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7727"/>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요셉\Desktop\Daily_Log\"/>
    </mc:Choice>
  </mc:AlternateContent>
  <x:bookViews>
    <x:workbookView xWindow="0" yWindow="0" windowWidth="15945" windowHeight="11460" tabRatio="882" activeTab="8"/>
  </x:bookViews>
  <x:sheets>
    <x:sheet name="재고현황_MCC" sheetId="1" r:id="rId4"/>
    <x:sheet name="판매 품목" sheetId="2" r:id="rId5"/>
    <x:sheet name="품절보고_1월" sheetId="3" r:id="rId6"/>
    <x:sheet name="1월" sheetId="4" r:id="rId7"/>
    <x:sheet name="고객분석" sheetId="5" r:id="rId8"/>
    <x:sheet name="고객명단" sheetId="6" r:id="rId9"/>
    <x:sheet name="목표달성" sheetId="7" r:id="rId10"/>
    <x:sheet name="Deduct" sheetId="8" r:id="rId11"/>
    <x:sheet name="Deduct (2)" sheetId="9" r:id="rId12"/>
    <x:sheet name="바코드" sheetId="10" r:id="rId13"/>
    <x:sheet name="품목삭제" sheetId="11" r:id="rId14"/>
    <x:sheet name="Add" sheetId="12" r:id="rId15"/>
    <x:sheet name="근무 스케쥴_MCC" sheetId="13" r:id="rId16"/>
    <x:sheet name="매출장부" sheetId="14" r:id="rId17"/>
    <x:sheet name="근태" sheetId="15" r:id="rId18"/>
  </x:sheets>
  <x:definedNames>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localSheetId="1" hidden="1">'판매 품목'!$A$6514:$I$7193</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localSheetId="4" hidden="1">고객분석!$A$487:$M$499</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 name="_xlnm._FilterDatabase" hidden="1">#REF!</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<x:sst xmlns:r="http://schemas.openxmlformats.org/officeDocument/2006/relationships" xmlns:c="http://schemas.openxmlformats.org/drawingml/2006/chart" xmlns:x="http://schemas.openxmlformats.org/spreadsheetml/2006/main" count="79836" uniqueCount="12850">
  <x:si>
    <x:t>This customer is the mother of receipt no. 612772, she bought this item because it has the same of the anklet she bought but this anklet is they have different the first anklet she bought is the old design we have that is two chain.</x:t>
  </x:si>
  <x:si>
    <x:t>She came here before and asking for new collections I show her but she don`t like anything. Then she came back again and checking another I show her this earrings and she likes it when she tries it. She`s one of our loyal customer</x:t>
  </x:si>
  <x:si>
    <x:t>They came here and checking our items then she likes an earrings so she finding an earrings that she can wear daily used and the help her what she wanted to pick and she decided to bought this 3 design with same heart design</x:t>
  </x:si>
  <x:si>
    <x:t>Earring 2504070110</x:t>
  </x:si>
  <x:si>
    <x:t>Earring 2504060108</x:t>
  </x:si>
  <x:si>
    <x:t>Bracelet 2505070306</x:t>
  </x:si>
  <x:si>
    <x:t>Earring 2504070107</x:t>
  </x:si>
  <x:si>
    <x:t>Earring 2509150105</x:t>
  </x:si>
  <x:si>
    <x:t>Bracelet 2508050310</x:t>
  </x:si>
  <x:si>
    <x:t>Earring 2504120107</x:t>
  </x:si>
  <x:si>
    <x:t>Earring 2503060106</x:t>
  </x:si>
  <x:si>
    <x:t>Earring 2601150101</x:t>
  </x:si>
  <x:si>
    <x:t>She came here to buy another anklet and she really likes the earrings so she bought it too.</x:t>
  </x:si>
  <x:si>
    <x:t>She buy for a birthday gift to her friend.</x:t>
  </x:si>
  <x:si>
    <x:t>She buy 2 bracelets for her sister and her.</x:t>
  </x:si>
  <x:si>
    <x:t>She passed by only here and bought this item. She bought it for herself.</x:t>
  </x:si>
  <x:si>
    <x:t>Same customer of receipt no.612010, she added to buy this item for a gift .</x:t>
  </x:si>
  <x:si>
    <x:t>She cameback and exchange the ring that she bought due to stone is missing.</x:t>
  </x:si>
  <x:si>
    <x:t>She`s always buying an items to us(2 times). She bought this for herself</x:t>
  </x:si>
  <x:si>
    <x:t>She is an Indonesian lady buy a necklace.</x:t>
  </x:si>
  <x:si>
    <x:t>Asking to fix her earring bought with us</x:t>
  </x:si>
  <x:si>
    <x:t>An Indian customer bought simple necklace.</x:t>
  </x:si>
  <x:si>
    <x:t>For herself from the suadi buying earrings</x:t>
  </x:si>
  <x:si>
    <x:t>She buy bracelet for her Mom as a presents.</x:t>
  </x:si>
  <x:si>
    <x:t>A friend brought her and got hands chain</x:t>
  </x:si>
  <x:si>
    <x:t>[0315_2입고]
MCC 5/18
[0415_1입고]
MCC 43/161</x:t>
  </x:si>
  <x:si>
    <x:t>There`s 1pc. In the stock and 1pc. Display.</x:t>
  </x:si>
  <x:si>
    <x:t>An Arab young lady bought belly piercing.</x:t>
  </x:si>
  <x:si>
    <x:t>She`s coming back from vacation now she came only here to bought a new daily use ring so I help her to choose what she likes it. Then I show her this ring and she likes it to combine</x:t>
  </x:si>
  <x:si>
    <x:t>Kid`s earrings.제품구매에 5-10분 소요. 가격 협상에 난항. 10%할인한 가능함을 고지. 그러나 당신에게 특별히 15%할인해주는 것을 강조. 520총액 실판매 440</x:t>
  </x:si>
  <x:si>
    <x:t>She bought it for herself and the other set is for a gift. She really likes our items so she bought it</x:t>
  </x:si>
  <x:si>
    <x:t>Bought a handchian</x:t>
  </x:si>
  <x:si>
    <x:t>From Saudi came with her mum</x:t>
  </x:si>
  <x:si>
    <x:t>She passed by only here and she`s finding an earrings for her babies so I show to her the screw type earrings. And she likes it</x:t>
  </x:si>
  <x:si>
    <x:t>She`s from France but she live here, she passed by here and checking around for something to present so she chooses this items.</x:t>
  </x:si>
  <x:si>
    <x:t>An Indian boy , want to bought a ring for a gift.He didn`t want the last price so I try to convince her m until he bought it.</x:t>
  </x:si>
  <x:si>
    <x:t>They passed by only here they are a family. The wife wanted to bought an earrings for her daughter so she bought this earrings</x:t>
  </x:si>
  <x:si>
    <x:t>She`s looking a set for her daughter, and I showed her the sets,then after she choose a necklace set , we are finding for a matching for this set , she wanted also bracelet with the set so I helped her to find a matching bangle set.so she bought this two sets.</x:t>
  </x:si>
  <x:si>
    <x:t>She`s our loyal customer, madam amal which always buying a new collections to us. She came in a different store here then after she bought in nayomi she`s asked Ng for new collections earrings so I show to her the new collections and she bought it for herself.</x:t>
  </x:si>
  <x:si>
    <x:t>She is an old customer but she always don`t want to registered her information, she finding an earrings for her daughter and I advice her to wear stainless steel because her daughter has an acidity so I show her the SS earrings and she likes this clover design</x:t>
  </x:si>
  <x:si>
    <x:t>She`s finding a bracelet van Cleef then I show her the bracelet van Cleef we have but she don`t like it. Then I show her this necklace van Cleef and she really likes it. So she buy it. Then she`s asking for another stocks of van Cleef because her daughters like it</x:t>
  </x:si>
  <x:si>
    <x:t>(Add-Ex)
(1) Earring 2511080102
(Add-In)
(2) Necklace set 2602220202
(Add-From MOE) Total 13
(1) Bracelet 02050302
(2) Bracelet 2601170305
(3) Bracelet 2601190309
(1) Earring 2602230102
(1) Necklace 2505060204
(3) Necklace 2603150201
(2) Necklace set 2602210208</x:t>
  </x:si>
  <x:si>
    <x:t>She came here before and looked this van Cleef necklace because her daughter really likes it. But that time stocks was not here so I told to comeback if the stocks is available. So now she cameback and buy it for her daughter. She don`t want to register her information.</x:t>
  </x:si>
  <x:si>
    <x:t>He was just passing and suddenly stop and step back and asked abouta ring for finger toe. But I suggested to him the tiny ring smallest size that can fit also to the finger toe, and he buy it for her gf.</x:t>
  </x:si>
  <x:si>
    <x:t>Bracelet 2504070310</x:t>
  </x:si>
  <x:si>
    <x:t>Titanium 18kGP Opal</x:t>
  </x:si>
  <x:si>
    <x:t>First she tried a handchain, but her daughter don`t like it. So she tried the necklace and her daughter likes it then she buy it.</x:t>
  </x:si>
  <x:si>
    <x:t>She exchanged the items that her friend bought for her on her birthday but she don`t liked it, so she came and exchanged other items.</x:t>
  </x:si>
  <x:si>
    <x:t>She wanted to buy for herself, and she like our stuff . She`s kind a person like some good stuff and nice</x:t>
  </x:si>
  <x:si>
    <x:t>She came from Sephora and come here asking for a layer necklace. She buy 3 pcs of necklaces to layered it.</x:t>
  </x:si>
  <x:si>
    <x:t>They are couple who came they came from RNB as I saw the husband carrying a rnb bag. They buy bangle set.</x:t>
  </x:si>
  <x:si>
    <x:t>They came here before. But the man go back here to bought this ring as a surprise gift for her girlfriend.</x:t>
  </x:si>
  <x:si>
    <x:t>She`s an Indian lady wanted to bought something thin bracelet but she likes this butterfly so she bought it</x:t>
  </x:si>
  <x:si>
    <x:t>She`s an Indian lady finding an earrings for herself so she bought this item for her and for her daughter</x:t>
  </x:si>
  <x:si>
    <x:t>They came from the center point and came here next to buy some gifts. So they bought this item for gift.</x:t>
  </x:si>
  <x:si>
    <x:t>She came from Riva shop before and go here to bought a bracelet for herself, and she bought this 2 items.</x:t>
  </x:si>
  <x:si>
    <x:t>This Arab lady came back and buy earrings for her daughter. Last September twice she bought some stuffs.</x:t>
  </x:si>
  <x:si>
    <x:t>She passed by only here and searching for a gift . Then she likes the earrings so she bought this two items</x:t>
  </x:si>
  <x:si>
    <x:t>A Mother and daughter come here and buy a bracelet,earrings and ring for the daughter. They came from Zara.</x:t>
  </x:si>
  <x:si>
    <x:t>She is the sister of the receipt no.612693 which is like to bought also an earrings so she bought this item</x:t>
  </x:si>
  <x:si>
    <x:t>They are mother and daughter,they came here to buy for a gift and the daughter like this so they bought it</x:t>
  </x:si>
  <x:si>
    <x:t>This is the twin of the other customer they are same. They like to buy a silver for herself..</x:t>
  </x:si>
  <x:si>
    <x:t>She passed by here and finding an earrings and she choose this item and she added the bracelet</x:t>
  </x:si>
  <x:si>
    <x:t>They came from the center point and her mother wants a pearl that`s why she bought this item.</x:t>
  </x:si>
  <x:si>
    <x:t>Necklace 2601160209</x:t>
  </x:si>
  <x:si>
    <x:t>Necklace 2509070201</x:t>
  </x:si>
  <x:si>
    <x:t>Earring 2504110106</x:t>
  </x:si>
  <x:si>
    <x:t>Necklace 2504050210</x:t>
  </x:si>
  <x:si>
    <x:t>Bracelet 2502100305</x:t>
  </x:si>
  <x:si>
    <x:t>Bracelet 2510060302</x:t>
  </x:si>
  <x:si>
    <x:t>Bracelet 2509150307</x:t>
  </x:si>
  <x:si>
    <x:t>Earring 2506050110</x:t>
  </x:si>
  <x:si>
    <x:t>She doesn`t want to take her information.. She bought this item for herself</x:t>
  </x:si>
  <x:si>
    <x:t>Looking for earring, took silver earring</x:t>
  </x:si>
  <x:si>
    <x:t>A young boy buy a ring for his girlfriend.</x:t>
  </x:si>
  <x:si>
    <x:t>She is a returning costumer but her information was not registered. According to her she bought long time like maybe a year ago. She buy a pear necklace for herself, she came from Sephora.</x:t>
  </x:si>
  <x:si>
    <x:t>They are indian family and her daughter wanted a necklace that color will not change. So I show to her all the anti tarnish,then she likes this cherry design then the mother bought it for her</x:t>
  </x:si>
  <x:si>
    <x:t>She loves our items. She bought all her jewelry from us, now she love the necklace she bought from us, but she has a doubt for buying this 2 items so I gave her a discount so she bought it.</x:t>
  </x:si>
  <x:si>
    <x:t>She`s buying it for herself, she want more discount but me and madam said it to her that we give only 10% discount. Until she decided to buy for it</x:t>
  </x:si>
  <x:si>
    <x:t>He came here to bought a ring as a gift again. He`s one of our loyal customer who always buying a gift</x:t>
  </x:si>
  <x:si>
    <x:t>She`s a visitor only and she don`t want to registered her information, she bought this ring for herself</x:t>
  </x:si>
  <x:si>
    <x:t>She came here again for her earrings she`s one of our loyal customer who always buying here for herself</x:t>
  </x:si>
  <x:si>
    <x:t>They are mother and son, the mother wanted an earrings so she chooses and take it immediately. She choose and her son paid all.</x:t>
  </x:si>
  <x:si>
    <x:t>She`s finding a jewelry that suits in her white dress, but she`s a little bit confuse what she wanted to buy, so it`s takes time when she choosing any of our items. Then after awhile she found a little bit cheaper she wanted. That`s why she get the pearl design. After that we deal with the discount , even she want more discount. I push it that`s the only discount we can give. Then she bought it.</x:t>
  </x:si>
  <x:si>
    <x:t>Bracelet 2502100306</x:t>
  </x:si>
  <x:si>
    <x:t>She passed by here and checking what she wanted to bought. She likes the earrings but for her is too much the price so she decided to buy only this our new collection ring. She`s one of our loyal customer</x:t>
  </x:si>
  <x:si>
    <x:t>She came from different shop and she go directly here after she`s done in choice to buy again a bangle so she bought 3pcs. Again then she added the anklet and earrings. She`s one of our loyal customer</x:t>
  </x:si>
  <x:si>
    <x:t>She only passed by and checked here if she likes something to buy, so she choose this item, she bought her before Friday r her daughter but she forget if she registered so I registered her information.</x:t>
  </x:si>
  <x:si>
    <x:t>She passed by here and finding a gift for her friend and she wanted a unique design because her friend is wearing like a different kind of jewelry so I show her this item and she liked it so she bought it</x:t>
  </x:si>
  <x:si>
    <x:t>She is returning costumer she bought here before but she ddn`t registered. She came with her friend and they came from other shop`s. She buy 2 rings and 1 necklace for a gifts for her self according to her.</x:t>
  </x:si>
  <x:si>
    <x:t>This lady bought bangle set from MOE, but she came here today and complained about the discoloration of the bangle. So she exchanged other items that material are water proof. She took 1 ring and Earring.</x:t>
  </x:si>
  <x:si>
    <x:t>He is for ending a gift for her girlfriends birthday so I show to her all the necklace, it takes a little bit time cuz he ask for the girl friends which she likes them he decided to get this pearl design</x:t>
  </x:si>
  <x:si>
    <x:t>She`s one of our loyal customer. She`s an Indian lady she came here to fix or exchange her item because it`s broken. Then after we try her tabby to bought this item then it`s ok so she bought it totally.</x:t>
  </x:si>
  <x:si>
    <x:t>She`s under 20 years old, they are passing here her and her friends are choosing some items that she wanted to choose so she bought all this items for her and for her friends. She`s together with her nannies</x:t>
  </x:si>
  <x:si>
    <x:t>She came here before to check something she wanted for a graduation gift. And I told her that this item is a last piece so she came back to bought it and she added the silver necklace with the same design</x:t>
  </x:si>
  <x:si>
    <x:t>She passed by only here checking the ring and she likes this pearl design and she asking for a discount for it so I told to her if she bought 2 items she can get 10% discount so she added this bracelet</x:t>
  </x:si>
  <x:si>
    <x:t>Two emarati women wearing black abaya bought multiple earrings for her self and daughter.</x:t>
  </x:si>
  <x:si>
    <x:t>She passed by only here and she likes our collection and she like this item. That`s why she bought it for herself.</x:t>
  </x:si>
  <x:si>
    <x:t>She`s a tourist only here and forth ending a gift for 2 years old kid, and she choose this earrings and bought it</x:t>
  </x:si>
  <x:si>
    <x:t>They are Indian couples they don`t carry bag`s for other shop they are intentioned to buy rings and she came here.</x:t>
  </x:si>
  <x:si>
    <x:t>She bought this item for herself. It takes time because she wants to check more but this the only items she like</x:t>
  </x:si>
  <x:si>
    <x:t>They are a couple, they passed by only and checking the bangle set so the wife wants this and they bought this item</x:t>
  </x:si>
  <x:si>
    <x:t>She came here before and checking this item and she ask her mom to confirm the she came back to bought this item</x:t>
  </x:si>
  <x:si>
    <x:t>She passed by only here and checking a necklace that she wanted and she choose this design and bought for herself</x:t>
  </x:si>
  <x:si>
    <x:t>She buy a ring for herself. She is returning customer but her information is not registered. This time I added her.</x:t>
  </x:si>
  <x:si>
    <x:t>She came here before to check the earrings, then a few minutes she came back to check a handchain. So she buy it.</x:t>
  </x:si>
  <x:si>
    <x:t>She passed by only here and she wanted to buy an earrings, then I show to her the screw type so she takes this item</x:t>
  </x:si>
  <x:si>
    <x:t>This is the customer also of receipt no 613412 they additional this one to the second daughter to bought for her</x:t>
  </x:si>
  <x:si>
    <x:t>She is returning costumer as she said she bought already here, but her info is not registered. She buy a earrings</x:t>
  </x:si>
  <x:si>
    <x:t>This is the sister of receipt no. 614508 she also bought this for herself but she ask for a discount so I gave her</x:t>
  </x:si>
  <x:si>
    <x:t>She passed by here and checking the silver necklace and she like this van Cleef design and bought it for herself</x:t>
  </x:si>
  <x:si>
    <x:t>They are family and passed by here and the mother bought an earrings to her daughter and she choose this 3 items</x:t>
  </x:si>
  <x:si>
    <x:t>A young lady bought 2 pairs of earrings. According to her her friends bought already here so she came and buy too.</x:t>
  </x:si>
  <x:si>
    <x:t>She`s always buying here for her daughters earrings,but the number didn`t registered so I registered her number .</x:t>
  </x:si>
  <x:si>
    <x:t>She bought it for herself and for her sister. It takes time a little bit because she`s choosing what she wanted.</x:t>
  </x:si>
  <x:si>
    <x:t>She passed by here together with her sister, and she want only to buy a pair of earrings so she bought this item</x:t>
  </x:si>
  <x:si>
    <x:t>They are father and daughter who wanted to bought necklace for his wife and they choose this item so they bought it</x:t>
  </x:si>
  <x:si>
    <x:t>She`s from African, she passed by here and checking our items and she likes this ring so she bought it for herself</x:t>
  </x:si>
  <x:si>
    <x:t>Same customer of receipt no. 613920 she wants the bangle but I said she needs to bought it by set. So she bought it</x:t>
  </x:si>
  <x:si>
    <x:t>She is my loyal customer that when she came here she`s totally buying a lot of our items. Now she bought again .</x:t>
  </x:si>
  <x:si>
    <x:t>She bought it for herself, she takes around but she didn`t see anything else so this 2 earrings only the she buy</x:t>
  </x:si>
  <x:si>
    <x:t>She passed by and checking some bracelet that she wanted for a gift. And she likes this item so she bought this.</x:t>
  </x:si>
  <x:si>
    <x:t>She came a long time ago and she came back again to bought a gift for her friend. So she choose this item as a gift</x:t>
  </x:si>
  <x:si>
    <x:t>She came here to bought this ring again because she lost her ring same with this item. She`s one of our customer</x:t>
  </x:si>
  <x:si>
    <x:t>She cameback and buy a 2 necklaces. She bought here before last year month of Sept. And Oct. She came from Sephora.</x:t>
  </x:si>
  <x:si>
    <x:t>They are indian lady`s and they passed by only here but the one lady wants to buy a ring so she bought this iten</x:t>
  </x:si>
  <x:si>
    <x:t>She`s one of our loyal customer that always buying here, she likes this smiley design so she bought it for herself.</x:t>
  </x:si>
  <x:si>
    <x:t>She bought last March this year, this time she cameback and buy earrings for herself that matching to her necklace.</x:t>
  </x:si>
  <x:si>
    <x:t>This is our regular costumer Madam Amal and her husband. They always coming back and buy if there is a new designs.</x:t>
  </x:si>
  <x:si>
    <x:t>She passed by only and checking some stuff that shes going a give as a gift and she choose this 3 items as a gift</x:t>
  </x:si>
  <x:si>
    <x:t>They are indian ladies wants to buy a bangle set so they choose this one because it`s a quite simple but elegant</x:t>
  </x:si>
  <x:si>
    <x:t>She`s from Saudi Arabia, she came only here to visit . And she wanted to buy for herself. So she bought this item</x:t>
  </x:si>
  <x:si>
    <x:t>She came here before to check this earrings. Then she came back to bought it. She`s one of our returning customer</x:t>
  </x:si>
  <x:si>
    <x:t>She bought here before but her record is not here anymore so I registered her again. She bought this item as a gift</x:t>
  </x:si>
  <x:si>
    <x:t>She bought here before but she didn`t registered her details so I registered her. She bought this item for herself</x:t>
  </x:si>
  <x:si>
    <x:t>She`s from oman, she passed by here and checking this necklace and she likes it so she bought it with the discount</x:t>
  </x:si>
  <x:si>
    <x:t>She came here before and try this hand chain but she left. Then after a little bit time she came back to bought it</x:t>
  </x:si>
  <x:si>
    <x:t>This lady is our regular costumer, it`s her 4th times of buying stuff`s here already. Today she buy the handchain.</x:t>
  </x:si>
  <x:si>
    <x:t>She came to bought an anklets for her, so I assist her and helped her to choose then she choose this new designs.</x:t>
  </x:si>
  <x:si>
    <x:t>Etc</x:t>
  </x:si>
  <x:si>
    <x:t>O</x:t>
  </x:si>
  <x:si>
    <x:t>??</x:t>
  </x:si>
  <x:si>
    <x:t>P</x:t>
  </x:si>
  <x:si>
    <x:t>B</x:t>
  </x:si>
  <x:si>
    <x:t>She came from Sephora shop and passed by here then she check our items and she like Kes this item then she bought it and she wants a more discount so I give here to make her as a customer</x:t>
  </x:si>
  <x:si>
    <x:t>They are only a visitor here, they came in apm shop then they passed by only here and only taking a look but I try to pushed them to bought so she ask her daughter which she likes it..</x:t>
  </x:si>
  <x:si>
    <x:t>She is with her daughter, she bought here last December a ring and she is wearing now she showed it to me and she said very nice material . This time she buy a earrings for her daughter.</x:t>
  </x:si>
  <x:si>
    <x:t>They came here to bought earrings for her daughter, it takes time because her daughter is a little bit confuse what she wanted. That`s why I help her to convince her which one she like .</x:t>
  </x:si>
  <x:si>
    <x:t>Customer took other one</x:t>
  </x:si>
  <x:si>
    <x:t>This is a exchanged item. Her son bought a bracelet yesterday but she don`t like it so she came and change a item in same price.</x:t>
  </x:si>
  <x:si>
    <x:t>She is with her husband and son`s did shopping and passing and took a look first trying some rings until she chose 3 rings she likes.</x:t>
  </x:si>
  <x:si>
    <x:t>A mom with 2 daughters and a son with a Zara bag went here to check our items and she found a beautiful necklace for her and bought it.</x:t>
  </x:si>
  <x:si>
    <x:t>They mother and daughter passed by only here and she wants for her daughter a ring so she bought this two items that her daughter likes</x:t>
  </x:si>
  <x:si>
    <x:t>They are finding a long earrings , that her daughter used for the party. That`s why I showed this earrings so the daughter liked it.</x:t>
  </x:si>
  <x:si>
    <x:t>Anklet 2511050501</x:t>
  </x:si>
  <x:si>
    <x:t>Bracelet 06050305</x:t>
  </x:si>
  <x:si>
    <x:t>Earring 11110102</x:t>
  </x:si>
  <x:si>
    <x:t>10월 30일 02:52 PM</x:t>
  </x:si>
  <x:si>
    <x:t>10월 10일 10:34 AM</x:t>
  </x:si>
  <x:si>
    <x:t>Necklace 09150203</x:t>
  </x:si>
  <x:si>
    <x:t>Earring 09150108</x:t>
  </x:si>
  <x:si>
    <x:t>Earring 2602170101</x:t>
  </x:si>
  <x:si>
    <x:t>Earring 2503050102</x:t>
  </x:si>
  <x:si>
    <x:t>Earring 2509050107</x:t>
  </x:si>
  <x:si>
    <x:t>Earring 2601170104</x:t>
  </x:si>
  <x:si>
    <x:t>Necklace 2507070205</x:t>
  </x:si>
  <x:si>
    <x:t>Earring 2505050103</x:t>
  </x:si>
  <x:si>
    <x:t>10월 10일 05:52 PM</x:t>
  </x:si>
  <x:si>
    <x:t>Earring 2602160109</x:t>
  </x:si>
  <x:si>
    <x:t>Earring 2602200107</x:t>
  </x:si>
  <x:si>
    <x:t>Necklace 09100202</x:t>
  </x:si>
  <x:si>
    <x:t>Necklace 2602190210</x:t>
  </x:si>
  <x:si>
    <x:t>Earring 2510070101</x:t>
  </x:si>
  <x:si>
    <x:t>Necklace 2509060208</x:t>
  </x:si>
  <x:si>
    <x:t>Necklace 2507060210</x:t>
  </x:si>
  <x:si>
    <x:t>Earring 2602180107</x:t>
  </x:si>
  <x:si>
    <x:t>Earring 11220103</x:t>
  </x:si>
  <x:si>
    <x:t>Bracelet 2507050302</x:t>
  </x:si>
  <x:si>
    <x:t>Bangle 2606150312</x:t>
  </x:si>
  <x:si>
    <x:t>Earring 2504070109</x:t>
  </x:si>
  <x:si>
    <x:t>Earring 2503050105</x:t>
  </x:si>
  <x:si>
    <x:t>Earring 07110108</x:t>
  </x:si>
  <x:si>
    <x:t>Earring 08160107</x:t>
  </x:si>
  <x:si>
    <x:t>Necklace 2506060201</x:t>
  </x:si>
  <x:si>
    <x:t>10월 10일 10:03 PM</x:t>
  </x:si>
  <x:si>
    <x:t>10월 15일 08:22 PM</x:t>
  </x:si>
  <x:si>
    <x:t>Necklace 2512050209</x:t>
  </x:si>
  <x:si>
    <x:t>11월 20일 12:39 PM</x:t>
  </x:si>
  <x:si>
    <x:t>Earring 2511070102</x:t>
  </x:si>
  <x:si>
    <x:t>Bracelet 07150306</x:t>
  </x:si>
  <x:si>
    <x:t>Last(Missing)</x:t>
  </x:si>
  <x:si>
    <x:t>Salma Sultana</x:t>
  </x:si>
  <x:si>
    <x:t>Zahra AL Saffar</x:t>
  </x:si>
  <x:si>
    <x:t>Anklet 12100502</x:t>
  </x:si>
  <x:si>
    <x:t>Ring 01050405</x:t>
  </x:si>
  <x:si>
    <x:t>Qianqian Wei</x:t>
  </x:si>
  <x:si>
    <x:t>I fix already</x:t>
  </x:si>
  <x:si>
    <x:t>Ring 10050408</x:t>
  </x:si>
  <x:si>
    <x:t>14095(Regine)</x:t>
  </x:si>
  <x:si>
    <x:t>Stocks for moe</x:t>
  </x:si>
  <x:si>
    <x:t>Bangle 06230306</x:t>
  </x:si>
  <x:si>
    <x:t>25/06/28 이후 방문</x:t>
  </x:si>
  <x:si>
    <x:t>입고 242 / 574</x:t>
  </x:si>
  <x:si>
    <x:t>Ring 10050402</x:t>
  </x:si>
  <x:si>
    <x:t>Ring 09220411</x:t>
  </x:si>
  <x:si>
    <x:t>Ring 01100402</x:t>
  </x:si>
  <x:si>
    <x:t>Zarina Altamimi</x:t>
  </x:si>
  <x:si>
    <x:t>00966503309997</x:t>
  </x:si>
  <x:si>
    <x:t>Ring 11100406</x:t>
  </x:si>
  <x:si>
    <x:t>Ring 2602200403</x:t>
  </x:si>
  <x:si>
    <x:t>Ring 07140402</x:t>
  </x:si>
  <x:si>
    <x:t>Ring 12110401</x:t>
  </x:si>
  <x:si>
    <x:t>Anklet 12100505</x:t>
  </x:si>
  <x:si>
    <x:t>971555486235</x:t>
  </x:si>
  <x:si>
    <x:t>1월 21일 12:30 PM</x:t>
  </x:si>
  <x:si>
    <x:t>Bangle 01010312</x:t>
  </x:si>
  <x:si>
    <x:t>Ring 10050403</x:t>
  </x:si>
  <x:si>
    <x:t>재고입출입 처음 수량 오류</x:t>
  </x:si>
  <x:si>
    <x:t>Missing(시스템,실제)</x:t>
  </x:si>
  <x:si>
    <x:t>Bangle 03270367</x:t>
  </x:si>
  <x:si>
    <x:t>Ring 09160402</x:t>
  </x:si>
  <x:si>
    <x:t>Ring 2506050407</x:t>
  </x:si>
  <x:si>
    <x:t>Ring 01010407</x:t>
  </x:si>
  <x:si>
    <x:t>9월 27일 06:52 PM</x:t>
  </x:si>
  <x:si>
    <x:t>Ring 2502050401</x:t>
  </x:si>
  <x:si>
    <x:t>Bangle 04250321</x:t>
  </x:si>
  <x:si>
    <x:t>Ring 12110406</x:t>
  </x:si>
  <x:si>
    <x:t>Bangle 11150319</x:t>
  </x:si>
  <x:si>
    <x:t>Bangle 12100319</x:t>
  </x:si>
  <x:si>
    <x:t>1월 18일 12:18 PM</x:t>
  </x:si>
  <x:si>
    <x:t>Ring 01290409</x:t>
  </x:si>
  <x:si>
    <x:t>+447908900088</x:t>
  </x:si>
  <x:si>
    <x:t>9월 27일 05:50 PM</x:t>
  </x:si>
  <x:si>
    <x:t>2026. 7. 5 오후 9:37:23</x:t>
  </x:si>
  <x:si>
    <x:t>Bangle Set 2510070313</x:t>
  </x:si>
  <x:si>
    <x:t>She passed by here and checking for a gift and she chooses this hand chain then she asking Ng me if there`s a march Ng necklace so I show her this necklace so she bought it together</x:t>
  </x:si>
  <x:si>
    <x:t>She came from other jewelry shop, then she try to check some items here and she asking me for a silver then she chooses this 2 bracelet and 1 ring then she added the torquoise ring</x:t>
  </x:si>
  <x:si>
    <x:t>2026. 7. 21 오후 7:44:19</x:t>
  </x:si>
  <x:si>
    <x:t>2026. 7. 21 오후 8:26:30</x:t>
  </x:si>
  <x:si>
    <x:t>2026. 7. 21 오후 6:16:51</x:t>
  </x:si>
  <x:si>
    <x:t>2026. 7. 21 오후 9:13:08</x:t>
  </x:si>
  <x:si>
    <x:t>2026. 7. 21 오후 7:43:49</x:t>
  </x:si>
  <x:si>
    <x:t>2026. 7. 21 오후 9:03:09</x:t>
  </x:si>
  <x:si>
    <x:t>2026. 7. 21 오후 7:43:08</x:t>
  </x:si>
  <x:si>
    <x:t>She`s an Indian lady, she wanted to buy a gift for a 12 years old girl. And she bought this item for a gift. It takes a little bit time because she`s choosing another.</x:t>
  </x:si>
  <x:si>
    <x:t>She is returning costumer but her information is not registered, according to her she bought 6 months ago. This time she comeback and buy again amounting 585 AED</x:t>
  </x:si>
  <x:si>
    <x:t>(De-To MOE)
(2) Bangle 2502100312
(1) Bangle 2511050314
(3) Bangle 2601150314
(1) Bracelet 2512060301
(2) Bracelet 2512060302
(1) Ring 2512060401
(2) Ring 2602180403</x:t>
  </x:si>
  <x:si>
    <x:t>She came here to bought some gifts then she chooses this two design of necklace as a gift and the earrings she choose is for herself, she`s one of our loyal customer</x:t>
  </x:si>
  <x:si>
    <x:t>She came here before to ask a hand chain silver but we don`t have , then she came back to bought this hand chain for herself. She`s one of our returning customer</x:t>
  </x:si>
  <x:si>
    <x:t>This is the sister of customer receipt no. 613488, she wants also to buy for her mother so she choose this flower bracelet. She came back because of this bracelet</x:t>
  </x:si>
  <x:si>
    <x:t>She is returning customer she and her sister bought here before, and her sister information is registered. This time she buy handchain for presents to her friend.</x:t>
  </x:si>
  <x:si>
    <x:t>He is a Chinese men who passed by here and check the item then he asking me for an Earrings so I show to her the earrings that kids can use so he choose this 2 items</x:t>
  </x:si>
  <x:si>
    <x:t>She is with her father had a look first. She likes at first the ring but when she saw the bracelet her mind was changed she chose the bracelet and paid with father.</x:t>
  </x:si>
  <x:si>
    <x:t>This young lady buy a 3 pairs of earrings for herself. According to her her sister bought here that`s y she come and buy also. Her sisters information she is using.</x:t>
  </x:si>
  <x:si>
    <x:t>She came here before then checking what she wanted. After a while she ask me to wait and she will come back with her father. Then after the father bought it for her</x:t>
  </x:si>
  <x:si>
    <x:t>She`s finding a chunky rings, so I help her to choose to her fashion. And now she buys this ring that I choose to her. Then she choose an earring that her sister like.</x:t>
  </x:si>
  <x:si>
    <x:t>She came here directly to bought a necklace to layered to her necklace that she bought here and then she choose this design and I make it her size that she wanted</x:t>
  </x:si>
  <x:si>
    <x:t>They passed by here with his daughter, his daughter wanted a hoops earrings so they choose the silver material and his daughter choose this so he bought it for her</x:t>
  </x:si>
  <x:si>
    <x:t>This item is for exchanged, Madam Amal our regular costumer who bought her tennis bracelet currently but is broken. So she cameback and this item is the exchanged.</x:t>
  </x:si>
  <x:si>
    <x:t>She`s one of our loyal customer, she bought this item for a gift to her friend. And she wanted an evil eye so I show all the evil eye items and she likes this item</x:t>
  </x:si>
  <x:si>
    <x:t>두명. 기존에 샀던 제품 다시 구매. 다른 제품도 더 구매할 수 있었음.</x:t>
  </x:si>
  <x:si>
    <x:t>He bought a bracelet for Gift for her wife.</x:t>
  </x:si>
  <x:si>
    <x:t>Came with her daughter she bought a earring</x:t>
  </x:si>
  <x:si>
    <x:t>A Indian lady buy a bangle for presents.</x:t>
  </x:si>
  <x:si>
    <x:t>She`s a returning customer but her information is not here, so I registered her, then she likes this bangle so I told her it`s always buying by three combination so she bought it and she added the bracelet and the ring</x:t>
  </x:si>
  <x:si>
    <x:t>(De)
Missing
(1) Earring 2510070110
Damage
(1) Necklace 2510060207
From MCC to MOE total10
(1) Bangle 2509050313
(1) Bangle 2509050314
(2) Bangle 2509050315
(1) Bangle 2509060311
(2) Bangle 2601160314
(3) Bangle 2601170313</x:t>
  </x:si>
  <x:si>
    <x:t>She passed by only and she`s asking for a hand chain. So she choose this item then I said she can take discount if she bought to items then after she choose the necklace to add she ask for more discount so I give it.</x:t>
  </x:si>
  <x:si>
    <x:t>They are father and son finding a gift for his mom so they checking the silver ring and I show them but they wanted a little bit stone then I show them the rsilver ring. Then they decided this ring they will gonna buy.</x:t>
  </x:si>
  <x:si>
    <x:t>She`s an Indonesian lady who passed by here and checking our items and she likes this heart necklace mother of pearl, so we matching a ring and earrings so she bought it</x:t>
  </x:si>
  <x:si>
    <x:t>She is a regular customer who cameback and buy a 2 bracelets for herself. She bought before a silver stuff`s but this time she buy a gold because she want to change again.</x:t>
  </x:si>
  <x:si>
    <x:t>She`s come and check here before ,but now only buying. She like this ring and now we show her the new collections also so she likes Kes this bangle. So she bought this item.</x:t>
  </x:si>
  <x:si>
    <x:t>They are husband and Wife , the wife came in nayomi then checking here to buy for herself. And she likes this two necklace so she bought it for herself using a gift card.</x:t>
  </x:si>
  <x:si>
    <x:t>She is with her Sister and brother as today is weekend maybe they are having a bonding. The 2 sister`s came and had a look the first bracelet she tried what she buy also.</x:t>
  </x:si>
  <x:si>
    <x:t>1월 22일 01:30 PM</x:t>
  </x:si>
  <x:si>
    <x:t>Delayed report</x:t>
  </x:si>
  <x:si>
    <x:t>Bangle 09150313</x:t>
  </x:si>
  <x:si>
    <x:t>+96597903896</x:t>
  </x:si>
  <x:si>
    <x:t>Ssend to Mcc</x:t>
  </x:si>
  <x:si>
    <x:t>For his wife</x:t>
  </x:si>
  <x:si>
    <x:t>Visit Status</x:t>
  </x:si>
  <x:si>
    <x:t>Ring 12120402</x:t>
  </x:si>
  <x:si>
    <x:t>Ring 12010402</x:t>
  </x:si>
  <x:si>
    <x:t>Not Reported</x:t>
  </x:si>
  <x:si>
    <x:t>Not reported</x:t>
  </x:si>
  <x:si>
    <x:t>Ring 2512060401</x:t>
  </x:si>
  <x:si>
    <x:t>Anklet 11150503</x:t>
  </x:si>
  <x:si>
    <x:t>Ring 03200401</x:t>
  </x:si>
  <x:si>
    <x:t>13503(Regine)</x:t>
  </x:si>
  <x:si>
    <x:t>Bought a bangle</x:t>
  </x:si>
  <x:si>
    <x:t>Bangle 07140309</x:t>
  </x:si>
  <x:si>
    <x:t>Ring 08150403</x:t>
  </x:si>
  <x:si>
    <x:t>Ring 11150412</x:t>
  </x:si>
  <x:si>
    <x:t>12월 26일 01:47 P</x:t>
  </x:si>
  <x:si>
    <x:t>Fajer Khaled</x:t>
  </x:si>
  <x:si>
    <x:t>Bangle 12010320</x:t>
  </x:si>
  <x:si>
    <x:t>Bangle 01100307</x:t>
  </x:si>
  <x:si>
    <x:t>Bangle 07050312</x:t>
  </x:si>
  <x:si>
    <x:t>Ring 11100402</x:t>
  </x:si>
  <x:si>
    <x:t>Ring 12120404</x:t>
  </x:si>
  <x:si>
    <x:t>More Discount</x:t>
  </x:si>
  <x:si>
    <x:t>9월 27일 07:44 PM</x:t>
  </x:si>
  <x:si>
    <x:t>Ring 10050409</x:t>
  </x:si>
  <x:si>
    <x:t>Natalie Khan</x:t>
  </x:si>
  <x:si>
    <x:t>Ring 11150406</x:t>
  </x:si>
  <x:si>
    <x:t>Ring 09220407</x:t>
  </x:si>
  <x:si>
    <x:t>Belly Piercing</x:t>
  </x:si>
  <x:si>
    <x:t>1월 07일 01:50 PM</x:t>
  </x:si>
  <x:si>
    <x:t>9월 27일 09:42 PM</x:t>
  </x:si>
  <x:si>
    <x:t>Ring 08150411</x:t>
  </x:si>
  <x:si>
    <x:t>1월 02일 12:40 PM</x:t>
  </x:si>
  <x:si>
    <x:t>For her friends</x:t>
  </x:si>
  <x:si>
    <x:t>Ring 07210402</x:t>
  </x:si>
  <x:si>
    <x:t>Ring 12110404</x:t>
  </x:si>
  <x:si>
    <x:t>Ring 10210410</x:t>
  </x:si>
  <x:si>
    <x:t>Re/Not Reported</x:t>
  </x:si>
  <x:si>
    <x:t>Ahhkmad Arif</x:t>
  </x:si>
  <x:si>
    <x:t>23:00 - 00:00</x:t>
  </x:si>
  <x:si>
    <x:t>Ring 11100408</x:t>
  </x:si>
  <x:si>
    <x:t>Munira Abdeen</x:t>
  </x:si>
  <x:si>
    <x:t>13023(Regine)</x:t>
  </x:si>
  <x:si>
    <x:t>13024(Regine)</x:t>
  </x:si>
  <x:si>
    <x:t>9월 27일 09:39 PM</x:t>
  </x:si>
  <x:si>
    <x:t>Ring 08010410</x:t>
  </x:si>
  <x:si>
    <x:t>966555327048</x:t>
  </x:si>
  <x:si>
    <x:t>Ring 09070417</x:t>
  </x:si>
  <x:si>
    <x:t>Shannon Thomas</x:t>
  </x:si>
  <x:si>
    <x:t xml:space="preserve">Not reported </x:t>
  </x:si>
  <x:si>
    <x:t>Ring 10190408</x:t>
  </x:si>
  <x:si>
    <x:t>923228886236</x:t>
  </x:si>
  <x:si>
    <x:t>Ring 10050401</x:t>
  </x:si>
  <x:si>
    <x:t>Ring 01050301</x:t>
  </x:si>
  <x:si>
    <x:t>Ring 11220412</x:t>
  </x:si>
  <x:si>
    <x:t>Ring 08010408</x:t>
  </x:si>
  <x:si>
    <x:t>Bangle 09050305</x:t>
  </x:si>
  <x:si>
    <x:t>New 디자인 or 안부?</x:t>
  </x:si>
  <x:si>
    <x:t>Ring 11100404</x:t>
  </x:si>
  <x:si>
    <x:t>Ring 05100408</x:t>
  </x:si>
  <x:si>
    <x:t>Ring 12120408</x:t>
  </x:si>
  <x:si>
    <x:t>Out(Missing)</x:t>
  </x:si>
  <x:si>
    <x:t>Bangle 05100315</x:t>
  </x:si>
  <x:si>
    <x:t>Zainab Ismail</x:t>
  </x:si>
  <x:si>
    <x:t>40s/European</x:t>
  </x:si>
  <x:si>
    <x:t>Ring 11150414</x:t>
  </x:si>
  <x:si>
    <x:t>Ring 11220413</x:t>
  </x:si>
  <x:si>
    <x:t>Ring 01290406</x:t>
  </x:si>
  <x:si>
    <x:t>Ring 2506050405</x:t>
  </x:si>
  <x:si>
    <x:t>Ring 2506050409</x:t>
  </x:si>
  <x:si>
    <x:t>Ring 12110409</x:t>
  </x:si>
  <x:si>
    <x:t>Ring 07050410</x:t>
  </x:si>
  <x:si>
    <x:t>Ring 2512060402</x:t>
  </x:si>
  <x:si>
    <x:t>20s/European</x:t>
  </x:si>
  <x:si>
    <x:t>0097433344664</x:t>
  </x:si>
  <x:si>
    <x:t>Dima Abdelqader</x:t>
  </x:si>
  <x:si>
    <x:t>Ring 07100401</x:t>
  </x:si>
  <x:si>
    <x:t>096596673939</x:t>
  </x:si>
  <x:si>
    <x:t>1월 09일 12:52 PM</x:t>
  </x:si>
  <x:si>
    <x:t>1월 20일 04:33 PM</x:t>
  </x:si>
  <x:si>
    <x:t>Ring 07150401</x:t>
  </x:si>
  <x:si>
    <x:t>1월 16일 11:22 AM</x:t>
  </x:si>
  <x:si>
    <x:t>20s/Traveller</x:t>
  </x:si>
  <x:si>
    <x:t>Ring 2501050407</x:t>
  </x:si>
  <x:si>
    <x:t>Ear Piercing</x:t>
  </x:si>
  <x:si>
    <x:t>Ring 2506050404</x:t>
  </x:si>
  <x:si>
    <x:t>Ring 07210405</x:t>
  </x:si>
  <x:si>
    <x:t>9월 27일 06:56 PM</x:t>
  </x:si>
  <x:si>
    <x:t>Anklet 08010501</x:t>
  </x:si>
  <x:si>
    <x:t>447985275980</x:t>
  </x:si>
  <x:si>
    <x:t>Ring 07100402</x:t>
  </x:si>
  <x:si>
    <x:t>9월 27일 12:25 PM</x:t>
  </x:si>
  <x:si>
    <x:t>13205(Regine)</x:t>
  </x:si>
  <x:si>
    <x:t>Ring 2602200404</x:t>
  </x:si>
  <x:si>
    <x:t>Emarati(40s)</x:t>
  </x:si>
  <x:si>
    <x:t>Sarah Mourad</x:t>
  </x:si>
  <x:si>
    <x:t>Ring 12110407</x:t>
  </x:si>
  <x:si>
    <x:t>Ring 09100402</x:t>
  </x:si>
  <x:si>
    <x:t>Anklet 12100503</x:t>
  </x:si>
  <x:si>
    <x:t>Ring 11100405</x:t>
  </x:si>
  <x:si>
    <x:t>971588920223</x:t>
  </x:si>
  <x:si>
    <x:t>Nicola Chisholm</x:t>
  </x:si>
  <x:si>
    <x:t>9월 27일 08:22 PM</x:t>
  </x:si>
  <x:si>
    <x:t>16:00 - 17:00</x:t>
  </x:si>
  <x:si>
    <x:t>Loves necklace</x:t>
  </x:si>
  <x:si>
    <x:t>Due to damage</x:t>
  </x:si>
  <x:si>
    <x:t>1월 10일 12:13 PM</x:t>
  </x:si>
  <x:si>
    <x:t>Tia Abusafieh</x:t>
  </x:si>
  <x:si>
    <x:t>Ring 08150410</x:t>
  </x:si>
  <x:si>
    <x:t>Ring 07060403</x:t>
  </x:si>
  <x:si>
    <x:t>Bought anklets</x:t>
  </x:si>
  <x:si>
    <x:t>For herself 혼자</x:t>
  </x:si>
  <x:si>
    <x:t>0096899387676</x:t>
  </x:si>
  <x:si>
    <x:t>Ring 04250415</x:t>
  </x:si>
  <x:si>
    <x:t>Amna Almansouri</x:t>
  </x:si>
  <x:si>
    <x:t>1월 13일 11:15 AM</x:t>
  </x:si>
  <x:si>
    <x:t>Mohammad Ali</x:t>
  </x:si>
  <x:si>
    <x:t>For her sister</x:t>
  </x:si>
  <x:si>
    <x:t>13:00 - 14:00</x:t>
  </x:si>
  <x:si>
    <x:t>Ring 12120411</x:t>
  </x:si>
  <x:si>
    <x:t>Anklet 08140508</x:t>
  </x:si>
  <x:si>
    <x:t>Ring 11220402</x:t>
  </x:si>
  <x:si>
    <x:t>1월 06일 01:56 PM</x:t>
  </x:si>
  <x:si>
    <x:t>Last(Silver)</x:t>
  </x:si>
  <x:si>
    <x:t>Ring 08010407</x:t>
  </x:si>
  <x:si>
    <x:t>Ring 2401010408</x:t>
  </x:si>
  <x:si>
    <x:t>Humaira Mumtaz</x:t>
  </x:si>
  <x:si>
    <x:t>Ring 07210411</x:t>
  </x:si>
  <x:si>
    <x:t>21:00 - 22:00</x:t>
  </x:si>
  <x:si>
    <x:t>Ring 01050408</x:t>
  </x:si>
  <x:si>
    <x:t>Bangle 11100319</x:t>
  </x:si>
  <x:si>
    <x:t>Ring 03200407</x:t>
  </x:si>
  <x:si>
    <x:t>Bought bangle</x:t>
  </x:si>
  <x:si>
    <x:t>1월 14일 03:36 PM</x:t>
  </x:si>
  <x:si>
    <x:t>For her friend</x:t>
  </x:si>
  <x:si>
    <x:t>Bangle 12050206</x:t>
  </x:si>
  <x:si>
    <x:t>Ring 04250413</x:t>
  </x:si>
  <x:si>
    <x:t>9월 27일 09:56 PM</x:t>
  </x:si>
  <x:si>
    <x:t>Ring 09070411</x:t>
  </x:si>
  <x:si>
    <x:t>Bangle 09100308</x:t>
  </x:si>
  <x:si>
    <x:t>9월 27일 02:46 PM</x:t>
  </x:si>
  <x:si>
    <x:t>Bangle 11100320</x:t>
  </x:si>
  <x:si>
    <x:t>050508781117</x:t>
  </x:si>
  <x:si>
    <x:t>For presents</x:t>
  </x:si>
  <x:si>
    <x:t>Ring 04250412</x:t>
  </x:si>
  <x:si>
    <x:t>Ring 09070404</x:t>
  </x:si>
  <x:si>
    <x:t>Noora Mazruid</x:t>
  </x:si>
  <x:si>
    <x:t>Bangle 11100317</x:t>
  </x:si>
  <x:si>
    <x:t>Anklet 08150508</x:t>
  </x:si>
  <x:si>
    <x:t>0096899361717</x:t>
  </x:si>
  <x:si>
    <x:t>202601170305</x:t>
  </x:si>
  <x:si>
    <x:t>0097431510636</x:t>
  </x:si>
  <x:si>
    <x:t>Ring 11220409</x:t>
  </x:si>
  <x:si>
    <x:t>Ring 12100406</x:t>
  </x:si>
  <x:si>
    <x:t>Ring 07100403</x:t>
  </x:si>
  <x:si>
    <x:t>Mariam Mohamed</x:t>
  </x:si>
  <x:si>
    <x:t>1월 17일 10:53 AM</x:t>
  </x:si>
  <x:si>
    <x:t>Error/잘못된 기재</x:t>
  </x:si>
  <x:si>
    <x:t>Manal Alsharief</x:t>
  </x:si>
  <x:si>
    <x:t>Ring 03250403</x:t>
  </x:si>
  <x:si>
    <x:t>For presents.</x:t>
  </x:si>
  <x:si>
    <x:t>Bangle 07150307</x:t>
  </x:si>
  <x:si>
    <x:t>Ring 12100401</x:t>
  </x:si>
  <x:si>
    <x:t>Ring 04250401</x:t>
  </x:si>
  <x:si>
    <x:t>For her Mother</x:t>
  </x:si>
  <x:si>
    <x:t>Ring 03200405</x:t>
  </x:si>
  <x:si>
    <x:t>Ring 11150405</x:t>
  </x:si>
  <x:si>
    <x:t>Ring 11100403</x:t>
  </x:si>
  <x:si>
    <x:t>Ring 01050409</x:t>
  </x:si>
  <x:si>
    <x:t>Maryam Imran</x:t>
  </x:si>
  <x:si>
    <x:t>Ring 12120412</x:t>
  </x:si>
  <x:si>
    <x:t>Ring 04250411</x:t>
  </x:si>
  <x:si>
    <x:t>Ring 09160407</x:t>
  </x:si>
  <x:si>
    <x:t>1월 05일 03:16 PM</x:t>
  </x:si>
  <x:si>
    <x:t>Bangle 11220315</x:t>
  </x:si>
  <x:si>
    <x:t>Ring 12120407</x:t>
  </x:si>
  <x:si>
    <x:t>Ring 07150404</x:t>
  </x:si>
  <x:si>
    <x:t>(De-Discolored)
(1) Necklace 09050201
(2) Necklace 2509050208
(De-Error)
(1) Necklace 2601150207
(De-Damaged)
(1) Ring 01010407
(De-Discolored)
(1) Ring 2503050403
(1) Ring 2509050410
(1) Ring 2509150404
(De-Ex+Damaged)
(2) Ring 2602150406</x:t>
  </x:si>
  <x:si>
    <x:t>They are sisters in there daughter and son married. They`re finding somethings to gift. Then it`s taking a little bit time because they wanted more discount and we agreed in the middle of price then she bought it</x:t>
  </x:si>
  <x:si>
    <x:t>3 Arab ladies come and check the items but only one lady buy 3 bangles. She said it`s not her first time to buy here but her number is not registered so I registered her information. After here they go to Sephora.</x:t>
  </x:si>
  <x:si>
    <x:t>They are mother and daughter. They came here before and checking for a gift and choosing this item and the bracelet but they decided to bought the bangle set and her mother added the other set of bangle for herself</x:t>
  </x:si>
  <x:si>
    <x:t>She came from selcela, then they passed by here and the lady wants to buy an earrings. And she bought it for herself and for her daughter it takes a little bit time because she has 3 stud so I help her to choose.</x:t>
  </x:si>
  <x:si>
    <x:t>She came from gold apple. Then she came here to bought a friends gift, before she chose it she ask for initial jewelry. But we don`t have the letter she wanted so she decided to bought this item</x:t>
  </x:si>
  <x:si>
    <x:t>She is pregnant on the wheelchair pushing by her husband. First they are asked about where is Teeka store so it`s not her intention to buy, but luckily they came back and she buy a bangle set.</x:t>
  </x:si>
  <x:si>
    <x:t>They are 2 sister`s but the 1 sister whoul bought already here as she is wearing the earrings she bought. And this time they both buy a 1 piece earrings each. They came from Kieth and clien shop.</x:t>
  </x:si>
  <x:si>
    <x:t>They are teenage and she wanted a gift for her friend, so she want me to help them to find a good , nice but a little bit cheaper gift. So I show to them the bracelet. And they choose this item.</x:t>
  </x:si>
  <x:si>
    <x:t>She`s one of our customer but her information is not here so I registered her. She bought this 3 rings because the items that she bought her before is 1 ring left so she bought again a 3pcs. Of ring</x:t>
  </x:si>
  <x:si>
    <x:t>For herself. She is carrying only her bag</x:t>
  </x:si>
  <x:si>
    <x:t>She bought a birthday gift for her friend.</x:t>
  </x:si>
  <x:si>
    <x:t>She buy for herself matching for her dress.</x:t>
  </x:si>
  <x:si>
    <x:t>Asking more discount give her 30discounted</x:t>
  </x:si>
  <x:si>
    <x:t>She buy for a additional for her jewelries.</x:t>
  </x:si>
  <x:si>
    <x:t>Two Arab lady bought bangle set as a gift.</x:t>
  </x:si>
  <x:si>
    <x:t>He is Filipino buy a necklace for her wife.</x:t>
  </x:si>
  <x:si>
    <x:t>She buy necklace and earrings for presents.</x:t>
  </x:si>
  <x:si>
    <x:t>(Add)
From MOE
(3) Hand Chain 2603150301</x:t>
  </x:si>
  <x:si>
    <x:t>An Arab women from lefties bought bracelet.</x:t>
  </x:si>
  <x:si>
    <x:t>저렴한 가격대 제품 탐색. 전에 샀던 귀걸이와 같은 디자인 이번엔 골드 컬러 구매. 할인 요구 없었고. 책을 가지고 있었음.</x:t>
  </x:si>
  <x:si>
    <x:t>They are brother and Sister, her brother buy a bracelet for is fiancee.</x:t>
  </x:si>
  <x:si>
    <x:t>She came here to check a gift, so she choose this earrings as a gift</x:t>
  </x:si>
  <x:si>
    <x:t>Her daughter secretly paid this item. Madam wafa the regular customer.</x:t>
  </x:si>
  <x:si>
    <x:t>Same person with the receipt 6-1397 she just added these 2 earrings.</x:t>
  </x:si>
  <x:si>
    <x:t>She passed by here and she likes this ring so she bought it for herself</x:t>
  </x:si>
  <x:si>
    <x:t>She say hello in Korean loves K drama she says she will come back again</x:t>
  </x:si>
  <x:si>
    <x:t>From Saudi Arabia she always coming when she is in dubai</x:t>
  </x:si>
  <x:si>
    <x:t>She passed by here and ask for an Earrings that can be ok for the baby. So I show her the silver earrings and she choose this 3 items .</x:t>
  </x:si>
  <x:si>
    <x:t>She`s one of our loyal customer ,an Indian lady that always buying an earrings. Now she bought it for a gift to her sister in law</x:t>
  </x:si>
  <x:si>
    <x:t>She buy 2 bracelets for herself. She is with her 2 daughters they came from other shop`s pushing a cart with a different bags inside.</x:t>
  </x:si>
  <x:si>
    <x:t>A young lady came from feathers and Sephora. She is just pass and suddenly step back and ask a ring. She buy only 1 piece of ring.</x:t>
  </x:si>
  <x:si>
    <x:t>They are a black ladies who passed by here and checking what they wanted to bought. So the other girl was the one who bought this item.</x:t>
  </x:si>
  <x:si>
    <x:t>She passed by here and asking for an anklet and she likes this design then she added this 2 bracelet. She`s one of our loyal customer</x:t>
  </x:si>
  <x:si>
    <x:t>Same customer of the receipt no. 613482 which she bought this item for her sister. Because the sister wants also so she bought it</x:t>
  </x:si>
  <x:si>
    <x:t>A guy who come and buy a anklet and earrings for presents to her girlfriend. He came and check in selsela but he cameback here and buy.</x:t>
  </x:si>
  <x:si>
    <x:t>When she come she directly ask a anklet so I showed her and she choose 1 and buy it. She is working at Sports Society. She is a Doctor</x:t>
  </x:si>
  <x:si>
    <x:t>She came in Sephora store then passed by here and finding a necklace she wanted. Then she saw this design and bought it immediately.</x:t>
  </x:si>
  <x:si>
    <x:t>She passed by here and she likes an earrings so she checked the silver earrings and she likes this item so she bought it for herself</x:t>
  </x:si>
  <x:si>
    <x:t>She`s with her friend, she`s looking for gift for her twins she want to buy 2 for twinnings for her sister but only 1 stocks left.</x:t>
  </x:si>
  <x:si>
    <x:t>They passed by here only and stop to check our items. Then she likes this inspired Dior necklace and she add earrings for her daughters</x:t>
  </x:si>
  <x:si>
    <x:t>She buy a lots of items for her lovely daughter`s. She`s with her husband they are from other country just visiting her in Duba.</x:t>
  </x:si>
  <x:si>
    <x:t>She is returning costumer, she bought ring and bracelets like last month but she ddn`t registered her information. Today she comeback and buy a ring.</x:t>
  </x:si>
  <x:si>
    <x:t>She go here to find something she like, she is our long customer but her information is gone so I add her again. She bought this item for herself</x:t>
  </x:si>
  <x:si>
    <x:t>She go her and check for what she wanted to buy for herself again. Then she likes this design and she bought this item. She`s one of our customer</x:t>
  </x:si>
  <x:si>
    <x:t>This items are for exchange for the costumer who came back and complained about the quality of the items, according to her she was disappointed.</x:t>
  </x:si>
  <x:si>
    <x:t>They are group of teens, they buy bracelet for presents to their friend.</x:t>
  </x:si>
  <x:si>
    <x:t>A Mother and daughter come but her daughter only buying a bracelet for her.</x:t>
  </x:si>
  <x:si>
    <x:t>She passes only here and checking for a bracelet. Then she choose this two.</x:t>
  </x:si>
  <x:si>
    <x:t>She came here before and she came back to bought this two items as a gift.</x:t>
  </x:si>
  <x:si>
    <x:t>Palestine woman / return(remember our staff) / a clear preference / kind</x:t>
  </x:si>
  <x:si>
    <x:t>She directly came here to bought this item only. She bought it for herself.</x:t>
  </x:si>
  <x:si>
    <x:t>She`s finding a jewelry for EID. And she choose this set and she bought it</x:t>
  </x:si>
  <x:si>
    <x:t>Mum and daughter came again bought also brought bracelet stone out to fix</x:t>
  </x:si>
  <x:si>
    <x:t>She buy earrings for herself. She`s with her friends but only her who buy.</x:t>
  </x:si>
  <x:si>
    <x:t>Husband and wife and their 1 year old daughter they buy 1 earrings for her.</x:t>
  </x:si>
  <x:si>
    <x:t>He bought here before but his information is not registered so I registered him. He bought this all items for a gift</x:t>
  </x:si>
  <x:si>
    <x:t>They are mother and daughter and the daughter wants to buy this hand chain so she bought it for herself</x:t>
  </x:si>
  <x:si>
    <x:t>She bought it for herself. She`s always buying here but she don`t want to put her contact to our system</x:t>
  </x:si>
  <x:si>
    <x:t>1/12
(Deduct) 0/5
08100102 2
2507060109 1 
2512060206 1
2507050304 1
(Add) 0/2
10210201 1
2507050402 1</x:t>
  </x:si>
  <x:si>
    <x:t>She passed by here and checking then she try the bangle and she likes it so she bought it for herself</x:t>
  </x:si>
  <x:si>
    <x:t>She came here to bought a bracelet for her daughter. Then daughter choose the moon and star bracelet</x:t>
  </x:si>
  <x:si>
    <x:t>They are 2 friends coming here and looking for a earrings but she choose a 3 kinds of stud earrings.</x:t>
  </x:si>
  <x:si>
    <x:t>She`s about to find a necklace that suits to her. So she choose this one because she likes a small one</x:t>
  </x:si>
  <x:si>
    <x:t>They are Mother and daughter. Her daughter is looking for a gift to her friend, so they buy a necklace.</x:t>
  </x:si>
  <x:si>
    <x:t>They came back for the necklace because her niece wanted it, they came before here to buy for the niece</x:t>
  </x:si>
  <x:si>
    <x:t>She is a regular costumer she buy now 2 pairs of earrings matching for her dress in wedding occasion.</x:t>
  </x:si>
  <x:si>
    <x:t>She came from Sephora shop then passed by here and browsing then she likes this ring so she bought it</x:t>
  </x:si>
  <x:si>
    <x:t>She came here before and check already this item but she really likes it so she came back to bought it</x:t>
  </x:si>
  <x:si>
    <x:t>They are family and one of the lady wanted to buy an earring for herself and she choose this all items</x:t>
  </x:si>
  <x:si>
    <x:t>She`s exchange only the item she bought 4months agoand she exchange to this item and she add a payment</x:t>
  </x:si>
  <x:si>
    <x:t>She`s a black lady, and she finding a gift. And she bought this item and the earrings is for herself</x:t>
  </x:si>
  <x:si>
    <x:t>Two young ladies who come and buy necklace for their friend. I ddn`t see they are carrying paper bags.</x:t>
  </x:si>
  <x:si>
    <x:t>They are mother and daughter, and her daughter wants this necklace and the mother bought the earrings.</x:t>
  </x:si>
  <x:si>
    <x:t>She is a returning costumer but her name is not registered yet. She purchased now 2 pairs of earrings.</x:t>
  </x:si>
  <x:si>
    <x:t>She passed by here and she wants a necklace for her graduation so she decided to bought this necklace</x:t>
  </x:si>
  <x:si>
    <x:t>They passed by only here, they are a mother daughter. The daughter likes the anklet so she bought it</x:t>
  </x:si>
  <x:si>
    <x:t>They are family, and her wife wanted to bought an earrings for her daughter and she choose this items</x:t>
  </x:si>
  <x:si>
    <x:t>She`s looking around and wants to buy an earrings but then she wants a ring so she buys all this item.</x:t>
  </x:si>
  <x:si>
    <x:t>They passed by only here and checking our items then her daughter likes this bracelet so she bought her</x:t>
  </x:si>
  <x:si>
    <x:t>She kept asking for discount. Original price is 270aed hand chain to 200 aed. Finally we sold 245aed</x:t>
  </x:si>
  <x:si>
    <x:t>She passed by only here and she`s finding a bangle sets for her daughter and they choose this design</x:t>
  </x:si>
  <x:si>
    <x:t>They are couple and the guy wanted to buy something for her girlfriend so the girl choose this item.</x:t>
  </x:si>
  <x:si>
    <x:t>An Emarati lady with cover with her face and only eyes can see bought 2 earrings.</x:t>
  </x:si>
  <x:si>
    <x:t>She`s my customer before she came back to bought for a gift and she choose this set</x:t>
  </x:si>
  <x:si>
    <x:t>A Pakistani guy buy a bracelet for presents. He don`t want to give his information.</x:t>
  </x:si>
  <x:si>
    <x:t>Actually they are returning costumer but they don`t want to register information.</x:t>
  </x:si>
  <x:si>
    <x:t>They are Indian a Mother and daughter who come and buy a bangles for each other`s.</x:t>
  </x:si>
  <x:si>
    <x:t>(Add-In)
(1) Bracelet 2602170309
(1) Bracelet 2602190307
(1) Bracelet 2604160301</x:t>
  </x:si>
  <x:si>
    <x:t>A local girl with mask and only the eyes can see who bought bracelet for her self.</x:t>
  </x:si>
  <x:si>
    <x:t>She buy a necklace for herself, she`s with her sisters they came from other shop`s.</x:t>
  </x:si>
  <x:si>
    <x:t>He is the same customer before , he bought for his wife this item so he came back</x:t>
  </x:si>
  <x:si>
    <x:t>She says she always comes back our store she bought herself and gift for her aunt</x:t>
  </x:si>
  <x:si>
    <x:t>She came here before and came back to bought this item. She`s one of our customer</x:t>
  </x:si>
  <x:si>
    <x:t>Earring 2603150108</x:t>
  </x:si>
  <x:si>
    <x:t>Necklace 2504060209</x:t>
  </x:si>
  <x:si>
    <x:t>Bangle 2507050313</x:t>
  </x:si>
  <x:si>
    <x:t>Brass 18KGP Zircon</x:t>
  </x:si>
  <x:si>
    <x:t>Necklace 2504110203</x:t>
  </x:si>
  <x:si>
    <x:t>Necklace 2504070204</x:t>
  </x:si>
  <x:si>
    <x:t>Necklace 2509060206</x:t>
  </x:si>
  <x:si>
    <x:t>Necklace 2601170206</x:t>
  </x:si>
  <x:si>
    <x:t>Earring 2602210110</x:t>
  </x:si>
  <x:si>
    <x:t>Bracelet 2510050308</x:t>
  </x:si>
  <x:si>
    <x:t>Bracelet 2503080304</x:t>
  </x:si>
  <x:si>
    <x:t>Bracelet 2510050302</x:t>
  </x:si>
  <x:si>
    <x:t>Earring 2602160108</x:t>
  </x:si>
  <x:si>
    <x:t>Anklet 2505050501</x:t>
  </x:si>
  <x:si>
    <x:t>Earring 2504090108</x:t>
  </x:si>
  <x:si>
    <x:t>Bracelet 2509060303</x:t>
  </x:si>
  <x:si>
    <x:t>Earring 2508060107</x:t>
  </x:si>
  <x:si>
    <x:t>Earring 2502110101</x:t>
  </x:si>
  <x:si>
    <x:t>Earring 2507060107</x:t>
  </x:si>
  <x:si>
    <x:t>Earring 2505050106</x:t>
  </x:si>
  <x:si>
    <x:t>Necklace 2512050202</x:t>
  </x:si>
  <x:si>
    <x:t>Anklet 2505050504</x:t>
  </x:si>
  <x:si>
    <x:t>Bracelet 2507070303</x:t>
  </x:si>
  <x:si>
    <x:t>Earring 2508080107</x:t>
  </x:si>
  <x:si>
    <x:t>Earring 2502120108</x:t>
  </x:si>
  <x:si>
    <x:t>Necklace 2504110206</x:t>
  </x:si>
  <x:si>
    <x:t>Necklace 2601180205</x:t>
  </x:si>
  <x:si>
    <x:t>Necklace 2502100208</x:t>
  </x:si>
  <x:si>
    <x:t>Earring 2603160107</x:t>
  </x:si>
  <x:si>
    <x:t>Necklace 2504060203</x:t>
  </x:si>
  <x:si>
    <x:t>Bangle 2502100313</x:t>
  </x:si>
  <x:si>
    <x:t>Necklace 2507050207</x:t>
  </x:si>
  <x:si>
    <x:t>Bracelet 2503080301</x:t>
  </x:si>
  <x:si>
    <x:t>Earring 2602180108</x:t>
  </x:si>
  <x:si>
    <x:t>Earring 2601220108</x:t>
  </x:si>
  <x:si>
    <x:t>Earring 2503060104</x:t>
  </x:si>
  <x:si>
    <x:t>Earring 2503050101</x:t>
  </x:si>
  <x:si>
    <x:t>Necklace 2503060205</x:t>
  </x:si>
  <x:si>
    <x:t>Necklace 2607150202</x:t>
  </x:si>
  <x:si>
    <x:t>Bracelet 2502100310</x:t>
  </x:si>
  <x:si>
    <x:t>Earring 2602310107</x:t>
  </x:si>
  <x:si>
    <x:t>Earring 2502120106</x:t>
  </x:si>
  <x:si>
    <x:t>Earring 2602210106</x:t>
  </x:si>
  <x:si>
    <x:t>Bangle 2509150311</x:t>
  </x:si>
  <x:si>
    <x:t>Earring 2504080104</x:t>
  </x:si>
  <x:si>
    <x:t>Earring 2602310104</x:t>
  </x:si>
  <x:si>
    <x:t>Necklace 2512050205</x:t>
  </x:si>
  <x:si>
    <x:t>Bracelet 2508050307</x:t>
  </x:si>
  <x:si>
    <x:t>Earring 2509070101</x:t>
  </x:si>
  <x:si>
    <x:t>Bracelet 2503070307</x:t>
  </x:si>
  <x:si>
    <x:t>Earring 2509070108</x:t>
  </x:si>
  <x:si>
    <x:t>Bracelet 2504070302</x:t>
  </x:si>
  <x:si>
    <x:t>Necklace 2506050206</x:t>
  </x:si>
  <x:si>
    <x:t>Necklace 2504050202</x:t>
  </x:si>
  <x:si>
    <x:t>Earring 2509050108</x:t>
  </x:si>
  <x:si>
    <x:t>Bracelet 2601190309</x:t>
  </x:si>
  <x:si>
    <x:t>Bracelet 2502100307</x:t>
  </x:si>
  <x:si>
    <x:t>Necklace 2504100210</x:t>
  </x:si>
  <x:si>
    <x:t>Earring 2512060103</x:t>
  </x:si>
  <x:si>
    <x:t>Bangle 2508050313</x:t>
  </x:si>
  <x:si>
    <x:t>Bracelet 2504050310</x:t>
  </x:si>
  <x:si>
    <x:t>Necklace 2510070205</x:t>
  </x:si>
  <x:si>
    <x:t>Necklace 2606160204</x:t>
  </x:si>
  <x:si>
    <x:t>Earring 2502110109</x:t>
  </x:si>
  <x:si>
    <x:t>Earring 2504070108</x:t>
  </x:si>
  <x:si>
    <x:t>Bracelet 2505060306</x:t>
  </x:si>
  <x:si>
    <x:t>Anklet 2507050504</x:t>
  </x:si>
  <x:si>
    <x:t>Anklet 2504050501</x:t>
  </x:si>
  <x:si>
    <x:t>Bangle 2601150314</x:t>
  </x:si>
  <x:si>
    <x:t>Earring 2505070109</x:t>
  </x:si>
  <x:si>
    <x:t>Earring 2601200107</x:t>
  </x:si>
  <x:si>
    <x:t>Earring 2602310105</x:t>
  </x:si>
  <x:si>
    <x:t>Bracelet 2503070306</x:t>
  </x:si>
  <x:si>
    <x:t>Necklace 2504090205</x:t>
  </x:si>
  <x:si>
    <x:t>Bracelet 2505060305</x:t>
  </x:si>
  <x:si>
    <x:t>Necklace 2504050201</x:t>
  </x:si>
  <x:si>
    <x:t>Earring 2502120103</x:t>
  </x:si>
  <x:si>
    <x:t>Bangle 2504060319</x:t>
  </x:si>
  <x:si>
    <x:t>Earring 2602190109</x:t>
  </x:si>
  <x:si>
    <x:t>Bracelet 02050302</x:t>
  </x:si>
  <x:si>
    <x:t>Earring 2602210101</x:t>
  </x:si>
  <x:si>
    <x:t>Earring 2601210105</x:t>
  </x:si>
  <x:si>
    <x:t>Earring 2505060106</x:t>
  </x:si>
  <x:si>
    <x:t>Bracelet 2511050309</x:t>
  </x:si>
  <x:si>
    <x:t>Bracelet 2504060301</x:t>
  </x:si>
  <x:si>
    <x:t>Necklace 2601180206</x:t>
  </x:si>
  <x:si>
    <x:t>Necklace 2602190204</x:t>
  </x:si>
  <x:si>
    <x:t>Bracelet 2503060305</x:t>
  </x:si>
  <x:si>
    <x:t>Earring 2502110111</x:t>
  </x:si>
  <x:si>
    <x:t>Earring 2601200104</x:t>
  </x:si>
  <x:si>
    <x:t>Necklace 2502100203</x:t>
  </x:si>
  <x:si>
    <x:t>Bangle 2606150311</x:t>
  </x:si>
  <x:si>
    <x:t>Earring 2502100103</x:t>
  </x:si>
  <x:si>
    <x:t>Necklace 2602150205</x:t>
  </x:si>
  <x:si>
    <x:t>Necklace 2507070206</x:t>
  </x:si>
  <x:si>
    <x:t>Bracelet 2507060310</x:t>
  </x:si>
  <x:si>
    <x:t>Earring 2505060103</x:t>
  </x:si>
  <x:si>
    <x:t>Earring 2502120105</x:t>
  </x:si>
  <x:si>
    <x:t>Earring 2504050111</x:t>
  </x:si>
  <x:si>
    <x:t>Bangle 2504060316</x:t>
  </x:si>
  <x:si>
    <x:t>Bracelet 2505060309</x:t>
  </x:si>
  <x:si>
    <x:t>Earring 2506050101</x:t>
  </x:si>
  <x:si>
    <x:t>She is returning costumer last time she bought here last December. She came back and buy some stuff`s for preparation in eid.</x:t>
  </x:si>
  <x:si>
    <x:t>This lady is with her sister, her sister bought here before so she registered with her sister information. She buy bangle set.</x:t>
  </x:si>
  <x:si>
    <x:t>She is the sister who buy bangle set and bracelet. But she buy 1 earrings for herself as well and using her sister information.</x:t>
  </x:si>
  <x:si>
    <x:t>She`s one of our customer but she doesn`t want to registered her information. She likes this ring so she bought it for herself</x:t>
  </x:si>
  <x:si>
    <x:t>(De-Damage)
(1) Bangle set 2602180313
(1) Necklace 2509060207
(Add-From MOE)
(4) Necklace 2601170209
(1) Necklace 2602160202</x:t>
  </x:si>
  <x:si>
    <x:t>She came and had a look first and ask the price. Then she left but after few minutes she came back and buy it a necklace set.</x:t>
  </x:si>
  <x:si>
    <x:t>They are indian couple that passed by only then checking the bangle and the lady likes this bangle so she bought it for herself</x:t>
  </x:si>
  <x:si>
    <x:t>She is a Filipina her daughter bought here already but her information was not registered. This I registered her information.</x:t>
  </x:si>
  <x:si>
    <x:t>She is a Moroccan it`s her 2nd time to buy here first she bought is the earring and this time she buy a necklace for presents.</x:t>
  </x:si>
  <x:si>
    <x:t>She`s finding a a gift, and she`s a little bit choosy if what she wanted to buy so it takes time before she choose this item</x:t>
  </x:si>
  <x:si>
    <x:t>She came here before to check this item and she really loves it so she came back for this item. And madam give it a discount</x:t>
  </x:si>
  <x:si>
    <x:t>They are a Pakistan couple that passed by only here and the girl wanted to buy a ring for herself . And she choose this item</x:t>
  </x:si>
  <x:si>
    <x:t>A mom with 2 daughters with cootonon bag pass by here to check earings and luckily they found a pair of earring and bought it.</x:t>
  </x:si>
  <x:si>
    <x:t>She is with her daughter looking for presents for her daughter`s friend. She buy a necklace and she don`t give her information.</x:t>
  </x:si>
  <x:si>
    <x:t>They are 3 members coming they came from other shop`s. They are Omani but living here in Dubai. They buy 2 sets of necklaces.</x:t>
  </x:si>
  <x:si>
    <x:t>2 young men came looking something for birthday gift for his friend. They chose necklace than the bracelet their first option.</x:t>
  </x:si>
  <x:si>
    <x:t>She bought here before but her information isn`t here in our system so I registered it again. She bought this item as a gift</x:t>
  </x:si>
  <x:si>
    <x:t>They are family and passed by only here and the lady wanted to buy a set for herself and she likes this item so she bought it</x:t>
  </x:si>
  <x:si>
    <x:t>She`s a daughter of my customer before and she came here to bought the similar one her mother show to her. And she bought it</x:t>
  </x:si>
  <x:si>
    <x:t>She passed by only here, and checking what she wanted to buy, then she likes this two items so she bought this item for herself</x:t>
  </x:si>
  <x:si>
    <x:t>She passed by here and she asking me for something that it will not fade so I tell here to choose this item and she loves it</x:t>
  </x:si>
  <x:si>
    <x:t>They finding a gift and she wanted a necklace for her sister. So they like this necklace so they decided to bought this item</x:t>
  </x:si>
  <x:si>
    <x:t>They are 3 young ladies just passing and stop and take look the jewelries until they like the necklace silver for their friend.</x:t>
  </x:si>
  <x:si>
    <x:t>She is our regular customer she bought some stuff`s here. Her name is Madam Halla. This time she buy 2 rings and 1 necklace.</x:t>
  </x:si>
  <x:si>
    <x:t>She`s one of our customer but her registered number it`s not registered so I registered again. She bought this item for herself</x:t>
  </x:si>
  <x:si>
    <x:t>She passed by here and checking for something that she wanted fo a gift to her friend so she choose this malachite earrings.</x:t>
  </x:si>
  <x:si>
    <x:t>She came to find something that she can give as a gift to her sister and I show her this h.chain and she takes it and bought it</x:t>
  </x:si>
  <x:si>
    <x:t>They are mother and daughter , the daughter is one of our customer always buying here. Then she bought this item for her mother</x:t>
  </x:si>
  <x:si>
    <x:t>She came from other shop`s and passing by here and checking first the stuff`s and luckily she likes some items and she buy it.</x:t>
  </x:si>
  <x:si>
    <x:t>She came here and buy this h.chain fo herself. She`s a returning customer but she didn`t registered before so I registered her</x:t>
  </x:si>
  <x:si>
    <x:t>She`s an Indian lady who passed by only here and checking of our items that suits to her. So she bought this item for herself</x:t>
  </x:si>
  <x:si>
    <x:t>She`s one of our loyal customer.. now only came back for the returning earrings then she bought another earrings for herself</x:t>
  </x:si>
  <x:si>
    <x:t>She`s from Scotland, but now she`s living here. She go here after she came from Sephora, to bought this all bracelet as a gift</x:t>
  </x:si>
  <x:si>
    <x:t>They are sisters, and the other lady wanted to buy something for her so she choose this necklace and the matching earrings.</x:t>
  </x:si>
  <x:si>
    <x:t>She is a regular costumer, she has a lots of stuff`s Frome here this time she buy bangle set and another 1 piece of ring.</x:t>
  </x:si>
  <x:si>
    <x:t>She`s buying it for herself, she passed by only and she wants to see rings so I show her, because she wanted a pinky ring</x:t>
  </x:si>
  <x:si>
    <x:t>They are girlfriend and boyfriend maybe, they come and had a look first a ring. But they buy a 2 bracelets and 1 necklace.</x:t>
  </x:si>
  <x:si>
    <x:t>I didn`t get her record number because she`s on the rush, she`s one of our loyal customer too buying earring for herself.</x:t>
  </x:si>
  <x:si>
    <x:t>They are mother and daughter . They passed by hereal and the daughter wants a hoop earrings that`s why she bought this item</x:t>
  </x:si>
  <x:si>
    <x:t>They are friends who passed by here finding a gift to they`re friend and they decided this hand chain to bought as a gift</x:t>
  </x:si>
  <x:si>
    <x:t>A Indian lady she bought a anklet 2 days ago for her Mother and this time she cameback and buy a necklace for her friend.</x:t>
  </x:si>
  <x:si>
    <x:t>She come with a kids and husband came from shopping to other shop`s. She came and had a look of rings then she buy 2 rings.</x:t>
  </x:si>
  <x:si>
    <x:t>Casual walk in / inquiry for a 2 year old child and for drop water earrings / finally chose earrings with 20aed discount</x:t>
  </x:si>
  <x:si>
    <x:t>They are 3 ladies that passed by only here and the one lady wants a belly stud so I show to her and she bought this design.</x:t>
  </x:si>
  <x:si>
    <x:t>She came here before but she didn`t buy it and she told me that she will come back. So she came back to bought this ring.</x:t>
  </x:si>
  <x:si>
    <x:t>She`s one of our loyal customer who always buying an earrings for herself, she buys again this item. And add the big size.</x:t>
  </x:si>
  <x:si>
    <x:t>A husband and wife with their 2 daughters, they buy a ring and ring for the 1 daughter. It`s their first time to buy here.</x:t>
  </x:si>
  <x:si>
    <x:t>She loves our jewelry, bought for her daughter first and bought again for herself</x:t>
  </x:si>
  <x:si>
    <x:t>She`s looking for an earrings for herself and she choose this one and she like it</x:t>
  </x:si>
  <x:si>
    <x:t>She`s the sister of the customer no 614097 which who bought this ring for herself</x:t>
  </x:si>
  <x:si>
    <x:t>2026. 3. 15 오후 4:02:31</x:t>
  </x:si>
  <x:si>
    <x:t>2026. 7. 5 오후 9:34:04</x:t>
  </x:si>
  <x:si>
    <x:t>2026. 3. 27 오후 7:24:14</x:t>
  </x:si>
  <x:si>
    <x:t>2026. 4. 24 오후 7:49:57</x:t>
  </x:si>
  <x:si>
    <x:t>2025. 9. 9 오후 12:23:25</x:t>
  </x:si>
  <x:si>
    <x:t>2025. 9. 9 오후 7:15:51</x:t>
  </x:si>
  <x:si>
    <x:t>2026. 3. 5 오후 7:14:53</x:t>
  </x:si>
  <x:si>
    <x:t>Necklace set 2512070203</x:t>
  </x:si>
  <x:si>
    <x:t>2025. 9. 20 오후 6:01:01</x:t>
  </x:si>
  <x:si>
    <x:t>2025. 9. 23 오후 1:56:03</x:t>
  </x:si>
  <x:si>
    <x:t>2026. 2. 11 오후 8:24:29</x:t>
  </x:si>
  <x:si>
    <x:t>2026. 1. 18 오전 6:39:43</x:t>
  </x:si>
  <x:si>
    <x:t>2025. 9. 17 오후 12:03:12</x:t>
  </x:si>
  <x:si>
    <x:t>A returning Emarati customer with 2 kids bought earrings.</x:t>
  </x:si>
  <x:si>
    <x:t>Customers returning because she doesn`t like the quality</x:t>
  </x:si>
  <x:si>
    <x:t>She buy earrings and bracelet for presents to her friends.</x:t>
  </x:si>
  <x:si>
    <x:t>She bought here before, this time came back and buy a ring.</x:t>
  </x:si>
  <x:si>
    <x:t>She`s our customer before, and she bought it for herself</x:t>
  </x:si>
  <x:si>
    <x:t>They finding a gift , then the daughter pick this bracelet.</x:t>
  </x:si>
  <x:si>
    <x:t>She bought it for herself, she`s one of our loyal customers</x:t>
  </x:si>
  <x:si>
    <x:t>She is a tourist only here and she bought it for herself</x:t>
  </x:si>
  <x:si>
    <x:t>She is returning costumer she buy a necklace for herself.</x:t>
  </x:si>
  <x:si>
    <x:t>He is a grandfather buying bracelet for his Grand daughter.</x:t>
  </x:si>
  <x:si>
    <x:t>Add in the system because this item is not in the system</x:t>
  </x:si>
  <x:si>
    <x:t>She cameback with her Mother. Her Mother buy a earrings.</x:t>
  </x:si>
  <x:si>
    <x:t>A mother and daughter bought bracelet as a gift to someone.</x:t>
  </x:si>
  <x:si>
    <x:t>(De-Damage)
(1) Bracelet 2510050308
(1) Bangle 2602190312</x:t>
  </x:si>
  <x:si>
    <x:t>Customer returning because she doesn`t like the quality.</x:t>
  </x:si>
  <x:si>
    <x:t xml:space="preserve">Came with her husband and bought bangleset and bracelet </x:t>
  </x:si>
  <x:si>
    <x:t>She bought it for herself, and she like it so she buy it.</x:t>
  </x:si>
  <x:si>
    <x:t>She came here to bought a gift and she choose this items.</x:t>
  </x:si>
  <x:si>
    <x:t>She passed by here and buying this bracelet for herself.</x:t>
  </x:si>
  <x:si>
    <x:t>She cameback and buy a earrings for her friend as presents.</x:t>
  </x:si>
  <x:si>
    <x:t>He came here to bought a gift , so he bought this earring.</x:t>
  </x:si>
  <x:si>
    <x:t>She bought this item for herself they only passed by here</x:t>
  </x:si>
  <x:si>
    <x:t>She is a student she buy ring for presents to her friend.</x:t>
  </x:si>
  <x:si>
    <x:t>She only visited here, so she bought only this for a gift</x:t>
  </x:si>
  <x:si>
    <x:t>She came for fix the bracelet and also get one hand chain</x:t>
  </x:si>
  <x:si>
    <x:t>She buy a necklace for her daughters friend for presents.</x:t>
  </x:si>
  <x:si>
    <x:t>She is with her husband, buy a earrings for her daughter.</x:t>
  </x:si>
  <x:si>
    <x:t>For presents, they didn`t registired they are in a hurry.</x:t>
  </x:si>
  <x:si>
    <x:t>She bought it for herself, they are only passed by here.</x:t>
  </x:si>
  <x:si>
    <x:t>Bracelet 2502100301</x:t>
  </x:si>
  <x:si>
    <x:t>Earring 2602180101</x:t>
  </x:si>
  <x:si>
    <x:t>Earring 2505050109</x:t>
  </x:si>
  <x:si>
    <x:t>Earring 2502120101</x:t>
  </x:si>
  <x:si>
    <x:t>Bracelet 2505050309</x:t>
  </x:si>
  <x:si>
    <x:t>Necklace 2504100207</x:t>
  </x:si>
  <x:si>
    <x:t>Earring 2602200102</x:t>
  </x:si>
  <x:si>
    <x:t>Necklace 02050201</x:t>
  </x:si>
  <x:si>
    <x:t>Earring 2502100111</x:t>
  </x:si>
  <x:si>
    <x:t>Nose Pin 2602150508</x:t>
  </x:si>
  <x:si>
    <x:t>Necklace 2510050208</x:t>
  </x:si>
  <x:si>
    <x:t>Earring 2505050110</x:t>
  </x:si>
  <x:si>
    <x:t>Necklace 2502100206</x:t>
  </x:si>
  <x:si>
    <x:t>Necklace 2504050206</x:t>
  </x:si>
  <x:si>
    <x:t>Necklace 2602180210</x:t>
  </x:si>
  <x:si>
    <x:t>Bracelet 2507050303</x:t>
  </x:si>
  <x:si>
    <x:t>Bracelet 2602170304</x:t>
  </x:si>
  <x:si>
    <x:t>Bangle 2502100316</x:t>
  </x:si>
  <x:si>
    <x:t>Bangle 2509050315</x:t>
  </x:si>
  <x:si>
    <x:t>Necklace 2502100205</x:t>
  </x:si>
  <x:si>
    <x:t>Bangle 2601160314</x:t>
  </x:si>
  <x:si>
    <x:t>Earring 2602190103</x:t>
  </x:si>
  <x:si>
    <x:t>From Saudi Arabia regular customer</x:t>
  </x:si>
  <x:si>
    <x:t>She buy a bracelet for her friend, she came from Body Shop and after she came here</x:t>
  </x:si>
  <x:si>
    <x:t>Bought two tennis bracelet asked resize her bracelet need to fix and let her know</x:t>
  </x:si>
  <x:si>
    <x:t>She came here to buy again an earrings for herself. She`s one of our loyal customer</x:t>
  </x:si>
  <x:si>
    <x:t>Gift for her friend/ last time she came with her mother and bought the same thing</x:t>
  </x:si>
  <x:si>
    <x:t>Same customer of receipt no. 612853 she added this item . She bought it for herself</x:t>
  </x:si>
  <x:si>
    <x:t>Same lady who buy bracelet in receipt code 6-12961 she comeback and buy this ring.</x:t>
  </x:si>
  <x:si>
    <x:t>She is with her sister who come and buy a bracelet for presents to their friend.</x:t>
  </x:si>
  <x:si>
    <x:t>She directly to come here to bought something for herself and she bought this utem</x:t>
  </x:si>
  <x:si>
    <x:t>she came first check and came back and bought a bangle set and told me cute hahaha</x:t>
  </x:si>
  <x:si>
    <x:t>She bought 3 different designs of necklace. She don`t want to give her information.</x:t>
  </x:si>
  <x:si>
    <x:t>She came here and check our silver items then she choose this necklace as a gift</x:t>
  </x:si>
  <x:si>
    <x:t>She like the style of the necklace,heart with the combination of infinity style.</x:t>
  </x:si>
  <x:si>
    <x:t>Same customer of the receipt no 613895. Her bf bought it for a gift to others also.</x:t>
  </x:si>
  <x:si>
    <x:t>She passed here to find another to bought for herself. Now she got this 2 items.</x:t>
  </x:si>
  <x:si>
    <x:t>She came back due to exchange only this earrings that she bought from yesterday.</x:t>
  </x:si>
  <x:si>
    <x:t>My friend come and say hello to me and bought a necklace</x:t>
  </x:si>
  <x:si>
    <x:t>She cameback and buy ring. She bought necklace last year.</x:t>
  </x:si>
  <x:si>
    <x:t>Necklace set 2512070204</x:t>
  </x:si>
  <x:si>
    <x:t>2026. 3. 13 오후 8:57:31</x:t>
  </x:si>
  <x:si>
    <x:t>For herself,for party</x:t>
  </x:si>
  <x:si>
    <x:t>Naema</x:t>
  </x:si>
  <x:si>
    <x:t>Mardin</x:t>
  </x:si>
  <x:si>
    <x:t>6-13754</x:t>
  </x:si>
  <x:si>
    <x:t>Joann</x:t>
  </x:si>
  <x:si>
    <x:t>Kabita</x:t>
  </x:si>
  <x:si>
    <x:t>Zanab</x:t>
  </x:si>
  <x:si>
    <x:t>Elsa</x:t>
  </x:si>
  <x:si>
    <x:t>Suhana</x:t>
  </x:si>
  <x:si>
    <x:t>6-13318</x:t>
  </x:si>
  <x:si>
    <x:t>Ayan</x:t>
  </x:si>
  <x:si>
    <x:t>6-13648</x:t>
  </x:si>
  <x:si>
    <x:t>Sunita</x:t>
  </x:si>
  <x:si>
    <x:t>Dahani</x:t>
  </x:si>
  <x:si>
    <x:t>(Add-From MOE) Total 8
(2) Bangle set 2602180313
(2) Bracelet 2601180301
(1) Bracelet 2602190304
(1) Bracelet 2602190306
(2) Bracelet 2602190307
(De-Discolor)
(1) Anklet 2506050503
(1) Bracelet 2511050309
(1) Bracelet 2511050310
(1) Bracelet 2601150308
(1) Earring 2509050101</x:t>
  </x:si>
  <x:si>
    <x:t>An Indian lady with her partner, she`s finding a clover design ,then I show to her the item that we have the same. But she don`t like it so she`s finding what she wanted that`s why it`s taking time. Then after awhile when she`s thinking what she like it so she choose this earrings and the necklace.</x:t>
  </x:si>
  <x:si>
    <x:t>It`s her first time to buy her, but according to her, her daughter bought here before and this time she buy pearl necklace for her daughter.</x:t>
  </x:si>
  <x:si>
    <x:t>She is returning costumer she bought here last November and she came back and buy some stuff `s not for her only but all for her daughters.</x:t>
  </x:si>
  <x:si>
    <x:t>He came here to find a gift for his girlfriends birthday so he`s choosing this two bangle then he decided the heart designs and he bought it</x:t>
  </x:si>
  <x:si>
    <x:t>He is under 20 years old and he wanted to bought something for his mother`s birthday so I show him a bracelet , then he choose this bracelet.</x:t>
  </x:si>
  <x:si>
    <x:t>She passed by here and finding something that she can daily used so she`s checking and she likes this items and she bought it for herself</x:t>
  </x:si>
  <x:si>
    <x:t>(De-To MOE) Total 13
(3) Bracelet 08160302
(2) Bracelet 10190315
(3) Earring 2502100105
(4) Earring 2502100106
(1) Necklace set 2602220204</x:t>
  </x:si>
  <x:si>
    <x:t>(Deduct) 총 5개
Earring 2508050101 to MOE 2pc
Earring 2602200102 Damage 1pc
Necklace 2506050210 Gift 1pc
Necklace 2601150206 Discoloration 1pc</x:t>
  </x:si>
  <x:si>
    <x:t>She came from lefties and she directly come here to check some items she wanted to bought. Then she decided to buy this 3 items for herself</x:t>
  </x:si>
  <x:si>
    <x:t>They 3 ladies together, they had a look until 1 lady caught her eyes of the knot bangle set she liked it and she buy it and 1 heart earrings.</x:t>
  </x:si>
  <x:si>
    <x:t>She is a returning customer but her info was not registered. She came from Sephora and other stores. She come and buy 2 earrings for herself.</x:t>
  </x:si>
  <x:si>
    <x:t>They husband and wife passed by only here. The lady wants a bracelet to extend her necklace and she choose this item and she bought it 2pcs.</x:t>
  </x:si>
  <x:si>
    <x:t>She passed by only here and checking some earrings until she likes what I show to her and when she tried it then she bought it to herself</x:t>
  </x:si>
  <x:si>
    <x:t>She`s an Arabic old lady and passed by here and asking for the earrings and go. Then after a while she came back to bought this earrings.</x:t>
  </x:si>
  <x:si>
    <x:t>She came here to buy necklace that she can layered and she choose this snake skin necklace two chain and she layered with the drop necklace</x:t>
  </x:si>
  <x:si>
    <x:t>Two Arab ladies they are friends, her friend buy a ring and necklace, and she buy also for her friend a necklace. They came from lefties.</x:t>
  </x:si>
  <x:si>
    <x:t>She passed by only here, she came from Sephora shop,and she really likes to bought a ring so she choose this ring then she added this bracelet</x:t>
  </x:si>
  <x:si>
    <x:t>They are husband and wife and she wanted to bought a tennis bracelet then I show here the tennis and she choose this and I make it her size</x:t>
  </x:si>
  <x:si>
    <x:t>She`s a friend of our one of customer her friend bring her to find a jewelry for herself and she choose the earrings and she added the rings</x:t>
  </x:si>
  <x:si>
    <x:t>She passed only here and checking only our items then asking for an earrings so she choose the one I show to her and she added this bracelet</x:t>
  </x:si>
  <x:si>
    <x:t>First she came and check and tried the handchain. But she said she will think first, so maybe she decided already she came back Ang buy it.</x:t>
  </x:si>
  <x:si>
    <x:t>She came here to bought a gift around 150 so she`s finding ,then she find this item and I said it`s our new collections so she bought it</x:t>
  </x:si>
  <x:si>
    <x:t>She came from lefties and come just had a look first. Until she find she likes earrings, bracelet and ring matching butterflies design`s.</x:t>
  </x:si>
  <x:si>
    <x:t>She bought it for herself. She`s the customer who get the exchange of the bracelet and she bought the gold color same design of the silver one</x:t>
  </x:si>
  <x:si>
    <x:t>He came here to find a gift and he wanted an anklet, so I show to him the anklets we have and he choose this design and bought it as a gift</x:t>
  </x:si>
  <x:si>
    <x:t>A mom with daughter with Sephora bag pass by here to find a small earring for her and luckily she found an silver earring and bought it.</x:t>
  </x:si>
  <x:si>
    <x:t>She`s one of our loyal customer, but her information in our system is not registered so I registered her. She bought it for her daughter</x:t>
  </x:si>
  <x:si>
    <x:t>They passed only here, and they finding a jewelry that they can used in Eid and I show them this item the lady wants this set so she bought it</x:t>
  </x:si>
  <x:si>
    <x:t>She is a returning customer but her information was not registered, according to her she bought here. This time she buy 3 earrings for herself.</x:t>
  </x:si>
  <x:si>
    <x:t>They are sister, they only passed by here , and they finding something that they wanted to buy. Then after they choose this item as a twinning.</x:t>
  </x:si>
  <x:si>
    <x:t>She is returning costumer according to her she bought here many times but her info is not registered. She buy this time earring for presents.</x:t>
  </x:si>
  <x:si>
    <x:t>She buy 2 necklaces, and 2 earrings. She is with her sister and they came from other shop`s as her sister carrying an pull and bear paper bag.</x:t>
  </x:si>
  <x:si>
    <x:t>She came here before ,then she came back because she go first in Dior, she really wants the anklet that`s why she came back to buy this item</x:t>
  </x:si>
  <x:si>
    <x:t>They are family she came here directly to bought some jewelries for herself and her husband paid for it. And she choose what she wanted.</x:t>
  </x:si>
  <x:si>
    <x:t>Order in what`s app payment was transferred</x:t>
  </x:si>
  <x:si>
    <x:t>Couple came and boyfriend got her bracelet</x:t>
  </x:si>
  <x:si>
    <x:t>For herself and presents for her friends</x:t>
  </x:si>
  <x:si>
    <x:t>A Filipina lady buy a earrings for herself.</x:t>
  </x:si>
  <x:si>
    <x:t>A European customer who bought necklace.</x:t>
  </x:si>
  <x:si>
    <x:t>For herself and presents for her friend.</x:t>
  </x:si>
  <x:si>
    <x:t>She`s black lady, she came here to bought for a gift. This item is not in our system this earrings is has the necklace before. Which is set this before. But madam put it as single .</x:t>
  </x:si>
  <x:si>
    <x:t>She`s looking for an anklet, but no any in items she likes because it`s small for her, but I find this item that a little bit big so I show to her and try to her so she like it.</x:t>
  </x:si>
  <x:si>
    <x:t>We have still stock here.</x:t>
  </x:si>
  <x:si>
    <x:t>She`s buying for herself.</x:t>
  </x:si>
  <x:si>
    <x:t>Bought a silver necklace</x:t>
  </x:si>
  <x:si>
    <x:t>Madam took it to put in MOE</x:t>
  </x:si>
  <x:si>
    <x:t>Presents for her Sister.</x:t>
  </x:si>
  <x:si>
    <x:t>For presents to her friend.</x:t>
  </x:si>
  <x:si>
    <x:t>She`s buying it for herself</x:t>
  </x:si>
  <x:si>
    <x:t>lankoun.sayegh@hotmail.com</x:t>
  </x:si>
  <x:si>
    <x:t>Bought a gift and her self</x:t>
  </x:si>
  <x:si>
    <x:t>She bought it for a gift.</x:t>
  </x:si>
  <x:si>
    <x:t>A Filipina lady with her boss and the kids. She come and having a look but her eyes caught the earrings,she liked the design so she buy it.</x:t>
  </x:si>
  <x:si>
    <x:t>A husband and wife who come and buy stuff`s for the wife will going to attend a wedding. They buy Necklace set,bangle set and another 1 ring.</x:t>
  </x:si>
  <x:si>
    <x:t>She is a lady guard here, actually last 2 weeks she came and checked this necklace but her money is not enough, but now she came and buy it.</x:t>
  </x:si>
  <x:si>
    <x:t>She bought it for herself, she came in Sephora then she passed by only her, she`s in a hurry so she doesn`t want to take her information.</x:t>
  </x:si>
  <x:si>
    <x:t>She is our regular costumer she keep coming back here many times. She bought a lots of stuff`s here. Today she buy necklace for presents.</x:t>
  </x:si>
  <x:si>
    <x:t>She`s our one of customer but her number not registered so I registered her, then she came here to buy an earrings for her two daughters.</x:t>
  </x:si>
  <x:si>
    <x:t>They came here before. But the woman confuse so she decided not to bought it but after awhile her husband came back and bought for this item</x:t>
  </x:si>
  <x:si>
    <x:t>She`s one of our loyal customer, who always buying our earrings collection. She brought this item for herself and for her grand daughter.</x:t>
  </x:si>
  <x:si>
    <x:t>She came here to exchange her other necklace by her mistaken so exchange her with the bracelet and she additional the ring so she can exchange.</x:t>
  </x:si>
  <x:si>
    <x:t>They passed by here and checking an earrings and h r daughter wanted to bought some earrings so she choose what she wanted and bought it all</x:t>
  </x:si>
  <x:si>
    <x:t>First item she was trying to fit is the ring with purple stones. she wants to matching with earrings but we don`t have. She came from Sephora.</x:t>
  </x:si>
  <x:si>
    <x:t>They are 2 young ladies with different nationalities come and buy a silver necklace for birthday gift to their friend. They split the bills.</x:t>
  </x:si>
  <x:si>
    <x:t>She is a Russian lady with her boyfriend, she was just passing and stepped back and check asking a silver necklace and bracelet. She buy both.</x:t>
  </x:si>
  <x:si>
    <x:t>They passed by here and she`s finding a gift, then her son`s the one who chooses which gift what they wanted and they choose this items .</x:t>
  </x:si>
  <x:si>
    <x:t>She came here before, but she said to she`s going to take around and come back, then she came back to buy this item for gift, she buy 2 pcs.</x:t>
  </x:si>
  <x:si>
    <x:t>She is a Pakistan lady which finding an earrings for herself. Then she choose this 2 items. And she likes it. She`s one of our loyal customer</x:t>
  </x:si>
  <x:si>
    <x:t>She passed by only here and checking if there`s something she wanted to buy. Because they are only tourist here. Then she bought this item</x:t>
  </x:si>
  <x:si>
    <x:t>They are group of ladies which finding some items that they like. Then after awhile they choose this all items to bought for themselves.</x:t>
  </x:si>
  <x:si>
    <x:t>She passed by her only and she wants a bangle so I show her the bangle and she likes this to to make matching so she decided to bought it</x:t>
  </x:si>
  <x:si>
    <x:t>He`s finding a gift for a girl, so I advice to him buy a silver because this one is for a lifetime used.. so he choose the butterfly design</x:t>
  </x:si>
  <x:si>
    <x:t>He`s looking for gift, and he choose between the two of his choice but he ask me for what is nice. So i pick this item and he bought it.</x:t>
  </x:si>
  <x:si>
    <x:t>She passed by here and asking for an Earrings and I show to her the earrings and she wanted like s,m,l so I show her this item and she like it</x:t>
  </x:si>
  <x:si>
    <x:t>She`s our loyal customer ,madam amalShe go here again and bought a necklace she going to match in her necklace that she bought here before.</x:t>
  </x:si>
  <x:si>
    <x:t>She is an Indonesian, she came here last week but was just checking the item and the price. Today she cameback and buy the bangle she liked.</x:t>
  </x:si>
  <x:si>
    <x:t>She is a returning customer but last time she bought she didn`t registered her Information and this time she agreed to registered her info.</x:t>
  </x:si>
  <x:si>
    <x:t>She passed by only here and she saw the anklet that same the one she bought before but the thicker is our new stocks so she bought it again.</x:t>
  </x:si>
  <x:si>
    <x:t>She came from Sephora shop and passed by her, then she looking for a simple necklace that matching on her earrings so she choose this item</x:t>
  </x:si>
  <x:si>
    <x:t>She is with her daughter, she is returning customer she bought some stuff`s here for her daughter. but I forgot to ask her name this time.</x:t>
  </x:si>
  <x:si>
    <x:t>She came from the other shop here at MCC and passed by here asked Ng for an anklets then she chooses this two design and bought it for herself</x:t>
  </x:si>
  <x:si>
    <x:t>She passed by and wants this white flower bracelet but it`s to loose to her so I make it fix to tighten for her . That`s why she bought it.</x:t>
  </x:si>
  <x:si>
    <x:t>She`s finding a gift to her friends so she prefer for a silver so I show to her the silver necklace and she choose this item and bought it</x:t>
  </x:si>
  <x:si>
    <x:t>A Indian couple who passing by but suddenly stopped and take a look of the bangles. And the wife likes it then they buy it paid by the husband.</x:t>
  </x:si>
  <x:si>
    <x:t>She is from Uruguay country, she passed by here and she really likes the heart designs. Then she decided to bought this bangle set for herself.</x:t>
  </x:si>
  <x:si>
    <x:t>(Deduct) To Gift 6 
To MOE
Bracelet(6/Copy 5) Earring(5/Copy all) Etc23(Earcuff 16/ Earpiercing 3/HandChain4) Ring(2/Copy All)
Total 42개</x:t>
  </x:si>
  <x:si>
    <x:t>They are family wanted to bought a pearl design for the daughter and they choose this 2 items that matching. So they decided to bought it</x:t>
  </x:si>
  <x:si>
    <x:t>She`s an Indian lady, she bought here before but her registered number is not registered so I registered it. She bought this item for a gift.</x:t>
  </x:si>
  <x:si>
    <x:t>She came here to check something. But this item only she gets because she didn`t find anything in green color that match with her taste.</x:t>
  </x:si>
  <x:si>
    <x:t>She`s a Pakistan lady who bought here before, and she came back to bought again a gift. So she choose this set as a gift to a 13years old</x:t>
  </x:si>
  <x:si>
    <x:t>She came in different store here and she passed by here and she likes to bought a bangle then she likes this so she bought it for herself</x:t>
  </x:si>
  <x:si>
    <x:t>She passed by only here and checking if she has something to like then she like this item so she bought it. She doesn`t want to registered.</x:t>
  </x:si>
  <x:si>
    <x:t>She bought it for herself. It takes time because she wanted to see if she wants anything</x:t>
  </x:si>
  <x:si>
    <x:t>Madam Amal our regular customer who`s keep coming back and buying if there is new stuff`s.</x:t>
  </x:si>
  <x:si>
    <x:t>She directly come here to bought an earrings for herself, she`s one of our loyal customer</x:t>
  </x:si>
  <x:si>
    <x:t>He`s your son`s friend, he wanted to give a gift for her mother so he bought this 2 items.</x:t>
  </x:si>
  <x:si>
    <x:t>She check only here and she likes this necklace so she called her dad to bought it for her</x:t>
  </x:si>
  <x:si>
    <x:t>Madam wants to remove this item because many of our customer complaining about this item.</x:t>
  </x:si>
  <x:si>
    <x:t>She is returning costumer but her information not registered, now I took her information.</x:t>
  </x:si>
  <x:si>
    <x:t>She wanted to buy an anklet, it takes time because she`s confuse if she wanted to buy more</x:t>
  </x:si>
  <x:si>
    <x:t>They come here to find a van Cleef but they see this items same design so they bought it</x:t>
  </x:si>
  <x:si>
    <x:t>She came here directly come here and bought this earrings, she`s one of our loyal customer</x:t>
  </x:si>
  <x:si>
    <x:t>She passed by and checking for the earrings. Then she likes this design so she bought it</x:t>
  </x:si>
  <x:si>
    <x:t>She is a regular costumer who keep buying here always. This time she buy anklet and ring.</x:t>
  </x:si>
  <x:si>
    <x:t>She passed by only here and she wanted to bought for herself. Then she bought this bangle</x:t>
  </x:si>
  <x:si>
    <x:t>It`s her 6 times of buying stuff`s here. She bought last week and she buy again this time.</x:t>
  </x:si>
  <x:si>
    <x:t>She`s looking for gift. She wants a necklace but she`s confuse so she choose this bracelet</x:t>
  </x:si>
  <x:si>
    <x:t>They are friends and they wanted to bought a gift then they choose this item and bought it</x:t>
  </x:si>
  <x:si>
    <x:t>She bought it , because she wants like an old style. And she really like the green color.</x:t>
  </x:si>
  <x:si>
    <x:t>She`s finding a gift , it`s takes time because she`s finding a nice and she likes to give</x:t>
  </x:si>
  <x:si>
    <x:t>A girl who wearing black abaya,who look chunky necklace with pearl to match her earrings.</x:t>
  </x:si>
  <x:si>
    <x:t>It`s her first time to buy here. She buy 4 items for her 3 y.o daughter and for herself.</x:t>
  </x:si>
  <x:si>
    <x:t>They are mother and daughter and they came in Kiko store then passed by only here. And her daughter likes this item so she bought it</x:t>
  </x:si>
  <x:si>
    <x:t>They are sisters came here and buy a necklace and matching earrings. They came from other shop`s as they are carrying paper bags.</x:t>
  </x:si>
  <x:si>
    <x:t>She came here to buy a gift, then she choose this item and I told to her there`s a match of bracelet so she decided to buy this also.</x:t>
  </x:si>
  <x:si>
    <x:t>This is the additional that she bought , because she check in the other side and she likes it. Same customer of receipt (613312)</x:t>
  </x:si>
  <x:si>
    <x:t>She came here to bought a set necklace for the Eid and I show to her this St and she like it and she added the rings as matching</x:t>
  </x:si>
  <x:si>
    <x:t>They are Indian couple who buy a necklace set for their 9 y.o daughter. And the Mother buy also a earrings and necklace for herself.</x:t>
  </x:si>
  <x:si>
    <x:t>She came here before and check this bracelet after an hour and she came back to bought this item then she suddenly add this necklace</x:t>
  </x:si>
  <x:si>
    <x:t>She is with her 2 daughters, she bought here before month of August and today they came back and she buy handchain for her daughter.</x:t>
  </x:si>
  <x:si>
    <x:t>3 Emirates lady who came and check stuff`s but only 1 lady who buy a necklace for herself. They came from Sephora and other stores.</x:t>
  </x:si>
  <x:si>
    <x:t>They are mother and daughter then her daughter wanted to find a gift for her friend and she choose this design and she bought it.</x:t>
  </x:si>
  <x:si>
    <x:t>She came her before and choose this bangle for her daughter, and she came back to bought this item. She`s one of our loyal customer</x:t>
  </x:si>
  <x:si>
    <x:t>She came first and checked but she is in a hurry as she said she will comeback. Luckily she came back and buy a lots of stuff`s.</x:t>
  </x:si>
  <x:si>
    <x:t>She`s a customer of sir when I came back and I assist her for what she wanted but she bought the first one she chooses awhile ago.</x:t>
  </x:si>
  <x:si>
    <x:t>She bought here before an earrings too but her information is not here so I registered her, she bought this item for her daughter.</x:t>
  </x:si>
  <x:si>
    <x:t>She passed by here and asking for something can wear of 5years old so I show her the kids set that we have then she choose this design</x:t>
  </x:si>
  <x:si>
    <x:t>He`s finding a gift for his sister, so I show her the best silver we have then after some of time because he`s surely for the size then after he is sure the size he pick this design</x:t>
  </x:si>
  <x:si>
    <x:t>He is a returning costumer but he don`t like to give his information. He bought a earing for his Mom.</x:t>
  </x:si>
  <x:si>
    <x:t>They came here with her daughter to buy a gift for her daughters friend and she choose this bracelet.</x:t>
  </x:si>
  <x:si>
    <x:t>She wanted a bangle so I bring her in the bangle set. She choose the shell design. She really like it</x:t>
  </x:si>
  <x:si>
    <x:t>She came here to bought another pair of earrings and she choose this design, she`s one of our customer</x:t>
  </x:si>
  <x:si>
    <x:t>She`s one of our loyal customer, she only passed by here and she want a choker so she bought this item</x:t>
  </x:si>
  <x:si>
    <x:t>She passed by here only, she ask me about tennis bracelet so I show to her and she bought this design</x:t>
  </x:si>
  <x:si>
    <x:t>She came back for this necklace because she wanted this item as a gift for her nephew so she bought it</x:t>
  </x:si>
  <x:si>
    <x:t>They are mother and daughter and the mother wanted to buy for her daughter so she bought this 2 items .</x:t>
  </x:si>
  <x:si>
    <x:t>They are couple, they are looking around then the lady pick this earrings and the man buy it for her</x:t>
  </x:si>
  <x:si>
    <x:t>Madam Amal is our loyal costumer many times she bought some stuff`s specially if there are new items.</x:t>
  </x:si>
  <x:si>
    <x:t>She came here to bought for her daughter and she choose this heart necklace. She will give it as a gift</x:t>
  </x:si>
  <x:si>
    <x:t>She came here to buy something for her again she`s one of our loyal customer. Then she bought this ring</x:t>
  </x:si>
  <x:si>
    <x:t>She come back again to look bracelet pearl that can match to her necklace pearl that she bought before.</x:t>
  </x:si>
  <x:si>
    <x:t>Two Emarati ladies wearing black abaya bought multiple jewelry and paid by cash they have 1000 cash.</x:t>
  </x:si>
  <x:si>
    <x:t>She came in rivoli shop, and she passed by here and wants to buy then she bought this item for herself</x:t>
  </x:si>
  <x:si>
    <x:t>She`s a Friend of one our customer here she wanted to bought for her a gift so she choose this watch.</x:t>
  </x:si>
  <x:si>
    <x:t>She is returning customer she bought already here before but she don`t want to give her information.</x:t>
  </x:si>
  <x:si>
    <x:t>He passed by only here and finding some gifts to give. And he choose this pearl. He is only a tourist</x:t>
  </x:si>
  <x:si>
    <x:t>They are family, and her daughter wanted to buy this van Cleef she really likes it so she bought it.</x:t>
  </x:si>
  <x:si>
    <x:t>He is a black man who wanted to find a gift for her wife and she choosing this item to give as a gift</x:t>
  </x:si>
  <x:si>
    <x:t>A brother and sister come and buy a necklace, bracelet and earrings for the sister to wear tomorrow.</x:t>
  </x:si>
  <x:si>
    <x:t>She passed by only and she wants an earrings, so I show the silver earrings to her then she likes it</x:t>
  </x:si>
  <x:si>
    <x:t>She`s with her husband ,the husband choose the best design for her which is the ring with green stone.</x:t>
  </x:si>
  <x:si>
    <x:t>She is from UK they are mother and son who passed by here and shes finding an earrings that she gonna like it so I helped to her to find like the size of earrings that she wanted and she love this earrings. Then she added this single earrings for her upper hole and she likes it</x:t>
  </x:si>
  <x:si>
    <x:t>She came in selcela store then she came here to find an item that suits in party so I help her to choose for her wants. And I show her all the items that suits in occasion. Then she choose this sets that I chose her. And she really like it that`s why she bought it immediately</x:t>
  </x:si>
  <x:si>
    <x:t>They are mother daughter and son came here to find something that her daughters wanted. Then they see this item and her daughter like it so she bought this for her</x:t>
  </x:si>
  <x:si>
    <x:t>She came here before and checking our items then she came back to bought this items and I helped her to find a matching layered and she choose this 2 items as a gift.</x:t>
  </x:si>
  <x:si>
    <x:t>They are family came here in Dubai they are from Oman they just come here and Dubai today and rounding and comeback again to Oman. She buy her daughter a handchain.</x:t>
  </x:si>
  <x:si>
    <x:t>When she came she directly asked about the bracelet for presents to her friend.</x:t>
  </x:si>
  <x:si>
    <x:t>He came back to buy the anklet for gift. He already came here but he came back</x:t>
  </x:si>
  <x:si>
    <x:t>She`s wanted to checked an earrings for herself and she choose this all items.</x:t>
  </x:si>
  <x:si>
    <x:t>She buy 2 sets of necklaces for her and to her sister for preparation in EiD.</x:t>
  </x:si>
  <x:si>
    <x:t>She came here to bought some gifts that around 150 so I show to her the necklaces that around that amount then she choose this 2 items</x:t>
  </x:si>
  <x:si>
    <x:t>They came here to bought an earrings, she brings her friend here to bought an Earrings for herself so her friend bought this item.</x:t>
  </x:si>
  <x:si>
    <x:t>They are couple and passed by only here. The lady wants a stud single earrings so I show to her all and she choose this and bought it</x:t>
  </x:si>
  <x:si>
    <x:t>She is returning costumer according to her she bought here before but her information was not registered. This time she buy 2 earrings.</x:t>
  </x:si>
  <x:si>
    <x:t>They are a black ladies, they came here because her friends wants to bought something for herself. So her friend bought this item</x:t>
  </x:si>
  <x:si>
    <x:t>They came in Zara shop, and they passed by here, she tried this item and she like it that`s why she bought this item for herself</x:t>
  </x:si>
  <x:si>
    <x:t>She came and nyx shop and came here to bought a gift for her best friend and she choose this bracelet. She`s one of our customer</x:t>
  </x:si>
  <x:si>
    <x:t>They are mother and daughter, looking for eid items so they checking if here daughter wants something then they choose this item.</x:t>
  </x:si>
  <x:si>
    <x:t>They came on bershka shop and came directly here to bought a ring for her daughter as a graduation gift. She`s one of our customer</x:t>
  </x:si>
  <x:si>
    <x:t>She passed by here and checking the rings then she chooses all this item because she really likes rings then she added this 2 ear cuff</x:t>
  </x:si>
  <x:si>
    <x:t>She`s Sri Lankan lady which one of our customer who bought a bangle before . Then she wants to buy again now so she bought this item</x:t>
  </x:si>
  <x:si>
    <x:t>She came here before for this item she came back to bought it for herself, she asking for a new piece so madam bring it a new piece</x:t>
  </x:si>
  <x:si>
    <x:t>She came from center point and h&amp;m store and passed by here. She check this necklace and she likes it so she bought it for herself</x:t>
  </x:si>
  <x:si>
    <x:t>She`s a friend of one our loyal customer. She bought this item for tala. And tala likes this one so she decided to bought this item</x:t>
  </x:si>
  <x:si>
    <x:t>She passed by here and finding an Earrings for her second hole and I show to her all the silver earrings and she choose this item.</x:t>
  </x:si>
  <x:si>
    <x:t>Same persons with the receipt 6-13573. The earrings they buy is for their friend but the necklace set is for her but the guy paid it.</x:t>
  </x:si>
  <x:si>
    <x:t>Category</x:t>
  </x:si>
  <x:si>
    <x:t>She`s indian lady, she bought her before, she only want a daily used earrings. It takes time because she`s confuse which one she likes.</x:t>
  </x:si>
  <x:si>
    <x:t>She`s finding for a set that suits for EID so we offer this our new collections set. And she likes it then she added a bracelet.</x:t>
  </x:si>
  <x:si>
    <x:t>She came here to bought something to match on her outfit so she are choosing between the two items but she`s a little bit confuse so I help her to choose and she choose this design</x:t>
  </x:si>
  <x:si>
    <x:t>She`s confuse at the first place but I try my best to this customer to buy. Because she doesn`t want to buy, but after all she buy for herself, for her mother and for her maid,</x:t>
  </x:si>
  <x:si>
    <x:t>She buy this item for herself. with man.</x:t>
  </x:si>
  <x:si>
    <x:t>She passed by only here and she is tourist</x:t>
  </x:si>
  <x:si>
    <x:t>A Indian lady buy a necklace for herself.</x:t>
  </x:si>
  <x:si>
    <x:t>여성 2인. 우리 가게 전에 와본듯. 한국제품임을 알고 있고 호감도 높음.</x:t>
  </x:si>
  <x:si>
    <x:t>She bought for her friend, birthday gifts</x:t>
  </x:si>
  <x:si>
    <x:t>She bought for herself and for her friend.</x:t>
  </x:si>
  <x:si>
    <x:t>She buy for additional for her jewelries.</x:t>
  </x:si>
  <x:si>
    <x:t>She cameback and buy necklace for presents.</x:t>
  </x:si>
  <x:si>
    <x:t>They are 3 ladies passed by only here and one of the lady wanted to buy a necklace so I show her the necklace and I show the silver also and she likes this design ,I told to her that this our best seller. So she bought it for herself</x:t>
  </x:si>
  <x:si>
    <x:t>She passed by here and she`s checking only then she ask for this design and I show all the design what we have and he choose this item.</x:t>
  </x:si>
  <x:si>
    <x:t>She came from Sephora and she directly come here to bought a gift. So I help her to choose in our silver items and she choose this item</x:t>
  </x:si>
  <x:si>
    <x:t>She passed by here and checking some of our items that she can give as a gift. Then she choose this design and bought it as a gift</x:t>
  </x:si>
  <x:si>
    <x:t>She`s a Pakistan lady she came in khaadi shop and passed by only here. Then she likes this clover design she bought it for herself</x:t>
  </x:si>
  <x:si>
    <x:t>She is the costumer who requested a ring size 5 the pcs rings amounting 800 I gave her a discount 10%. She came and buy the ring today.</x:t>
  </x:si>
  <x:si>
    <x:t>Two young ladies are looking for a necklace for their friend for presents. They buy a necklace. It`s their first time to buy her.</x:t>
  </x:si>
  <x:si>
    <x:t>They passed by only here and she only checking and she likes the necklace,then she added this earrings to meet the discount because I told to her that she need to buy 2 items so she can get 10% discount, that`s why she bought this item</x:t>
  </x:si>
  <x:si>
    <x:t>She bought this item for her mothers gift</x:t>
  </x:si>
  <x:si>
    <x:t>She is with her Sister she buy a necklace set and her sister buy a bangle set.</x:t>
  </x:si>
  <x:si>
    <x:t>In actual 1pc. Only but madam took this item because the pendant is in the side</x:t>
  </x:si>
  <x:si>
    <x:t>They passed by here. And she wants this earrings so she bought her for herself</x:t>
  </x:si>
  <x:si>
    <x:t>First time came our store to got the anklet</x:t>
  </x:si>
  <x:si>
    <x:t>She buy a pearl earrings for her daughter.</x:t>
  </x:si>
  <x:si>
    <x:t>She passed by here and finding a gift ,then she bought this bangle</x:t>
  </x:si>
  <x:si>
    <x:t>she came here and ask me to combine like the picture she showed on me so I help her to find like the same as she wanted. Then after a long time she Dec ded to bought this all we combine and matching and she really likes it. Then it takes another time because she`s asking in another hand but for awhile only this she bought</x:t>
  </x:si>
  <x:si>
    <x:t>This Arab lady buy a necklace set with earrings and bracelet, and the heart designs of heart bracelet and ring for her 7 y.o daughter for EID. It`s her first time to buy and she said she will try if the materials are good then she will comeback again.</x:t>
  </x:si>
  <x:si>
    <x:t>She`s a Filipina with the Turkish partner. She came here before and how many times she asking about this ring I told to her that is a best seller to us. Then she came back for here because she really likes it. And it`s the first time she bought a silver.</x:t>
  </x:si>
  <x:si>
    <x:t>He passed by only here and finding a gift for his fiance, so I tell him it`s nice if it`s silver he`s gonna buy. But he said that he`s fiance like a gold color. Then he saw this necklace and I show to him and I said it`s a unique design so he bought it.</x:t>
  </x:si>
  <x:si>
    <x:t>They are mother and daughter they are the first one come here before the customer that I assist also. They takes time because she wanted to choose what she wanted to choose so I assist the other customer . Then she picks all this item and she bought it.</x:t>
  </x:si>
  <x:si>
    <x:t>She`s coming here before but her information is not in our system so I registered her again. And she bought a lot of items. I help her to choose and taking time because she wants to match what she wants to take. Then she ask more discount so I give her .</x:t>
  </x:si>
  <x:si>
    <x:t>She came here to ask me what she wanted for what she wears so I helped her to choose any of our jewelry and she likes all that matching on her style. Then she bought it then she ask a little bit more discount so I give her a little bit more than 10%</x:t>
  </x:si>
  <x:si>
    <x:t>She came from apm shop and passed by here then asking for silver tennis design then I show her the bracelet and she asking if we have on anklets but we have only this bracelet, I ask her to try on so we can check if it`s ok. Then it`s ok and she bought it</x:t>
  </x:si>
  <x:si>
    <x:t>She passed by here and finding a choker and she choose this design because she likes it</x:t>
  </x:si>
  <x:si>
    <x:t>She`s our one of customer who bought before the earrings set, now she bought this ring</x:t>
  </x:si>
  <x:si>
    <x:t>She is a returning costumer, this time she came back and buy necklace set for presents.</x:t>
  </x:si>
  <x:si>
    <x:t>This item is the exchanged. She bought earring last Feb but the lock is had a problem.</x:t>
  </x:si>
  <x:si>
    <x:t>She came here before and checked this item, then she came back to bought it for herself</x:t>
  </x:si>
  <x:si>
    <x:t>(Add)
From MOE to MCC
(1) Necklace set 2602220203
(De-Damage)
(1) Bracelet 2601170305</x:t>
  </x:si>
  <x:si>
    <x:t>She buy 2 earrings for herself. She`s in a hurry so she`s not able to give her info.</x:t>
  </x:si>
  <x:si>
    <x:t>She go here before but they came back and bought this item for her mother as a gift.</x:t>
  </x:si>
  <x:si>
    <x:t>They are 4 members they buy a necklace and earrings matching for presents to the sister</x:t>
  </x:si>
  <x:si>
    <x:t>She`s one of our customers always buying a nose stud, and she is staff of fitness first</x:t>
  </x:si>
  <x:si>
    <x:t>She came here before, but she came back to bought all the earrings she pick awhile ago.</x:t>
  </x:si>
  <x:si>
    <x:t>Same customer of receipt no 614517 another transact because this 3 bangles are 50% off</x:t>
  </x:si>
  <x:si>
    <x:t>She passed by here and wants to buy a handchain so she choose this design and bought it</x:t>
  </x:si>
  <x:si>
    <x:t>She came to apm but she bought an earrings here at our shop. She bought it for herself.</x:t>
  </x:si>
  <x:si>
    <x:t>She`s finding a necklace that she can layer at her necklace and she choose this one.</x:t>
  </x:si>
  <x:si>
    <x:t>She`s an Asian American she`s our loyal customer here. She bought it for her daughter.</x:t>
  </x:si>
  <x:si>
    <x:t>She`s teenage she bought it for her friend as a gift, her age is like 12-14 years old.</x:t>
  </x:si>
  <x:si>
    <x:t>She cameback and buy the earrings same design with her daughter but in different size.</x:t>
  </x:si>
  <x:si>
    <x:t>They passed by only here and her daughter like this earrings so she bought this item</x:t>
  </x:si>
  <x:si>
    <x:t>Two emarati ladies with orange paper bag and one lady wear purple abaya ,bought earing.</x:t>
  </x:si>
  <x:si>
    <x:t>She came here to bought this ring for herself, she is the friend of our one customer</x:t>
  </x:si>
  <x:si>
    <x:t>For herself, she`s looking also for her Mom but she ddn`t find what she`s Mom likes.</x:t>
  </x:si>
  <x:si>
    <x:t>Previous she bought a bracelet today she came back for earring, necklace and bracelet</x:t>
  </x:si>
  <x:si>
    <x:t>She came here to bought something for a gift, then she choose this bracelet as a gift</x:t>
  </x:si>
  <x:si>
    <x:t>She came here to bought a ring for herself. She`s one of our loyal customer</x:t>
  </x:si>
  <x:si>
    <x:t>She passed by here and she wants this necklace so she bought it for herself</x:t>
  </x:si>
  <x:si>
    <x:t>She passed by only here and she wants this one so she bought it for herself</x:t>
  </x:si>
  <x:si>
    <x:t>She passed by here and she likes this hoops so she bought it for herself</x:t>
  </x:si>
  <x:si>
    <x:t>Same customer of receipt no 613552 she added this necklace cuz she likes it</x:t>
  </x:si>
  <x:si>
    <x:t>It`s not her first time to buy here. Today she buy bangle for her daughter.</x:t>
  </x:si>
  <x:si>
    <x:t>She came here to bought an earrings for herself so she bought this item.</x:t>
  </x:si>
  <x:si>
    <x:t>She buy 2 different designs of earrings. For her first hole and 2 holes.</x:t>
  </x:si>
  <x:si>
    <x:t>Gift</x:t>
  </x:si>
  <x:si>
    <x:t>Date</x:t>
  </x:si>
  <x:si>
    <x:t>She buy single piece earrings for herself.</x:t>
  </x:si>
  <x:si>
    <x:t>She bought it for herself. For daily use</x:t>
  </x:si>
  <x:si>
    <x:t>Due to damage because the stone is missing</x:t>
  </x:si>
  <x:si>
    <x:t>She buy earrings with pearl for herself.</x:t>
  </x:si>
  <x:si>
    <x:t>A mother and son together bought necklace.</x:t>
  </x:si>
  <x:si>
    <x:t>This item is for customer exchange only.</x:t>
  </x:si>
  <x:si>
    <x:t>Alone. Specific item. Reject for discount</x:t>
  </x:si>
  <x:si>
    <x:t>Two young lady wearing black bought earring</x:t>
  </x:si>
  <x:si>
    <x:t>Presents for her Grand Mother and sister</x:t>
  </x:si>
  <x:si>
    <x:t>1 for exchange and 1 is stone is missing.</x:t>
  </x:si>
  <x:si>
    <x:t>She is a Grandmother from a rich family she buy a lots of stuff`s for a gift to her Grand daughter`s. She came with her Personal assistant and with her body guard`s.</x:t>
  </x:si>
  <x:si>
    <x:t>She passed by only here and wanted a necklace sets that`s why I show to her all the necklace sets we have and she choose this set and she adding this ring for matching</x:t>
  </x:si>
  <x:si>
    <x:t>He came here to check with her sister wanted through phone so it`s taking time because he confirming to her sisters what she wanted then finally choose this bangle set</x:t>
  </x:si>
  <x:si>
    <x:t>Earring 2507070105</x:t>
  </x:si>
  <x:si>
    <x:t>Earring 2504080102</x:t>
  </x:si>
  <x:si>
    <x:t>Earring 2502100105</x:t>
  </x:si>
  <x:si>
    <x:t>Necklace 2602160203</x:t>
  </x:si>
  <x:si>
    <x:t>Earring 2504050108</x:t>
  </x:si>
  <x:si>
    <x:t>Bracelet 2507070307</x:t>
  </x:si>
  <x:si>
    <x:t>Necklace 2507070204</x:t>
  </x:si>
  <x:si>
    <x:t>Earring 2602200106</x:t>
  </x:si>
  <x:si>
    <x:t>Necklace 2502100209</x:t>
  </x:si>
  <x:si>
    <x:t>Earring 2504050101</x:t>
  </x:si>
  <x:si>
    <x:t>Earring 2505050107</x:t>
  </x:si>
  <x:si>
    <x:t>Necklace 2504100209</x:t>
  </x:si>
  <x:si>
    <x:t>Earring 2504050106</x:t>
  </x:si>
  <x:si>
    <x:t>Bracelet 2509060308</x:t>
  </x:si>
  <x:si>
    <x:t>He and his daughter come and looking for gifts for his wife. I recommend him a heart necklace and he likes it too, so he buy it.</x:t>
  </x:si>
  <x:si>
    <x:t>She came here to bought a gift for her friend, as a bride gift. She choose this item so she bought it. She`s one of our customer</x:t>
  </x:si>
  <x:si>
    <x:t>She buy earrings for her daughter. She want to buy also the necklace but she want the new piece but sad to say only 1 left piece.</x:t>
  </x:si>
  <x:si>
    <x:t>They are family and passed by only here and the lady of the family checking an items here and she likes this earrings so she bought it</x:t>
  </x:si>
  <x:si>
    <x:t>She passed by here and she wants to buy a bangle that can match on her bracelet so she bought this item, she is one of our customer</x:t>
  </x:si>
  <x:si>
    <x:t>She bought it for her daughter, she choosing between the butterfly design and the shell design. But she finally want the shell one.</x:t>
  </x:si>
  <x:si>
    <x:t>She wants this item for herself. She wants to wear in her wedding tomorrow. So she`s finding an earrings. And she likes simple only</x:t>
  </x:si>
  <x:si>
    <x:t>She`s one of my returning customer a Sri Lankan lady, she came here to bought an anklet and she added this earrings as her daily used .</x:t>
  </x:si>
  <x:si>
    <x:t>She came here to bought a gift and she chooses this initial bracelet and she added this necklace, she`s one of our returning customer</x:t>
  </x:si>
  <x:si>
    <x:t>She passed by only here, she doesn`t know how to speak in English so I do sign language and the phone to show her how much the item.</x:t>
  </x:si>
  <x:si>
    <x:t>She buy a bracelet and she is a returning costumer according to her she bought before but she wondered why here name is not registered.</x:t>
  </x:si>
  <x:si>
    <x:t>Earring 2507090103</x:t>
  </x:si>
  <x:si>
    <x:t>Bracelet 2508050303</x:t>
  </x:si>
  <x:si>
    <x:t>Bracelet 2504060304</x:t>
  </x:si>
  <x:si>
    <x:t>Necklace 2504080201</x:t>
  </x:si>
  <x:si>
    <x:t>Bought a earrings for her sister</x:t>
  </x:si>
  <x:si>
    <x:t>She buy a handchain for herself.</x:t>
  </x:si>
  <x:si>
    <x:t>She buy 2 necklaces and 1 earrings</x:t>
  </x:si>
  <x:si>
    <x:t>Mom &amp; Daughters Quick check and Buy</x:t>
  </x:si>
  <x:si>
    <x:t>Madam bring it to MOE as a stock</x:t>
  </x:si>
  <x:si>
    <x:t>Bought new collections hands chain</x:t>
  </x:si>
  <x:si>
    <x:t>Lovely young lady who loves earring</x:t>
  </x:si>
  <x:si>
    <x:t>Bought for earrings and bracelet</x:t>
  </x:si>
  <x:si>
    <x:t>Bought gifts for her mum and sister</x:t>
  </x:si>
  <x:si>
    <x:t>Bought for bangles and hands chain</x:t>
  </x:si>
  <x:si>
    <x:t>Bring two daughters bought earrings</x:t>
  </x:si>
  <x:si>
    <x:t>쿨하게 구매. 할인없이. 팔찌가 있었다면 같이 구매했을 것.</x:t>
  </x:si>
  <x:si>
    <x:t>Bought necklace for her daughter</x:t>
  </x:si>
  <x:si>
    <x:t>Two emarati lady bought hand chain.</x:t>
  </x:si>
  <x:si>
    <x:t>They came for a gift of her friend</x:t>
  </x:si>
  <x:si>
    <x:t>She bring her friend, from Indian</x:t>
  </x:si>
  <x:si>
    <x:t>Silver925 18kGP High Carbon Diamond</x:t>
  </x:si>
  <x:si>
    <x:t>She cares hypoallergenic products</x:t>
  </x:si>
  <x:si>
    <x:t>She always looking for new earrungs</x:t>
  </x:si>
  <x:si>
    <x:t>Bought a necklace for her daughter</x:t>
  </x:si>
  <x:si>
    <x:t>She buy necklace for her Mother.</x:t>
  </x:si>
  <x:si>
    <x:t>Silver 18KGP High Carbon Diamond</x:t>
  </x:si>
  <x:si>
    <x:t>She buy 2 bracelets for her Mom.</x:t>
  </x:si>
  <x:si>
    <x:t>Bought for gifts for her friends</x:t>
  </x:si>
  <x:si>
    <x:t>due to the damaged shell is missing</x:t>
  </x:si>
  <x:si>
    <x:t>She buy bangle for her daughter.</x:t>
  </x:si>
  <x:si>
    <x:t>A mother with son bought earrings.</x:t>
  </x:si>
  <x:si>
    <x:t>Madam brought here to MOE stocks</x:t>
  </x:si>
  <x:si>
    <x:t>Bought a Earrings and necklace set</x:t>
  </x:si>
  <x:si>
    <x:t>She bought it for her friends gift.</x:t>
  </x:si>
  <x:si>
    <x:t>Bought hand chain for her daughter</x:t>
  </x:si>
  <x:si>
    <x:t>She buy 2 rings for her daughter.</x:t>
  </x:si>
  <x:si>
    <x:t>A European lady who bought bracelet</x:t>
  </x:si>
  <x:si>
    <x:t>A group of Arab family bought ring.</x:t>
  </x:si>
  <x:si>
    <x:t>For herself and for her daughter</x:t>
  </x:si>
  <x:si>
    <x:t>Bought earrings for her daughter</x:t>
  </x:si>
  <x:si>
    <x:t>She came again for bought bracelet</x:t>
  </x:si>
  <x:si>
    <x:t>Boyfriend bought for her girlfriend</x:t>
  </x:si>
  <x:si>
    <x:t>She cameback and buy a ear cuff.</x:t>
  </x:si>
  <x:si>
    <x:t>Bought Kids set for her daughter</x:t>
  </x:si>
  <x:si>
    <x:t>레바논 여성. 간단히 살피고 할인요구 없이 귀걸이 3개 구매.</x:t>
  </x:si>
  <x:si>
    <x:t>Bought necklaceset and bracelets</x:t>
  </x:si>
  <x:si>
    <x:t>Customer changed into another item.</x:t>
  </x:si>
  <x:si>
    <x:t>01150206이 2개가 아니라 한개 01150207도 한개</x:t>
  </x:si>
  <x:si>
    <x:t>She bought for her friend and gift.</x:t>
  </x:si>
  <x:si>
    <x:t>(Add-In)
(2) Hand Chain 2603150301</x:t>
  </x:si>
  <x:si>
    <x:t>She buy necklace for her sister.</x:t>
  </x:si>
  <x:si>
    <x:t>The one damage madam put it back.</x:t>
  </x:si>
  <x:si>
    <x:t>She buy 2 bracelets for presents.</x:t>
  </x:si>
  <x:si>
    <x:t>Silver925 18KGP High-Carbon Diamond</x:t>
  </x:si>
  <x:si>
    <x:t>Love bangle set ask more discount</x:t>
  </x:si>
  <x:si>
    <x:t>She bought this item for herself</x:t>
  </x:si>
  <x:si>
    <x:t>Came to get a gift for her friend</x:t>
  </x:si>
  <x:si>
    <x:t>First time came bought two bracelet</x:t>
  </x:si>
  <x:si>
    <x:t>She buy it for presents to her MOm.</x:t>
  </x:si>
  <x:si>
    <x:t>She buy bangle set for presents.</x:t>
  </x:si>
  <x:si>
    <x:t>She cameback and buy a earrings.</x:t>
  </x:si>
  <x:si>
    <x:t>She buy bangle set for her mother.</x:t>
  </x:si>
  <x:si>
    <x:t>maryam.abuqab.alawadhi@gmail.com</x:t>
  </x:si>
  <x:si>
    <x:t>She buy necklace for her daughter.</x:t>
  </x:si>
  <x:si>
    <x:t>Due to some of items are no lock</x:t>
  </x:si>
  <x:si>
    <x:t>This item is exchange by her ring</x:t>
  </x:si>
  <x:si>
    <x:t>Bought a earrings for her EID look</x:t>
  </x:si>
  <x:si>
    <x:t>She always bought her for herself</x:t>
  </x:si>
  <x:si>
    <x:t>A pregnant women bought necklace</x:t>
  </x:si>
  <x:si>
    <x:t>A group of Arab women bought ring</x:t>
  </x:si>
  <x:si>
    <x:t>Madam bring this item as a stock</x:t>
  </x:si>
  <x:si>
    <x:t>Presents for a family from Saudi</x:t>
  </x:si>
  <x:si>
    <x:t>화장품 선물(정샘물 선블럭/or any trendy 화장품)</x:t>
  </x:si>
  <x:si>
    <x:t>Due to damaged, stones are missing.</x:t>
  </x:si>
  <x:si>
    <x:t>For presents and for herself 2명(친구)</x:t>
  </x:si>
  <x:si>
    <x:t>She bought bracelet for herself.</x:t>
  </x:si>
  <x:si>
    <x:t>모르겠음/혹시 고객에게 돌려 받은 제품이 디스플레이된건가??</x:t>
  </x:si>
  <x:si>
    <x:t>She buy bangle set for her sister.</x:t>
  </x:si>
  <x:si>
    <x:t>Only anklet she buy nothing else.</x:t>
  </x:si>
  <x:si>
    <x:t>She`s from USA she buy for herself</x:t>
  </x:si>
  <x:si>
    <x:t>Exchange the bracelet coz stone out</x:t>
  </x:si>
  <x:si>
    <x:t>Bangle 2509050312</x:t>
  </x:si>
  <x:si>
    <x:t>Necklace 2504060201</x:t>
  </x:si>
  <x:si>
    <x:t>10월 23일 09:12 PM</x:t>
  </x:si>
  <x:si>
    <x:t>10월 16일 12:26 PM</x:t>
  </x:si>
  <x:si>
    <x:t>Earring 01010117</x:t>
  </x:si>
  <x:si>
    <x:t>Necklace 2511060208</x:t>
  </x:si>
  <x:si>
    <x:t>Bracelet 01050306</x:t>
  </x:si>
  <x:si>
    <x:t>Buying for herself.</x:t>
  </x:si>
  <x:si>
    <x:t>Customer exchange</x:t>
  </x:si>
  <x:si>
    <x:t>Bangle set 10100306</x:t>
  </x:si>
  <x:si>
    <x:t>26 Jan 2026 11:53</x:t>
  </x:si>
  <x:si>
    <x:t>Bracelet 12050205</x:t>
  </x:si>
  <x:si>
    <x:t>Necklace 07050210</x:t>
  </x:si>
  <x:si>
    <x:t>Bracelet 2503060304</x:t>
  </x:si>
  <x:si>
    <x:t>Necklace 2510070207</x:t>
  </x:si>
  <x:si>
    <x:t>Necklace 2505060201</x:t>
  </x:si>
  <x:si>
    <x:t>Bracelet 2512050302</x:t>
  </x:si>
  <x:si>
    <x:t>Bracelet 2504080304</x:t>
  </x:si>
  <x:si>
    <x:t>Bracelet 2504070308</x:t>
  </x:si>
  <x:si>
    <x:t>Necklace 2504050204</x:t>
  </x:si>
  <x:si>
    <x:t>Bracelet 2511060307</x:t>
  </x:si>
  <x:si>
    <x:t>Necklace 2512050207</x:t>
  </x:si>
  <x:si>
    <x:t>Earring 2510080102</x:t>
  </x:si>
  <x:si>
    <x:t>Necklace 2602150201</x:t>
  </x:si>
  <x:si>
    <x:t>Earring 2602150108</x:t>
  </x:si>
  <x:si>
    <x:t>Earring 2504090107</x:t>
  </x:si>
  <x:si>
    <x:t>Earring 2505060110</x:t>
  </x:si>
  <x:si>
    <x:t>Bracelet 2503080305</x:t>
  </x:si>
  <x:si>
    <x:t>Earring 2602180110</x:t>
  </x:si>
  <x:si>
    <x:t>Earring 2502100109</x:t>
  </x:si>
  <x:si>
    <x:t>Anklet 2509050502</x:t>
  </x:si>
  <x:si>
    <x:t>Bracelet 2504050307</x:t>
  </x:si>
  <x:si>
    <x:t>Bracelet 2511050306</x:t>
  </x:si>
  <x:si>
    <x:t>Necklace 2503060206</x:t>
  </x:si>
  <x:si>
    <x:t>Earring 2502110113</x:t>
  </x:si>
  <x:si>
    <x:t>Necklace 2602150206</x:t>
  </x:si>
  <x:si>
    <x:t>Bracelet 2505050301</x:t>
  </x:si>
  <x:si>
    <x:t>Bracelet 2503070309</x:t>
  </x:si>
  <x:si>
    <x:t>Earring 2508080103</x:t>
  </x:si>
  <x:si>
    <x:t>Earring 2502110103</x:t>
  </x:si>
  <x:si>
    <x:t>Necklace 2603150203</x:t>
  </x:si>
  <x:si>
    <x:t>Bangle 2505050311</x:t>
  </x:si>
  <x:si>
    <x:t>Earring 2507050104</x:t>
  </x:si>
  <x:si>
    <x:t>Earring 2605160103</x:t>
  </x:si>
  <x:si>
    <x:t>Bracelet 2510060305</x:t>
  </x:si>
  <x:si>
    <x:t>Bracelet 2604150310</x:t>
  </x:si>
  <x:si>
    <x:t>Earring 2509050110</x:t>
  </x:si>
  <x:si>
    <x:t>Bracelet 2507050307</x:t>
  </x:si>
  <x:si>
    <x:t>Bangle 2504060315</x:t>
  </x:si>
  <x:si>
    <x:t>Necklace 01290204</x:t>
  </x:si>
  <x:si>
    <x:t>10월 11일 07:02 PM</x:t>
  </x:si>
  <x:si>
    <x:t>Same customer of receipt no 614353, she added this nose pin for herself</x:t>
  </x:si>
  <x:si>
    <x:t>She is the same customer of receipt 613946 she bought it for herself .</x:t>
  </x:si>
  <x:si>
    <x:t>He bought here before, he came again to bought this bracelet as a gift.</x:t>
  </x:si>
  <x:si>
    <x:t>She bought 2 items in separate receipts. For presents for 2 persons.</x:t>
  </x:si>
  <x:si>
    <x:t>They are couple from Spain buy earring for presents to their friend.</x:t>
  </x:si>
  <x:si>
    <x:t>He is a Emarati guy came and buy a ring with the heart stone design.</x:t>
  </x:si>
  <x:si>
    <x:t>She come with her friend she buy bracelet as her first choice to buy .</x:t>
  </x:si>
  <x:si>
    <x:t>She came here to exchange her bracelet only and she choose this item</x:t>
  </x:si>
  <x:si>
    <x:t>He is from Camaron and he bought this item for her mother as a gift.</x:t>
  </x:si>
  <x:si>
    <x:t>She is Filipina with her daughter she buy earrings for her daughter.</x:t>
  </x:si>
  <x:si>
    <x:t>She bought here before and this time she cameback and buy a belly stud.</x:t>
  </x:si>
  <x:si>
    <x:t>She is returning costumer, she cameback and buy this time a earrings.</x:t>
  </x:si>
  <x:si>
    <x:t>Same customer no 614076, she added this earrings for her other daughter</x:t>
  </x:si>
  <x:si>
    <x:t>She buy necklace for presents. She don`t want to registered he info.</x:t>
  </x:si>
  <x:si>
    <x:t>It`s a additional for the pearl bracelet they buy for their daughter.</x:t>
  </x:si>
  <x:si>
    <x:t>She came back here to bought a gift and she already get her balance .</x:t>
  </x:si>
  <x:si>
    <x:t>Our indian customer came to exchange the same item because it`s broken.</x:t>
  </x:si>
  <x:si>
    <x:t>She came here to buy an Earrings for her and she choose this design.</x:t>
  </x:si>
  <x:si>
    <x:t>For herself. She is returning costumer but her name is not registered.</x:t>
  </x:si>
  <x:si>
    <x:t>She came from Sephora and directly came here to bought this earrings.</x:t>
  </x:si>
  <x:si>
    <x:t>A local women wear black abaya with coffee bought bangle set and ring.</x:t>
  </x:si>
  <x:si>
    <x:t>A local father with 2 daughters and one son with him bought necklace.</x:t>
  </x:si>
  <x:si>
    <x:t>She bought here before and this time she came back and buy a earrings.</x:t>
  </x:si>
  <x:si>
    <x:t>She is a teenage lady buying a handchain for presents for her friend.</x:t>
  </x:si>
  <x:si>
    <x:t>She`s from Kuwait she come Dubai to spend holiday. She buy as her gift.</x:t>
  </x:si>
  <x:si>
    <x:t>(Add-Error)
(2) Bracelet 2601180308
(De-Error)
(2) Necklace 2601170209</x:t>
  </x:si>
  <x:si>
    <x:t>She is with her baby in stroller. She buy 2 bangles with same designs.</x:t>
  </x:si>
  <x:si>
    <x:t>She is a Arab lady with her daughter and brother she bought a bracelet.</x:t>
  </x:si>
  <x:si>
    <x:t>A european women wearing formal attire bought earrings and bracelet.</x:t>
  </x:si>
  <x:si>
    <x:t>They are a Filipino sisters that wanted this hoops. So they bought it</x:t>
  </x:si>
  <x:si>
    <x:t>First thing she asked when she came is the anklet only so she buy it.</x:t>
  </x:si>
  <x:si>
    <x:t>She told me she is our regular customer and bought a ring and necklace</x:t>
  </x:si>
  <x:si>
    <x:t>I do an etc of this item because before not yet recorded in the system</x:t>
  </x:si>
  <x:si>
    <x:t>This is same lady with the receipt 612882 she just added the necklace.</x:t>
  </x:si>
  <x:si>
    <x:t>She is returning costumer she comeback and buy necklace for presents.</x:t>
  </x:si>
  <x:si>
    <x:t>She like to buy a nose stud so I show her this item. And she likes it</x:t>
  </x:si>
  <x:si>
    <x:t>She came here to buy a gift and she choose this necklace and earrings.</x:t>
  </x:si>
  <x:si>
    <x:t>She buy necklace for herself, she don`t want to give her information.</x:t>
  </x:si>
  <x:si>
    <x:t>(De-To MOE)
(3) Necklace 2602150204
(De-Damage)
(1) Necklace 2601170209</x:t>
  </x:si>
  <x:si>
    <x:t>She exchange only her item for different items, due to discoloration</x:t>
  </x:si>
  <x:si>
    <x:t>They came from Zara and green apple shop. She bought it for herself.</x:t>
  </x:si>
  <x:si>
    <x:t>2 local lady who came earlier to check and then come back again to buy.</x:t>
  </x:si>
  <x:si>
    <x:t>They came here to find something gift then they choose this as a gift.</x:t>
  </x:si>
  <x:si>
    <x:t>여자 1명 남자 2명. 여성이 마음 들어했고 남성이 바로 구매. 가격표가 없어서 160에 판매. 자연스럽게 10aed할인.</x:t>
  </x:si>
  <x:si>
    <x:t>She is always buying here but she don`t want to give her information.</x:t>
  </x:si>
  <x:si>
    <x:t>She is with her Mom came from Nayomi, she buy 2 bracelets for herself.</x:t>
  </x:si>
  <x:si>
    <x:t>She buy a necklace set for herself for matching dress for occasion..</x:t>
  </x:si>
  <x:si>
    <x:t>She is a Filipina looking for a simple style of necklace. She buy it.</x:t>
  </x:si>
  <x:si>
    <x:t>Same customer of receipt no 614173, they added this bracelet as a gift</x:t>
  </x:si>
  <x:si>
    <x:t>They are 2 Arab ladies buy a set bangles for presents to their sister.</x:t>
  </x:si>
  <x:si>
    <x:t>She buy handchain for herself, she don`t want to give her information.</x:t>
  </x:si>
  <x:si>
    <x:t>She don`t want to register her information. She buy a ring for herself.</x:t>
  </x:si>
  <x:si>
    <x:t>She buy necklace for presents. She don`t want to give her information.</x:t>
  </x:si>
  <x:si>
    <x:t>They are emirati couple who come and buy a 2 bracelets for the wife.</x:t>
  </x:si>
  <x:si>
    <x:t>She liked the design of necklace so she match with the earrings also</x:t>
  </x:si>
  <x:si>
    <x:t>She came two days ago to check and today came and bought the bangle set</x:t>
  </x:si>
  <x:si>
    <x:t>He come and ask a silver necklace. He buy it for presents to his wife.</x:t>
  </x:si>
  <x:si>
    <x:t>Several time came and bought from us, she took a gift and for herself</x:t>
  </x:si>
  <x:si>
    <x:t>Bought a necklace match with her bracelet and earring, gave her 20% off</x:t>
  </x:si>
  <x:si>
    <x:t>A European with curly hair and tall, bought navel piercing and earrings</x:t>
  </x:si>
  <x:si>
    <x:t>She buy silver rings with high carbon diamond stone for his girlfriend.</x:t>
  </x:si>
  <x:si>
    <x:t>She`s finding a gift for her friend, so she decided to take this one.</x:t>
  </x:si>
  <x:si>
    <x:t>They are family and they want to buy for the baby. And they bought here</x:t>
  </x:si>
  <x:si>
    <x:t>For herself, she is a returning costumer but her name not registered.</x:t>
  </x:si>
  <x:si>
    <x:t>They are couple who came and buy earrings and necklace for the wife.</x:t>
  </x:si>
  <x:si>
    <x:t>Fitness center staff</x:t>
  </x:si>
  <x:si>
    <x:t>Bought for her mum gift</x:t>
  </x:si>
  <x:si>
    <x:t>2025. 11. 6 오후 8:43:30</x:t>
  </x:si>
  <x:si>
    <x:t>2026. 2. 8 오후 1:54:31</x:t>
  </x:si>
  <x:si>
    <x:t>Hand Chain 2512070303</x:t>
  </x:si>
  <x:si>
    <x:t>Gift for her daughter.</x:t>
  </x:si>
  <x:si>
    <x:t>2025. 9. 23 오후 5:55:57</x:t>
  </x:si>
  <x:si>
    <x:t>20s/Scotish/GP/Sephora</x:t>
  </x:si>
  <x:si>
    <x:t>2026. 5. 9 오후 7:44:53</x:t>
  </x:si>
  <x:si>
    <x:t>2026. 2. 8 오후 2:05:59</x:t>
  </x:si>
  <x:si>
    <x:t>mxalsuwaidiii@gmail.com</x:t>
  </x:si>
  <x:si>
    <x:t>Necklace set 2602220202</x:t>
  </x:si>
  <x:si>
    <x:t>A gift for his wife.</x:t>
  </x:si>
  <x:si>
    <x:t>2026. 1. 23 오후 6:52:41</x:t>
  </x:si>
  <x:si>
    <x:t>They passed by only here then the lady wants to buy something,then she ask a discount so I tell to her to buy 2 or more items so she can get our 10% discount so she buy this item.</x:t>
  </x:si>
  <x:si>
    <x:t>They are mother and daughters indian, they finding a bracelet with a green color. Then I show all we have and the younger sister choose this item so she bought it for her sister</x:t>
  </x:si>
  <x:si>
    <x:t>She passed by only here and finding a silver hand chain but I told to her that we don`t have already. So I told her this item is the best seller so she tried it and she likes it</x:t>
  </x:si>
  <x:si>
    <x:t>She bought here last November a 2 bangles for herself as I saw she is wearing now. This time she buy again 2 bangles for her Mom, and 2 rings for her and 1 bracelet for her Nanny.</x:t>
  </x:si>
  <x:si>
    <x:t>They are a Mother and daughter who came from the parfume shop and came after they buy there. Her Mother buy a earrings for the daughters friend because they will have a exchange gift.</x:t>
  </x:si>
  <x:si>
    <x:t>A Indian lade who came after from lefties come here and checking first the stuff`s until she likes and buy the bangles and necklace for her daughter and pearl earring for herself.</x:t>
  </x:si>
  <x:si>
    <x:t>They are one of our loyal customer the mother and daughter. They always visit here to check something new and they buying . Now she bought an earrings that we find to match on.</x:t>
  </x:si>
  <x:si>
    <x:t>She passed by only here and searching for a gift. So she`s asking for the necklace with the earrings,but no any of the sets she likes that`s why she choose this item and she bought it</x:t>
  </x:si>
  <x:si>
    <x:t>They are mother and daughter japanese, they came here before , but they came back because her daughter wanted this earrings so she came back for this item and bought for herself</x:t>
  </x:si>
  <x:si>
    <x:t>She bought here before, she want a pearl design so she checked all pearl items we have. But she takes time to choose because of confusing but in the end she choose only the bracelet.</x:t>
  </x:si>
  <x:si>
    <x:t>She`s an Indian lady , she passed by only here and checking our item then she choose this item.</x:t>
  </x:si>
  <x:si>
    <x:t>She is a tourist she don`t want to give her information. She buy pearl earing as a remembrance.</x:t>
  </x:si>
  <x:si>
    <x:t>He passed by only and he wanted to buy this necklace for her daughter so he directly bought it</x:t>
  </x:si>
  <x:si>
    <x:t>She is a returning customer her last visit was June last year. She is a Emirates Instructor.</x:t>
  </x:si>
  <x:si>
    <x:t>She and her friend caome and looking for an earrings. But she only buy a earrings for hersel.</x:t>
  </x:si>
  <x:si>
    <x:t>A young lady cameback here she buy again a handchain. She bought last Month and today again.</x:t>
  </x:si>
  <x:si>
    <x:t>She is returning costumer but her name is not registered. She bought these items for presents.</x:t>
  </x:si>
  <x:si>
    <x:t>She is a new customer buy a set of necklace and 1 bracelet for herself to wear for occasion.</x:t>
  </x:si>
  <x:si>
    <x:t>They came here before to check what her daughters like , then came back to bought this necklace</x:t>
  </x:si>
  <x:si>
    <x:t>They are passed by only here and she bought her daughter an earrings and she choose this item</x:t>
  </x:si>
  <x:si>
    <x:t>She is with her friend I saw she is carrying a paper bag from pharmacy. She buy a handchain.</x:t>
  </x:si>
  <x:si>
    <x:t>She bought it for her friends gift. But she doesn`t want to give her information in our system.</x:t>
  </x:si>
  <x:si>
    <x:t>She passed by here and checking our items then she likes this item so she bought it for herself</x:t>
  </x:si>
  <x:si>
    <x:t>They are mother and daughter and the daughter wants to bought this earrings so she bought it</x:t>
  </x:si>
  <x:si>
    <x:t>She is a returning customer, she keep buying here but she don`t want to give her information..</x:t>
  </x:si>
  <x:si>
    <x:t>She came her to bought something for herself again. And she chooses this bracelet and ring .</x:t>
  </x:si>
  <x:si>
    <x:t>Same customer again because she added last this ring and cannot be added in second transaction</x:t>
  </x:si>
  <x:si>
    <x:t>She bought here before but she don`t like to register her number. She bought it for herself.</x:t>
  </x:si>
  <x:si>
    <x:t>A lady who came earlier to check necklace and leave, but come back again to bought her choice.</x:t>
  </x:si>
  <x:si>
    <x:t>She came here to check something for a gift and she choose this item. She`s one of our customer</x:t>
  </x:si>
  <x:si>
    <x:t>She buy 2 pairs of bangles for presents to her friends. She don`t want to give her information.</x:t>
  </x:si>
  <x:si>
    <x:t>She come and checked some stuff`s but she buy a 1 pair of earrings and bracelet for herself.</x:t>
  </x:si>
  <x:si>
    <x:t>She buy bracelet for herself. It`s her first time to buy here so she want to try the material.</x:t>
  </x:si>
  <x:si>
    <x:t>They are Indian couple came from shopping to other stores and came and buy 3 pairs of earrings.</x:t>
  </x:si>
  <x:si>
    <x:t>She came here to buy an earring for herself.</x:t>
  </x:si>
  <x:si>
    <x:t>For a gift. Intentionally to buy just a passer.</x:t>
  </x:si>
  <x:si>
    <x:t>Kurdish people came and loved our collection</x:t>
  </x:si>
  <x:si>
    <x:t>She buy bracelet for presents to her friend.</x:t>
  </x:si>
  <x:si>
    <x:t>She buy 2 pairs of earrings same as her sister.</x:t>
  </x:si>
  <x:si>
    <x:t>With friend, she has no doubt about our items</x:t>
  </x:si>
  <x:si>
    <x:t>Iraqi men bought a gift for his mother in law</x:t>
  </x:si>
  <x:si>
    <x:t>She buy 2 earings additional for her jewelries.</x:t>
  </x:si>
  <x:si>
    <x:t>Passing by looking for the earring and got it</x:t>
  </x:si>
  <x:si>
    <x:t>She buy this necklace for presents to her Mom.</x:t>
  </x:si>
  <x:si>
    <x:t>She`s indian girl, she bought it for herself</x:t>
  </x:si>
  <x:si>
    <x:t>She bought it for herself with nanny and kids</x:t>
  </x:si>
  <x:si>
    <x:t>A women wearing purple abaya bought bracelet.</x:t>
  </x:si>
  <x:si>
    <x:t>She`s finding a gift, and she choose this one.</x:t>
  </x:si>
  <x:si>
    <x:t>She is with her daughter buying a handchain.</x:t>
  </x:si>
  <x:si>
    <x:t>He buy a bracelet for presents to her friend.</x:t>
  </x:si>
  <x:si>
    <x:t>A Indian guy buy a necklace for her girlfriend.</x:t>
  </x:si>
  <x:si>
    <x:t>A father and daughter together bought earrings</x:t>
  </x:si>
  <x:si>
    <x:t>She bought it for herself and for her mother</x:t>
  </x:si>
  <x:si>
    <x:t>Came again for got another design of bangles</x:t>
  </x:si>
  <x:si>
    <x:t>A local women with her friend bought earrings.</x:t>
  </x:si>
  <x:si>
    <x:t>She`s buying for herself. To make a fashion.</x:t>
  </x:si>
  <x:si>
    <x:t>She came back and buy another design of anklet.</x:t>
  </x:si>
  <x:si>
    <x:t>Loves necklace set and bangle set she bought</x:t>
  </x:si>
  <x:si>
    <x:t>She come with family and exchange the necklace</x:t>
  </x:si>
  <x:si>
    <x:t>Madam wants as a gift because it`s not buying</x:t>
  </x:si>
  <x:si>
    <x:t>She buy 1 bangle and 1 necklace for herself.</x:t>
  </x:si>
  <x:si>
    <x:t>She buy matching necklace,earings and bracelet.</x:t>
  </x:si>
  <x:si>
    <x:t>She buy necklace for presents for her friend.</x:t>
  </x:si>
  <x:si>
    <x:t>She buy necklace for presents to her friend.</x:t>
  </x:si>
  <x:si>
    <x:t>She bought an earing for matching her necklace.</x:t>
  </x:si>
  <x:si>
    <x:t>She`s finding a gift. So she bought this item</x:t>
  </x:si>
  <x:si>
    <x:t>A group of family bought earrings and necklace</x:t>
  </x:si>
  <x:si>
    <x:t>She`s buying for herself and for her daughters.</x:t>
  </x:si>
  <x:si>
    <x:t>Asking discount a lot gave her 30aed discount</x:t>
  </x:si>
  <x:si>
    <x:t>A young lady buy a pearl bracelet for herself.</x:t>
  </x:si>
  <x:si>
    <x:t>Made small size for her bracelet and necklace</x:t>
  </x:si>
  <x:si>
    <x:t>Came with her sister and mum. Bought a anklet</x:t>
  </x:si>
  <x:si>
    <x:t>She buy a necklace for presents to her friend.</x:t>
  </x:si>
  <x:si>
    <x:t>동생?과 함께 방문. 간단히 반지 체크후 구매. 착용. 그러나 박스와 백은 챙겨감.</x:t>
  </x:si>
  <x:si>
    <x:t>An Indian lady with H&amp;M bag bought necklace.</x:t>
  </x:si>
  <x:si>
    <x:t>[MCC] 55-1=54/179-3(Bracelet  2605160302)=176</x:t>
  </x:si>
  <x:si>
    <x:t>An Indian men bought rose gold plated necklace.</x:t>
  </x:si>
  <x:si>
    <x:t>She buy 1 necklace and bracelet for herself.</x:t>
  </x:si>
  <x:si>
    <x:t>In actual 4pcs. But in our system is only 3pcs.</x:t>
  </x:si>
  <x:si>
    <x:t>여성. 단독. 1분만에 귀걸이 2개 결제. 할인요구 없음. 기가막히게 신제품 선택.</x:t>
  </x:si>
  <x:si>
    <x:t>She buy 2 pairs of earrings for her daughter.</x:t>
  </x:si>
  <x:si>
    <x:t>In our system is only 1pc. It should be 2pcs.</x:t>
  </x:si>
  <x:si>
    <x:t>One of her friend recommend her to buy here.</x:t>
  </x:si>
  <x:si>
    <x:t>Mum brought their daughter to got the bangle</x:t>
  </x:si>
  <x:si>
    <x:t>She will give presents for different persons.</x:t>
  </x:si>
  <x:si>
    <x:t>She bought it for herself and for her daughter</x:t>
  </x:si>
  <x:si>
    <x:t>Two Emarati women bought necklace and earrings.</x:t>
  </x:si>
  <x:si>
    <x:t>Presents for her friend from another country.</x:t>
  </x:si>
  <x:si>
    <x:t>Same person, she add another ring for herself.</x:t>
  </x:si>
  <x:si>
    <x:t>She only exchange this item to her damage item</x:t>
  </x:si>
  <x:si>
    <x:t>1pc. Due to missing the pair and 1pc. As a gift</x:t>
  </x:si>
  <x:si>
    <x:t>Came with her friends and got same handschain</x:t>
  </x:si>
  <x:si>
    <x:t>She`s buying for herself, she always buy here.</x:t>
  </x:si>
  <x:si>
    <x:t>She bought it for herself and for her friend</x:t>
  </x:si>
  <x:si>
    <x:t>She passed by here and bought this earrings.</x:t>
  </x:si>
  <x:si>
    <x:t>She buy earrings for her 1 year old daughter.</x:t>
  </x:si>
  <x:si>
    <x:t>Bought tennis bracelets for mum and daughter</x:t>
  </x:si>
  <x:si>
    <x:t>Bought gif for her friend and also for her self</x:t>
  </x:si>
  <x:si>
    <x:t>Mum bought her daughter necklace and bracelet</x:t>
  </x:si>
  <x:si>
    <x:t>Returning costumer she buy for her daughter.</x:t>
  </x:si>
  <x:si>
    <x:t>She buy for herself, she`s always buying here</x:t>
  </x:si>
  <x:si>
    <x:t>An Indian couple husband buy for her Earings.</x:t>
  </x:si>
  <x:si>
    <x:t>A husband and wife buy for their daughter a earing.</x:t>
  </x:si>
  <x:si>
    <x:t>Madam wants as a gift because is not buying anymore</x:t>
  </x:si>
  <x:si>
    <x:t>부인 선물. 변색 걱정. 스네이크 디자인 목걸이 팔찌 발찌 모두 점검. 결국 발찌 구매.</x:t>
  </x:si>
  <x:si>
    <x:t>She bought a earing to matching for her bracelet.</x:t>
  </x:si>
  <x:si>
    <x:t>A local women with black abaya bought handchain.</x:t>
  </x:si>
  <x:si>
    <x:t>She bought it for herself, she passed by only here</x:t>
  </x:si>
  <x:si>
    <x:t>An Arab lady with decathlon bag bought two rings.</x:t>
  </x:si>
  <x:si>
    <x:t>Same customer of mine, she added this ring also.</x:t>
  </x:si>
  <x:si>
    <x:t>A local women wearing black abaya bought necklace.</x:t>
  </x:si>
  <x:si>
    <x:t>심플. 반지만 살피고 그 중에 하나 구매. 혼자 옴. Khadi bag. 할인없이 구매.</x:t>
  </x:si>
  <x:si>
    <x:t>Bought a earrings , doesn`t want to give her number</x:t>
  </x:si>
  <x:si>
    <x:t>She loves necklace and earring set, asking discount</x:t>
  </x:si>
  <x:si>
    <x:t>Chinese/for 20 min/bought a lot everything`s a mess</x:t>
  </x:si>
  <x:si>
    <x:t>She is with her friend she buy ring for herself.</x:t>
  </x:si>
  <x:si>
    <x:t>A Arab lady buy a 3 pcs bangles for her daughter.</x:t>
  </x:si>
  <x:si>
    <x:t>She come and buy intentionally the belly stud only.</x:t>
  </x:si>
  <x:si>
    <x:t>She finding hoops earrings that suit in her style</x:t>
  </x:si>
  <x:si>
    <x:t>She buy necklace,earings and bracelet for herself.</x:t>
  </x:si>
  <x:si>
    <x:t>She bought this items for herself and for presents.</x:t>
  </x:si>
  <x:si>
    <x:t>Emarati women wearing black abaya bought necklace</x:t>
  </x:si>
  <x:si>
    <x:t>An Emarati women wearing black abaya bought bangle.</x:t>
  </x:si>
  <x:si>
    <x:t>Regular customer looking for more silver earrings</x:t>
  </x:si>
  <x:si>
    <x:t>A mother and daughter together bought hand chain.</x:t>
  </x:si>
  <x:si>
    <x:t>A local lady buy a 2 necklaces for her 2 Nanny`s .</x:t>
  </x:si>
  <x:si>
    <x:t>예메니 이마라티. 비싸지만 한국제품 신뢰하고 구매. 손녀 졸업식. 합리적인 선에서 구매.</x:t>
  </x:si>
  <x:si>
    <x:t>She came back here to buy again for her daughter.</x:t>
  </x:si>
  <x:si>
    <x:t>She passed by only here and bought only for herself</x:t>
  </x:si>
  <x:si>
    <x:t>A two young Arab lady from Oman bought hand chain.</x:t>
  </x:si>
  <x:si>
    <x:t>A white guy came and buy a necklace for her Mother.</x:t>
  </x:si>
  <x:si>
    <x:t>For herself, she don`t want to register her name.</x:t>
  </x:si>
  <x:si>
    <x:t>Due to missing in the display and stock from moe</x:t>
  </x:si>
  <x:si>
    <x:t>For herself and she bought it for her friend also.</x:t>
  </x:si>
  <x:si>
    <x:t>A couple who buy a bangle to the Mother of a girl.</x:t>
  </x:si>
  <x:si>
    <x:t>He buy bracelet for a birthday gift for his sister.</x:t>
  </x:si>
  <x:si>
    <x:t>She bought this item because she really likes it</x:t>
  </x:si>
  <x:si>
    <x:t>She came for this tiger stone ring and bought it</x:t>
  </x:si>
  <x:si>
    <x:t>She is from Italy she works in Emirates Airlines.</x:t>
  </x:si>
  <x:si>
    <x:t>A young boy buy a ring for his Mom Birthday gift.</x:t>
  </x:si>
  <x:si>
    <x:t>He buying for his wife . He wanted to buy a gift.</x:t>
  </x:si>
  <x:si>
    <x:t>She came back here to buy the she picture before.</x:t>
  </x:si>
  <x:si>
    <x:t>He bought this item for her mother birthday gift</x:t>
  </x:si>
  <x:si>
    <x:t>She buy earrings for a gifts to her husband sister.</x:t>
  </x:si>
  <x:si>
    <x:t>She buy a necklace for her 7 years old daughter.</x:t>
  </x:si>
  <x:si>
    <x:t>An Arab lady from Oman with friend bought bracelet.</x:t>
  </x:si>
  <x:si>
    <x:t>She buy a ring for her daughter as a gift for EID.</x:t>
  </x:si>
  <x:si>
    <x:t>Same person for the last receipts. For presents.</x:t>
  </x:si>
  <x:si>
    <x:t>As a gift / no discount request / came as a couple</x:t>
  </x:si>
  <x:si>
    <x:t>They came try earrings and took earrings for them</x:t>
  </x:si>
  <x:si>
    <x:t>She is returning costumer, she buy today earrings.</x:t>
  </x:si>
  <x:si>
    <x:t>They are tourist. She bought it for her daughter.</x:t>
  </x:si>
  <x:si>
    <x:t>She wants to buy it, so she bought it for herself</x:t>
  </x:si>
  <x:si>
    <x:t>She buy necklace and bracelet for her 2 daughter.</x:t>
  </x:si>
  <x:si>
    <x:t>Two teens come and buy bracelets for there friend.</x:t>
  </x:si>
  <x:si>
    <x:t>Group of young ladies searching for silver earing.</x:t>
  </x:si>
  <x:si>
    <x:t>어제 구매한 제품 고장. 300aed 제품 새로 고르고 70aed더 냄.아슬아슬한 손님.</x:t>
  </x:si>
  <x:si>
    <x:t>She brought with her friend and get two necklaces</x:t>
  </x:si>
  <x:si>
    <x:t>He buy bangle set and bracelet for wedding gifts.</x:t>
  </x:si>
  <x:si>
    <x:t>Wearing abaya with big paper bag,who bought earings</x:t>
  </x:si>
  <x:si>
    <x:t>They are two ladies, they came from mom store before and passed by only here then the younger lady checking for the bangle then she likes this and the elder lady bought this bracelet.</x:t>
  </x:si>
  <x:si>
    <x:t>She`s from USA, she bought a lot of our items but her number in our system isn`t there anymore so she doesn`t want to registered anymore. She bought this item for her daughter.</x:t>
  </x:si>
  <x:si>
    <x:t>Anklet 11150504</x:t>
  </x:si>
  <x:si>
    <x:t>새제품 입고 or 라마단 전</x:t>
  </x:si>
  <x:si>
    <x:t>Ring 09150407</x:t>
  </x:si>
  <x:si>
    <x:t>9월 27일 02:51 PM</x:t>
  </x:si>
  <x:si>
    <x:t>Ring 10050404</x:t>
  </x:si>
  <x:si>
    <x:t>Mansor Abdulah</x:t>
  </x:si>
  <x:si>
    <x:t>9월 27일 05:53 PM</x:t>
  </x:si>
  <x:si>
    <x:t>Bangle 06230304</x:t>
  </x:si>
  <x:si>
    <x:t>Ring 05100409</x:t>
  </x:si>
  <x:si>
    <x:t>사하르. 크리스 부인.</x:t>
  </x:si>
  <x:si>
    <x:t>Ring 11100410</x:t>
  </x:si>
  <x:si>
    <x:t>Niman Mustaffa</x:t>
  </x:si>
  <x:si>
    <x:t>1월 12일 03:32 PM</x:t>
  </x:si>
  <x:si>
    <x:t>Ring 09150402</x:t>
  </x:si>
  <x:si>
    <x:t>Reman Emhaisen</x:t>
  </x:si>
  <x:si>
    <x:t>Bangle 11100315</x:t>
  </x:si>
  <x:si>
    <x:t>Omar Alkaabi</x:t>
  </x:si>
  <x:si>
    <x:t>Hafra Mohamed</x:t>
  </x:si>
  <x:si>
    <x:t>Not Returned</x:t>
  </x:si>
  <x:si>
    <x:t>Ring 11150413</x:t>
  </x:si>
  <x:si>
    <x:t>Ring 08140403</x:t>
  </x:si>
  <x:si>
    <x:t>Ring 10190404</x:t>
  </x:si>
  <x:si>
    <x:t>Bangle 01100310</x:t>
  </x:si>
  <x:si>
    <x:t>She came from Sephora shop and passed by here. Then suddenly asking for the ring that she can use and I show her the ring then she choose this 4 design and bought it for herself</x:t>
  </x:si>
  <x:si>
    <x:t>A Arab young lady who came from different shop`s a s she carrying a different bag`s. She come and ask a handchain and I recommend the 2 best selling and new designs and she buy it.</x:t>
  </x:si>
  <x:si>
    <x:t>She came from 3 different shop only passed by here because she`s finding a belly stud. So I show her all the belly stud we have and she likes this design so she directly bought it</x:t>
  </x:si>
  <x:si>
    <x:t>They are a white people couple came and looking for a gift. First she tried the bracelet but she don`t like it so I recommend her the closed bangle and she liked it so bought it.</x:t>
  </x:si>
  <x:si>
    <x:t>She`s with her Mother, she buy handchain for herself.</x:t>
  </x:si>
  <x:si>
    <x:t>She came here directly to bought this item for herself</x:t>
  </x:si>
  <x:si>
    <x:t>She go only here to buy a gift. So she bought this item</x:t>
  </x:si>
  <x:si>
    <x:t>She buy necklace, earrings and bracelet for presents.</x:t>
  </x:si>
  <x:si>
    <x:t>He buy earings for her baby and a ring for her wife.</x:t>
  </x:si>
  <x:si>
    <x:t>He`s buying it for his friend. To give a gift for her</x:t>
  </x:si>
  <x:si>
    <x:t>They are regular costumer they bought some items here.</x:t>
  </x:si>
  <x:si>
    <x:t>For herself,she doesn`t want to register on our system.</x:t>
  </x:si>
  <x:si>
    <x:t>Came for fix the bracelet and bought another bracelet</x:t>
  </x:si>
  <x:si>
    <x:t>She bought it for herself. For her daily used jewelry</x:t>
  </x:si>
  <x:si>
    <x:t>남성. 부인 선물. 물건을 고르는데 도움이 필요했음. 나비 모양 목걸이와 귀걸이 구매. 할인 요구x</x:t>
  </x:si>
  <x:si>
    <x:t>He bought a earings for presents for his girlfriend .</x:t>
  </x:si>
  <x:si>
    <x:t>She buy 2 bracelets she don`t want to give her info.</x:t>
  </x:si>
  <x:si>
    <x:t>Necklace 02050203 re-register(1)
Copy 제품 2개 판매(in MOE)</x:t>
  </x:si>
  <x:si>
    <x:t>An Indian customer,mother and daughter bought bracelet.</x:t>
  </x:si>
  <x:si>
    <x:t>She came here to bought this necklace from r herself</x:t>
  </x:si>
  <x:si>
    <x:t>She came here before, but she came back to buy a gift.</x:t>
  </x:si>
  <x:si>
    <x:t>A returning customer, two ladies who bought bracelet.</x:t>
  </x:si>
  <x:si>
    <x:t>She buy only a Necklace set for herself, nothing else.</x:t>
  </x:si>
  <x:si>
    <x:t>They are 2 men come and buy a bracelet for presents.</x:t>
  </x:si>
  <x:si>
    <x:t>An Arab guy buy a necklace and earrings for presents.</x:t>
  </x:si>
  <x:si>
    <x:t>She is a lesbian, bought it for present to her friend.</x:t>
  </x:si>
  <x:si>
    <x:t>[MCC]
(-1) Bracelet 02050302
(-2) Necklace 2505060204</x:t>
  </x:si>
  <x:si>
    <x:t>She`s one of our customer, she`s buying it for herself</x:t>
  </x:si>
  <x:si>
    <x:t>She tried many itmes and bought 2bangles and necklace</x:t>
  </x:si>
  <x:si>
    <x:t>She passed by here and she bought this for her daughter</x:t>
  </x:si>
  <x:si>
    <x:t>They are couple buy a pear bracelet for their daughter.</x:t>
  </x:si>
  <x:si>
    <x:t>14402와 같은 손님. 생일 선물로 구매. 눈이 잘 보이지 않아서 180제품을 160에 판매.</x:t>
  </x:si>
  <x:si>
    <x:t>She was in hurry and doesn`t wants to leave the number</x:t>
  </x:si>
  <x:si>
    <x:t>An Emarati women wearing black abaya bought 2 earrings.</x:t>
  </x:si>
  <x:si>
    <x:t>Couple and daughter / asking from where / buy and wear</x:t>
  </x:si>
  <x:si>
    <x:t>Madam wants as a gift, because it`s not buying anymore</x:t>
  </x:si>
  <x:si>
    <x:t>Same customer receipt no. 612562, she added this item .</x:t>
  </x:si>
  <x:si>
    <x:t>A Filipina lady working in mirdif mall bought earrings.</x:t>
  </x:si>
  <x:si>
    <x:t>A young boy buy a bracelet for his MOm as a presents.</x:t>
  </x:si>
  <x:si>
    <x:t>Same persons with the receipts 6-13901. They add only.</x:t>
  </x:si>
  <x:si>
    <x:t>Bought a tennis brand for her birthday gif for her self</x:t>
  </x:si>
  <x:si>
    <x:t>She`s is indian women looking for smaller size bangle.</x:t>
  </x:si>
  <x:si>
    <x:t>Came after closing asked to buy earring and necklace</x:t>
  </x:si>
  <x:si>
    <x:t>She`s one of our customer. She bought it for herself</x:t>
  </x:si>
  <x:si>
    <x:t>She came here only for the exchange because it`s broken</x:t>
  </x:si>
  <x:si>
    <x:t>He buy 2 pairs of earrings, and anklet for presents.</x:t>
  </x:si>
  <x:si>
    <x:t>Two friends came together get their friend shop ring</x:t>
  </x:si>
  <x:si>
    <x:t>She bought this item for her mother`s birthday gift.</x:t>
  </x:si>
  <x:si>
    <x:t>This item is 4pcs. In actual in the system only 3pcs.</x:t>
  </x:si>
  <x:si>
    <x:t>She buy bracelet for herself she is with her family.</x:t>
  </x:si>
  <x:si>
    <x:t>Madam wants as a gift because it`s not buying anymore</x:t>
  </x:si>
  <x:si>
    <x:t>A young lady who come with her father she a handchain.</x:t>
  </x:si>
  <x:si>
    <x:t>She came and had a look for bangles then she buy 1 item</x:t>
  </x:si>
  <x:si>
    <x:t>A father buy a necklace and necklace for his daughter.</x:t>
  </x:si>
  <x:si>
    <x:t>For herself she don`t want to register her information.</x:t>
  </x:si>
  <x:si>
    <x:t>This item is the exchanged of her broken hand chain.</x:t>
  </x:si>
  <x:si>
    <x:t>He is a Jordanian buying a necklace for her fiancee.</x:t>
  </x:si>
  <x:si>
    <x:t>She is an Indian lady buying earings for her daughter</x:t>
  </x:si>
  <x:si>
    <x:t>She bought it for herself, she like a simple jewelry</x:t>
  </x:si>
  <x:si>
    <x:t>She bought it for her friend to give as a gift. with 친구</x:t>
  </x:si>
  <x:si>
    <x:t>불만고객. 25년 7월 Riza손님. 190 할인없이 구매. 26년 3월 180다른 물건으로 교체.</x:t>
  </x:si>
  <x:si>
    <x:t>A young lady buy a necklace and a bracelet for herself.</x:t>
  </x:si>
  <x:si>
    <x:t>She bought 2 same earing designs for her daughter`s.</x:t>
  </x:si>
  <x:si>
    <x:t>She bought it for herself and for her friend. with 친구</x:t>
  </x:si>
  <x:si>
    <x:t>She`s a returning costumer but she ddn`t registered.</x:t>
  </x:si>
  <x:si>
    <x:t>She buy necklace she don`t want to registered her info.</x:t>
  </x:si>
  <x:si>
    <x:t>She buy necklace for birthday gift for her daughter.</x:t>
  </x:si>
  <x:si>
    <x:t>She buy bangle for herself and ring for her daughter.</x:t>
  </x:si>
  <x:si>
    <x:t>For wedding occasion matching for her wedding dress.</x:t>
  </x:si>
  <x:si>
    <x:t>First time visit bought for EID choker earring and ring</x:t>
  </x:si>
  <x:si>
    <x:t>She`s an Indian lady, she bought this item for herself.</x:t>
  </x:si>
  <x:si>
    <x:t>Returned by costumer due to damaged stone is missing.</x:t>
  </x:si>
  <x:si>
    <x:t>Shes finding a gift for her friend that matching on friends bracelet so I helped her to find a matching, then when we find she bought this item. She`s our one loyal customer who always buying here a gift.</x:t>
  </x:si>
  <x:si>
    <x:t>She is with her friends, according to her she came last week but only for checking some stuffs for presents to her friend. No she came back and buy the bracelet. Actually her Mother bought here already.</x:t>
  </x:si>
  <x:si>
    <x:t>Returning costumer with her daughter ,they bought here before and she came back and buy again a ring. And aside from that she brought the anklet she bought before because it`s broken and need to fix it.</x:t>
  </x:si>
  <x:si>
    <x:t>He came from gissah perfume then only passed by here and finding a gift, then we show him the bangle set that best for gift. He`s a little bit confuse what he wanted then he decided to bought this set.</x:t>
  </x:si>
  <x:si>
    <x:t>She passed by here and finding a matching necklace with like a long design so I helped her to find a matching necklace and she choose the one i choose for her and she likes it . She added also the earrings.</x:t>
  </x:si>
  <x:si>
    <x:t>She only passed by here and she wants to see some earrings that she can used a daily used for her travel. So we show this item and tell to her it`s a hypoallergenic and waterproof so she bought this item</x:t>
  </x:si>
  <x:si>
    <x:t>They came here to bought earrings again because she likes the first earrings she bought for her daughter now she bought earrings again for her daughter and for herself. It takes time because she`s confuse.</x:t>
  </x:si>
  <x:si>
    <x:t>She is a returning costumer, actually her daughter is our regular costumer sometimes she bought with the information of her daughter. But now I asked her own information to register, she bought yesterday a ring for her self but now she came back and buy again a bow bracelet for a gift to her friend.</x:t>
  </x:si>
  <x:si>
    <x:t>She`s one of our customer, she came here to bought an anklet so she bought this design</x:t>
  </x:si>
  <x:si>
    <x:t>She passed by only here, then she bought her earrings. She`s one of our loyal customer.</x:t>
  </x:si>
  <x:si>
    <x:t>She came here again to buy this earrings. Same person who bought the silver set ring.</x:t>
  </x:si>
  <x:si>
    <x:t>She came here to bought an earring so she choose this item and bought it for herself</x:t>
  </x:si>
  <x:si>
    <x:t>Same person with the receipt 6-13599. But this bracelet she will give to her sister.</x:t>
  </x:si>
  <x:si>
    <x:t>She came here before but it`s a long time now she bought this earrings for herself .</x:t>
  </x:si>
  <x:si>
    <x:t>She brought her daughter here to bought some earrings for her daughter and she love it.</x:t>
  </x:si>
  <x:si>
    <x:t>She passed by only here and checking an earring for herself and she choose this item</x:t>
  </x:si>
  <x:si>
    <x:t>It her first time to buy here. She is with her mother. They are not carrying any bags.</x:t>
  </x:si>
  <x:si>
    <x:t>She came here to check for a gift and she choose this item because she likes the design</x:t>
  </x:si>
  <x:si>
    <x:t>She is a Mexican a flight attendant she bought it for matching for her dress for party.</x:t>
  </x:si>
  <x:si>
    <x:t>She came here to bought for herself. And she like this. She`s one of our loyal customer</x:t>
  </x:si>
  <x:si>
    <x:t>She is from UK she bought here last week and today she came back and purchase again.</x:t>
  </x:si>
  <x:si>
    <x:t>She passed by here and so this tennis bracelet and she really likes it so she bought it</x:t>
  </x:si>
  <x:si>
    <x:t>She bought it for herself. She really likes this before so she came back to bought it</x:t>
  </x:si>
  <x:si>
    <x:t>2 young ladies they are sisters who come and buy each ring. It their first time to buy.</x:t>
  </x:si>
  <x:si>
    <x:t>She came back to exchange the item she bought before because of this is a screw type</x:t>
  </x:si>
  <x:si>
    <x:t>She bought here before same anklet, this time she came back and buy again same anklet.</x:t>
  </x:si>
  <x:si>
    <x:t>They passed by only here and this lady likes this design so she bought it for herself.</x:t>
  </x:si>
  <x:si>
    <x:t>She passed by here and asking for anklet then she likes this design so she bought it</x:t>
  </x:si>
  <x:si>
    <x:t>She came in Sephora store and passed by here and finding a stud earrings for herself</x:t>
  </x:si>
  <x:si>
    <x:t>They are sisters they buy 1 item each necklace for her and pearls ring with her sister.</x:t>
  </x:si>
  <x:si>
    <x:t>A local lady who 3 times came.she checked other jewelry shop.But bought necklace here.</x:t>
  </x:si>
  <x:si>
    <x:t>She`s under 20, she`s buying here before and she bought this for her friends as a gift</x:t>
  </x:si>
  <x:si>
    <x:t>They are Pakistan family and the girl wants this bracelet so she bought it for herself</x:t>
  </x:si>
  <x:si>
    <x:t>They came here before and they choose this item already and they come back to bought it</x:t>
  </x:si>
  <x:si>
    <x:t>They are a tourist only , she wanted to bought this bangle so she bought it for herself</x:t>
  </x:si>
  <x:si>
    <x:t>She`s from Qatar, visited in Dubai had shopping and passing here and buy a bracelet.</x:t>
  </x:si>
  <x:si>
    <x:t>She bought it for herself. She came from Sephora before and she passed by only here.</x:t>
  </x:si>
  <x:si>
    <x:t>She came here again to bought a belly stud so I show her our new and she bought this</x:t>
  </x:si>
  <x:si>
    <x:t>They came here for her bracelet that to be exchange. This items is only for exchange.</x:t>
  </x:si>
  <x:si>
    <x:t>She passed by here and finding a silver necklace for a gift and she choose this item</x:t>
  </x:si>
  <x:si>
    <x:t>They are husband and wife the wife wants this necklace so she bought this two colors.</x:t>
  </x:si>
  <x:si>
    <x:t>She came here to bought an earrings for herself. And she pick this one I told to her</x:t>
  </x:si>
  <x:si>
    <x:t>She`s an Indian lady which is finding a gift for her niece and she choose this item .</x:t>
  </x:si>
  <x:si>
    <x:t>Two young ladies came they buy presents for Mother`s day. They are returning costumer.</x:t>
  </x:si>
  <x:si>
    <x:t>She`s a Hungarian lady and she wantedd to buy for her daughters so they buy this item</x:t>
  </x:si>
  <x:si>
    <x:t>Came for her necklace to exchange and bought her friend gifts</x:t>
  </x:si>
  <x:si>
    <x:t>She is tourist, and she wants a pearl that`s why she choose this.</x:t>
  </x:si>
  <x:si>
    <x:t>A mother and daughter, a Mother buy a bracelet for her daughter.</x:t>
  </x:si>
  <x:si>
    <x:t>She is very happy to find our kiosk to get necklace and earrings</x:t>
  </x:si>
  <x:si>
    <x:t>A Pakistani couple who come and a husband buy a ring for her wife.</x:t>
  </x:si>
  <x:si>
    <x:t>She is with her daughter, she buy for herself and for her daughter.</x:t>
  </x:si>
  <x:si>
    <x:t>She bought here before and cameback again and buy earrings again.</x:t>
  </x:si>
  <x:si>
    <x:t>A pregnant women with husband bought earrings for gift to someone.</x:t>
  </x:si>
  <x:si>
    <x:t>Same customer of receipt (612413). She add this item for herself</x:t>
  </x:si>
  <x:si>
    <x:t>Same person with the receipts 6-13697 she added only a earrings.</x:t>
  </x:si>
  <x:si>
    <x:t>Same person with the receipt 6-13971 just added the the earrings.</x:t>
  </x:si>
  <x:si>
    <x:t>She came here before and she wanted to buy an earrings to her daughter but she needs to confirm to her husband so she came back afterwards then she bought it</x:t>
  </x:si>
  <x:si>
    <x:t>She came from Sephora shop then only passing by here and she asking for an earrings for her 3 stud. So I show her the earrings and she choose all this item</x:t>
  </x:si>
  <x:si>
    <x:t>She passed by here and asking me about the bangle set and I show to her the bangle set and she chooses this items and she added the earrings for the baby</x:t>
  </x:si>
  <x:si>
    <x:t>She came here to bought a bracelet and she like Kes this tennis bracelet so she bought it for herself. Then I resize it because her hand is a little bit small</x:t>
  </x:si>
  <x:si>
    <x:t>She is returning costumer she`s with her daughter came from shopping Max,Sephora and came here to buy 2 necklaces for her daughter and friend of her daughter.</x:t>
  </x:si>
  <x:si>
    <x:t>She`s a Pakistan lady , she wanted to buy a gift so she`s checking first which one she`s gonna buy. Then after a while she chooses this so she bought it</x:t>
  </x:si>
  <x:si>
    <x:t>She is from other country a tourist in Dubai. She came with a hand carry of different stores. Had a look with the necklaces her eyes caught the pearl necklace.</x:t>
  </x:si>
  <x:si>
    <x:t>She`s finding a gift for her friends, it`s taking a little bit time cuz she ask what her friends like the most after that she decided to bought this item</x:t>
  </x:si>
  <x:si>
    <x:t>They are a couple, and the lady wants this bracelet so the guy bought it for her. They didn`t want to registered they`re information so I didn`t registered.</x:t>
  </x:si>
  <x:si>
    <x:t>They are couple and passing by here then the girl wants to show to her boyfriend this shop and she finds this earrings so she bought it. I registered her also</x:t>
  </x:si>
  <x:si>
    <x:t>A young Arab lady, a regular costumer she bought a lots of stuff`s already it`s here 3rd times to visit now. Today she buy 4 earrings with a cost of 610 AED.</x:t>
  </x:si>
  <x:si>
    <x:t>They are indian lady sisters and they passed by here and checking for our items and I assist the bought of them, this lady bought two bangle for herself.</x:t>
  </x:si>
  <x:si>
    <x:t>Shes from Lebanon , she`s fine ndin a gift for her friends so I help her to choose in our bangle set and she chooses this two bangles that I told to her.</x:t>
  </x:si>
  <x:si>
    <x:t>She came here directly because she wanted to buy a plain ring that before she saw already. Then she added our new collections ring. She bought it for herself</x:t>
  </x:si>
  <x:si>
    <x:t>They came here before but they came back for the pearl necklace and earrings. They wanted more discounts that I gave here because they want to buy for it..</x:t>
  </x:si>
  <x:si>
    <x:t>She passed by here to check some of our items and she likes this necklace then we find a bracelet to add on. So she choose this item as matching bracelet.</x:t>
  </x:si>
  <x:si>
    <x:t>Came back to exchange-childish /Her name is Anam and her daughter is also our customer. She`s really nice and we should treat her like a long term customer.</x:t>
  </x:si>
  <x:si>
    <x:t>She`s one of our customer, but she doesn`t want to put her registration number she said next time again. She bought only this item as a gift for her friends.</x:t>
  </x:si>
  <x:si>
    <x:t>She came here directly because she wanted to find a gift for her sister in laws mother, so I show her this item that this item is the best gift for mother.</x:t>
  </x:si>
  <x:si>
    <x:t>They are mother and daughter, they`re finding an earrings to her daughter and anti allergy so I show to her the stainless steel.and she choose this item</x:t>
  </x:si>
  <x:si>
    <x:t>They go her to bought for her daughter a silver set so I show to them this set. And I told to them this is one of our best seller so the daughter liked it</x:t>
  </x:si>
  <x:si>
    <x:t>She is with her son and daughter they came from Primark just passing and suddenly stopped and check the necklace. She buy a necklace her son`s girlfriend.</x:t>
  </x:si>
  <x:si>
    <x:t>She is with her daughter and they came from other shop`s. Her daughter carrying a Sephora bag and she is carrying a khadi bag as well. She buy 1earrings..</x:t>
  </x:si>
  <x:si>
    <x:t>They are mother and daughter that passed by and checking some items here then suddenly her daughter wants this hand chain so she bought it for her daughter</x:t>
  </x:si>
  <x:si>
    <x:t>She`s with her 2 sister`s same looking items to buy but she secretly chose a necklace without telling her sister that it`s for her. They came from Sephora.</x:t>
  </x:si>
  <x:si>
    <x:t>A local girl who came earlier and choose bracelet,but then she leave and come back again with local husband and their kid and bought her choice bracelet.</x:t>
  </x:si>
  <x:si>
    <x:t>She wanted to buy for her niece,then now she`s waiting because I have first customer then after that she bought two pieces because her niece wants same them</x:t>
  </x:si>
  <x:si>
    <x:t>They came here again to both a gift for her daughters friend. It taking time because they ask first if what the friends like. So decided this item to both</x:t>
  </x:si>
  <x:si>
    <x:t>She is with her son, they came from other shop as she carrying a paper bag from the shop. She buy bracelet but her son who paid it as today is a Mother`s day.</x:t>
  </x:si>
  <x:si>
    <x:t>She is passing by here and checking for a gift it takes time because she`s a little confuse what she wanted to give a gift then she choose this earrings.</x:t>
  </x:si>
  <x:si>
    <x:t>Stock-In
11제품 32개
(Add-From MOE)
(1) Bangle set 2602190315
(1) Necklace set 2602220203
(De-To MOE)
(2) Bangle 2512060314
(De-Missing)
(1) Earring 2509060108</x:t>
  </x:si>
  <x:si>
    <x:t>She chose the this earrings for exchange of what she chose the first one she likes more this design as she has matching with her necklace with green color.</x:t>
  </x:si>
  <x:si>
    <x:t>(De-Missing)
(1) Bracelet 2601150304
(De-Discolored)
(1) Earring 11150113
(1) Earring 12100104
(1) Earring 12100106
(De-To MOE)
(3) Earring 2605150108</x:t>
  </x:si>
  <x:si>
    <x:t>She`s one of our loyal customer, and she`s finding a set for her both daughter,then her daughter choose this butterfly design and she bought two for them</x:t>
  </x:si>
  <x:si>
    <x:t>She is a returning costumer she bought 2 pairs of earrings last 2 weeks. She came back now and buy again 1 pair of earrings. I asked her to registered now.</x:t>
  </x:si>
  <x:si>
    <x:t>She came here to buy for her daughter so she bought this 2 sets of necklace and additional of 2 bracelets also. She`s our loyal customer who always buying here</x:t>
  </x:si>
  <x:si>
    <x:t>She came from the r&amp;b , she`s one of our customer here and she want to buy something for herself. It takes time cuz she wanted to check if she want add more.</x:t>
  </x:si>
  <x:si>
    <x:t>She passed by here and checking then she saw this necklace that same with here necklace but different design only then she bought it for herself and wear it</x:t>
  </x:si>
  <x:si>
    <x:t>She passed by here and she likes to buy again a bracelet. Now she choose this two items as her bracelet and bought it. She`s one of our returning customer</x:t>
  </x:si>
  <x:si>
    <x:t>She`s an Indian, she`s looking a necklace that suits on her dress then me and madam shows this item.then she like it. It`s taking time but she bought it</x:t>
  </x:si>
  <x:si>
    <x:t>She came from different store here , then she passed by only here and she wanted a long necklace ,then she saw this item and she directly bought this item</x:t>
  </x:si>
  <x:si>
    <x:t>They are indian mother and daughter, the daughter came back here to show to her mother this bangle set that she wanted before so the mother bought this for her</x:t>
  </x:si>
  <x:si>
    <x:t>She came here to bought a gift for her friend, it takes a little bit time because she`s confirming to her mom what is better so she took this 2 bracelet.</x:t>
  </x:si>
  <x:si>
    <x:t>She`s the Indian lady that our loyal customer that always buying an Earrings. She came here to bought again an earrings and she choose her favorite design.</x:t>
  </x:si>
  <x:si>
    <x:t>She passed by here and try this hand chain and she likes it so she bought this item, then she didn`t registered her information because she`s on the rush</x:t>
  </x:si>
  <x:si>
    <x:t>She come here to find another style of hand chain so I show to her all our hand chain. Then she likes this our new collections so she bought it for herself</x:t>
  </x:si>
  <x:si>
    <x:t>She passed by here and finding a gift for 4 months old baby and she wanted a necklace and I show all the necklace and she choose this our new collection</x:t>
  </x:si>
  <x:si>
    <x:t>She`s from Texas and she live here not w, she wanted a cross item to give a gift for her friend so I show her the cross item we have. And she choose this one</x:t>
  </x:si>
  <x:si>
    <x:t>She passed by only here and just looking then she`s finding a pinky ring that matches on her ring then I help her to choose so then she choose this item</x:t>
  </x:si>
  <x:si>
    <x:t>She`s asking first what are the new collections then took a look with other bracelets. But her eyes caught the bracelet with a heart she buy it for presents.</x:t>
  </x:si>
  <x:si>
    <x:t>It`s her first time to buy here, she buy some stuff`s for herself for a daily use not for occasions. She said she will comeback if there is new collections.</x:t>
  </x:si>
  <x:si>
    <x:t>She had a look first checking what she likes until she saw the necklace set with earrings she bought it and according to her she can wear for random occasions.</x:t>
  </x:si>
  <x:si>
    <x:t>She`s finding a silver gift, so I show her the silver item. It takes time because she`s confuse what she wanted to give . Then she decided to go for this item.</x:t>
  </x:si>
  <x:si>
    <x:t>She passed by here and checking an earrings for her 8 year old daughter and I tell her to buy the screw type and she bought this item that I choose to her</x:t>
  </x:si>
  <x:si>
    <x:t>2025. 9. 25 오후 3:42:54</x:t>
  </x:si>
  <x:si>
    <x:t>2026. 1. 23 오후 6:49:41</x:t>
  </x:si>
  <x:si>
    <x:t>2026. 6. 13 오후 8:20:12</x:t>
  </x:si>
  <x:si>
    <x:t>Bought for their mum</x:t>
  </x:si>
  <x:si>
    <x:t>Due to damage/No stone</x:t>
  </x:si>
  <x:si>
    <x:t>2026. 3. 9 오후 1:47:28</x:t>
  </x:si>
  <x:si>
    <x:t>2025. 9. 8 오후 4:32:53</x:t>
  </x:si>
  <x:si>
    <x:t>2025. 9. 25 오후 5:27:41</x:t>
  </x:si>
  <x:si>
    <x:t>She buy it for herself.</x:t>
  </x:si>
  <x:si>
    <x:t>Vivian H White Bangle</x:t>
  </x:si>
  <x:si>
    <x:t>2026. 2. 7 오후 1:50:37</x:t>
  </x:si>
  <x:si>
    <x:t>2026. 3. 18 오후 4:30:05</x:t>
  </x:si>
  <x:si>
    <x:t>2026. 4. 24 오후 7:29:22</x:t>
  </x:si>
  <x:si>
    <x:t>2026. 5. 1 오후 1:49:02</x:t>
  </x:si>
  <x:si>
    <x:t>2026. 3. 15 오후 7:15:02</x:t>
  </x:si>
  <x:si>
    <x:t>2026. 2. 11 오후 8:27:55</x:t>
  </x:si>
  <x:si>
    <x:t>2026. 5. 1 오후 1:33:53</x:t>
  </x:si>
  <x:si>
    <x:t>2026. 3. 9 오후 11:03:21</x:t>
  </x:si>
  <x:si>
    <x:t>2026. 3. 27 오후 7:26:34</x:t>
  </x:si>
  <x:si>
    <x:t>2026. 5. 9 오후 7:50:50</x:t>
  </x:si>
  <x:si>
    <x:t>2026. 5. 5 오후 7:27:22</x:t>
  </x:si>
  <x:si>
    <x:t>2025. 9. 13 오후 12:39:25</x:t>
  </x:si>
  <x:si>
    <x:t>2025. 9. 19 오후 4:32:56</x:t>
  </x:si>
  <x:si>
    <x:t>2025. 9. 7 오후 9:46:10</x:t>
  </x:si>
  <x:si>
    <x:t>2026. 3. 29 오후 7:08:53</x:t>
  </x:si>
  <x:si>
    <x:t>2025. 9. 18 오후 6:29:39</x:t>
  </x:si>
  <x:si>
    <x:t>Hand Chain 2510060310</x:t>
  </x:si>
  <x:si>
    <x:t>2026. 3. 31 오후 2:31:28</x:t>
  </x:si>
  <x:si>
    <x:t>2025. 9. 14 오전 10:39:40</x:t>
  </x:si>
  <x:si>
    <x:t>zeina.david99@gmail.com</x:t>
  </x:si>
  <x:si>
    <x:t>2026. 4. 24 오후 7:27:24</x:t>
  </x:si>
  <x:si>
    <x:t>2026. 5. 16 오후 9:58:00</x:t>
  </x:si>
  <x:si>
    <x:t>2026. 3. 11 오후 8:09:04</x:t>
  </x:si>
  <x:si>
    <x:t>2026. 4. 24 오후 7:45:20</x:t>
  </x:si>
  <x:si>
    <x:t>2026. 3. 27 오후 7:17:23</x:t>
  </x:si>
  <x:si>
    <x:t>2026. 3. 27 오후 7:25:19</x:t>
  </x:si>
  <x:si>
    <x:t>2026. 5. 1 오후 1:46:17</x:t>
  </x:si>
  <x:si>
    <x:t>2026. 4. 17 오후 8:43:28</x:t>
  </x:si>
  <x:si>
    <x:t>2026. 4. 24 오후 7:44:28</x:t>
  </x:si>
  <x:si>
    <x:t>2026. 2. 13 오후 10:29:30</x:t>
  </x:si>
  <x:si>
    <x:t>2026. 5. 16 오후 9:58:24</x:t>
  </x:si>
  <x:si>
    <x:t>2026. 2. 8 오후 1:55:04</x:t>
  </x:si>
  <x:si>
    <x:t>2026. 3. 15 오후 9:39:19</x:t>
  </x:si>
  <x:si>
    <x:t>13128(Regine)/MOE(3)</x:t>
  </x:si>
  <x:si>
    <x:t>2025. 9. 20 오후 9:13:09</x:t>
  </x:si>
  <x:si>
    <x:t>2025. 9. 13 오후 1:58:04</x:t>
  </x:si>
  <x:si>
    <x:t>2026. 2. 8 오후 4:24:14</x:t>
  </x:si>
  <x:si>
    <x:t>2026. 3. 15 오후 9:08:27</x:t>
  </x:si>
  <x:si>
    <x:t>2026. 3. 10 오후 10:07:47</x:t>
  </x:si>
  <x:si>
    <x:t>2026. 3. 9 오후 1:45:28</x:t>
  </x:si>
  <x:si>
    <x:t>2026. 6. 28 오후 7:27:48</x:t>
  </x:si>
  <x:si>
    <x:t>2026. 6. 13 오후 8:18:49</x:t>
  </x:si>
  <x:si>
    <x:t>2026. 5. 1 오후 2:10:48</x:t>
  </x:si>
  <x:si>
    <x:t>2026. 4. 24 오후 7:48:08</x:t>
  </x:si>
  <x:si>
    <x:t>2026. 5. 8 오후 2:04:36</x:t>
  </x:si>
  <x:si>
    <x:t>2026. 4. 24 오후 7:49:03</x:t>
  </x:si>
  <x:si>
    <x:t>2026. 2. 11 오후 8:21:00</x:t>
  </x:si>
  <x:si>
    <x:t>2026. 2. 15 오후 5:57:55</x:t>
  </x:si>
  <x:si>
    <x:t>2025. 9. 19 오후 7:25:25</x:t>
  </x:si>
  <x:si>
    <x:t>2026. 2. 7 오후 1:53:31</x:t>
  </x:si>
  <x:si>
    <x:t>2026. 2. 14 오후 9:33:57</x:t>
  </x:si>
  <x:si>
    <x:t>2025. 9. 9 오후 2:00:32</x:t>
  </x:si>
  <x:si>
    <x:t>2026. 3. 18 오후 10:15:08</x:t>
  </x:si>
  <x:si>
    <x:t>2026. 2. 26 오후 4:52:16</x:t>
  </x:si>
  <x:si>
    <x:t>2026. 2. 8 오후 4:25:16</x:t>
  </x:si>
  <x:si>
    <x:t>sheffrin22@gmail.com</x:t>
  </x:si>
  <x:si>
    <x:t>2026. 3. 8 오전 10:46:52</x:t>
  </x:si>
  <x:si>
    <x:t>2026. 5. 1 오후 2:08:43</x:t>
  </x:si>
  <x:si>
    <x:t>2026. 3. 27 오후 7:23:11</x:t>
  </x:si>
  <x:si>
    <x:t>Bought two necklaces</x:t>
  </x:si>
  <x:si>
    <x:t>2026. 2. 9 오후 8:29:25</x:t>
  </x:si>
  <x:si>
    <x:t>2026. 5. 3 오후 6:05:46</x:t>
  </x:si>
  <x:si>
    <x:t>2026. 2. 11 오후 8:25:17</x:t>
  </x:si>
  <x:si>
    <x:t>2026. 5. 1 오후 1:54:54</x:t>
  </x:si>
  <x:si>
    <x:t>She buy 2 earrings and bangle for her.</x:t>
  </x:si>
  <x:si>
    <x:t>She bought it for her sister as a gift</x:t>
  </x:si>
  <x:si>
    <x:t>For presents for wife and mother in law</x:t>
  </x:si>
  <x:si>
    <x:t>Bought a gift necklace for her friend</x:t>
  </x:si>
  <x:si>
    <x:t>For exchange for her daughters choice</x:t>
  </x:si>
  <x:si>
    <x:t>She buy 2 pcs of anklets for herself.</x:t>
  </x:si>
  <x:si>
    <x:t>부부. 뱅글 사러옴. 간단히 둘러보고 바로 구매. 워런티 때문에 등록.</x:t>
  </x:si>
  <x:si>
    <x:t>Same persons with the receipts 6-13793.</x:t>
  </x:si>
  <x:si>
    <x:t>She`s bought for her sister, for gift.</x:t>
  </x:si>
  <x:si>
    <x:t>She went to Korea she loves to go korea</x:t>
  </x:si>
  <x:si>
    <x:t>Bought necklace and earring and ring</x:t>
  </x:si>
  <x:si>
    <x:t>1인. 반지를 모두 살피고 디자인 칭찬 후 구매. 할인 요구 없었음.</x:t>
  </x:si>
  <x:si>
    <x:t>Bought necklace set for their daughter</x:t>
  </x:si>
  <x:si>
    <x:t>She came back to get the necklace set</x:t>
  </x:si>
  <x:si>
    <x:t>She cameback and buy a earrings again.</x:t>
  </x:si>
  <x:si>
    <x:t>She is and Indian buy a pearl necklace.</x:t>
  </x:si>
  <x:si>
    <x:t>She`s buying for her daughters friend.</x:t>
  </x:si>
  <x:si>
    <x:t>She brought for gift to her friend..</x:t>
  </x:si>
  <x:si>
    <x:t>For her and presents for her friends.</x:t>
  </x:si>
  <x:si>
    <x:t>Pass by and check and bought a earring</x:t>
  </x:si>
  <x:si>
    <x:t>She`s finding earrings,so she buy it</x:t>
  </x:si>
  <x:si>
    <x:t>Sshe buy silver bracelet for herself.</x:t>
  </x:si>
  <x:si>
    <x:t>A Arab guy buy a bracelet for his wife.</x:t>
  </x:si>
  <x:si>
    <x:t>She buy a ring for her grand daughter.</x:t>
  </x:si>
  <x:si>
    <x:t>She`s buying for her friend as a gift</x:t>
  </x:si>
  <x:si>
    <x:t>Bracelet for presents for her friend.</x:t>
  </x:si>
  <x:si>
    <x:t>She can speak Korean loves our jewelry</x:t>
  </x:si>
  <x:si>
    <x:t>She is Turkish buy a 1 piece bangle.</x:t>
  </x:si>
  <x:si>
    <x:t>Same persons with the receipts 6-14092.</x:t>
  </x:si>
  <x:si>
    <x:t>She buy a necklace and nothing else.</x:t>
  </x:si>
  <x:si>
    <x:t>She buy 2 earrings for her daughter.</x:t>
  </x:si>
  <x:si>
    <x:t>She bought it for herself, daily used.</x:t>
  </x:si>
  <x:si>
    <x:t>Madam wants to bring it to MOE stocks</x:t>
  </x:si>
  <x:si>
    <x:t>She`s with her daughter, she buy ring.</x:t>
  </x:si>
  <x:si>
    <x:t>She buy pearl earrings for presents.</x:t>
  </x:si>
  <x:si>
    <x:t>She buy for herself. with 남편 / 입생로랑백</x:t>
  </x:si>
  <x:si>
    <x:t>Stock not in here. Madam took it back</x:t>
  </x:si>
  <x:si>
    <x:t>We have still one piece in the display</x:t>
  </x:si>
  <x:si>
    <x:t>Just checking the earrings and got one</x:t>
  </x:si>
  <x:si>
    <x:t>Same person with the receipt 6-13823</x:t>
  </x:si>
  <x:si>
    <x:t>Bought bracelet ring and belly piercing</x:t>
  </x:si>
  <x:si>
    <x:t>She buy bangle set for her daughter.</x:t>
  </x:si>
  <x:si>
    <x:t>She`s buying for a gift to her friend</x:t>
  </x:si>
  <x:si>
    <x:t>A Filipina women who bought earring.</x:t>
  </x:si>
  <x:si>
    <x:t>Madam wants to put in the MOE stocks</x:t>
  </x:si>
  <x:si>
    <x:t>She buy 2 earing for her 2 sister`s.</x:t>
  </x:si>
  <x:si>
    <x:t>She buy earrings and ring for presents</x:t>
  </x:si>
  <x:si>
    <x:t>She buy ring and earrings for herself.</x:t>
  </x:si>
  <x:si>
    <x:t>Reem`s friend she also bought earrings</x:t>
  </x:si>
  <x:si>
    <x:t>Came with her mum and took the necklace</x:t>
  </x:si>
  <x:si>
    <x:t>Bought necklace set for her daughter</x:t>
  </x:si>
  <x:si>
    <x:t>Madam put back because it`s still ok.</x:t>
  </x:si>
  <x:si>
    <x:t>She bought 2 bracelets for presents.</x:t>
  </x:si>
  <x:si>
    <x:t>Came with her friend bought bangle set</x:t>
  </x:si>
  <x:si>
    <x:t>A daughter buy a anklet for her Mother.</x:t>
  </x:si>
  <x:si>
    <x:t>She buy for herself and for her sister.</x:t>
  </x:si>
  <x:si>
    <x:t>(Deduct) 
To MOE
Necklace 29(Copy all)</x:t>
  </x:si>
  <x:si>
    <x:t>Customer exchange into another size.</x:t>
  </x:si>
  <x:si>
    <x:t>She buy bangle for birthday presents.</x:t>
  </x:si>
  <x:si>
    <x:t>Came from Saudi Arabia bought earrings</x:t>
  </x:si>
  <x:si>
    <x:t>Two sister came and bought for rings</x:t>
  </x:si>
  <x:si>
    <x:t>For her daughter, 3 person and family</x:t>
  </x:si>
  <x:si>
    <x:t>She bought it for gift to her sister</x:t>
  </x:si>
  <x:si>
    <x:t>Bought bracelet and bangle and earrings</x:t>
  </x:si>
  <x:si>
    <x:t>She came back and buy again new stuffs.</x:t>
  </x:si>
  <x:si>
    <x:t>Due to stones are missing ( damaged)</x:t>
  </x:si>
  <x:si>
    <x:t>Loves our design and bought for gift</x:t>
  </x:si>
  <x:si>
    <x:t>She buy a necklace for her daughter.</x:t>
  </x:si>
  <x:si>
    <x:t>2 young Arab ladies bought necklace.</x:t>
  </x:si>
  <x:si>
    <x:t>He bought a bracelet for his daughter.</x:t>
  </x:si>
  <x:si>
    <x:t>She bought it for a gift to her friend,</x:t>
  </x:si>
  <x:si>
    <x:t>She bought this earrings for herself</x:t>
  </x:si>
  <x:si>
    <x:t>A young lady customer bought bangle.</x:t>
  </x:si>
  <x:si>
    <x:t>Couple/Starbucks coffee/warranty check</x:t>
  </x:si>
  <x:si>
    <x:t>Same person with the receipt 6-12344.</x:t>
  </x:si>
  <x:si>
    <x:t>She buy a bracelet for her daughter.</x:t>
  </x:si>
  <x:si>
    <x:t>For herself, she bought all the times.</x:t>
  </x:si>
  <x:si>
    <x:t>Bangle 12100318</x:t>
  </x:si>
  <x:si>
    <x:t>Bangle 12010317</x:t>
  </x:si>
  <x:si>
    <x:t>Ring 01050407</x:t>
  </x:si>
  <x:si>
    <x:t>Anklet 04200501</x:t>
  </x:si>
  <x:si>
    <x:t>1월 08일 02:09 PM</x:t>
  </x:si>
  <x:si>
    <x:t>Ring 01010408</x:t>
  </x:si>
  <x:si>
    <x:t>Anklet 11150502</x:t>
  </x:si>
  <x:si>
    <x:t>Ring 12010406</x:t>
  </x:si>
  <x:si>
    <x:t>Ring 01050403</x:t>
  </x:si>
  <x:si>
    <x:t>Anklet 06050503</x:t>
  </x:si>
  <x:si>
    <x:t>Bangle 04250317</x:t>
  </x:si>
  <x:si>
    <x:t>For presents 혼자</x:t>
  </x:si>
  <x:si>
    <x:t>9월 27일 04:26 PM</x:t>
  </x:si>
  <x:si>
    <x:t>9월 27일 08:23 PM</x:t>
  </x:si>
  <x:si>
    <x:t>Elise Sarkis</x:t>
  </x:si>
  <x:si>
    <x:t>Ring 01010406</x:t>
  </x:si>
  <x:si>
    <x:t>Ring 01010402</x:t>
  </x:si>
  <x:si>
    <x:t>Rahamathnissa</x:t>
  </x:si>
  <x:si>
    <x:t>Ring 03250407</x:t>
  </x:si>
  <x:si>
    <x:t>Bangle 07050317</x:t>
  </x:si>
  <x:si>
    <x:t>Ring 12110412</x:t>
  </x:si>
  <x:si>
    <x:t>Ring 11150408</x:t>
  </x:si>
  <x:si>
    <x:t>1월 04일 10:13 AM</x:t>
  </x:si>
  <x:si>
    <x:t>00966558181585</x:t>
  </x:si>
  <x:si>
    <x:t>Ring 12010401</x:t>
  </x:si>
  <x:si>
    <x:t>0096566222279</x:t>
  </x:si>
  <x:si>
    <x:t>Ring 09220408</x:t>
  </x:si>
  <x:si>
    <x:t>Ring 09100401</x:t>
  </x:si>
  <x:si>
    <x:t>Ring 04250414</x:t>
  </x:si>
  <x:si>
    <x:t>917785857565</x:t>
  </x:si>
  <x:si>
    <x:t>Zainab Muhammad</x:t>
  </x:si>
  <x:si>
    <x:t>For his wife.</x:t>
  </x:si>
  <x:si>
    <x:t>Ring 10050407</x:t>
  </x:si>
  <x:si>
    <x:t>Ring 2506050408</x:t>
  </x:si>
  <x:si>
    <x:t>Ring 09220401</x:t>
  </x:si>
  <x:si>
    <x:t>201030559440</x:t>
  </x:si>
  <x:si>
    <x:t>Due to discoloration.</x:t>
  </x:si>
  <x:si>
    <x:t>2026. 4. 22 오전 10:56:41</x:t>
  </x:si>
  <x:si>
    <x:t>2025. 9. 11 오후 4:28:51</x:t>
  </x:si>
  <x:si>
    <x:t>2026. 3. 27 오후 7:20:26</x:t>
  </x:si>
  <x:si>
    <x:t>2026. 7. 5 오후 9:37:52</x:t>
  </x:si>
  <x:si>
    <x:t>2026. 2. 8 오후 1:52:01</x:t>
  </x:si>
  <x:si>
    <x:t>Necklace set 2602220205</x:t>
  </x:si>
  <x:si>
    <x:t>2026. 3. 8 오후 9:16:51</x:t>
  </x:si>
  <x:si>
    <x:t>2026. 3. 15 오후 9:05:21</x:t>
  </x:si>
  <x:si>
    <x:t>2026. 4. 22 오전 10:57:11</x:t>
  </x:si>
  <x:si>
    <x:t>2026. 2. 5 오후 6:06:38</x:t>
  </x:si>
  <x:si>
    <x:t>Grzegorz Modrzejewski</x:t>
  </x:si>
  <x:si>
    <x:t>Bangle set 2512060312</x:t>
  </x:si>
  <x:si>
    <x:t>2026. 5. 1 오후 2:05:46</x:t>
  </x:si>
  <x:si>
    <x:t>2026. 6. 13 오후 8:18:23</x:t>
  </x:si>
  <x:si>
    <x:t>2026. 5. 1 오후 1:53:18</x:t>
  </x:si>
  <x:si>
    <x:t>2026. 5. 9 오후 7:43:56</x:t>
  </x:si>
  <x:si>
    <x:t>2026. 5. 1 오후 2:08:02</x:t>
  </x:si>
  <x:si>
    <x:t>2026. 5. 1 오후 2:07:38</x:t>
  </x:si>
  <x:si>
    <x:t>2026. 2. 5 오후 5:47:39</x:t>
  </x:si>
  <x:si>
    <x:t>2026. 4. 24 오후 7:25:54</x:t>
  </x:si>
  <x:si>
    <x:t>2026. 2. 5 오후 5:48:19</x:t>
  </x:si>
  <x:si>
    <x:t>2026. 5. 1 오후 2:09:06</x:t>
  </x:si>
  <x:si>
    <x:t>2026. 5. 1 오후 1:53:39</x:t>
  </x:si>
  <x:si>
    <x:t>2026. 2. 8 오후 1:53:54</x:t>
  </x:si>
  <x:si>
    <x:t>2026. 5. 1 오후 1:32:42</x:t>
  </x:si>
  <x:si>
    <x:t>2026. 3. 27 오후 7:24:42</x:t>
  </x:si>
  <x:si>
    <x:t>Came again bought rings</x:t>
  </x:si>
  <x:si>
    <x:t>2026. 6. 19 오후 8:54:01</x:t>
  </x:si>
  <x:si>
    <x:t>2026. 2. 11 오후 8:36:03</x:t>
  </x:si>
  <x:si>
    <x:t>From MOE to MCC stocks</x:t>
  </x:si>
  <x:si>
    <x:t>2026. 3. 18 오후 10:15:33</x:t>
  </x:si>
  <x:si>
    <x:t>2026. 6. 19 오후 8:56:13</x:t>
  </x:si>
  <x:si>
    <x:t>She a Chinese lady with her daughter,they came from So In Love shop she bought a dress so she is looking for necklace to match with her dress. She asked me which necklace would match with her dress so I recommend the necklace with the charms. And good thing she liked it too.</x:t>
  </x:si>
  <x:si>
    <x:t>0505056677</x:t>
  </x:si>
  <x:si>
    <x:t>0502611939</x:t>
  </x:si>
  <x:si>
    <x:t>0562022270</x:t>
  </x:si>
  <x:si>
    <x:t>0526363451</x:t>
  </x:si>
  <x:si>
    <x:t>0505520526</x:t>
  </x:si>
  <x:si>
    <x:t>0585884627</x:t>
  </x:si>
  <x:si>
    <x:t>0566179038</x:t>
  </x:si>
  <x:si>
    <x:t>0503807557</x:t>
  </x:si>
  <x:si>
    <x:t>0529557900</x:t>
  </x:si>
  <x:si>
    <x:t>524040407</x:t>
  </x:si>
  <x:si>
    <x:t>0565817778</x:t>
  </x:si>
  <x:si>
    <x:t>0562552175</x:t>
  </x:si>
  <x:si>
    <x:t>0524219868</x:t>
  </x:si>
  <x:si>
    <x:t>0506578000</x:t>
  </x:si>
  <x:si>
    <x:t>0508012212</x:t>
  </x:si>
  <x:si>
    <x:t>0502991005</x:t>
  </x:si>
  <x:si>
    <x:t>0563262816</x:t>
  </x:si>
  <x:si>
    <x:t>0505725540</x:t>
  </x:si>
  <x:si>
    <x:t>0504086663</x:t>
  </x:si>
  <x:si>
    <x:t>0508012186</x:t>
  </x:si>
  <x:si>
    <x:t>0501395228</x:t>
  </x:si>
  <x:si>
    <x:t>0506588777</x:t>
  </x:si>
  <x:si>
    <x:t>0508122335</x:t>
  </x:si>
  <x:si>
    <x:t>0585454454</x:t>
  </x:si>
  <x:si>
    <x:t>0508605232</x:t>
  </x:si>
  <x:si>
    <x:t>0505326519</x:t>
  </x:si>
  <x:si>
    <x:t>0501615579</x:t>
  </x:si>
  <x:si>
    <x:t>0552166250</x:t>
  </x:si>
  <x:si>
    <x:t>0502071962</x:t>
  </x:si>
  <x:si>
    <x:t>0529879014</x:t>
  </x:si>
  <x:si>
    <x:t>0501840614</x:t>
  </x:si>
  <x:si>
    <x:t>0521711937</x:t>
  </x:si>
  <x:si>
    <x:t>0502488642</x:t>
  </x:si>
  <x:si>
    <x:t>Saba Kashif</x:t>
  </x:si>
  <x:si>
    <x:t>0503420709</x:t>
  </x:si>
  <x:si>
    <x:t>Sun(10/19)</x:t>
  </x:si>
  <x:si>
    <x:t>0502056794</x:t>
  </x:si>
  <x:si>
    <x:t>0526404370</x:t>
  </x:si>
  <x:si>
    <x:t>0569844991</x:t>
  </x:si>
  <x:si>
    <x:t>0545565567</x:t>
  </x:si>
  <x:si>
    <x:t>07160114</x:t>
  </x:si>
  <x:si>
    <x:t>0567837256</x:t>
  </x:si>
  <x:si>
    <x:t>0505701696</x:t>
  </x:si>
  <x:si>
    <x:t>0589192934</x:t>
  </x:si>
  <x:si>
    <x:t>0509361913</x:t>
  </x:si>
  <x:si>
    <x:t>0557560678</x:t>
  </x:si>
  <x:si>
    <x:t>0503671586</x:t>
  </x:si>
  <x:si>
    <x:t>0501144001</x:t>
  </x:si>
  <x:si>
    <x:t>0509863144</x:t>
  </x:si>
  <x:si>
    <x:t>11100108</x:t>
  </x:si>
  <x:si>
    <x:t>0552649433</x:t>
  </x:si>
  <x:si>
    <x:t>2602220108</x:t>
  </x:si>
  <x:si>
    <x:t>2501050203</x:t>
  </x:si>
  <x:si>
    <x:t>Sun(11/9)</x:t>
  </x:si>
  <x:si>
    <x:t>0502985117</x:t>
  </x:si>
  <x:si>
    <x:t>08100401</x:t>
  </x:si>
  <x:si>
    <x:t>0521098253</x:t>
  </x:si>
  <x:si>
    <x:t>0555926054</x:t>
  </x:si>
  <x:si>
    <x:t>14110(Tala)</x:t>
  </x:si>
  <x:si>
    <x:t>2312300110</x:t>
  </x:si>
  <x:si>
    <x:t>0508015016</x:t>
  </x:si>
  <x:si>
    <x:t>2511050312</x:t>
  </x:si>
  <x:si>
    <x:t>0526087867</x:t>
  </x:si>
  <x:si>
    <x:t>0564248626</x:t>
  </x:si>
  <x:si>
    <x:t>2601180109</x:t>
  </x:si>
  <x:si>
    <x:t>2509060315</x:t>
  </x:si>
  <x:si>
    <x:t>2504050208</x:t>
  </x:si>
  <x:si>
    <x:t>2502100109</x:t>
  </x:si>
  <x:si>
    <x:t>2502120412</x:t>
  </x:si>
  <x:si>
    <x:t>2507060303</x:t>
  </x:si>
  <x:si>
    <x:t>2505060103</x:t>
  </x:si>
  <x:si>
    <x:t>2512060103</x:t>
  </x:si>
  <x:si>
    <x:t>2505060311</x:t>
  </x:si>
  <x:si>
    <x:t>2504080304</x:t>
  </x:si>
  <x:si>
    <x:t>2510060205</x:t>
  </x:si>
  <x:si>
    <x:t>2511060402</x:t>
  </x:si>
  <x:si>
    <x:t>2505070409</x:t>
  </x:si>
  <x:si>
    <x:t>2509060207</x:t>
  </x:si>
  <x:si>
    <x:t>2502110113</x:t>
  </x:si>
  <x:si>
    <x:t>2603150402</x:t>
  </x:si>
  <x:si>
    <x:t>2505050406</x:t>
  </x:si>
  <x:si>
    <x:t>2509050105</x:t>
  </x:si>
  <x:si>
    <x:t>2604160302</x:t>
  </x:si>
  <x:si>
    <x:t>2601180202</x:t>
  </x:si>
  <x:si>
    <x:t>2509070313</x:t>
  </x:si>
  <x:si>
    <x:t>2602200104</x:t>
  </x:si>
  <x:si>
    <x:t>2604150107</x:t>
  </x:si>
  <x:si>
    <x:t>2508050305</x:t>
  </x:si>
  <x:si>
    <x:t>2507050304</x:t>
  </x:si>
  <x:si>
    <x:t>2502100103</x:t>
  </x:si>
  <x:si>
    <x:t>2505050203</x:t>
  </x:si>
  <x:si>
    <x:t>2509050405</x:t>
  </x:si>
  <x:si>
    <x:t>2601180310</x:t>
  </x:si>
  <x:si>
    <x:t>2505060108</x:t>
  </x:si>
  <x:si>
    <x:t>2504050108</x:t>
  </x:si>
  <x:si>
    <x:t>2504050209</x:t>
  </x:si>
  <x:si>
    <x:t>2502120408</x:t>
  </x:si>
  <x:si>
    <x:t>2602160209</x:t>
  </x:si>
  <x:si>
    <x:t>2509150402</x:t>
  </x:si>
  <x:si>
    <x:t>2503050301</x:t>
  </x:si>
  <x:si>
    <x:t>2503050407</x:t>
  </x:si>
  <x:si>
    <x:t>2601210109</x:t>
  </x:si>
  <x:si>
    <x:t>2505080106</x:t>
  </x:si>
  <x:si>
    <x:t>2509060402</x:t>
  </x:si>
  <x:si>
    <x:t>2510050314</x:t>
  </x:si>
  <x:si>
    <x:t>2605160103</x:t>
  </x:si>
  <x:si>
    <x:t>2601190104</x:t>
  </x:si>
  <x:si>
    <x:t>2504080205</x:t>
  </x:si>
  <x:si>
    <x:t>2509150301</x:t>
  </x:si>
  <x:si>
    <x:t>2507050201</x:t>
  </x:si>
  <x:si>
    <x:t>2509060204</x:t>
  </x:si>
  <x:si>
    <x:t>2602150405</x:t>
  </x:si>
  <x:si>
    <x:t>2603150311</x:t>
  </x:si>
  <x:si>
    <x:t>2509060102</x:t>
  </x:si>
  <x:si>
    <x:t>2606150310</x:t>
  </x:si>
  <x:si>
    <x:t>2502100107</x:t>
  </x:si>
  <x:si>
    <x:t>2504110106</x:t>
  </x:si>
  <x:si>
    <x:t>2505050305</x:t>
  </x:si>
  <x:si>
    <x:t>2502120108</x:t>
  </x:si>
  <x:si>
    <x:t>2504060302</x:t>
  </x:si>
  <x:si>
    <x:t>2508060107</x:t>
  </x:si>
  <x:si>
    <x:t>2606160204</x:t>
  </x:si>
  <x:si>
    <x:t>2504110203</x:t>
  </x:si>
  <x:si>
    <x:t>2504060111</x:t>
  </x:si>
  <x:si>
    <x:t>2503050303</x:t>
  </x:si>
  <x:si>
    <x:t>2511060307</x:t>
  </x:si>
  <x:si>
    <x:t>2603150405</x:t>
  </x:si>
  <x:si>
    <x:t>2606150309</x:t>
  </x:si>
  <x:si>
    <x:t>2606160305</x:t>
  </x:si>
  <x:si>
    <x:t>2510060308</x:t>
  </x:si>
  <x:si>
    <x:t>2502100203</x:t>
  </x:si>
  <x:si>
    <x:t>2602150107</x:t>
  </x:si>
  <x:si>
    <x:t>2507080108</x:t>
  </x:si>
  <x:si>
    <x:t>2503070310</x:t>
  </x:si>
  <x:si>
    <x:t>2505050306</x:t>
  </x:si>
  <x:si>
    <x:t>2504090201</x:t>
  </x:si>
  <x:si>
    <x:t>2504060105</x:t>
  </x:si>
  <x:si>
    <x:t>2509070102</x:t>
  </x:si>
  <x:si>
    <x:t>2603160103</x:t>
  </x:si>
  <x:si>
    <x:t>2510050410</x:t>
  </x:si>
  <x:si>
    <x:t>2601180404</x:t>
  </x:si>
  <x:si>
    <x:t>2606150303</x:t>
  </x:si>
  <x:si>
    <x:t>2505060202</x:t>
  </x:si>
  <x:si>
    <x:t>2606160304</x:t>
  </x:si>
  <x:si>
    <x:t>2505080105</x:t>
  </x:si>
  <x:si>
    <x:t>2507090102</x:t>
  </x:si>
  <x:si>
    <x:t>2504060315</x:t>
  </x:si>
  <x:si>
    <x:t>2504070301</x:t>
  </x:si>
  <x:si>
    <x:t>2606150312</x:t>
  </x:si>
  <x:si>
    <x:t>2504060311</x:t>
  </x:si>
  <x:si>
    <x:t>2503070202</x:t>
  </x:si>
  <x:si>
    <x:t>2507050501</x:t>
  </x:si>
  <x:si>
    <x:t>2512050203</x:t>
  </x:si>
  <x:si>
    <x:t>2606150305</x:t>
  </x:si>
  <x:si>
    <x:t>2606160301</x:t>
  </x:si>
  <x:si>
    <x:t>2603150204</x:t>
  </x:si>
  <x:si>
    <x:t>2508050605</x:t>
  </x:si>
  <x:si>
    <x:t>2505070105</x:t>
  </x:si>
  <x:si>
    <x:t>2507050406</x:t>
  </x:si>
  <x:si>
    <x:t>2605150407</x:t>
  </x:si>
  <x:si>
    <x:t>2512060201</x:t>
  </x:si>
  <x:si>
    <x:t>Sheeikha</x:t>
  </x:si>
  <x:si>
    <x:t>12100409</x:t>
  </x:si>
  <x:si>
    <x:t>2411100408</x:t>
  </x:si>
  <x:si>
    <x:t>12100215</x:t>
  </x:si>
  <x:si>
    <x:t>01090102</x:t>
  </x:si>
  <x:si>
    <x:t>0562863261</x:t>
  </x:si>
  <x:si>
    <x:t>12100321</x:t>
  </x:si>
  <x:si>
    <x:t>09100308</x:t>
  </x:si>
  <x:si>
    <x:t>09150103</x:t>
  </x:si>
  <x:si>
    <x:t>Mon(2/23)</x:t>
  </x:si>
  <x:si>
    <x:t>0545860456</x:t>
  </x:si>
  <x:si>
    <x:t>11160116</x:t>
  </x:si>
  <x:si>
    <x:t>Thu(3/5)</x:t>
  </x:si>
  <x:si>
    <x:t>12100212</x:t>
  </x:si>
  <x:si>
    <x:t>0543441469</x:t>
  </x:si>
  <x:si>
    <x:t>2507060210</x:t>
  </x:si>
  <x:si>
    <x:t>2602150204</x:t>
  </x:si>
  <x:si>
    <x:t>2510050301</x:t>
  </x:si>
  <x:si>
    <x:t>2606150311</x:t>
  </x:si>
  <x:si>
    <x:t>2605150207</x:t>
  </x:si>
  <x:si>
    <x:t>2504060304</x:t>
  </x:si>
  <x:si>
    <x:t>2507060309</x:t>
  </x:si>
  <x:si>
    <x:t>2603160102</x:t>
  </x:si>
  <x:si>
    <x:t>2601190102</x:t>
  </x:si>
  <x:si>
    <x:t>2507080109</x:t>
  </x:si>
  <x:si>
    <x:t>2510060203</x:t>
  </x:si>
  <x:si>
    <x:t>2510060402</x:t>
  </x:si>
  <x:si>
    <x:t>2504110206</x:t>
  </x:si>
  <x:si>
    <x:t>2507050305</x:t>
  </x:si>
  <x:si>
    <x:t>2508050103</x:t>
  </x:si>
  <x:si>
    <x:t>2504050304</x:t>
  </x:si>
  <x:si>
    <x:t>2502130113</x:t>
  </x:si>
  <x:si>
    <x:t>2504090105</x:t>
  </x:si>
  <x:si>
    <x:t>2606170105</x:t>
  </x:si>
  <x:si>
    <x:t>2508050203</x:t>
  </x:si>
  <x:si>
    <x:t>2601150204</x:t>
  </x:si>
  <x:si>
    <x:t>2502120409</x:t>
  </x:si>
  <x:si>
    <x:t>2506050102</x:t>
  </x:si>
  <x:si>
    <x:t>2504050407</x:t>
  </x:si>
  <x:si>
    <x:t>2504050406</x:t>
  </x:si>
  <x:si>
    <x:t>2502110403</x:t>
  </x:si>
  <x:si>
    <x:t>2606180101</x:t>
  </x:si>
  <x:si>
    <x:t>2509050409</x:t>
  </x:si>
  <x:si>
    <x:t>2602170206</x:t>
  </x:si>
  <x:si>
    <x:t>2601150306</x:t>
  </x:si>
  <x:si>
    <x:t>2505080110</x:t>
  </x:si>
  <x:si>
    <x:t>2601160109</x:t>
  </x:si>
  <x:si>
    <x:t>2505080403</x:t>
  </x:si>
  <x:si>
    <x:t>2510050204</x:t>
  </x:si>
  <x:si>
    <x:t>2603150314</x:t>
  </x:si>
  <x:si>
    <x:t>2512050311</x:t>
  </x:si>
  <x:si>
    <x:t>2504060403</x:t>
  </x:si>
  <x:si>
    <x:t>2606150206</x:t>
  </x:si>
  <x:si>
    <x:t>2601170305</x:t>
  </x:si>
  <x:si>
    <x:t>2508080107</x:t>
  </x:si>
  <x:si>
    <x:t>2511050301</x:t>
  </x:si>
  <x:si>
    <x:t>2507060301</x:t>
  </x:si>
  <x:si>
    <x:t>2601170207</x:t>
  </x:si>
  <x:si>
    <x:t>2505070301</x:t>
  </x:si>
  <x:si>
    <x:t>2601190109</x:t>
  </x:si>
  <x:si>
    <x:t>2601180301</x:t>
  </x:si>
  <x:si>
    <x:t>2606180103</x:t>
  </x:si>
  <x:si>
    <x:t>2602180303</x:t>
  </x:si>
  <x:si>
    <x:t>2606160307</x:t>
  </x:si>
  <x:si>
    <x:t>2602170312</x:t>
  </x:si>
  <x:si>
    <x:t>2605150311</x:t>
  </x:si>
  <x:si>
    <x:t>2502100207</x:t>
  </x:si>
  <x:si>
    <x:t>2606150204</x:t>
  </x:si>
  <x:si>
    <x:t>2602180410</x:t>
  </x:si>
  <x:si>
    <x:t>2603150201</x:t>
  </x:si>
  <x:si>
    <x:t>2508050108</x:t>
  </x:si>
  <x:si>
    <x:t>2504130105</x:t>
  </x:si>
  <x:si>
    <x:t>2506050104</x:t>
  </x:si>
  <x:si>
    <x:t>2601160108</x:t>
  </x:si>
  <x:si>
    <x:t>2510050408</x:t>
  </x:si>
  <x:si>
    <x:t>2505050315</x:t>
  </x:si>
  <x:si>
    <x:t>2511060203</x:t>
  </x:si>
  <x:si>
    <x:t>2503060310</x:t>
  </x:si>
  <x:si>
    <x:t>2504060103</x:t>
  </x:si>
  <x:si>
    <x:t>2606170109</x:t>
  </x:si>
  <x:si>
    <x:t>2504100103</x:t>
  </x:si>
  <x:si>
    <x:t>Ear Cuff</x:t>
  </x:si>
  <x:si>
    <x:t>2606180102</x:t>
  </x:si>
  <x:si>
    <x:t>2504100104</x:t>
  </x:si>
  <x:si>
    <x:t>2603150313</x:t>
  </x:si>
  <x:si>
    <x:t>2509150401</x:t>
  </x:si>
  <x:si>
    <x:t>2511060301</x:t>
  </x:si>
  <x:si>
    <x:t>2510070108</x:t>
  </x:si>
  <x:si>
    <x:t>2603150205</x:t>
  </x:si>
  <x:si>
    <x:t>2507070209</x:t>
  </x:si>
  <x:si>
    <x:t>2508080102</x:t>
  </x:si>
  <x:si>
    <x:t>2509060201</x:t>
  </x:si>
  <x:si>
    <x:t>2601180201</x:t>
  </x:si>
  <x:si>
    <x:t>2505050207</x:t>
  </x:si>
  <x:si>
    <x:t>2510050306</x:t>
  </x:si>
  <x:si>
    <x:t>2602190301</x:t>
  </x:si>
  <x:si>
    <x:t>2509150404</x:t>
  </x:si>
  <x:si>
    <x:t>2504100206</x:t>
  </x:si>
  <x:si>
    <x:t>2605160203</x:t>
  </x:si>
  <x:si>
    <x:t>2508050202</x:t>
  </x:si>
  <x:si>
    <x:t>2601190106</x:t>
  </x:si>
  <x:si>
    <x:t>2502130104</x:t>
  </x:si>
  <x:si>
    <x:t>2606150207</x:t>
  </x:si>
  <x:si>
    <x:t>2512050101</x:t>
  </x:si>
  <x:si>
    <x:t>2506050401</x:t>
  </x:si>
  <x:si>
    <x:t>2502120109</x:t>
  </x:si>
  <x:si>
    <x:t>2606150105</x:t>
  </x:si>
  <x:si>
    <x:t>2601180102</x:t>
  </x:si>
  <x:si>
    <x:t>2605160207</x:t>
  </x:si>
  <x:si>
    <x:t>2606160106</x:t>
  </x:si>
  <x:si>
    <x:t>2604150404</x:t>
  </x:si>
  <x:si>
    <x:t>2606190102</x:t>
  </x:si>
  <x:si>
    <x:t>2606180107</x:t>
  </x:si>
  <x:si>
    <x:t>2607150305</x:t>
  </x:si>
  <x:si>
    <x:t>2606170304</x:t>
  </x:si>
  <x:si>
    <x:t>2607150103</x:t>
  </x:si>
  <x:si>
    <x:t>2606180110</x:t>
  </x:si>
  <x:si>
    <x:t>2606150408</x:t>
  </x:si>
  <x:si>
    <x:t>2605150409</x:t>
  </x:si>
  <x:si>
    <x:t>2607150501</x:t>
  </x:si>
  <x:si>
    <x:t>2607160302</x:t>
  </x:si>
  <x:si>
    <x:t>2606200101</x:t>
  </x:si>
  <x:si>
    <x:t>2606170206</x:t>
  </x:si>
  <x:si>
    <x:t>2606160308</x:t>
  </x:si>
  <x:si>
    <x:t>2605170312</x:t>
  </x:si>
  <x:si>
    <x:t>2606170303</x:t>
  </x:si>
  <x:si>
    <x:t>2606200102</x:t>
  </x:si>
  <x:si>
    <x:t>0567677834</x:t>
  </x:si>
  <x:si>
    <x:t>09260410</x:t>
  </x:si>
  <x:si>
    <x:t>0522144439</x:t>
  </x:si>
  <x:si>
    <x:t>0568315516</x:t>
  </x:si>
  <x:si>
    <x:t>2607150306</x:t>
  </x:si>
  <x:si>
    <x:t>09150201</x:t>
  </x:si>
  <x:si>
    <x:t>0506330993</x:t>
  </x:si>
  <x:si>
    <x:t>01060211</x:t>
  </x:si>
  <x:si>
    <x:t>0504646023</x:t>
  </x:si>
  <x:si>
    <x:t>0507747753</x:t>
  </x:si>
  <x:si>
    <x:t>2607150201</x:t>
  </x:si>
  <x:si>
    <x:t>0501188663</x:t>
  </x:si>
  <x:si>
    <x:t>2408020111</x:t>
  </x:si>
  <x:si>
    <x:t>0551566160</x:t>
  </x:si>
  <x:si>
    <x:t>0556622118</x:t>
  </x:si>
  <x:si>
    <x:t>2409100307</x:t>
  </x:si>
  <x:si>
    <x:t>2306070303</x:t>
  </x:si>
  <x:si>
    <x:t>0503828881</x:t>
  </x:si>
  <x:si>
    <x:t>2501070107</x:t>
  </x:si>
  <x:si>
    <x:t>2411150310</x:t>
  </x:si>
  <x:si>
    <x:t>11150402</x:t>
  </x:si>
  <x:si>
    <x:t>0501365042</x:t>
  </x:si>
  <x:si>
    <x:t>2412100107</x:t>
  </x:si>
  <x:si>
    <x:t>0564797173</x:t>
  </x:si>
  <x:si>
    <x:t>0581291271</x:t>
  </x:si>
  <x:si>
    <x:t>Lyn(12917)</x:t>
  </x:si>
  <x:si>
    <x:t>2511080107</x:t>
  </x:si>
  <x:si>
    <x:t>0567939618</x:t>
  </x:si>
  <x:si>
    <x:t>05100315</x:t>
  </x:si>
  <x:si>
    <x:t>0555491995</x:t>
  </x:si>
  <x:si>
    <x:t>05120109</x:t>
  </x:si>
  <x:si>
    <x:t>0545006153</x:t>
  </x:si>
  <x:si>
    <x:t>2411150318</x:t>
  </x:si>
  <x:si>
    <x:t>0559576752</x:t>
  </x:si>
  <x:si>
    <x:t>01010107</x:t>
  </x:si>
  <x:si>
    <x:t>05100405</x:t>
  </x:si>
  <x:si>
    <x:t>2411100305</x:t>
  </x:si>
  <x:si>
    <x:t>Sun(3/22)</x:t>
  </x:si>
  <x:si>
    <x:t>03250405</x:t>
  </x:si>
  <x:si>
    <x:t>0507454373</x:t>
  </x:si>
  <x:si>
    <x:t>12300107</x:t>
  </x:si>
  <x:si>
    <x:t>0552828281</x:t>
  </x:si>
  <x:si>
    <x:t>2312010125</x:t>
  </x:si>
  <x:si>
    <x:t>0557606667</x:t>
  </x:si>
  <x:si>
    <x:t>30s/Arab</x:t>
  </x:si>
  <x:si>
    <x:t>0501388443</x:t>
  </x:si>
  <x:si>
    <x:t>0502520022</x:t>
  </x:si>
  <x:si>
    <x:t>0552749953</x:t>
  </x:si>
  <x:si>
    <x:t>0503693960</x:t>
  </x:si>
  <x:si>
    <x:t>03250116</x:t>
  </x:si>
  <x:si>
    <x:t>2412110309</x:t>
  </x:si>
  <x:si>
    <x:t>0554818816</x:t>
  </x:si>
  <x:si>
    <x:t>0569000042</x:t>
  </x:si>
  <x:si>
    <x:t>2506060204</x:t>
  </x:si>
  <x:si>
    <x:t>0507957206</x:t>
  </x:si>
  <x:si>
    <x:t>2511060209</x:t>
  </x:si>
  <x:si>
    <x:t>0586155618</x:t>
  </x:si>
  <x:si>
    <x:t>612107/Riza</x:t>
  </x:si>
  <x:si>
    <x:t>12110213</x:t>
  </x:si>
  <x:si>
    <x:t>0522425200</x:t>
  </x:si>
  <x:si>
    <x:t>2407100405</x:t>
  </x:si>
  <x:si>
    <x:t>10050102</x:t>
  </x:si>
  <x:si>
    <x:t>For present</x:t>
  </x:si>
  <x:si>
    <x:t>0508499932</x:t>
  </x:si>
  <x:si>
    <x:t>12010402</x:t>
  </x:si>
  <x:si>
    <x:t>0522370938</x:t>
  </x:si>
  <x:si>
    <x:t>0505005256</x:t>
  </x:si>
  <x:si>
    <x:t>2511070409</x:t>
  </x:si>
  <x:si>
    <x:t>05110304</x:t>
  </x:si>
  <x:si>
    <x:t>0505131585</x:t>
  </x:si>
  <x:si>
    <x:t>0526692142</x:t>
  </x:si>
  <x:si>
    <x:t>2511060315</x:t>
  </x:si>
  <x:si>
    <x:t>2409160302</x:t>
  </x:si>
  <x:si>
    <x:t>0555547472</x:t>
  </x:si>
  <x:si>
    <x:t>2409150407</x:t>
  </x:si>
  <x:si>
    <x:t>2501070110</x:t>
  </x:si>
  <x:si>
    <x:t>2412100105</x:t>
  </x:si>
  <x:si>
    <x:t>08150405</x:t>
  </x:si>
  <x:si>
    <x:t>0506952578</x:t>
  </x:si>
  <x:si>
    <x:t>0559064045</x:t>
  </x:si>
  <x:si>
    <x:t>2407110110</x:t>
  </x:si>
  <x:si>
    <x:t>0561444278</x:t>
  </x:si>
  <x:si>
    <x:t>12010123</x:t>
  </x:si>
  <x:si>
    <x:t>08160301</x:t>
  </x:si>
  <x:si>
    <x:t>2409050101</x:t>
  </x:si>
  <x:si>
    <x:t>Maimoone</x:t>
  </x:si>
  <x:si>
    <x:t>0585185844</x:t>
  </x:si>
  <x:si>
    <x:t>13565(Riza)</x:t>
  </x:si>
  <x:si>
    <x:t>0505955532</x:t>
  </x:si>
  <x:si>
    <x:t>0552211558</x:t>
  </x:si>
  <x:si>
    <x:t>0555534169</x:t>
  </x:si>
  <x:si>
    <x:t>0509121116</x:t>
  </x:si>
  <x:si>
    <x:t>0502170937</x:t>
  </x:si>
  <x:si>
    <x:t>12100319</x:t>
  </x:si>
  <x:si>
    <x:t>0558737395</x:t>
  </x:si>
  <x:si>
    <x:t>06230202</x:t>
  </x:si>
  <x:si>
    <x:t>0566380544</x:t>
  </x:si>
  <x:si>
    <x:t>0505155658</x:t>
  </x:si>
  <x:si>
    <x:t>2307210123</x:t>
  </x:si>
  <x:si>
    <x:t>2602210209</x:t>
  </x:si>
  <x:si>
    <x:t>07210502</x:t>
  </x:si>
  <x:si>
    <x:t>0504222851</x:t>
  </x:si>
  <x:si>
    <x:t>0566345181</x:t>
  </x:si>
  <x:si>
    <x:t>0568698842</x:t>
  </x:si>
  <x:si>
    <x:t>0509272990</x:t>
  </x:si>
  <x:si>
    <x:t>6-133351</x:t>
  </x:si>
  <x:si>
    <x:t>0551175642</x:t>
  </x:si>
  <x:si>
    <x:t>0501663875</x:t>
  </x:si>
  <x:si>
    <x:t>0569208103</x:t>
  </x:si>
  <x:si>
    <x:t>0551200488</x:t>
  </x:si>
  <x:si>
    <x:t>0561326605</x:t>
  </x:si>
  <x:si>
    <x:t>0558556665</x:t>
  </x:si>
  <x:si>
    <x:t>0565422703</x:t>
  </x:si>
  <x:si>
    <x:t>LavivaMarie</x:t>
  </x:si>
  <x:si>
    <x:t>0582955600</x:t>
  </x:si>
  <x:si>
    <x:t>0509161961</x:t>
  </x:si>
  <x:si>
    <x:t>0506586465</x:t>
  </x:si>
  <x:si>
    <x:t>0523894556</x:t>
  </x:si>
  <x:si>
    <x:t>0565764453</x:t>
  </x:si>
  <x:si>
    <x:t>0525963762</x:t>
  </x:si>
  <x:si>
    <x:t>0566882669</x:t>
  </x:si>
  <x:si>
    <x:t>0501904904</x:t>
  </x:si>
  <x:si>
    <x:t>0562770550</x:t>
  </x:si>
  <x:si>
    <x:t>0569464209</x:t>
  </x:si>
  <x:si>
    <x:t>0544024756</x:t>
  </x:si>
  <x:si>
    <x:t>0561158476</x:t>
  </x:si>
  <x:si>
    <x:t>0566034114</x:t>
  </x:si>
  <x:si>
    <x:t>0506417714</x:t>
  </x:si>
  <x:si>
    <x:t>0507255044</x:t>
  </x:si>
  <x:si>
    <x:t>12010127</x:t>
  </x:si>
  <x:si>
    <x:t>Sherelene</x:t>
  </x:si>
  <x:si>
    <x:t>09150309</x:t>
  </x:si>
  <x:si>
    <x:t>0544886887</x:t>
  </x:si>
  <x:si>
    <x:t>0506169016</x:t>
  </x:si>
  <x:si>
    <x:t>0502272617</x:t>
  </x:si>
  <x:si>
    <x:t>2411150501</x:t>
  </x:si>
  <x:si>
    <x:t>0501642004</x:t>
  </x:si>
  <x:si>
    <x:t>0505206101</x:t>
  </x:si>
  <x:si>
    <x:t>2502050406</x:t>
  </x:si>
  <x:si>
    <x:t>2602220203</x:t>
  </x:si>
  <x:si>
    <x:t>2312010406</x:t>
  </x:si>
  <x:si>
    <x:t>09100201</x:t>
  </x:si>
  <x:si>
    <x:t>0544044994</x:t>
  </x:si>
  <x:si>
    <x:t>0545559907</x:t>
  </x:si>
  <x:si>
    <x:t>09070303</x:t>
  </x:si>
  <x:si>
    <x:t>0526199934</x:t>
  </x:si>
  <x:si>
    <x:t>2412110404</x:t>
  </x:si>
  <x:si>
    <x:t>0522432263</x:t>
  </x:si>
  <x:si>
    <x:t>16:00-17:00</x:t>
  </x:si>
  <x:si>
    <x:t>0558617863</x:t>
  </x:si>
  <x:si>
    <x:t>2411150410</x:t>
  </x:si>
  <x:si>
    <x:t>03200110</x:t>
  </x:si>
  <x:si>
    <x:t>12010305</x:t>
  </x:si>
  <x:si>
    <x:t>0505683108</x:t>
  </x:si>
  <x:si>
    <x:t>14020(Riza)</x:t>
  </x:si>
  <x:si>
    <x:t>0505148844</x:t>
  </x:si>
  <x:si>
    <x:t>07050109</x:t>
  </x:si>
  <x:si>
    <x:t>0545750101</x:t>
  </x:si>
  <x:si>
    <x:t>0502363470</x:t>
  </x:si>
  <x:si>
    <x:t>2602210210</x:t>
  </x:si>
  <x:si>
    <x:t>0585812091</x:t>
  </x:si>
  <x:si>
    <x:t>01010123</x:t>
  </x:si>
  <x:si>
    <x:t>Loves Korea</x:t>
  </x:si>
  <x:si>
    <x:t>0555243153</x:t>
  </x:si>
  <x:si>
    <x:t>0507205698</x:t>
  </x:si>
  <x:si>
    <x:t>11934/Riza</x:t>
  </x:si>
  <x:si>
    <x:t>337531628</x:t>
  </x:si>
  <x:si>
    <x:t>09070404</x:t>
  </x:si>
  <x:si>
    <x:t>05120101</x:t>
  </x:si>
  <x:si>
    <x:t>0501024032</x:t>
  </x:si>
  <x:si>
    <x:t>0504389916</x:t>
  </x:si>
  <x:si>
    <x:t>01070108</x:t>
  </x:si>
  <x:si>
    <x:t>2311220314</x:t>
  </x:si>
  <x:si>
    <x:t>2311080308</x:t>
  </x:si>
  <x:si>
    <x:t>2411150319</x:t>
  </x:si>
  <x:si>
    <x:t>08140207</x:t>
  </x:si>
  <x:si>
    <x:t>0553532326</x:t>
  </x:si>
  <x:si>
    <x:t>2304250102</x:t>
  </x:si>
  <x:si>
    <x:t>2412100102</x:t>
  </x:si>
  <x:si>
    <x:t>0561711338</x:t>
  </x:si>
  <x:si>
    <x:t>12110307</x:t>
  </x:si>
  <x:si>
    <x:t>2512060206</x:t>
  </x:si>
  <x:si>
    <x:t>0508634888</x:t>
  </x:si>
  <x:si>
    <x:t>0589708303</x:t>
  </x:si>
  <x:si>
    <x:t>2511080103</x:t>
  </x:si>
  <x:si>
    <x:t>0502002884</x:t>
  </x:si>
  <x:si>
    <x:t>12120105</x:t>
  </x:si>
  <x:si>
    <x:t>2602220205</x:t>
  </x:si>
  <x:si>
    <x:t>04050102</x:t>
  </x:si>
  <x:si>
    <x:t>0588327759</x:t>
  </x:si>
  <x:si>
    <x:t>2304250312</x:t>
  </x:si>
  <x:si>
    <x:t>96599909717</x:t>
  </x:si>
  <x:si>
    <x:t>2307270308</x:t>
  </x:si>
  <x:si>
    <x:t>11080302</x:t>
  </x:si>
  <x:si>
    <x:t>07060114</x:t>
  </x:si>
  <x:si>
    <x:t>0504462793</x:t>
  </x:si>
  <x:si>
    <x:t>0505969904</x:t>
  </x:si>
  <x:si>
    <x:t>11110102</x:t>
  </x:si>
  <x:si>
    <x:t>0557038696</x:t>
  </x:si>
  <x:si>
    <x:t>04250407</x:t>
  </x:si>
  <x:si>
    <x:t>2506060109</x:t>
  </x:si>
  <x:si>
    <x:t>0585195383</x:t>
  </x:si>
  <x:si>
    <x:t>0504519158</x:t>
  </x:si>
  <x:si>
    <x:t>08010103</x:t>
  </x:si>
  <x:si>
    <x:t>12120102</x:t>
  </x:si>
  <x:si>
    <x:t>2506060205</x:t>
  </x:si>
  <x:si>
    <x:t>0504877776</x:t>
  </x:si>
  <x:si>
    <x:t>11220118</x:t>
  </x:si>
  <x:si>
    <x:t>0567640369</x:t>
  </x:si>
  <x:si>
    <x:t>2401290115</x:t>
  </x:si>
  <x:si>
    <x:t>0558526083</x:t>
  </x:si>
  <x:si>
    <x:t>2408160107</x:t>
  </x:si>
  <x:si>
    <x:t>0568380466</x:t>
  </x:si>
  <x:si>
    <x:t>0503038038</x:t>
  </x:si>
  <x:si>
    <x:t>0559398811</x:t>
  </x:si>
  <x:si>
    <x:t>055478008</x:t>
  </x:si>
  <x:si>
    <x:t>05021333141</x:t>
  </x:si>
  <x:si>
    <x:t>07050410</x:t>
  </x:si>
  <x:si>
    <x:t>09:00-10:00</x:t>
  </x:si>
  <x:si>
    <x:t>2407060104</x:t>
  </x:si>
  <x:si>
    <x:t>01050311</x:t>
  </x:si>
  <x:si>
    <x:t>04200404</x:t>
  </x:si>
  <x:si>
    <x:t>05100314</x:t>
  </x:si>
  <x:si>
    <x:t>08150411</x:t>
  </x:si>
  <x:si>
    <x:t>0503899756</x:t>
  </x:si>
  <x:si>
    <x:t>12100208</x:t>
  </x:si>
  <x:si>
    <x:t>Send to MCC</x:t>
  </x:si>
  <x:si>
    <x:t>0588639807</x:t>
  </x:si>
  <x:si>
    <x:t>2512080104</x:t>
  </x:si>
  <x:si>
    <x:t>0557709977</x:t>
  </x:si>
  <x:si>
    <x:t>0501618285</x:t>
  </x:si>
  <x:si>
    <x:t>2512080110</x:t>
  </x:si>
  <x:si>
    <x:t>0551600012</x:t>
  </x:si>
  <x:si>
    <x:t>12957(Riza)</x:t>
  </x:si>
  <x:si>
    <x:t>04260203</x:t>
  </x:si>
  <x:si>
    <x:t>0509346236</x:t>
  </x:si>
  <x:si>
    <x:t>0506505419</x:t>
  </x:si>
  <x:si>
    <x:t>01050110</x:t>
  </x:si>
  <x:si>
    <x:t>2512060310</x:t>
  </x:si>
  <x:si>
    <x:t>2407050201</x:t>
  </x:si>
  <x:si>
    <x:t>08160114</x:t>
  </x:si>
  <x:si>
    <x:t>2404100203</x:t>
  </x:si>
  <x:si>
    <x:t>2512060402</x:t>
  </x:si>
  <x:si>
    <x:t>01010408</x:t>
  </x:si>
  <x:si>
    <x:t>0547090747</x:t>
  </x:si>
  <x:si>
    <x:t>For gift</x:t>
  </x:si>
  <x:si>
    <x:t>0561016664</x:t>
  </x:si>
  <x:si>
    <x:t>0566025858</x:t>
  </x:si>
  <x:si>
    <x:t>0503668537</x:t>
  </x:si>
  <x:si>
    <x:t>2407160112</x:t>
  </x:si>
  <x:si>
    <x:t>10050202</x:t>
  </x:si>
  <x:si>
    <x:t>0563621816</x:t>
  </x:si>
  <x:si>
    <x:t>Mon(3/9)</x:t>
  </x:si>
  <x:si>
    <x:t>08160104</x:t>
  </x:si>
  <x:si>
    <x:t>0503371551</x:t>
  </x:si>
  <x:si>
    <x:t>30s/Russian</x:t>
  </x:si>
  <x:si>
    <x:t>0506454340</x:t>
  </x:si>
  <x:si>
    <x:t>2408160201</x:t>
  </x:si>
  <x:si>
    <x:t>0504408168</x:t>
  </x:si>
  <x:si>
    <x:t>2310190121</x:t>
  </x:si>
  <x:si>
    <x:t>2512070109</x:t>
  </x:si>
  <x:si>
    <x:t>0507788223</x:t>
  </x:si>
  <x:si>
    <x:t>0564130663</x:t>
  </x:si>
  <x:si>
    <x:t>2407060305</x:t>
  </x:si>
  <x:si>
    <x:t>2305150301</x:t>
  </x:si>
  <x:si>
    <x:t>0567849170</x:t>
  </x:si>
  <x:si>
    <x:t>0502028620</x:t>
  </x:si>
  <x:si>
    <x:t>0503555224</x:t>
  </x:si>
  <x:si>
    <x:t>2506050404</x:t>
  </x:si>
  <x:si>
    <x:t>0553311042</x:t>
  </x:si>
  <x:si>
    <x:t>19029892893</x:t>
  </x:si>
  <x:si>
    <x:t>2602200204</x:t>
  </x:si>
  <x:si>
    <x:t>2511060313</x:t>
  </x:si>
  <x:si>
    <x:t>09220410</x:t>
  </x:si>
  <x:si>
    <x:t>0568887285</x:t>
  </x:si>
  <x:si>
    <x:t>0502505479</x:t>
  </x:si>
  <x:si>
    <x:t>0504422476</x:t>
  </x:si>
  <x:si>
    <x:t>0504283551</x:t>
  </x:si>
  <x:si>
    <x:t>0589999800</x:t>
  </x:si>
  <x:si>
    <x:t>2506060304</x:t>
  </x:si>
  <x:si>
    <x:t>04060403</x:t>
  </x:si>
  <x:si>
    <x:t>01050403</x:t>
  </x:si>
  <x:si>
    <x:t>0501298242</x:t>
  </x:si>
  <x:si>
    <x:t>0502135987</x:t>
  </x:si>
  <x:si>
    <x:t>0506326172</x:t>
  </x:si>
  <x:si>
    <x:t>2501060211</x:t>
  </x:si>
  <x:si>
    <x:t>0504057862</x:t>
  </x:si>
  <x:si>
    <x:t>2408100109</x:t>
  </x:si>
  <x:si>
    <x:t>04250413</x:t>
  </x:si>
  <x:si>
    <x:t>01290115</x:t>
  </x:si>
  <x:si>
    <x:t>0504288685</x:t>
  </x:si>
  <x:si>
    <x:t>2404150110</x:t>
  </x:si>
  <x:si>
    <x:t>0501241343</x:t>
  </x:si>
  <x:si>
    <x:t>2511050504</x:t>
  </x:si>
  <x:si>
    <x:t>2511070103</x:t>
  </x:si>
  <x:si>
    <x:t>0586691718</x:t>
  </x:si>
  <x:si>
    <x:t xml:space="preserve"> 08:26 PM</x:t>
  </x:si>
  <x:si>
    <x:t>2404250415</x:t>
  </x:si>
  <x:si>
    <x:t>11080410</x:t>
  </x:si>
  <x:si>
    <x:t>2512050310</x:t>
  </x:si>
  <x:si>
    <x:t>2410050102</x:t>
  </x:si>
  <x:si>
    <x:t>2511070207</x:t>
  </x:si>
  <x:si>
    <x:t>Sun(4/5)</x:t>
  </x:si>
  <x:si>
    <x:t>0563315559</x:t>
  </x:si>
  <x:si>
    <x:t>2411100316</x:t>
  </x:si>
  <x:si>
    <x:t>12120106</x:t>
  </x:si>
  <x:si>
    <x:t>2407060102</x:t>
  </x:si>
  <x:si>
    <x:t>12100411</x:t>
  </x:si>
  <x:si>
    <x:t>00:00-01:00</x:t>
  </x:si>
  <x:si>
    <x:t>11150508</x:t>
  </x:si>
  <x:si>
    <x:t>0501339387</x:t>
  </x:si>
  <x:si>
    <x:t>11160208</x:t>
  </x:si>
  <x:si>
    <x:t>0508824994</x:t>
  </x:si>
  <x:si>
    <x:t>01050411</x:t>
  </x:si>
  <x:si>
    <x:t>08010303</x:t>
  </x:si>
  <x:si>
    <x:t>For a gifts</x:t>
  </x:si>
  <x:si>
    <x:t>03050121</x:t>
  </x:si>
  <x:si>
    <x:t>0506433184</x:t>
  </x:si>
  <x:si>
    <x:t>2411150508</x:t>
  </x:si>
  <x:si>
    <x:t>2410050403</x:t>
  </x:si>
  <x:si>
    <x:t>Thu(2/19)</x:t>
  </x:si>
  <x:si>
    <x:t>0552502212</x:t>
  </x:si>
  <x:si>
    <x:t>2408010304</x:t>
  </x:si>
  <x:si>
    <x:t>0561665507</x:t>
  </x:si>
  <x:si>
    <x:t>11160112</x:t>
  </x:si>
  <x:si>
    <x:t>2506050409</x:t>
  </x:si>
  <x:si>
    <x:t>2512070210</x:t>
  </x:si>
  <x:si>
    <x:t>03050105</x:t>
  </x:si>
  <x:si>
    <x:t>12120115</x:t>
  </x:si>
  <x:si>
    <x:t>04060409</x:t>
  </x:si>
  <x:si>
    <x:t>03270367</x:t>
  </x:si>
  <x:si>
    <x:t>2501060209</x:t>
  </x:si>
  <x:si>
    <x:t>Discolored</x:t>
  </x:si>
  <x:si>
    <x:t>0505159334</x:t>
  </x:si>
  <x:si>
    <x:t>2411150510</x:t>
  </x:si>
  <x:si>
    <x:t>60691960</x:t>
  </x:si>
  <x:si>
    <x:t>0555533691</x:t>
  </x:si>
  <x:si>
    <x:t>2602220110</x:t>
  </x:si>
  <x:si>
    <x:t>12050206</x:t>
  </x:si>
  <x:si>
    <x:t>056734392</x:t>
  </x:si>
  <x:si>
    <x:t>0557301293</x:t>
  </x:si>
  <x:si>
    <x:t>11160119</x:t>
  </x:si>
  <x:si>
    <x:t>0553475616</x:t>
  </x:si>
  <x:si>
    <x:t>0555959522</x:t>
  </x:si>
  <x:si>
    <x:t>07060407</x:t>
  </x:si>
  <x:si>
    <x:t>0552712728</x:t>
  </x:si>
  <x:si>
    <x:t>2511060311</x:t>
  </x:si>
  <x:si>
    <x:t>0504003332</x:t>
  </x:si>
  <x:si>
    <x:t>Shakeeba</x:t>
  </x:si>
  <x:si>
    <x:t>0502270374</x:t>
  </x:si>
  <x:si>
    <x:t>0503389586</x:t>
  </x:si>
  <x:si>
    <x:t>0521082014</x:t>
  </x:si>
  <x:si>
    <x:t>12010401</x:t>
  </x:si>
  <x:si>
    <x:t>0585988201</x:t>
  </x:si>
  <x:si>
    <x:t>2311220201</x:t>
  </x:si>
  <x:si>
    <x:t>Um Talal</x:t>
  </x:si>
  <x:si>
    <x:t>04250601</x:t>
  </x:si>
  <x:si>
    <x:t>0545955562</x:t>
  </x:si>
  <x:si>
    <x:t>0557275364</x:t>
  </x:si>
  <x:si>
    <x:t>0569617959</x:t>
  </x:si>
  <x:si>
    <x:t>0505968932</x:t>
  </x:si>
  <x:si>
    <x:t>0567437759</x:t>
  </x:si>
  <x:si>
    <x:t>0507788363</x:t>
  </x:si>
  <x:si>
    <x:t>0505151815</x:t>
  </x:si>
  <x:si>
    <x:t>0542335914</x:t>
  </x:si>
  <x:si>
    <x:t>Sandeyyah</x:t>
  </x:si>
  <x:si>
    <x:t>2511070203</x:t>
  </x:si>
  <x:si>
    <x:t>07050106</x:t>
  </x:si>
  <x:si>
    <x:t>0557706143</x:t>
  </x:si>
  <x:si>
    <x:t>2412100409</x:t>
  </x:si>
  <x:si>
    <x:t>07140402</x:t>
  </x:si>
  <x:si>
    <x:t>0564488644</x:t>
  </x:si>
  <x:si>
    <x:t>12100214</x:t>
  </x:si>
  <x:si>
    <x:t>Haya Khalid</x:t>
  </x:si>
  <x:si>
    <x:t>01060102</x:t>
  </x:si>
  <x:si>
    <x:t>0568870213</x:t>
  </x:si>
  <x:si>
    <x:t>04150110</x:t>
  </x:si>
  <x:si>
    <x:t>Thu(3/26)</x:t>
  </x:si>
  <x:si>
    <x:t>23:00-24:00</x:t>
  </x:si>
  <x:si>
    <x:t>0504713100</x:t>
  </x:si>
  <x:si>
    <x:t>2412110205</x:t>
  </x:si>
  <x:si>
    <x:t>10190407</x:t>
  </x:si>
  <x:si>
    <x:t>2408150109</x:t>
  </x:si>
  <x:si>
    <x:t>2512060301</x:t>
  </x:si>
  <x:si>
    <x:t>2412100210</x:t>
  </x:si>
  <x:si>
    <x:t>2407100102</x:t>
  </x:si>
  <x:si>
    <x:t>2512050503</x:t>
  </x:si>
  <x:si>
    <x:t>0501868297</x:t>
  </x:si>
  <x:si>
    <x:t>Thu(4/2)</x:t>
  </x:si>
  <x:si>
    <x:t>2404150109</x:t>
  </x:si>
  <x:si>
    <x:t>0522571635</x:t>
  </x:si>
  <x:si>
    <x:t>07060403</x:t>
  </x:si>
  <x:si>
    <x:t>0545828115</x:t>
  </x:si>
  <x:si>
    <x:t>0529371996</x:t>
  </x:si>
  <x:si>
    <x:t>0565571432</x:t>
  </x:si>
  <x:si>
    <x:t>0563608028</x:t>
  </x:si>
  <x:si>
    <x:t>0586590605</x:t>
  </x:si>
  <x:si>
    <x:t>0529179209</x:t>
  </x:si>
  <x:si>
    <x:t>0528759024</x:t>
  </x:si>
  <x:si>
    <x:t>2404200404</x:t>
  </x:si>
  <x:si>
    <x:t>0567908697</x:t>
  </x:si>
  <x:si>
    <x:t>2409100103</x:t>
  </x:si>
  <x:si>
    <x:t>2408150308</x:t>
  </x:si>
  <x:si>
    <x:t>0557757533</x:t>
  </x:si>
  <x:si>
    <x:t>0563761155</x:t>
  </x:si>
  <x:si>
    <x:t>05130107</x:t>
  </x:si>
  <x:si>
    <x:t>11230203</x:t>
  </x:si>
  <x:si>
    <x:t>04250312</x:t>
  </x:si>
  <x:si>
    <x:t>0505566016</x:t>
  </x:si>
  <x:si>
    <x:t>2511060312</x:t>
  </x:si>
  <x:si>
    <x:t>0508688587</x:t>
  </x:si>
  <x:si>
    <x:t>Javeriya</x:t>
  </x:si>
  <x:si>
    <x:t>09160205</x:t>
  </x:si>
  <x:si>
    <x:t>0505234383</x:t>
  </x:si>
  <x:si>
    <x:t>11160104</x:t>
  </x:si>
  <x:si>
    <x:t>0551246994</x:t>
  </x:si>
  <x:si>
    <x:t>12010320</x:t>
  </x:si>
  <x:si>
    <x:t>2409160301</x:t>
  </x:si>
  <x:si>
    <x:t>Chloe Souza</x:t>
  </x:si>
  <x:si>
    <x:t>0525050751</x:t>
  </x:si>
  <x:si>
    <x:t>0502950783</x:t>
  </x:si>
  <x:si>
    <x:t>0529122201</x:t>
  </x:si>
  <x:si>
    <x:t>40s/Arab</x:t>
  </x:si>
  <x:si>
    <x:t>2501050108</x:t>
  </x:si>
  <x:si>
    <x:t>04200501</x:t>
  </x:si>
  <x:si>
    <x:t>05060401</x:t>
  </x:si>
  <x:si>
    <x:t>10190315</x:t>
  </x:si>
  <x:si>
    <x:t>2401010408</x:t>
  </x:si>
  <x:si>
    <x:t>2401010201</x:t>
  </x:si>
  <x:si>
    <x:t>Tennacia</x:t>
  </x:si>
  <x:si>
    <x:t>0529458921</x:t>
  </x:si>
  <x:si>
    <x:t>0503910404</x:t>
  </x:si>
  <x:si>
    <x:t>04250401</x:t>
  </x:si>
  <x:si>
    <x:t>2312010118</x:t>
  </x:si>
  <x:si>
    <x:t xml:space="preserve">07210402 </x:t>
  </x:si>
  <x:si>
    <x:t>11220413</x:t>
  </x:si>
  <x:si>
    <x:t>2404260105</x:t>
  </x:si>
  <x:si>
    <x:t>2411100403</x:t>
  </x:si>
  <x:si>
    <x:t>2602200311</x:t>
  </x:si>
  <x:si>
    <x:t>0564492580</x:t>
  </x:si>
  <x:si>
    <x:t>2511070306</x:t>
  </x:si>
  <x:si>
    <x:t>0508327232</x:t>
  </x:si>
  <x:si>
    <x:t>09100103</x:t>
  </x:si>
  <x:si>
    <x:t>2410050202</x:t>
  </x:si>
  <x:si>
    <x:t>0504321041</x:t>
  </x:si>
  <x:si>
    <x:t>03250404</x:t>
  </x:si>
  <x:si>
    <x:t>0506999456</x:t>
  </x:si>
  <x:si>
    <x:t>10050108</x:t>
  </x:si>
  <x:si>
    <x:t>01060202</x:t>
  </x:si>
  <x:si>
    <x:t>2502050405</x:t>
  </x:si>
  <x:si>
    <x:t>2411150108</x:t>
  </x:si>
  <x:si>
    <x:t>01260107</x:t>
  </x:si>
  <x:si>
    <x:t>0568733335</x:t>
  </x:si>
  <x:si>
    <x:t>03200401</x:t>
  </x:si>
  <x:si>
    <x:t>01100402</x:t>
  </x:si>
  <x:si>
    <x:t>09150203</x:t>
  </x:si>
  <x:si>
    <x:t>0501870009</x:t>
  </x:si>
  <x:si>
    <x:t>07210109</x:t>
  </x:si>
  <x:si>
    <x:t>2512100101</x:t>
  </x:si>
  <x:si>
    <x:t>0505029808</x:t>
  </x:si>
  <x:si>
    <x:t>2602210312</x:t>
  </x:si>
  <x:si>
    <x:t>0526055552</x:t>
  </x:si>
  <x:si>
    <x:t>05100202</x:t>
  </x:si>
  <x:si>
    <x:t>03250301</x:t>
  </x:si>
  <x:si>
    <x:t>09260401</x:t>
  </x:si>
  <x:si>
    <x:t>05120108</x:t>
  </x:si>
  <x:si>
    <x:t>0553868869</x:t>
  </x:si>
  <x:si>
    <x:t>0566905633</x:t>
  </x:si>
  <x:si>
    <x:t>2502050206</x:t>
  </x:si>
  <x:si>
    <x:t>2506050208</x:t>
  </x:si>
  <x:si>
    <x:t>03050406</x:t>
  </x:si>
  <x:si>
    <x:t>03250402</x:t>
  </x:si>
  <x:si>
    <x:t>Exchange</x:t>
  </x:si>
  <x:si>
    <x:t>01060104</x:t>
  </x:si>
  <x:si>
    <x:t>2411150115</x:t>
  </x:si>
  <x:si>
    <x:t>2502050205</x:t>
  </x:si>
  <x:si>
    <x:t>0509545787</x:t>
  </x:si>
  <x:si>
    <x:t>2411150201</x:t>
  </x:si>
  <x:si>
    <x:t>0504867765</x:t>
  </x:si>
  <x:si>
    <x:t>0569650000</x:t>
  </x:si>
  <x:si>
    <x:t>0561448898</x:t>
  </x:si>
  <x:si>
    <x:t>0525336011</x:t>
  </x:si>
  <x:si>
    <x:t>2512070103</x:t>
  </x:si>
  <x:si>
    <x:t>13980(Riza)</x:t>
  </x:si>
  <x:si>
    <x:t>0505841415</x:t>
  </x:si>
  <x:si>
    <x:t>15142918947</x:t>
  </x:si>
  <x:si>
    <x:t>11150117</x:t>
  </x:si>
  <x:si>
    <x:t>0523100005</x:t>
  </x:si>
  <x:si>
    <x:t>2512070302</x:t>
  </x:si>
  <x:si>
    <x:t>13942(Riza)</x:t>
  </x:si>
  <x:si>
    <x:t>13231(Riza)</x:t>
  </x:si>
  <x:si>
    <x:t>0509984831</x:t>
  </x:si>
  <x:si>
    <x:t>0553130030</x:t>
  </x:si>
  <x:si>
    <x:t>Mon(6/1)</x:t>
  </x:si>
  <x:si>
    <x:t>0567681835</x:t>
  </x:si>
  <x:si>
    <x:t>05214689818</x:t>
  </x:si>
  <x:si>
    <x:t>0551173306</x:t>
  </x:si>
  <x:si>
    <x:t>0524551785</x:t>
  </x:si>
  <x:si>
    <x:t>09070304</x:t>
  </x:si>
  <x:si>
    <x:t>2307210122</x:t>
  </x:si>
  <x:si>
    <x:t>0589277448</x:t>
  </x:si>
  <x:si>
    <x:t>0508881202</x:t>
  </x:si>
  <x:si>
    <x:t>0544439493</x:t>
  </x:si>
  <x:si>
    <x:t>0501204066</x:t>
  </x:si>
  <x:si>
    <x:t>0506889289</x:t>
  </x:si>
  <x:si>
    <x:t>0554923027</x:t>
  </x:si>
  <x:si>
    <x:t>2512060106</x:t>
  </x:si>
  <x:si>
    <x:t>2512090105</x:t>
  </x:si>
  <x:si>
    <x:t>11160107</x:t>
  </x:si>
  <x:si>
    <x:t>0504728410</x:t>
  </x:si>
  <x:si>
    <x:t>0508487747</x:t>
  </x:si>
  <x:si>
    <x:t>0508853538</x:t>
  </x:si>
  <x:si>
    <x:t>0507285025</x:t>
  </x:si>
  <x:si>
    <x:t>09070417</x:t>
  </x:si>
  <x:si>
    <x:t>0523303523</x:t>
  </x:si>
  <x:si>
    <x:t>0545775589</x:t>
  </x:si>
  <x:si>
    <x:t>Sun(11/23)</x:t>
  </x:si>
  <x:si>
    <x:t>0527936200</x:t>
  </x:si>
  <x:si>
    <x:t>0502211911</x:t>
  </x:si>
  <x:si>
    <x:t>0543905471</x:t>
  </x:si>
  <x:si>
    <x:t>0557776997</x:t>
  </x:si>
  <x:si>
    <x:t>2304250110</x:t>
  </x:si>
  <x:si>
    <x:t>0526776111</x:t>
  </x:si>
  <x:si>
    <x:t>0558558044</x:t>
  </x:si>
  <x:si>
    <x:t>0553276566</x:t>
  </x:si>
  <x:si>
    <x:t>Fri(6/5)</x:t>
  </x:si>
  <x:si>
    <x:t>0505891299</x:t>
  </x:si>
  <x:si>
    <x:t>2307210117</x:t>
  </x:si>
  <x:si>
    <x:t>0505596606</x:t>
  </x:si>
  <x:si>
    <x:t>0529588807</x:t>
  </x:si>
  <x:si>
    <x:t>0521899985</x:t>
  </x:si>
  <x:si>
    <x:t>0503292282</x:t>
  </x:si>
  <x:si>
    <x:t>0502125403</x:t>
  </x:si>
  <x:si>
    <x:t>0526227721</x:t>
  </x:si>
  <x:si>
    <x:t>0566334700</x:t>
  </x:si>
  <x:si>
    <x:t>2602220104</x:t>
  </x:si>
  <x:si>
    <x:t>0585776729</x:t>
  </x:si>
  <x:si>
    <x:t>0544262206</x:t>
  </x:si>
  <x:si>
    <x:t>2411100108</x:t>
  </x:si>
  <x:si>
    <x:t>Ritchell</x:t>
  </x:si>
  <x:si>
    <x:t>Fajr Ali</x:t>
  </x:si>
  <x:si>
    <x:t>0553001030</x:t>
  </x:si>
  <x:si>
    <x:t>Rameeshay</x:t>
  </x:si>
  <x:si>
    <x:t>0523886611</x:t>
  </x:si>
  <x:si>
    <x:t>0507008030</x:t>
  </x:si>
  <x:si>
    <x:t>2510070208</x:t>
  </x:si>
  <x:si>
    <x:t>0585445222</x:t>
  </x:si>
  <x:si>
    <x:t>0504001235</x:t>
  </x:si>
  <x:si>
    <x:t>0545353373</x:t>
  </x:si>
  <x:si>
    <x:t>04250110</x:t>
  </x:si>
  <x:si>
    <x:t>0557677313</x:t>
  </x:si>
  <x:si>
    <x:t>0524444327</x:t>
  </x:si>
  <x:si>
    <x:t>0503471347</x:t>
  </x:si>
  <x:si>
    <x:t>11150104</x:t>
  </x:si>
  <x:si>
    <x:t>2512050315</x:t>
  </x:si>
  <x:si>
    <x:t>Mon(12/08)</x:t>
  </x:si>
  <x:si>
    <x:t>0506765744</x:t>
  </x:si>
  <x:si>
    <x:t>0502710888</x:t>
  </x:si>
  <x:si>
    <x:t>0502766364</x:t>
  </x:si>
  <x:si>
    <x:t>0502113016</x:t>
  </x:si>
  <x:si>
    <x:t>0503828821</x:t>
  </x:si>
  <x:si>
    <x:t>0507558210</x:t>
  </x:si>
  <x:si>
    <x:t>0506754400</x:t>
  </x:si>
  <x:si>
    <x:t>0545949655</x:t>
  </x:si>
  <x:si>
    <x:t>24:00-01:00</x:t>
  </x:si>
  <x:si>
    <x:t>0502599399</x:t>
  </x:si>
  <x:si>
    <x:t>0543243000</x:t>
  </x:si>
  <x:si>
    <x:t>0506720460</x:t>
  </x:si>
  <x:si>
    <x:t>0508411811</x:t>
  </x:si>
  <x:si>
    <x:t>2305240304</x:t>
  </x:si>
  <x:si>
    <x:t>0556545611</x:t>
  </x:si>
  <x:si>
    <x:t>2412110311</x:t>
  </x:si>
  <x:si>
    <x:t>0521307749</x:t>
  </x:si>
  <x:si>
    <x:t>0523641527</x:t>
  </x:si>
  <x:si>
    <x:t>0503657949</x:t>
  </x:si>
  <x:si>
    <x:t>0565335558</x:t>
  </x:si>
  <x:si>
    <x:t>2412100104</x:t>
  </x:si>
  <x:si>
    <x:t>0586287837</x:t>
  </x:si>
  <x:si>
    <x:t>0501290004</x:t>
  </x:si>
  <x:si>
    <x:t>2511060104</x:t>
  </x:si>
  <x:si>
    <x:t>0559910013</x:t>
  </x:si>
  <x:si>
    <x:t>2511070105</x:t>
  </x:si>
  <x:si>
    <x:t>2512070108</x:t>
  </x:si>
  <x:si>
    <x:t>11100113</x:t>
  </x:si>
  <x:si>
    <x:t>0505005862</x:t>
  </x:si>
  <x:si>
    <x:t>0509133022</x:t>
  </x:si>
  <x:si>
    <x:t>Buthayna</x:t>
  </x:si>
  <x:si>
    <x:t>0562248872</x:t>
  </x:si>
  <x:si>
    <x:t>2512070201</x:t>
  </x:si>
  <x:si>
    <x:t>Tashfeel</x:t>
  </x:si>
  <x:si>
    <x:t>0506458911</x:t>
  </x:si>
  <x:si>
    <x:t>23:00-0:00</x:t>
  </x:si>
  <x:si>
    <x:t>0548886430</x:t>
  </x:si>
  <x:si>
    <x:t>0509922170</x:t>
  </x:si>
  <x:si>
    <x:t>0503084041</x:t>
  </x:si>
  <x:si>
    <x:t>0504633373</x:t>
  </x:si>
  <x:si>
    <x:t>262180313</x:t>
  </x:si>
  <x:si>
    <x:t>2512050313</x:t>
  </x:si>
  <x:si>
    <x:t>0543224558</x:t>
  </x:si>
  <x:si>
    <x:t>0561579779</x:t>
  </x:si>
  <x:si>
    <x:t>2412100403</x:t>
  </x:si>
  <x:si>
    <x:t>0566355318</x:t>
  </x:si>
  <x:si>
    <x:t>0506300436</x:t>
  </x:si>
  <x:si>
    <x:t>2512060309</x:t>
  </x:si>
  <x:si>
    <x:t>Sun(10/5)</x:t>
  </x:si>
  <x:si>
    <x:t>2401010117</x:t>
  </x:si>
  <x:si>
    <x:t>13539(Tala)</x:t>
  </x:si>
  <x:si>
    <x:t>0543101038</x:t>
  </x:si>
  <x:si>
    <x:t>0543975083</x:t>
  </x:si>
  <x:si>
    <x:t>0509987034</x:t>
  </x:si>
  <x:si>
    <x:t>08150505</x:t>
  </x:si>
  <x:si>
    <x:t>0557445587</x:t>
  </x:si>
  <x:si>
    <x:t>01050507</x:t>
  </x:si>
  <x:si>
    <x:t>2411150506</x:t>
  </x:si>
  <x:si>
    <x:t>0564344766</x:t>
  </x:si>
  <x:si>
    <x:t>07210304</x:t>
  </x:si>
  <x:si>
    <x:t>0508591493</x:t>
  </x:si>
  <x:si>
    <x:t>25060505034</x:t>
  </x:si>
  <x:si>
    <x:t>0503086220</x:t>
  </x:si>
  <x:si>
    <x:t>0545288805</x:t>
  </x:si>
  <x:si>
    <x:t>0588508502</x:t>
  </x:si>
  <x:si>
    <x:t>0588182400</x:t>
  </x:si>
  <x:si>
    <x:t>0556713121</x:t>
  </x:si>
  <x:si>
    <x:t>0551722228</x:t>
  </x:si>
  <x:si>
    <x:t>Mukadeisi</x:t>
  </x:si>
  <x:si>
    <x:t>260515017</x:t>
  </x:si>
  <x:si>
    <x:t>12010134</x:t>
  </x:si>
  <x:si>
    <x:t>0555513370</x:t>
  </x:si>
  <x:si>
    <x:t>Mon(10/6)</x:t>
  </x:si>
  <x:si>
    <x:t>0505566965</x:t>
  </x:si>
  <x:si>
    <x:t>0569023772</x:t>
  </x:si>
  <x:si>
    <x:t>0503766768</x:t>
  </x:si>
  <x:si>
    <x:t>0502050850</x:t>
  </x:si>
  <x:si>
    <x:t>0568329826</x:t>
  </x:si>
  <x:si>
    <x:t>0504409745</x:t>
  </x:si>
  <x:si>
    <x:t>Mon(9/22)</x:t>
  </x:si>
  <x:si>
    <x:t>0501308298</x:t>
  </x:si>
  <x:si>
    <x:t>0505877066</x:t>
  </x:si>
  <x:si>
    <x:t>0567969099</x:t>
  </x:si>
  <x:si>
    <x:t>0543886523</x:t>
  </x:si>
  <x:si>
    <x:t>0544007111</x:t>
  </x:si>
  <x:si>
    <x:t>0589702271</x:t>
  </x:si>
  <x:si>
    <x:t>0505223112</x:t>
  </x:si>
  <x:si>
    <x:t>2501070106</x:t>
  </x:si>
  <x:si>
    <x:t>2602220109</x:t>
  </x:si>
  <x:si>
    <x:t>0566073018</x:t>
  </x:si>
  <x:si>
    <x:t>13532(Tala)</x:t>
  </x:si>
  <x:si>
    <x:t>0558550009</x:t>
  </x:si>
  <x:si>
    <x:t>0508798800</x:t>
  </x:si>
  <x:si>
    <x:t>0504999395</x:t>
  </x:si>
  <x:si>
    <x:t>0506881331</x:t>
  </x:si>
  <x:si>
    <x:t>0509552824</x:t>
  </x:si>
  <x:si>
    <x:t>0507600198</x:t>
  </x:si>
  <x:si>
    <x:t>0557944794</x:t>
  </x:si>
  <x:si>
    <x:t>0502624091</x:t>
  </x:si>
  <x:si>
    <x:t>0504657382</x:t>
  </x:si>
  <x:si>
    <x:t>Fri(12/26)</x:t>
  </x:si>
  <x:si>
    <x:t>0506367252</x:t>
  </x:si>
  <x:si>
    <x:t>0585267930</x:t>
  </x:si>
  <x:si>
    <x:t>0502930403</x:t>
  </x:si>
  <x:si>
    <x:t>0504131230</x:t>
  </x:si>
  <x:si>
    <x:t>0521562534</x:t>
  </x:si>
  <x:si>
    <x:t>0525777719</x:t>
  </x:si>
  <x:si>
    <x:t>0503338100</x:t>
  </x:si>
  <x:si>
    <x:t>0585404076</x:t>
  </x:si>
  <x:si>
    <x:t>0509063321</x:t>
  </x:si>
  <x:si>
    <x:t>0502276221</x:t>
  </x:si>
  <x:si>
    <x:t>0582049165</x:t>
  </x:si>
  <x:si>
    <x:t>0506777808</x:t>
  </x:si>
  <x:si>
    <x:t>0562005333</x:t>
  </x:si>
  <x:si>
    <x:t>0568844404</x:t>
  </x:si>
  <x:si>
    <x:t>0501813755</x:t>
  </x:si>
  <x:si>
    <x:t>0566579853</x:t>
  </x:si>
  <x:si>
    <x:t>0503622992</x:t>
  </x:si>
  <x:si>
    <x:t>0509923200</x:t>
  </x:si>
  <x:si>
    <x:t>0543470076</x:t>
  </x:si>
  <x:si>
    <x:t>0527130700</x:t>
  </x:si>
  <x:si>
    <x:t>0506559188</x:t>
  </x:si>
  <x:si>
    <x:t>0565578908</x:t>
  </x:si>
  <x:si>
    <x:t>0505040714</x:t>
  </x:si>
  <x:si>
    <x:t>0585167456</x:t>
  </x:si>
  <x:si>
    <x:t>0508505450</x:t>
  </x:si>
  <x:si>
    <x:t>Aljohara</x:t>
  </x:si>
  <x:si>
    <x:t>0563577799</x:t>
  </x:si>
  <x:si>
    <x:t>0528808877</x:t>
  </x:si>
  <x:si>
    <x:t>0568234000</x:t>
  </x:si>
  <x:si>
    <x:t>0561048401</x:t>
  </x:si>
  <x:si>
    <x:t>0507821135</x:t>
  </x:si>
  <x:si>
    <x:t>0568402233</x:t>
  </x:si>
  <x:si>
    <x:t>0503894848</x:t>
  </x:si>
  <x:si>
    <x:t>0506335446</x:t>
  </x:si>
  <x:si>
    <x:t>0559633666</x:t>
  </x:si>
  <x:si>
    <x:t>0561340059</x:t>
  </x:si>
  <x:si>
    <x:t>0501378282</x:t>
  </x:si>
  <x:si>
    <x:t>0502859018</x:t>
  </x:si>
  <x:si>
    <x:t>0566000648</x:t>
  </x:si>
  <x:si>
    <x:t>0528009003</x:t>
  </x:si>
  <x:si>
    <x:t>0543103636</x:t>
  </x:si>
  <x:si>
    <x:t>0507463696</x:t>
  </x:si>
  <x:si>
    <x:t>0543443399</x:t>
  </x:si>
  <x:si>
    <x:t>0544632228</x:t>
  </x:si>
  <x:si>
    <x:t>0567599951</x:t>
  </x:si>
  <x:si>
    <x:t>0508309888</x:t>
  </x:si>
  <x:si>
    <x:t>They are friend. They came here to find something that they wanted to give a gift to they`re friend, then it takes time because they finding which item that they will give as a gift. And they decided this matching earrings and necklace</x:t>
  </x:si>
  <x:si>
    <x:t>Bought a bracelet for gifts</x:t>
  </x:si>
  <x:si>
    <x:t>Bought bangle and choker</x:t>
  </x:si>
  <x:si>
    <x:t>For her and for her sister.</x:t>
  </x:si>
  <x:si>
    <x:t>They are a family, the guy wanted only to buy a ring. So he choose this item</x:t>
  </x:si>
  <x:si>
    <x:t>She buy earrings and necklace it`s not a sets but it`s similar designs only.</x:t>
  </x:si>
  <x:si>
    <x:t>She passed by here before and she came back for this bracelet so she bought it</x:t>
  </x:si>
  <x:si>
    <x:t>Same customer of receipt number 612045, she added this item for her daughter.</x:t>
  </x:si>
  <x:si>
    <x:t>They are 2 sisters come and looking for a rings and each of them buying a ring.</x:t>
  </x:si>
  <x:si>
    <x:t>They are boyfriend and girfriend buy a bangle set for presents to their friend.</x:t>
  </x:si>
  <x:si>
    <x:t>She buy for herself and for her daughter, but she`s always buying to our shop</x:t>
  </x:si>
  <x:si>
    <x:t>She passed by and wants this design of necklace so she bought it for herself</x:t>
  </x:si>
  <x:si>
    <x:t>They came from Sephora and passed by here to bought a necklace for herself .</x:t>
  </x:si>
  <x:si>
    <x:t>She came here to exchange her broken bracelet. So she exchange only this item</x:t>
  </x:si>
  <x:si>
    <x:t>2 ladies they came from other shop`s. Only 1 lady who buy a ring for herself.</x:t>
  </x:si>
  <x:si>
    <x:t>She`s from Qatar, she buy a earrings. She don`t want to give her information.</x:t>
  </x:si>
  <x:si>
    <x:t>They are 2 young black ladies from UK. Only the 1 lady is buying a bracelet.</x:t>
  </x:si>
  <x:si>
    <x:t>She bought before and this time she cameback and buy 3 rings and 1 earrings.</x:t>
  </x:si>
  <x:si>
    <x:t>She bought it for herself. She came here to bought the earrings for herself.</x:t>
  </x:si>
  <x:si>
    <x:t>She came here to exchange her items because it`s keep falling when she wears it</x:t>
  </x:si>
  <x:si>
    <x:t>They wanted a surprise gift for her friend so they came back and buy this item</x:t>
  </x:si>
  <x:si>
    <x:t>Same customer of receipt no 613879 she came back to bought this two earrings.</x:t>
  </x:si>
  <x:si>
    <x:t>She`s a Filipina girl, she wants to buy an earrings so this item she choose.</x:t>
  </x:si>
  <x:si>
    <x:t>They came here to bought a necklace for her and she choose this cross necklace</x:t>
  </x:si>
  <x:si>
    <x:t>She bought necklace and earing for her and earing for her 1 year old daughter.</x:t>
  </x:si>
  <x:si>
    <x:t>She`s Sri Lanka lady, she bought her before, now they bought again for a gift.</x:t>
  </x:si>
  <x:si>
    <x:t>For her and for her daughter. She don`t want to register they are in a hurry.</x:t>
  </x:si>
  <x:si>
    <x:t>They are young Arab teens. This lady buy a bangle set and bracelet for herself.</x:t>
  </x:si>
  <x:si>
    <x:t>She buy pearl earring for her Mom. Last time she bought here according to her.</x:t>
  </x:si>
  <x:si>
    <x:t>Local teen came our store, this is his 4th buy,today bought for his sister gift</x:t>
  </x:si>
  <x:si>
    <x:t>She passed by only here and she likes this design so she bought it immediately.</x:t>
  </x:si>
  <x:si>
    <x:t>She passed by here and finding an earrings for herself and she likes this item</x:t>
  </x:si>
  <x:si>
    <x:t>They passed by only here and she likes this item so she bought it for herself</x:t>
  </x:si>
  <x:si>
    <x:t>He is from France just visiting here in Dubai he buy 2 bangles for presents.</x:t>
  </x:si>
  <x:si>
    <x:t>This is the Chinese lady who change only her items before. And she choose it.</x:t>
  </x:si>
  <x:si>
    <x:t>At first she was just passing but they cameback and she buy ring for herself.</x:t>
  </x:si>
  <x:si>
    <x:t>She came here before to bought a name necklace now she came back to pick it up</x:t>
  </x:si>
  <x:si>
    <x:t>It`s her 3rd times she visited her, she buy a bracelet this time for presents.</x:t>
  </x:si>
  <x:si>
    <x:t>She`s our loyal customer an Indian lady, which really likes to buy earrings.</x:t>
  </x:si>
  <x:si>
    <x:t>Before you bought necklace she loves it so came back for bracelet and earring</x:t>
  </x:si>
  <x:si>
    <x:t>They are visitors in Dubai from Kuwait.A family who bought for their daughter.</x:t>
  </x:si>
  <x:si>
    <x:t>She`s one of our loyal customer,she go here to bought a gift for here friend.</x:t>
  </x:si>
  <x:si>
    <x:t>She`s my first customer today she came back for the necklace she ask before.</x:t>
  </x:si>
  <x:si>
    <x:t>She is a Chinese come to Dubai for tourist she bought earings for souviener.</x:t>
  </x:si>
  <x:si>
    <x:t>They are family, her daughter wanted this set so the mother bought it for her.</x:t>
  </x:si>
  <x:si>
    <x:t>She passed by here and finding a gift to her friend and she chooses this items</x:t>
  </x:si>
  <x:si>
    <x:t>She`s the other lady of the receipt no 614203, same design of the other lady</x:t>
  </x:si>
  <x:si>
    <x:t>She came to daiso and she passed by here then finding what she wants to buy.</x:t>
  </x:si>
  <x:si>
    <x:t>6-13672</x:t>
  </x:si>
  <x:si>
    <x:t>Chidren</x:t>
  </x:si>
  <x:si>
    <x:t>6-13134</x:t>
  </x:si>
  <x:si>
    <x:t>6-13199</x:t>
  </x:si>
  <x:si>
    <x:t>6-13713</x:t>
  </x:si>
  <x:si>
    <x:t>Mahara</x:t>
  </x:si>
  <x:si>
    <x:t>Mahanor</x:t>
  </x:si>
  <x:si>
    <x:t>Mandek</x:t>
  </x:si>
  <x:si>
    <x:t>6-13687</x:t>
  </x:si>
  <x:si>
    <x:t>Tayba</x:t>
  </x:si>
  <x:si>
    <x:t>6-13603</x:t>
  </x:si>
  <x:si>
    <x:t>6-13719</x:t>
  </x:si>
  <x:si>
    <x:t>Julia</x:t>
  </x:si>
  <x:si>
    <x:t>6-13210</x:t>
  </x:si>
  <x:si>
    <x:t>Shorouk</x:t>
  </x:si>
  <x:si>
    <x:t>6-13254</x:t>
  </x:si>
  <x:si>
    <x:t>6-13816</x:t>
  </x:si>
  <x:si>
    <x:t>6-14038</x:t>
  </x:si>
  <x:si>
    <x:t>Monica</x:t>
  </x:si>
  <x:si>
    <x:t>Maleeha</x:t>
  </x:si>
  <x:si>
    <x:t>Samah</x:t>
  </x:si>
  <x:si>
    <x:t>6-13325</x:t>
  </x:si>
  <x:si>
    <x:t>Shaime</x:t>
  </x:si>
  <x:si>
    <x:t>6-13944</x:t>
  </x:si>
  <x:si>
    <x:t>6-13698</x:t>
  </x:si>
  <x:si>
    <x:t>6-13316</x:t>
  </x:si>
  <x:si>
    <x:t>Suraiya</x:t>
  </x:si>
  <x:si>
    <x:t>Lura</x:t>
  </x:si>
  <x:si>
    <x:t>6-13973</x:t>
  </x:si>
  <x:si>
    <x:t>2026. 2. 8 오후 1:55:38</x:t>
  </x:si>
  <x:si>
    <x:t>sabbi.malik@gmail.com</x:t>
  </x:si>
  <x:si>
    <x:t>2026. 2. 8 오후 4:22:57</x:t>
  </x:si>
  <x:si>
    <x:t>2026. 6. 5 오후 7:28:06</x:t>
  </x:si>
  <x:si>
    <x:t>2026. 4. 6 오후 5:01:47</x:t>
  </x:si>
  <x:si>
    <x:t>2026. 3. 31 오후 2:33:43</x:t>
  </x:si>
  <x:si>
    <x:t>2026. 3. 31 오후 2:32:27</x:t>
  </x:si>
  <x:si>
    <x:t>2026. 4. 18 오후 8:49:31</x:t>
  </x:si>
  <x:si>
    <x:t>2026. 4. 24 오후 7:31:22</x:t>
  </x:si>
  <x:si>
    <x:t>2026. 3. 22 오후 10:05:12</x:t>
  </x:si>
  <x:si>
    <x:t>Madam wants as a gift</x:t>
  </x:si>
  <x:si>
    <x:t>2026. 5. 27 오후 7:16:02</x:t>
  </x:si>
  <x:si>
    <x:t>2026. 6. 7 오후 1:33:24</x:t>
  </x:si>
  <x:si>
    <x:t>2026. 4. 24 오후 7:43:59</x:t>
  </x:si>
  <x:si>
    <x:t>2026. 3. 13 오후 8:56:35</x:t>
  </x:si>
  <x:si>
    <x:t>2026. 6. 19 오후 9:01:10</x:t>
  </x:si>
  <x:si>
    <x:t>2026. 4. 24 오후 7:18:58</x:t>
  </x:si>
  <x:si>
    <x:t>2026. 6. 18 오후 9:03:46</x:t>
  </x:si>
  <x:si>
    <x:t>2025. 9. 23 오후 5:55:01</x:t>
  </x:si>
  <x:si>
    <x:t>2026. 2. 12 오후 5:02:10</x:t>
  </x:si>
  <x:si>
    <x:t>2026. 5. 9 오후 7:40:34</x:t>
  </x:si>
  <x:si>
    <x:t>2026. 3. 18 오후 4:42:45</x:t>
  </x:si>
  <x:si>
    <x:t>2026. 3. 27 오후 7:20:00</x:t>
  </x:si>
  <x:si>
    <x:t>2026. 1. 8 오후 4:17:15</x:t>
  </x:si>
  <x:si>
    <x:t>2026. 6. 19 오후 8:57:33</x:t>
  </x:si>
  <x:si>
    <x:t>2026. 6. 7 오후 1:33:02</x:t>
  </x:si>
  <x:si>
    <x:t>2025. 11. 6 오후 12:32:16</x:t>
  </x:si>
  <x:si>
    <x:t>2026. 2. 15 오후 5:24:23</x:t>
  </x:si>
  <x:si>
    <x:t>2026. 5. 9 오후 7:47:08</x:t>
  </x:si>
  <x:si>
    <x:t>2026. 3. 15 오후 9:09:01</x:t>
  </x:si>
  <x:si>
    <x:t>2026. 3. 5 오후 1:01:33</x:t>
  </x:si>
  <x:si>
    <x:t>alefia@tambawala.com</x:t>
  </x:si>
  <x:si>
    <x:t>2026. 2. 15 오후 5:29:26</x:t>
  </x:si>
  <x:si>
    <x:t>2026. 3. 27 오후 7:16:21</x:t>
  </x:si>
  <x:si>
    <x:t>2025. 9. 20 오후 5:29:28</x:t>
  </x:si>
  <x:si>
    <x:t>Bangle Set 2510070315</x:t>
  </x:si>
  <x:si>
    <x:t>Loves the hand chain</x:t>
  </x:si>
  <x:si>
    <x:t>2026. 2. 7 오후 1:44:47</x:t>
  </x:si>
  <x:si>
    <x:t>Hand Chain 2509070301</x:t>
  </x:si>
  <x:si>
    <x:t>2025. 9. 26 오후 10:15:47</x:t>
  </x:si>
  <x:si>
    <x:t>nima.elnour@gmail.com</x:t>
  </x:si>
  <x:si>
    <x:t>2026. 5. 15 오후 5:40:50</x:t>
  </x:si>
  <x:si>
    <x:t>2026. 6. 22 오후 2:02:09</x:t>
  </x:si>
  <x:si>
    <x:t>2025. 9. 30 오후 9:56:37</x:t>
  </x:si>
  <x:si>
    <x:t>2026. 3. 9 오후 10:11:50</x:t>
  </x:si>
  <x:si>
    <x:t>She`s buying for gift</x:t>
  </x:si>
  <x:si>
    <x:t>2025. 9. 30 오후 9:07:40</x:t>
  </x:si>
  <x:si>
    <x:t>2026. 2. 8 오후 1:56:13</x:t>
  </x:si>
  <x:si>
    <x:t>2025. 9. 21 오후 5:23:12</x:t>
  </x:si>
  <x:si>
    <x:t>2026. 2. 14 오후 9:33:06</x:t>
  </x:si>
  <x:si>
    <x:t>2026. 5. 15 오후 5:40:21</x:t>
  </x:si>
  <x:si>
    <x:t>2026. 3. 5 오후 7:10:06</x:t>
  </x:si>
  <x:si>
    <x:t>2025. 9. 30 오후 6:02:53</x:t>
  </x:si>
  <x:si>
    <x:t>Necklace set 2602210206</x:t>
  </x:si>
  <x:si>
    <x:t>Hand Chain 2511070306</x:t>
  </x:si>
  <x:si>
    <x:t>2025. 9. 19 오후 7:19:40</x:t>
  </x:si>
  <x:si>
    <x:t>2026. 2. 13 오후 10:30:06</x:t>
  </x:si>
  <x:si>
    <x:t>2025. 9. 20 오후 12:03:48</x:t>
  </x:si>
  <x:si>
    <x:t>Bangle set 2512050314</x:t>
  </x:si>
  <x:si>
    <x:t>2026. 2. 8 오후 2:08:41</x:t>
  </x:si>
  <x:si>
    <x:t>2026. 5. 1 오후 1:34:24</x:t>
  </x:si>
  <x:si>
    <x:t>2026. 3. 27 오후 7:19:22</x:t>
  </x:si>
  <x:si>
    <x:t>2026. 3. 27 오후 7:16:50</x:t>
  </x:si>
  <x:si>
    <x:t>She buy for presents.</x:t>
  </x:si>
  <x:si>
    <x:t>2026. 3. 27 오후 7:25:46</x:t>
  </x:si>
  <x:si>
    <x:t>2025. 9. 12 오후 5:54:56</x:t>
  </x:si>
  <x:si>
    <x:t>2025. 9. 21 오후 10:36:54</x:t>
  </x:si>
  <x:si>
    <x:t>2026. 3. 4 오후 6:34:45</x:t>
  </x:si>
  <x:si>
    <x:t>2026. 1. 9 오후 8:04:28</x:t>
  </x:si>
  <x:si>
    <x:t>2026. 3. 27 오후 7:20:52</x:t>
  </x:si>
  <x:si>
    <x:t>2026. 3. 11 오후 10:48:03</x:t>
  </x:si>
  <x:si>
    <x:t>2026. 6. 9 오후 3:18:40</x:t>
  </x:si>
  <x:si>
    <x:t>For costumer`s gifts.</x:t>
  </x:si>
  <x:si>
    <x:t>2026. 2. 15 오후 5:29:53</x:t>
  </x:si>
  <x:si>
    <x:t>2026. 2. 15 오후 5:20:17</x:t>
  </x:si>
  <x:si>
    <x:t>2026. 5. 16 오후 10:20:26</x:t>
  </x:si>
  <x:si>
    <x:t>2026. 3. 15 오후 4:03:35</x:t>
  </x:si>
  <x:si>
    <x:t>Necklace set 2602210207</x:t>
  </x:si>
  <x:si>
    <x:t>For her 14 y.o daughter</x:t>
  </x:si>
  <x:si>
    <x:t>2025. 9. 10 오후 8:41:10</x:t>
  </x:si>
  <x:si>
    <x:t>Bangle set 2602190315</x:t>
  </x:si>
  <x:si>
    <x:t>2026. 2. 5 오후 5:49:39</x:t>
  </x:si>
  <x:si>
    <x:t>2025. 9. 17 오전 11:59:19</x:t>
  </x:si>
  <x:si>
    <x:t>2026. 2. 11 오후 8:27:22</x:t>
  </x:si>
  <x:si>
    <x:t>Necklace set 2602220204</x:t>
  </x:si>
  <x:si>
    <x:t>2026. 3. 21 오후 9:33:59</x:t>
  </x:si>
  <x:si>
    <x:t>2025. 9. 25 오후 8:38:31</x:t>
  </x:si>
  <x:si>
    <x:t>2026. 3. 9 오후 1:46:09</x:t>
  </x:si>
  <x:si>
    <x:t>Came from Saudi Arabia</x:t>
  </x:si>
  <x:si>
    <x:t>2025. 9. 19 오후 5:57:08</x:t>
  </x:si>
  <x:si>
    <x:t>2026. 6. 13 오후 8:21:56</x:t>
  </x:si>
  <x:si>
    <x:t>2026. 3. 27 오후 7:22:55</x:t>
  </x:si>
  <x:si>
    <x:t>2025. 9. 12 오후 12:23:49</x:t>
  </x:si>
  <x:si>
    <x:t>2025. 9. 29 오후 3:35:38</x:t>
  </x:si>
  <x:si>
    <x:t>2025. 9. 11 오후 9:44:58</x:t>
  </x:si>
  <x:si>
    <x:t>The items is not here.</x:t>
  </x:si>
  <x:si>
    <x:t>2025. 9. 11 오후 3:10:24</x:t>
  </x:si>
  <x:si>
    <x:t>Not reported by Riza</x:t>
  </x:si>
  <x:si>
    <x:t>2025. 9. 9 오후 2:10:44</x:t>
  </x:si>
  <x:si>
    <x:t>2026. 3. 27 오후 7:20:39</x:t>
  </x:si>
  <x:si>
    <x:t>2025. 9. 19 오후 8:56:09</x:t>
  </x:si>
  <x:si>
    <x:t>2025. 9. 9 오후 2:07:20</x:t>
  </x:si>
  <x:si>
    <x:t>Necklace set 2602220203</x:t>
  </x:si>
  <x:si>
    <x:t>2025. 9. 19 오후 7:23:26</x:t>
  </x:si>
  <x:si>
    <x:t>2025. 9. 13 오후 12:46:42</x:t>
  </x:si>
  <x:si>
    <x:t>2026. 6. 14 오후 8:47:02</x:t>
  </x:si>
  <x:si>
    <x:t>2026. 2. 15 오후 5:57:30</x:t>
  </x:si>
  <x:si>
    <x:t>2025. 9. 15 오후 8:17:24</x:t>
  </x:si>
  <x:si>
    <x:t>2026. 2. 15 오후 5:54:15</x:t>
  </x:si>
  <x:si>
    <x:t>2025. 9. 18 오후 12:55:07</x:t>
  </x:si>
  <x:si>
    <x:t>2026. 4. 24 오후 7:47:36</x:t>
  </x:si>
  <x:si>
    <x:t>nawal08khan@gmail.com</x:t>
  </x:si>
  <x:si>
    <x:t>2025. 9. 15 오후 8:52:26</x:t>
  </x:si>
  <x:si>
    <x:t>Bangle set 2602180313</x:t>
  </x:si>
  <x:si>
    <x:t>2026. 3. 9 오후 1:46:54</x:t>
  </x:si>
  <x:si>
    <x:t>40s/Arab/Set purchase</x:t>
  </x:si>
  <x:si>
    <x:t>2025. 9. 20 오후 1:14:27</x:t>
  </x:si>
  <x:si>
    <x:t>2025. 9. 7 오후 6:38:35</x:t>
  </x:si>
  <x:si>
    <x:t>2025. 9. 24 오후 10:03:41</x:t>
  </x:si>
  <x:si>
    <x:t>2026. 5. 1 오후 1:48:38</x:t>
  </x:si>
  <x:si>
    <x:t>2025. 9. 28 오후 2:45:57</x:t>
  </x:si>
  <x:si>
    <x:t>2026. 2. 17 오후 5:52:14</x:t>
  </x:si>
  <x:si>
    <x:t>2025. 9. 20 오후 10:44:36</x:t>
  </x:si>
  <x:si>
    <x:t>2026. 5. 1 오후 1:35:59</x:t>
  </x:si>
  <x:si>
    <x:t>drsadafjalil@gmail.com</x:t>
  </x:si>
  <x:si>
    <x:t>2025. 9. 20 오후 9:01:31</x:t>
  </x:si>
  <x:si>
    <x:t>2026. 2. 11 오후 8:21:29</x:t>
  </x:si>
  <x:si>
    <x:t>2025. 9. 9 오후 7:50:25</x:t>
  </x:si>
  <x:si>
    <x:t>2025. 9. 13 오후 4:09:21</x:t>
  </x:si>
  <x:si>
    <x:t>Bought for her daughter</x:t>
  </x:si>
  <x:si>
    <x:t>2026. 1. 9 오후 8:05:25</x:t>
  </x:si>
  <x:si>
    <x:t>2025. 9. 19 오후 4:31:59</x:t>
  </x:si>
  <x:si>
    <x:t>2025. 9. 13 오후 5:48:04</x:t>
  </x:si>
  <x:si>
    <x:t>2025. 9. 20 오후 5:40:39</x:t>
  </x:si>
  <x:si>
    <x:t>She bought for herself,</x:t>
  </x:si>
  <x:si>
    <x:t>2025. 9. 7 오후 2:19:55</x:t>
  </x:si>
  <x:si>
    <x:t>2025. 9. 16 오후 6:18:52</x:t>
  </x:si>
  <x:si>
    <x:t>2026. 3. 15 오후 4:15:26</x:t>
  </x:si>
  <x:si>
    <x:t>2025. 9. 9 오후 2:06:43</x:t>
  </x:si>
  <x:si>
    <x:t>2025. 9. 14 오후 6:39:44</x:t>
  </x:si>
  <x:si>
    <x:t>2026. 5. 1 오후 1:49:42</x:t>
  </x:si>
  <x:si>
    <x:t>2025. 9. 25 오후 5:27:16</x:t>
  </x:si>
  <x:si>
    <x:t>2025. 9. 12 오후 10:37:11</x:t>
  </x:si>
  <x:si>
    <x:t>2026. 2. 15 오후 5:55:52</x:t>
  </x:si>
  <x:si>
    <x:t>2025. 9. 12 오후 10:05:46</x:t>
  </x:si>
  <x:si>
    <x:t>2026. 2. 8 오후 2:07:24</x:t>
  </x:si>
  <x:si>
    <x:t>2026. 3. 31 오후 2:33:08</x:t>
  </x:si>
  <x:si>
    <x:t>nassernaya340@gmail.com</x:t>
  </x:si>
  <x:si>
    <x:t>jenan.shaireh@gmail.com</x:t>
  </x:si>
  <x:si>
    <x:t>Madam wanted as a gift</x:t>
  </x:si>
  <x:si>
    <x:t>lamar.mahruqi@gmail.com</x:t>
  </x:si>
  <x:si>
    <x:t>2026. 1. 23 오후 8:25:21</x:t>
  </x:si>
  <x:si>
    <x:t>For herself, bracelet</x:t>
  </x:si>
  <x:si>
    <x:t>2026. 6. 19 오후 8:55:46</x:t>
  </x:si>
  <x:si>
    <x:t>2025. 9. 22 오후 1:32:20</x:t>
  </x:si>
  <x:si>
    <x:t>2025. 9. 21 오후 1:13:34</x:t>
  </x:si>
  <x:si>
    <x:t>2025. 9. 22 오후 4:40:53</x:t>
  </x:si>
  <x:si>
    <x:t>2025. 9. 11 오전 11:15:11</x:t>
  </x:si>
  <x:si>
    <x:t>2026. 5. 1 오후 1:55:27</x:t>
  </x:si>
  <x:si>
    <x:t>&lt;p&gt;SS 18kGP Zircon&lt;/p&gt;</x:t>
  </x:si>
  <x:si>
    <x:t>2025. 9. 9 오후 1:59:48</x:t>
  </x:si>
  <x:si>
    <x:t>2026. 3. 18 오후 7:00:28</x:t>
  </x:si>
  <x:si>
    <x:t>Hands Chain 12100601</x:t>
  </x:si>
  <x:si>
    <x:t>2026. 4. 24 오후 7:50:25</x:t>
  </x:si>
  <x:si>
    <x:t>shadabsmizan@gmail.com</x:t>
  </x:si>
  <x:si>
    <x:t>2026. 2. 5 오후 5:48:58</x:t>
  </x:si>
  <x:si>
    <x:t>2025. 9. 19 오후 9:22:55</x:t>
  </x:si>
  <x:si>
    <x:t>2025. 11. 6 오후 9:38:12</x:t>
  </x:si>
  <x:si>
    <x:t>2025. 12. 5 오후 2:38:12</x:t>
  </x:si>
  <x:si>
    <x:t>2025. 9. 21 오후 2:42:05</x:t>
  </x:si>
  <x:si>
    <x:t>2025. 9. 13 오후 2:33:12</x:t>
  </x:si>
  <x:si>
    <x:t>2026. 5. 9 오후 7:42:53</x:t>
  </x:si>
  <x:si>
    <x:t>Belly Stud 2512050506</x:t>
  </x:si>
  <x:si>
    <x:t>2026. 1. 23 오후 8:23:00</x:t>
  </x:si>
  <x:si>
    <x:t>2025. 9. 16 오후 7:18:40</x:t>
  </x:si>
  <x:si>
    <x:t>2026. 1. 23 오후 6:59:26</x:t>
  </x:si>
  <x:si>
    <x:t>He`s looking for a gift for his fiance, so I told him that it`s nice a gift a silver items so she choose this infinity design.</x:t>
  </x:si>
  <x:si>
    <x:t>She is returning customer she bought last January this year. She cameback and buy again few stuff`s to wear this coming EID.</x:t>
  </x:si>
  <x:si>
    <x:t>This customer here and complaining about the bracelet she bought 7 days ago. It`s broken and this item is for the exchanged.</x:t>
  </x:si>
  <x:si>
    <x:t>She came here to exchange the earrings she bought before because it`s small. The she exchange with this 2 items and she added</x:t>
  </x:si>
  <x:si>
    <x:t>Hand Chain 2512050308</x:t>
  </x:si>
  <x:si>
    <x:t>Hand Chain 2602190302</x:t>
  </x:si>
  <x:si>
    <x:t xml:space="preserve">Silver925 18KGP Zircon </x:t>
  </x:si>
  <x:si>
    <x:t>Bangle Set 2508060311</x:t>
  </x:si>
  <x:si>
    <x:t>Hand Chain 2603150301</x:t>
  </x:si>
  <x:si>
    <x:t>2026. 4. 20 오후 8:33:37</x:t>
  </x:si>
  <x:si>
    <x:t>Silver925 18kGP Zircon</x:t>
  </x:si>
  <x:si>
    <x:t>Bangle Set 2503050304</x:t>
  </x:si>
  <x:si>
    <x:t>Hand Chain 2604160302</x:t>
  </x:si>
  <x:si>
    <x:t>Bangle Set 2503050303</x:t>
  </x:si>
  <x:si>
    <x:t>Silver925 18KGP Zircon</x:t>
  </x:si>
  <x:si>
    <x:t>Hand Chain 2601190310</x:t>
  </x:si>
  <x:si>
    <x:t>Bangle Set 2503050306</x:t>
  </x:si>
  <x:si>
    <x:t>Hand Chain 2512050307</x:t>
  </x:si>
  <x:si>
    <x:t>Necklace set 2502100212</x:t>
  </x:si>
  <x:si>
    <x:t xml:space="preserve">Silver925 18kGP Zircon </x:t>
  </x:si>
  <x:si>
    <x:t>Hand Chain 2508060301</x:t>
  </x:si>
  <x:si>
    <x:t>Bangle Set 2509060315</x:t>
  </x:si>
  <x:si>
    <x:t>Bangle set 2504050314</x:t>
  </x:si>
  <x:si>
    <x:t>Bangle Set 2505070314</x:t>
  </x:si>
  <x:si>
    <x:t>Hand chain 2505070302</x:t>
  </x:si>
  <x:si>
    <x:t>Necklace set 2504060210</x:t>
  </x:si>
  <x:si>
    <x:t>Bangle Set 2509070312</x:t>
  </x:si>
  <x:si>
    <x:t>Shell &amp; Zircon 18KGP</x:t>
  </x:si>
  <x:si>
    <x:t>HandsChain 2502100503</x:t>
  </x:si>
  <x:si>
    <x:t>Hand chain 2505060310</x:t>
  </x:si>
  <x:si>
    <x:t>Bangle Set 2505090312</x:t>
  </x:si>
  <x:si>
    <x:t>Bangle set 2504050316</x:t>
  </x:si>
  <x:si>
    <x:t>Handschain 2510070301</x:t>
  </x:si>
  <x:si>
    <x:t>Bought his friends gift</x:t>
  </x:si>
  <x:si>
    <x:t>Necklace set 2502100210</x:t>
  </x:si>
  <x:si>
    <x:t>Hand chain 2505070303</x:t>
  </x:si>
  <x:si>
    <x:t>2026. 5. 29 오후 5:47:42</x:t>
  </x:si>
  <x:si>
    <x:t>2026. 5. 29 오후 5:47:14</x:t>
  </x:si>
  <x:si>
    <x:t>2026. 3. 27 오후 7:17:52</x:t>
  </x:si>
  <x:si>
    <x:t>Bangle Set 2508060312</x:t>
  </x:si>
  <x:si>
    <x:t>2026. 2. 7 오후 1:51:42</x:t>
  </x:si>
  <x:si>
    <x:t>2026. 6. 13 오후 8:21:29</x:t>
  </x:si>
  <x:si>
    <x:t>Adding for MOE stock</x:t>
  </x:si>
  <x:si>
    <x:t>Hand Chain 2602190301</x:t>
  </x:si>
  <x:si>
    <x:t>Bangle Set 2505080314</x:t>
  </x:si>
  <x:si>
    <x:t>Necklace Set 2508060209</x:t>
  </x:si>
  <x:si>
    <x:t>Titanium 18kGP FW Pearl</x:t>
  </x:si>
  <x:si>
    <x:t>HandChain 2504080305</x:t>
  </x:si>
  <x:si>
    <x:t>Bangle Set 2505080312</x:t>
  </x:si>
  <x:si>
    <x:t>Titanium 18kGP Shell</x:t>
  </x:si>
  <x:si>
    <x:t>Bangle Set 2505090311</x:t>
  </x:si>
  <x:si>
    <x:t>Hand Chain 2602180310</x:t>
  </x:si>
  <x:si>
    <x:t>Silver925 18kGP Shell</x:t>
  </x:si>
  <x:si>
    <x:t>Bangle set 2504050315</x:t>
  </x:si>
  <x:si>
    <x:t>Bangle Set 2505090313</x:t>
  </x:si>
  <x:si>
    <x:t>SS 18kGP Glass Stone</x:t>
  </x:si>
  <x:si>
    <x:t>Bangle Set 2509070314</x:t>
  </x:si>
  <x:si>
    <x:t>SS 18kGP Natural Stone</x:t>
  </x:si>
  <x:si>
    <x:t>Bangle Set 2505080311</x:t>
  </x:si>
  <x:si>
    <x:t>Necklace set 2504060211</x:t>
  </x:si>
  <x:si>
    <x:t>Bangle Set 2505070315</x:t>
  </x:si>
  <x:si>
    <x:t>Bangle Set 2508050315</x:t>
  </x:si>
  <x:si>
    <x:t>2026. 5. 1 오후 2:04:18</x:t>
  </x:si>
  <x:si>
    <x:t>Bangle Set 2505080313</x:t>
  </x:si>
  <x:si>
    <x:t>Brass 18KGP FW Pearl</x:t>
  </x:si>
  <x:si>
    <x:t>Necklace set 2601190206</x:t>
  </x:si>
  <x:si>
    <x:t>Hand Chain 2605160305</x:t>
  </x:si>
  <x:si>
    <x:t>Bangle set 2603160312</x:t>
  </x:si>
  <x:si>
    <x:t>Titanium 18kGP Zircon</x:t>
  </x:si>
  <x:si>
    <x:t>Bangle set 2605150312</x:t>
  </x:si>
  <x:si>
    <x:t>Bangle Set 2503050308</x:t>
  </x:si>
  <x:si>
    <x:t>Bangle Set 2508050314</x:t>
  </x:si>
  <x:si>
    <x:t>Necklace Set 2503050204</x:t>
  </x:si>
  <x:si>
    <x:t>Silver925 18kGP Opal</x:t>
  </x:si>
  <x:si>
    <x:t>Bangle Set 2509070313</x:t>
  </x:si>
  <x:si>
    <x:t>Hand Chain 2605160304</x:t>
  </x:si>
  <x:si>
    <x:t>She like chunky earring</x:t>
  </x:si>
  <x:si>
    <x:t>2026. 2. 15 오후 6:00:22</x:t>
  </x:si>
  <x:si>
    <x:t>2026. 7. 6 오후 3:26:56</x:t>
  </x:si>
  <x:si>
    <x:t>2025. 9. 14 오후 12:58:13</x:t>
  </x:si>
  <x:si>
    <x:t>2026. 3. 11 오후 9:20:10</x:t>
  </x:si>
  <x:si>
    <x:t>2026. 7. 6 오후 3:24:07</x:t>
  </x:si>
  <x:si>
    <x:t>2026. 6. 6 오후 8:10:27</x:t>
  </x:si>
  <x:si>
    <x:t>2026. 7. 6 오후 3:26:08</x:t>
  </x:si>
  <x:si>
    <x:t>2026. 5. 9 오후 7:44:28</x:t>
  </x:si>
  <x:si>
    <x:t>2026. 2. 5 오후 5:08:32</x:t>
  </x:si>
  <x:si>
    <x:t>2026. 2. 7 오후 1:52:49</x:t>
  </x:si>
  <x:si>
    <x:t>glbbh6881@hotmail.com</x:t>
  </x:si>
  <x:si>
    <x:t>2025. 9. 13 오후 1:10:14</x:t>
  </x:si>
  <x:si>
    <x:t>2026. 7. 5 오후 9:32:34</x:t>
  </x:si>
  <x:si>
    <x:t>2026. 7. 5 오후 9:36:31</x:t>
  </x:si>
  <x:si>
    <x:t>2026. 4. 25 오후 10:24:19</x:t>
  </x:si>
  <x:si>
    <x:t>2026. 4. 11 오후 10:04:05</x:t>
  </x:si>
  <x:si>
    <x:t>2026. 3. 13 오후 11:41:06</x:t>
  </x:si>
  <x:si>
    <x:t>She bought it for gift</x:t>
  </x:si>
  <x:si>
    <x:t>Presents to her friend.</x:t>
  </x:si>
  <x:si>
    <x:t>2026. 7. 5 오후 9:38:14</x:t>
  </x:si>
  <x:si>
    <x:t>2025. 9. 20 오후 11:54:20</x:t>
  </x:si>
  <x:si>
    <x:t>Necklace set 2602210208</x:t>
  </x:si>
  <x:si>
    <x:t>2026. 3. 2 오후 3:28:49</x:t>
  </x:si>
  <x:si>
    <x:t>2026. 5. 9 오후 10:16:40</x:t>
  </x:si>
  <x:si>
    <x:t>Buying for the gift.</x:t>
  </x:si>
  <x:si>
    <x:t>2025. 9. 29 오후 8:02:14</x:t>
  </x:si>
  <x:si>
    <x:t>2026. 3. 31 오후 2:37:14</x:t>
  </x:si>
  <x:si>
    <x:t>Bangle set 2602200313</x:t>
  </x:si>
  <x:si>
    <x:t>Riina (10 Balance Lift)</x:t>
  </x:si>
  <x:si>
    <x:t>2025. 9. 11 오후 9:16:50</x:t>
  </x:si>
  <x:si>
    <x:t>2026. 6. 13 오후 8:22:47</x:t>
  </x:si>
  <x:si>
    <x:t>2026. 3. 27 오후 7:15:53</x:t>
  </x:si>
  <x:si>
    <x:t>Necklace set 2602210209</x:t>
  </x:si>
  <x:si>
    <x:t>2026. 6. 22 오후 6:45:45</x:t>
  </x:si>
  <x:si>
    <x:t>2026. 2. 7 오후 1:49:18</x:t>
  </x:si>
  <x:si>
    <x:t>2026. 7. 11 오후 7:51:50</x:t>
  </x:si>
  <x:si>
    <x:t>2026. 7. 5 오후 9:39:29</x:t>
  </x:si>
  <x:si>
    <x:t>2026. 4. 13 오후 3:28:21</x:t>
  </x:si>
  <x:si>
    <x:t>Madam bring as a stock</x:t>
  </x:si>
  <x:si>
    <x:t>2026. 7. 9 오후 12:33:11</x:t>
  </x:si>
  <x:si>
    <x:t>2025. 9. 27 오후 2:11:18</x:t>
  </x:si>
  <x:si>
    <x:t>2025. 9. 28 오후 2:32:11</x:t>
  </x:si>
  <x:si>
    <x:t>2026. 2. 11 오후 8:26:32</x:t>
  </x:si>
  <x:si>
    <x:t>2026. 7. 9 오후 6:18:56</x:t>
  </x:si>
  <x:si>
    <x:t>2026. 2. 11 오후 8:22:37</x:t>
  </x:si>
  <x:si>
    <x:t>2026. 7. 9 오후 6:18:26</x:t>
  </x:si>
  <x:si>
    <x:t>2026. 5. 1 오후 1:47:05</x:t>
  </x:si>
  <x:si>
    <x:t>2025. 9. 11 오후 9:45:59</x:t>
  </x:si>
  <x:si>
    <x:t>2025. 9. 13 오후 2:50:50</x:t>
  </x:si>
  <x:si>
    <x:t>2026. 3. 18 오후 10:15:56</x:t>
  </x:si>
  <x:si>
    <x:t>Belly Studs 11150507</x:t>
  </x:si>
  <x:si>
    <x:t>2026. 5. 9 오후 7:48:40</x:t>
  </x:si>
  <x:si>
    <x:t>2026. 5. 28 오후 5:39:52</x:t>
  </x:si>
  <x:si>
    <x:t>Hand Chain 2512060305</x:t>
  </x:si>
  <x:si>
    <x:t>2026. 2. 9 오후 8:27:04</x:t>
  </x:si>
  <x:si>
    <x:t>2026. 4. 25 오후 9:54:50</x:t>
  </x:si>
  <x:si>
    <x:t>2026. 4. 24 오후 7:33:50</x:t>
  </x:si>
  <x:si>
    <x:t>2026. 4. 24 오후 7:29:57</x:t>
  </x:si>
  <x:si>
    <x:t>2025. 9. 19 오후 9:21:45</x:t>
  </x:si>
  <x:si>
    <x:t>2026. 4. 22 오전 10:56:17</x:t>
  </x:si>
  <x:si>
    <x:t>2026. 2. 2 오후 2:27:22</x:t>
  </x:si>
  <x:si>
    <x:t>2025. 9. 19 오후 8:16:12</x:t>
  </x:si>
  <x:si>
    <x:t>2026. 2. 15 오후 5:55:05</x:t>
  </x:si>
  <x:si>
    <x:t>2026. 3. 31 오후 2:30:45</x:t>
  </x:si>
  <x:si>
    <x:t>2026. 2. 11 오후 8:30:02</x:t>
  </x:si>
  <x:si>
    <x:t>2026. 5. 29 오후 5:49:05</x:t>
  </x:si>
  <x:si>
    <x:t>2025. 9. 9 오후 12:01:21</x:t>
  </x:si>
  <x:si>
    <x:t>2026. 2. 11 오후 8:35:41</x:t>
  </x:si>
  <x:si>
    <x:t>2026. 7. 5 오후 9:33:14</x:t>
  </x:si>
  <x:si>
    <x:t>2026. 3. 4 오후 9:15:56</x:t>
  </x:si>
  <x:si>
    <x:t>2025. 9. 13 오후 10:24:25</x:t>
  </x:si>
  <x:si>
    <x:t>(Add-Ex)
(1) Earring 2604150103
(1) Earring 2604150109
(1) Earring 2604160106
(Add-From MOE)
(1) Earring 2503060104
(1) Earring 2504100101
(1) Earring 2602220104
(2) Necklace 12050301
(1) Necklace 2505060203
(1) Necklace 2505060205
(1) Necklace 2505060206
(1) Necklace 2602150204
(1) Necklace 2602160201
(1) Necklace 2602160202
(1) Necklace 2602170202
(1) Necklace 2602170209
(1) Necklace 2602170210
(2) Necklace set 2601190206
(1) Necklace 2602180202
(1) Necklace 2602200207
(1) Necklace 2602200208
(1) Necklace 2602200209
(1) Necklace 2603150201
(2) Necklace 2603150204
(2) Necklace set 2602210210</x:t>
  </x:si>
  <x:si>
    <x:t>(Add)
(1) Bangle 2509060312 Missing보고 있었는데 제품이 있었음
From MOE to MCC total 10
(4) Necklace 2602160210
(2) Necklace set 2602210208
(3) Necklace set 2602220203
(1) Necklace set 2602220204
(De-Damage)
(1) Bangle 2511070311
(1) Necklace 2510060209
(1) Necklace set 2602210208
(Missing)
(1) Earring 2504080105
(1) Necklace 2510070209
(Incorrect quantity)
(1) Necklace set 2602210206
(-1) Necklace set 2602210208</x:t>
  </x:si>
  <x:si>
    <x:t>She wants a pearl earrings but she`s a little bit confuse because of the fresh water shapes so she wants to see another stock and I gave her, then I explain to her that all fresh water pearl is not same size and not a perfect circle. That`s why she convince to take it</x:t>
  </x:si>
  <x:si>
    <x:t>They are family and she`s fine Ng a necklace sets that matching in her dress, so she choose this set, it takes time because she like to bought her daughter also but she didn`t take it cuz a little bit pricey she said that`s why she don`t buy the other item</x:t>
  </x:si>
  <x:si>
    <x:t>They are couple with their baby in the trolley. They don`t have any bags from other store they came intentionally to buy for presents, they buy the bracelet. She is returning costumer according to her she bought here before but her information not registered.</x:t>
  </x:si>
  <x:si>
    <x:t>They came here to change the item she bought before, but she can`t find for her so she decided that her daughter will be the one to choose. And they decided to buy additional item. Then I less only the bracelet amount before and she paid the exceed amount.</x:t>
  </x:si>
  <x:si>
    <x:t>Same customer of receipt no 613482-483 they additional this item because before she wants to matching on her earrings a ring but she`s a little bit confuse but at last she decided to bought it then she bought also for her sister as the match of her necklace set</x:t>
  </x:si>
  <x:si>
    <x:t>She`s an Indian lady that passed by here and she wanted to find an earrings for her. Then she asking me for anti tarnish so I show her the stainless steel cuz she wanted a gold color. Then she likes this earring and she add the bracelet to make it matching</x:t>
  </x:si>
  <x:si>
    <x:t>She`s finding what suits to her taste, then she asking me for a choker so I show to her a choker so she wanted the pearl because she usually wear a pearl. So I show her all choker pearl and I told to her this silver pearl choker is more nice so she choose it</x:t>
  </x:si>
  <x:si>
    <x:t>She`s an Indian lady which finding some gift for her daughter. So I assist her to find some of our items, then she choose this item. But she wanted to tighten up because her daughters hands is a little bit thin so I said I can adjust it to make her size. So she takes it</x:t>
  </x:si>
  <x:si>
    <x:t>She came here to buy something for a gift for her mother because mothers day is coming so she`s searching for a gift the I show to her this item . Then it takes a little bit time because she`s a little bit confused but at last she bought this van Cleef design</x:t>
  </x:si>
  <x:si>
    <x:t>This lady came from lefties and directly came and looking for necklace. We had a hard conversations because she doesn`t know how to speak English. So I just wait for her to look until she can find what she like and finally she choose 1 necklace and she buy it.</x:t>
  </x:si>
  <x:si>
    <x:t>Momina</x:t>
  </x:si>
  <x:si>
    <x:t>Noshin</x:t>
  </x:si>
  <x:si>
    <x:t>Ghala</x:t>
  </x:si>
  <x:si>
    <x:t>6-11836</x:t>
  </x:si>
  <x:si>
    <x:t>6-14040</x:t>
  </x:si>
  <x:si>
    <x:t>6-12710</x:t>
  </x:si>
  <x:si>
    <x:t>6-12426</x:t>
  </x:si>
  <x:si>
    <x:t>6-11844</x:t>
  </x:si>
  <x:si>
    <x:t>2303</x:t>
  </x:si>
  <x:si>
    <x:t>Nasab</x:t>
  </x:si>
  <x:si>
    <x:t>6-13548</x:t>
  </x:si>
  <x:si>
    <x:t>6-12610</x:t>
  </x:si>
  <x:si>
    <x:t>Aicha</x:t>
  </x:si>
  <x:si>
    <x:t>Sarahh</x:t>
  </x:si>
  <x:si>
    <x:t>Wadad</x:t>
  </x:si>
  <x:si>
    <x:t>Eman</x:t>
  </x:si>
  <x:si>
    <x:t>6-12058</x:t>
  </x:si>
  <x:si>
    <x:t>2407</x:t>
  </x:si>
  <x:si>
    <x:t>2603</x:t>
  </x:si>
  <x:si>
    <x:t>Alyazia</x:t>
  </x:si>
  <x:si>
    <x:t>Fozia</x:t>
  </x:si>
  <x:si>
    <x:t>6-11824</x:t>
  </x:si>
  <x:si>
    <x:t>6-12187</x:t>
  </x:si>
  <x:si>
    <x:t>Amidh</x:t>
  </x:si>
  <x:si>
    <x:t>6-14090</x:t>
  </x:si>
  <x:si>
    <x:t>Lily</x:t>
  </x:si>
  <x:si>
    <x:t>6-13086</x:t>
  </x:si>
  <x:si>
    <x:t>6-13508</x:t>
  </x:si>
  <x:si>
    <x:t>6-12713</x:t>
  </x:si>
  <x:si>
    <x:t>Amnaa</x:t>
  </x:si>
  <x:si>
    <x:t>6-13062</x:t>
  </x:si>
  <x:si>
    <x:t>Hind</x:t>
  </x:si>
  <x:si>
    <x:t>Ahkmad</x:t>
  </x:si>
  <x:si>
    <x:t>Ridian</x:t>
  </x:si>
  <x:si>
    <x:t>6-13993</x:t>
  </x:si>
  <x:si>
    <x:t>6-12700</x:t>
  </x:si>
  <x:si>
    <x:t>6-13854</x:t>
  </x:si>
  <x:si>
    <x:t>6-13130</x:t>
  </x:si>
  <x:si>
    <x:t>6-13376</x:t>
  </x:si>
  <x:si>
    <x:t>Card</x:t>
  </x:si>
  <x:si>
    <x:t>Lynette</x:t>
  </x:si>
  <x:si>
    <x:t>Enas</x:t>
  </x:si>
  <x:si>
    <x:t>Samira</x:t>
  </x:si>
  <x:si>
    <x:t>6-12807</x:t>
  </x:si>
  <x:si>
    <x:t>Louise</x:t>
  </x:si>
  <x:si>
    <x:t>Rania</x:t>
  </x:si>
  <x:si>
    <x:t>6-12421</x:t>
  </x:si>
  <x:si>
    <x:t>6-11867</x:t>
  </x:si>
  <x:si>
    <x:t>Exceed</x:t>
  </x:si>
  <x:si>
    <x:t>6-13188</x:t>
  </x:si>
  <x:si>
    <x:t>Hesa</x:t>
  </x:si>
  <x:si>
    <x:t>Sharon</x:t>
  </x:si>
  <x:si>
    <x:t>Sheyka</x:t>
  </x:si>
  <x:si>
    <x:t>6-12055</x:t>
  </x:si>
  <x:si>
    <x:t>6-13838</x:t>
  </x:si>
  <x:si>
    <x:t>6-12709</x:t>
  </x:si>
  <x:si>
    <x:t>Layla</x:t>
  </x:si>
  <x:si>
    <x:t>6-12296</x:t>
  </x:si>
  <x:si>
    <x:t>6-13600</x:t>
  </x:si>
  <x:si>
    <x:t>Shaazia</x:t>
  </x:si>
  <x:si>
    <x:t>6-12582</x:t>
  </x:si>
  <x:si>
    <x:t>Bandar</x:t>
  </x:si>
  <x:si>
    <x:t>Amir</x:t>
  </x:si>
  <x:si>
    <x:t>Csraini</x:t>
  </x:si>
  <x:si>
    <x:t>6-13391</x:t>
  </x:si>
  <x:si>
    <x:t>2307</x:t>
  </x:si>
  <x:si>
    <x:t>6-13988</x:t>
  </x:si>
  <x:si>
    <x:t>6-13690</x:t>
  </x:si>
  <x:si>
    <x:t>2410</x:t>
  </x:si>
  <x:si>
    <x:t>6-13346</x:t>
  </x:si>
  <x:si>
    <x:t>Khuda</x:t>
  </x:si>
  <x:si>
    <x:t>Yafa</x:t>
  </x:si>
  <x:si>
    <x:t>6-14021</x:t>
  </x:si>
  <x:si>
    <x:t>6-13468</x:t>
  </x:si>
  <x:si>
    <x:t>6-13911</x:t>
  </x:si>
  <x:si>
    <x:t>Shaimaa</x:t>
  </x:si>
  <x:si>
    <x:t>Kirsten</x:t>
  </x:si>
  <x:si>
    <x:t>Shekha</x:t>
  </x:si>
  <x:si>
    <x:t>6-13989</x:t>
  </x:si>
  <x:si>
    <x:t>Fajela</x:t>
  </x:si>
  <x:si>
    <x:t>Cyrile</x:t>
  </x:si>
  <x:si>
    <x:t>Nada</x:t>
  </x:si>
  <x:si>
    <x:t>Shahid</x:t>
  </x:si>
  <x:si>
    <x:t>6-12684</x:t>
  </x:si>
  <x:si>
    <x:t>6-13951</x:t>
  </x:si>
  <x:si>
    <x:t>6-13601</x:t>
  </x:si>
  <x:si>
    <x:t>Rodaina</x:t>
  </x:si>
  <x:si>
    <x:t>Stecie</x:t>
  </x:si>
  <x:si>
    <x:t>Found</x:t>
  </x:si>
  <x:si>
    <x:t>6-12719</x:t>
  </x:si>
  <x:si>
    <x:t>Alefia</x:t>
  </x:si>
  <x:si>
    <x:t>6-12584</x:t>
  </x:si>
  <x:si>
    <x:t>Inayeh</x:t>
  </x:si>
  <x:si>
    <x:t>6-13972</x:t>
  </x:si>
  <x:si>
    <x:t>1100104</x:t>
  </x:si>
  <x:si>
    <x:t>2602</x:t>
  </x:si>
  <x:si>
    <x:t>6-13169</x:t>
  </x:si>
  <x:si>
    <x:t>6-11852</x:t>
  </x:si>
  <x:si>
    <x:t>Pooja</x:t>
  </x:si>
  <x:si>
    <x:t>Kawther</x:t>
  </x:si>
  <x:si>
    <x:t>6-13426</x:t>
  </x:si>
  <x:si>
    <x:t>Sultan</x:t>
  </x:si>
  <x:si>
    <x:t>Supriys</x:t>
  </x:si>
  <x:si>
    <x:t>Sheima</x:t>
  </x:si>
  <x:si>
    <x:t>Nejle</x:t>
  </x:si>
  <x:si>
    <x:t>6-13200</x:t>
  </x:si>
  <x:si>
    <x:t>6-13746</x:t>
  </x:si>
  <x:si>
    <x:t>6-13574</x:t>
  </x:si>
  <x:si>
    <x:t>Ramz</x:t>
  </x:si>
  <x:si>
    <x:t>6-13652</x:t>
  </x:si>
  <x:si>
    <x:t>6-13962</x:t>
  </x:si>
  <x:si>
    <x:t>6_13459</x:t>
  </x:si>
  <x:si>
    <x:t>6-13204</x:t>
  </x:si>
  <x:si>
    <x:t>Medaya</x:t>
  </x:si>
  <x:si>
    <x:t>Muneeza</x:t>
  </x:si>
  <x:si>
    <x:t>6-13907</x:t>
  </x:si>
  <x:si>
    <x:t>6-12169</x:t>
  </x:si>
  <x:si>
    <x:t>6-12496</x:t>
  </x:si>
  <x:si>
    <x:t>6-12468</x:t>
  </x:si>
  <x:si>
    <x:t>6-13168</x:t>
  </x:si>
  <x:si>
    <x:t>6-13061</x:t>
  </x:si>
  <x:si>
    <x:t>6-13224</x:t>
  </x:si>
  <x:si>
    <x:t>Fanan</x:t>
  </x:si>
  <x:si>
    <x:t>Lamis</x:t>
  </x:si>
  <x:si>
    <x:t>6-13582</x:t>
  </x:si>
  <x:si>
    <x:t>Shaikah</x:t>
  </x:si>
  <x:si>
    <x:t>6-12144</x:t>
  </x:si>
  <x:si>
    <x:t>6-12923</x:t>
  </x:si>
  <x:si>
    <x:t>Alnida</x:t>
  </x:si>
  <x:si>
    <x:t>Nurkyz</x:t>
  </x:si>
  <x:si>
    <x:t>Aghalia</x:t>
  </x:si>
  <x:si>
    <x:t>재방여부</x:t>
  </x:si>
  <x:si>
    <x:t>Jasme</x:t>
  </x:si>
  <x:si>
    <x:t>Henna</x:t>
  </x:si>
  <x:si>
    <x:t>Hadhiya</x:t>
  </x:si>
  <x:si>
    <x:t>6-12206</x:t>
  </x:si>
  <x:si>
    <x:t>6-11938</x:t>
  </x:si>
  <x:si>
    <x:t>6-12158</x:t>
  </x:si>
  <x:si>
    <x:t>6-13287</x:t>
  </x:si>
  <x:si>
    <x:t>Raghda</x:t>
  </x:si>
  <x:si>
    <x:t>Iolia</x:t>
  </x:si>
  <x:si>
    <x:t>Aramia</x:t>
  </x:si>
  <x:si>
    <x:t>6-13419</x:t>
  </x:si>
  <x:si>
    <x:t>6-12825</x:t>
  </x:si>
  <x:si>
    <x:t>Rama</x:t>
  </x:si>
  <x:si>
    <x:t>Rawdha</x:t>
  </x:si>
  <x:si>
    <x:t>6-13368</x:t>
  </x:si>
  <x:si>
    <x:t>Fatema</x:t>
  </x:si>
  <x:si>
    <x:t>6-12960</x:t>
  </x:si>
  <x:si>
    <x:t>Madeeha</x:t>
  </x:si>
  <x:si>
    <x:t>6-12901</x:t>
  </x:si>
  <x:si>
    <x:t>2411</x:t>
  </x:si>
  <x:si>
    <x:t>6-12489</x:t>
  </x:si>
  <x:si>
    <x:t>Shooq</x:t>
  </x:si>
  <x:si>
    <x:t>6-13833</x:t>
  </x:si>
  <x:si>
    <x:t>Nayla</x:t>
  </x:si>
  <x:si>
    <x:t>6-13646</x:t>
  </x:si>
  <x:si>
    <x:t>Saima</x:t>
  </x:si>
  <x:si>
    <x:t>6-12424</x:t>
  </x:si>
  <x:si>
    <x:t>6-11826</x:t>
  </x:si>
  <x:si>
    <x:t>6-13084</x:t>
  </x:si>
  <x:si>
    <x:t>Maya</x:t>
  </x:si>
  <x:si>
    <x:t>Khalima</x:t>
  </x:si>
  <x:si>
    <x:t>6-12170</x:t>
  </x:si>
  <x:si>
    <x:t>Ruwayda</x:t>
  </x:si>
  <x:si>
    <x:t>2026. 2. 11 오후 8:30:47</x:t>
  </x:si>
  <x:si>
    <x:t>2026. 3. 5 오후 7:12:53</x:t>
  </x:si>
  <x:si>
    <x:t>2026. 3. 18 오전 11:56:00</x:t>
  </x:si>
  <x:si>
    <x:t>2025. 9. 7 오후 6:10:57</x:t>
  </x:si>
  <x:si>
    <x:t>Not reported by Tala</x:t>
  </x:si>
  <x:si>
    <x:t>2025. 9. 30 오후 6:23:17</x:t>
  </x:si>
  <x:si>
    <x:t>2026. 5. 1 오후 1:53:00</x:t>
  </x:si>
  <x:si>
    <x:t>2025. 9. 18 오후 12:18:23</x:t>
  </x:si>
  <x:si>
    <x:t>2025. 9. 11 오후 3:31:48</x:t>
  </x:si>
  <x:si>
    <x:t>2026. 4. 24 오후 7:42:16</x:t>
  </x:si>
  <x:si>
    <x:t>2026. 4. 24 오후 7:21:01</x:t>
  </x:si>
  <x:si>
    <x:t>2026. 4. 24 오후 7:20:32</x:t>
  </x:si>
  <x:si>
    <x:t>2026. 3. 27 오후 7:20:12</x:t>
  </x:si>
  <x:si>
    <x:t>2026. 2. 15 오후 5:24:59</x:t>
  </x:si>
  <x:si>
    <x:t>2026. 5. 1 오후 1:35:16</x:t>
  </x:si>
  <x:si>
    <x:t>Bangle set 2602200314</x:t>
  </x:si>
  <x:si>
    <x:t>2026. 6. 19 오후 8:59:53</x:t>
  </x:si>
  <x:si>
    <x:t>2026. 4. 4 오후 5:35:12</x:t>
  </x:si>
  <x:si>
    <x:t>2026. 5. 1 오후 1:33:04</x:t>
  </x:si>
  <x:si>
    <x:t>2026. 3. 21 오후 9:34:53</x:t>
  </x:si>
  <x:si>
    <x:t>2025. 9. 13 오후 9:47:21</x:t>
  </x:si>
  <x:si>
    <x:t>2025. 9. 12 오후 3:22:16</x:t>
  </x:si>
  <x:si>
    <x:t>2025. 9. 30 오후 6:14:32</x:t>
  </x:si>
  <x:si>
    <x:t>2025. 9. 19 오후 10:51:00</x:t>
  </x:si>
  <x:si>
    <x:t>2026. 5. 15 오후 7:18:50</x:t>
  </x:si>
  <x:si>
    <x:t>2026. 5. 9 오후 7:42:21</x:t>
  </x:si>
  <x:si>
    <x:t>2026. 5. 1 오후 1:52:29</x:t>
  </x:si>
  <x:si>
    <x:t>2026. 5. 9 오후 7:39:33</x:t>
  </x:si>
  <x:si>
    <x:t>2026. 3. 4 오후 6:34:16</x:t>
  </x:si>
  <x:si>
    <x:t>2026. 3. 27 오후 7:19:46</x:t>
  </x:si>
  <x:si>
    <x:t>2026. 3. 15 오후 4:16:55</x:t>
  </x:si>
  <x:si>
    <x:t>2026. 5. 1 오후 1:51:00</x:t>
  </x:si>
  <x:si>
    <x:t>2026. 2. 11 오후 8:30:22</x:t>
  </x:si>
  <x:si>
    <x:t>2026. 6. 19 오후 9:02:05</x:t>
  </x:si>
  <x:si>
    <x:t>2026. 4. 22 오전 10:54:42</x:t>
  </x:si>
  <x:si>
    <x:t>2025. 9. 9 오후 2:28:32</x:t>
  </x:si>
  <x:si>
    <x:t>2026. 2. 11 오후 8:26:54</x:t>
  </x:si>
  <x:si>
    <x:t>2026. 3. 26 오후 6:42:13</x:t>
  </x:si>
  <x:si>
    <x:t>2026. 4. 24 오후 7:41:35</x:t>
  </x:si>
  <x:si>
    <x:t>Bangle set 2602200312</x:t>
  </x:si>
  <x:si>
    <x:t>2026. 2. 6 오후 12:39:50</x:t>
  </x:si>
  <x:si>
    <x:t>2026. 3. 18 오후 5:04:51</x:t>
  </x:si>
  <x:si>
    <x:t>Bangle Set 2510060313</x:t>
  </x:si>
  <x:si>
    <x:t>2026. 2. 15 오후 5:53:50</x:t>
  </x:si>
  <x:si>
    <x:t>2026. 6. 13 오후 8:19:14</x:t>
  </x:si>
  <x:si>
    <x:t>2026. 6. 19 오후 8:55:11</x:t>
  </x:si>
  <x:si>
    <x:t>2026. 4. 18 오후 8:50:42</x:t>
  </x:si>
  <x:si>
    <x:t>2026. 2. 13 오후 10:28:59</x:t>
  </x:si>
  <x:si>
    <x:t>2025. 9. 28 오후 9:17:38</x:t>
  </x:si>
  <x:si>
    <x:t>2026. 5. 1 오후 2:10:14</x:t>
  </x:si>
  <x:si>
    <x:t>Not reported by Regine</x:t>
  </x:si>
  <x:si>
    <x:t>Bought van Cleef set</x:t>
  </x:si>
  <x:si>
    <x:t>2026. 2. 5 오후 5:07:49</x:t>
  </x:si>
  <x:si>
    <x:t>2026. 5. 9 오후 7:47:41</x:t>
  </x:si>
  <x:si>
    <x:t>2025. 9. 15 오후 7:48:15</x:t>
  </x:si>
  <x:si>
    <x:t>2026. 4. 24 오후 7:36:21</x:t>
  </x:si>
  <x:si>
    <x:t>Necklace set 04100203</x:t>
  </x:si>
  <x:si>
    <x:t>2025. 9. 27 오후 2:18:54</x:t>
  </x:si>
  <x:si>
    <x:t>ouhoud.elk@gmail.com</x:t>
  </x:si>
  <x:si>
    <x:t>2026. 3. 18 오후 4:23:51</x:t>
  </x:si>
  <x:si>
    <x:t>2026. 5. 16 오후 8:23:46</x:t>
  </x:si>
  <x:si>
    <x:t>2026. 3. 27 오후 7:25:32</x:t>
  </x:si>
  <x:si>
    <x:t>2026. 3. 18 오후 4:25:07</x:t>
  </x:si>
  <x:si>
    <x:t>2026. 6. 19 오후 8:24:49</x:t>
  </x:si>
  <x:si>
    <x:t>40s/Local/By Accident</x:t>
  </x:si>
  <x:si>
    <x:t>2025. 9. 10 오후 8:40:41</x:t>
  </x:si>
  <x:si>
    <x:t>2026. 6. 19 오후 9:00:28</x:t>
  </x:si>
  <x:si>
    <x:t>2026. 3. 31 오후 2:34:30</x:t>
  </x:si>
  <x:si>
    <x:t>Necklace Set 2506060205</x:t>
  </x:si>
  <x:si>
    <x:t>2026. 2. 11 오후 8:24:52</x:t>
  </x:si>
  <x:si>
    <x:t>2026. 3. 5 오후 7:06:53</x:t>
  </x:si>
  <x:si>
    <x:t>2025. 9. 21 오후 1:14:02</x:t>
  </x:si>
  <x:si>
    <x:t>2026. 4. 24 오후 7:47:03</x:t>
  </x:si>
  <x:si>
    <x:t>2025. 9. 17 오후 7:42:26</x:t>
  </x:si>
  <x:si>
    <x:t>2026. 1. 23 오후 6:51:23</x:t>
  </x:si>
  <x:si>
    <x:t>2026. 2. 8 오후 2:06:55</x:t>
  </x:si>
  <x:si>
    <x:t>2026. 4. 24 오후 7:32:33</x:t>
  </x:si>
  <x:si>
    <x:t>Bangle set 2505080311</x:t>
  </x:si>
  <x:si>
    <x:t>2025. 9. 9 오후 7:16:23</x:t>
  </x:si>
  <x:si>
    <x:t>2026. 5. 3 오후 6:08:27</x:t>
  </x:si>
  <x:si>
    <x:t>2026. 2. 13 오후 6:28:49</x:t>
  </x:si>
  <x:si>
    <x:t>2025. 9. 12 오후 10:07:57</x:t>
  </x:si>
  <x:si>
    <x:t>2025. 9. 22 오후 4:41:25</x:t>
  </x:si>
  <x:si>
    <x:t>2025. 9. 17 오후 5:35:33</x:t>
  </x:si>
  <x:si>
    <x:t>Madam took it for MOE</x:t>
  </x:si>
  <x:si>
    <x:t>2026. 3. 5 오후 1:02:56</x:t>
  </x:si>
  <x:si>
    <x:t>2026. 6. 18 오후 8:16:02</x:t>
  </x:si>
  <x:si>
    <x:t>2026. 6. 19 오후 9:01:40</x:t>
  </x:si>
  <x:si>
    <x:t>2026. 5. 1 오후 1:51:39</x:t>
  </x:si>
  <x:si>
    <x:t>2026. 3. 27 오후 7:23:26</x:t>
  </x:si>
  <x:si>
    <x:t>2026. 6. 13 오후 8:21:03</x:t>
  </x:si>
  <x:si>
    <x:t>Bring here as a stock</x:t>
  </x:si>
  <x:si>
    <x:t>2026. 2. 5 오후 5:06:40</x:t>
  </x:si>
  <x:si>
    <x:t>Bangle Set 2510070312</x:t>
  </x:si>
  <x:si>
    <x:t>Bangle set 2512060313</x:t>
  </x:si>
  <x:si>
    <x:t>2025. 9. 21 오후 6:04:22</x:t>
  </x:si>
  <x:si>
    <x:t>2025. 9. 29 오후 3:36:42</x:t>
  </x:si>
  <x:si>
    <x:t>2025. 9. 19 오후 8:35:55</x:t>
  </x:si>
  <x:si>
    <x:t>2025. 9. 21 오후 5:01:53</x:t>
  </x:si>
  <x:si>
    <x:t>2025. 9. 10 오후 8:38:53</x:t>
  </x:si>
  <x:si>
    <x:t>skhalhathboor@gmail.com</x:t>
  </x:si>
  <x:si>
    <x:t>2025. 9. 19 오후 6:27:56</x:t>
  </x:si>
  <x:si>
    <x:t>2026. 6. 4 오후 12:22:28</x:t>
  </x:si>
  <x:si>
    <x:t>Khaoula Al Baccouche</x:t>
  </x:si>
  <x:si>
    <x:t>rawannaln1@gmail.com</x:t>
  </x:si>
  <x:si>
    <x:t>2026. 3. 27 오후 7:22:42</x:t>
  </x:si>
  <x:si>
    <x:t>2025. 9. 8 오후 6:12:08</x:t>
  </x:si>
  <x:si>
    <x:t>2026. 3. 31 오후 2:36:11</x:t>
  </x:si>
  <x:si>
    <x:t>ghayaalrasasi@gmail.com</x:t>
  </x:si>
  <x:si>
    <x:t>2026. 3. 13 오후 8:58:29</x:t>
  </x:si>
  <x:si>
    <x:t>2026. 3. 22 오후 10:07:31</x:t>
  </x:si>
  <x:si>
    <x:t>40s/Arab/By Acctident</x:t>
  </x:si>
  <x:si>
    <x:t>2025. 9. 20 오후 12:04:50</x:t>
  </x:si>
  <x:si>
    <x:t>2025. 9. 7 오후 5:23:15</x:t>
  </x:si>
  <x:si>
    <x:t>Present for her friend.</x:t>
  </x:si>
  <x:si>
    <x:t>2026. 2. 8 오후 4:26:04</x:t>
  </x:si>
  <x:si>
    <x:t>2026. 5. 1 오후 1:47:54</x:t>
  </x:si>
  <x:si>
    <x:t>2025. 9. 28 오후 5:18:15</x:t>
  </x:si>
  <x:si>
    <x:t>2026. 1. 8 오후 4:18:26</x:t>
  </x:si>
  <x:si>
    <x:t>30s/Arab/Good Potential</x:t>
  </x:si>
  <x:si>
    <x:t>Bangle Set 2510060315</x:t>
  </x:si>
  <x:si>
    <x:t>2025. 9. 19 오후 7:24:28</x:t>
  </x:si>
  <x:si>
    <x:t>2025. 9. 24 오후 5:14:16</x:t>
  </x:si>
  <x:si>
    <x:t>2026. 2. 8 오후 1:52:33</x:t>
  </x:si>
  <x:si>
    <x:t>2025. 9. 26 오후 2:56:04</x:t>
  </x:si>
  <x:si>
    <x:t>2025. 9. 14 오후 2:46:08</x:t>
  </x:si>
  <x:si>
    <x:t>2025. 9. 21 오후 1:15:56</x:t>
  </x:si>
  <x:si>
    <x:t>2026. 6. 13 오후 8:22:20</x:t>
  </x:si>
  <x:si>
    <x:t>She buy for herself.</x:t>
  </x:si>
  <x:si>
    <x:t>&lt;p&gt;Titanium 18kGP&lt;/p&gt;</x:t>
  </x:si>
  <x:si>
    <x:t>2026. 2. 22 오후 6:21:02</x:t>
  </x:si>
  <x:si>
    <x:t>2026. 1. 17 오후 3:35:06</x:t>
  </x:si>
  <x:si>
    <x:t>Laila Fadhel9(letter R)</x:t>
  </x:si>
  <x:si>
    <x:t>2026. 2. 8 오후 4:22:23</x:t>
  </x:si>
  <x:si>
    <x:t>2025. 11. 6 오후 8:44:13</x:t>
  </x:si>
  <x:si>
    <x:t>2025. 9. 11 오후 9:45:30</x:t>
  </x:si>
  <x:si>
    <x:t>asassalma90@gmail.com</x:t>
  </x:si>
  <x:si>
    <x:t>2026. 6. 19 오후 8:59:21</x:t>
  </x:si>
  <x:si>
    <x:t>Nose Ring Set 05100602</x:t>
  </x:si>
  <x:si>
    <x:t>He bought it for gift</x:t>
  </x:si>
  <x:si>
    <x:t>2025. 9. 20 오후 10:46:41</x:t>
  </x:si>
  <x:si>
    <x:t>2025. 9. 21 오후 6:57:54</x:t>
  </x:si>
  <x:si>
    <x:t>2026. 5. 25 오후 4:37:04</x:t>
  </x:si>
  <x:si>
    <x:t>2026. 2. 8 오후 1:53:08</x:t>
  </x:si>
  <x:si>
    <x:t>2025. 9. 21 오후 3:52:33</x:t>
  </x:si>
  <x:si>
    <x:t>zeina.dib90@hotmail.com</x:t>
  </x:si>
  <x:si>
    <x:t>Silver925 18kGP Catseye</x:t>
  </x:si>
  <x:si>
    <x:t>2025. 9. 17 오후 1:05:19</x:t>
  </x:si>
  <x:si>
    <x:t>2026. 1. 23 오후 8:24:04</x:t>
  </x:si>
  <x:si>
    <x:t>2025. 9. 11 오후 2:24:04</x:t>
  </x:si>
  <x:si>
    <x:t>2026. 1. 9 오후 8:06:10</x:t>
  </x:si>
  <x:si>
    <x:t>2026. 2. 25 오후 10:17:55</x:t>
  </x:si>
  <x:si>
    <x:t>2026. 2. 13 오후 10:30:28</x:t>
  </x:si>
  <x:si>
    <x:t>2025. 9. 28 오후 9:17:03</x:t>
  </x:si>
  <x:si>
    <x:t>Bangle Set 2510080311</x:t>
  </x:si>
  <x:si>
    <x:t>2026. 3. 9 오후 1:44:47</x:t>
  </x:si>
  <x:si>
    <x:t>2025. 9. 7 오후 6:10:17</x:t>
  </x:si>
  <x:si>
    <x:t>2025. 9. 23 오후 4:47:50</x:t>
  </x:si>
  <x:si>
    <x:t>For her friend, gift</x:t>
  </x:si>
  <x:si>
    <x:t>Hand Chain 2510060309</x:t>
  </x:si>
  <x:si>
    <x:t>2026. 6. 22 오후 6:44:35</x:t>
  </x:si>
  <x:si>
    <x:t>2026. 3. 27 오후 7:23:56</x:t>
  </x:si>
  <x:si>
    <x:t>2025. 9. 25 오후 3:41:16</x:t>
  </x:si>
  <x:si>
    <x:t>2025. 9. 9 오후 2:05:46</x:t>
  </x:si>
  <x:si>
    <x:t>She buy for her Mom.</x:t>
  </x:si>
  <x:si>
    <x:t>darwish.jb@icloud.com</x:t>
  </x:si>
  <x:si>
    <x:t>2025. 9. 23 오후 5:56:28</x:t>
  </x:si>
  <x:si>
    <x:t>2026. 6. 19 오후 9:02:35</x:t>
  </x:si>
  <x:si>
    <x:t>2025. 9. 15 오후 9:35:00</x:t>
  </x:si>
  <x:si>
    <x:t>2026. 3. 9 오후 1:44:08</x:t>
  </x:si>
  <x:si>
    <x:t>Nose Piercing 06230504</x:t>
  </x:si>
  <x:si>
    <x:t>2025. 9. 10 오후 8:39:32</x:t>
  </x:si>
  <x:si>
    <x:t>2025. 9. 15 오후 12:09:24</x:t>
  </x:si>
  <x:si>
    <x:t>2025. 9. 20 오후 1:37:04</x:t>
  </x:si>
  <x:si>
    <x:t>2025. 9. 16 오후 2:25:32</x:t>
  </x:si>
  <x:si>
    <x:t>2025. 9. 24 오후 2:12:42</x:t>
  </x:si>
  <x:si>
    <x:t>2026. 6. 20 오후 7:41:15</x:t>
  </x:si>
  <x:si>
    <x:t>Necklace set 2602210210</x:t>
  </x:si>
  <x:si>
    <x:t>2025. 9. 25 오후 9:56:24</x:t>
  </x:si>
  <x:si>
    <x:t>Earrings, for herself</x:t>
  </x:si>
  <x:si>
    <x:t>2026. 2. 7 오후 1:45:19</x:t>
  </x:si>
  <x:si>
    <x:t>2026. 1. 23 오후 6:50:22</x:t>
  </x:si>
  <x:si>
    <x:t>2025. 9. 15 오후 12:11:56</x:t>
  </x:si>
  <x:si>
    <x:t>2026. 7. 6 오후 3:24:28</x:t>
  </x:si>
  <x:si>
    <x:t>2025. 9. 22 오후 7:36:33</x:t>
  </x:si>
  <x:si>
    <x:t>2026. 3. 15 오후 4:21:46</x:t>
  </x:si>
  <x:si>
    <x:t>Presents for her friend</x:t>
  </x:si>
  <x:si>
    <x:t>No discount/2명/Young</x:t>
  </x:si>
  <x:si>
    <x:t>2025. 9. 30 오후 9:45:05</x:t>
  </x:si>
  <x:si>
    <x:t>Indian/Nice Customer</x:t>
  </x:si>
  <x:si>
    <x:t>2026. 4. 24 오후 7:43:07</x:t>
  </x:si>
  <x:si>
    <x:t>duaanizam1999@gmail.com</x:t>
  </x:si>
  <x:si>
    <x:t>Necklace set 2602220201</x:t>
  </x:si>
  <x:si>
    <x:t>Presents fo his friend.</x:t>
  </x:si>
  <x:si>
    <x:t>2026. 2. 15 오후 5:20:45</x:t>
  </x:si>
  <x:si>
    <x:t>2025. 12. 5 오후 2:36:54</x:t>
  </x:si>
  <x:si>
    <x:t>2026. 4. 24 오후 7:28:54</x:t>
  </x:si>
  <x:si>
    <x:t>2026. 3. 14 오후 8:47:02</x:t>
  </x:si>
  <x:si>
    <x:t>2025. 9. 17 오후 12:00:51</x:t>
  </x:si>
  <x:si>
    <x:t>2025. 9. 10 오전 11:08:56</x:t>
  </x:si>
  <x:si>
    <x:t>2026. 4. 24 오후 7:24:38</x:t>
  </x:si>
  <x:si>
    <x:t>2026. 2. 8 오후 4:24:48</x:t>
  </x:si>
  <x:si>
    <x:t>2025. 9. 7 오후 5:24:06</x:t>
  </x:si>
  <x:si>
    <x:t>2025. 9. 14 오후 7:39:43</x:t>
  </x:si>
  <x:si>
    <x:t>Due to missing the pair</x:t>
  </x:si>
  <x:si>
    <x:t>2025. 9. 10 오후 8:40:07</x:t>
  </x:si>
  <x:si>
    <x:t>2026. 4. 24 오후 7:30:45</x:t>
  </x:si>
  <x:si>
    <x:t>2025. 9. 11 오후 2:15:25</x:t>
  </x:si>
  <x:si>
    <x:t>2026. 5. 1 오후 1:51:20</x:t>
  </x:si>
  <x:si>
    <x:t>2025. 9. 26 오후 10:16:15</x:t>
  </x:si>
  <x:si>
    <x:t>Bought tennis bracelet</x:t>
  </x:si>
  <x:si>
    <x:t>2026. 6. 13 오후 8:20:37</x:t>
  </x:si>
  <x:si>
    <x:t>2026. 5. 1 오후 1:33:28</x:t>
  </x:si>
  <x:si>
    <x:t>2025. 9. 7 오후 6:11:50</x:t>
  </x:si>
  <x:si>
    <x:t>2025. 9. 11 오후 2:23:33</x:t>
  </x:si>
  <x:si>
    <x:t>2025. 9. 11 오후 9:44:27</x:t>
  </x:si>
  <x:si>
    <x:t>not reported by Riza</x:t>
  </x:si>
  <x:si>
    <x:t>She came first to check and go around came back to get a earrings</x:t>
  </x:si>
  <x:si>
    <x:t>She came here to buy an item for herself. And she likes our items .</x:t>
  </x:si>
  <x:si>
    <x:t>She go here to bought a gift for her mom and she choose this ring</x:t>
  </x:si>
  <x:si>
    <x:t>간단한 방문처럼 보였지만 구매. 하트 디자인 제품 위주로 살펴본. 색상은 골드컬러. 혼자 방문. ParFois 쇼핑백.</x:t>
  </x:si>
  <x:si>
    <x:t>She buy necklace set with earrings and other earrings for presents.</x:t>
  </x:si>
  <x:si>
    <x:t>She came directly here to buy a nose pin. And she pick this design.</x:t>
  </x:si>
  <x:si>
    <x:t>She buy earrings for her daughter. After buying she will go to Max.</x:t>
  </x:si>
  <x:si>
    <x:t>Same customer of receipt 612323, she add this one for her daughter.</x:t>
  </x:si>
  <x:si>
    <x:t>She came and intentionally buying the earrings for her 2 daughters.</x:t>
  </x:si>
  <x:si>
    <x:t>She is with her 2 friends, for herself self she buy also earrings.</x:t>
  </x:si>
  <x:si>
    <x:t>Came again for bought earrings and necklace and for her daughter</x:t>
  </x:si>
  <x:si>
    <x:t>2 Arab young ladies buy a presents for their Mom for Mothers day.</x:t>
  </x:si>
  <x:si>
    <x:t>She passed by only and she bought this hoops earrings for herself</x:t>
  </x:si>
  <x:si>
    <x:t>She came only to buy for a presents to her friends and for herself.</x:t>
  </x:si>
  <x:si>
    <x:t>They passed by here and directly buy this item, they are a couple.</x:t>
  </x:si>
  <x:si>
    <x:t>Men and women together bought bracelet for gift to their friend.</x:t>
  </x:si>
  <x:si>
    <x:t>Her Brother came with video call took two bangle sets and earring.</x:t>
  </x:si>
  <x:si>
    <x:t>An Emarati women with black abaya with paper bag bought handchain.</x:t>
  </x:si>
  <x:si>
    <x:t>2 teenager ladies who buys a necklace for presents to their friend.</x:t>
  </x:si>
  <x:si>
    <x:t>She buy bracelet and necklace for her Mo and bangle for herself.</x:t>
  </x:si>
  <x:si>
    <x:t>She is with her friend, she buy 1 earrings as well as her friend.</x:t>
  </x:si>
  <x:si>
    <x:t>First time to buy, she buy earrings and rings for herself/alone/작은키</x:t>
  </x:si>
  <x:si>
    <x:t>She buy matching pear necklace and earrings to use for occasion.</x:t>
  </x:si>
  <x:si>
    <x:t>She buys it for gift for her friend, she`s usually buying to us.</x:t>
  </x:si>
  <x:si>
    <x:t>She is with her daughter, she buy a necklace and earrings for her.</x:t>
  </x:si>
  <x:si>
    <x:t>She buy 1 earrings for her 5 years old daughter and 1 for herself.</x:t>
  </x:si>
  <x:si>
    <x:t>Same customer of receipt no.(612911) She adding this one bracelet.</x:t>
  </x:si>
  <x:si>
    <x:t>She is with her husband, she buy a hand chain paid by the husband.</x:t>
  </x:si>
  <x:si>
    <x:t>She`s our loyal customer that always buying here for herself. And she likes this earrings. Today she is with her friends</x:t>
  </x:si>
  <x:si>
    <x:t>Bought a necklace also her sister wants to get silver bracelets but they said will look other shop to check and come back</x:t>
  </x:si>
  <x:si>
    <x:t>They are family and her mother wanted to buy earrings for her graduation and she choose this items she added the bracelet.</x:t>
  </x:si>
  <x:si>
    <x:t>They are couple just passing but they stopped and had a look, but the lady is her intention to buy rings only as she said.</x:t>
  </x:si>
  <x:si>
    <x:t>She came here to bought for herself an earring with a dangle design and I show all to her and she bought this item 2pcs.</x:t>
  </x:si>
  <x:si>
    <x:t>They are returning costumer her daughter bought here before also. Today they cameback and buy 1 necklace set and handchain.</x:t>
  </x:si>
  <x:si>
    <x:t>She is returning customer. She is from Abu Dhabi, she bought here before and everytime she come in Dubai she buys here..</x:t>
  </x:si>
  <x:si>
    <x:t>She is young lady from south Africa a fashionable type of girl.she loves jewelry. She cameback and buy necklace this time.</x:t>
  </x:si>
  <x:si>
    <x:t>She`s finding for her 3 years old daughter to match with her outfit. And she see this set and she choose this and bought it</x:t>
  </x:si>
  <x:si>
    <x:t>She came here before and bought. She came and bought this item for herself. She`s not registered before so I registered her</x:t>
  </x:si>
  <x:si>
    <x:t>They are daughter and mother, her daughter wanted to have a layered so we help her to choose and this item she will like.</x:t>
  </x:si>
  <x:si>
    <x:t>She came here before and she already check this item because of her earrings it`s matching then she came back to bought it.</x:t>
  </x:si>
  <x:si>
    <x:t>They(2 girls) bought the earring for their friend`s gift. They checked if their friend doesn`t like it, exchange or not.</x:t>
  </x:si>
  <x:si>
    <x:t>She came here to bought a hoops earrings again she choose this two design and bought it. She`s one of our loyal customer</x:t>
  </x:si>
  <x:si>
    <x:t>She bought here before an stud earrings too. Now she came back again because she wants a small one. So she buy this item</x:t>
  </x:si>
  <x:si>
    <x:t>She came here before and checking for a gift that she wanted to bought then she came back to bought this silver bracelet</x:t>
  </x:si>
  <x:si>
    <x:t>She passed by here and asking for a purple color so I assist her and then she chooses this all items that near to her dress</x:t>
  </x:si>
  <x:si>
    <x:t>She passed by here and asking for a hand chain, then I show to her and she choose the one I choose to her. So she bought it</x:t>
  </x:si>
  <x:si>
    <x:t>An Arab women wearing black abaya with loccitane paperbag.She`s returning customer but doesn`t want to give her details.</x:t>
  </x:si>
  <x:si>
    <x:t>She came and buy handchain. According to her I just come and buy for this. She is in a hurry so she ddn`t give her info.</x:t>
  </x:si>
  <x:si>
    <x:t>They came here before and check this nose ring already then after a little bit time they came back and bought for this item</x:t>
  </x:si>
  <x:si>
    <x:t>They only passed by here and her daughter wanted to bought a necklace so I show her the silver. Then she likes this item.</x:t>
  </x:si>
  <x:si>
    <x:t>An Arab mother and daughter bought 6 pieces earrings as a gift.Returning customer but today only registered their details.</x:t>
  </x:si>
  <x:si>
    <x:t>She came here before and she came back to bought an earrings for her 2 daughters and she choose this design and bought it</x:t>
  </x:si>
  <x:si>
    <x:t>The other ladies from the customer receipt no. 613545, she wanted this bracelet so this is the one she bought for herself</x:t>
  </x:si>
  <x:si>
    <x:t>Returning costumers carrying Zara bag came here to look for earing to match her necklace and bracelet with the same design.</x:t>
  </x:si>
  <x:si>
    <x:t>They are a family and they wanted to buy a necklace as a gift and they choose this heart necklace design and they bought it</x:t>
  </x:si>
  <x:si>
    <x:t>He passed by here and finding a chain then he bought this item to get the chain only for his key. I gave it 20% discount.</x:t>
  </x:si>
  <x:si>
    <x:t>She came here to buy a gift for her friend and she chooses this two items as a gift. She`s one of our returning customer</x:t>
  </x:si>
  <x:si>
    <x:t>They are sisters who came here before to check something to give as a gift and now they came back to bought this necklace.</x:t>
  </x:si>
  <x:si>
    <x:t>They came here before and came back to bought this 2 items as her daily use bracelet. They are one of our loyal customer</x:t>
  </x:si>
  <x:si>
    <x:t>They finding a gift. Then the daughter choose this so she bought it</x:t>
  </x:si>
  <x:si>
    <x:t>She is with her friend, she buy a evil eye double chain necklace.</x:t>
  </x:si>
  <x:si>
    <x:t>Her sister bought necklace set and she came back for another set</x:t>
  </x:si>
  <x:si>
    <x:t>They bought for her sister, she pick immediately that`s she wanted</x:t>
  </x:si>
  <x:si>
    <x:t>She bought it for her sister and for herself. She buy always here.</x:t>
  </x:si>
  <x:si>
    <x:t>She buys 2 necklace set`s for the 2 Mother`s for this coming EID.</x:t>
  </x:si>
  <x:si>
    <x:t>This item she took was exchanged to the earrings she bought first.</x:t>
  </x:si>
  <x:si>
    <x:t>She is returning costumer, this time she buy a ring for herself.</x:t>
  </x:si>
  <x:si>
    <x:t>She buy a ring, she came from other shop`s she came to buy a ring.</x:t>
  </x:si>
  <x:si>
    <x:t>Asye</x:t>
  </x:si>
  <x:si>
    <x:t>Shan</x:t>
  </x:si>
  <x:si>
    <x:t>Jasiem</x:t>
  </x:si>
  <x:si>
    <x:t>6-13238</x:t>
  </x:si>
  <x:si>
    <x:t>Khadiza</x:t>
  </x:si>
  <x:si>
    <x:t>6-14020</x:t>
  </x:si>
  <x:si>
    <x:t>Taleb</x:t>
  </x:si>
  <x:si>
    <x:t>Alyasha</x:t>
  </x:si>
  <x:si>
    <x:t>Hamsa</x:t>
  </x:si>
  <x:si>
    <x:t>6-13165</x:t>
  </x:si>
  <x:si>
    <x:t>6-13104</x:t>
  </x:si>
  <x:si>
    <x:t>6-13899</x:t>
  </x:si>
  <x:si>
    <x:t>6-13977</x:t>
  </x:si>
  <x:si>
    <x:t>6-13998</x:t>
  </x:si>
  <x:si>
    <x:t>6-13637</x:t>
  </x:si>
  <x:si>
    <x:t>6-13787</x:t>
  </x:si>
  <x:si>
    <x:t>Elham</x:t>
  </x:si>
  <x:si>
    <x:t>6-13187</x:t>
  </x:si>
  <x:si>
    <x:t>Aliyahh</x:t>
  </x:si>
  <x:si>
    <x:t>6-13739</x:t>
  </x:si>
  <x:si>
    <x:t>Huma</x:t>
  </x:si>
  <x:si>
    <x:t>6-13323</x:t>
  </x:si>
  <x:si>
    <x:t>Evelin</x:t>
  </x:si>
  <x:si>
    <x:t>6-13694</x:t>
  </x:si>
  <x:si>
    <x:t>Lulu</x:t>
  </x:si>
  <x:si>
    <x:t>6-13197</x:t>
  </x:si>
  <x:si>
    <x:t>Tijina</x:t>
  </x:si>
  <x:si>
    <x:t>Bashyer</x:t>
  </x:si>
  <x:si>
    <x:t>6-13845</x:t>
  </x:si>
  <x:si>
    <x:t>6-13583</x:t>
  </x:si>
  <x:si>
    <x:t>6-13139</x:t>
  </x:si>
  <x:si>
    <x:t>Beenihs</x:t>
  </x:si>
  <x:si>
    <x:t>6-13321</x:t>
  </x:si>
  <x:si>
    <x:t>6-13460</x:t>
  </x:si>
  <x:si>
    <x:t>6-13513</x:t>
  </x:si>
  <x:si>
    <x:t>6-13748</x:t>
  </x:si>
  <x:si>
    <x:t>Swati</x:t>
  </x:si>
  <x:si>
    <x:t>6-13113</x:t>
  </x:si>
  <x:si>
    <x:t>Daniya</x:t>
  </x:si>
  <x:si>
    <x:t>6-13220</x:t>
  </x:si>
  <x:si>
    <x:t>Rahman</x:t>
  </x:si>
  <x:si>
    <x:t>6-13314</x:t>
  </x:si>
  <x:si>
    <x:t>Cynthia</x:t>
  </x:si>
  <x:si>
    <x:t>6-13769</x:t>
  </x:si>
  <x:si>
    <x:t>Tue(평가)</x:t>
  </x:si>
  <x:si>
    <x:t>6-13531</x:t>
  </x:si>
  <x:si>
    <x:t>6-13408</x:t>
  </x:si>
  <x:si>
    <x:t>6-13537</x:t>
  </x:si>
  <x:si>
    <x:t>Esraa</x:t>
  </x:si>
  <x:si>
    <x:t>6-14039</x:t>
  </x:si>
  <x:si>
    <x:t>6-13990</x:t>
  </x:si>
  <x:si>
    <x:t>Sheeka</x:t>
  </x:si>
  <x:si>
    <x:t>6-14073</x:t>
  </x:si>
  <x:si>
    <x:t>6-13929</x:t>
  </x:si>
  <x:si>
    <x:t>Mezne</x:t>
  </x:si>
  <x:si>
    <x:t>6-13869</x:t>
  </x:si>
  <x:si>
    <x:t>Hiyam</x:t>
  </x:si>
  <x:si>
    <x:t>6-13843</x:t>
  </x:si>
  <x:si>
    <x:t>Hanifa</x:t>
  </x:si>
  <x:si>
    <x:t>6-14041</x:t>
  </x:si>
  <x:si>
    <x:t>6-14045</x:t>
  </x:si>
  <x:si>
    <x:t>Brass</x:t>
  </x:si>
  <x:si>
    <x:t>Rasha</x:t>
  </x:si>
  <x:si>
    <x:t>2405</x:t>
  </x:si>
  <x:si>
    <x:t>Ranya</x:t>
  </x:si>
  <x:si>
    <x:t>Salama</x:t>
  </x:si>
  <x:si>
    <x:t>6-11800</x:t>
  </x:si>
  <x:si>
    <x:t>6-12896</x:t>
  </x:si>
  <x:si>
    <x:t>Eaaring</x:t>
  </x:si>
  <x:si>
    <x:t>Shabbir</x:t>
  </x:si>
  <x:si>
    <x:t>Shouq</x:t>
  </x:si>
  <x:si>
    <x:t>6-12245</x:t>
  </x:si>
  <x:si>
    <x:t>6-11774</x:t>
  </x:si>
  <x:si>
    <x:t>6-12363</x:t>
  </x:si>
  <x:si>
    <x:t>Minha</x:t>
  </x:si>
  <x:si>
    <x:t>Dana</x:t>
  </x:si>
  <x:si>
    <x:t>Reem</x:t>
  </x:si>
  <x:si>
    <x:t>Rehan</x:t>
  </x:si>
  <x:si>
    <x:t>6-12775</x:t>
  </x:si>
  <x:si>
    <x:t>6-11817</x:t>
  </x:si>
  <x:si>
    <x:t>Lojine</x:t>
  </x:si>
  <x:si>
    <x:t>Hamad</x:t>
  </x:si>
  <x:si>
    <x:t>2512</x:t>
  </x:si>
  <x:si>
    <x:t>6-12450</x:t>
  </x:si>
  <x:si>
    <x:t>Nuwani</x:t>
  </x:si>
  <x:si>
    <x:t>6-12747</x:t>
  </x:si>
  <x:si>
    <x:t>6-13070</x:t>
  </x:si>
  <x:si>
    <x:t>Alexia</x:t>
  </x:si>
  <x:si>
    <x:t>6-12416</x:t>
  </x:si>
  <x:si>
    <x:t>6-11796</x:t>
  </x:si>
  <x:si>
    <x:t>6-11773</x:t>
  </x:si>
  <x:si>
    <x:t>6-11787</x:t>
  </x:si>
  <x:si>
    <x:t>Asmah</x:t>
  </x:si>
  <x:si>
    <x:t>Noha</x:t>
  </x:si>
  <x:si>
    <x:t>6-12035</x:t>
  </x:si>
  <x:si>
    <x:t>6-11992</x:t>
  </x:si>
  <x:si>
    <x:t>6-12611</x:t>
  </x:si>
  <x:si>
    <x:t>Jiana</x:t>
  </x:si>
  <x:si>
    <x:t>Gina</x:t>
  </x:si>
  <x:si>
    <x:t>Jean</x:t>
  </x:si>
  <x:si>
    <x:t>Senya</x:t>
  </x:si>
  <x:si>
    <x:t>6-11767</x:t>
  </x:si>
  <x:si>
    <x:t>6-11983</x:t>
  </x:si>
  <x:si>
    <x:t>6-12752</x:t>
  </x:si>
  <x:si>
    <x:t>6-12985</x:t>
  </x:si>
  <x:si>
    <x:t>Haifa</x:t>
  </x:si>
  <x:si>
    <x:t>6-12371</x:t>
  </x:si>
  <x:si>
    <x:t>Hoor</x:t>
  </x:si>
  <x:si>
    <x:t>6-12446</x:t>
  </x:si>
  <x:si>
    <x:t>6-11801</x:t>
  </x:si>
  <x:si>
    <x:t>Marwa</x:t>
  </x:si>
  <x:si>
    <x:t>6-11778</x:t>
  </x:si>
  <x:si>
    <x:t>Shayma</x:t>
  </x:si>
  <x:si>
    <x:t>6-12955</x:t>
  </x:si>
  <x:si>
    <x:t>6-12057</x:t>
  </x:si>
  <x:si>
    <x:t>6-12485</x:t>
  </x:si>
  <x:si>
    <x:t>6-12903</x:t>
  </x:si>
  <x:si>
    <x:t>Adam</x:t>
  </x:si>
  <x:si>
    <x:t>6-11830</x:t>
  </x:si>
  <x:si>
    <x:t>Jane</x:t>
  </x:si>
  <x:si>
    <x:t>Mariam</x:t>
  </x:si>
  <x:si>
    <x:t>Shikha</x:t>
  </x:si>
  <x:si>
    <x:t>6-12304</x:t>
  </x:si>
  <x:si>
    <x:t>Haya</x:t>
  </x:si>
  <x:si>
    <x:t>6-12198</x:t>
  </x:si>
  <x:si>
    <x:t>Nesrin</x:t>
  </x:si>
  <x:si>
    <x:t>Sheeja</x:t>
  </x:si>
  <x:si>
    <x:t>Hanen</x:t>
  </x:si>
  <x:si>
    <x:t>6-13356</x:t>
  </x:si>
  <x:si>
    <x:t>6-11972</x:t>
  </x:si>
  <x:si>
    <x:t>6-13009</x:t>
  </x:si>
  <x:si>
    <x:t>Stone</x:t>
  </x:si>
  <x:si>
    <x:t>6-13848</x:t>
  </x:si>
  <x:si>
    <x:t>6-13796</x:t>
  </x:si>
  <x:si>
    <x:t>6-12971</x:t>
  </x:si>
  <x:si>
    <x:t>Najwan</x:t>
  </x:si>
  <x:si>
    <x:t>6-11883</x:t>
  </x:si>
  <x:si>
    <x:t>6-13578</x:t>
  </x:si>
  <x:si>
    <x:t>6-12385</x:t>
  </x:si>
  <x:si>
    <x:t>Alina</x:t>
  </x:si>
  <x:si>
    <x:t>Shamsa</x:t>
  </x:si>
  <x:si>
    <x:t>6-12884</x:t>
  </x:si>
  <x:si>
    <x:t>Aseel</x:t>
  </x:si>
  <x:si>
    <x:t>6-12311</x:t>
  </x:si>
  <x:si>
    <x:t>6-12438</x:t>
  </x:si>
  <x:si>
    <x:t>6-13031</x:t>
  </x:si>
  <x:si>
    <x:t>Arab</x:t>
  </x:si>
  <x:si>
    <x:t>Halimah</x:t>
  </x:si>
  <x:si>
    <x:t>6-12359</x:t>
  </x:si>
  <x:si>
    <x:t>6-12552</x:t>
  </x:si>
  <x:si>
    <x:t>Nafia</x:t>
  </x:si>
  <x:si>
    <x:t>6-13466</x:t>
  </x:si>
  <x:si>
    <x:t>6-13655</x:t>
  </x:si>
  <x:si>
    <x:t>6-12756</x:t>
  </x:si>
  <x:si>
    <x:t>Savina</x:t>
  </x:si>
  <x:si>
    <x:t>6-13885</x:t>
  </x:si>
  <x:si>
    <x:t>6-13806</x:t>
  </x:si>
  <x:si>
    <x:t>Namitha</x:t>
  </x:si>
  <x:si>
    <x:t>Zoya</x:t>
  </x:si>
  <x:si>
    <x:t>Fatima</x:t>
  </x:si>
  <x:si>
    <x:t>Rawad</x:t>
  </x:si>
  <x:si>
    <x:t>They are mother and daughter, the daughter checking something she wants to give as a gift. She`s choosing between the two necklace she saw. But i tell her this item will be the nice for a gift so she choose this item</x:t>
  </x:si>
  <x:si>
    <x:t>She is a regular costumer she purchase a lots of stuff`s here. She came with her boyfriend, asked directly a ring she doesn`t look any items only a ring. She bought a rings which have 3 pcs together amount of 800 AED.</x:t>
  </x:si>
  <x:si>
    <x:t>She came from other shop`s here at MCC and she came directly here to buy something she wanted. And she chooses this same tennis bracelet with different color abd she wanted to resize it to her size so I did it for her</x:t>
  </x:si>
  <x:si>
    <x:t>They are mother and daughter. The mother finding a jewelry that she wanted to bought for herself and for her daughter. Then after a little bit take time because they choosing what they wanted to choose they bought it.</x:t>
  </x:si>
  <x:si>
    <x:t>An Arab guy came from other shop`s he is carrying any brands of paper bag`s. When he came he is asking a earrings for her daughter and wife. He bought these 3 pairs of silver earrings. He don`t want to give his information.</x:t>
  </x:si>
  <x:si>
    <x:t>She wants to find that she can layered so it`s takes a little bit time because I help here to choose what she wanted then she choose this 3 necklace to layered, then we also find an earring and hand chain that can match.</x:t>
  </x:si>
  <x:si>
    <x:t>She`s our loyal customer, madam Amal.She passed by here and finding that she wanted to buy again. She bought this necklace and earrings it takes time a little bit because I ask madam for more discount to deal with it.</x:t>
  </x:si>
  <x:si>
    <x:t>She always come here before , but always checking only our items but now she`s direct come here to bought a gift for a 10 year old girl so I help her to choose a set . Then she decided this silver color than the gold color</x:t>
  </x:si>
  <x:si>
    <x:t>He is an African guy buying a necklace and 2 pairs of set of bangles. She want to give to her grandma and the other is for sister a surprise gifts because they will travel tomorrow.</x:t>
  </x:si>
  <x:si>
    <x:t>They are group of families who came a Mother buy a necklace set, 2 pairs of earrings and another single necklace these all are for her daughters. It`s their first time to buy here.</x:t>
  </x:si>
  <x:si>
    <x:t>They passed by here, they are a husband and wife. The lady wanted this ring so she bought it for herself. She doesn`t want to registered her information because they are rushing.</x:t>
  </x:si>
  <x:si>
    <x:t>They are husband and wife. The lady is looking first a earring and necklace, but when she saw a ring she liked it and the husband also likedt it than the earrings. So they buy it.</x:t>
  </x:si>
  <x:si>
    <x:t>They are couple who passed by only here and the girl wanted to buy something for herself then she checked this silver necklace and she likes it and the guy is the one who paid for it.</x:t>
  </x:si>
  <x:si>
    <x:t>She`s a Pakistan lady, she came in khaavi shop, she passed by here and checking for the necklace. Then she likes this necklace with matching bracelet so she bought it for herself</x:t>
  </x:si>
  <x:si>
    <x:t>She`s a Pakistan lady wanted to bought for herself. And she likes this necklace flower and the bracelet I show to her and she added a pearl earrings for her mother and for herself</x:t>
  </x:si>
  <x:si>
    <x:t>Khawla</x:t>
  </x:si>
  <x:si>
    <x:t>6-12776</x:t>
  </x:si>
  <x:si>
    <x:t>6-12788</x:t>
  </x:si>
  <x:si>
    <x:t>Halema</x:t>
  </x:si>
  <x:si>
    <x:t>6-12801</x:t>
  </x:si>
  <x:si>
    <x:t>Nawal</x:t>
  </x:si>
  <x:si>
    <x:t>6-11811</x:t>
  </x:si>
  <x:si>
    <x:t>6-12606</x:t>
  </x:si>
  <x:si>
    <x:t>Samiya</x:t>
  </x:si>
  <x:si>
    <x:t>Hend</x:t>
  </x:si>
  <x:si>
    <x:t>6-12016</x:t>
  </x:si>
  <x:si>
    <x:t>2507</x:t>
  </x:si>
  <x:si>
    <x:t>6-11879</x:t>
  </x:si>
  <x:si>
    <x:t>6-12860</x:t>
  </x:si>
  <x:si>
    <x:t>6-11953</x:t>
  </x:si>
  <x:si>
    <x:t>6-12370</x:t>
  </x:si>
  <x:si>
    <x:t>6-12873</x:t>
  </x:si>
  <x:si>
    <x:t>Budoor</x:t>
  </x:si>
  <x:si>
    <x:t>Anas</x:t>
  </x:si>
  <x:si>
    <x:t>6-11849</x:t>
  </x:si>
  <x:si>
    <x:t>Halima</x:t>
  </x:si>
  <x:si>
    <x:t>Rifka</x:t>
  </x:si>
  <x:si>
    <x:t>Roudha</x:t>
  </x:si>
  <x:si>
    <x:t>Riza</x:t>
  </x:si>
  <x:si>
    <x:t>Note</x:t>
  </x:si>
  <x:si>
    <x:t>6-11857</x:t>
  </x:si>
  <x:si>
    <x:t>Meaad</x:t>
  </x:si>
  <x:si>
    <x:t>Neha</x:t>
  </x:si>
  <x:si>
    <x:t>6-11837</x:t>
  </x:si>
  <x:si>
    <x:t>Aliyah</x:t>
  </x:si>
  <x:si>
    <x:t>Jayani</x:t>
  </x:si>
  <x:si>
    <x:t>6-12386</x:t>
  </x:si>
  <x:si>
    <x:t>6-14025</x:t>
  </x:si>
  <x:si>
    <x:t>6-13688</x:t>
  </x:si>
  <x:si>
    <x:t>6-13260</x:t>
  </x:si>
  <x:si>
    <x:t>6-13718</x:t>
  </x:si>
  <x:si>
    <x:t>Soumaya</x:t>
  </x:si>
  <x:si>
    <x:t>6-12470</x:t>
  </x:si>
  <x:si>
    <x:t>Mahsa</x:t>
  </x:si>
  <x:si>
    <x:t>6-13555</x:t>
  </x:si>
  <x:si>
    <x:t>Joseph</x:t>
  </x:si>
  <x:si>
    <x:t>Thanku</x:t>
  </x:si>
  <x:si>
    <x:t>6-13777</x:t>
  </x:si>
  <x:si>
    <x:t>Derya</x:t>
  </x:si>
  <x:si>
    <x:t>6-13560</x:t>
  </x:si>
  <x:si>
    <x:t>6-14052</x:t>
  </x:si>
  <x:si>
    <x:t>Preet</x:t>
  </x:si>
  <x:si>
    <x:t>Mosuma</x:t>
  </x:si>
  <x:si>
    <x:t>Samara</x:t>
  </x:si>
  <x:si>
    <x:t>6-13221</x:t>
  </x:si>
  <x:si>
    <x:t>6-13336</x:t>
  </x:si>
  <x:si>
    <x:t>6-13320</x:t>
  </x:si>
  <x:si>
    <x:t>6-12883</x:t>
  </x:si>
  <x:si>
    <x:t>Ameera</x:t>
  </x:si>
  <x:si>
    <x:t>6-13464</x:t>
  </x:si>
  <x:si>
    <x:t>Anjo</x:t>
  </x:si>
  <x:si>
    <x:t>Elmer</x:t>
  </x:si>
  <x:si>
    <x:t>Taif</x:t>
  </x:si>
  <x:si>
    <x:t>6-13887</x:t>
  </x:si>
  <x:si>
    <x:t>6-13290</x:t>
  </x:si>
  <x:si>
    <x:t>6-12076</x:t>
  </x:si>
  <x:si>
    <x:t>Zainab</x:t>
  </x:si>
  <x:si>
    <x:t>All/Out</x:t>
  </x:si>
  <x:si>
    <x:t>6-13797</x:t>
  </x:si>
  <x:si>
    <x:t>Mark</x:t>
  </x:si>
  <x:si>
    <x:t>6-11854</x:t>
  </x:si>
  <x:si>
    <x:t>Ashbah</x:t>
  </x:si>
  <x:si>
    <x:t>6-13402</x:t>
  </x:si>
  <x:si>
    <x:t>6-13915</x:t>
  </x:si>
  <x:si>
    <x:t>6-13502</x:t>
  </x:si>
  <x:si>
    <x:t>6-13818</x:t>
  </x:si>
  <x:si>
    <x:t>6-13137</x:t>
  </x:si>
  <x:si>
    <x:t>Fadia</x:t>
  </x:si>
  <x:si>
    <x:t>6-13638</x:t>
  </x:si>
  <x:si>
    <x:t>6-13597</x:t>
  </x:si>
  <x:si>
    <x:t>Sharom</x:t>
  </x:si>
  <x:si>
    <x:t>Malat</x:t>
  </x:si>
  <x:si>
    <x:t>Prabin</x:t>
  </x:si>
  <x:si>
    <x:t>Najat</x:t>
  </x:si>
  <x:si>
    <x:t>Rubina</x:t>
  </x:si>
  <x:si>
    <x:t>2503</x:t>
  </x:si>
  <x:si>
    <x:t>Ibraham</x:t>
  </x:si>
  <x:si>
    <x:t>6-14061</x:t>
  </x:si>
  <x:si>
    <x:t>6-13717</x:t>
  </x:si>
  <x:si>
    <x:t>6-13106</x:t>
  </x:si>
  <x:si>
    <x:t>6-13417</x:t>
  </x:si>
  <x:si>
    <x:t>Melni</x:t>
  </x:si>
  <x:si>
    <x:t>Alia</x:t>
  </x:si>
  <x:si>
    <x:t>6-13673</x:t>
  </x:si>
  <x:si>
    <x:t>6-13681</x:t>
  </x:si>
  <x:si>
    <x:t>6-12192</x:t>
  </x:si>
  <x:si>
    <x:t>Naziya</x:t>
  </x:si>
  <x:si>
    <x:t>6-13196</x:t>
  </x:si>
  <x:si>
    <x:t>6-13994</x:t>
  </x:si>
  <x:si>
    <x:t>6-13529</x:t>
  </x:si>
  <x:si>
    <x:t>Bangle</x:t>
  </x:si>
  <x:si>
    <x:t>6-12685</x:t>
  </x:si>
  <x:si>
    <x:t>6-11878</x:t>
  </x:si>
  <x:si>
    <x:t>Rayan</x:t>
  </x:si>
  <x:si>
    <x:t>Salwa</x:t>
  </x:si>
  <x:si>
    <x:t>6-13033</x:t>
  </x:si>
  <x:si>
    <x:t>6-12333</x:t>
  </x:si>
  <x:si>
    <x:t>6-12309</x:t>
  </x:si>
  <x:si>
    <x:t>6-12808</x:t>
  </x:si>
  <x:si>
    <x:t>6-12993</x:t>
  </x:si>
  <x:si>
    <x:t>Watch</x:t>
  </x:si>
  <x:si>
    <x:t>6-12373</x:t>
  </x:si>
  <x:si>
    <x:t>Earcuff</x:t>
  </x:si>
  <x:si>
    <x:t>6-13385</x:t>
  </x:si>
  <x:si>
    <x:t>Essa</x:t>
  </x:si>
  <x:si>
    <x:t>Dalia</x:t>
  </x:si>
  <x:si>
    <x:t>Sofia</x:t>
  </x:si>
  <x:si>
    <x:t>Ghenwa</x:t>
  </x:si>
  <x:si>
    <x:t>Name</x:t>
  </x:si>
  <x:si>
    <x:t>6-11911</x:t>
  </x:si>
  <x:si>
    <x:t>Ring</x:t>
  </x:si>
  <x:si>
    <x:t>6-13575</x:t>
  </x:si>
  <x:si>
    <x:t>6-13232</x:t>
  </x:si>
  <x:si>
    <x:t>6-13457</x:t>
  </x:si>
  <x:si>
    <x:t>Morgan</x:t>
  </x:si>
  <x:si>
    <x:t>6-12250</x:t>
  </x:si>
  <x:si>
    <x:t>6-12640</x:t>
  </x:si>
  <x:si>
    <x:t>6-12905</x:t>
  </x:si>
  <x:si>
    <x:t>Manar</x:t>
  </x:si>
  <x:si>
    <x:t>Joud</x:t>
  </x:si>
  <x:si>
    <x:t>6-11941</x:t>
  </x:si>
  <x:si>
    <x:t>6-13826</x:t>
  </x:si>
  <x:si>
    <x:t>Haniya</x:t>
  </x:si>
  <x:si>
    <x:t>Jude</x:t>
  </x:si>
  <x:si>
    <x:t>6-12282</x:t>
  </x:si>
  <x:si>
    <x:t>6-13341</x:t>
  </x:si>
  <x:si>
    <x:t>Mayson</x:t>
  </x:si>
  <x:si>
    <x:t>6-12041</x:t>
  </x:si>
  <x:si>
    <x:t>Khadiga</x:t>
  </x:si>
  <x:si>
    <x:t>6-11932</x:t>
  </x:si>
  <x:si>
    <x:t>6-12377</x:t>
  </x:si>
  <x:si>
    <x:t>Ricky</x:t>
  </x:si>
  <x:si>
    <x:t>Wafa</x:t>
  </x:si>
  <x:si>
    <x:t>6-12714</x:t>
  </x:si>
  <x:si>
    <x:t>Sada</x:t>
  </x:si>
  <x:si>
    <x:t>6-12407</x:t>
  </x:si>
  <x:si>
    <x:t>6-12361</x:t>
  </x:si>
  <x:si>
    <x:t>6-11919</x:t>
  </x:si>
  <x:si>
    <x:t>Haidee</x:t>
  </x:si>
  <x:si>
    <x:t>Manav</x:t>
  </x:si>
  <x:si>
    <x:t>6-12850</x:t>
  </x:si>
  <x:si>
    <x:t>Souhila</x:t>
  </x:si>
  <x:si>
    <x:t>6-12422</x:t>
  </x:si>
  <x:si>
    <x:t>6-11832</x:t>
  </x:si>
  <x:si>
    <x:t>Anklet</x:t>
  </x:si>
  <x:si>
    <x:t>6-12406</x:t>
  </x:si>
  <x:si>
    <x:t>6-12230</x:t>
  </x:si>
  <x:si>
    <x:t>6-11864</x:t>
  </x:si>
  <x:si>
    <x:t>Ghina</x:t>
  </x:si>
  <x:si>
    <x:t>Hibba</x:t>
  </x:si>
  <x:si>
    <x:t>Earring</x:t>
  </x:si>
  <x:si>
    <x:t>2309</x:t>
  </x:si>
  <x:si>
    <x:t>6-12745</x:t>
  </x:si>
  <x:si>
    <x:t>6-12224</x:t>
  </x:si>
  <x:si>
    <x:t>Niven</x:t>
  </x:si>
  <x:si>
    <x:t>How??</x:t>
  </x:si>
  <x:si>
    <x:t>Thanya</x:t>
  </x:si>
  <x:si>
    <x:t>6-11782</x:t>
  </x:si>
  <x:si>
    <x:t>Kawla</x:t>
  </x:si>
  <x:si>
    <x:t>6-12344</x:t>
  </x:si>
  <x:si>
    <x:t>6-12382</x:t>
  </x:si>
  <x:si>
    <x:t>6-12475</x:t>
  </x:si>
  <x:si>
    <x:t>Fathiy</x:t>
  </x:si>
  <x:si>
    <x:t>Mariamm</x:t>
  </x:si>
  <x:si>
    <x:t>6-12957</x:t>
  </x:si>
  <x:si>
    <x:t>Sabina</x:t>
  </x:si>
  <x:si>
    <x:t>6-12880</x:t>
  </x:si>
  <x:si>
    <x:t>재고현황</x:t>
  </x:si>
  <x:si>
    <x:t>6-12390</x:t>
  </x:si>
  <x:si>
    <x:t>2511</x:t>
  </x:si>
  <x:si>
    <x:t>6-12216</x:t>
  </x:si>
  <x:si>
    <x:t>6-11049</x:t>
  </x:si>
  <x:si>
    <x:t>Magalie</x:t>
  </x:si>
  <x:si>
    <x:t>Kaneez</x:t>
  </x:si>
  <x:si>
    <x:t>6-13310</x:t>
  </x:si>
  <x:si>
    <x:t>6-12435</x:t>
  </x:si>
  <x:si>
    <x:t>6-12707</x:t>
  </x:si>
  <x:si>
    <x:t>Anushka</x:t>
  </x:si>
  <x:si>
    <x:t>6-12017</x:t>
  </x:si>
  <x:si>
    <x:t>Rima</x:t>
  </x:si>
  <x:si>
    <x:t>6-11835</x:t>
  </x:si>
  <x:si>
    <x:t>6-11910</x:t>
  </x:si>
  <x:si>
    <x:t>Hassa</x:t>
  </x:si>
  <x:si>
    <x:t>Patti</x:t>
  </x:si>
  <x:si>
    <x:t>Miriam</x:t>
  </x:si>
  <x:si>
    <x:t>Arifa</x:t>
  </x:si>
  <x:si>
    <x:t>6-12490</x:t>
  </x:si>
  <x:si>
    <x:t>Fearl</x:t>
  </x:si>
  <x:si>
    <x:t>Larissa</x:t>
  </x:si>
  <x:si>
    <x:t>6-12183</x:t>
  </x:si>
  <x:si>
    <x:t>6-12833</x:t>
  </x:si>
  <x:si>
    <x:t>6-12804</x:t>
  </x:si>
  <x:si>
    <x:t>Wasan</x:t>
  </x:si>
  <x:si>
    <x:t>6-13308</x:t>
  </x:si>
  <x:si>
    <x:t>Sabrina</x:t>
  </x:si>
  <x:si>
    <x:t>6-13054</x:t>
  </x:si>
  <x:si>
    <x:t>6-12637</x:t>
  </x:si>
  <x:si>
    <x:t>6-11995</x:t>
  </x:si>
  <x:si>
    <x:t>Farhin</x:t>
  </x:si>
  <x:si>
    <x:t>Mouza</x:t>
  </x:si>
  <x:si>
    <x:t>Rimal</x:t>
  </x:si>
  <x:si>
    <x:t>6-12295</x:t>
  </x:si>
  <x:si>
    <x:t>6-12533</x:t>
  </x:si>
  <x:si>
    <x:t>Fariha</x:t>
  </x:si>
  <x:si>
    <x:t>6-13886</x:t>
  </x:si>
  <x:si>
    <x:t>11월 품절</x:t>
  </x:si>
  <x:si>
    <x:t>Neomi</x:t>
  </x:si>
  <x:si>
    <x:t>Haja</x:t>
  </x:si>
  <x:si>
    <x:t>Fifi</x:t>
  </x:si>
  <x:si>
    <x:t>Jahida</x:t>
  </x:si>
  <x:si>
    <x:t>Suaad</x:t>
  </x:si>
  <x:si>
    <x:t>6-12455</x:t>
  </x:si>
  <x:si>
    <x:t>Afreen</x:t>
  </x:si>
  <x:si>
    <x:t>12월 품절</x:t>
  </x:si>
  <x:si>
    <x:t>Emily</x:t>
  </x:si>
  <x:si>
    <x:t>Najla</x:t>
  </x:si>
  <x:si>
    <x:t>6-11856</x:t>
  </x:si>
  <x:si>
    <x:t>6-12217</x:t>
  </x:si>
  <x:si>
    <x:t>6-11051</x:t>
  </x:si>
  <x:si>
    <x:t>6-12983</x:t>
  </x:si>
  <x:si>
    <x:t>Mafalda</x:t>
  </x:si>
  <x:si>
    <x:t>6-12476</x:t>
  </x:si>
  <x:si>
    <x:t>Carol</x:t>
  </x:si>
  <x:si>
    <x:t>6-12946</x:t>
  </x:si>
  <x:si>
    <x:t>Aisha</x:t>
  </x:si>
  <x:si>
    <x:t>Arooj</x:t>
  </x:si>
  <x:si>
    <x:t>Cibel</x:t>
  </x:si>
  <x:si>
    <x:t>Hassna</x:t>
  </x:si>
  <x:si>
    <x:t>6-12425</x:t>
  </x:si>
  <x:si>
    <x:t>6-11823</x:t>
  </x:si>
  <x:si>
    <x:t>Huta</x:t>
  </x:si>
  <x:si>
    <x:t>인센티브</x:t>
  </x:si>
  <x:si>
    <x:t>Yara</x:t>
  </x:si>
  <x:si>
    <x:t>2404</x:t>
  </x:si>
  <x:si>
    <x:t>6-12634</x:t>
  </x:si>
  <x:si>
    <x:t>6-12621</x:t>
  </x:si>
  <x:si>
    <x:t>6-11965</x:t>
  </x:si>
  <x:si>
    <x:t>Mayed</x:t>
  </x:si>
  <x:si>
    <x:t>Amira</x:t>
  </x:si>
  <x:si>
    <x:t>Hemda</x:t>
  </x:si>
  <x:si>
    <x:t>6-11989</x:t>
  </x:si>
  <x:si>
    <x:t>6-12671</x:t>
  </x:si>
  <x:si>
    <x:t>6-11779</x:t>
  </x:si>
  <x:si>
    <x:t>Ulfa</x:t>
  </x:si>
  <x:si>
    <x:t>Ouhoud</x:t>
  </x:si>
  <x:si>
    <x:t>Snehal</x:t>
  </x:si>
  <x:si>
    <x:t>Talia</x:t>
  </x:si>
  <x:si>
    <x:t>Anya</x:t>
  </x:si>
  <x:si>
    <x:t>6-11865</x:t>
  </x:si>
  <x:si>
    <x:t>6-12013</x:t>
  </x:si>
  <x:si>
    <x:t>6-11821</x:t>
  </x:si>
  <x:si>
    <x:t>6-12145</x:t>
  </x:si>
  <x:si>
    <x:t>6-13030</x:t>
  </x:si>
  <x:si>
    <x:t>등록필요</x:t>
  </x:si>
  <x:si>
    <x:t>6-12934</x:t>
  </x:si>
  <x:si>
    <x:t>6-11892</x:t>
  </x:si>
  <x:si>
    <x:t>6-12761</x:t>
  </x:si>
  <x:si>
    <x:t>6-12749</x:t>
  </x:si>
  <x:si>
    <x:t>Hana</x:t>
  </x:si>
  <x:si>
    <x:t>6-12381</x:t>
  </x:si>
  <x:si>
    <x:t>Alanoud</x:t>
  </x:si>
  <x:si>
    <x:t>6-12360</x:t>
  </x:si>
  <x:si>
    <x:t>6-12522</x:t>
  </x:si>
  <x:si>
    <x:t>6-11929</x:t>
  </x:si>
  <x:si>
    <x:t>Eissa</x:t>
  </x:si>
  <x:si>
    <x:t>Ayisha</x:t>
  </x:si>
  <x:si>
    <x:t>Silver</x:t>
  </x:si>
  <x:si>
    <x:t>Jamilla</x:t>
  </x:si>
  <x:si>
    <x:t>6-11897</x:t>
  </x:si>
  <x:si>
    <x:t>2월 품절</x:t>
  </x:si>
  <x:si>
    <x:t>2306</x:t>
  </x:si>
  <x:si>
    <x:t>Rahaf</x:t>
  </x:si>
  <x:si>
    <x:t>Sara</x:t>
  </x:si>
  <x:si>
    <x:t>Paloma</x:t>
  </x:si>
  <x:si>
    <x:t>6-11950</x:t>
  </x:si>
  <x:si>
    <x:t>6-12535</x:t>
  </x:si>
  <x:si>
    <x:t>6-12032</x:t>
  </x:si>
  <x:si>
    <x:t>6-12252</x:t>
  </x:si>
  <x:si>
    <x:t>Roush</x:t>
  </x:si>
  <x:si>
    <x:t>6-13664</x:t>
  </x:si>
  <x:si>
    <x:t>2409</x:t>
  </x:si>
  <x:si>
    <x:t>Salem</x:t>
  </x:si>
  <x:si>
    <x:t>Riham</x:t>
  </x:si>
  <x:si>
    <x:t>Shekah</x:t>
  </x:si>
  <x:si>
    <x:t>Layan</x:t>
  </x:si>
  <x:si>
    <x:t>Javeria</x:t>
  </x:si>
  <x:si>
    <x:t>6-12954</x:t>
  </x:si>
  <x:si>
    <x:t>6-11780</x:t>
  </x:si>
  <x:si>
    <x:t>Sheikha</x:t>
  </x:si>
  <x:si>
    <x:t>6-12251</x:t>
  </x:si>
  <x:si>
    <x:t>6-12068</x:t>
  </x:si>
  <x:si>
    <x:t>6-12154</x:t>
  </x:si>
  <x:si>
    <x:t>Hessa</x:t>
  </x:si>
  <x:si>
    <x:t>6-12718</x:t>
  </x:si>
  <x:si>
    <x:t>6-12958</x:t>
  </x:si>
  <x:si>
    <x:t>6-12537</x:t>
  </x:si>
  <x:si>
    <x:t>6-12520</x:t>
  </x:si>
  <x:si>
    <x:t>Lailah</x:t>
  </x:si>
  <x:si>
    <x:t>Alyazai</x:t>
  </x:si>
  <x:si>
    <x:t>6-12427</x:t>
  </x:si>
  <x:si>
    <x:t>6-12255</x:t>
  </x:si>
  <x:si>
    <x:t>6-12895</x:t>
  </x:si>
  <x:si>
    <x:t>6-11960</x:t>
  </x:si>
  <x:si>
    <x:t>6-12031</x:t>
  </x:si>
  <x:si>
    <x:t>Saeedah</x:t>
  </x:si>
  <x:si>
    <x:t>6-12498</x:t>
  </x:si>
  <x:si>
    <x:t>6-12235</x:t>
  </x:si>
  <x:si>
    <x:t>6-11961</x:t>
  </x:si>
  <x:si>
    <x:t>Sheika</x:t>
  </x:si>
  <x:si>
    <x:t>6-12651</x:t>
  </x:si>
  <x:si>
    <x:t>6-11831</x:t>
  </x:si>
  <x:si>
    <x:t>Tania</x:t>
  </x:si>
  <x:si>
    <x:t>Rashed</x:t>
  </x:si>
  <x:si>
    <x:t>Rana</x:t>
  </x:si>
  <x:si>
    <x:t>Mona</x:t>
  </x:si>
  <x:si>
    <x:t>6-12721</x:t>
  </x:si>
  <x:si>
    <x:t>6-11969</x:t>
  </x:si>
  <x:si>
    <x:t>Nima</x:t>
  </x:si>
  <x:si>
    <x:t>6-12048</x:t>
  </x:si>
  <x:si>
    <x:t>She came here to replace her earrings that she complain about stone fell off so she choose this item add for a prize</x:t>
  </x:si>
  <x:si>
    <x:t>She wants a bracelet for her so she choose this items she wanted more discount so I give her for make her as a customer</x:t>
  </x:si>
  <x:si>
    <x:t>She passed by here and she wanted to bought for her daughter and I show to her the set and she likes it and bought it</x:t>
  </x:si>
  <x:si>
    <x:t>She came in selsela shop and passed by here then she check the earrings then she likes this 2 items so she bought it</x:t>
  </x:si>
  <x:si>
    <x:t>She came here before but she came back because she want to bought an Earrings for her daughter and she choose this item</x:t>
  </x:si>
  <x:si>
    <x:t>Same customer of receipt (612202). She bought for herself, she doesn`t want but I try my best to buy it so she buy it.</x:t>
  </x:si>
  <x:si>
    <x:t>She came here to find a matching earrings for her earrings, she wanted to used it to a wedding so she choose this items</x:t>
  </x:si>
  <x:si>
    <x:t>Return Visit/Chinese/1 necklace and 2 bracelets/ for her daughter/ 480/30/450 / request more discount but not accept</x:t>
  </x:si>
  <x:si>
    <x:t>They are couple, the girl is a Filipina girl, they passed by only here and I talk to the lady so she bought this item.</x:t>
  </x:si>
  <x:si>
    <x:t>They finding an earrings that she wanted.. it takes time because she`s a little bit confuse. After awhile they buy it.</x:t>
  </x:si>
  <x:si>
    <x:t>He is a traveller,he came back because before his mother is don`t want to bought but he came back to bought this item.</x:t>
  </x:si>
  <x:si>
    <x:t>They passed by here and her daughter wanted to bought an earrings then she choose this item and she added this necklace</x:t>
  </x:si>
  <x:si>
    <x:t>An Arab women who came from Ras Alkaima to shop in Dubai.She bought from Charles and Keith.And bought bracelet to us.</x:t>
  </x:si>
  <x:si>
    <x:t>First, she come and tried the earring then she said she will think first. And after and hour she cameback and buy it.</x:t>
  </x:si>
  <x:si>
    <x:t>They looking for earrings to her daughter and the daughter wants a pearl so we show the pearl earring and she like it</x:t>
  </x:si>
  <x:si>
    <x:t>She came here to bought a gift for her niece and she choose this h.chain as a gift. She`s one of our returning customer</x:t>
  </x:si>
  <x:si>
    <x:t>They are sisters and the other lady wanted to buy something and she`s checking then she decided to buy this earring.</x:t>
  </x:si>
  <x:si>
    <x:t>She is staff from Nars make up, she bought her before a earrings and she is wearing now. She came and buy again a ring.</x:t>
  </x:si>
  <x:si>
    <x:t>She came here to bought an earrings so she bought this items. She ask more discount so I gave here a little bit more</x:t>
  </x:si>
  <x:si>
    <x:t>First she checking all our items, after she checking she slowly pick all items she wanted. She bought it for herself .</x:t>
  </x:si>
  <x:si>
    <x:t>She passed by here to check for a gift and she choose this item and bought it. She wanted a more discount so I give her</x:t>
  </x:si>
  <x:si>
    <x:t>She came here before to check something as a gift and came back again here to choose this item as a gift for her mom</x:t>
  </x:si>
  <x:si>
    <x:t>They are husband and wife with their baby in the stroller. The wife buy a heart necklace matching also with earrings.</x:t>
  </x:si>
  <x:si>
    <x:t>She passed by only here, and she`s checking if she wanted to bought something. Then she saw this one and she like it.</x:t>
  </x:si>
  <x:si>
    <x:t>She is one of the daughter who buy ring and earrings for the 2 daughters. But she pay separately she pay by herself.</x:t>
  </x:si>
  <x:si>
    <x:t>It`s her first time to buy here, according to her she want to try the item and she satisfied with it she will comeback.</x:t>
  </x:si>
  <x:si>
    <x:t>She bought it for herself and she likes the designs as well. She want to try and see how the quality is good or not.</x:t>
  </x:si>
  <x:si>
    <x:t>He is a Pakistan ,wants to buy an anklet and I show all the anklets so he choose this design. He bought it as a gift</x:t>
  </x:si>
  <x:si>
    <x:t>She go hear to exchange only the earrings that she bought here because it`s broken . But she bought another earrings.</x:t>
  </x:si>
  <x:si>
    <x:t>She passed by only here then she check the bracelet and ask how much. Then she saw this design and directly bought it</x:t>
  </x:si>
  <x:si>
    <x:t>Indian mother and daughter,they passed by only then her daughter wanted an earrings. So she bought it for her daughter</x:t>
  </x:si>
  <x:si>
    <x:t>She come first and had a look first after she left she went to selsela but she came back and buy 3 sets of necklaces.</x:t>
  </x:si>
  <x:si>
    <x:t>This lady is from Russia she is with her Sister and Mother. She buy a bracelet for herself.</x:t>
  </x:si>
  <x:si>
    <x:t>They are couple buying a 2 pairs of earrings for there daughter and anklet for the mother.</x:t>
  </x:si>
  <x:si>
    <x:t>She`s with her sister they are returning costumer. They came and buy bracelet for presents.</x:t>
  </x:si>
  <x:si>
    <x:t>She is returning she bought here before, she came back and buy again 2 pairs of earrings.</x:t>
  </x:si>
  <x:si>
    <x:t>She came here to bought again an earrings for her daughter so she bought this 3 earrings.</x:t>
  </x:si>
  <x:si>
    <x:t>She came from other shop and passed by only here, then she likes this ring so she bought it</x:t>
  </x:si>
  <x:si>
    <x:t>They passed by here, then checking our items and she likes an earrings so she bought this</x:t>
  </x:si>
  <x:si>
    <x:t>Madam, wafa is a regular customer she come and buy a earrings for her daughter and for her.</x:t>
  </x:si>
  <x:si>
    <x:t>He passed by here and likes to bought this 2 necklaces as a gift. So he bought it directly</x:t>
  </x:si>
  <x:si>
    <x:t>They finding a gift for they`re mother so I show them the silver. And they choose this item</x:t>
  </x:si>
  <x:si>
    <x:t>For his Grand mother, He is a returning costumer but don`t want to give his information.</x:t>
  </x:si>
  <x:si>
    <x:t>(Deduct) discoloration(1) gift(3) To MOE(16+16+17=49)
Total 0/53
Bangle 01050311(3) 시스템 복구</x:t>
  </x:si>
  <x:si>
    <x:t>A Arab lady with her 2 son`s and 1 daughter she buy bangle and earring for her daughter.</x:t>
  </x:si>
  <x:si>
    <x:t>With husband and daughter/ask about the discount promotion/she has very clear preference</x:t>
  </x:si>
  <x:si>
    <x:t>She bought it for herself. She`s checking if she wants more but only this item she bought.</x:t>
  </x:si>
  <x:si>
    <x:t>She buy 2 pairs of earrings for herself, as she said she want to changed her old earrings.</x:t>
  </x:si>
  <x:si>
    <x:t>She come early I just started to open the kiosk. Her intentioned to buy a studs earrings.</x:t>
  </x:si>
  <x:si>
    <x:t>This lady came from other shop`s and after she came here and buy some stuff`s for EID day.</x:t>
  </x:si>
  <x:si>
    <x:t>She`s my customer before she came back to bought again for herself and she likes this item</x:t>
  </x:si>
  <x:si>
    <x:t>He buy a ring for his girlfriend. He came before and checked the rings and today he buy it.</x:t>
  </x:si>
  <x:si>
    <x:t>She is a tourist only here so she didn`t want to registered. She only bought this earrings.</x:t>
  </x:si>
  <x:si>
    <x:t>She came directly here to checked again the tennis necklace and she bought it for herself.</x:t>
  </x:si>
  <x:si>
    <x:t>She came here to bought this earrings, she`s one of the sister of our returning customer</x:t>
  </x:si>
  <x:si>
    <x:t>A male customer came in to shop for his mother and sisters. He has given a 15% discount.</x:t>
  </x:si>
  <x:si>
    <x:t>He finding a gift ,and he choose this item. He doesn`t want to register his information.</x:t>
  </x:si>
  <x:si>
    <x:t>A young boy with his 2 young friends also. He buy a bracelet for presents to his Mother.</x:t>
  </x:si>
  <x:si>
    <x:t>Came from Abu Dhabi, asking us to have one in Abu Dhabi, also asked we have online store</x:t>
  </x:si>
  <x:si>
    <x:t>She buy bangle for herself, whe`s with her kids and husband. They came from other shop`s.</x:t>
  </x:si>
  <x:si>
    <x:t>They are finding a gift for her friend so they decided to bought this item as a matching.</x:t>
  </x:si>
  <x:si>
    <x:t>She passed by here and asking for anklet, I show her the silver and she likes this design</x:t>
  </x:si>
  <x:si>
    <x:t>This is the mother of the first customer receipt 612462. She bought this item for herself</x:t>
  </x:si>
  <x:si>
    <x:t>They find a gift for her daughters friend.. and I showed them this item. And she loved it.</x:t>
  </x:si>
  <x:si>
    <x:t>She came here to bought a gift and she choose this item. Her mother is one of our customer</x:t>
  </x:si>
  <x:si>
    <x:t>Earring 2603150108 5-3
Earring 2603160106 5-4
Earring 2603160107 5-3
Earring 2603150108 3-4</x:t>
  </x:si>
  <x:si>
    <x:t>A Emarati couple who come and buh a 2 handchains for their daughters. A firstimer buyer.</x:t>
  </x:si>
  <x:si>
    <x:t>They are family and they wanted to bought to they`re daughter and they choose this design</x:t>
  </x:si>
  <x:si>
    <x:t>They are couple from USA just passing and having a look first until she liked the necklace.</x:t>
  </x:si>
  <x:si>
    <x:t>She came here to buy an Earrings again for herself and she choose this design and bought it</x:t>
  </x:si>
  <x:si>
    <x:t>a young returning emarati customer who doesn`t want to give her details ,bought bracelet.</x:t>
  </x:si>
  <x:si>
    <x:t>A emarati couple with their children`s, they buy a necklace set for their 8 y.o daughter.</x:t>
  </x:si>
  <x:si>
    <x:t>She`s one of our customer, she always wanted to buy this item but only now she bought it.</x:t>
  </x:si>
  <x:si>
    <x:t>She came here to buy something to gift, it takes time cuz she`s choosing what she wanted.</x:t>
  </x:si>
  <x:si>
    <x:t>Her last visit was 2023, she cameback now and buy a ring, she`s with her daughter and they came from other shop`s as her daughter carrying a paper bag.</x:t>
  </x:si>
  <x:si>
    <x:t>She came from Sephora shop then passed by here and she check the Hermes bangle but it`s too big for her so she bought this earrings and ring only</x:t>
  </x:si>
  <x:si>
    <x:t>They are 3 ladies finding hand chain so I show them the hand chain, and they like this 3 items so they bought it. Then ask for tighten up so I fixed it</x:t>
  </x:si>
  <x:si>
    <x:t>She`s looking for a hoop earrings, so I show all the hoops, but she wanted a little bit big.. so this item she bought, and she add for her sister</x:t>
  </x:si>
  <x:si>
    <x:t>She came without any paper bag from any shop. She`s having a look until she like the two rings . According to her she will match it to her bracelet.</x:t>
  </x:si>
  <x:si>
    <x:t>They passed by here and checking what she wanted to bought then she choose this 2 design as they`re bracelet of her sister and she bought it for them</x:t>
  </x:si>
  <x:si>
    <x:t>She`s an Indian lady, she bought for a gift, so she takes time to decide what gift she wants to buy. Because 2person she`s going to give a gift.</x:t>
  </x:si>
  <x:si>
    <x:t>She is a returning customer according to her she bought some stuff`s here but she`s wondering her information is not registered, so I registered her.</x:t>
  </x:si>
  <x:si>
    <x:t>They are 4 Arab ladies from Saudi, they came from from choice and come after there. They buy 1 bracelet for the Mom and 1 Earrings for the daughter.</x:t>
  </x:si>
  <x:si>
    <x:t>The father checking for a baby earrings so he came back because he waiting for her wife to choose then I show to her this item then he bought it</x:t>
  </x:si>
  <x:si>
    <x:t>She buy some stuff`s for herself and the rest for her Sister. She is with her Sister and her daughters they came from shopping from other shop`s.</x:t>
  </x:si>
  <x:si>
    <x:t>She is the customer who came here to fixed the bracelet of her daughter then she bought this ring for herself. She is one of our returning customer</x:t>
  </x:si>
  <x:si>
    <x:t>They are directly come here to checked what they wanted to bought. But the only one girl bought for herself. So she choose this 2 bangle and earrings.</x:t>
  </x:si>
  <x:si>
    <x:t>They are finding a gift for 12years old so I show them the necklace anfld bracelet.. then they choose this one..They are one of our loyal customer</x:t>
  </x:si>
  <x:si>
    <x:t>He is buying this one for his wife so he is confuse for the items so I advice him that silver is more nice to give as a gift so he choose this item</x:t>
  </x:si>
  <x:si>
    <x:t>This lady came from Sephora,lefties, life pharmacy these are bags she`s carrying. She come and buy some stuffs for presents in different persons.</x:t>
  </x:si>
  <x:si>
    <x:t>She came here before and she is one of our customer, she came back for the bracelet but she choose to buy this bangle set. For a gift to her mother</x:t>
  </x:si>
  <x:si>
    <x:t>She is with her sisters but she is only buying a earrings for herself. She wanted to buy for her daughter but the daughter doesn`t like anything.</x:t>
  </x:si>
  <x:si>
    <x:t>Madam Lina and her Mother and daughter, her Mother buy a temnis necklace and Madam Lina buy also a bangle for herself. She is a returning customer.</x:t>
  </x:si>
  <x:si>
    <x:t>They are friends coming here, actually the 1 lady came here already last time but she`s was just asking. Today she came back and buy the earrings.</x:t>
  </x:si>
  <x:si>
    <x:t>They passed by here and finding a gift for her wife then I show them the necklace and the son choose this necklace that`s why the father bought it</x:t>
  </x:si>
  <x:si>
    <x:t>She came here to bought for her daughter an earrings so her daughter choose this design because she wanted like a chain earrings and they bought 2pcs.</x:t>
  </x:si>
  <x:si>
    <x:t>They came in Sephora shop then passed by only here and checking for a bracelet. And her daughter like this bangle so she bought it for her daughter.</x:t>
  </x:si>
  <x:si>
    <x:t>She come and look around first had a look. and after she asking a stud earrings so I showed her the studs I recommend her and she liked it and buy it</x:t>
  </x:si>
  <x:si>
    <x:t>She wants to buy a set that matching on her dress so we offer this multi color glass stone set and she really likes it so she bought it for herself</x:t>
  </x:si>
  <x:si>
    <x:t>They are indians sisters and her sister is come here before then she came back with her twins and buy this necklace. They are one of our customer</x:t>
  </x:si>
  <x:si>
    <x:t>2606170104</x:t>
  </x:si>
  <x:si>
    <x:t>2605150605</x:t>
  </x:si>
  <x:si>
    <x:t>2605150313</x:t>
  </x:si>
  <x:si>
    <x:t>2605150404</x:t>
  </x:si>
  <x:si>
    <x:t>2605150315</x:t>
  </x:si>
  <x:si>
    <x:t>2511070301</x:t>
  </x:si>
  <x:si>
    <x:t>2605150202</x:t>
  </x:si>
  <x:si>
    <x:t>2512050108</x:t>
  </x:si>
  <x:si>
    <x:t>2606170107</x:t>
  </x:si>
  <x:si>
    <x:t>2606150108</x:t>
  </x:si>
  <x:si>
    <x:t>2605150308</x:t>
  </x:si>
  <x:si>
    <x:t>2605150310</x:t>
  </x:si>
  <x:si>
    <x:t>2507060209</x:t>
  </x:si>
  <x:si>
    <x:t>2602150203</x:t>
  </x:si>
  <x:si>
    <x:t>2605160204</x:t>
  </x:si>
  <x:si>
    <x:t>2605150101</x:t>
  </x:si>
  <x:si>
    <x:t>2508070104</x:t>
  </x:si>
  <x:si>
    <x:t>2502110413</x:t>
  </x:si>
  <x:si>
    <x:t>2512050303</x:t>
  </x:si>
  <x:si>
    <x:t>2509050303</x:t>
  </x:si>
  <x:si>
    <x:t>2509150405</x:t>
  </x:si>
  <x:si>
    <x:t>2605150305</x:t>
  </x:si>
  <x:si>
    <x:t>2606150109</x:t>
  </x:si>
  <x:si>
    <x:t>2605170201</x:t>
  </x:si>
  <x:si>
    <x:t>2606160306</x:t>
  </x:si>
  <x:si>
    <x:t>2507050311</x:t>
  </x:si>
  <x:si>
    <x:t>2511050207</x:t>
  </x:si>
  <x:si>
    <x:t>2605150302</x:t>
  </x:si>
  <x:si>
    <x:t>2508060206</x:t>
  </x:si>
  <x:si>
    <x:t>2605160311</x:t>
  </x:si>
  <x:si>
    <x:t>2605150304</x:t>
  </x:si>
  <x:si>
    <x:t>2505050505</x:t>
  </x:si>
  <x:si>
    <x:t>2504060409</x:t>
  </x:si>
  <x:si>
    <x:t>2601190303</x:t>
  </x:si>
  <x:si>
    <x:t>2505060310</x:t>
  </x:si>
  <x:si>
    <x:t>2506050203</x:t>
  </x:si>
  <x:si>
    <x:t>2504100204</x:t>
  </x:si>
  <x:si>
    <x:t>2509070103</x:t>
  </x:si>
  <x:si>
    <x:t>2502100308</x:t>
  </x:si>
  <x:si>
    <x:t>2507070109</x:t>
  </x:si>
  <x:si>
    <x:t>2502130115</x:t>
  </x:si>
  <x:si>
    <x:t>2505080104</x:t>
  </x:si>
  <x:si>
    <x:t>2601220101</x:t>
  </x:si>
  <x:si>
    <x:t>2502110410</x:t>
  </x:si>
  <x:si>
    <x:t>2503050304</x:t>
  </x:si>
  <x:si>
    <x:t>2507050206</x:t>
  </x:si>
  <x:si>
    <x:t>2502120101</x:t>
  </x:si>
  <x:si>
    <x:t>2507070304</x:t>
  </x:si>
  <x:si>
    <x:t>2507070108</x:t>
  </x:si>
  <x:si>
    <x:t>2504060202</x:t>
  </x:si>
  <x:si>
    <x:t>2505070404</x:t>
  </x:si>
  <x:si>
    <x:t>2507050208</x:t>
  </x:si>
  <x:si>
    <x:t>2509150313</x:t>
  </x:si>
  <x:si>
    <x:t>2505060314</x:t>
  </x:si>
  <x:si>
    <x:t>2602150408</x:t>
  </x:si>
  <x:si>
    <x:t>2505050209</x:t>
  </x:si>
  <x:si>
    <x:t>2509050305</x:t>
  </x:si>
  <x:si>
    <x:t>2508050311</x:t>
  </x:si>
  <x:si>
    <x:t>2602180304</x:t>
  </x:si>
  <x:si>
    <x:t>2505060205</x:t>
  </x:si>
  <x:si>
    <x:t>2506050207</x:t>
  </x:si>
  <x:si>
    <x:t>2508080108</x:t>
  </x:si>
  <x:si>
    <x:t>2509060306</x:t>
  </x:si>
  <x:si>
    <x:t>2510050206</x:t>
  </x:si>
  <x:si>
    <x:t>2510050309</x:t>
  </x:si>
  <x:si>
    <x:t>2503050402</x:t>
  </x:si>
  <x:si>
    <x:t>2504070102</x:t>
  </x:si>
  <x:si>
    <x:t>2508060311</x:t>
  </x:si>
  <x:si>
    <x:t>2507070104</x:t>
  </x:si>
  <x:si>
    <x:t>2502100101</x:t>
  </x:si>
  <x:si>
    <x:t>2509060101</x:t>
  </x:si>
  <x:si>
    <x:t>2509060203</x:t>
  </x:si>
  <x:si>
    <x:t>2507070301</x:t>
  </x:si>
  <x:si>
    <x:t>2505060107</x:t>
  </x:si>
  <x:si>
    <x:t>2601150201</x:t>
  </x:si>
  <x:si>
    <x:t>2505070104</x:t>
  </x:si>
  <x:si>
    <x:t>2505070406</x:t>
  </x:si>
  <x:si>
    <x:t>2505050313</x:t>
  </x:si>
  <x:si>
    <x:t>2505080312</x:t>
  </x:si>
  <x:si>
    <x:t>2512050406</x:t>
  </x:si>
  <x:si>
    <x:t>2510070103</x:t>
  </x:si>
  <x:si>
    <x:t>2510070102</x:t>
  </x:si>
  <x:si>
    <x:t>2602170108</x:t>
  </x:si>
  <x:si>
    <x:t>2601170303</x:t>
  </x:si>
  <x:si>
    <x:t>2504070109</x:t>
  </x:si>
  <x:si>
    <x:t>2505070305</x:t>
  </x:si>
  <x:si>
    <x:t>2504080301</x:t>
  </x:si>
  <x:si>
    <x:t>2511050104</x:t>
  </x:si>
  <x:si>
    <x:t>2510070106</x:t>
  </x:si>
  <x:si>
    <x:t>2511050202</x:t>
  </x:si>
  <x:si>
    <x:t>2508060208</x:t>
  </x:si>
  <x:si>
    <x:t>2502100213</x:t>
  </x:si>
  <x:si>
    <x:t>2504070305</x:t>
  </x:si>
  <x:si>
    <x:t>2506050108</x:t>
  </x:si>
  <x:si>
    <x:t>2508050207</x:t>
  </x:si>
  <x:si>
    <x:t>2508070106</x:t>
  </x:si>
  <x:si>
    <x:t>2512050201</x:t>
  </x:si>
  <x:si>
    <x:t>2504120110</x:t>
  </x:si>
  <x:si>
    <x:t>2503060204</x:t>
  </x:si>
  <x:si>
    <x:t>2604150103</x:t>
  </x:si>
  <x:si>
    <x:t>2504090208</x:t>
  </x:si>
  <x:si>
    <x:t>2507060203</x:t>
  </x:si>
  <x:si>
    <x:t>2605150601</x:t>
  </x:si>
  <x:si>
    <x:t>2601200106</x:t>
  </x:si>
  <x:si>
    <x:t>2504050301</x:t>
  </x:si>
  <x:si>
    <x:t>2606150306</x:t>
  </x:si>
  <x:si>
    <x:t>2605160206</x:t>
  </x:si>
  <x:si>
    <x:t>2510060209</x:t>
  </x:si>
  <x:si>
    <x:t>2504080101</x:t>
  </x:si>
  <x:si>
    <x:t>2605150309</x:t>
  </x:si>
  <x:si>
    <x:t>2512050403</x:t>
  </x:si>
  <x:si>
    <x:t>2509050201</x:t>
  </x:si>
  <x:si>
    <x:t>2606160302</x:t>
  </x:si>
  <x:si>
    <x:t>2510060105</x:t>
  </x:si>
  <x:si>
    <x:t>2503050102</x:t>
  </x:si>
  <x:si>
    <x:t>2503060201</x:t>
  </x:si>
  <x:si>
    <x:t>2507050306</x:t>
  </x:si>
  <x:si>
    <x:t>2601220102</x:t>
  </x:si>
  <x:si>
    <x:t>2507050312</x:t>
  </x:si>
  <x:si>
    <x:t>2504050307</x:t>
  </x:si>
  <x:si>
    <x:t>2604150309</x:t>
  </x:si>
  <x:si>
    <x:t>2508060209</x:t>
  </x:si>
  <x:si>
    <x:t>2602150505</x:t>
  </x:si>
  <x:si>
    <x:t>2601150209</x:t>
  </x:si>
  <x:si>
    <x:t>2602200101</x:t>
  </x:si>
  <x:si>
    <x:t>2510060304</x:t>
  </x:si>
  <x:si>
    <x:t>2502110402</x:t>
  </x:si>
  <x:si>
    <x:t>2504070203</x:t>
  </x:si>
  <x:si>
    <x:t>2602150506</x:t>
  </x:si>
  <x:si>
    <x:t>2510050305</x:t>
  </x:si>
  <x:si>
    <x:t>2510060201</x:t>
  </x:si>
  <x:si>
    <x:t>2505060307</x:t>
  </x:si>
  <x:si>
    <x:t>2505080311</x:t>
  </x:si>
  <x:si>
    <x:t>2507050308</x:t>
  </x:si>
  <x:si>
    <x:t>2512050301</x:t>
  </x:si>
  <x:si>
    <x:t>2505050402</x:t>
  </x:si>
  <x:si>
    <x:t>2601150203</x:t>
  </x:si>
  <x:si>
    <x:t>2602150407</x:t>
  </x:si>
  <x:si>
    <x:t>2505080402</x:t>
  </x:si>
  <x:si>
    <x:t>2512050306</x:t>
  </x:si>
  <x:si>
    <x:t>2502130103</x:t>
  </x:si>
  <x:si>
    <x:t>2504050112</x:t>
  </x:si>
  <x:si>
    <x:t>2510060202</x:t>
  </x:si>
  <x:si>
    <x:t>2505060410</x:t>
  </x:si>
  <x:si>
    <x:t>2507060201</x:t>
  </x:si>
  <x:si>
    <x:t>2508050404</x:t>
  </x:si>
  <x:si>
    <x:t>2509060312</x:t>
  </x:si>
  <x:si>
    <x:t>2510070401</x:t>
  </x:si>
  <x:si>
    <x:t>2507070207</x:t>
  </x:si>
  <x:si>
    <x:t>2507060105</x:t>
  </x:si>
  <x:si>
    <x:t>2510070107</x:t>
  </x:si>
  <x:si>
    <x:t>2510050208</x:t>
  </x:si>
  <x:si>
    <x:t>2510050205</x:t>
  </x:si>
  <x:si>
    <x:t>2508070103</x:t>
  </x:si>
  <x:si>
    <x:t>2502100313</x:t>
  </x:si>
  <x:si>
    <x:t>2504130104</x:t>
  </x:si>
  <x:si>
    <x:t>2510050304</x:t>
  </x:si>
  <x:si>
    <x:t>2601150410</x:t>
  </x:si>
  <x:si>
    <x:t>2508050201</x:t>
  </x:si>
  <x:si>
    <x:t>2507060403</x:t>
  </x:si>
  <x:si>
    <x:t>2509060401</x:t>
  </x:si>
  <x:si>
    <x:t>2502120406</x:t>
  </x:si>
  <x:si>
    <x:t>2504110108</x:t>
  </x:si>
  <x:si>
    <x:t>2601150109</x:t>
  </x:si>
  <x:si>
    <x:t>2502100112</x:t>
  </x:si>
  <x:si>
    <x:t>2602150109</x:t>
  </x:si>
  <x:si>
    <x:t>2507070206</x:t>
  </x:si>
  <x:si>
    <x:t>2509050208</x:t>
  </x:si>
  <x:si>
    <x:t>2603160101</x:t>
  </x:si>
  <x:si>
    <x:t>2603150305</x:t>
  </x:si>
  <x:si>
    <x:t>2502100310</x:t>
  </x:si>
  <x:si>
    <x:t>2504120109</x:t>
  </x:si>
  <x:si>
    <x:t>2511050406</x:t>
  </x:si>
  <x:si>
    <x:t>2507070401</x:t>
  </x:si>
  <x:si>
    <x:t>2601170103</x:t>
  </x:si>
  <x:si>
    <x:t>2504070206</x:t>
  </x:si>
  <x:si>
    <x:t>2509160101</x:t>
  </x:si>
  <x:si>
    <x:t>2504070310</x:t>
  </x:si>
  <x:si>
    <x:t>2507060109</x:t>
  </x:si>
  <x:si>
    <x:t>2604160103</x:t>
  </x:si>
  <x:si>
    <x:t>2603150307</x:t>
  </x:si>
  <x:si>
    <x:t>2504060303</x:t>
  </x:si>
  <x:si>
    <x:t>2601150314</x:t>
  </x:si>
  <x:si>
    <x:t>2602160201</x:t>
  </x:si>
  <x:si>
    <x:t>2506050304</x:t>
  </x:si>
  <x:si>
    <x:t>2510060310</x:t>
  </x:si>
  <x:si>
    <x:t>2601220105</x:t>
  </x:si>
  <x:si>
    <x:t>2504080204</x:t>
  </x:si>
  <x:si>
    <x:t>2504090106</x:t>
  </x:si>
  <x:si>
    <x:t>2509050404</x:t>
  </x:si>
  <x:si>
    <x:t>2508050501</x:t>
  </x:si>
  <x:si>
    <x:t>2601160110</x:t>
  </x:si>
  <x:si>
    <x:t>2505060206</x:t>
  </x:si>
  <x:si>
    <x:t>2504070209</x:t>
  </x:si>
  <x:si>
    <x:t>2605160209</x:t>
  </x:si>
  <x:si>
    <x:t>2503050404</x:t>
  </x:si>
  <x:si>
    <x:t>2508080105</x:t>
  </x:si>
  <x:si>
    <x:t>2601160401</x:t>
  </x:si>
  <x:si>
    <x:t>2504050104</x:t>
  </x:si>
  <x:si>
    <x:t>2504060306</x:t>
  </x:si>
  <x:si>
    <x:t>2504060410</x:t>
  </x:si>
  <x:si>
    <x:t>2502120401</x:t>
  </x:si>
  <x:si>
    <x:t>2601160102</x:t>
  </x:si>
  <x:si>
    <x:t>2601180402</x:t>
  </x:si>
  <x:si>
    <x:t>2505060303</x:t>
  </x:si>
  <x:si>
    <x:t>2505070402</x:t>
  </x:si>
  <x:si>
    <x:t>2604150303</x:t>
  </x:si>
  <x:si>
    <x:t>2509050501</x:t>
  </x:si>
  <x:si>
    <x:t>2509050206</x:t>
  </x:si>
  <x:si>
    <x:t>2502120402</x:t>
  </x:si>
  <x:si>
    <x:t>2602200103</x:t>
  </x:si>
  <x:si>
    <x:t>2605150312</x:t>
  </x:si>
  <x:si>
    <x:t>2507070210</x:t>
  </x:si>
  <x:si>
    <x:t>2602170204</x:t>
  </x:si>
  <x:si>
    <x:t>2504070207</x:t>
  </x:si>
  <x:si>
    <x:t>2508060201</x:t>
  </x:si>
  <x:si>
    <x:t>2507060103</x:t>
  </x:si>
  <x:si>
    <x:t>2504050206</x:t>
  </x:si>
  <x:si>
    <x:t>2602150110</x:t>
  </x:si>
  <x:si>
    <x:t>2502100301</x:t>
  </x:si>
  <x:si>
    <x:t>2504060404</x:t>
  </x:si>
  <x:si>
    <x:t>2601150402</x:t>
  </x:si>
  <x:si>
    <x:t>2508050608</x:t>
  </x:si>
  <x:si>
    <x:t>2601160314</x:t>
  </x:si>
  <x:si>
    <x:t>2506050306</x:t>
  </x:si>
  <x:si>
    <x:t>2603150203</x:t>
  </x:si>
  <x:si>
    <x:t>2504060316</x:t>
  </x:si>
  <x:si>
    <x:t>2509070311</x:t>
  </x:si>
  <x:si>
    <x:t>2604160106</x:t>
  </x:si>
  <x:si>
    <x:t>2502130102</x:t>
  </x:si>
  <x:si>
    <x:t>2504050316</x:t>
  </x:si>
  <x:si>
    <x:t>2505070108</x:t>
  </x:si>
  <x:si>
    <x:t>2507070309</x:t>
  </x:si>
  <x:si>
    <x:t>2604160105</x:t>
  </x:si>
  <x:si>
    <x:t>2507080201</x:t>
  </x:si>
  <x:si>
    <x:t>2606170110</x:t>
  </x:si>
  <x:si>
    <x:t>2602150406</x:t>
  </x:si>
  <x:si>
    <x:t>2504060108</x:t>
  </x:si>
  <x:si>
    <x:t>2504110204</x:t>
  </x:si>
  <x:si>
    <x:t>2604150110</x:t>
  </x:si>
  <x:si>
    <x:t>2510080101</x:t>
  </x:si>
  <x:si>
    <x:t>2509150303</x:t>
  </x:si>
  <x:si>
    <x:t>2507050209</x:t>
  </x:si>
  <x:si>
    <x:t>2504050308</x:t>
  </x:si>
  <x:si>
    <x:t>2510080102</x:t>
  </x:si>
  <x:si>
    <x:t>2606160208</x:t>
  </x:si>
  <x:si>
    <x:t>2606160101</x:t>
  </x:si>
  <x:si>
    <x:t>2510050406</x:t>
  </x:si>
  <x:si>
    <x:t>2503060107</x:t>
  </x:si>
  <x:si>
    <x:t>2606160207</x:t>
  </x:si>
  <x:si>
    <x:t>2508060104</x:t>
  </x:si>
  <x:si>
    <x:t>2604150305</x:t>
  </x:si>
  <x:si>
    <x:t>2603150107</x:t>
  </x:si>
  <x:si>
    <x:t>2510060106</x:t>
  </x:si>
  <x:si>
    <x:t>2510070405</x:t>
  </x:si>
  <x:si>
    <x:t>2504050313</x:t>
  </x:si>
  <x:si>
    <x:t>2604150202</x:t>
  </x:si>
  <x:si>
    <x:t>2601180107</x:t>
  </x:si>
  <x:si>
    <x:t>2511050304</x:t>
  </x:si>
  <x:si>
    <x:t>2510050102</x:t>
  </x:si>
  <x:si>
    <x:t>2604150314</x:t>
  </x:si>
  <x:si>
    <x:t>2605150301</x:t>
  </x:si>
  <x:si>
    <x:t>2505060408</x:t>
  </x:si>
  <x:si>
    <x:t>2601220106</x:t>
  </x:si>
  <x:si>
    <x:t>2602180202</x:t>
  </x:si>
  <x:si>
    <x:t>2605150606</x:t>
  </x:si>
  <x:si>
    <x:t>2601190403</x:t>
  </x:si>
  <x:si>
    <x:t>2504070401</x:t>
  </x:si>
  <x:si>
    <x:t>2505050409</x:t>
  </x:si>
  <x:si>
    <x:t>2603160301</x:t>
  </x:si>
  <x:si>
    <x:t>2509060304</x:t>
  </x:si>
  <x:si>
    <x:t>2604150406</x:t>
  </x:si>
  <x:si>
    <x:t>2504050404</x:t>
  </x:si>
  <x:si>
    <x:t>They passed by only here and she asking for an anklets then I show to her the anklets we have and she chooses this design and bought it for herself</x:t>
  </x:si>
  <x:si>
    <x:t>2 ladies came I think they are sisters, they are carrying a bag`s of Hermes and the other lady carry a luggage. The 1 sister is buying the 2 bangles.</x:t>
  </x:si>
  <x:si>
    <x:t>They are Filipino couple with the sister, the girl wanted a ring so she check our ring and she likes this thin ring and she bought it for herself</x:t>
  </x:si>
  <x:si>
    <x:t>They are family coming from shopping and passing here in the store having a look until her daughter liked the necklace and buy for her daughter.</x:t>
  </x:si>
  <x:si>
    <x:t>They are mother and daughter who passed by here and her daughter wanted to buy an earrings so she choose this design and her mother bought it for her</x:t>
  </x:si>
  <x:si>
    <x:t>They are family who passed by here and the lady wants to buy the snake skin design that same with her necklace so she choose the anklets and bracelet</x:t>
  </x:si>
  <x:si>
    <x:t>She came from lacoste store,then passed by here and asking for this item, then i told to her that this hand chain is the best seller so she bought it</x:t>
  </x:si>
  <x:si>
    <x:t>She is carrying pack bag with a logo of fitness first so maybe she came from gym. She passing by and ask a anklets she buy 2 anklets for herself.</x:t>
  </x:si>
  <x:si>
    <x:t>She is returning costumer she bought here before but her information is not registered. So I registered them again. They buy handchain and necklace.</x:t>
  </x:si>
  <x:si>
    <x:t>She is with her daughter passing and stop having a look first then she like the ring with the beige stones color. But she don`t give her information.</x:t>
  </x:si>
  <x:si>
    <x:t>She is returning costumer but her name not registered and she wonder why her name not registered. She buy this item for present to her daughter friend.</x:t>
  </x:si>
  <x:si>
    <x:t>She is with the receipt 612645, she is one of our customer too. Then she decide to bought only this earrings cuz she`s confuse if what she wanted .</x:t>
  </x:si>
  <x:si>
    <x:t>They are indian`s, she came here before and she came back to bought something she wanted.. it takes time because she wanted to get more discount.</x:t>
  </x:si>
  <x:si>
    <x:t>They are sister , her sister wanted a long earrings that she wanted to match with her dress and I show to her this item and she bought it for herself</x:t>
  </x:si>
  <x:si>
    <x:t>Woman 30s alone no discount/registration/receipt. Stay for 5 mins, and bought. Potential for more purchases if there were more items to her liking.</x:t>
  </x:si>
  <x:si>
    <x:t>They passed by only here and the other lady wanted an earrings for herself. It takes time cuz a little bit confuse.after awhile she bought this items</x:t>
  </x:si>
  <x:si>
    <x:t>She is a Filipino lady which always come here to see this ring and now she came back to buy this for herself, because she`s waiting for her salary</x:t>
  </x:si>
  <x:si>
    <x:t>They passed by only her, then she`s checking only what she wanted to buy. Then she likes this matching bracelets and ring so she bought it for herself</x:t>
  </x:si>
  <x:si>
    <x:t>She`s looking for flat stud earrings,then I show to her but she don`t like the design so I show the screw type earrings and she like this design</x:t>
  </x:si>
  <x:si>
    <x:t>They are sisters, and her sister wants to bought for her young sister then the young sister choose from our items and her sister bought it for her</x:t>
  </x:si>
  <x:si>
    <x:t>A Mother and a daughter who buy each items necklace for the daughter and bracelet and earrings for the Mother. It`s their first time buying here.</x:t>
  </x:si>
  <x:si>
    <x:t>He came here to ask a necklace that he wanted to buy as a birthday gift for his special girl and he choose a silver necklace with the infinity design.</x:t>
  </x:si>
  <x:si>
    <x:t>They are indian ladies mother and daughter. Her daughter wanted to buy something for herself , it takes time because she`s choosing what she wanted.</x:t>
  </x:si>
  <x:si>
    <x:t>One of our loyal customer,she came here to bought a pair of earrings to her daughter because the pair of earrings she bought here before is lost.</x:t>
  </x:si>
  <x:si>
    <x:t>She is Indian lady and she wants an earrings thats the same what she show. Then she bought this item because it`s nearest from the one she wanted,</x:t>
  </x:si>
  <x:si>
    <x:t>She came from Sephora shop and passed by here then she check in our handchain and I told to her that this is one of the best seller so she choose it</x:t>
  </x:si>
  <x:si>
    <x:t>They are mother and daughter, she wanted to bought a necklace and to her daughters, so they see what they wanted then I helped her to get a layered necklace for her so she choose what I recommend then she bought it and also to her daughter</x:t>
  </x:si>
  <x:si>
    <x:t>She wants the necklace with this design but we don`t have stocks. So I show her the bracelet, and she think about it, then after awhile she choose it. Because she wanted the same thing for a gift to her cousin and sister. So she bought it.</x:t>
  </x:si>
  <x:si>
    <x:t>This lady bought some stuff`s here by the Month of the March she bought twice and followed this April of March. Today she buy Necklace and earring in same design for her sister who will travel to Toronto, and other earrings for her friend.</x:t>
  </x:si>
  <x:si>
    <x:t>She came here before and ask me about something for 11 years old and I show her the set and she`s asking me for more discount but we didn`t deal which what she likes then she came back and take it to 10% discount that I gave her before.</x:t>
  </x:si>
  <x:si>
    <x:t>She is returning customer, according to her she bought here before but her information is not on the system and she said before she pay using the barcode. So this time I registered her information. She buy this time some stuff`s for EID.</x:t>
  </x:si>
  <x:si>
    <x:t>(Add-From MOE)
(2) Earring 2602210110
(1) Hand Chain 2605160304
(2) Hand Chain 2605160305
(2) Necklace 2602160209
(1) Necklace 2602170208
(1) Ring 2602150404
(1) Ring 2602150406
(1) Ring 2602180401
(1) Ring 2603150401
(2) Ring 2604150406</x:t>
  </x:si>
  <x:si>
    <x:t>2026. 5. 2 오후 9:14:31</x:t>
  </x:si>
  <x:si>
    <x:t>2026. 4. 25 오후 10:24:00</x:t>
  </x:si>
  <x:si>
    <x:t>2026. 2. 15 오후 5:54:43</x:t>
  </x:si>
  <x:si>
    <x:t>2026. 5. 1 오후 1:47:25</x:t>
  </x:si>
  <x:si>
    <x:t>2026. 3. 27 오후 7:24:28</x:t>
  </x:si>
  <x:si>
    <x:t>2026. 2. 5 오후 5:50:44</x:t>
  </x:si>
  <x:si>
    <x:t>bakht.sneya@gmail.com</x:t>
  </x:si>
  <x:si>
    <x:t>2026. 2. 8 오후 4:21:48</x:t>
  </x:si>
  <x:si>
    <x:t>2026. 2. 14 오후 9:31:42</x:t>
  </x:si>
  <x:si>
    <x:t>Due to discoloration</x:t>
  </x:si>
  <x:si>
    <x:t>2026. 3. 18 오후 4:29:18</x:t>
  </x:si>
  <x:si>
    <x:t>2026. 2. 11 오후 8:23:08</x:t>
  </x:si>
  <x:si>
    <x:t>2025. 9. 20 오후 10:20:39</x:t>
  </x:si>
  <x:si>
    <x:t>2026. 2. 15 오후 5:22:59</x:t>
  </x:si>
  <x:si>
    <x:t>2026. 2. 8 오후 4:23:23</x:t>
  </x:si>
  <x:si>
    <x:t>2026. 3. 27 오후 7:23:41</x:t>
  </x:si>
  <x:si>
    <x:t>2026. 2. 8 오후 2:08:19</x:t>
  </x:si>
  <x:si>
    <x:t>2026. 1. 9 오후 9:53:18</x:t>
  </x:si>
  <x:si>
    <x:t>2026. 7. 6 오후 3:24:59</x:t>
  </x:si>
  <x:si>
    <x:t>2026. 2. 15 오후 6:00:02</x:t>
  </x:si>
  <x:si>
    <x:t>2026. 2. 2 오후 2:26:39</x:t>
  </x:si>
  <x:si>
    <x:t>2026. 3. 15 오후 9:07:24</x:t>
  </x:si>
  <x:si>
    <x:t>2026. 5. 9 오후 7:45:20</x:t>
  </x:si>
  <x:si>
    <x:t>2026. 2. 5 오후 6:07:09</x:t>
  </x:si>
  <x:si>
    <x:t>2026. 2. 2 오후 2:23:53</x:t>
  </x:si>
  <x:si>
    <x:t>2026. 5. 1 오후 2:06:52</x:t>
  </x:si>
  <x:si>
    <x:t>Took from move To MOE</x:t>
  </x:si>
  <x:si>
    <x:t>2026. 5. 16 오후 9:38:15</x:t>
  </x:si>
  <x:si>
    <x:t>2026. 5. 9 오후 7:46:20</x:t>
  </x:si>
  <x:si>
    <x:t>2025. 9. 12 오후 5:51:53</x:t>
  </x:si>
  <x:si>
    <x:t>2025. 9. 8 오후 4:32:14</x:t>
  </x:si>
  <x:si>
    <x:t>2026. 2. 7 오후 1:43:44</x:t>
  </x:si>
  <x:si>
    <x:t>2인. 여성. 핸드체인만 보고 구매.</x:t>
  </x:si>
  <x:si>
    <x:t>2026. 2. 5 오후 5:06:07</x:t>
  </x:si>
  <x:si>
    <x:t>2026. 5. 27 오후 7:15:31</x:t>
  </x:si>
  <x:si>
    <x:t>2026. 3. 27 오후 7:22:09</x:t>
  </x:si>
  <x:si>
    <x:t>2026. 7. 10 오후 8:47:01</x:t>
  </x:si>
  <x:si>
    <x:t>2026. 4. 24 오후 7:43:37</x:t>
  </x:si>
  <x:si>
    <x:t>2026. 2. 7 오후 1:47:28</x:t>
  </x:si>
  <x:si>
    <x:t>2026. 3. 27 오후 7:21:38</x:t>
  </x:si>
  <x:si>
    <x:t>2026. 2. 7 오후 1:46:10</x:t>
  </x:si>
  <x:si>
    <x:t>2026. 3. 21 오후 9:35:28</x:t>
  </x:si>
  <x:si>
    <x:t>2026. 5. 9 오후 7:49:57</x:t>
  </x:si>
  <x:si>
    <x:t>2026. 5. 1 오후 1:54:03</x:t>
  </x:si>
  <x:si>
    <x:t>2026. 3. 31 오후 2:38:10</x:t>
  </x:si>
  <x:si>
    <x:t>2026. 4. 24 오후 7:21:27</x:t>
  </x:si>
  <x:si>
    <x:t>2026. 3. 27 오후 7:17:08</x:t>
  </x:si>
  <x:si>
    <x:t>2026. 4. 20 오후 8:34:18</x:t>
  </x:si>
  <x:si>
    <x:t>2026. 5. 1 오후 1:49:23</x:t>
  </x:si>
  <x:si>
    <x:t>2026. 3. 22 오후 6:24:10</x:t>
  </x:si>
  <x:si>
    <x:t>2026. 2. 15 오후 5:56:13</x:t>
  </x:si>
  <x:si>
    <x:t>2026. 4. 24 오후 7:46:05</x:t>
  </x:si>
  <x:si>
    <x:t>2026. 4. 22 오전 10:55:15</x:t>
  </x:si>
  <x:si>
    <x:t>2026. 3. 14 오후 8:46:30</x:t>
  </x:si>
  <x:si>
    <x:t>2026. 7. 11 오후 7:23:10</x:t>
  </x:si>
  <x:si>
    <x:t>2026. 3. 11 오후 9:08:01</x:t>
  </x:si>
  <x:si>
    <x:t>2026. 7. 9 오후 6:19:22</x:t>
  </x:si>
  <x:si>
    <x:t>2026. 4. 24 오후 7:19:59</x:t>
  </x:si>
  <x:si>
    <x:t>2026. 2. 11 오후 8:29:33</x:t>
  </x:si>
  <x:si>
    <x:t>2026. 5. 9 오후 7:49:30</x:t>
  </x:si>
  <x:si>
    <x:t>2026. 2. 1 오후 4:29:01</x:t>
  </x:si>
  <x:si>
    <x:t>2026. 5. 29 오후 5:48:22</x:t>
  </x:si>
  <x:si>
    <x:t>2026. 2. 7 오전 11:26:26</x:t>
  </x:si>
  <x:si>
    <x:t>2026. 5. 1 오후 1:54:27</x:t>
  </x:si>
  <x:si>
    <x:t>2026. 7. 10 오후 8:46:38</x:t>
  </x:si>
  <x:si>
    <x:t>2026. 3. 30 오후 12:06:29</x:t>
  </x:si>
  <x:si>
    <x:t>2026. 2. 27 오후 10:59:15</x:t>
  </x:si>
  <x:si>
    <x:t>2026. 4. 25 오후 1:13:18</x:t>
  </x:si>
  <x:si>
    <x:t>jkhds9449080@gamil.com</x:t>
  </x:si>
  <x:si>
    <x:t>2026. 5. 9 오후 7:50:21</x:t>
  </x:si>
  <x:si>
    <x:t>2026. 3. 27 오후 7:16:34</x:t>
  </x:si>
  <x:si>
    <x:t>2026. 3. 26 오후 8:00:50</x:t>
  </x:si>
  <x:si>
    <x:t>She is from Al Ain, a costumer that I think not interested to buy ,she was just suddenly come and sit on the chair, I thought just to relax because she was tired of walking. But luckily she had intention to buy some stuff`s amounting 1,500 AED for herself and for her Sister`s. She is from Al Ain.</x:t>
  </x:si>
  <x:si>
    <x:t>Necklace 12100216</x:t>
  </x:si>
  <x:si>
    <x:t>Bracelet 07270303</x:t>
  </x:si>
  <x:si>
    <x:t>10월 18일 06:06 PM</x:t>
  </x:si>
  <x:si>
    <x:t>Necklace 01050202</x:t>
  </x:si>
  <x:si>
    <x:t>10월 17일 09:00 PM</x:t>
  </x:si>
  <x:si>
    <x:t>Bought necklace set</x:t>
  </x:si>
  <x:si>
    <x:t>12월 28일 11:41 AM</x:t>
  </x:si>
  <x:si>
    <x:t>Looked for earrings</x:t>
  </x:si>
  <x:si>
    <x:t>11월 13일 01:23 PM</x:t>
  </x:si>
  <x:si>
    <x:t>10월 04일 05:02 PM</x:t>
  </x:si>
  <x:si>
    <x:t>12월 14일 11:00 AM</x:t>
  </x:si>
  <x:si>
    <x:t>30 Jun 2026 15:55</x:t>
  </x:si>
  <x:si>
    <x:t>Necklace 2602200209</x:t>
  </x:si>
  <x:si>
    <x:t>10월 04일 10:02 AM</x:t>
  </x:si>
  <x:si>
    <x:t>19 Mar 2026 11:41</x:t>
  </x:si>
  <x:si>
    <x:t>H.hindash@gmail.com</x:t>
  </x:si>
  <x:si>
    <x:t>10 Jun 2026 15:45</x:t>
  </x:si>
  <x:si>
    <x:t>Bought a earrings</x:t>
  </x:si>
  <x:si>
    <x:t>Melania Barrantes</x:t>
  </x:si>
  <x:si>
    <x:t>Earring 2602230101</x:t>
  </x:si>
  <x:si>
    <x:t>Bought a nose ring</x:t>
  </x:si>
  <x:si>
    <x:t>Earring 12080101</x:t>
  </x:si>
  <x:si>
    <x:t>Earring 2511070101</x:t>
  </x:si>
  <x:si>
    <x:t>Earring 2511060109</x:t>
  </x:si>
  <x:si>
    <x:t>21 Mar 2026 16:33</x:t>
  </x:si>
  <x:si>
    <x:t>10월 08일 11:57 AM</x:t>
  </x:si>
  <x:si>
    <x:t>Earring 2602220109</x:t>
  </x:si>
  <x:si>
    <x:t>Bracelet 04250310</x:t>
  </x:si>
  <x:si>
    <x:t>Earring 12100110</x:t>
  </x:si>
  <x:si>
    <x:t>Nose Stud 01050506</x:t>
  </x:si>
  <x:si>
    <x:t>Necklace 12110215</x:t>
  </x:si>
  <x:si>
    <x:t>10월 12일 06:20 PM</x:t>
  </x:si>
  <x:si>
    <x:t>umhareb65@gmail.com</x:t>
  </x:si>
  <x:si>
    <x:t>Necklace 12100209</x:t>
  </x:si>
  <x:si>
    <x:t>Bracelet 11100305</x:t>
  </x:si>
  <x:si>
    <x:t>Earring 05120109</x:t>
  </x:si>
  <x:si>
    <x:t>15 Apr 2026 15:01</x:t>
  </x:si>
  <x:si>
    <x:t>19 May 2026 17:30</x:t>
  </x:si>
  <x:si>
    <x:t>Bracelet 07060301</x:t>
  </x:si>
  <x:si>
    <x:t>Bracelet 2512060310</x:t>
  </x:si>
  <x:si>
    <x:t>Earring 12080103</x:t>
  </x:si>
  <x:si>
    <x:t>Thu(평가)(실전 다음주 월요일)</x:t>
  </x:si>
  <x:si>
    <x:t>10월 22일 11:32 AM</x:t>
  </x:si>
  <x:si>
    <x:t>Earring 01050110</x:t>
  </x:si>
  <x:si>
    <x:t>Bracelet 08140315</x:t>
  </x:si>
  <x:si>
    <x:t>Bought bangleset</x:t>
  </x:si>
  <x:si>
    <x:t>jkxcryn@gmail.com</x:t>
  </x:si>
  <x:si>
    <x:t>bought a necklace</x:t>
  </x:si>
  <x:si>
    <x:t>10월 04일 08:14 PM</x:t>
  </x:si>
  <x:si>
    <x:t>For his daughter</x:t>
  </x:si>
  <x:si>
    <x:t>12월 13일 12:02 AM</x:t>
  </x:si>
  <x:si>
    <x:t>10월 14일 08:42 PM</x:t>
  </x:si>
  <x:si>
    <x:t>Bought a necklace</x:t>
  </x:si>
  <x:si>
    <x:t>Earring 2511080103</x:t>
  </x:si>
  <x:si>
    <x:t>He buy for gift..</x:t>
  </x:si>
  <x:si>
    <x:t>30 Apr 2026 15:01</x:t>
  </x:si>
  <x:si>
    <x:t>12월 02일 10:44 AM</x:t>
  </x:si>
  <x:si>
    <x:t>Bought bracelets</x:t>
  </x:si>
  <x:si>
    <x:t>21 Feb 2026 18:09</x:t>
  </x:si>
  <x:si>
    <x:t>10월 21일 05:30 PM</x:t>
  </x:si>
  <x:si>
    <x:t>Bracelet 09150309</x:t>
  </x:si>
  <x:si>
    <x:t>Vidushi Ramchandani</x:t>
  </x:si>
  <x:si>
    <x:t>13 Apr 2026 11:31</x:t>
  </x:si>
  <x:si>
    <x:t>10월 07일 09:40 PM</x:t>
  </x:si>
  <x:si>
    <x:t>16 Mar 2026 11:58</x:t>
  </x:si>
  <x:si>
    <x:t>Earring 11150113</x:t>
  </x:si>
  <x:si>
    <x:t>Earring 01060104</x:t>
  </x:si>
  <x:si>
    <x:t>Earring 12120103</x:t>
  </x:si>
  <x:si>
    <x:t>For birthday gift</x:t>
  </x:si>
  <x:si>
    <x:t>Bought a nose pin</x:t>
  </x:si>
  <x:si>
    <x:t>Bracelet 09160301</x:t>
  </x:si>
  <x:si>
    <x:t>Earring 11150105</x:t>
  </x:si>
  <x:si>
    <x:t>leenaamux@gmail.com</x:t>
  </x:si>
  <x:si>
    <x:t>20 Mar 2026 10:58</x:t>
  </x:si>
  <x:si>
    <x:t>11월 01일 10:30 AM</x:t>
  </x:si>
  <x:si>
    <x:t>Bracelet 2506060305</x:t>
  </x:si>
  <x:si>
    <x:t>22 May 2026 10:20</x:t>
  </x:si>
  <x:si>
    <x:t>(Add-In)
27품목 107개</x:t>
  </x:si>
  <x:si>
    <x:t>Bracelet 03050309</x:t>
  </x:si>
  <x:si>
    <x:t>10월 14일 07:42 PM</x:t>
  </x:si>
  <x:si>
    <x:t>Earring 08010101</x:t>
  </x:si>
  <x:si>
    <x:t>Earring 11160112</x:t>
  </x:si>
  <x:si>
    <x:t>27 Jan 2026 12:42</x:t>
  </x:si>
  <x:si>
    <x:t>kumulisa@wau.edu</x:t>
  </x:si>
  <x:si>
    <x:t>30 Jan 2026 10:39</x:t>
  </x:si>
  <x:si>
    <x:t>Bracelet 08160302</x:t>
  </x:si>
  <x:si>
    <x:t>10월 16일 03:19 PM</x:t>
  </x:si>
  <x:si>
    <x:t>02 May 2026 11:31</x:t>
  </x:si>
  <x:si>
    <x:t>Bracelet 07060304</x:t>
  </x:si>
  <x:si>
    <x:t>Earring 03250119</x:t>
  </x:si>
  <x:si>
    <x:t>08 Apr 2026 13:24</x:t>
  </x:si>
  <x:si>
    <x:t>Re/7/31 Tomorrow</x:t>
  </x:si>
  <x:si>
    <x:t>3isha364@gmail.com</x:t>
  </x:si>
  <x:si>
    <x:t>Earring 12120107</x:t>
  </x:si>
  <x:si>
    <x:t>Bracelet 12100310</x:t>
  </x:si>
  <x:si>
    <x:t>Earring 07160111</x:t>
  </x:si>
  <x:si>
    <x:t>Earring 09150111</x:t>
  </x:si>
  <x:si>
    <x:t>Due to wrong punch</x:t>
  </x:si>
  <x:si>
    <x:t>10월 17일 03:56 PM</x:t>
  </x:si>
  <x:si>
    <x:t>Looked for ear cuff</x:t>
  </x:si>
  <x:si>
    <x:t>10월 10일 06:18 PM</x:t>
  </x:si>
  <x:si>
    <x:t>Madam brought here</x:t>
  </x:si>
  <x:si>
    <x:t>10월 05일 07:50 PM</x:t>
  </x:si>
  <x:si>
    <x:t>Earring 05100107</x:t>
  </x:si>
  <x:si>
    <x:t>Earring 03050121</x:t>
  </x:si>
  <x:si>
    <x:t>Madam give it to me</x:t>
  </x:si>
  <x:si>
    <x:t>11100108-earring</x:t>
  </x:si>
  <x:si>
    <x:t>Earring 07110101</x:t>
  </x:si>
  <x:si>
    <x:t>10월 11일 02:51 PM</x:t>
  </x:si>
  <x:si>
    <x:t>10월 04일 08:11 PM</x:t>
  </x:si>
  <x:si>
    <x:t>10월 13일 02:48 PM</x:t>
  </x:si>
  <x:si>
    <x:t>Bracelet 01050309</x:t>
  </x:si>
  <x:si>
    <x:t>Earring 11160108</x:t>
  </x:si>
  <x:si>
    <x:t>Bangle set 12050210</x:t>
  </x:si>
  <x:si>
    <x:t>Anklet 2512050501</x:t>
  </x:si>
  <x:si>
    <x:t>Earring 07150101</x:t>
  </x:si>
  <x:si>
    <x:t>Bracelet 01260307</x:t>
  </x:si>
  <x:si>
    <x:t>09 May 2026 13:30</x:t>
  </x:si>
  <x:si>
    <x:t>23 Apr 2026 12:53</x:t>
  </x:si>
  <x:si>
    <x:t>Earring 07140104</x:t>
  </x:si>
  <x:si>
    <x:t>Earring 11150115</x:t>
  </x:si>
  <x:si>
    <x:t>12월 18일 11:33 AM</x:t>
  </x:si>
  <x:si>
    <x:t>Necklace 01050211</x:t>
  </x:si>
  <x:si>
    <x:t>10월 17일 01:50 PM</x:t>
  </x:si>
  <x:si>
    <x:t>10월 23일 06:17 PM</x:t>
  </x:si>
  <x:si>
    <x:t>Bracelet 2511070307</x:t>
  </x:si>
  <x:si>
    <x:t>Earring 07060104</x:t>
  </x:si>
  <x:si>
    <x:t>Bangle 2501100308</x:t>
  </x:si>
  <x:si>
    <x:t>13 May 2026 12:05</x:t>
  </x:si>
  <x:si>
    <x:t>Bracelet 07140301</x:t>
  </x:si>
  <x:si>
    <x:t>Earring 2511070104</x:t>
  </x:si>
  <x:si>
    <x:t>10월 05일 03:28 PM</x:t>
  </x:si>
  <x:si>
    <x:t>Necklace 08100202</x:t>
  </x:si>
  <x:si>
    <x:t>Necklace 07270213</x:t>
  </x:si>
  <x:si>
    <x:t>23 Mar 2026 21:18</x:t>
  </x:si>
  <x:si>
    <x:t>Necklace 2511070206</x:t>
  </x:si>
  <x:si>
    <x:t>10 May 2026 12:50</x:t>
  </x:si>
  <x:si>
    <x:t>Earring 08020111</x:t>
  </x:si>
  <x:si>
    <x:t>24 Jun 2026 11:45</x:t>
  </x:si>
  <x:si>
    <x:t>Not reported by Mon</x:t>
  </x:si>
  <x:si>
    <x:t>04 May 2026 14:34</x:t>
  </x:si>
  <x:si>
    <x:t>26 May 2026 12:01</x:t>
  </x:si>
  <x:si>
    <x:t>16 Feb 2026 14:47</x:t>
  </x:si>
  <x:si>
    <x:t>09 Jun 2026 15:05</x:t>
  </x:si>
  <x:si>
    <x:t>02 Jul 2026 14:13</x:t>
  </x:si>
  <x:si>
    <x:t>07 Apr 2026 12:37</x:t>
  </x:si>
  <x:si>
    <x:t>rahbanour@yahoo.com</x:t>
  </x:si>
  <x:si>
    <x:t>Earring 2511080107</x:t>
  </x:si>
  <x:si>
    <x:t>10 Apr 2026 13:20</x:t>
  </x:si>
  <x:si>
    <x:t>Earring 2511070110</x:t>
  </x:si>
  <x:si>
    <x:t>28 May 2026 13:43</x:t>
  </x:si>
  <x:si>
    <x:t>Bracelet 11150305</x:t>
  </x:si>
  <x:si>
    <x:t>06 Mar 2026 11:47</x:t>
  </x:si>
  <x:si>
    <x:t>03 Mar 2026 21:26</x:t>
  </x:si>
  <x:si>
    <x:t>Bracelet 07050301</x:t>
  </x:si>
  <x:si>
    <x:t>Earring 08100101</x:t>
  </x:si>
  <x:si>
    <x:t>01 May 2026 13:17</x:t>
  </x:si>
  <x:si>
    <x:t>10 Mar 2026 14:33</x:t>
  </x:si>
  <x:si>
    <x:t>Bracelet 12010303</x:t>
  </x:si>
  <x:si>
    <x:t>16 May 2026 11:17</x:t>
  </x:si>
  <x:si>
    <x:t>10월 17일 09:15 PM</x:t>
  </x:si>
  <x:si>
    <x:t>Necklace 01100204</x:t>
  </x:si>
  <x:si>
    <x:t>14 Feb 2026 10:42</x:t>
  </x:si>
  <x:si>
    <x:t>Earring 2511080104</x:t>
  </x:si>
  <x:si>
    <x:t>06 Feb 2026 10:31</x:t>
  </x:si>
  <x:si>
    <x:t>Earring 05190105</x:t>
  </x:si>
  <x:si>
    <x:t>29 Mar 2026 12:11</x:t>
  </x:si>
  <x:si>
    <x:t>10월 05일 06:10 PM</x:t>
  </x:si>
  <x:si>
    <x:t>Earring 11110101</x:t>
  </x:si>
  <x:si>
    <x:t>10월 06일 09:35 PM</x:t>
  </x:si>
  <x:si>
    <x:t>Bracelet 2506060304</x:t>
  </x:si>
  <x:si>
    <x:t>Earring 09100103</x:t>
  </x:si>
  <x:si>
    <x:t>10월 13일 06:58 PM</x:t>
  </x:si>
  <x:si>
    <x:t>03 Jul 2026 20:36</x:t>
  </x:si>
  <x:si>
    <x:t>11월 03일 04:12 PM</x:t>
  </x:si>
  <x:si>
    <x:t>11월 29일 10:42 AM</x:t>
  </x:si>
  <x:si>
    <x:t>10월 05일 12:11 PM</x:t>
  </x:si>
  <x:si>
    <x:t>Necklace 12010211</x:t>
  </x:si>
  <x:si>
    <x:t>10월 18일 11:48 PM</x:t>
  </x:si>
  <x:si>
    <x:t>Bracelet 04050301</x:t>
  </x:si>
  <x:si>
    <x:t>Earring 2512070106</x:t>
  </x:si>
  <x:si>
    <x:t>Bracelet 2511070305</x:t>
  </x:si>
  <x:si>
    <x:t>Necklace 12110205</x:t>
  </x:si>
  <x:si>
    <x:t>Necklace 10050201</x:t>
  </x:si>
  <x:si>
    <x:t>Buy for herself.</x:t>
  </x:si>
  <x:si>
    <x:t>10월 07일 01:00 PM</x:t>
  </x:si>
  <x:si>
    <x:t>Earring 07150110</x:t>
  </x:si>
  <x:si>
    <x:t>Necklace 07050212</x:t>
  </x:si>
  <x:si>
    <x:t>10월 31일 10:29 AM</x:t>
  </x:si>
  <x:si>
    <x:t>12월 19일 11:09 AM</x:t>
  </x:si>
  <x:si>
    <x:t>11월 21일 10:27 AM</x:t>
  </x:si>
  <x:si>
    <x:t>22 Feb 2026 14:17</x:t>
  </x:si>
  <x:si>
    <x:t>10월 08일 04:46 PM</x:t>
  </x:si>
  <x:si>
    <x:t>Necklace 09050203</x:t>
  </x:si>
  <x:si>
    <x:t>Earring 08150103</x:t>
  </x:si>
  <x:si>
    <x:t>10월 18일 11:15 PM</x:t>
  </x:si>
  <x:si>
    <x:t>10월 17일 07:50 PM</x:t>
  </x:si>
  <x:si>
    <x:t>12월 16일 12:25 PM</x:t>
  </x:si>
  <x:si>
    <x:t>Necklace 2512060209</x:t>
  </x:si>
  <x:si>
    <x:t>11월 08일 01:09 PM</x:t>
  </x:si>
  <x:si>
    <x:t>10월 14일 07:22 PM</x:t>
  </x:si>
  <x:si>
    <x:t>10월 28일 01:52 PM</x:t>
  </x:si>
  <x:si>
    <x:t>Nose Stud 01050503</x:t>
  </x:si>
  <x:si>
    <x:t>Came for earrings</x:t>
  </x:si>
  <x:si>
    <x:t>Gift for herself</x:t>
  </x:si>
  <x:si>
    <x:t>Earring 08150112</x:t>
  </x:si>
  <x:si>
    <x:t>Necklace 07050201</x:t>
  </x:si>
  <x:si>
    <x:t>Earring 11160117</x:t>
  </x:si>
  <x:si>
    <x:t>29 Jan 2026 14:23</x:t>
  </x:si>
  <x:si>
    <x:t>Necklace 2511070207</x:t>
  </x:si>
  <x:si>
    <x:t>10월 05일 09:27 PM</x:t>
  </x:si>
  <x:si>
    <x:t>Earring 2506060105</x:t>
  </x:si>
  <x:si>
    <x:t>Earring 05240102</x:t>
  </x:si>
  <x:si>
    <x:t>Bracelet 06070303</x:t>
  </x:si>
  <x:si>
    <x:t>Bracelet 2506060306</x:t>
  </x:si>
  <x:si>
    <x:t>10월 12일 10:05 PM</x:t>
  </x:si>
  <x:si>
    <x:t>Copper 18KGP?Zircon</x:t>
  </x:si>
  <x:si>
    <x:t>Buying by herself</x:t>
  </x:si>
  <x:si>
    <x:t>10월 09일 05:58 PM</x:t>
  </x:si>
  <x:si>
    <x:t>Earring 2602220107</x:t>
  </x:si>
  <x:si>
    <x:t>Earring 08100102</x:t>
  </x:si>
  <x:si>
    <x:t>10월 19일 06:48 PM</x:t>
  </x:si>
  <x:si>
    <x:t>12월 31일 12:59 PM</x:t>
  </x:si>
  <x:si>
    <x:t>Bracelet 2602190304</x:t>
  </x:si>
  <x:si>
    <x:t>Necklace 11160204</x:t>
  </x:si>
  <x:si>
    <x:t>Bought hands chain</x:t>
  </x:si>
  <x:si>
    <x:t>Earring 08010110</x:t>
  </x:si>
  <x:si>
    <x:t>Earring 07060114</x:t>
  </x:si>
  <x:si>
    <x:t>Necklace 2601170208</x:t>
  </x:si>
  <x:si>
    <x:t>Bracelet 2512050303</x:t>
  </x:si>
  <x:si>
    <x:t>Ear Stud 10190129</x:t>
  </x:si>
  <x:si>
    <x:t>Bracelet 02050307</x:t>
  </x:si>
  <x:si>
    <x:t>Bracelet 2504050301</x:t>
  </x:si>
  <x:si>
    <x:t>Bracelet 2507070309</x:t>
  </x:si>
  <x:si>
    <x:t>Bracelet 2504060302</x:t>
  </x:si>
  <x:si>
    <x:t>Earring 2502120104</x:t>
  </x:si>
  <x:si>
    <x:t>Earring 03200101</x:t>
  </x:si>
  <x:si>
    <x:t>nojoud@hotmail.com</x:t>
  </x:si>
  <x:si>
    <x:t>Earring 07050112</x:t>
  </x:si>
  <x:si>
    <x:t>Earring 2508070110</x:t>
  </x:si>
  <x:si>
    <x:t>Necklace 2504090204</x:t>
  </x:si>
  <x:si>
    <x:t>Necklace 2602150202</x:t>
  </x:si>
  <x:si>
    <x:t>Bought a Earrings</x:t>
  </x:si>
  <x:si>
    <x:t>Bracelet 2504050308</x:t>
  </x:si>
  <x:si>
    <x:t>Earring 2602190106</x:t>
  </x:si>
  <x:si>
    <x:t>Necklace 12100208</x:t>
  </x:si>
  <x:si>
    <x:t>Necklace 12050301</x:t>
  </x:si>
  <x:si>
    <x:t>10월 04일 02:31 PM</x:t>
  </x:si>
  <x:si>
    <x:t>Afra Almashghouni</x:t>
  </x:si>
  <x:si>
    <x:t>Necklace 06070204</x:t>
  </x:si>
  <x:si>
    <x:t>Necklace 2508060207</x:t>
  </x:si>
  <x:si>
    <x:t>Earring 2602210109</x:t>
  </x:si>
  <x:si>
    <x:t>11월 25일 12:05 PM</x:t>
  </x:si>
  <x:si>
    <x:t>Necklace 2504060205</x:t>
  </x:si>
  <x:si>
    <x:t>Necklace 2507050208</x:t>
  </x:si>
  <x:si>
    <x:t>Bracelet 2503070310</x:t>
  </x:si>
  <x:si>
    <x:t>Necklace 2502100207</x:t>
  </x:si>
  <x:si>
    <x:t>Bangle 2601170311</x:t>
  </x:si>
  <x:si>
    <x:t>Bracelet 2601160304</x:t>
  </x:si>
  <x:si>
    <x:t>Earring 2502110106</x:t>
  </x:si>
  <x:si>
    <x:t>Earring 2502100106</x:t>
  </x:si>
  <x:si>
    <x:t>Necklace 2602150208</x:t>
  </x:si>
  <x:si>
    <x:t>Necklace 2508060201</x:t>
  </x:si>
  <x:si>
    <x:t>Earring 2504060106</x:t>
  </x:si>
  <x:si>
    <x:t>Necklace 2503070202</x:t>
  </x:si>
  <x:si>
    <x:t>Necklace 2503050206</x:t>
  </x:si>
  <x:si>
    <x:t>Necklace 2504100203</x:t>
  </x:si>
  <x:si>
    <x:t>Necklace 2504080210</x:t>
  </x:si>
  <x:si>
    <x:t>Necklace 2510050205</x:t>
  </x:si>
  <x:si>
    <x:t>Necklace 2601170205</x:t>
  </x:si>
  <x:si>
    <x:t>Earring 2602180105</x:t>
  </x:si>
  <x:si>
    <x:t>Earring 2504060109</x:t>
  </x:si>
  <x:si>
    <x:t>Anklet 2505050505</x:t>
  </x:si>
  <x:si>
    <x:t>Necklace 2509050203</x:t>
  </x:si>
  <x:si>
    <x:t>Bangle 2601170313</x:t>
  </x:si>
  <x:si>
    <x:t>Necklace 2508050201</x:t>
  </x:si>
  <x:si>
    <x:t>Earring 2508080108</x:t>
  </x:si>
  <x:si>
    <x:t>Bangle 2505050313</x:t>
  </x:si>
  <x:si>
    <x:t>Earring 2504120110</x:t>
  </x:si>
  <x:si>
    <x:t>Necklace 2602190206</x:t>
  </x:si>
  <x:si>
    <x:t>Bracelet 2604160301</x:t>
  </x:si>
  <x:si>
    <x:t>Bracelet 2508050304</x:t>
  </x:si>
  <x:si>
    <x:t>Bangle 2510060311</x:t>
  </x:si>
  <x:si>
    <x:t>Bangle 2505060311</x:t>
  </x:si>
  <x:si>
    <x:t>Earring 2507070103</x:t>
  </x:si>
  <x:si>
    <x:t>Earring 2509050109</x:t>
  </x:si>
  <x:si>
    <x:t>Necklace 2508050207</x:t>
  </x:si>
  <x:si>
    <x:t>Bracelet 2509150304</x:t>
  </x:si>
  <x:si>
    <x:t>Bracelet 2510050304</x:t>
  </x:si>
  <x:si>
    <x:t>Anklet 2505050503</x:t>
  </x:si>
  <x:si>
    <x:t>Earring 02050103</x:t>
  </x:si>
  <x:si>
    <x:t>Earring 2602190102</x:t>
  </x:si>
  <x:si>
    <x:t>Earring 2507070107</x:t>
  </x:si>
  <x:si>
    <x:t>Necklace 2601170210</x:t>
  </x:si>
  <x:si>
    <x:t>Earring 2602150102</x:t>
  </x:si>
  <x:si>
    <x:t>Earring 2507060104</x:t>
  </x:si>
  <x:si>
    <x:t>Earring 2507070102</x:t>
  </x:si>
  <x:si>
    <x:t>Necklace 2601180204</x:t>
  </x:si>
  <x:si>
    <x:t>Bracelet 2503060310</x:t>
  </x:si>
  <x:si>
    <x:t>Earring 2505070107</x:t>
  </x:si>
  <x:si>
    <x:t>Earring 2508060105</x:t>
  </x:si>
  <x:si>
    <x:t>Bracelet 2502100304</x:t>
  </x:si>
  <x:si>
    <x:t>Necklace 2509050201</x:t>
  </x:si>
  <x:si>
    <x:t>Necklace 2508060208</x:t>
  </x:si>
  <x:si>
    <x:t>Necklace 2602180209</x:t>
  </x:si>
  <x:si>
    <x:t>Bracelet 2601150308</x:t>
  </x:si>
  <x:si>
    <x:t>Bracelet 2505050305</x:t>
  </x:si>
  <x:si>
    <x:t>Earring 2502130110</x:t>
  </x:si>
  <x:si>
    <x:t>Bangle 2509150312</x:t>
  </x:si>
  <x:si>
    <x:t>Bracelet 2504050302</x:t>
  </x:si>
  <x:si>
    <x:t>Bracelet 2505050302</x:t>
  </x:si>
  <x:si>
    <x:t>Earring 2602160102</x:t>
  </x:si>
  <x:si>
    <x:t>Bracelet 2502100303</x:t>
  </x:si>
  <x:si>
    <x:t>Earring 2605150108</x:t>
  </x:si>
  <x:si>
    <x:t>Necklace 2603150201</x:t>
  </x:si>
  <x:si>
    <x:t>Earring 2508070102</x:t>
  </x:si>
  <x:si>
    <x:t>Bracelet 2505060307</x:t>
  </x:si>
  <x:si>
    <x:t>Earring 2602160103</x:t>
  </x:si>
  <x:si>
    <x:t>Necklace 2602160210</x:t>
  </x:si>
  <x:si>
    <x:t>Necklace 2509050205</x:t>
  </x:si>
  <x:si>
    <x:t>Earring 2504060111</x:t>
  </x:si>
  <x:si>
    <x:t>Bracelet 2504060312</x:t>
  </x:si>
  <x:si>
    <x:t>Earring 2504080105</x:t>
  </x:si>
  <x:si>
    <x:t>Necklace 2511060205</x:t>
  </x:si>
  <x:si>
    <x:t>Bangle 2505070311</x:t>
  </x:si>
  <x:si>
    <x:t>Necklace 2507050210</x:t>
  </x:si>
  <x:si>
    <x:t>Necklace 2602160209</x:t>
  </x:si>
  <x:si>
    <x:t>Earring 2504130109</x:t>
  </x:si>
  <x:si>
    <x:t>Necklace 2504070208</x:t>
  </x:si>
  <x:si>
    <x:t>Necklace 2510060201</x:t>
  </x:si>
  <x:si>
    <x:t>Necklace 2507070203</x:t>
  </x:si>
  <x:si>
    <x:t>Earring 2504060102</x:t>
  </x:si>
  <x:si>
    <x:t>Bracelet 2504070301</x:t>
  </x:si>
  <x:si>
    <x:t>Earring 2504080108</x:t>
  </x:si>
  <x:si>
    <x:t>Necklace 2504080207</x:t>
  </x:si>
  <x:si>
    <x:t>Earring 2510080101</x:t>
  </x:si>
  <x:si>
    <x:t>Necklace 2510050204</x:t>
  </x:si>
  <x:si>
    <x:t>Earring 2506050104</x:t>
  </x:si>
  <x:si>
    <x:t>Necklace 2505060202</x:t>
  </x:si>
  <x:si>
    <x:t>Earring 2502110112</x:t>
  </x:si>
  <x:si>
    <x:t>Bangle 2510050315</x:t>
  </x:si>
  <x:si>
    <x:t>Earring 2601200110</x:t>
  </x:si>
  <x:si>
    <x:t>Bracelet 2503060301</x:t>
  </x:si>
  <x:si>
    <x:t>Earring 2510060108</x:t>
  </x:si>
  <x:si>
    <x:t>Earring 2510060107</x:t>
  </x:si>
  <x:si>
    <x:t>Necklace 2508050204</x:t>
  </x:si>
  <x:si>
    <x:t>Necklace 2506050201</x:t>
  </x:si>
  <x:si>
    <x:t>Bracelet 2512050304</x:t>
  </x:si>
  <x:si>
    <x:t>Bracelet 2504050306</x:t>
  </x:si>
  <x:si>
    <x:t>Bracelet 2508060302</x:t>
  </x:si>
  <x:si>
    <x:t>Earring 2505070101</x:t>
  </x:si>
  <x:si>
    <x:t>Necklace 2507060204</x:t>
  </x:si>
  <x:si>
    <x:t>Bracelet 2503080302</x:t>
  </x:si>
  <x:si>
    <x:t>Earring 2504110101</x:t>
  </x:si>
  <x:si>
    <x:t>Necklace 2505050202</x:t>
  </x:si>
  <x:si>
    <x:t>Bracelet 2507070306</x:t>
  </x:si>
  <x:si>
    <x:t>Titanium 18kGP Jade</x:t>
  </x:si>
  <x:si>
    <x:t>Necklace 2602170208</x:t>
  </x:si>
  <x:si>
    <x:t>Bracelet 2511050303</x:t>
  </x:si>
  <x:si>
    <x:t>Earring 2504130107</x:t>
  </x:si>
  <x:si>
    <x:t>Bracelet 2504050305</x:t>
  </x:si>
  <x:si>
    <x:t>Earring 2512050102</x:t>
  </x:si>
  <x:si>
    <x:t>Bracelet 2511050302</x:t>
  </x:si>
  <x:si>
    <x:t>Anklet 2507050502</x:t>
  </x:si>
  <x:si>
    <x:t>Bracelet 2505050310</x:t>
  </x:si>
  <x:si>
    <x:t>Earring 2511050108</x:t>
  </x:si>
  <x:si>
    <x:t>Bangle 2602170315</x:t>
  </x:si>
  <x:si>
    <x:t>Bracelet 2601150304</x:t>
  </x:si>
  <x:si>
    <x:t>Earring 2504100101</x:t>
  </x:si>
  <x:si>
    <x:t>Earring 2504060107</x:t>
  </x:si>
  <x:si>
    <x:t>Earring 2504050110</x:t>
  </x:si>
  <x:si>
    <x:t>Earring 2502130106</x:t>
  </x:si>
  <x:si>
    <x:t>Earring 2502130107</x:t>
  </x:si>
  <x:si>
    <x:t>Earring 2507070108</x:t>
  </x:si>
  <x:si>
    <x:t>Necklace 2502100201</x:t>
  </x:si>
  <x:si>
    <x:t>Earring 2604150103</x:t>
  </x:si>
  <x:si>
    <x:t>Necklace 2505060207</x:t>
  </x:si>
  <x:si>
    <x:t>Necklace 2601170209</x:t>
  </x:si>
  <x:si>
    <x:t>Bracelet 2505050306</x:t>
  </x:si>
  <x:si>
    <x:t>Earring 2512050104</x:t>
  </x:si>
  <x:si>
    <x:t>Necklace 2511050201</x:t>
  </x:si>
  <x:si>
    <x:t>Earring 2507050106</x:t>
  </x:si>
  <x:si>
    <x:t>Bracelet 2507060302</x:t>
  </x:si>
  <x:si>
    <x:t>Necklace 2508060202</x:t>
  </x:si>
  <x:si>
    <x:t>Earring 2504120106</x:t>
  </x:si>
  <x:si>
    <x:t>Bangle 2504060314</x:t>
  </x:si>
  <x:si>
    <x:t>Bracelet 2504060310</x:t>
  </x:si>
  <x:si>
    <x:t>Bracelet 2601170305</x:t>
  </x:si>
  <x:si>
    <x:t>Necklace 2602190203</x:t>
  </x:si>
  <x:si>
    <x:t>Necklace 2503060203</x:t>
  </x:si>
  <x:si>
    <x:t>Bangle 2504060320</x:t>
  </x:si>
  <x:si>
    <x:t>Earring 2502110104</x:t>
  </x:si>
  <x:si>
    <x:t>Necklace 2602150209</x:t>
  </x:si>
  <x:si>
    <x:t>Earring 2508070104</x:t>
  </x:si>
  <x:si>
    <x:t>Earring 2602150103</x:t>
  </x:si>
  <x:si>
    <x:t>Earring 2510070106</x:t>
  </x:si>
  <x:si>
    <x:t>Anklet 2507050501</x:t>
  </x:si>
  <x:si>
    <x:t>Anklet 2508050501</x:t>
  </x:si>
  <x:si>
    <x:t>Earring 2508060110</x:t>
  </x:si>
  <x:si>
    <x:t>Necklace 2504070207</x:t>
  </x:si>
  <x:si>
    <x:t>Anklet 2505050507</x:t>
  </x:si>
  <x:si>
    <x:t>Bracelet 2502100308</x:t>
  </x:si>
  <x:si>
    <x:t>Necklace 2511060203</x:t>
  </x:si>
  <x:si>
    <x:t>Necklace 2509050208</x:t>
  </x:si>
  <x:si>
    <x:t>Earring 2602170110</x:t>
  </x:si>
  <x:si>
    <x:t>Earring 2601220107</x:t>
  </x:si>
  <x:si>
    <x:t>Earring 2505070104</x:t>
  </x:si>
  <x:si>
    <x:t>Necklace 2502100213</x:t>
  </x:si>
  <x:si>
    <x:t>Necklace 2509050210</x:t>
  </x:si>
  <x:si>
    <x:t>Earring 2502100104</x:t>
  </x:si>
  <x:si>
    <x:t>Earring 2511050105</x:t>
  </x:si>
  <x:si>
    <x:t>Earring 2502100110</x:t>
  </x:si>
  <x:si>
    <x:t>Necklace 2506050202</x:t>
  </x:si>
  <x:si>
    <x:t>Earring 2509060110</x:t>
  </x:si>
  <x:si>
    <x:t>Earring 2509070103</x:t>
  </x:si>
  <x:si>
    <x:t>Earring 2504090101</x:t>
  </x:si>
  <x:si>
    <x:t>Earring 2602200105</x:t>
  </x:si>
  <x:si>
    <x:t>Earring 2510070103</x:t>
  </x:si>
  <x:si>
    <x:t>Bracelet 2511050310</x:t>
  </x:si>
  <x:si>
    <x:t>Necklace 2506050203</x:t>
  </x:si>
  <x:si>
    <x:t>Earring 2505050104</x:t>
  </x:si>
  <x:si>
    <x:t>Earring 2510050101</x:t>
  </x:si>
  <x:si>
    <x:t>Bracelet 2504070309</x:t>
  </x:si>
  <x:si>
    <x:t>Necklace 2504080209</x:t>
  </x:si>
  <x:si>
    <x:t>Earring 2504050107</x:t>
  </x:si>
  <x:si>
    <x:t>Earring 2505060102</x:t>
  </x:si>
  <x:si>
    <x:t>Necklace 2504060207</x:t>
  </x:si>
  <x:si>
    <x:t>Bracelet 2506050310</x:t>
  </x:si>
  <x:si>
    <x:t>Earring 2601160110</x:t>
  </x:si>
  <x:si>
    <x:t>Earring 2510070102</x:t>
  </x:si>
  <x:si>
    <x:t>Necklace 2602160202</x:t>
  </x:si>
  <x:si>
    <x:t>Earring 2601220109</x:t>
  </x:si>
  <x:si>
    <x:t>Earring 2504050102</x:t>
  </x:si>
  <x:si>
    <x:t>Anklet 2509150501</x:t>
  </x:si>
  <x:si>
    <x:t>Earring 2602160110</x:t>
  </x:si>
  <x:si>
    <x:t>Necklace 2602170202</x:t>
  </x:si>
  <x:si>
    <x:t>Bracelet 2602170309</x:t>
  </x:si>
  <x:si>
    <x:t>Bracelet 2505060308</x:t>
  </x:si>
  <x:si>
    <x:t>Bracelet 2509050308</x:t>
  </x:si>
  <x:si>
    <x:t>Necklace 2504110207</x:t>
  </x:si>
  <x:si>
    <x:t>Earring 2504130105</x:t>
  </x:si>
  <x:si>
    <x:t>15 Jul 2026 12:24</x:t>
  </x:si>
  <x:si>
    <x:t>Necklace 2602160204</x:t>
  </x:si>
  <x:si>
    <x:t>Earring 2508060103</x:t>
  </x:si>
  <x:si>
    <x:t>Earring 2601220102</x:t>
  </x:si>
  <x:si>
    <x:t>Necklace 2511070201</x:t>
  </x:si>
  <x:si>
    <x:t>10월 18일 03:09 PM</x:t>
  </x:si>
  <x:si>
    <x:t>Necklace 2504090208</x:t>
  </x:si>
  <x:si>
    <x:t>Earring 2601230103</x:t>
  </x:si>
  <x:si>
    <x:t>Earring 02050102</x:t>
  </x:si>
  <x:si>
    <x:t>Earring 07150105</x:t>
  </x:si>
  <x:si>
    <x:t>Necklace 2503060204</x:t>
  </x:si>
  <x:si>
    <x:t>Bracelet 07070307</x:t>
  </x:si>
  <x:si>
    <x:t>Bracelet 2604150306</x:t>
  </x:si>
  <x:si>
    <x:t>Necklace 12010210</x:t>
  </x:si>
  <x:si>
    <x:t>10월 15일 08:31 PM</x:t>
  </x:si>
  <x:si>
    <x:t>Necklace 08150204</x:t>
  </x:si>
  <x:si>
    <x:t>Bracelet 07060308</x:t>
  </x:si>
  <x:si>
    <x:t>Bracelet 01010302</x:t>
  </x:si>
  <x:si>
    <x:t>Earring 2509060108</x:t>
  </x:si>
  <x:si>
    <x:t>Earring 08150111</x:t>
  </x:si>
  <x:si>
    <x:t>10월 14일 06:41 PM</x:t>
  </x:si>
  <x:si>
    <x:t>Earring 2504050109</x:t>
  </x:si>
  <x:si>
    <x:t>Necklace 2510060204</x:t>
  </x:si>
  <x:si>
    <x:t>Bangle 2507050312</x:t>
  </x:si>
  <x:si>
    <x:t>Bracelet 2504060307</x:t>
  </x:si>
  <x:si>
    <x:t>Bracelet 12110307</x:t>
  </x:si>
  <x:si>
    <x:t>Necklace 2505050206</x:t>
  </x:si>
  <x:si>
    <x:t>Earring 2509060103</x:t>
  </x:si>
  <x:si>
    <x:t>Necklace 2512060203</x:t>
  </x:si>
  <x:si>
    <x:t>Earring 07060102</x:t>
  </x:si>
  <x:si>
    <x:t>Earring 08020109</x:t>
  </x:si>
  <x:si>
    <x:t>Earring 06050108</x:t>
  </x:si>
  <x:si>
    <x:t>Earring 12100101</x:t>
  </x:si>
  <x:si>
    <x:t>10월 16일 11:05 AM</x:t>
  </x:si>
  <x:si>
    <x:t>12월 09일 12:26 PM</x:t>
  </x:si>
  <x:si>
    <x:t>Earring 2602220104</x:t>
  </x:si>
  <x:si>
    <x:t>Bangle 2512060314</x:t>
  </x:si>
  <x:si>
    <x:t>10월 18일 07:21 PM</x:t>
  </x:si>
  <x:si>
    <x:t>Gift for her friend</x:t>
  </x:si>
  <x:si>
    <x:t>Necklace 09160206</x:t>
  </x:si>
  <x:si>
    <x:t>Necklace 08150202</x:t>
  </x:si>
  <x:si>
    <x:t>Necklace 09220207</x:t>
  </x:si>
  <x:si>
    <x:t>Bracelet 01050308</x:t>
  </x:si>
  <x:si>
    <x:t>Necklace 01050205</x:t>
  </x:si>
  <x:si>
    <x:t>10월 18일 12:14 PM</x:t>
  </x:si>
  <x:si>
    <x:t>Necklace 2602200202</x:t>
  </x:si>
  <x:si>
    <x:t>Bracelet 09150310</x:t>
  </x:si>
  <x:si>
    <x:t>11월 05일 11:22 AM</x:t>
  </x:si>
  <x:si>
    <x:t>17 May 2026 13:53</x:t>
  </x:si>
  <x:si>
    <x:t>Ilka Scharfenberg</x:t>
  </x:si>
  <x:si>
    <x:t>Earring 12110110</x:t>
  </x:si>
  <x:si>
    <x:t>Necklace 2511080202</x:t>
  </x:si>
  <x:si>
    <x:t>Earring 2602230105</x:t>
  </x:si>
  <x:si>
    <x:t>Earring 04260109</x:t>
  </x:si>
  <x:si>
    <x:t>10월 20일 06:11 PM</x:t>
  </x:si>
  <x:si>
    <x:t>10월 05일 06:55 PM</x:t>
  </x:si>
  <x:si>
    <x:t>Bracelet 12100309</x:t>
  </x:si>
  <x:si>
    <x:t>Earring 11100113</x:t>
  </x:si>
  <x:si>
    <x:t>10월 27일 03:12 PM</x:t>
  </x:si>
  <x:si>
    <x:t>10월 04일 07:45 PM</x:t>
  </x:si>
  <x:si>
    <x:t>Necklace 2602210201</x:t>
  </x:si>
  <x:si>
    <x:t>Bangle set 12050209</x:t>
  </x:si>
  <x:si>
    <x:t>Necklace 12100212</x:t>
  </x:si>
  <x:si>
    <x:t>Ear Stud 07210121</x:t>
  </x:si>
  <x:si>
    <x:t>ebenoman@gmail.com</x:t>
  </x:si>
  <x:si>
    <x:t>Earring 12010125</x:t>
  </x:si>
  <x:si>
    <x:t>Belly Ring 09150601</x:t>
  </x:si>
  <x:si>
    <x:t>Buying For herself</x:t>
  </x:si>
  <x:si>
    <x:t>Bought for anklet</x:t>
  </x:si>
  <x:si>
    <x:t>Buying for herself</x:t>
  </x:si>
  <x:si>
    <x:t>Earring 01100104</x:t>
  </x:si>
  <x:si>
    <x:t>12월 05일 01:55 PM</x:t>
  </x:si>
  <x:si>
    <x:t>Earring 10050102</x:t>
  </x:si>
  <x:si>
    <x:t>Earring 05110109</x:t>
  </x:si>
  <x:si>
    <x:t>Earring 07110106</x:t>
  </x:si>
  <x:si>
    <x:t>Necklace 01060211</x:t>
  </x:si>
  <x:si>
    <x:t>Bracelet 11100309</x:t>
  </x:si>
  <x:si>
    <x:t>Bangle 2405100312</x:t>
  </x:si>
  <x:si>
    <x:t>ysara7183@gmail.com</x:t>
  </x:si>
  <x:si>
    <x:t>Necklace 11160206</x:t>
  </x:si>
  <x:si>
    <x:t>Earring 2511090103</x:t>
  </x:si>
  <x:si>
    <x:t>10월 03일 04:30 PM</x:t>
  </x:si>
  <x:si>
    <x:t>Earring 11150116</x:t>
  </x:si>
  <x:si>
    <x:t>Ear Cuff 2512100104</x:t>
  </x:si>
  <x:si>
    <x:t>Necklace 11150207</x:t>
  </x:si>
  <x:si>
    <x:t>Earring 2511080105</x:t>
  </x:si>
  <x:si>
    <x:t>12월 27일 01:19 PM</x:t>
  </x:si>
  <x:si>
    <x:t>Necklace 01050209</x:t>
  </x:si>
  <x:si>
    <x:t>Earring 10050108</x:t>
  </x:si>
  <x:si>
    <x:t>Earring 2602220106</x:t>
  </x:si>
  <x:si>
    <x:t>10월 04일 06:45 PM</x:t>
  </x:si>
  <x:si>
    <x:t>Earring 08100107</x:t>
  </x:si>
  <x:si>
    <x:t>Present for herself</x:t>
  </x:si>
  <x:si>
    <x:t>Bracelet 08010308</x:t>
  </x:si>
  <x:si>
    <x:t>Earring 11100110</x:t>
  </x:si>
  <x:si>
    <x:t>10월 10일 06:44 PM</x:t>
  </x:si>
  <x:si>
    <x:t>Necklace 12050303</x:t>
  </x:si>
  <x:si>
    <x:t>Necklace 12100214</x:t>
  </x:si>
  <x:si>
    <x:t>10월 25일 11:27 AM</x:t>
  </x:si>
  <x:si>
    <x:t>10월 07일 11:31 AM</x:t>
  </x:si>
  <x:si>
    <x:t>09 Mar 2026 00:03</x:t>
  </x:si>
  <x:si>
    <x:t>Earring 11160102</x:t>
  </x:si>
  <x:si>
    <x:t>25 Feb 2026 19:15</x:t>
  </x:si>
  <x:si>
    <x:t>Earring 2408160114</x:t>
  </x:si>
  <x:si>
    <x:t>11월 10일 05:29 PM</x:t>
  </x:si>
  <x:si>
    <x:t>Earring 01260107</x:t>
  </x:si>
  <x:si>
    <x:t>Bracelet 11220302</x:t>
  </x:si>
  <x:si>
    <x:t>10월 21일 07:01 PM</x:t>
  </x:si>
  <x:si>
    <x:t>10월 11일 05:38 PM</x:t>
  </x:si>
  <x:si>
    <x:t>07 Feb 2026 11:32</x:t>
  </x:si>
  <x:si>
    <x:t>16 Apr 2026 16:42</x:t>
  </x:si>
  <x:si>
    <x:t>28 Mar 2026 12:18</x:t>
  </x:si>
  <x:si>
    <x:t>Bracelet 11080308</x:t>
  </x:si>
  <x:si>
    <x:t>Earring 09150103</x:t>
  </x:si>
  <x:si>
    <x:t>Earring 05130107</x:t>
  </x:si>
  <x:si>
    <x:t>10월 06일 07:08 PM</x:t>
  </x:si>
  <x:si>
    <x:t>16 Jun 2026 14:01</x:t>
  </x:si>
  <x:si>
    <x:t>Bracelet 07050305</x:t>
  </x:si>
  <x:si>
    <x:t>03 Apr 2026 12:14</x:t>
  </x:si>
  <x:si>
    <x:t>Earring 11100109</x:t>
  </x:si>
  <x:si>
    <x:t>Bracelet 2511070310</x:t>
  </x:si>
  <x:si>
    <x:t>Necklace 10190207</x:t>
  </x:si>
  <x:si>
    <x:t>Earring 2512080102</x:t>
  </x:si>
  <x:si>
    <x:t>Earring 2511070107</x:t>
  </x:si>
  <x:si>
    <x:t>12월 01일 11:49 AM</x:t>
  </x:si>
  <x:si>
    <x:t>04 Feb 2026 14:20</x:t>
  </x:si>
  <x:si>
    <x:t>10월 11일 02:23 PM</x:t>
  </x:si>
  <x:si>
    <x:t>19 Apr 2026 14:31</x:t>
  </x:si>
  <x:si>
    <x:t>09 Feb 2026 12:45</x:t>
  </x:si>
  <x:si>
    <x:t>Ear Cuff 09260115</x:t>
  </x:si>
  <x:si>
    <x:t>Necklace 01060202</x:t>
  </x:si>
  <x:si>
    <x:t>Earring 05130102</x:t>
  </x:si>
  <x:si>
    <x:t>Necklace 2512070209</x:t>
  </x:si>
  <x:si>
    <x:t>Earring 2512070102</x:t>
  </x:si>
  <x:si>
    <x:t>Earring 11160115</x:t>
  </x:si>
  <x:si>
    <x:t>11월 15일 11:51 AM</x:t>
  </x:si>
  <x:si>
    <x:t>A ring for herself.</x:t>
  </x:si>
  <x:si>
    <x:t>Bracelet 01100305</x:t>
  </x:si>
  <x:si>
    <x:t>Earring 12120106</x:t>
  </x:si>
  <x:si>
    <x:t>Bracelet 11080302</x:t>
  </x:si>
  <x:si>
    <x:t>Earring 01290105</x:t>
  </x:si>
  <x:si>
    <x:t>10월 10일 06:08 PM</x:t>
  </x:si>
  <x:si>
    <x:t>Earring 2506060102</x:t>
  </x:si>
  <x:si>
    <x:t>10월 04일 09:30 PM</x:t>
  </x:si>
  <x:si>
    <x:t>Earring 02100108</x:t>
  </x:si>
  <x:si>
    <x:t>Necklace 09050201</x:t>
  </x:si>
  <x:si>
    <x:t>17 Feb 2026 11:19</x:t>
  </x:si>
  <x:si>
    <x:t>18 Apr 2026 13:50</x:t>
  </x:si>
  <x:si>
    <x:t>For his girlfriend</x:t>
  </x:si>
  <x:si>
    <x:t>Necklace 11050201</x:t>
  </x:si>
  <x:si>
    <x:t>Earring 07100101</x:t>
  </x:si>
  <x:si>
    <x:t>12월 10일 12:49 PM</x:t>
  </x:si>
  <x:si>
    <x:t>Necklace 07150201</x:t>
  </x:si>
  <x:si>
    <x:t>Necklace 07050204</x:t>
  </x:si>
  <x:si>
    <x:t>10월 22일 10:07 PM</x:t>
  </x:si>
  <x:si>
    <x:t>Earring 12110108</x:t>
  </x:si>
  <x:si>
    <x:t>10월 04일 07:07 PM</x:t>
  </x:si>
  <x:si>
    <x:t>Earring 11150101</x:t>
  </x:si>
  <x:si>
    <x:t>Earring 07050101</x:t>
  </x:si>
  <x:si>
    <x:t>Earring 2511050110</x:t>
  </x:si>
  <x:si>
    <x:t>Nose Stud 01050502</x:t>
  </x:si>
  <x:si>
    <x:t>Earring 08100103</x:t>
  </x:si>
  <x:si>
    <x:t>02 Mar 2026 12:56</x:t>
  </x:si>
  <x:si>
    <x:t>Necklace 2511070204</x:t>
  </x:si>
  <x:si>
    <x:t>11월 02일 12:25 PM</x:t>
  </x:si>
  <x:si>
    <x:t>10월 10일 06:16 PM</x:t>
  </x:si>
  <x:si>
    <x:t>12월 24일 12:51 PM</x:t>
  </x:si>
  <x:si>
    <x:t>Necklace 07060203</x:t>
  </x:si>
  <x:si>
    <x:t>Earring 2511060101</x:t>
  </x:si>
  <x:si>
    <x:t>Necklace 10050202</x:t>
  </x:si>
  <x:si>
    <x:t>Necklace 09160210</x:t>
  </x:si>
  <x:si>
    <x:t>10월 18일 11:57 PM</x:t>
  </x:si>
  <x:si>
    <x:t>Earring 02100109</x:t>
  </x:si>
  <x:si>
    <x:t>Shaima Almarzooqi</x:t>
  </x:si>
  <x:si>
    <x:t>Earring 11160111</x:t>
  </x:si>
  <x:si>
    <x:t>Necklace 04200201</x:t>
  </x:si>
  <x:si>
    <x:t>Earring 11220101</x:t>
  </x:si>
  <x:si>
    <x:t>30s/Indian Couple</x:t>
  </x:si>
  <x:si>
    <x:t>Earring 08170105</x:t>
  </x:si>
  <x:si>
    <x:t>Earring 07160107</x:t>
  </x:si>
  <x:si>
    <x:t>Earring 10050109</x:t>
  </x:si>
  <x:si>
    <x:t>10월 11일 12:21 PM</x:t>
  </x:si>
  <x:si>
    <x:t>Necklace 03150205</x:t>
  </x:si>
  <x:si>
    <x:t>10월 04일 09:06 PM</x:t>
  </x:si>
  <x:si>
    <x:t>12월 15일 03:46 PM</x:t>
  </x:si>
  <x:si>
    <x:t>50s/European/Pearl</x:t>
  </x:si>
  <x:si>
    <x:t>Earring 01050103</x:t>
  </x:si>
  <x:si>
    <x:t>10월 10일 05:04 PM</x:t>
  </x:si>
  <x:si>
    <x:t>Bracelet 04150306</x:t>
  </x:si>
  <x:si>
    <x:t>Bracelet 05100303</x:t>
  </x:si>
  <x:si>
    <x:t>Earring 06280105</x:t>
  </x:si>
  <x:si>
    <x:t>Necklace 2602210202</x:t>
  </x:si>
  <x:si>
    <x:t>Transfer From mcc</x:t>
  </x:si>
  <x:si>
    <x:t>02 Apr 2026 13:57</x:t>
  </x:si>
  <x:si>
    <x:t>Earring 08170101</x:t>
  </x:si>
  <x:si>
    <x:t>Earring 11150110</x:t>
  </x:si>
  <x:si>
    <x:t>Bangle set 07200306</x:t>
  </x:si>
  <x:si>
    <x:t>Earring 04200102</x:t>
  </x:si>
  <x:si>
    <x:t>Bracelet 11150315</x:t>
  </x:si>
  <x:si>
    <x:t>10월 19일 06:32 PM</x:t>
  </x:si>
  <x:si>
    <x:t>10월 05일 07:56 PM</x:t>
  </x:si>
  <x:si>
    <x:t>Bracelet 2602190306</x:t>
  </x:si>
  <x:si>
    <x:t>Earring 09100104</x:t>
  </x:si>
  <x:si>
    <x:t>Shaikha Altamimi</x:t>
  </x:si>
  <x:si>
    <x:t>Earring 2602220108</x:t>
  </x:si>
  <x:si>
    <x:t>Necklace 09100206</x:t>
  </x:si>
  <x:si>
    <x:t>11월 23일 01:48 PM</x:t>
  </x:si>
  <x:si>
    <x:t>Earring 12120111</x:t>
  </x:si>
  <x:si>
    <x:t>10월 10일 05:54 PM</x:t>
  </x:si>
  <x:si>
    <x:t>Necklace 2512060206</x:t>
  </x:si>
  <x:si>
    <x:t>Huma Zulfiqar Ahmad</x:t>
  </x:si>
  <x:si>
    <x:t>30 Mar 2026 12:26</x:t>
  </x:si>
  <x:si>
    <x:t>Earring 01050106</x:t>
  </x:si>
  <x:si>
    <x:t>Bracelet 2511070309</x:t>
  </x:si>
  <x:si>
    <x:t>Earring 08160101</x:t>
  </x:si>
  <x:si>
    <x:t>10월 04일 04:07 PM</x:t>
  </x:si>
  <x:si>
    <x:t>Bracelet 2512060308</x:t>
  </x:si>
  <x:si>
    <x:t>10월 12일 05:35 PM</x:t>
  </x:si>
  <x:si>
    <x:t>Bangle 2511060313</x:t>
  </x:si>
  <x:si>
    <x:t>40s/High Potential</x:t>
  </x:si>
  <x:si>
    <x:t>Bangle 2511060315</x:t>
  </x:si>
  <x:si>
    <x:t>Bracelet 09050301</x:t>
  </x:si>
  <x:si>
    <x:t>Necklace 2511060210</x:t>
  </x:si>
  <x:si>
    <x:t>Earring 01060110</x:t>
  </x:si>
  <x:si>
    <x:t>11 Jul 2026 13:01</x:t>
  </x:si>
  <x:si>
    <x:t>10월 08일 08:59 PM</x:t>
  </x:si>
  <x:si>
    <x:t>Earring 12010118</x:t>
  </x:si>
  <x:si>
    <x:t>Earring 03200109</x:t>
  </x:si>
  <x:si>
    <x:t>Bangle 2511050314</x:t>
  </x:si>
  <x:si>
    <x:t>Necklace 2602200208</x:t>
  </x:si>
  <x:si>
    <x:t>Necklace 2506060202</x:t>
  </x:si>
  <x:si>
    <x:t>Necklace 05110204</x:t>
  </x:si>
  <x:si>
    <x:t>For her daughter,</x:t>
  </x:si>
  <x:si>
    <x:t>Earring 12110113</x:t>
  </x:si>
  <x:si>
    <x:t>Bangle set 10100307</x:t>
  </x:si>
  <x:si>
    <x:t>She came here yesterday but it`s a little bit late so she can`t choose on, now she came back then she choose this item to layered on her necklace and she bought also the bracelet that matching on the necklace</x:t>
  </x:si>
  <x:si>
    <x:t>She bought it for herself and she loves to buy jewel to used, it she wants to buy more because she loves our collection. And she really wants to buy a lot so she ask for a big discount, so I confirm it to madam.</x:t>
  </x:si>
  <x:si>
    <x:t>She came here directly and bought this item with the matching earrings so she bought it, then she added this ring. She is one of are customer but before she didn`t registered her information, so I registered her</x:t>
  </x:si>
  <x:si>
    <x:t>She`s a Pakistan girl passed by only here and she really likes this earrings then she ask me for a discount so I told to her she can get the discount if she bought two items that`s why she take also the ring.</x:t>
  </x:si>
  <x:si>
    <x:t>She go directly here because she`s finding an earrings for her daughter, she`s asking for an Earrings that can allergy her daughter so I show to her all earrings that can`t cause allergies so she choose this design</x:t>
  </x:si>
  <x:si>
    <x:t>She came from feathers and she passed by here only to find a choker, then she wants earrings, it takes time because she`s choosing an earrings that can match so I help her to choose then she bought this all item</x:t>
  </x:si>
  <x:si>
    <x:t>He passed by here and asked Ng for a nice gift so I tell to him it`s nice if he give a gift a silver. So I show him the silver bracelet then he wanted a matching necklace and earrings so he bought it together</x:t>
  </x:si>
  <x:si>
    <x:t xml:space="preserve">(De-Damage)
(1) Bracelet 2602190307
(1) Bracelet 2604150306
(De-Missing)
(1) Bracelet 2603150309
(De-to MOE)
(2) Earring 2512080110
(De- Missing)
(1) Earring 2602160103
(De-Damage)
(1) Earring 2604150108
</x:t>
  </x:si>
  <x:si>
    <x:t>She is from Tunisia she is with her sister and her friend. She and her friend is buying. She buy a earrings and necklace and her friend buys a set bangles. They came from Zara as they are bringing paper bags.</x:t>
  </x:si>
  <x:si>
    <x:t>They passed by here and she like this ring and I told to them that is the new collections. I try to show them also the necklace and the earrings but the mother wanted only the ring so she bought it for herself</x:t>
  </x:si>
  <x:si>
    <x:t>She`s a African lady , carrying Zara bag passing here and she stopped and had a look of the ring. She chose 1 ring and after she checked a bangle to match with her charm bracelet. She bought the ring and bangle.</x:t>
  </x:si>
  <x:si>
    <x:t>They are husband and wife that passed by here and the lady wants some earrings for her upper hole, so I show to her our stud earrings and she choose this star design , then after that she added this necklace.</x:t>
  </x:si>
  <x:si>
    <x:t>She passed by here with her partnered, while I`m busy assisting my customer she picking for herself what she wanted then I assist her after I transact my first customer, and she choose this all items for herself.</x:t>
  </x:si>
  <x:si>
    <x:t>She is came from carrefour pushing a carts with full of stuff`s came from others shop also. She is returning costumer as she said she bought here already. This time she buy 2 pcs. Of bangles and sets of earrings</x:t>
  </x:si>
  <x:si>
    <x:t>She came from Sephora and passed by only here, she`s finding a single earrings so I show her and she like this star design so she takes it then she`s finding another design I show her the other and she like it also.</x:t>
  </x:si>
  <x:si>
    <x:t>She came here to exchange the gift that friend given to her, now she`s finding earrings that more showing. Now I offer this item so she like it and she add 20 aed because this is more high than her friends bought.</x:t>
  </x:si>
  <x:si>
    <x:t>They are a Chinese family and they passed by only here and the 2 siblings checking an earrings so the young one was buying this item for her sister. She wants a discount so I give 10 % discount so she will buy it.</x:t>
  </x:si>
  <x:si>
    <x:t>She passed by here and finding something to layered on, then I helped her to choose, and she likes what I choose to her and she added the earrings of the necklace that we finding a layered. Then she bought it all</x:t>
  </x:si>
  <x:si>
    <x:t>(Add-Wrong Number)
(1) Earring 2602230101
(Add-From Madam)
(2) Necklace set 2602220204
(De-Missing)
(1) Bangle 2602170312
(De-Sold with Etc)
(1) Bangle set 2602200312
(De-don't know)
(1) Bracelet 2602190307
(1) Earring 2602150103
(De-Back To MOE)
(2) Hand Chain 2603150301
(De-Damage)
(1) Necklace 2510060206
(1) Necklace set 2602220205
(De-don't know)
(3) Necklace 2602200210
(De-Sold with Etc)
(1) Ring 2602200404</x:t>
  </x:si>
  <x:si>
    <x:t>She`s from Kuwait just visiting here in Dubai she buy necklace and earrings for remembrance for herself.</x:t>
  </x:si>
  <x:si>
    <x:t>A returning customer, her Mother bought a bangle here last month. This time the daughter buy a handchain.</x:t>
  </x:si>
  <x:si>
    <x:t>They are mother and daughter and her daughter wanted to bought this han chain so she bought it for herself</x:t>
  </x:si>
  <x:si>
    <x:t>She passed by here and she`s finding a necklace that she wanted to layered and she choose this two necklace</x:t>
  </x:si>
  <x:si>
    <x:t>She passed by only here and checking our earrings and she likes this design so she bought it for herself</x:t>
  </x:si>
  <x:si>
    <x:t>She`s one of our loyal customer, she bought it for herself because the one she has before stolen to her.</x:t>
  </x:si>
  <x:si>
    <x:t>She came back and looking for matching for her dress for tomorrow`s wedding she chose a gold bangle set.</x:t>
  </x:si>
  <x:si>
    <x:t>She is with her daughter they came from selsela they bought stuff`s there after they came and buy a bangle.</x:t>
  </x:si>
  <x:si>
    <x:t>He`s looking for a gift so he picked this item because the one he wanted to giving a gift like a moonstone.</x:t>
  </x:si>
  <x:si>
    <x:t>She came from Sephora and passed by only here, she wanted some earrings so she bought this item for herself</x:t>
  </x:si>
  <x:si>
    <x:t>She is with her father they came from other shop`s. She want his daughter a ring so he buy a ring for her.</x:t>
  </x:si>
  <x:si>
    <x:t>She is a new buyer she bought some items for preparation in eid day. Earring,necklace,ring and handchain.</x:t>
  </x:si>
  <x:si>
    <x:t>A Arab guy ages around 50 plus he come and buy some stuff`s for presents to his wife and his daughter`s.</x:t>
  </x:si>
  <x:si>
    <x:t>This couple came from Charles and Keith as I saw the lady bring a bag from there. The wife buy a earrings.</x:t>
  </x:si>
  <x:si>
    <x:t>They`re passing by, and checking for a gift so they checking around then she choose this item as a gift.</x:t>
  </x:si>
  <x:si>
    <x:t>She came from shopping from other stores and she passed and had a look then she buy earrings and necklace.</x:t>
  </x:si>
  <x:si>
    <x:t>She came in max store then checking only here and she likes this pearl that she matching on her bracelet</x:t>
  </x:si>
  <x:si>
    <x:t>They passed by only here and checking , the other lady wants this items so the other lady bought it for her</x:t>
  </x:si>
  <x:si>
    <x:t>He bought it for a gift. It takes a little bit time because he waited for the confirmation that he will buy</x:t>
  </x:si>
  <x:si>
    <x:t>She bought this item for a gift. She doesn`t want to registered her information because she`s in the rush</x:t>
  </x:si>
  <x:si>
    <x:t>She`s one of our loyal customer who always bought her. And she came directly here to bought this necklace</x:t>
  </x:si>
  <x:si>
    <x:t>She bought it for a gift, it takes a little bit time because of the confirmation which one they like it.</x:t>
  </x:si>
  <x:si>
    <x:t>She go here to find a belly piercing so I show to her our items. It takes time because she ask her daughter</x:t>
  </x:si>
  <x:si>
    <x:t>She is with her daughter, her daughter want to give presents to her friend. She choose a tennis bracelet</x:t>
  </x:si>
  <x:si>
    <x:t>They are indian couple with their daughter they come and buy a handchain and earrings for their daughter.</x:t>
  </x:si>
  <x:si>
    <x:t>They are 3 ladies who likes this design of earrings and this lady wants a big g and small so she bought it</x:t>
  </x:si>
  <x:si>
    <x:t>A man came bought for her wife`s surprised gift . Last time she bought the same item for her friend`s gift.</x:t>
  </x:si>
  <x:si>
    <x:t>They finding a long earrings silver color, but we don`t have then she choose this item for the second hole.</x:t>
  </x:si>
  <x:si>
    <x:t>This lady is the girlfriend of a brother of who bought the necklace, she choose this hand chain as a gift.</x:t>
  </x:si>
  <x:si>
    <x:t>They came back here for this earrings and she said she have the same discount from yesterday so I gave here</x:t>
  </x:si>
  <x:si>
    <x:t>She passed by only here and finding an earrings for herself. And I show all the earrings and she liked it.</x:t>
  </x:si>
  <x:si>
    <x:t>She`s finding a gift, that`s why she takes time to check what she wanted to buy. Until she find this ring.</x:t>
  </x:si>
  <x:si>
    <x:t>She passed by here, she came to pull and bear store. And she likes this ring so she bought it for herself</x:t>
  </x:si>
  <x:si>
    <x:t>She came here before to check a necklace for a gift and she came back then she decided to bought this item.</x:t>
  </x:si>
  <x:si>
    <x:t>She passed by here and checking the ring . Then she likes this silver ring and she bought it for herself.</x:t>
  </x:si>
  <x:si>
    <x:t>Same lady she just added the another necklace for her daughter for daily wear, a ribbon design of necklace</x:t>
  </x:si>
  <x:si>
    <x:t>0506292570</x:t>
  </x:si>
  <x:si>
    <x:t>12100102</x:t>
  </x:si>
  <x:si>
    <x:t>2511060108</x:t>
  </x:si>
  <x:si>
    <x:t>0567360222</x:t>
  </x:si>
  <x:si>
    <x:t>2411150511</x:t>
  </x:si>
  <x:si>
    <x:t>0503843916</x:t>
  </x:si>
  <x:si>
    <x:t>0502509666</x:t>
  </x:si>
  <x:si>
    <x:t>0563943783</x:t>
  </x:si>
  <x:si>
    <x:t>12100507</x:t>
  </x:si>
  <x:si>
    <x:t>0555112425</x:t>
  </x:si>
  <x:si>
    <x:t>0561169401</x:t>
  </x:si>
  <x:si>
    <x:t>Hasseena</x:t>
  </x:si>
  <x:si>
    <x:t>2411150102</x:t>
  </x:si>
  <x:si>
    <x:t>2405100309</x:t>
  </x:si>
  <x:si>
    <x:t>0504405438</x:t>
  </x:si>
  <x:si>
    <x:t>0507300777</x:t>
  </x:si>
  <x:si>
    <x:t>11100102</x:t>
  </x:si>
  <x:si>
    <x:t>0507363737</x:t>
  </x:si>
  <x:si>
    <x:t>0566180907</x:t>
  </x:si>
  <x:si>
    <x:t>09050201</x:t>
  </x:si>
  <x:si>
    <x:t>2510070209</x:t>
  </x:si>
  <x:si>
    <x:t>12100404</x:t>
  </x:si>
  <x:si>
    <x:t>04250411</x:t>
  </x:si>
  <x:si>
    <x:t>2512090110</x:t>
  </x:si>
  <x:si>
    <x:t>0505311414</x:t>
  </x:si>
  <x:si>
    <x:t>07050301</x:t>
  </x:si>
  <x:si>
    <x:t>0544047742</x:t>
  </x:si>
  <x:si>
    <x:t>01050503</x:t>
  </x:si>
  <x:si>
    <x:t>0505744003</x:t>
  </x:si>
  <x:si>
    <x:t>0567511158</x:t>
  </x:si>
  <x:si>
    <x:t>12010135</x:t>
  </x:si>
  <x:si>
    <x:t>2511070101</x:t>
  </x:si>
  <x:si>
    <x:t>02100202</x:t>
  </x:si>
  <x:si>
    <x:t>0563939969</x:t>
  </x:si>
  <x:si>
    <x:t>0503655363</x:t>
  </x:si>
  <x:si>
    <x:t>0552111401</x:t>
  </x:si>
  <x:si>
    <x:t>2511080109</x:t>
  </x:si>
  <x:si>
    <x:t>0521721535</x:t>
  </x:si>
  <x:si>
    <x:t>612099/Tala</x:t>
  </x:si>
  <x:si>
    <x:t>08010304</x:t>
  </x:si>
  <x:si>
    <x:t>2506050406</x:t>
  </x:si>
  <x:si>
    <x:t>2501100308</x:t>
  </x:si>
  <x:si>
    <x:t>2402100202</x:t>
  </x:si>
  <x:si>
    <x:t>054727773</x:t>
  </x:si>
  <x:si>
    <x:t>0505117626</x:t>
  </x:si>
  <x:si>
    <x:t>Sun(2/8)</x:t>
  </x:si>
  <x:si>
    <x:t>0585406244</x:t>
  </x:si>
  <x:si>
    <x:t>0502460003</x:t>
  </x:si>
  <x:si>
    <x:t>2501060111</x:t>
  </x:si>
  <x:si>
    <x:t>2512060108</x:t>
  </x:si>
  <x:si>
    <x:t>0557858720</x:t>
  </x:si>
  <x:si>
    <x:t>2512060109</x:t>
  </x:si>
  <x:si>
    <x:t>0501109171</x:t>
  </x:si>
  <x:si>
    <x:t>0564244020</x:t>
  </x:si>
  <x:si>
    <x:t>06050111</x:t>
  </x:si>
  <x:si>
    <x:t>0509773999</x:t>
  </x:si>
  <x:si>
    <x:t>0564036939</x:t>
  </x:si>
  <x:si>
    <x:t>0505986773</x:t>
  </x:si>
  <x:si>
    <x:t>Kerthika</x:t>
  </x:si>
  <x:si>
    <x:t>By Exchange</x:t>
  </x:si>
  <x:si>
    <x:t>11100314</x:t>
  </x:si>
  <x:si>
    <x:t>07100401</x:t>
  </x:si>
  <x:si>
    <x:t>0543777666</x:t>
  </x:si>
  <x:si>
    <x:t>12010317</x:t>
  </x:si>
  <x:si>
    <x:t>2511070405</x:t>
  </x:si>
  <x:si>
    <x:t>0509368689</x:t>
  </x:si>
  <x:si>
    <x:t>0501599015</x:t>
  </x:si>
  <x:si>
    <x:t>2506060301</x:t>
  </x:si>
  <x:si>
    <x:t>2602200405</x:t>
  </x:si>
  <x:si>
    <x:t>2312010305</x:t>
  </x:si>
  <x:si>
    <x:t>0502483483</x:t>
  </x:si>
  <x:si>
    <x:t>2512050314</x:t>
  </x:si>
  <x:si>
    <x:t>06230304</x:t>
  </x:si>
  <x:si>
    <x:t>04100304</x:t>
  </x:si>
  <x:si>
    <x:t>Thu(3/19)</x:t>
  </x:si>
  <x:si>
    <x:t>12010210</x:t>
  </x:si>
  <x:si>
    <x:t>0508844799</x:t>
  </x:si>
  <x:si>
    <x:t>0551790480</x:t>
  </x:si>
  <x:si>
    <x:t>08150112</x:t>
  </x:si>
  <x:si>
    <x:t>2303150117</x:t>
  </x:si>
  <x:si>
    <x:t>0565666864</x:t>
  </x:si>
  <x:si>
    <x:t>0526793963</x:t>
  </x:si>
  <x:si>
    <x:t>2512060306</x:t>
  </x:si>
  <x:si>
    <x:t>07210407</x:t>
  </x:si>
  <x:si>
    <x:t>01050309</x:t>
  </x:si>
  <x:si>
    <x:t>07070307</x:t>
  </x:si>
  <x:si>
    <x:t>07100101</x:t>
  </x:si>
  <x:si>
    <x:t>08150308</x:t>
  </x:si>
  <x:si>
    <x:t>2512060408</x:t>
  </x:si>
  <x:si>
    <x:t>0585894751</x:t>
  </x:si>
  <x:si>
    <x:t>0563032301</x:t>
  </x:si>
  <x:si>
    <x:t>0585940779</x:t>
  </x:si>
  <x:si>
    <x:t>12100309</x:t>
  </x:si>
  <x:si>
    <x:t>0562214298</x:t>
  </x:si>
  <x:si>
    <x:t>0581716583</x:t>
  </x:si>
  <x:si>
    <x:t>11100316</x:t>
  </x:si>
  <x:si>
    <x:t>08010208</x:t>
  </x:si>
  <x:si>
    <x:t>0501812381</x:t>
  </x:si>
  <x:si>
    <x:t>16477457472</x:t>
  </x:si>
  <x:si>
    <x:t>2511070201</x:t>
  </x:si>
  <x:si>
    <x:t>2602210206</x:t>
  </x:si>
  <x:si>
    <x:t>0501190560</x:t>
  </x:si>
  <x:si>
    <x:t>0503992270</x:t>
  </x:si>
  <x:si>
    <x:t>2502050407</x:t>
  </x:si>
  <x:si>
    <x:t>0569229100</x:t>
  </x:si>
  <x:si>
    <x:t>12120111</x:t>
  </x:si>
  <x:si>
    <x:t>07060104</x:t>
  </x:si>
  <x:si>
    <x:t>12100412</x:t>
  </x:si>
  <x:si>
    <x:t>2512050309</x:t>
  </x:si>
  <x:si>
    <x:t>0509556123</x:t>
  </x:si>
  <x:si>
    <x:t>08150101</x:t>
  </x:si>
  <x:si>
    <x:t>2408150213</x:t>
  </x:si>
  <x:si>
    <x:t>0504774522</x:t>
  </x:si>
  <x:si>
    <x:t>12110201</x:t>
  </x:si>
  <x:si>
    <x:t>11100408</x:t>
  </x:si>
  <x:si>
    <x:t>Thu(4/9)</x:t>
  </x:si>
  <x:si>
    <x:t>04250415</x:t>
  </x:si>
  <x:si>
    <x:t>2411150117</x:t>
  </x:si>
  <x:si>
    <x:t>Fri(2/13)</x:t>
  </x:si>
  <x:si>
    <x:t>2511090103</x:t>
  </x:si>
  <x:si>
    <x:t>0554536929</x:t>
  </x:si>
  <x:si>
    <x:t>05110203</x:t>
  </x:si>
  <x:si>
    <x:t>2506060101</x:t>
  </x:si>
  <x:si>
    <x:t>0547924457</x:t>
  </x:si>
  <x:si>
    <x:t>0502492606</x:t>
  </x:si>
  <x:si>
    <x:t>2510070314</x:t>
  </x:si>
  <x:si>
    <x:t>12050207</x:t>
  </x:si>
  <x:si>
    <x:t>0562967073</x:t>
  </x:si>
  <x:si>
    <x:t>0553131305</x:t>
  </x:si>
  <x:si>
    <x:t>2512070110</x:t>
  </x:si>
  <x:si>
    <x:t>09160308</x:t>
  </x:si>
  <x:si>
    <x:t>08010501</x:t>
  </x:si>
  <x:si>
    <x:t>01050301</x:t>
  </x:si>
  <x:si>
    <x:t>0588888944</x:t>
  </x:si>
  <x:si>
    <x:t>2411160105</x:t>
  </x:si>
  <x:si>
    <x:t>96871179048</x:t>
  </x:si>
  <x:si>
    <x:t>2511050505</x:t>
  </x:si>
  <x:si>
    <x:t>0569151176</x:t>
  </x:si>
  <x:si>
    <x:t>07100208</x:t>
  </x:si>
  <x:si>
    <x:t>06050108</x:t>
  </x:si>
  <x:si>
    <x:t>2511060106</x:t>
  </x:si>
  <x:si>
    <x:t>0585264500</x:t>
  </x:si>
  <x:si>
    <x:t>0589388875</x:t>
  </x:si>
  <x:si>
    <x:t>0503753388</x:t>
  </x:si>
  <x:si>
    <x:t>0509142747</x:t>
  </x:si>
  <x:si>
    <x:t>0508467563</x:t>
  </x:si>
  <x:si>
    <x:t>0555363232</x:t>
  </x:si>
  <x:si>
    <x:t>Joerellee</x:t>
  </x:si>
  <x:si>
    <x:t>0506554838</x:t>
  </x:si>
  <x:si>
    <x:t>0505858071</x:t>
  </x:si>
  <x:si>
    <x:t>2411150309</x:t>
  </x:si>
  <x:si>
    <x:t>2312010123</x:t>
  </x:si>
  <x:si>
    <x:t>0527005545</x:t>
  </x:si>
  <x:si>
    <x:t>0506450249</x:t>
  </x:si>
  <x:si>
    <x:t>07150306</x:t>
  </x:si>
  <x:si>
    <x:t>0502463380</x:t>
  </x:si>
  <x:si>
    <x:t>0564833195</x:t>
  </x:si>
  <x:si>
    <x:t>0555013500</x:t>
  </x:si>
  <x:si>
    <x:t>09150110</x:t>
  </x:si>
  <x:si>
    <x:t>0529031856</x:t>
  </x:si>
  <x:si>
    <x:t>01100101</x:t>
  </x:si>
  <x:si>
    <x:t>0501040077</x:t>
  </x:si>
  <x:si>
    <x:t>2407060308</x:t>
  </x:si>
  <x:si>
    <x:t>0553542288</x:t>
  </x:si>
  <x:si>
    <x:t>2512060207</x:t>
  </x:si>
  <x:si>
    <x:t>0581404277</x:t>
  </x:si>
  <x:si>
    <x:t>2501060102</x:t>
  </x:si>
  <x:si>
    <x:t>0529322993</x:t>
  </x:si>
  <x:si>
    <x:t>0504505336</x:t>
  </x:si>
  <x:si>
    <x:t>0508838608</x:t>
  </x:si>
  <x:si>
    <x:t>02100404</x:t>
  </x:si>
  <x:si>
    <x:t>0505802561</x:t>
  </x:si>
  <x:si>
    <x:t>2405110110</x:t>
  </x:si>
  <x:si>
    <x:t>0501511195</x:t>
  </x:si>
  <x:si>
    <x:t>11160102</x:t>
  </x:si>
  <x:si>
    <x:t>2512070209</x:t>
  </x:si>
  <x:si>
    <x:t>0525140919</x:t>
  </x:si>
  <x:si>
    <x:t>0502090697</x:t>
  </x:si>
  <x:si>
    <x:t>0507238803</x:t>
  </x:si>
  <x:si>
    <x:t>11150506</x:t>
  </x:si>
  <x:si>
    <x:t>12 BAL SAFA</x:t>
  </x:si>
  <x:si>
    <x:t>0502699809</x:t>
  </x:si>
  <x:si>
    <x:t>07150401</x:t>
  </x:si>
  <x:si>
    <x:t>0526466038</x:t>
  </x:si>
  <x:si>
    <x:t>Silver-Out</x:t>
  </x:si>
  <x:si>
    <x:t>2501050103</x:t>
  </x:si>
  <x:si>
    <x:t>2411150311</x:t>
  </x:si>
  <x:si>
    <x:t>2501050309</x:t>
  </x:si>
  <x:si>
    <x:t>0543788312</x:t>
  </x:si>
  <x:si>
    <x:t>2511050507</x:t>
  </x:si>
  <x:si>
    <x:t>01070103</x:t>
  </x:si>
  <x:si>
    <x:t>2409150103</x:t>
  </x:si>
  <x:si>
    <x:t>0522437880</x:t>
  </x:si>
  <x:si>
    <x:t>0567617172</x:t>
  </x:si>
  <x:si>
    <x:t>Jameelah</x:t>
  </x:si>
  <x:si>
    <x:t>Nabeelah</x:t>
  </x:si>
  <x:si>
    <x:t>20s/Arab</x:t>
  </x:si>
  <x:si>
    <x:t>Mon(3/2)</x:t>
  </x:si>
  <x:si>
    <x:t>0527222562</x:t>
  </x:si>
  <x:si>
    <x:t>0555155916</x:t>
  </x:si>
  <x:si>
    <x:t>2511060110</x:t>
  </x:si>
  <x:si>
    <x:t>12010125</x:t>
  </x:si>
  <x:si>
    <x:t>0543265069</x:t>
  </x:si>
  <x:si>
    <x:t>09070307</x:t>
  </x:si>
  <x:si>
    <x:t>08150109</x:t>
  </x:si>
  <x:si>
    <x:t>2512060401</x:t>
  </x:si>
  <x:si>
    <x:t>04210109</x:t>
  </x:si>
  <x:si>
    <x:t>02100105</x:t>
  </x:si>
  <x:si>
    <x:t>2408100402</x:t>
  </x:si>
  <x:si>
    <x:t>12300110</x:t>
  </x:si>
  <x:si>
    <x:t>0507444271</x:t>
  </x:si>
  <x:si>
    <x:t>Sun(6/7)</x:t>
  </x:si>
  <x:si>
    <x:t>12100503</x:t>
  </x:si>
  <x:si>
    <x:t>2506060307</x:t>
  </x:si>
  <x:si>
    <x:t>Fri(1/9)</x:t>
  </x:si>
  <x:si>
    <x:t>0507704280</x:t>
  </x:si>
  <x:si>
    <x:t>0507171446</x:t>
  </x:si>
  <x:si>
    <x:t>2512060204</x:t>
  </x:si>
  <x:si>
    <x:t>09050101</x:t>
  </x:si>
  <x:si>
    <x:t>2408010208</x:t>
  </x:si>
  <x:si>
    <x:t>Ser or Dis?</x:t>
  </x:si>
  <x:si>
    <x:t>09506551540</x:t>
  </x:si>
  <x:si>
    <x:t>0545552474</x:t>
  </x:si>
  <x:si>
    <x:t>0585008224</x:t>
  </x:si>
  <x:si>
    <x:t>2502050304</x:t>
  </x:si>
  <x:si>
    <x:t>Muhamaad</x:t>
  </x:si>
  <x:si>
    <x:t>0559792278</x:t>
  </x:si>
  <x:si>
    <x:t>612112/Riza</x:t>
  </x:si>
  <x:si>
    <x:t>0568355120</x:t>
  </x:si>
  <x:si>
    <x:t>2408010101</x:t>
  </x:si>
  <x:si>
    <x:t>0501599727</x:t>
  </x:si>
  <x:si>
    <x:t>11100301</x:t>
  </x:si>
  <x:si>
    <x:t>Nationality</x:t>
  </x:si>
  <x:si>
    <x:t>0567779949</x:t>
  </x:si>
  <x:si>
    <x:t>0522603969</x:t>
  </x:si>
  <x:si>
    <x:t>0507674632</x:t>
  </x:si>
  <x:si>
    <x:t>0521002449</x:t>
  </x:si>
  <x:si>
    <x:t>0557779003</x:t>
  </x:si>
  <x:si>
    <x:t>2408010103</x:t>
  </x:si>
  <x:si>
    <x:t>0555356768</x:t>
  </x:si>
  <x:si>
    <x:t>0507824450</x:t>
  </x:si>
  <x:si>
    <x:t>2512050505</x:t>
  </x:si>
  <x:si>
    <x:t>0566040508</x:t>
  </x:si>
  <x:si>
    <x:t>2602200404</x:t>
  </x:si>
  <x:si>
    <x:t>11150116</x:t>
  </x:si>
  <x:si>
    <x:t>0523880392</x:t>
  </x:si>
  <x:si>
    <x:t>2501070102</x:t>
  </x:si>
  <x:si>
    <x:t>Amal Sayed</x:t>
  </x:si>
  <x:si>
    <x:t>0503259892</x:t>
  </x:si>
  <x:si>
    <x:t>Sun(2/22)</x:t>
  </x:si>
  <x:si>
    <x:t>2407050107</x:t>
  </x:si>
  <x:si>
    <x:t>2307210407</x:t>
  </x:si>
  <x:si>
    <x:t>0506310336</x:t>
  </x:si>
  <x:si>
    <x:t>0502097866</x:t>
  </x:si>
  <x:si>
    <x:t>0509880298</x:t>
  </x:si>
  <x:si>
    <x:t>2511060102</x:t>
  </x:si>
  <x:si>
    <x:t>2408170105</x:t>
  </x:si>
  <x:si>
    <x:t>08150501</x:t>
  </x:si>
  <x:si>
    <x:t>0556434585</x:t>
  </x:si>
  <x:si>
    <x:t>0585727109</x:t>
  </x:si>
  <x:si>
    <x:t>09220409</x:t>
  </x:si>
  <x:si>
    <x:t>0503972171</x:t>
  </x:si>
  <x:si>
    <x:t>0567547810</x:t>
  </x:si>
  <x:si>
    <x:t>08010405</x:t>
  </x:si>
  <x:si>
    <x:t>12100106</x:t>
  </x:si>
  <x:si>
    <x:t>0506286706</x:t>
  </x:si>
  <x:si>
    <x:t>01050101</x:t>
  </x:si>
  <x:si>
    <x:t>12110404</x:t>
  </x:si>
  <x:si>
    <x:t>2405100411</x:t>
  </x:si>
  <x:si>
    <x:t>0508987147</x:t>
  </x:si>
  <x:si>
    <x:t>0521260621</x:t>
  </x:si>
  <x:si>
    <x:t>0585769148</x:t>
  </x:si>
  <x:si>
    <x:t>2482520078</x:t>
  </x:si>
  <x:si>
    <x:t>0566100286</x:t>
  </x:si>
  <x:si>
    <x:t>0502568084</x:t>
  </x:si>
  <x:si>
    <x:t>0506362862</x:t>
  </x:si>
  <x:si>
    <x:t>0544543176</x:t>
  </x:si>
  <x:si>
    <x:t>0552584697</x:t>
  </x:si>
  <x:si>
    <x:t>0505898836</x:t>
  </x:si>
  <x:si>
    <x:t>30s/local</x:t>
  </x:si>
  <x:si>
    <x:t>0561123838</x:t>
  </x:si>
  <x:si>
    <x:t>0559497315</x:t>
  </x:si>
  <x:si>
    <x:t>Chidren Set</x:t>
  </x:si>
  <x:si>
    <x:t>0557997987</x:t>
  </x:si>
  <x:si>
    <x:t>2411160107</x:t>
  </x:si>
  <x:si>
    <x:t>0503033496</x:t>
  </x:si>
  <x:si>
    <x:t>0506935697</x:t>
  </x:si>
  <x:si>
    <x:t>0562820224</x:t>
  </x:si>
  <x:si>
    <x:t>0562426725</x:t>
  </x:si>
  <x:si>
    <x:t>0501669145</x:t>
  </x:si>
  <x:si>
    <x:t>0557853917</x:t>
  </x:si>
  <x:si>
    <x:t>0523692298</x:t>
  </x:si>
  <x:si>
    <x:t>0556799500</x:t>
  </x:si>
  <x:si>
    <x:t>07200306</x:t>
  </x:si>
  <x:si>
    <x:t>0505181234</x:t>
  </x:si>
  <x:si>
    <x:t>09150501</x:t>
  </x:si>
  <x:si>
    <x:t>2305040401</x:t>
  </x:si>
  <x:si>
    <x:t>05888709594</x:t>
  </x:si>
  <x:si>
    <x:t>0526884506</x:t>
  </x:si>
  <x:si>
    <x:t>0557871369</x:t>
  </x:si>
  <x:si>
    <x:t>2310210202</x:t>
  </x:si>
  <x:si>
    <x:t>0567141105</x:t>
  </x:si>
  <x:si>
    <x:t>2312010202</x:t>
  </x:si>
  <x:si>
    <x:t>0504558505</x:t>
  </x:si>
  <x:si>
    <x:t>2512060105</x:t>
  </x:si>
  <x:si>
    <x:t>Abdullah</x:t>
  </x:si>
  <x:si>
    <x:t>Nusaibath</x:t>
  </x:si>
  <x:si>
    <x:t>0562414558</x:t>
  </x:si>
  <x:si>
    <x:t>0525807165</x:t>
  </x:si>
  <x:si>
    <x:t>0509066947</x:t>
  </x:si>
  <x:si>
    <x:t>2405100403</x:t>
  </x:si>
  <x:si>
    <x:t>07150110</x:t>
  </x:si>
  <x:si>
    <x:t>0543533018</x:t>
  </x:si>
  <x:si>
    <x:t>2404200104</x:t>
  </x:si>
  <x:si>
    <x:t>11080501</x:t>
  </x:si>
  <x:si>
    <x:t>Sun(12/14)</x:t>
  </x:si>
  <x:si>
    <x:t>07270303</x:t>
  </x:si>
  <x:si>
    <x:t>0553125962</x:t>
  </x:si>
  <x:si>
    <x:t>0561555737</x:t>
  </x:si>
  <x:si>
    <x:t>0558477847</x:t>
  </x:si>
  <x:si>
    <x:t>12100501</x:t>
  </x:si>
  <x:si>
    <x:t>2412050210</x:t>
  </x:si>
  <x:si>
    <x:t>11220201</x:t>
  </x:si>
  <x:si>
    <x:t>11150309</x:t>
  </x:si>
  <x:si>
    <x:t>2506050503</x:t>
  </x:si>
  <x:si>
    <x:t>10190404</x:t>
  </x:si>
  <x:si>
    <x:t>0567088400</x:t>
  </x:si>
  <x:si>
    <x:t>0559936075</x:t>
  </x:si>
  <x:si>
    <x:t>0501092547</x:t>
  </x:si>
  <x:si>
    <x:t>0522450903</x:t>
  </x:si>
  <x:si>
    <x:t>2511070402</x:t>
  </x:si>
  <x:si>
    <x:t>0543181958</x:t>
  </x:si>
  <x:si>
    <x:t>0505574743</x:t>
  </x:si>
  <x:si>
    <x:t>0504790750</x:t>
  </x:si>
  <x:si>
    <x:t>11100310</x:t>
  </x:si>
  <x:si>
    <x:t>0551001550</x:t>
  </x:si>
  <x:si>
    <x:t>2602180314</x:t>
  </x:si>
  <x:si>
    <x:t>2510070303</x:t>
  </x:si>
  <x:si>
    <x:t>Sun(3/29)</x:t>
  </x:si>
  <x:si>
    <x:t>09070311</x:t>
  </x:si>
  <x:si>
    <x:t>0585503248</x:t>
  </x:si>
  <x:si>
    <x:t>2307210405</x:t>
  </x:si>
  <x:si>
    <x:t>0585291314</x:t>
  </x:si>
  <x:si>
    <x:t>0503819811</x:t>
  </x:si>
  <x:si>
    <x:t>2501100401</x:t>
  </x:si>
  <x:si>
    <x:t>11100401</x:t>
  </x:si>
  <x:si>
    <x:t>0525208378</x:t>
  </x:si>
  <x:si>
    <x:t>0565000578</x:t>
  </x:si>
  <x:si>
    <x:t>0509778363</x:t>
  </x:si>
  <x:si>
    <x:t>0503550124</x:t>
  </x:si>
  <x:si>
    <x:t>11150115</x:t>
  </x:si>
  <x:si>
    <x:t>0505750115</x:t>
  </x:si>
  <x:si>
    <x:t>0585695516</x:t>
  </x:si>
  <x:si>
    <x:t>2501070103</x:t>
  </x:si>
  <x:si>
    <x:t>05100602</x:t>
  </x:si>
  <x:si>
    <x:t>0508822665</x:t>
  </x:si>
  <x:si>
    <x:t>0509346680</x:t>
  </x:si>
  <x:si>
    <x:t>0567781151</x:t>
  </x:si>
  <x:si>
    <x:t>2311220412</x:t>
  </x:si>
  <x:si>
    <x:t>2511070310</x:t>
  </x:si>
  <x:si>
    <x:t>0501112061</x:t>
  </x:si>
  <x:si>
    <x:t>11100109</x:t>
  </x:si>
  <x:si>
    <x:t>0508555213</x:t>
  </x:si>
  <x:si>
    <x:t>Out(Damage)</x:t>
  </x:si>
  <x:si>
    <x:t>Meher VAHID</x:t>
  </x:si>
  <x:si>
    <x:t>Yesheshvini</x:t>
  </x:si>
  <x:si>
    <x:t>0556456459</x:t>
  </x:si>
  <x:si>
    <x:t>01010117</x:t>
  </x:si>
  <x:si>
    <x:t>2405100409</x:t>
  </x:si>
  <x:si>
    <x:t>2410100301</x:t>
  </x:si>
  <x:si>
    <x:t>08010407</x:t>
  </x:si>
  <x:si>
    <x:t>0568870101</x:t>
  </x:si>
  <x:si>
    <x:t>0503965640</x:t>
  </x:si>
  <x:si>
    <x:t>0588344779</x:t>
  </x:si>
  <x:si>
    <x:t>Mon(3/30)</x:t>
  </x:si>
  <x:si>
    <x:t>0509146053</x:t>
  </x:si>
  <x:si>
    <x:t>0506702417</x:t>
  </x:si>
  <x:si>
    <x:t>11160108</x:t>
  </x:si>
  <x:si>
    <x:t>0555957733</x:t>
  </x:si>
  <x:si>
    <x:t>2511070407</x:t>
  </x:si>
  <x:si>
    <x:t>0506051558</x:t>
  </x:si>
  <x:si>
    <x:t>2602200402</x:t>
  </x:si>
  <x:si>
    <x:t>12120112</x:t>
  </x:si>
  <x:si>
    <x:t>2511070311</x:t>
  </x:si>
  <x:si>
    <x:t>2511080202</x:t>
  </x:si>
  <x:si>
    <x:t>0506511653</x:t>
  </x:si>
  <x:si>
    <x:t>30s/Asian</x:t>
  </x:si>
  <x:si>
    <x:t>555486235</x:t>
  </x:si>
  <x:si>
    <x:t>2408010407</x:t>
  </x:si>
  <x:si>
    <x:t>Fri(3/13)</x:t>
  </x:si>
  <x:si>
    <x:t>2312300107</x:t>
  </x:si>
  <x:si>
    <x:t>2506060105</x:t>
  </x:si>
  <x:si>
    <x:t>950000400</x:t>
  </x:si>
  <x:si>
    <x:t>01050306</x:t>
  </x:si>
  <x:si>
    <x:t>2602190311</x:t>
  </x:si>
  <x:si>
    <x:t>2412100103</x:t>
  </x:si>
  <x:si>
    <x:t>2408010107</x:t>
  </x:si>
  <x:si>
    <x:t>09150407</x:t>
  </x:si>
  <x:si>
    <x:t>2506050408</x:t>
  </x:si>
  <x:si>
    <x:t>2510070302</x:t>
  </x:si>
  <x:si>
    <x:t>2511070410</x:t>
  </x:si>
  <x:si>
    <x:t>2411160121</x:t>
  </x:si>
  <x:si>
    <x:t>2506060201</x:t>
  </x:si>
  <x:si>
    <x:t>01100304</x:t>
  </x:si>
  <x:si>
    <x:t>0559950506</x:t>
  </x:si>
  <x:si>
    <x:t>10100307</x:t>
  </x:si>
  <x:si>
    <x:t>2501050304</x:t>
  </x:si>
  <x:si>
    <x:t>2512070207</x:t>
  </x:si>
  <x:si>
    <x:t>0507501311</x:t>
  </x:si>
  <x:si>
    <x:t>11150311</x:t>
  </x:si>
  <x:si>
    <x:t>2405110304</x:t>
  </x:si>
  <x:si>
    <x:t>Lewaasleem</x:t>
  </x:si>
  <x:si>
    <x:t>Andelija</x:t>
  </x:si>
  <x:si>
    <x:t>07050112</x:t>
  </x:si>
  <x:si>
    <x:t>0502988848</x:t>
  </x:si>
  <x:si>
    <x:t>Reem Mohd</x:t>
  </x:si>
  <x:si>
    <x:t>0557629664</x:t>
  </x:si>
  <x:si>
    <x:t>0502270298</x:t>
  </x:si>
  <x:si>
    <x:t>0506501060</x:t>
  </x:si>
  <x:si>
    <x:t>0509400495</x:t>
  </x:si>
  <x:si>
    <x:t>0503125168</x:t>
  </x:si>
  <x:si>
    <x:t>0509277684</x:t>
  </x:si>
  <x:si>
    <x:t>2304240305</x:t>
  </x:si>
  <x:si>
    <x:t>0526220992</x:t>
  </x:si>
  <x:si>
    <x:t>0509607555</x:t>
  </x:si>
  <x:si>
    <x:t>2602210207</x:t>
  </x:si>
  <x:si>
    <x:t>0558726337</x:t>
  </x:si>
  <x:si>
    <x:t>0588585523</x:t>
  </x:si>
  <x:si>
    <x:t>0567793323</x:t>
  </x:si>
  <x:si>
    <x:t>0561983833</x:t>
  </x:si>
  <x:si>
    <x:t>0562633542</x:t>
  </x:si>
  <x:si>
    <x:t>0501012144</x:t>
  </x:si>
  <x:si>
    <x:t>0568272144</x:t>
  </x:si>
  <x:si>
    <x:t>2511060406</x:t>
  </x:si>
  <x:si>
    <x:t>Hmhumera</x:t>
  </x:si>
  <x:si>
    <x:t>0506677320</x:t>
  </x:si>
  <x:si>
    <x:t>0544458545</x:t>
  </x:si>
  <x:si>
    <x:t>0585789097</x:t>
  </x:si>
  <x:si>
    <x:t>2501050409</x:t>
  </x:si>
  <x:si>
    <x:t>0561607382</x:t>
  </x:si>
  <x:si>
    <x:t>0556363606</x:t>
  </x:si>
  <x:si>
    <x:t>11220115</x:t>
  </x:si>
  <x:si>
    <x:t>0555092310</x:t>
  </x:si>
  <x:si>
    <x:t>0506538528</x:t>
  </x:si>
  <x:si>
    <x:t>0521696279</x:t>
  </x:si>
  <x:si>
    <x:t>2512090108</x:t>
  </x:si>
  <x:si>
    <x:t>Imanwaseem</x:t>
  </x:si>
  <x:si>
    <x:t>0503626016</x:t>
  </x:si>
  <x:si>
    <x:t>0555657162</x:t>
  </x:si>
  <x:si>
    <x:t>0561848448</x:t>
  </x:si>
  <x:si>
    <x:t>0529796626</x:t>
  </x:si>
  <x:si>
    <x:t>0522088439</x:t>
  </x:si>
  <x:si>
    <x:t>2312010210</x:t>
  </x:si>
  <x:si>
    <x:t>2511080307</x:t>
  </x:si>
  <x:si>
    <x:t>0562956292</x:t>
  </x:si>
  <x:si>
    <x:t>2412120408</x:t>
  </x:si>
  <x:si>
    <x:t>0503870130</x:t>
  </x:si>
  <x:si>
    <x:t>0562882026</x:t>
  </x:si>
  <x:si>
    <x:t>0502169666</x:t>
  </x:si>
  <x:si>
    <x:t>0545505444</x:t>
  </x:si>
  <x:si>
    <x:t>2502050302</x:t>
  </x:si>
  <x:si>
    <x:t>2511060403</x:t>
  </x:si>
  <x:si>
    <x:t>0507188288</x:t>
  </x:si>
  <x:si>
    <x:t>12110301</x:t>
  </x:si>
  <x:si>
    <x:t>0556859771</x:t>
  </x:si>
  <x:si>
    <x:t>2412120412</x:t>
  </x:si>
  <x:si>
    <x:t>0552177321</x:t>
  </x:si>
  <x:si>
    <x:t>03200407</x:t>
  </x:si>
  <x:si>
    <x:t>0588244546</x:t>
  </x:si>
  <x:si>
    <x:t>2511070209</x:t>
  </x:si>
  <x:si>
    <x:t>0504122935</x:t>
  </x:si>
  <x:si>
    <x:t>0568988392</x:t>
  </x:si>
  <x:si>
    <x:t>11100114</x:t>
  </x:si>
  <x:si>
    <x:t>2512060209</x:t>
  </x:si>
  <x:si>
    <x:t>0556156582</x:t>
  </x:si>
  <x:si>
    <x:t>06230303</x:t>
  </x:si>
  <x:si>
    <x:t>Patricia</x:t>
  </x:si>
  <x:si>
    <x:t>0543625523</x:t>
  </x:si>
  <x:si>
    <x:t>2511080101</x:t>
  </x:si>
  <x:si>
    <x:t>03050407</x:t>
  </x:si>
  <x:si>
    <x:t>2311080202</x:t>
  </x:si>
  <x:si>
    <x:t>07060102</x:t>
  </x:si>
  <x:si>
    <x:t>2506050407</x:t>
  </x:si>
  <x:si>
    <x:t>07050101</x:t>
  </x:si>
  <x:si>
    <x:t>2506050210</x:t>
  </x:si>
  <x:si>
    <x:t>08010307</x:t>
  </x:si>
  <x:si>
    <x:t>2512100102</x:t>
  </x:si>
  <x:si>
    <x:t>0544276247</x:t>
  </x:si>
  <x:si>
    <x:t>0507044873</x:t>
  </x:si>
  <x:si>
    <x:t>2401290405</x:t>
  </x:si>
  <x:si>
    <x:t>12100303</x:t>
  </x:si>
  <x:si>
    <x:t>0561604050</x:t>
  </x:si>
  <x:si>
    <x:t>11220113</x:t>
  </x:si>
  <x:si>
    <x:t>0555549072</x:t>
  </x:si>
  <x:si>
    <x:t>0527014518</x:t>
  </x:si>
  <x:si>
    <x:t>01050103</x:t>
  </x:si>
  <x:si>
    <x:t>0529000720</x:t>
  </x:si>
  <x:si>
    <x:t>01050207</x:t>
  </x:si>
  <x:si>
    <x:t>0568158414</x:t>
  </x:si>
  <x:si>
    <x:t>2411150315</x:t>
  </x:si>
  <x:si>
    <x:t>0543104297</x:t>
  </x:si>
  <x:si>
    <x:t>0558441664</x:t>
  </x:si>
  <x:si>
    <x:t>For a gift</x:t>
  </x:si>
  <x:si>
    <x:t>08010308</x:t>
  </x:si>
  <x:si>
    <x:t>2512060405</x:t>
  </x:si>
  <x:si>
    <x:t>09070412</x:t>
  </x:si>
  <x:si>
    <x:t>2601170312</x:t>
  </x:si>
  <x:si>
    <x:t>2510060301</x:t>
  </x:si>
  <x:si>
    <x:t>2502120110</x:t>
  </x:si>
  <x:si>
    <x:t>2504110210</x:t>
  </x:si>
  <x:si>
    <x:t>2605150109</x:t>
  </x:si>
  <x:si>
    <x:t>2508050603</x:t>
  </x:si>
  <x:si>
    <x:t>2502110101</x:t>
  </x:si>
  <x:si>
    <x:t>2509070202</x:t>
  </x:si>
  <x:si>
    <x:t>2505070304</x:t>
  </x:si>
  <x:si>
    <x:t>2510060108</x:t>
  </x:si>
  <x:si>
    <x:t>2512050308</x:t>
  </x:si>
  <x:si>
    <x:t>2502100201</x:t>
  </x:si>
  <x:si>
    <x:t>2603160108</x:t>
  </x:si>
  <x:si>
    <x:t>2505080101</x:t>
  </x:si>
  <x:si>
    <x:t>2605160303</x:t>
  </x:si>
  <x:si>
    <x:t>2502100102</x:t>
  </x:si>
  <x:si>
    <x:t>2509070108</x:t>
  </x:si>
  <x:si>
    <x:t>2504130102</x:t>
  </x:si>
  <x:si>
    <x:t>2505070315</x:t>
  </x:si>
  <x:si>
    <x:t>2504060308</x:t>
  </x:si>
  <x:si>
    <x:t>2507050207</x:t>
  </x:si>
  <x:si>
    <x:t>2503050405</x:t>
  </x:si>
  <x:si>
    <x:t>2507070308</x:t>
  </x:si>
  <x:si>
    <x:t>2510060107</x:t>
  </x:si>
  <x:si>
    <x:t>2504090107</x:t>
  </x:si>
  <x:si>
    <x:t>2505050110</x:t>
  </x:si>
  <x:si>
    <x:t>2507060410</x:t>
  </x:si>
  <x:si>
    <x:t>2508050406</x:t>
  </x:si>
  <x:si>
    <x:t>2602150102</x:t>
  </x:si>
  <x:si>
    <x:t>2507060206</x:t>
  </x:si>
  <x:si>
    <x:t>2511050101</x:t>
  </x:si>
  <x:si>
    <x:t>2602160202</x:t>
  </x:si>
  <x:si>
    <x:t>2508050204</x:t>
  </x:si>
  <x:si>
    <x:t>2602150105</x:t>
  </x:si>
  <x:si>
    <x:t>2510050209</x:t>
  </x:si>
  <x:si>
    <x:t>2505080108</x:t>
  </x:si>
  <x:si>
    <x:t>2505090103</x:t>
  </x:si>
  <x:si>
    <x:t>2601150308</x:t>
  </x:si>
  <x:si>
    <x:t>2507050408</x:t>
  </x:si>
  <x:si>
    <x:t>2502110407</x:t>
  </x:si>
  <x:si>
    <x:t>2508060207</x:t>
  </x:si>
  <x:si>
    <x:t>2510060404</x:t>
  </x:si>
  <x:si>
    <x:t>2509060404</x:t>
  </x:si>
  <x:si>
    <x:t>2502120102</x:t>
  </x:si>
  <x:si>
    <x:t>2509150105</x:t>
  </x:si>
  <x:si>
    <x:t>2504090101</x:t>
  </x:si>
  <x:si>
    <x:t>2504090104</x:t>
  </x:si>
  <x:si>
    <x:t>2507090104</x:t>
  </x:si>
  <x:si>
    <x:t>2601220103</x:t>
  </x:si>
  <x:si>
    <x:t>2509050205</x:t>
  </x:si>
  <x:si>
    <x:t>2601210107</x:t>
  </x:si>
  <x:si>
    <x:t>2601170301</x:t>
  </x:si>
  <x:si>
    <x:t>2504060309</x:t>
  </x:si>
  <x:si>
    <x:t>2512060102</x:t>
  </x:si>
  <x:si>
    <x:t>2601190309</x:t>
  </x:si>
  <x:si>
    <x:t>2601150405</x:t>
  </x:si>
  <x:si>
    <x:t>2509150304</x:t>
  </x:si>
  <x:si>
    <x:t>2510050202</x:t>
  </x:si>
  <x:si>
    <x:t>2602170313</x:t>
  </x:si>
  <x:si>
    <x:t>2509060105</x:t>
  </x:si>
  <x:si>
    <x:t>2507070102</x:t>
  </x:si>
  <x:si>
    <x:t>2510050110</x:t>
  </x:si>
  <x:si>
    <x:t>2502110111</x:t>
  </x:si>
  <x:si>
    <x:t>2511050105</x:t>
  </x:si>
  <x:si>
    <x:t>2510050401</x:t>
  </x:si>
  <x:si>
    <x:t>2505080404</x:t>
  </x:si>
  <x:si>
    <x:t>2510050303</x:t>
  </x:si>
  <x:si>
    <x:t>2505060403</x:t>
  </x:si>
  <x:si>
    <x:t>2504060310</x:t>
  </x:si>
  <x:si>
    <x:t>2502110404</x:t>
  </x:si>
  <x:si>
    <x:t>2502130107</x:t>
  </x:si>
  <x:si>
    <x:t>2508080104</x:t>
  </x:si>
  <x:si>
    <x:t>2509060206</x:t>
  </x:si>
  <x:si>
    <x:t>2601180308</x:t>
  </x:si>
  <x:si>
    <x:t>2504050410</x:t>
  </x:si>
  <x:si>
    <x:t>2508050307</x:t>
  </x:si>
  <x:si>
    <x:t>2510060207</x:t>
  </x:si>
  <x:si>
    <x:t>2502100209</x:t>
  </x:si>
  <x:si>
    <x:t>2502100412</x:t>
  </x:si>
  <x:si>
    <x:t>2504050106</x:t>
  </x:si>
  <x:si>
    <x:t>2507050314</x:t>
  </x:si>
  <x:si>
    <x:t>2504060317</x:t>
  </x:si>
  <x:si>
    <x:t>2512050107</x:t>
  </x:si>
  <x:si>
    <x:t>2505060106</x:t>
  </x:si>
  <x:si>
    <x:t>2508050101</x:t>
  </x:si>
  <x:si>
    <x:t>2509150306</x:t>
  </x:si>
  <x:si>
    <x:t>2502120113</x:t>
  </x:si>
  <x:si>
    <x:t>2511060310</x:t>
  </x:si>
  <x:si>
    <x:t>2503080304</x:t>
  </x:si>
  <x:si>
    <x:t>2504130101</x:t>
  </x:si>
  <x:si>
    <x:t>2504060201</x:t>
  </x:si>
  <x:si>
    <x:t>2601170101</x:t>
  </x:si>
  <x:si>
    <x:t>2601190207</x:t>
  </x:si>
  <x:si>
    <x:t>2505060109</x:t>
  </x:si>
  <x:si>
    <x:t>2504070306</x:t>
  </x:si>
  <x:si>
    <x:t>2503050104</x:t>
  </x:si>
  <x:si>
    <x:t>2510060303</x:t>
  </x:si>
  <x:si>
    <x:t>2505050404</x:t>
  </x:si>
  <x:si>
    <x:t>2503050101</x:t>
  </x:si>
  <x:si>
    <x:t>2510060306</x:t>
  </x:si>
  <x:si>
    <x:t>2601150401</x:t>
  </x:si>
  <x:si>
    <x:t>2504130108</x:t>
  </x:si>
  <x:si>
    <x:t>2505050304</x:t>
  </x:si>
  <x:si>
    <x:t>2504060204</x:t>
  </x:si>
  <x:si>
    <x:t>2512050307</x:t>
  </x:si>
  <x:si>
    <x:t>2510060110</x:t>
  </x:si>
  <x:si>
    <x:t>2504060211</x:t>
  </x:si>
  <x:si>
    <x:t>2504050310</x:t>
  </x:si>
  <x:si>
    <x:t>2504050314</x:t>
  </x:si>
  <x:si>
    <x:t>2504070211</x:t>
  </x:si>
  <x:si>
    <x:t>2509050203</x:t>
  </x:si>
  <x:si>
    <x:t>2510060307</x:t>
  </x:si>
  <x:si>
    <x:t>2505060305</x:t>
  </x:si>
  <x:si>
    <x:t>2601150207</x:t>
  </x:si>
  <x:si>
    <x:t>2508070108</x:t>
  </x:si>
  <x:si>
    <x:t>2509050202</x:t>
  </x:si>
  <x:si>
    <x:t>2507050202</x:t>
  </x:si>
  <x:si>
    <x:t>2504050403</x:t>
  </x:si>
  <x:si>
    <x:t>2503050107</x:t>
  </x:si>
  <x:si>
    <x:t>SS 18kGP</x:t>
  </x:si>
  <x:si>
    <x:t>2512050305</x:t>
  </x:si>
  <x:si>
    <x:t>2507060104</x:t>
  </x:si>
  <x:si>
    <x:t>2507060409</x:t>
  </x:si>
  <x:si>
    <x:t>2601180401</x:t>
  </x:si>
  <x:si>
    <x:t>2504060208</x:t>
  </x:si>
  <x:si>
    <x:t>2504110101</x:t>
  </x:si>
  <x:si>
    <x:t>2508080103</x:t>
  </x:si>
  <x:si>
    <x:t>2502110112</x:t>
  </x:si>
  <x:si>
    <x:t>2504070201</x:t>
  </x:si>
  <x:si>
    <x:t>2602170314</x:t>
  </x:si>
  <x:si>
    <x:t>2508050610</x:t>
  </x:si>
  <x:si>
    <x:t>2504080305</x:t>
  </x:si>
  <x:si>
    <x:t>2504120104</x:t>
  </x:si>
  <x:si>
    <x:t>2504070105</x:t>
  </x:si>
  <x:si>
    <x:t>2502110405</x:t>
  </x:si>
  <x:si>
    <x:t>2509070312</x:t>
  </x:si>
  <x:si>
    <x:t>02050304</x:t>
  </x:si>
  <x:si>
    <x:t>2502100401</x:t>
  </x:si>
  <x:si>
    <x:t>Necklace</x:t>
  </x:si>
  <x:si>
    <x:t>2508050401</x:t>
  </x:si>
  <x:si>
    <x:t>2505050101</x:t>
  </x:si>
  <x:si>
    <x:t>2507060407</x:t>
  </x:si>
  <x:si>
    <x:t>2505050202</x:t>
  </x:si>
  <x:si>
    <x:t>2506050110</x:t>
  </x:si>
  <x:si>
    <x:t>2504050315</x:t>
  </x:si>
  <x:si>
    <x:t>2503070303</x:t>
  </x:si>
  <x:si>
    <x:t>Bracelet</x:t>
  </x:si>
  <x:si>
    <x:t>2603160311</x:t>
  </x:si>
  <x:si>
    <x:t>2509060308</x:t>
  </x:si>
  <x:si>
    <x:t>2602190101</x:t>
  </x:si>
  <x:si>
    <x:t>2504060305</x:t>
  </x:si>
  <x:si>
    <x:t>2601210110</x:t>
  </x:si>
  <x:si>
    <x:t>2602170105</x:t>
  </x:si>
  <x:si>
    <x:t>2503080301</x:t>
  </x:si>
  <x:si>
    <x:t>2509050103</x:t>
  </x:si>
  <x:si>
    <x:t>2601160315</x:t>
  </x:si>
  <x:si>
    <x:t>2506050111</x:t>
  </x:si>
  <x:si>
    <x:t>2504070302</x:t>
  </x:si>
  <x:si>
    <x:t>2509080313</x:t>
  </x:si>
  <x:si>
    <x:t>2507050403</x:t>
  </x:si>
  <x:si>
    <x:t>2604150109</x:t>
  </x:si>
  <x:si>
    <x:t>2602310108</x:t>
  </x:si>
  <x:si>
    <x:t>2505090311</x:t>
  </x:si>
  <x:si>
    <x:t>2507060106</x:t>
  </x:si>
  <x:si>
    <x:t>2505060102</x:t>
  </x:si>
  <x:si>
    <x:t>2601180306</x:t>
  </x:si>
  <x:si>
    <x:t>2502100104</x:t>
  </x:si>
  <x:si>
    <x:t>Bangle set</x:t>
  </x:si>
  <x:si>
    <x:t>2507060107</x:t>
  </x:si>
  <x:si>
    <x:t>2602190209</x:t>
  </x:si>
  <x:si>
    <x:t>2510060407</x:t>
  </x:si>
  <x:si>
    <x:t>2511050308</x:t>
  </x:si>
  <x:si>
    <x:t>2601220108</x:t>
  </x:si>
  <x:si>
    <x:t>2509060302</x:t>
  </x:si>
  <x:si>
    <x:t>2504050401</x:t>
  </x:si>
  <x:si>
    <x:t>2508060101</x:t>
  </x:si>
  <x:si>
    <x:t>2602170103</x:t>
  </x:si>
  <x:si>
    <x:t>2602190406</x:t>
  </x:si>
  <x:si>
    <x:t>2508060103</x:t>
  </x:si>
  <x:si>
    <x:t>2503060203</x:t>
  </x:si>
  <x:si>
    <x:t>2601180208</x:t>
  </x:si>
  <x:si>
    <x:t>2506050204</x:t>
  </x:si>
  <x:si>
    <x:t>2506050206</x:t>
  </x:si>
  <x:si>
    <x:t>2504100203</x:t>
  </x:si>
  <x:si>
    <x:t>Nose Pin</x:t>
  </x:si>
  <x:si>
    <x:t>2504060104</x:t>
  </x:si>
  <x:si>
    <x:t>2511060206</x:t>
  </x:si>
  <x:si>
    <x:t>2604150105</x:t>
  </x:si>
  <x:si>
    <x:t>2508050302</x:t>
  </x:si>
  <x:si>
    <x:t>2504060313</x:t>
  </x:si>
  <x:si>
    <x:t>2510050109</x:t>
  </x:si>
  <x:si>
    <x:t>2504070404</x:t>
  </x:si>
  <x:si>
    <x:t>2504080207</x:t>
  </x:si>
  <x:si>
    <x:t>2509150106</x:t>
  </x:si>
  <x:si>
    <x:t>2606170103</x:t>
  </x:si>
  <x:si>
    <x:t>2605150401</x:t>
  </x:si>
  <x:si>
    <x:t>2509060301</x:t>
  </x:si>
  <x:si>
    <x:t>2603150401</x:t>
  </x:si>
  <x:si>
    <x:t>2606150308</x:t>
  </x:si>
  <x:si>
    <x:t>2604150310</x:t>
  </x:si>
  <x:si>
    <x:t>2507070107</x:t>
  </x:si>
  <x:si>
    <x:t>02050203</x:t>
  </x:si>
  <x:si>
    <x:t>2605150204</x:t>
  </x:si>
  <x:si>
    <x:t>2504090202</x:t>
  </x:si>
  <x:si>
    <x:t>2503050601</x:t>
  </x:si>
  <x:si>
    <x:t>2601150110</x:t>
  </x:si>
  <x:si>
    <x:t>2509050406</x:t>
  </x:si>
  <x:si>
    <x:t>2603160312</x:t>
  </x:si>
  <x:si>
    <x:t>2603160106</x:t>
  </x:si>
  <x:si>
    <x:t>2505050403</x:t>
  </x:si>
  <x:si>
    <x:t>2511050103</x:t>
  </x:si>
  <x:si>
    <x:t>2509150103</x:t>
  </x:si>
  <x:si>
    <x:t>2511050205</x:t>
  </x:si>
  <x:si>
    <x:t>2505080103</x:t>
  </x:si>
  <x:si>
    <x:t>2603150104</x:t>
  </x:si>
  <x:si>
    <x:t>2502100407</x:t>
  </x:si>
  <x:si>
    <x:t>2507060404</x:t>
  </x:si>
  <x:si>
    <x:t>2601150301</x:t>
  </x:si>
  <x:si>
    <x:t>2508080106</x:t>
  </x:si>
  <x:si>
    <x:t>2511060302</x:t>
  </x:si>
  <x:si>
    <x:t>2507080102</x:t>
  </x:si>
  <x:si>
    <x:t>2509060103</x:t>
  </x:si>
  <x:si>
    <x:t>2604150403</x:t>
  </x:si>
  <x:si>
    <x:t>2510050404</x:t>
  </x:si>
  <x:si>
    <x:t>2606160201</x:t>
  </x:si>
  <x:si>
    <x:t>2605150603</x:t>
  </x:si>
  <x:si>
    <x:t>2509060314</x:t>
  </x:si>
  <x:si>
    <x:t>2504050204</x:t>
  </x:si>
  <x:si>
    <x:t>2606150501</x:t>
  </x:si>
  <x:si>
    <x:t>2602310101</x:t>
  </x:si>
  <x:si>
    <x:t>2606160108</x:t>
  </x:si>
  <x:si>
    <x:t>2605160301</x:t>
  </x:si>
  <x:si>
    <x:t>2510050403</x:t>
  </x:si>
  <x:si>
    <x:t>2511050107</x:t>
  </x:si>
  <x:si>
    <x:t>2605160314</x:t>
  </x:si>
  <x:si>
    <x:t>2504060101</x:t>
  </x:si>
  <x:si>
    <x:t>2606150403</x:t>
  </x:si>
  <x:si>
    <x:t>2604150407</x:t>
  </x:si>
  <x:si>
    <x:t>2601150206</x:t>
  </x:si>
  <x:si>
    <x:t>2503050403</x:t>
  </x:si>
  <x:si>
    <x:t>2603150403</x:t>
  </x:si>
  <x:si>
    <x:t>2604150306</x:t>
  </x:si>
  <x:si>
    <x:t>2507050410</x:t>
  </x:si>
  <x:si>
    <x:t>2509060108</x:t>
  </x:si>
  <x:si>
    <x:t>2604150402</x:t>
  </x:si>
  <x:si>
    <x:t>2504120108</x:t>
  </x:si>
  <x:si>
    <x:t>2601200102</x:t>
  </x:si>
  <x:si>
    <x:t>2504060107</x:t>
  </x:si>
  <x:si>
    <x:t>2606150107</x:t>
  </x:si>
  <x:si>
    <x:t>2509050310</x:t>
  </x:si>
  <x:si>
    <x:t>2502100111</x:t>
  </x:si>
  <x:si>
    <x:t>2604160104</x:t>
  </x:si>
  <x:si>
    <x:t>2508050606</x:t>
  </x:si>
  <x:si>
    <x:t>2602200102</x:t>
  </x:si>
  <x:si>
    <x:t>2508060302</x:t>
  </x:si>
  <x:si>
    <x:t>2512050405</x:t>
  </x:si>
  <x:si>
    <x:t>2606150307</x:t>
  </x:si>
  <x:si>
    <x:t>2507060308</x:t>
  </x:si>
  <x:si>
    <x:t>2602190205</x:t>
  </x:si>
  <x:si>
    <x:t>2505060203</x:t>
  </x:si>
  <x:si>
    <x:t>2601170311</x:t>
  </x:si>
  <x:si>
    <x:t>2505080107</x:t>
  </x:si>
  <x:si>
    <x:t>2505050302</x:t>
  </x:si>
  <x:si>
    <x:t>2505070110</x:t>
  </x:si>
  <x:si>
    <x:t>2601170102</x:t>
  </x:si>
  <x:si>
    <x:t>2604160102</x:t>
  </x:si>
  <x:si>
    <x:t>2505060304</x:t>
  </x:si>
  <x:si>
    <x:t>2510050405</x:t>
  </x:si>
  <x:si>
    <x:t>2505070311</x:t>
  </x:si>
  <x:si>
    <x:t>2510050210</x:t>
  </x:si>
  <x:si>
    <x:t>2604150307</x:t>
  </x:si>
  <x:si>
    <x:t>2606150110</x:t>
  </x:si>
  <x:si>
    <x:t>2510050201</x:t>
  </x:si>
  <x:si>
    <x:t>2510060410</x:t>
  </x:si>
  <x:si>
    <x:t>2509050101</x:t>
  </x:si>
  <x:si>
    <x:t>2504060319</x:t>
  </x:si>
  <x:si>
    <x:t>2509150406</x:t>
  </x:si>
  <x:si>
    <x:t>2601180108</x:t>
  </x:si>
  <x:si>
    <x:t>2504070308</x:t>
  </x:si>
  <x:si>
    <x:t>2503060302</x:t>
  </x:si>
  <x:si>
    <x:t>2502110411</x:t>
  </x:si>
  <x:si>
    <x:t>2504090207</x:t>
  </x:si>
  <x:si>
    <x:t>2602210103</x:t>
  </x:si>
  <x:si>
    <x:t>2503060307</x:t>
  </x:si>
  <x:si>
    <x:t>2602170210</x:t>
  </x:si>
  <x:si>
    <x:t>2502130110</x:t>
  </x:si>
  <x:si>
    <x:t>2505060110</x:t>
  </x:si>
  <x:si>
    <x:t>2504110205</x:t>
  </x:si>
  <x:si>
    <x:t>2605160205</x:t>
  </x:si>
  <x:si>
    <x:t>2504090102</x:t>
  </x:si>
  <x:si>
    <x:t>2504050312</x:t>
  </x:si>
  <x:si>
    <x:t>2507080106</x:t>
  </x:si>
  <x:si>
    <x:t>2502120405</x:t>
  </x:si>
  <x:si>
    <x:t>2510070109</x:t>
  </x:si>
  <x:si>
    <x:t>2602150301</x:t>
  </x:si>
  <x:si>
    <x:t>2504050201</x:t>
  </x:si>
  <x:si>
    <x:t>2508050208</x:t>
  </x:si>
  <x:si>
    <x:t>2503070301</x:t>
  </x:si>
  <x:si>
    <x:t>2504050109</x:t>
  </x:si>
  <x:si>
    <x:t>2507080105</x:t>
  </x:si>
  <x:si>
    <x:t>2601160201</x:t>
  </x:si>
  <x:si>
    <x:t>2602180310</x:t>
  </x:si>
  <x:si>
    <x:t>2509050209</x:t>
  </x:si>
  <x:si>
    <x:t>2506050103</x:t>
  </x:si>
  <x:si>
    <x:t>2601150404</x:t>
  </x:si>
  <x:si>
    <x:t>2510070301</x:t>
  </x:si>
  <x:si>
    <x:t>2602180205</x:t>
  </x:si>
  <x:si>
    <x:t>2503050105</x:t>
  </x:si>
  <x:si>
    <x:t>2510050101</x:t>
  </x:si>
  <x:si>
    <x:t>2505050410</x:t>
  </x:si>
  <x:si>
    <x:t>2504120101</x:t>
  </x:si>
  <x:si>
    <x:t>2601170208</x:t>
  </x:si>
  <x:si>
    <x:t>2509070301</x:t>
  </x:si>
  <x:si>
    <x:t>2601170203</x:t>
  </x:si>
  <x:si>
    <x:t>2507050307</x:t>
  </x:si>
  <x:si>
    <x:t>2503070305</x:t>
  </x:si>
  <x:si>
    <x:t>2508070109</x:t>
  </x:si>
  <x:si>
    <x:t>2504050402</x:t>
  </x:si>
  <x:si>
    <x:t>2504050306</x:t>
  </x:si>
  <x:si>
    <x:t>2504110207</x:t>
  </x:si>
  <x:si>
    <x:t>2505070307</x:t>
  </x:si>
  <x:si>
    <x:t>2505050210</x:t>
  </x:si>
  <x:si>
    <x:t>2502100404</x:t>
  </x:si>
  <x:si>
    <x:t>2504050210</x:t>
  </x:si>
  <x:si>
    <x:t>2510070206</x:t>
  </x:si>
  <x:si>
    <x:t>2507050205</x:t>
  </x:si>
  <x:si>
    <x:t>2601170202</x:t>
  </x:si>
  <x:si>
    <x:t>2509070201</x:t>
  </x:si>
  <x:si>
    <x:t>2505060201</x:t>
  </x:si>
  <x:si>
    <x:t>2601160106</x:t>
  </x:si>
  <x:si>
    <x:t>2502110106</x:t>
  </x:si>
  <x:si>
    <x:t>Hands Chain</x:t>
  </x:si>
  <x:si>
    <x:t>2504070108</x:t>
  </x:si>
  <x:si>
    <x:t>2508050405</x:t>
  </x:si>
  <x:si>
    <x:t>2510050310</x:t>
  </x:si>
  <x:si>
    <x:t>2505070109</x:t>
  </x:si>
  <x:si>
    <x:t>2507060311</x:t>
  </x:si>
  <x:si>
    <x:t>2502120410</x:t>
  </x:si>
  <x:si>
    <x:t>2601160206</x:t>
  </x:si>
  <x:si>
    <x:t>2508070105</x:t>
  </x:si>
  <x:si>
    <x:t>2605170204</x:t>
  </x:si>
  <x:si>
    <x:t>2601150302</x:t>
  </x:si>
  <x:si>
    <x:t>2504120102</x:t>
  </x:si>
  <x:si>
    <x:t>2505070101</x:t>
  </x:si>
  <x:si>
    <x:t>02050307</x:t>
  </x:si>
  <x:si>
    <x:t>2512050202</x:t>
  </x:si>
  <x:si>
    <x:t>2601150202</x:t>
  </x:si>
  <x:si>
    <x:t>2504100102</x:t>
  </x:si>
  <x:si>
    <x:t>2507070103</x:t>
  </x:si>
  <x:si>
    <x:t>2603150315</x:t>
  </x:si>
  <x:si>
    <x:t>2504070208</x:t>
  </x:si>
  <x:si>
    <x:t>2504100201</x:t>
  </x:si>
  <x:si>
    <x:t>2504050203</x:t>
  </x:si>
  <x:si>
    <x:t>2504070402</x:t>
  </x:si>
  <x:si>
    <x:t>2504060109</x:t>
  </x:si>
  <x:si>
    <x:t>2601160303</x:t>
  </x:si>
  <x:si>
    <x:t>2505050401</x:t>
  </x:si>
  <x:si>
    <x:t>2504050110</x:t>
  </x:si>
  <x:si>
    <x:t>2504070104</x:t>
  </x:si>
  <x:si>
    <x:t>2506050501</x:t>
  </x:si>
  <x:si>
    <x:t>2508050312</x:t>
  </x:si>
  <x:si>
    <x:t>2604150501</x:t>
  </x:si>
  <x:si>
    <x:t>2504130107</x:t>
  </x:si>
  <x:si>
    <x:t>2605160308</x:t>
  </x:si>
  <x:si>
    <x:t>2503080305</x:t>
  </x:si>
  <x:si>
    <x:t>2605160305</x:t>
  </x:si>
  <x:si>
    <x:t>2601220109</x:t>
  </x:si>
  <x:si>
    <x:t>2602170203</x:t>
  </x:si>
  <x:si>
    <x:t>2507050210</x:t>
  </x:si>
  <x:si>
    <x:t>2507050303</x:t>
  </x:si>
  <x:si>
    <x:t>2602150207</x:t>
  </x:si>
  <x:si>
    <x:t>2510060103</x:t>
  </x:si>
  <x:si>
    <x:t>She came here directly and checking for what she wanted to bought for herself. Then she likes this ring and earrings</x:t>
  </x:si>
  <x:si>
    <x:t>She came here to bought a pearl necklace so she choose this design and bought it for herself. She`s one of our customer</x:t>
  </x:si>
  <x:si>
    <x:t>She is a returning costumer but her information is not registered. This time she bought a necklace set for her self.</x:t>
  </x:si>
  <x:si>
    <x:t>She passed by here and checking our fresh water pearls design and she likes this two items so she bought it for herself</x:t>
  </x:si>
  <x:si>
    <x:t>She came with her mother and sister, she and her sister buy both but in separate bills. She buy 2 pairs of earrings.</x:t>
  </x:si>
  <x:si>
    <x:t>She passed by only here and she wants a necklace for herself so she bought this item and she additional this earrings.</x:t>
  </x:si>
  <x:si>
    <x:t>She`s one of our loyal customer that always buying here. She bought a rings and earrings now because she has an event.</x:t>
  </x:si>
  <x:si>
    <x:t>They are family, her daughter wanted to bought this bangle so they decided to bought it. She bought this item as a gift</x:t>
  </x:si>
  <x:si>
    <x:t>She is a returning costumer many time she bought here. This time she came and intentionally to buy a earrings and ring.</x:t>
  </x:si>
  <x:si>
    <x:t>[MCC]
(Add-From MOE)
(2) Bracelet 2601160304
(1) Bracelet 2601170302
(1) Bracelet 2601180305
(4) Bracelet 2601190308</x:t>
  </x:si>
  <x:si>
    <x:t>She is our one of customer likes buying Earings and pairing with necklace and bracelet.. she likes our silver design</x:t>
  </x:si>
  <x:si>
    <x:t>She came here to bought this earrings for her daughter again because her daughter likes it. She`s a returning customer but she didn`t registered before so I registered it</x:t>
  </x:si>
  <x:si>
    <x:t>She buy a earrings and handchain for the daughter. She is returning customer but her information was not registered and by this time her daughters information is registered.</x:t>
  </x:si>
  <x:si>
    <x:t>He passed by here and directly checking our items then he is finding a gift for her wife birthday. Then he decided to bought this pearl necklace with the matching bracelet</x:t>
  </x:si>
  <x:si>
    <x:t>She`s finding for a baby bracelet, madam assisted this customer, so I helped madam for assisting them, then she choose the butterfly, and I fixed it to make a baby bracelet.</x:t>
  </x:si>
  <x:si>
    <x:t>They passed by here and checking what is her sisters like so they searching for it takes a little bit time because they waited for the response. And she takes this item</x:t>
  </x:si>
  <x:si>
    <x:t>She is from Oman but they have apartment here in Dubai. She`s with her daughter shopping and they passing here took a look until she liked the set necklace for wedding.</x:t>
  </x:si>
  <x:si>
    <x:t>She passed by and asking for an earrings so I helped her to choose what she wanted then I choose this two items and recommend to her and she likes it , so she bought it</x:t>
  </x:si>
  <x:si>
    <x:t>They passed by only here. She check the bangle and she likes it then she added a ring and the necklace. Then her son accidentally broke the other rings so she pay for it.</x:t>
  </x:si>
  <x:si>
    <x:t>They are husband and wife. The wife wanted to bought an earring for her baby. So I show to her the earrings that allowed to baby and she choose this Mickey mouse design</x:t>
  </x:si>
  <x:si>
    <x:t>She`s looking for earrings that she can wear when she`s sleeping, so I told to her it`s nice a hoops and a screw type. So I show her the earrings and she but rings too.</x:t>
  </x:si>
  <x:si>
    <x:t>She`s under 20 years old, and she wanted to bought a gift for her friend, she wanted a bracelet so I show her the bracelet that match on her budget and she choose this item</x:t>
  </x:si>
  <x:si>
    <x:t>She is returning customer but I forgot to ask her name. She buy this time a 2 pairs of earrings again. She is with her Mom and 2 sisters. As she said she bought many times.</x:t>
  </x:si>
  <x:si>
    <x:t>They are Indian couple came and check the stuff`s. At first she tried the bracelet after the bangles and lastly she bought the belly studs. The guy carrying a E-max paper bag.</x:t>
  </x:si>
  <x:si>
    <x:t>She`s my loyal customer that always not wanted to registered her information. She came here to bought an items that she likes and for a gift so she bought all this items</x:t>
  </x:si>
  <x:si>
    <x:t>She is returning costumer but her information is not registered according to her she bought earrings for her baby before. And this time she buy again earrings. She is living from Abu Dhabi.</x:t>
  </x:si>
  <x:si>
    <x:t>They are my loyal customer that they didn`t want to registered they`re information. She choose this items for herself. She`s the sisters of my customer that always buying a lot from us</x:t>
  </x:si>
  <x:si>
    <x:t>She`s looking to buy for herself, and she wanted a 2chain necklace so I show her all we have. But she choose a silver so she buy only this choker type and she buy herself an earrings too</x:t>
  </x:si>
  <x:si>
    <x:t>She wanted a hand chain so I show her all the hand chain and I told to her this one is the best seller, so she wanted this and I fixed it to make her size because it`s bigger to her hand</x:t>
  </x:si>
  <x:si>
    <x:t>She passed by here she came from different shop here and then she passed by here and checking something that she wanted as a gift. Then she likes this three matching design and she bought it</x:t>
  </x:si>
  <x:si>
    <x:t>2 Indian ladies together with their partners they passed by but the ladies stop and had a look. The 1 lady is really want to buy a earrings for her 2nd hole. She buy 2 pairs of earrings.</x:t>
  </x:si>
  <x:si>
    <x:t>She is with her husband they came from Zara she bought a pearl earrings there and she come and looking a necklace to match it. But she buy a necklace set with earrings she likes it more.</x:t>
  </x:si>
  <x:si>
    <x:t>They passed by here and finding a set , so I show her all the sets then she decided to bought this item and asking for matching bangle and ring so I show this item and she take it also</x:t>
  </x:si>
  <x:si>
    <x:t>6-11786</x:t>
  </x:si>
  <x:si>
    <x:t>Niima</x:t>
  </x:si>
  <x:si>
    <x:t>Nahiya</x:t>
  </x:si>
  <x:si>
    <x:t>Donya</x:t>
  </x:si>
  <x:si>
    <x:t>Anahira</x:t>
  </x:si>
  <x:si>
    <x:t>Fatimah</x:t>
  </x:si>
  <x:si>
    <x:t>6-12881</x:t>
  </x:si>
  <x:si>
    <x:t>6-12163</x:t>
  </x:si>
  <x:si>
    <x:t>Jasmin</x:t>
  </x:si>
  <x:si>
    <x:t>6-12845</x:t>
  </x:si>
  <x:si>
    <x:t>13:!4</x:t>
  </x:si>
  <x:si>
    <x:t>Missing</x:t>
  </x:si>
  <x:si>
    <x:t>6-12561</x:t>
  </x:si>
  <x:si>
    <x:t>6-12534</x:t>
  </x:si>
  <x:si>
    <x:t>12:!2</x:t>
  </x:si>
  <x:si>
    <x:t>Natifa</x:t>
  </x:si>
  <x:si>
    <x:t>6-12063</x:t>
  </x:si>
  <x:si>
    <x:t>Faraha</x:t>
  </x:si>
  <x:si>
    <x:t>6-12937</x:t>
  </x:si>
  <x:si>
    <x:t>Swapna</x:t>
  </x:si>
  <x:si>
    <x:t>6-12462</x:t>
  </x:si>
  <x:si>
    <x:t>Zahara</x:t>
  </x:si>
  <x:si>
    <x:t>6-2929</x:t>
  </x:si>
  <x:si>
    <x:t>Aysha</x:t>
  </x:si>
  <x:si>
    <x:t>Sumaya</x:t>
  </x:si>
  <x:si>
    <x:t>Regular</x:t>
  </x:si>
  <x:si>
    <x:t>6-12168</x:t>
  </x:si>
  <x:si>
    <x:t>6-12992</x:t>
  </x:si>
  <x:si>
    <x:t>Ramesh</x:t>
  </x:si>
  <x:si>
    <x:t>6-11902</x:t>
  </x:si>
  <x:si>
    <x:t>Passant</x:t>
  </x:si>
  <x:si>
    <x:t>6-12499</x:t>
  </x:si>
  <x:si>
    <x:t>6-11785</x:t>
  </x:si>
  <x:si>
    <x:t>Amritha</x:t>
  </x:si>
  <x:si>
    <x:t>Hanna</x:t>
  </x:si>
  <x:si>
    <x:t>6-12082</x:t>
  </x:si>
  <x:si>
    <x:t>6-11935</x:t>
  </x:si>
  <x:si>
    <x:t>6-12891</x:t>
  </x:si>
  <x:si>
    <x:t>6-12253</x:t>
  </x:si>
  <x:si>
    <x:t>Salma</x:t>
  </x:si>
  <x:si>
    <x:t>Fathia</x:t>
  </x:si>
  <x:si>
    <x:t>2501</x:t>
  </x:si>
  <x:si>
    <x:t>Hashir</x:t>
  </x:si>
  <x:si>
    <x:t>Raghad</x:t>
  </x:si>
  <x:si>
    <x:t>6-12541</x:t>
  </x:si>
  <x:si>
    <x:t>Kabitha</x:t>
  </x:si>
  <x:si>
    <x:t>6-12627</x:t>
  </x:si>
  <x:si>
    <x:t>재고입출입</x:t>
  </x:si>
  <x:si>
    <x:t>6-11993</x:t>
  </x:si>
  <x:si>
    <x:t>6-12062</x:t>
  </x:si>
  <x:si>
    <x:t>Chinese</x:t>
  </x:si>
  <x:si>
    <x:t>6-11850</x:t>
  </x:si>
  <x:si>
    <x:t>2310</x:t>
  </x:si>
  <x:si>
    <x:t>6-12890</x:t>
  </x:si>
  <x:si>
    <x:t>6-12404</x:t>
  </x:si>
  <x:si>
    <x:t>Sham</x:t>
  </x:si>
  <x:si>
    <x:t>6-12172</x:t>
  </x:si>
  <x:si>
    <x:t>6-12008</x:t>
  </x:si>
  <x:si>
    <x:t>Ekta</x:t>
  </x:si>
  <x:si>
    <x:t>Rafi</x:t>
  </x:si>
  <x:si>
    <x:t>6-12542</x:t>
  </x:si>
  <x:si>
    <x:t>6-12007</x:t>
  </x:si>
  <x:si>
    <x:t>6-13019</x:t>
  </x:si>
  <x:si>
    <x:t>Zina</x:t>
  </x:si>
  <x:si>
    <x:t>Wajiha</x:t>
  </x:si>
  <x:si>
    <x:t>Shoug</x:t>
  </x:si>
  <x:si>
    <x:t>6-12746</x:t>
  </x:si>
  <x:si>
    <x:t>Asian</x:t>
  </x:si>
  <x:si>
    <x:t>Saira</x:t>
  </x:si>
  <x:si>
    <x:t>Ruba</x:t>
  </x:si>
  <x:si>
    <x:t>Omani</x:t>
  </x:si>
  <x:si>
    <x:t>6-13303</x:t>
  </x:si>
  <x:si>
    <x:t>Ayah</x:t>
  </x:si>
  <x:si>
    <x:t>Sathvik</x:t>
  </x:si>
  <x:si>
    <x:t>Shamma</x:t>
  </x:si>
  <x:si>
    <x:t>6-12286</x:t>
  </x:si>
  <x:si>
    <x:t>6-11873</x:t>
  </x:si>
  <x:si>
    <x:t>Reema</x:t>
  </x:si>
  <x:si>
    <x:t>Namita</x:t>
  </x:si>
  <x:si>
    <x:t>6-12166</x:t>
  </x:si>
  <x:si>
    <x:t>6-11971</x:t>
  </x:si>
  <x:si>
    <x:t>6-11805</x:t>
  </x:si>
  <x:si>
    <x:t>Amani</x:t>
  </x:si>
  <x:si>
    <x:t>Sophia</x:t>
  </x:si>
  <x:si>
    <x:t>Timmy</x:t>
  </x:si>
  <x:si>
    <x:t>Dane</x:t>
  </x:si>
  <x:si>
    <x:t>6-13067</x:t>
  </x:si>
  <x:si>
    <x:t>6-12968</x:t>
  </x:si>
  <x:si>
    <x:t>6-13849</x:t>
  </x:si>
  <x:si>
    <x:t>Osha</x:t>
  </x:si>
  <x:si>
    <x:t>6-12151</x:t>
  </x:si>
  <x:si>
    <x:t>Sushma</x:t>
  </x:si>
  <x:si>
    <x:t>6-12394</x:t>
  </x:si>
  <x:si>
    <x:t>6-12276</x:t>
  </x:si>
  <x:si>
    <x:t>6-11962</x:t>
  </x:si>
  <x:si>
    <x:t>Reshmi</x:t>
  </x:si>
  <x:si>
    <x:t>Kuwaiti</x:t>
  </x:si>
  <x:si>
    <x:t>6-12436</x:t>
  </x:si>
  <x:si>
    <x:t>6-12503</x:t>
  </x:si>
  <x:si>
    <x:t>Shmayen</x:t>
  </x:si>
  <x:si>
    <x:t>Ines</x:t>
  </x:si>
  <x:si>
    <x:t>Deduct</x:t>
  </x:si>
  <x:si>
    <x:t>Saja</x:t>
  </x:si>
  <x:si>
    <x:t>Zahra</x:t>
  </x:si>
  <x:si>
    <x:t>6-12558</x:t>
  </x:si>
  <x:si>
    <x:t>Junah</x:t>
  </x:si>
  <x:si>
    <x:t>Fasiha</x:t>
  </x:si>
  <x:si>
    <x:t>6-11843</x:t>
  </x:si>
  <x:si>
    <x:t>Noura</x:t>
  </x:si>
  <x:si>
    <x:t>6-14087</x:t>
  </x:si>
  <x:si>
    <x:t>Annie</x:t>
  </x:si>
  <x:si>
    <x:t>Umaima</x:t>
  </x:si>
  <x:si>
    <x:t>6-13536</x:t>
  </x:si>
  <x:si>
    <x:t>6-13593</x:t>
  </x:si>
  <x:si>
    <x:t>6-12383</x:t>
  </x:si>
  <x:si>
    <x:t>6-12933</x:t>
  </x:si>
  <x:si>
    <x:t>6-11838</x:t>
  </x:si>
  <x:si>
    <x:t>6-13501</x:t>
  </x:si>
  <x:si>
    <x:t>6-13065</x:t>
  </x:si>
  <x:si>
    <x:t>6-12249</x:t>
  </x:si>
  <x:si>
    <x:t>6-12557</x:t>
  </x:si>
  <x:si>
    <x:t>Aqsa</x:t>
  </x:si>
  <x:si>
    <x:t>6-11907</x:t>
  </x:si>
  <x:si>
    <x:t>Smile</x:t>
  </x:si>
  <x:si>
    <x:t>2504</x:t>
  </x:si>
  <x:si>
    <x:t>Sonya</x:t>
  </x:si>
  <x:si>
    <x:t>6-11917</x:t>
  </x:si>
  <x:si>
    <x:t>Zara</x:t>
  </x:si>
  <x:si>
    <x:t>6-11870</x:t>
  </x:si>
  <x:si>
    <x:t>Malak</x:t>
  </x:si>
  <x:si>
    <x:t>6-12148</x:t>
  </x:si>
  <x:si>
    <x:t>Last</x:t>
  </x:si>
  <x:si>
    <x:t>Jessica</x:t>
  </x:si>
  <x:si>
    <x:t>Afra</x:t>
  </x:si>
  <x:si>
    <x:t>Bera</x:t>
  </x:si>
  <x:si>
    <x:t>Samya</x:t>
  </x:si>
  <x:si>
    <x:t>6-12600</x:t>
  </x:si>
  <x:si>
    <x:t>Nour</x:t>
  </x:si>
  <x:si>
    <x:t>Rola</x:t>
  </x:si>
  <x:si>
    <x:t>6-12246</x:t>
  </x:si>
  <x:si>
    <x:t>Lema</x:t>
  </x:si>
  <x:si>
    <x:t>6-11967</x:t>
  </x:si>
  <x:si>
    <x:t>Adeeba</x:t>
  </x:si>
  <x:si>
    <x:t>Total</x:t>
  </x:si>
  <x:si>
    <x:t>6-12040</x:t>
  </x:si>
  <x:si>
    <x:t>6-12748</x:t>
  </x:si>
  <x:si>
    <x:t>Irum</x:t>
  </x:si>
  <x:si>
    <x:t>6-12717</x:t>
  </x:si>
  <x:si>
    <x:t>Futtaim</x:t>
  </x:si>
  <x:si>
    <x:t>6-12720</x:t>
  </x:si>
  <x:si>
    <x:t>Emaan</x:t>
  </x:si>
  <x:si>
    <x:t>재고입출</x:t>
  </x:si>
  <x:si>
    <x:t>Alreem</x:t>
  </x:si>
  <x:si>
    <x:t>Shamela</x:t>
  </x:si>
  <x:si>
    <x:t>Sanjana</x:t>
  </x:si>
  <x:si>
    <x:t>Khulood</x:t>
  </x:si>
  <x:si>
    <x:t>Montaza</x:t>
  </x:si>
  <x:si>
    <x:t>6-12156</x:t>
  </x:si>
  <x:si>
    <x:t>6-12823</x:t>
  </x:si>
  <x:si>
    <x:t>Florina</x:t>
  </x:si>
  <x:si>
    <x:t>Tatiana</x:t>
  </x:si>
  <x:si>
    <x:t>Aziza</x:t>
  </x:si>
  <x:si>
    <x:t>6-13012</x:t>
  </x:si>
  <x:si>
    <x:t>6-12924</x:t>
  </x:si>
  <x:si>
    <x:t>Lara</x:t>
  </x:si>
  <x:si>
    <x:t>6-11984</x:t>
  </x:si>
  <x:si>
    <x:t>6-11900</x:t>
  </x:si>
  <x:si>
    <x:t>Noof</x:t>
  </x:si>
  <x:si>
    <x:t>Misgana</x:t>
  </x:si>
  <x:si>
    <x:t>Fatma</x:t>
  </x:si>
  <x:si>
    <x:t>6-12843</x:t>
  </x:si>
  <x:si>
    <x:t>6-12188</x:t>
  </x:si>
  <x:si>
    <x:t>Ayesha</x:t>
  </x:si>
  <x:si>
    <x:t>6-11952</x:t>
  </x:si>
  <x:si>
    <x:t>6-12437</x:t>
  </x:si>
  <x:si>
    <x:t>6-12384</x:t>
  </x:si>
  <x:si>
    <x:t>6-13029</x:t>
  </x:si>
  <x:si>
    <x:t>6-11841</x:t>
  </x:si>
  <x:si>
    <x:t>6-13005</x:t>
  </x:si>
  <x:si>
    <x:t>6-14046</x:t>
  </x:si>
  <x:si>
    <x:t>6-12088</x:t>
  </x:si>
  <x:si>
    <x:t>Ashma</x:t>
  </x:si>
  <x:si>
    <x:t>6-12900</x:t>
  </x:si>
  <x:si>
    <x:t>6-13585</x:t>
  </x:si>
  <x:si>
    <x:t>Regine</x:t>
  </x:si>
  <x:si>
    <x:t>Shafiqa</x:t>
  </x:si>
  <x:si>
    <x:t>6-12331</x:t>
  </x:si>
  <x:si>
    <x:t>6-13675</x:t>
  </x:si>
  <x:si>
    <x:t>6-12098</x:t>
  </x:si>
  <x:si>
    <x:t>6-13925</x:t>
  </x:si>
  <x:si>
    <x:t>6-11898</x:t>
  </x:si>
  <x:si>
    <x:t>Yomna</x:t>
  </x:si>
  <x:si>
    <x:t>6-13711</x:t>
  </x:si>
  <x:si>
    <x:t>6-12653</x:t>
  </x:si>
  <x:si>
    <x:t>Sona</x:t>
  </x:si>
  <x:si>
    <x:t>6-13834</x:t>
  </x:si>
  <x:si>
    <x:t>Reshma</x:t>
  </x:si>
  <x:si>
    <x:t>Tala</x:t>
  </x:si>
  <x:si>
    <x:t>6-12355</x:t>
  </x:si>
  <x:si>
    <x:t>Ruqeya</x:t>
  </x:si>
  <x:si>
    <x:t>6-13744</x:t>
  </x:si>
  <x:si>
    <x:t>6-13455</x:t>
  </x:si>
  <x:si>
    <x:t>Chmile</x:t>
  </x:si>
  <x:si>
    <x:t>6-12904</x:t>
  </x:si>
  <x:si>
    <x:t>6-12486</x:t>
  </x:si>
  <x:si>
    <x:t>Amanh</x:t>
  </x:si>
  <x:si>
    <x:t>Halah</x:t>
  </x:si>
  <x:si>
    <x:t>6-12864</x:t>
  </x:si>
  <x:si>
    <x:t>Hajar</x:t>
  </x:si>
  <x:si>
    <x:t>Ghaya</x:t>
  </x:si>
  <x:si>
    <x:t>6-13092</x:t>
  </x:si>
  <x:si>
    <x:t>Candice</x:t>
  </x:si>
  <x:si>
    <x:t>Paula</x:t>
  </x:si>
  <x:si>
    <x:t>7월 품절</x:t>
  </x:si>
  <x:si>
    <x:t>6-13132</x:t>
  </x:si>
  <x:si>
    <x:t>Aishaa</x:t>
  </x:si>
  <x:si>
    <x:t>6-12727</x:t>
  </x:si>
  <x:si>
    <x:t>6-13400</x:t>
  </x:si>
  <x:si>
    <x:t>6-13179</x:t>
  </x:si>
  <x:si>
    <x:t>6-13803</x:t>
  </x:si>
  <x:si>
    <x:t>6-14071</x:t>
  </x:si>
  <x:si>
    <x:t>6-12654</x:t>
  </x:si>
  <x:si>
    <x:t>6-14033</x:t>
  </x:si>
  <x:si>
    <x:t>Yusra</x:t>
  </x:si>
  <x:si>
    <x:t>Sinem</x:t>
  </x:si>
  <x:si>
    <x:t>Rukiya</x:t>
  </x:si>
  <x:si>
    <x:t>6-13358</x:t>
  </x:si>
  <x:si>
    <x:t>6-13761</x:t>
  </x:si>
  <x:si>
    <x:t>6-13342</x:t>
  </x:si>
  <x:si>
    <x:t>6-13909</x:t>
  </x:si>
  <x:si>
    <x:t>6-13695</x:t>
  </x:si>
  <x:si>
    <x:t>6-12215</x:t>
  </x:si>
  <x:si>
    <x:t>6-13793</x:t>
  </x:si>
  <x:si>
    <x:t>6-13141</x:t>
  </x:si>
  <x:si>
    <x:t>6-14164</x:t>
  </x:si>
  <x:si>
    <x:t>2406</x:t>
  </x:si>
  <x:si>
    <x:t>6-14100</x:t>
  </x:si>
  <x:si>
    <x:t>Ameena</x:t>
  </x:si>
  <x:si>
    <x:t>Ruwda</x:t>
  </x:si>
  <x:si>
    <x:t>6-13732</x:t>
  </x:si>
  <x:si>
    <x:t>6-13699</x:t>
  </x:si>
  <x:si>
    <x:t>Diana</x:t>
  </x:si>
  <x:si>
    <x:t>Dania</x:t>
  </x:si>
  <x:si>
    <x:t>6-13195</x:t>
  </x:si>
  <x:si>
    <x:t>Fatem</x:t>
  </x:si>
  <x:si>
    <x:t>6-13971</x:t>
  </x:si>
  <x:si>
    <x:t>6-13203</x:t>
  </x:si>
  <x:si>
    <x:t>6-13500</x:t>
  </x:si>
  <x:si>
    <x:t>Nadhiya</x:t>
  </x:si>
  <x:si>
    <x:t>6-13148</x:t>
  </x:si>
  <x:si>
    <x:t>Verosca</x:t>
  </x:si>
  <x:si>
    <x:t>6-13399</x:t>
  </x:si>
  <x:si>
    <x:t>To MOE</x:t>
  </x:si>
  <x:si>
    <x:t>Monira</x:t>
  </x:si>
  <x:si>
    <x:t>Asya</x:t>
  </x:si>
  <x:si>
    <x:t>Kenza</x:t>
  </x:si>
  <x:si>
    <x:t>6-13743</x:t>
  </x:si>
  <x:si>
    <x:t>6-13208</x:t>
  </x:si>
  <x:si>
    <x:t>6-13696</x:t>
  </x:si>
  <x:si>
    <x:t>6-14070</x:t>
  </x:si>
  <x:si>
    <x:t>Shamah</x:t>
  </x:si>
  <x:si>
    <x:t>Joelle</x:t>
  </x:si>
  <x:si>
    <x:t>Hammad</x:t>
  </x:si>
  <x:si>
    <x:t>6-13436</x:t>
  </x:si>
  <x:si>
    <x:t>6-13943</x:t>
  </x:si>
  <x:si>
    <x:t>Juveria</x:t>
  </x:si>
  <x:si>
    <x:t>6-13409</x:t>
  </x:si>
  <x:si>
    <x:t>Mehvish</x:t>
  </x:si>
  <x:si>
    <x:t>Jenan</x:t>
  </x:si>
  <x:si>
    <x:t>6-13790</x:t>
  </x:si>
  <x:si>
    <x:t>6-13677</x:t>
  </x:si>
  <x:si>
    <x:t>6-13535</x:t>
  </x:si>
  <x:si>
    <x:t>Chelsea</x:t>
  </x:si>
  <x:si>
    <x:t>6-13576</x:t>
  </x:si>
  <x:si>
    <x:t>Nasreen</x:t>
  </x:si>
  <x:si>
    <x:t>6-13956</x:t>
  </x:si>
  <x:si>
    <x:t>Herleen</x:t>
  </x:si>
  <x:si>
    <x:t>6-13773</x:t>
  </x:si>
  <x:si>
    <x:t>6-13424</x:t>
  </x:si>
  <x:si>
    <x:t>6-13774</x:t>
  </x:si>
  <x:si>
    <x:t>6-13657</x:t>
  </x:si>
  <x:si>
    <x:t>Deena</x:t>
  </x:si>
  <x:si>
    <x:t>Amniya</x:t>
  </x:si>
  <x:si>
    <x:t>Samaya</x:t>
  </x:si>
  <x:si>
    <x:t>Shilpa</x:t>
  </x:si>
  <x:si>
    <x:t>Heeral</x:t>
  </x:si>
  <x:si>
    <x:t>6-13252</x:t>
  </x:si>
  <x:si>
    <x:t>Bran</x:t>
  </x:si>
  <x:si>
    <x:t>Tabu</x:t>
  </x:si>
  <x:si>
    <x:t>Sameen</x:t>
  </x:si>
  <x:si>
    <x:t>Wakash</x:t>
  </x:si>
  <x:si>
    <x:t>6-13952</x:t>
  </x:si>
  <x:si>
    <x:t>6-13842</x:t>
  </x:si>
  <x:si>
    <x:t>6-13269</x:t>
  </x:si>
  <x:si>
    <x:t>6-13789</x:t>
  </x:si>
  <x:si>
    <x:t>6-13587</x:t>
  </x:si>
  <x:si>
    <x:t>Kazmeen</x:t>
  </x:si>
  <x:si>
    <x:t>6-13549</x:t>
  </x:si>
  <x:si>
    <x:t>6-13286</x:t>
  </x:si>
  <x:si>
    <x:t>Roukaya</x:t>
  </x:si>
  <x:si>
    <x:t>Taqwa</x:t>
  </x:si>
  <x:si>
    <x:t>6-13335</x:t>
  </x:si>
  <x:si>
    <x:t>Nina</x:t>
  </x:si>
  <x:si>
    <x:t>Faaqir</x:t>
  </x:si>
  <x:si>
    <x:t>Shaima</x:t>
  </x:si>
  <x:si>
    <x:t>Nabel</x:t>
  </x:si>
  <x:si>
    <x:t>Shamna</x:t>
  </x:si>
  <x:si>
    <x:t>6-13901</x:t>
  </x:si>
  <x:si>
    <x:t>6-13103</x:t>
  </x:si>
  <x:si>
    <x:t>6-13354</x:t>
  </x:si>
  <x:si>
    <x:t>6-13097</x:t>
  </x:si>
  <x:si>
    <x:t>Ashjan</x:t>
  </x:si>
  <x:si>
    <x:t>6-12272</x:t>
  </x:si>
  <x:si>
    <x:t>Emarati</x:t>
  </x:si>
  <x:si>
    <x:t>Seima</x:t>
  </x:si>
  <x:si>
    <x:t>6-13828</x:t>
  </x:si>
  <x:si>
    <x:t>Nuna</x:t>
  </x:si>
  <x:si>
    <x:t>6-13147</x:t>
  </x:si>
  <x:si>
    <x:t>Ranna</x:t>
  </x:si>
  <x:si>
    <x:t>6-13917</x:t>
  </x:si>
  <x:si>
    <x:t>6-13749</x:t>
  </x:si>
  <x:si>
    <x:t>6-13297</x:t>
  </x:si>
  <x:si>
    <x:t>6-13608</x:t>
  </x:si>
  <x:si>
    <x:t>6-13219</x:t>
  </x:si>
  <x:si>
    <x:t>Rashid</x:t>
  </x:si>
  <x:si>
    <x:t>6-13565</x:t>
  </x:si>
  <x:si>
    <x:t>Khaled</x:t>
  </x:si>
  <x:si>
    <x:t>Alunood</x:t>
  </x:si>
  <x:si>
    <x:t>6-13334</x:t>
  </x:si>
  <x:si>
    <x:t>Necklace 2507060201</x:t>
  </x:si>
  <x:si>
    <x:t>Necklace 2509050202</x:t>
  </x:si>
  <x:si>
    <x:t>Earring 2512050107</x:t>
  </x:si>
  <x:si>
    <x:t>Bracelet 2512050301</x:t>
  </x:si>
  <x:si>
    <x:t>Necklace 2602160205</x:t>
  </x:si>
  <x:si>
    <x:t>Earring 2510080103</x:t>
  </x:si>
  <x:si>
    <x:t>Earring 2512060102</x:t>
  </x:si>
  <x:si>
    <x:t>Earring 2505070102</x:t>
  </x:si>
  <x:si>
    <x:t>Bracelet 2509150306</x:t>
  </x:si>
  <x:si>
    <x:t>Necklace 2510060207</x:t>
  </x:si>
  <x:si>
    <x:t>Earring 2601180106</x:t>
  </x:si>
  <x:si>
    <x:t>Bangle 2502100315</x:t>
  </x:si>
  <x:si>
    <x:t>Bracelet 2507070308</x:t>
  </x:si>
  <x:si>
    <x:t>Bangle 2502100314</x:t>
  </x:si>
  <x:si>
    <x:t>Earring 2510050110</x:t>
  </x:si>
  <x:si>
    <x:t>Bracelet 2509070302</x:t>
  </x:si>
  <x:si>
    <x:t>Earring 2601190104</x:t>
  </x:si>
  <x:si>
    <x:t>Earring 2506050107</x:t>
  </x:si>
  <x:si>
    <x:t>Earring 2601210106</x:t>
  </x:si>
  <x:si>
    <x:t>Bracelet 2505060304</x:t>
  </x:si>
  <x:si>
    <x:t>Earring 2511050106</x:t>
  </x:si>
  <x:si>
    <x:t>Necklace 2504080206</x:t>
  </x:si>
  <x:si>
    <x:t>Necklace 2511060202</x:t>
  </x:si>
  <x:si>
    <x:t>Bracelet 2503060303</x:t>
  </x:si>
  <x:si>
    <x:t>Bangle 2504050312</x:t>
  </x:si>
  <x:si>
    <x:t>Bangle 2509080313</x:t>
  </x:si>
  <x:si>
    <x:t>Earring 2507050105</x:t>
  </x:si>
  <x:si>
    <x:t>Necklace 2602190201</x:t>
  </x:si>
  <x:si>
    <x:t>Earring 2504060104</x:t>
  </x:si>
  <x:si>
    <x:t>Earring 2504060105</x:t>
  </x:si>
  <x:si>
    <x:t>Necklace 2510070201</x:t>
  </x:si>
  <x:si>
    <x:t>Earring 2507080109</x:t>
  </x:si>
  <x:si>
    <x:t>Earring 2509150101</x:t>
  </x:si>
  <x:si>
    <x:t>Earring 2504120102</x:t>
  </x:si>
  <x:si>
    <x:t>Earring 2502100108</x:t>
  </x:si>
  <x:si>
    <x:t>Bracelet 2510050307</x:t>
  </x:si>
  <x:si>
    <x:t>Anklet 2505050502</x:t>
  </x:si>
  <x:si>
    <x:t>Bracelet 2507060304</x:t>
  </x:si>
  <x:si>
    <x:t>Earring 2512060101</x:t>
  </x:si>
  <x:si>
    <x:t>Bracelet 2506050304</x:t>
  </x:si>
  <x:si>
    <x:t>Necklace 2602190205</x:t>
  </x:si>
  <x:si>
    <x:t>Bracelet 2507050301</x:t>
  </x:si>
  <x:si>
    <x:t>Earring 2502100112</x:t>
  </x:si>
  <x:si>
    <x:t>Earring 2508050109</x:t>
  </x:si>
  <x:si>
    <x:t>Bracelet 2506050302</x:t>
  </x:si>
  <x:si>
    <x:t>Bracelet 02050303</x:t>
  </x:si>
  <x:si>
    <x:t>Earring 2510070110</x:t>
  </x:si>
  <x:si>
    <x:t>Earring 2505060105</x:t>
  </x:si>
  <x:si>
    <x:t>Earring 2504080112</x:t>
  </x:si>
  <x:si>
    <x:t>Necklace 02050204</x:t>
  </x:si>
  <x:si>
    <x:t>Bangle 2507060313</x:t>
  </x:si>
  <x:si>
    <x:t>Necklace 2602180208</x:t>
  </x:si>
  <x:si>
    <x:t>Bracelet 2509050305</x:t>
  </x:si>
  <x:si>
    <x:t>Bangle 2505070313</x:t>
  </x:si>
  <x:si>
    <x:t>Necklace 2510060208</x:t>
  </x:si>
  <x:si>
    <x:t>Bracelet 2507060305</x:t>
  </x:si>
  <x:si>
    <x:t>Necklace 2507070207</x:t>
  </x:si>
  <x:si>
    <x:t>Earring 2504110104</x:t>
  </x:si>
  <x:si>
    <x:t>Earring 2508070105</x:t>
  </x:si>
  <x:si>
    <x:t>Necklace 2510070203</x:t>
  </x:si>
  <x:si>
    <x:t>Bracelet 2507050310</x:t>
  </x:si>
  <x:si>
    <x:t>Necklace 2507050203</x:t>
  </x:si>
  <x:si>
    <x:t>Earring 2602210108</x:t>
  </x:si>
  <x:si>
    <x:t>Earring 2504060101</x:t>
  </x:si>
  <x:si>
    <x:t>Earring 2508050104</x:t>
  </x:si>
  <x:si>
    <x:t>Earring 2504120104</x:t>
  </x:si>
  <x:si>
    <x:t>Earring 2504080107</x:t>
  </x:si>
  <x:si>
    <x:t>Necklace 2505060205</x:t>
  </x:si>
  <x:si>
    <x:t>Necklace 2602170209</x:t>
  </x:si>
  <x:si>
    <x:t>Necklace 2602170201</x:t>
  </x:si>
  <x:si>
    <x:t>Necklace 2601170204</x:t>
  </x:si>
  <x:si>
    <x:t>Bracelet 2511060309</x:t>
  </x:si>
  <x:si>
    <x:t>Necklace 2503050207</x:t>
  </x:si>
  <x:si>
    <x:t>Necklace 2602190207</x:t>
  </x:si>
  <x:si>
    <x:t>Necklace 2509070202</x:t>
  </x:si>
  <x:si>
    <x:t>Bracelet 2504070307</x:t>
  </x:si>
  <x:si>
    <x:t>Earring 2512050103</x:t>
  </x:si>
  <x:si>
    <x:t>Earring 2504060112</x:t>
  </x:si>
  <x:si>
    <x:t>Necklace 2504050205</x:t>
  </x:si>
  <x:si>
    <x:t>Bangle 2502100312</x:t>
  </x:si>
  <x:si>
    <x:t>Earring 2504050105</x:t>
  </x:si>
  <x:si>
    <x:t>Earring 2509060101</x:t>
  </x:si>
  <x:si>
    <x:t>Necklace 2602160208</x:t>
  </x:si>
  <x:si>
    <x:t>Bracelet 2505070304</x:t>
  </x:si>
  <x:si>
    <x:t>Earring 2510060105</x:t>
  </x:si>
  <x:si>
    <x:t>Earring 2502110108</x:t>
  </x:si>
  <x:si>
    <x:t>Earring 2507060108</x:t>
  </x:si>
  <x:si>
    <x:t>Earring 2504100102</x:t>
  </x:si>
  <x:si>
    <x:t>Brass 18kGP Zircon</x:t>
  </x:si>
  <x:si>
    <x:t>Earring 2504090102</x:t>
  </x:si>
  <x:si>
    <x:t>Necklace 2502100202</x:t>
  </x:si>
  <x:si>
    <x:t>Earring 2509050101</x:t>
  </x:si>
  <x:si>
    <x:t>Earring 2510060104</x:t>
  </x:si>
  <x:si>
    <x:t>Bracelet 2603150310</x:t>
  </x:si>
  <x:si>
    <x:t>Earring 2509060109</x:t>
  </x:si>
  <x:si>
    <x:t>Earring 2505060108</x:t>
  </x:si>
  <x:si>
    <x:t>Necklace 2504060202</x:t>
  </x:si>
  <x:si>
    <x:t>Bracelet 2506060303</x:t>
  </x:si>
  <x:si>
    <x:t>Bangle 2505050314</x:t>
  </x:si>
  <x:si>
    <x:t>Bangle 2509050313</x:t>
  </x:si>
  <x:si>
    <x:t>Earring 2602180106</x:t>
  </x:si>
  <x:si>
    <x:t>Necklace 2601190205</x:t>
  </x:si>
  <x:si>
    <x:t>Bracelet 2504070305</x:t>
  </x:si>
  <x:si>
    <x:t>Earring 2512050109</x:t>
  </x:si>
  <x:si>
    <x:t>Necklace 2504050207</x:t>
  </x:si>
  <x:si>
    <x:t>Earring 2602170102</x:t>
  </x:si>
  <x:si>
    <x:t>Necklace 2601190204</x:t>
  </x:si>
  <x:si>
    <x:t>Necklace 2508050206</x:t>
  </x:si>
  <x:si>
    <x:t>Earring 2505070103</x:t>
  </x:si>
  <x:si>
    <x:t>Bracelet 2505060302</x:t>
  </x:si>
  <x:si>
    <x:t>10월 14일 07:31 PM</x:t>
  </x:si>
  <x:si>
    <x:t>Anklet 2511050504</x:t>
  </x:si>
  <x:si>
    <x:t>Necklace 2503060202</x:t>
  </x:si>
  <x:si>
    <x:t>Earring 2507090104</x:t>
  </x:si>
  <x:si>
    <x:t>Necklace 2601150206</x:t>
  </x:si>
  <x:si>
    <x:t>Earring 2602200108</x:t>
  </x:si>
  <x:si>
    <x:t>Necklace 2504070209</x:t>
  </x:si>
  <x:si>
    <x:t>Bracelet 2603150309</x:t>
  </x:si>
  <x:si>
    <x:t>Necklace 2504100208</x:t>
  </x:si>
  <x:si>
    <x:t>Earring 2509160103</x:t>
  </x:si>
  <x:si>
    <x:t>Necklace 2602150210</x:t>
  </x:si>
  <x:si>
    <x:t>11월 16일 12:10 PM</x:t>
  </x:si>
  <x:si>
    <x:t>Earring 2511080101</x:t>
  </x:si>
  <x:si>
    <x:t>Necklace 2505050205</x:t>
  </x:si>
  <x:si>
    <x:t>Necklace 2509060207</x:t>
  </x:si>
  <x:si>
    <x:t>Necklace 2506050207</x:t>
  </x:si>
  <x:si>
    <x:t>Bracelet 2504060309</x:t>
  </x:si>
  <x:si>
    <x:t>Bracelet 2506050311</x:t>
  </x:si>
  <x:si>
    <x:t>Necklace 2607150201</x:t>
  </x:si>
  <x:si>
    <x:t>Necklace 2511080201</x:t>
  </x:si>
  <x:si>
    <x:t>Earring 2510050107</x:t>
  </x:si>
  <x:si>
    <x:t>12월 08일 10:16 AM</x:t>
  </x:si>
  <x:si>
    <x:t>Necklace 12110206</x:t>
  </x:si>
  <x:si>
    <x:t>Necklace 12110201</x:t>
  </x:si>
  <x:si>
    <x:t>Earring 2504100106</x:t>
  </x:si>
  <x:si>
    <x:t>Bracelet 2503070301</x:t>
  </x:si>
  <x:si>
    <x:t>Necklace 2602180206</x:t>
  </x:si>
  <x:si>
    <x:t>Necklace 2503050205</x:t>
  </x:si>
  <x:si>
    <x:t>Bracelet 2510060307</x:t>
  </x:si>
  <x:si>
    <x:t>Necklace 2602190208</x:t>
  </x:si>
  <x:si>
    <x:t>Earring 2510060109</x:t>
  </x:si>
  <x:si>
    <x:t>Necklace 09160212</x:t>
  </x:si>
  <x:si>
    <x:t>Necklace 2512050210</x:t>
  </x:si>
  <x:si>
    <x:t>Earring 08010107</x:t>
  </x:si>
  <x:si>
    <x:t>Bangle 2507060312</x:t>
  </x:si>
  <x:si>
    <x:t>Bangle 2505060315</x:t>
  </x:si>
  <x:si>
    <x:t>Regular/New design</x:t>
  </x:si>
  <x:si>
    <x:t>Necklace 2602200201</x:t>
  </x:si>
  <x:si>
    <x:t>Necklace 09160207</x:t>
  </x:si>
  <x:si>
    <x:t>Earring 2504070101</x:t>
  </x:si>
  <x:si>
    <x:t>Necklace 2602180202</x:t>
  </x:si>
  <x:si>
    <x:t>Majeda Alsuwaidi</x:t>
  </x:si>
  <x:si>
    <x:t>10월 10일 03:16 PM</x:t>
  </x:si>
  <x:si>
    <x:t>12 May 2026 13:59</x:t>
  </x:si>
  <x:si>
    <x:t>Earring 2511080102</x:t>
  </x:si>
  <x:si>
    <x:t>Earring 2509060106</x:t>
  </x:si>
  <x:si>
    <x:t>10월 15일 06:41 PM</x:t>
  </x:si>
  <x:si>
    <x:t>10월 18일 10:11 AM</x:t>
  </x:si>
  <x:si>
    <x:t>Earring 2509060105</x:t>
  </x:si>
  <x:si>
    <x:t>Necklace 2603150204</x:t>
  </x:si>
  <x:si>
    <x:t>She buy for herself</x:t>
  </x:si>
  <x:si>
    <x:t>Anklet 2506050503</x:t>
  </x:si>
  <x:si>
    <x:t>Earring 09070103</x:t>
  </x:si>
  <x:si>
    <x:t>28 Feb 2026 09:58</x:t>
  </x:si>
  <x:si>
    <x:t>Bracelet 09150306</x:t>
  </x:si>
  <x:si>
    <x:t>Earring 2511050109</x:t>
  </x:si>
  <x:si>
    <x:t>10월 07일 08:52 PM</x:t>
  </x:si>
  <x:si>
    <x:t>Necklace 07100208</x:t>
  </x:si>
  <x:si>
    <x:t>mandejoa@yahoo.com</x:t>
  </x:si>
  <x:si>
    <x:t>Necklace 2602210205</x:t>
  </x:si>
  <x:si>
    <x:t>27 Apr 2026 15:28</x:t>
  </x:si>
  <x:si>
    <x:t>Necklace 2602200210</x:t>
  </x:si>
  <x:si>
    <x:t>Bangle 2511060311</x:t>
  </x:si>
  <x:si>
    <x:t>12월 29일 11:53 AM</x:t>
  </x:si>
  <x:si>
    <x:t>Earring 04250104</x:t>
  </x:si>
  <x:si>
    <x:t>Necklace 09100203</x:t>
  </x:si>
  <x:si>
    <x:t>Earring 2511060106</x:t>
  </x:si>
  <x:si>
    <x:t>Necklace 01060203</x:t>
  </x:si>
  <x:si>
    <x:t>10월 18일 07:25 PM</x:t>
  </x:si>
  <x:si>
    <x:t>10월 22일 05:53 PM</x:t>
  </x:si>
  <x:si>
    <x:t>Necklace 11160209</x:t>
  </x:si>
  <x:si>
    <x:t>31 May 2026 14:34</x:t>
  </x:si>
  <x:si>
    <x:t>humayi95@gmail.com</x:t>
  </x:si>
  <x:si>
    <x:t>Earring 10050103</x:t>
  </x:si>
  <x:si>
    <x:t>Bracelet 11100312</x:t>
  </x:si>
  <x:si>
    <x:t>15 Feb 2026 13:04</x:t>
  </x:si>
  <x:si>
    <x:t>10월 01일 05:33 PM</x:t>
  </x:si>
  <x:si>
    <x:t>10월 10일 11:50 AM</x:t>
  </x:si>
  <x:si>
    <x:t>Earring 2506060104</x:t>
  </x:si>
  <x:si>
    <x:t>Nose Stud 11150511</x:t>
  </x:si>
  <x:si>
    <x:t>Necklace 12100215</x:t>
  </x:si>
  <x:si>
    <x:t>Bracelet 10190315</x:t>
  </x:si>
  <x:si>
    <x:t>11월 07일 12:49 PM</x:t>
  </x:si>
  <x:si>
    <x:t>10월 19일 08:08 PM</x:t>
  </x:si>
  <x:si>
    <x:t>10월 09일 07:39 PM</x:t>
  </x:si>
  <x:si>
    <x:t>Bangle set 03010611</x:t>
  </x:si>
  <x:si>
    <x:t>Bracelet 10050302</x:t>
  </x:si>
  <x:si>
    <x:t>10월 18일 03:04 PM</x:t>
  </x:si>
  <x:si>
    <x:t>10월 18일 04:59 PM</x:t>
  </x:si>
  <x:si>
    <x:t>&lt;p&gt;Zircon 18KGP&lt;/p&gt;</x:t>
  </x:si>
  <x:si>
    <x:t>Bracelet 09160305</x:t>
  </x:si>
  <x:si>
    <x:t>Necklace 09150206</x:t>
  </x:si>
  <x:si>
    <x:t>10월 22일 08:41 PM</x:t>
  </x:si>
  <x:si>
    <x:t>10월 07일 02:27 PM</x:t>
  </x:si>
  <x:si>
    <x:t>Bracelet 2512060301</x:t>
  </x:si>
  <x:si>
    <x:t>Earring 10190121</x:t>
  </x:si>
  <x:si>
    <x:t>Bracelet 2602190307</x:t>
  </x:si>
  <x:si>
    <x:t>Earring 01290107</x:t>
  </x:si>
  <x:si>
    <x:t>Bracelet 01050303</x:t>
  </x:si>
  <x:si>
    <x:t>Earring 01070102</x:t>
  </x:si>
  <x:si>
    <x:t>Earring 01100101</x:t>
  </x:si>
  <x:si>
    <x:t>10월 08일 06:15 PM</x:t>
  </x:si>
  <x:si>
    <x:t>Necklace 11160201</x:t>
  </x:si>
  <x:si>
    <x:t>11월 09일 11:35 AM</x:t>
  </x:si>
  <x:si>
    <x:t>24 May 2026 12:28</x:t>
  </x:si>
  <x:si>
    <x:t>Bracelet 05150301</x:t>
  </x:si>
  <x:si>
    <x:t>10월 11일 03:02 PM</x:t>
  </x:si>
  <x:si>
    <x:t>Earring 08150109</x:t>
  </x:si>
  <x:si>
    <x:t>Bracelet 11100301</x:t>
  </x:si>
  <x:si>
    <x:t>Earring 07060107</x:t>
  </x:si>
  <x:si>
    <x:t>Silver925 Crystal</x:t>
  </x:si>
  <x:si>
    <x:t>Earring 12120104</x:t>
  </x:si>
  <x:si>
    <x:t>Earring 10050101</x:t>
  </x:si>
  <x:si>
    <x:t>Bracelet 01050302</x:t>
  </x:si>
  <x:si>
    <x:t>Silver925 Blue Gate</x:t>
  </x:si>
  <x:si>
    <x:t>Earring 03050123</x:t>
  </x:si>
  <x:si>
    <x:t>Earring 11100102</x:t>
  </x:si>
  <x:si>
    <x:t>Earring 01090102</x:t>
  </x:si>
  <x:si>
    <x:t>Earring 12010123</x:t>
  </x:si>
  <x:si>
    <x:t>Necklace 12110204</x:t>
  </x:si>
  <x:si>
    <x:t>Bracelet 2502050305</x:t>
  </x:si>
  <x:si>
    <x:t>Bracelet 11150304</x:t>
  </x:si>
  <x:si>
    <x:t>Earring 12100102</x:t>
  </x:si>
  <x:si>
    <x:t>Lamar Al Mahruqi</x:t>
  </x:si>
  <x:si>
    <x:t>Bought a bangle set</x:t>
  </x:si>
  <x:si>
    <x:t>Roudha Alkhateeb</x:t>
  </x:si>
  <x:si>
    <x:t>Bracelet 12110314</x:t>
  </x:si>
  <x:si>
    <x:t>Bracelet 04150310</x:t>
  </x:si>
  <x:si>
    <x:t>Bracelet 11150302</x:t>
  </x:si>
  <x:si>
    <x:t>10월 18일 02:53 PM</x:t>
  </x:si>
  <x:si>
    <x:t>Necklace 2511070210</x:t>
  </x:si>
  <x:si>
    <x:t>Earring 12120114</x:t>
  </x:si>
  <x:si>
    <x:t>Bracelet 10050303</x:t>
  </x:si>
  <x:si>
    <x:t>Bracelet 08010304</x:t>
  </x:si>
  <x:si>
    <x:t>Earring 11160113</x:t>
  </x:si>
  <x:si>
    <x:t>Earring 06050106</x:t>
  </x:si>
  <x:si>
    <x:t>11월 11일 12:09 PM</x:t>
  </x:si>
  <x:si>
    <x:t>10월 18일 08:36 PM</x:t>
  </x:si>
  <x:si>
    <x:t>05 Mar 2026 00:08</x:t>
  </x:si>
  <x:si>
    <x:t>Earring 11220120</x:t>
  </x:si>
  <x:si>
    <x:t>Earring 2602230102</x:t>
  </x:si>
  <x:si>
    <x:t>Bracelet 2510070303</x:t>
  </x:si>
  <x:si>
    <x:t>For their children</x:t>
  </x:si>
  <x:si>
    <x:t>Earring 11160105</x:t>
  </x:si>
  <x:si>
    <x:t>Earring 02100105</x:t>
  </x:si>
  <x:si>
    <x:t>Mariam Al Ansari</x:t>
  </x:si>
  <x:si>
    <x:t>Earring 2511060110</x:t>
  </x:si>
  <x:si>
    <x:t>Necklace 2512060201</x:t>
  </x:si>
  <x:si>
    <x:t>Bracelet 2511080302</x:t>
  </x:si>
  <x:si>
    <x:t>Ear Cuff 07050110</x:t>
  </x:si>
  <x:si>
    <x:t>Gift for a friend</x:t>
  </x:si>
  <x:si>
    <x:t>Earring 12100106</x:t>
  </x:si>
  <x:si>
    <x:t>&lt;p&gt;Zircon 18kGP&lt;/p&gt;</x:t>
  </x:si>
  <x:si>
    <x:t>10월 04일 03:44 PM</x:t>
  </x:si>
  <x:si>
    <x:t>10월 04일 01:03 PM</x:t>
  </x:si>
  <x:si>
    <x:t>Necklace 09150207</x:t>
  </x:si>
  <x:si>
    <x:t>10월 12일 10:08 PM</x:t>
  </x:si>
  <x:si>
    <x:t>11월 26일 11:50 AM</x:t>
  </x:si>
  <x:si>
    <x:t>11월 30일 03:07 PM</x:t>
  </x:si>
  <x:si>
    <x:t>Bracelet 01260301</x:t>
  </x:si>
  <x:si>
    <x:t>10월 07일 08:16 PM</x:t>
  </x:si>
  <x:si>
    <x:t>Necklace 2512070208</x:t>
  </x:si>
  <x:si>
    <x:t>10월 14일 12:55 PM</x:t>
  </x:si>
  <x:si>
    <x:t>Buying for gift.</x:t>
  </x:si>
  <x:si>
    <x:t>Necklace 08010204</x:t>
  </x:si>
  <x:si>
    <x:t>10월 21일 07:19 PM</x:t>
  </x:si>
  <x:si>
    <x:t>Necklace 2506060204</x:t>
  </x:si>
  <x:si>
    <x:t>40s/Indian Couple</x:t>
  </x:si>
  <x:si>
    <x:t>10월 24일 12:13 PM</x:t>
  </x:si>
  <x:si>
    <x:t>Earring 08160108</x:t>
  </x:si>
  <x:si>
    <x:t>Necklace 2511070208</x:t>
  </x:si>
  <x:si>
    <x:t>12월 17일 02:01 PM</x:t>
  </x:si>
  <x:si>
    <x:t>For the daughter</x:t>
  </x:si>
  <x:si>
    <x:t>Earring 08010109</x:t>
  </x:si>
  <x:si>
    <x:t>Earring 01050101</x:t>
  </x:si>
  <x:si>
    <x:t>Bangle 2511070311</x:t>
  </x:si>
  <x:si>
    <x:t>Bracelet 08010305</x:t>
  </x:si>
  <x:si>
    <x:t>Earring 03050114</x:t>
  </x:si>
  <x:si>
    <x:t>12월 23일 01:21 PM</x:t>
  </x:si>
  <x:si>
    <x:t>hafra4ul@gmail.com</x:t>
  </x:si>
  <x:si>
    <x:t>10월 19일 05:43 PM</x:t>
  </x:si>
  <x:si>
    <x:t>Necklace 10210201</x:t>
  </x:si>
  <x:si>
    <x:t>Earring 08100106</x:t>
  </x:si>
  <x:si>
    <x:t>Earring 2602220103</x:t>
  </x:si>
  <x:si>
    <x:t>Bracelet 2512060306</x:t>
  </x:si>
  <x:si>
    <x:t>Necklace 01060205</x:t>
  </x:si>
  <x:si>
    <x:t>Bracelet 09070303</x:t>
  </x:si>
  <x:si>
    <x:t>Earring 03250117</x:t>
  </x:si>
  <x:si>
    <x:t>10월 23일 12:11 PM</x:t>
  </x:si>
  <x:si>
    <x:t>Earring 2512060109</x:t>
  </x:si>
  <x:si>
    <x:t>Bracelet 11100307</x:t>
  </x:si>
  <x:si>
    <x:t>28 Jan 2026 12:09</x:t>
  </x:si>
  <x:si>
    <x:t>10월 04일 01:39 PM</x:t>
  </x:si>
  <x:si>
    <x:t>10월 19일 10:32 PM</x:t>
  </x:si>
  <x:si>
    <x:t>Necklace 12110212</x:t>
  </x:si>
  <x:si>
    <x:t>Necklace 11160210</x:t>
  </x:si>
  <x:si>
    <x:t>Earring 08150101</x:t>
  </x:si>
  <x:si>
    <x:t>10월 26일 11:37 AM</x:t>
  </x:si>
  <x:si>
    <x:t>10월 04일 05:41 PM</x:t>
  </x:si>
  <x:si>
    <x:t>Necklace 2511070203</x:t>
  </x:si>
  <x:si>
    <x:t>Necklace 2602200207</x:t>
  </x:si>
  <x:si>
    <x:t>Necklace 10050209</x:t>
  </x:si>
  <x:si>
    <x:t>10월 04일 06:32 PM</x:t>
  </x:si>
  <x:si>
    <x:t>Bracelet 12100302</x:t>
  </x:si>
  <x:si>
    <x:t>Earring 04050102</x:t>
  </x:si>
  <x:si>
    <x:t>Earring 08010105</x:t>
  </x:si>
  <x:si>
    <x:t>Bracelet 05100309</x:t>
  </x:si>
  <x:si>
    <x:t>Necklace 12110207</x:t>
  </x:si>
  <x:si>
    <x:t>For her daughter</x:t>
  </x:si>
  <x:si>
    <x:t>12월 22일 11:20 AM</x:t>
  </x:si>
  <x:si>
    <x:t>10월 15일 04:26 PM</x:t>
  </x:si>
  <x:si>
    <x:t>Necklace 2510070209</x:t>
  </x:si>
  <x:si>
    <x:t>Bracelet 09160304</x:t>
  </x:si>
  <x:si>
    <x:t>08 May 2026 13:19</x:t>
  </x:si>
  <x:si>
    <x:t>10월 04일 01:55 PM</x:t>
  </x:si>
  <x:si>
    <x:t>12 Jul 2026 11:46</x:t>
  </x:si>
  <x:si>
    <x:t>10월 12일 07:27 PM</x:t>
  </x:si>
  <x:si>
    <x:t>10월 04일 10:07 PM</x:t>
  </x:si>
  <x:si>
    <x:t>Bought for a gift</x:t>
  </x:si>
  <x:si>
    <x:t>12 Feb 2026 10:45</x:t>
  </x:si>
  <x:si>
    <x:t>[0415_2입고]
MCC 2/11</x:t>
  </x:si>
  <x:si>
    <x:t>10 Jul 2026 17:25</x:t>
  </x:si>
  <x:si>
    <x:t>23 May 2026 10:09</x:t>
  </x:si>
  <x:si>
    <x:t>11 May 2026 14:27</x:t>
  </x:si>
  <x:si>
    <x:t>11월 18일 12:29 PM</x:t>
  </x:si>
  <x:si>
    <x:t>04 Apr 2026 10:45</x:t>
  </x:si>
  <x:si>
    <x:t>Earring 01010123</x:t>
  </x:si>
  <x:si>
    <x:t>Earring 01010118</x:t>
  </x:si>
  <x:si>
    <x:t>Earring 2506060103</x:t>
  </x:si>
  <x:si>
    <x:t>06 Jul 2026 12:16</x:t>
  </x:si>
  <x:si>
    <x:t>Necklace 05110203</x:t>
  </x:si>
  <x:si>
    <x:t>11월 04일 01:19 PM</x:t>
  </x:si>
  <x:si>
    <x:t>Earring 2602220105</x:t>
  </x:si>
  <x:si>
    <x:t>26 Jun 2026 12:39</x:t>
  </x:si>
  <x:si>
    <x:t>27 Mar 2026 14:03</x:t>
  </x:si>
  <x:si>
    <x:t>Earring 04150106</x:t>
  </x:si>
  <x:si>
    <x:t>23 Jan 2026 11:36</x:t>
  </x:si>
  <x:si>
    <x:t>23 Jun 2026 15:15</x:t>
  </x:si>
  <x:si>
    <x:t>Bracelet 12110303</x:t>
  </x:si>
  <x:si>
    <x:t>11 Jun 2026 16:54</x:t>
  </x:si>
  <x:si>
    <x:t>11월 24일 02:35 PM</x:t>
  </x:si>
  <x:si>
    <x:t>20 Jun 2026 12:00</x:t>
  </x:si>
  <x:si>
    <x:t>Bracelet 01290305</x:t>
  </x:si>
  <x:si>
    <x:t>Earring 2511060102</x:t>
  </x:si>
  <x:si>
    <x:t>Earring 01290113</x:t>
  </x:si>
  <x:si>
    <x:t>07 Jul 2026 10:59</x:t>
  </x:si>
  <x:si>
    <x:t>07 Jun 2026 10:09</x:t>
  </x:si>
  <x:si>
    <x:t>Shahad Albloushi</x:t>
  </x:si>
  <x:si>
    <x:t>25 Jun 2026 10:20</x:t>
  </x:si>
  <x:si>
    <x:t>Earring 11160110</x:t>
  </x:si>
  <x:si>
    <x:t>Earring 2512060107</x:t>
  </x:si>
  <x:si>
    <x:t>06 Apr 2026 15:29</x:t>
  </x:si>
  <x:si>
    <x:t>10월 04일 07:08 PM</x:t>
  </x:si>
  <x:si>
    <x:t>Earring 01050109</x:t>
  </x:si>
  <x:si>
    <x:t>11월 19일 11:31 AM</x:t>
  </x:si>
  <x:si>
    <x:t>fbeeni@yahoo.com</x:t>
  </x:si>
  <x:si>
    <x:t>24 Mar 2026 12:55</x:t>
  </x:si>
  <x:si>
    <x:t>Earring 08100109</x:t>
  </x:si>
  <x:si>
    <x:t>08 Feb 2026 13:27</x:t>
  </x:si>
  <x:si>
    <x:t>19 Feb 2026 15:26</x:t>
  </x:si>
  <x:si>
    <x:t>22 Mar 2026 13:10</x:t>
  </x:si>
  <x:si>
    <x:t>20 Apr 2026 16:03</x:t>
  </x:si>
  <x:si>
    <x:t>20 May 2026 11:02</x:t>
  </x:si>
  <x:si>
    <x:t>Bought a bracelet</x:t>
  </x:si>
  <x:si>
    <x:t>Necklace 08020208</x:t>
  </x:si>
  <x:si>
    <x:t>02 Feb 2026 13:15</x:t>
  </x:si>
  <x:si>
    <x:t>13843(Tala) Late</x:t>
  </x:si>
  <x:si>
    <x:t>12 Apr 2026 13:04</x:t>
  </x:si>
  <x:si>
    <x:t>14 Apr 2026 20:22</x:t>
  </x:si>
  <x:si>
    <x:t>09 Jul 2026 11:55</x:t>
  </x:si>
  <x:si>
    <x:t>chsouza99@gmail.com</x:t>
  </x:si>
  <x:si>
    <x:t>15 Jun 2026 14:34</x:t>
  </x:si>
  <x:si>
    <x:t>Earring 09050105</x:t>
  </x:si>
  <x:si>
    <x:t>10월 20일 05:43 PM</x:t>
  </x:si>
  <x:si>
    <x:t>11 Feb 2026 11:16</x:t>
  </x:si>
  <x:si>
    <x:t>Earring 01100106</x:t>
  </x:si>
  <x:si>
    <x:t>01 Feb 2026 12:06</x:t>
  </x:si>
  <x:si>
    <x:t>Earring 2511070103</x:t>
  </x:si>
  <x:si>
    <x:t>24 Feb 2026 14:40</x:t>
  </x:si>
  <x:si>
    <x:t>not reported by Mon</x:t>
  </x:si>
  <x:si>
    <x:t>06 May 2026 11:11</x:t>
  </x:si>
  <x:si>
    <x:t>05 Jun 2026 13:01</x:t>
  </x:si>
  <x:si>
    <x:t>06 Jun 2026 11:15</x:t>
  </x:si>
  <x:si>
    <x:t>Bracelet 12100303</x:t>
  </x:si>
  <x:si>
    <x:t>Earring 2512060108</x:t>
  </x:si>
  <x:si>
    <x:t>Bought a earring</x:t>
  </x:si>
  <x:si>
    <x:t>04 Mar 2026 14:08</x:t>
  </x:si>
  <x:si>
    <x:t>18 Mar 2026 13:20</x:t>
  </x:si>
  <x:si>
    <x:t>10월 08일 05:49 PM</x:t>
  </x:si>
  <x:si>
    <x:t>28 Apr 2026 12:34</x:t>
  </x:si>
  <x:si>
    <x:t>Bracelet 09150308</x:t>
  </x:si>
  <x:si>
    <x:t>31 Jan 2026 12:05</x:t>
  </x:si>
  <x:si>
    <x:t>Necklace 12300202</x:t>
  </x:si>
  <x:si>
    <x:t>25 Apr 2026 10:25</x:t>
  </x:si>
  <x:si>
    <x:t>Bought handchain</x:t>
  </x:si>
  <x:si>
    <x:t>07 May 2026 12:47</x:t>
  </x:si>
  <x:si>
    <x:t>Earring 11100108</x:t>
  </x:si>
  <x:si>
    <x:t>Came again for EID</x:t>
  </x:si>
  <x:si>
    <x:t>25 Mar 2026 13:53</x:t>
  </x:si>
  <x:si>
    <x:t>Necklace 2511070202</x:t>
  </x:si>
  <x:si>
    <x:t>15 May 2026 12:14</x:t>
  </x:si>
  <x:si>
    <x:t>18 Feb 2026 14:22</x:t>
  </x:si>
  <x:si>
    <x:t>27 Feb 2026 13:19</x:t>
  </x:si>
  <x:si>
    <x:t>27 May 2026 18:29</x:t>
  </x:si>
  <x:si>
    <x:t>13 Jun 2026 11:59</x:t>
  </x:si>
  <x:si>
    <x:t>Bracelet 10190306</x:t>
  </x:si>
  <x:si>
    <x:t>07 Mar 2026 00:49</x:t>
  </x:si>
  <x:si>
    <x:t>Ummulbanin Kassam</x:t>
  </x:si>
  <x:si>
    <x:t>vn.jose09@gmail.com</x:t>
  </x:si>
  <x:si>
    <x:t>10 Feb 2026 14:41</x:t>
  </x:si>
  <x:si>
    <x:t>12 Mar 2026 14:55</x:t>
  </x:si>
  <x:si>
    <x:t>05 Jul 2026 12:39</x:t>
  </x:si>
  <x:si>
    <x:t>Earring 11220115</x:t>
  </x:si>
  <x:si>
    <x:t>08 Mar 2026 15:55</x:t>
  </x:si>
  <x:si>
    <x:t>hud13976@gmail.com</x:t>
  </x:si>
  <x:si>
    <x:t>11 Mar 2026 14:07</x:t>
  </x:si>
  <x:si>
    <x:t>26 Feb 2026 15:11</x:t>
  </x:si>
  <x:si>
    <x:t>Regine's / Ramadan</x:t>
  </x:si>
  <x:si>
    <x:t>Customer`s order</x:t>
  </x:si>
  <x:si>
    <x:t>Bought handchian</x:t>
  </x:si>
  <x:si>
    <x:t>21 Jun 2026 14:47</x:t>
  </x:si>
  <x:si>
    <x:t>20 Feb 2026 13:55</x:t>
  </x:si>
  <x:si>
    <x:t>21 May 2026 11:59</x:t>
  </x:si>
  <x:si>
    <x:t>Due for MOE stocks</x:t>
  </x:si>
  <x:si>
    <x:t>22 Apr 2026 12:46</x:t>
  </x:si>
  <x:si>
    <x:t>Earring 08150107</x:t>
  </x:si>
  <x:si>
    <x:t>leo_kmj@hotmail.com</x:t>
  </x:si>
  <x:si>
    <x:t>From Al Ain / Lucky</x:t>
  </x:si>
  <x:si>
    <x:t>Bought a handchain</x:t>
  </x:si>
  <x:si>
    <x:t>25 May 2026 12:33</x:t>
  </x:si>
  <x:si>
    <x:t>24 Apr 2026 12:56</x:t>
  </x:si>
  <x:si>
    <x:t>04 Jun 2026 12:08</x:t>
  </x:si>
  <x:si>
    <x:t>Earring 09050101</x:t>
  </x:si>
  <x:si>
    <x:t>05 Feb 2026 11:30</x:t>
  </x:si>
  <x:si>
    <x:t>13 Feb 2026 12:28</x:t>
  </x:si>
  <x:si>
    <x:t>14 Jun 2026 14:48</x:t>
  </x:si>
  <x:si>
    <x:t>Earring 12010147</x:t>
  </x:si>
  <x:si>
    <x:t>03 May 2026 10:47</x:t>
  </x:si>
  <x:si>
    <x:t>01 Jun 2026 12:17</x:t>
  </x:si>
  <x:si>
    <x:t>Bracelet 12100312</x:t>
  </x:si>
  <x:si>
    <x:t>29 Jun 2026 11:37</x:t>
  </x:si>
  <x:si>
    <x:t>01 Jul 2026 14:55</x:t>
  </x:si>
  <x:si>
    <x:t>29 May 2026 14:41</x:t>
  </x:si>
  <x:si>
    <x:t>Bought necklaces</x:t>
  </x:si>
  <x:si>
    <x:t>10월 11일 11:47 AM</x:t>
  </x:si>
  <x:si>
    <x:t>09 Apr 2026 15:04</x:t>
  </x:si>
  <x:si>
    <x:t>03 Feb 2026 12:39</x:t>
  </x:si>
  <x:si>
    <x:t>12월 21일 01:15 PM</x:t>
  </x:si>
  <x:si>
    <x:t>05 May 2026 10:37</x:t>
  </x:si>
  <x:si>
    <x:t>26 Apr 2026 11:48</x:t>
  </x:si>
  <x:si>
    <x:t>28 Jun 2026 11:58</x:t>
  </x:si>
  <x:si>
    <x:t>02 Jun 2026 13:26</x:t>
  </x:si>
  <x:si>
    <x:t>08 Jun 2026 12:04</x:t>
  </x:si>
  <x:si>
    <x:t>Bracelet 11150313</x:t>
  </x:si>
  <x:si>
    <x:t>lamyamail@gmal.com</x:t>
  </x:si>
  <x:si>
    <x:t>05 Apr 2026 14:55</x:t>
  </x:si>
  <x:si>
    <x:t>18 May 2026 13:27</x:t>
  </x:si>
  <x:si>
    <x:t>14 Mar 2026 00:43</x:t>
  </x:si>
  <x:si>
    <x:t>Bangle set 04100304</x:t>
  </x:si>
  <x:si>
    <x:t>svmya112@gmail.com</x:t>
  </x:si>
  <x:si>
    <x:t>01 Apr 2026 17:26</x:t>
  </x:si>
  <x:si>
    <x:t>13 Mar 2026 11:36</x:t>
  </x:si>
  <x:si>
    <x:t>19 Jun 2026 11:07</x:t>
  </x:si>
  <x:si>
    <x:t>30 May 2026 11:15</x:t>
  </x:si>
  <x:si>
    <x:t>14 May 2026 12:25</x:t>
  </x:si>
  <x:si>
    <x:t>21 Apr 2026 16:07</x:t>
  </x:si>
  <x:si>
    <x:t>26 Mar 2026 15:21</x:t>
  </x:si>
  <x:si>
    <x:t>03 Jun 2026 12:21</x:t>
  </x:si>
  <x:si>
    <x:t>15 Mar 2026 13:12</x:t>
  </x:si>
  <x:si>
    <x:t>17 Jun 2026 12:44</x:t>
  </x:si>
  <x:si>
    <x:t>Earring 2511060105</x:t>
  </x:si>
  <x:si>
    <x:t>Earring 03150117</x:t>
  </x:si>
  <x:si>
    <x:t>10월 02일 01:01 PM</x:t>
  </x:si>
  <x:si>
    <x:t>Earring 05100109</x:t>
  </x:si>
  <x:si>
    <x:t>10월 11일 12:57 PM</x:t>
  </x:si>
  <x:si>
    <x:t>29 Apr 2026 16:05</x:t>
  </x:si>
  <x:si>
    <x:t>10월 22일 11:46 AM</x:t>
  </x:si>
  <x:si>
    <x:t>Bracelet 04250306</x:t>
  </x:si>
  <x:si>
    <x:t>10월 23일 01:03 PM</x:t>
  </x:si>
  <x:si>
    <x:t>Bracelet 09160303</x:t>
  </x:si>
  <x:si>
    <x:t>11월 22일 11:23 AM</x:t>
  </x:si>
  <x:si>
    <x:t>Necklace 12110208</x:t>
  </x:si>
  <x:si>
    <x:t>Earring 07150104</x:t>
  </x:si>
  <x:si>
    <x:t>10월 14일 01:43 PM</x:t>
  </x:si>
  <x:si>
    <x:t>11월 12일 10:21 AM</x:t>
  </x:si>
  <x:si>
    <x:t>Maha Eloyady Maha</x:t>
  </x:si>
  <x:si>
    <x:t>Bracelet 08150303</x:t>
  </x:si>
  <x:si>
    <x:t>Bought hand chain</x:t>
  </x:si>
  <x:si>
    <x:t>Earring 04210104</x:t>
  </x:si>
  <x:si>
    <x:t>Bracelet 03050304</x:t>
  </x:si>
  <x:si>
    <x:t>Earring 2512100101</x:t>
  </x:si>
  <x:si>
    <x:t>Bracelet 10190302</x:t>
  </x:si>
  <x:si>
    <x:t>Earring 09150101</x:t>
  </x:si>
  <x:si>
    <x:t>31 Mar 2026 13:50</x:t>
  </x:si>
  <x:si>
    <x:t>Earring 10050111</x:t>
  </x:si>
  <x:si>
    <x:t>Bracelet 2512060302</x:t>
  </x:si>
  <x:si>
    <x:t>Bangle 2511050313</x:t>
  </x:si>
  <x:si>
    <x:t>04 Jul 2026 10:35</x:t>
  </x:si>
  <x:si>
    <x:t>Earring 01100102</x:t>
  </x:si>
  <x:si>
    <x:t>12월 25일 12:20 PM</x:t>
  </x:si>
  <x:si>
    <x:t>13106(Riza)/MOE(3)</x:t>
  </x:si>
  <x:si>
    <x:t>Earring 07110109</x:t>
  </x:si>
  <x:si>
    <x:t>Earring 09150112</x:t>
  </x:si>
  <x:si>
    <x:t>Earring 01060111</x:t>
  </x:si>
  <x:si>
    <x:t>12월 03일 11:45 AM</x:t>
  </x:si>
  <x:si>
    <x:t>Necklace 06280213</x:t>
  </x:si>
  <x:si>
    <x:t>Earring 01100108</x:t>
  </x:si>
  <x:si>
    <x:t>Bangle 2602190312</x:t>
  </x:si>
  <x:si>
    <x:t>Earring 08160110</x:t>
  </x:si>
  <x:si>
    <x:t>Vyshnavi Subhash</x:t>
  </x:si>
  <x:si>
    <x:t>10월 14일 08:14 PM</x:t>
  </x:si>
  <x:si>
    <x:t>Earring 01050108</x:t>
  </x:si>
  <x:si>
    <x:t>Aoife Richardson</x:t>
  </x:si>
  <x:si>
    <x:t>01 Mar 2026 18:49</x:t>
  </x:si>
  <x:si>
    <x:t>Earring 05120102</x:t>
  </x:si>
  <x:si>
    <x:t>Bracelet 09070306</x:t>
  </x:si>
  <x:si>
    <x:t>Earring 12010135</x:t>
  </x:si>
  <x:si>
    <x:t>10월 13일 03:03 PM</x:t>
  </x:si>
  <x:si>
    <x:t>Necklace 01050210</x:t>
  </x:si>
  <x:si>
    <x:t>Necklace 07050211</x:t>
  </x:si>
  <x:si>
    <x:t>Earring 11100103</x:t>
  </x:si>
  <x:si>
    <x:t>Bracelet 11100310</x:t>
  </x:si>
  <x:si>
    <x:t>10월 11일 01:01 PM</x:t>
  </x:si>
  <x:si>
    <x:t>For her daughter.</x:t>
  </x:si>
  <x:si>
    <x:t>Earring 11220113</x:t>
  </x:si>
  <x:si>
    <x:t>Earring 03250116</x:t>
  </x:si>
  <x:si>
    <x:t>Necklace 10050210</x:t>
  </x:si>
  <x:si>
    <x:t>Necklace 05100202</x:t>
  </x:si>
  <x:si>
    <x:t>12 Jun 2026 11:51</x:t>
  </x:si>
  <x:si>
    <x:t>Earring 01050104</x:t>
  </x:si>
  <x:si>
    <x:t>11월 27일 12:05 PM</x:t>
  </x:si>
  <x:si>
    <x:t>Earring 04200110</x:t>
  </x:si>
  <x:si>
    <x:t>Earring 12120102</x:t>
  </x:si>
  <x:si>
    <x:t>Necklace 12110214</x:t>
  </x:si>
  <x:si>
    <x:t>10월 04일 04:12 PM</x:t>
  </x:si>
  <x:si>
    <x:t>Earring 08170107</x:t>
  </x:si>
  <x:si>
    <x:t>Earring 07160112</x:t>
  </x:si>
  <x:si>
    <x:t>10월 22일 03:58 PM</x:t>
  </x:si>
  <x:si>
    <x:t>10월 14일 08:36 PM</x:t>
  </x:si>
  <x:si>
    <x:t>Earring 2506060101</x:t>
  </x:si>
  <x:si>
    <x:t>Earring 01070101</x:t>
  </x:si>
  <x:si>
    <x:t>Bracelet 2511080305</x:t>
  </x:si>
  <x:si>
    <x:t>40s/Arab/물건 추천 가능</x:t>
  </x:si>
  <x:si>
    <x:t>Earring 03150104</x:t>
  </x:si>
  <x:si>
    <x:t>Necklace 09160205</x:t>
  </x:si>
  <x:si>
    <x:t>Bracelet 12110304</x:t>
  </x:si>
  <x:si>
    <x:t>Bracelet 09160308</x:t>
  </x:si>
  <x:si>
    <x:t>Earring 07100102</x:t>
  </x:si>
  <x:si>
    <x:t>Necklace 01050204</x:t>
  </x:si>
  <x:si>
    <x:t>Earring 12300107</x:t>
  </x:si>
  <x:si>
    <x:t>11월 17일 11:45 AM</x:t>
  </x:si>
  <x:si>
    <x:t>Earring 10050106</x:t>
  </x:si>
  <x:si>
    <x:t>10월 17일 06:29 PM</x:t>
  </x:si>
  <x:si>
    <x:t>Bracelet 12100301</x:t>
  </x:si>
  <x:si>
    <x:t>Earring 01050112</x:t>
  </x:si>
  <x:si>
    <x:t>12월 30일 01:34 PM</x:t>
  </x:si>
  <x:si>
    <x:t>Necklace 12100201</x:t>
  </x:si>
  <x:si>
    <x:t>Earring 11160104</x:t>
  </x:si>
  <x:si>
    <x:t>Earring 05130103</x:t>
  </x:si>
  <x:si>
    <x:t>12월 11일 10:24 AM</x:t>
  </x:si>
  <x:si>
    <x:t>12월 06일 12:04 PM</x:t>
  </x:si>
  <x:si>
    <x:t>11월 28일 11:16 AM</x:t>
  </x:si>
  <x:si>
    <x:t>12월 20일 10:27 AM</x:t>
  </x:si>
  <x:si>
    <x:t>Earring 12010127</x:t>
  </x:si>
  <x:si>
    <x:t>25 Jan 2026 11:01</x:t>
  </x:si>
  <x:si>
    <x:t>Necklace 08150205</x:t>
  </x:si>
  <x:si>
    <x:t>Earring 11160106</x:t>
  </x:si>
  <x:si>
    <x:t>Necklace 09100208</x:t>
  </x:si>
  <x:si>
    <x:t>10월 04일 08:58 PM</x:t>
  </x:si>
  <x:si>
    <x:t>Necklace 11160213</x:t>
  </x:si>
  <x:si>
    <x:t>10월 05일 07:31 PM</x:t>
  </x:si>
  <x:si>
    <x:t>Earring 08260103</x:t>
  </x:si>
  <x:si>
    <x:t>10월 11일 06:46 PM</x:t>
  </x:si>
  <x:si>
    <x:t>Bracelet 08010307</x:t>
  </x:si>
  <x:si>
    <x:t>Necklace 07050203</x:t>
  </x:si>
  <x:si>
    <x:t>Earring 01060108</x:t>
  </x:si>
  <x:si>
    <x:t>10월 17일 04:33 PM</x:t>
  </x:si>
  <x:si>
    <x:t>10월 12일 05:23 PM</x:t>
  </x:si>
  <x:si>
    <x:t>Earring 07160109</x:t>
  </x:si>
  <x:si>
    <x:t>Necklace 11100202</x:t>
  </x:si>
  <x:si>
    <x:t>11월 14일 12:30 PM</x:t>
  </x:si>
  <x:si>
    <x:t>Alanoud Almuslahi</x:t>
  </x:si>
  <x:si>
    <x:t>10월 17일 02:56 PM</x:t>
  </x:si>
  <x:si>
    <x:t>Earring 2511080110</x:t>
  </x:si>
  <x:si>
    <x:t>Bracelet 12110310</x:t>
  </x:si>
  <x:si>
    <x:t>10월 18일 08:47 PM</x:t>
  </x:si>
  <x:si>
    <x:t>Necklace 03150211</x:t>
  </x:si>
  <x:si>
    <x:t>Bracelet 01260308</x:t>
  </x:si>
  <x:si>
    <x:t>Earring 08160103</x:t>
  </x:si>
  <x:si>
    <x:t>10월 04일 10:24 PM</x:t>
  </x:si>
  <x:si>
    <x:t>Earring 2512080110</x:t>
  </x:si>
  <x:si>
    <x:t>Earring 01290103</x:t>
  </x:si>
  <x:si>
    <x:t>10월 23일 02:58 PM</x:t>
  </x:si>
  <x:si>
    <x:t>Necklace 2511060207</x:t>
  </x:si>
  <x:si>
    <x:t>Necklace 11100201</x:t>
  </x:si>
  <x:si>
    <x:t>Earring 2412120103</x:t>
  </x:si>
  <x:si>
    <x:t>Bangle set 12050212</x:t>
  </x:si>
  <x:si>
    <x:t>Necklace 09160214</x:t>
  </x:si>
  <x:si>
    <x:t>Actual count 5pcs</x:t>
  </x:si>
  <x:si>
    <x:t>10월 16일 01:17 PM</x:t>
  </x:si>
  <x:si>
    <x:t>10월 22일 12:35 PM</x:t>
  </x:si>
  <x:si>
    <x:t>Actual count 5pcs.</x:t>
  </x:si>
  <x:si>
    <x:t>Earring 12010117</x:t>
  </x:si>
  <x:si>
    <x:t>10월 10일 03:04 PM</x:t>
  </x:si>
  <x:si>
    <x:t>Returning Customer</x:t>
  </x:si>
  <x:si>
    <x:t>Bracelet 01050304</x:t>
  </x:si>
  <x:si>
    <x:t>Necklace 11160208</x:t>
  </x:si>
  <x:si>
    <x:t>Bangle 2506050312</x:t>
  </x:si>
  <x:si>
    <x:t>10월 14일 03:07 PM</x:t>
  </x:si>
  <x:si>
    <x:t>Bracelet 11080309</x:t>
  </x:si>
  <x:si>
    <x:t>12월 04일 11:03 AM</x:t>
  </x:si>
  <x:si>
    <x:t>Earring 01050105</x:t>
  </x:si>
  <x:si>
    <x:t>Necklace 10210216</x:t>
  </x:si>
  <x:si>
    <x:t>Earring 07050106</x:t>
  </x:si>
  <x:si>
    <x:t>10월 10일 09:50 PM</x:t>
  </x:si>
  <x:si>
    <x:t>Earring 08020112</x:t>
  </x:si>
  <x:si>
    <x:t>Earring 12100104</x:t>
  </x:si>
  <x:si>
    <x:t>10월 18일 07:04 PM</x:t>
  </x:si>
  <x:si>
    <x:t>10월 22일 04:50 PM</x:t>
  </x:si>
  <x:si>
    <x:t>Earring 07110114</x:t>
  </x:si>
  <x:si>
    <x:t>10월 07일 07:58 PM</x:t>
  </x:si>
  <x:si>
    <x:t>Bangle set 04100301</x:t>
  </x:si>
  <x:si>
    <x:t>10월 12일 03:34 PM</x:t>
  </x:si>
  <x:si>
    <x:t>Earring 11220118</x:t>
  </x:si>
  <x:si>
    <x:t>Bracelet 07060306</x:t>
  </x:si>
  <x:si>
    <x:t>10월 12일 11:35 PM</x:t>
  </x:si>
  <x:si>
    <x:t>Not reported by ??</x:t>
  </x:si>
  <x:si>
    <x:t>12월 07일 12:33 PM</x:t>
  </x:si>
  <x:si>
    <x:t>Necklace 2506050210</x:t>
  </x:si>
  <x:si>
    <x:t>10월 04일 04:05 PM</x:t>
  </x:si>
  <x:si>
    <x:t>For Her daughter</x:t>
  </x:si>
  <x:si>
    <x:t>Necklace 11150205</x:t>
  </x:si>
  <x:si>
    <x:t>10월 29일 11:26 AM</x:t>
  </x:si>
  <x:si>
    <x:t>Bangle 2504060318</x:t>
  </x:si>
  <x:si>
    <x:t>Earring 2602160104</x:t>
  </x:si>
  <x:si>
    <x:t>Earring 2512050108</x:t>
  </x:si>
  <x:si>
    <x:t>17 Mar 2026 13:03</x:t>
  </x:si>
  <x:si>
    <x:t>Earring 01060112</x:t>
  </x:si>
  <x:si>
    <x:t>Bracelet 01050307</x:t>
  </x:si>
  <x:si>
    <x:t>10월 11일 09:16 PM</x:t>
  </x:si>
  <x:si>
    <x:t>Necklace 08010208</x:t>
  </x:si>
  <x:si>
    <x:t>Earring 2510070107</x:t>
  </x:si>
  <x:si>
    <x:t>24 Jan 2026 13:37</x:t>
  </x:si>
  <x:si>
    <x:t>Bracelet 2510050303</x:t>
  </x:si>
  <x:si>
    <x:t>Bracelet 10050301</x:t>
  </x:si>
  <x:si>
    <x:t>08 Jul 2026 14:04</x:t>
  </x:si>
  <x:si>
    <x:t>10월 11일 10:40 AM</x:t>
  </x:si>
  <x:si>
    <x:t>Necklace 2507060208</x:t>
  </x:si>
  <x:si>
    <x:t>Necklace 12110209</x:t>
  </x:si>
  <x:si>
    <x:t>23 Feb 2026 15:01</x:t>
  </x:si>
  <x:si>
    <x:t>Nose Ring 09150604</x:t>
  </x:si>
  <x:si>
    <x:t>Earring 08020110</x:t>
  </x:si>
  <x:si>
    <x:t>Earring 2507070104</x:t>
  </x:si>
  <x:si>
    <x:t>17 Apr 2026 17:34</x:t>
  </x:si>
  <x:si>
    <x:t>11 Apr 2026 12:52</x:t>
  </x:si>
  <x:si>
    <x:t>Bracelet 11100311</x:t>
  </x:si>
  <x:si>
    <x:t>Earring 01100107</x:t>
  </x:si>
  <x:si>
    <x:t>Necklace 2504080204</x:t>
  </x:si>
  <x:si>
    <x:t>12월 12일 12:27 PM</x:t>
  </x:si>
  <x:si>
    <x:t>Bangle 2505050312</x:t>
  </x:si>
  <x:si>
    <x:t>Nojoud Albastaki</x:t>
  </x:si>
  <x:si>
    <x:t>Earring 2505070108</x:t>
  </x:si>
  <x:si>
    <x:t>Earring 2504130103</x:t>
  </x:si>
  <x:si>
    <x:t>Earring 2504130101</x:t>
  </x:si>
  <x:si>
    <x:t>Necklace 2507060207</x:t>
  </x:si>
  <x:si>
    <x:t>Bracelet 2506050308</x:t>
  </x:si>
  <x:si>
    <x:t>Bangle 2602170312</x:t>
  </x:si>
  <x:si>
    <x:t>Earring 2601190105</x:t>
  </x:si>
  <x:si>
    <x:t>Necklace 2504050208</x:t>
  </x:si>
  <x:si>
    <x:t>Silver925 Zircon</x:t>
  </x:si>
  <x:si>
    <x:t>She`s one of our loyal customer she go here to bought an earrings to give a gift</x:t>
  </x:si>
  <x:si>
    <x:t>She is with her friend they came from other shop`s. She buy 2 rings for herself.</x:t>
  </x:si>
  <x:si>
    <x:t>She buy bracelet for presents. She is returning but just now I registered her info.</x:t>
  </x:si>
  <x:si>
    <x:t>She came from lefties, she buy earrings for herself. She don`t want to register.</x:t>
  </x:si>
  <x:si>
    <x:t>She came here to find a gift and she choose this item, she`s one of our customer</x:t>
  </x:si>
  <x:si>
    <x:t>He find a gift and I show him this bracelet. Then he choose the one I recommend.</x:t>
  </x:si>
  <x:si>
    <x:t>She wanted to buy for her daughter a pair of earrings,so the girl choose this item</x:t>
  </x:si>
  <x:si>
    <x:t>She like to buy some unique design that`s why I offer this design and she like it.</x:t>
  </x:si>
  <x:si>
    <x:t>They are sisters, and the elder wants this hand chain so she bought it for herself</x:t>
  </x:si>
  <x:si>
    <x:t>They are indian family,they are passing only here and bought for her Grandmother.</x:t>
  </x:si>
  <x:si>
    <x:t>She`s finding for a gift. And she wanted an earrings so she choose this all items.</x:t>
  </x:si>
  <x:si>
    <x:t>They are 2 young ladies, they buy a necklace each for their friend. As a presents.</x:t>
  </x:si>
  <x:si>
    <x:t>She`s a lady indian one of our loyal customer , she bought only this item for gift.</x:t>
  </x:si>
  <x:si>
    <x:t>An Indian lady, she`s just visitor from Australia bought evil eye style earring.</x:t>
  </x:si>
  <x:si>
    <x:t>Two Arabic ladies they are friends actually, 1 lady buy a handchain for herself.</x:t>
  </x:si>
  <x:si>
    <x:t>She go straight here to find ring that she suits for her. And she choose this ring</x:t>
  </x:si>
  <x:si>
    <x:t>She is a returning costumer, I forgot to ask her number but she bought here before.</x:t>
  </x:si>
  <x:si>
    <x:t>Same persons with the receipt 6-14021. They are sisters but they paid separately.</x:t>
  </x:si>
  <x:si>
    <x:t>She`s one of our customer ,staff from fitness first, she bought this for herself</x:t>
  </x:si>
  <x:si>
    <x:t>She`s a Filipina girl who wanted to bought earrings and she are choosing this item.</x:t>
  </x:si>
  <x:si>
    <x:t>She passed by here and she bought this items for herself. And she added this ring</x:t>
  </x:si>
  <x:si>
    <x:t>She passed by only here and she wanted earrings that`s why she choose this one .</x:t>
  </x:si>
  <x:si>
    <x:t>She`s from Saudi Arabia. She passed by only here to bought a bracelet for herself</x:t>
  </x:si>
  <x:si>
    <x:t>She passed by here and checking our items then she decided to bought this item</x:t>
  </x:si>
  <x:si>
    <x:t>She directly go here to buy an earrings for herself so she choose this item.</x:t>
  </x:si>
  <x:si>
    <x:t>A women who wearing abaya with shakes drinks who bought necklace and earrings.</x:t>
  </x:si>
  <x:si>
    <x:t>[MCC]
(De-To MOE)
(3) Anklet 11150504
(2) Anklet 11150505
(2) Anklet 2602150506</x:t>
  </x:si>
  <x:si>
    <x:t>A returning customer she is with her brother they buy earrings for presents.</x:t>
  </x:si>
  <x:si>
    <x:t>She passed by only here and finding a helix piercing so she bought this items</x:t>
  </x:si>
  <x:si>
    <x:t>She cameback and buy 2 pairs of earrings.</x:t>
  </x:si>
  <x:si>
    <x:t>A Mother buy a bracelet for her daughter.</x:t>
  </x:si>
  <x:si>
    <x:t>She came back to get earring for her mum</x:t>
  </x:si>
  <x:si>
    <x:t>This item give as a gift for Ramadan gift,.</x:t>
  </x:si>
  <x:si>
    <x:t>Bought earring and bangle set for wedding</x:t>
  </x:si>
  <x:si>
    <x:t>An Emarati lady bought gift for her friend.</x:t>
  </x:si>
  <x:si>
    <x:t>For herself and presents for her sister.</x:t>
  </x:si>
  <x:si>
    <x:t>A women with baby daughter bought earrings</x:t>
  </x:si>
  <x:si>
    <x:t>선물 구매. 저렴한 제품 위주로 찾았지만 결국 160 팔찌 구매. 여성 2명.</x:t>
  </x:si>
  <x:si>
    <x:t>She buy 2 different necklaces for presents.</x:t>
  </x:si>
  <x:si>
    <x:t>A mother and daughter bought handchain .</x:t>
  </x:si>
  <x:si>
    <x:t>She buy 2 pairs of earrings for herself.</x:t>
  </x:si>
  <x:si>
    <x:t>For matching of there dress for occasion.</x:t>
  </x:si>
  <x:si>
    <x:t>She`s buying for her daughters daily used.</x:t>
  </x:si>
  <x:si>
    <x:t>Came with her sister she always come back</x:t>
  </x:si>
  <x:si>
    <x:t>He is from Qatar he buy for his girlfriend.</x:t>
  </x:si>
  <x:si>
    <x:t>She puts this item as a gift for customer.</x:t>
  </x:si>
  <x:si>
    <x:t>An Indian lady buying a 1 pair of earrings.</x:t>
  </x:si>
  <x:si>
    <x:t>Looked for ring and bought a ring from us</x:t>
  </x:si>
  <x:si>
    <x:t>A women came from lefties bought earrings.</x:t>
  </x:si>
  <x:si>
    <x:t>She come and buy a bangle set for herself.</x:t>
  </x:si>
  <x:si>
    <x:t>In actual 3pcs. But in the system is 4pcs.</x:t>
  </x:si>
  <x:si>
    <x:t>Came with two daughters bought for earring</x:t>
  </x:si>
  <x:si>
    <x:t>She buy earring matched with her necklace.</x:t>
  </x:si>
  <x:si>
    <x:t>Came for the warranty and bought some more</x:t>
  </x:si>
  <x:si>
    <x:t>시리아. 커플. 방수 믿고 구매. 색이 변하면 다시 방문할 가능성 높음.</x:t>
  </x:si>
  <x:si>
    <x:t>Bought a gift for her daughter.s teacher</x:t>
  </x:si>
  <x:si>
    <x:t>They are mother and daughter who passed by only here and the asking for a bracelet chain so I show to them this item and she takes it for her daughter.</x:t>
  </x:si>
  <x:si>
    <x:t>She passed by here and checking our items and she likes a pearl or a mother of pearl design then she pick this bangle set with the mother pearl design</x:t>
  </x:si>
  <x:si>
    <x:t>She passed by here she came from center point. She checking our rings and she likes it then she added the earrings and she bought it for herself</x:t>
  </x:si>
  <x:si>
    <x:t>(De-To MOE) Total 8
(2) Earring 2601150101
(2) Earring 2602160109
(1) Earring 2602160110
(3) Earring 2603160107
(De-Damage)
(4) Earring 2603150108</x:t>
  </x:si>
  <x:si>
    <x:t>She came here to bought a pair of earrings but now she wanted a pearl earrings, after she tried it she buy for herself. She is our customer before.</x:t>
  </x:si>
  <x:si>
    <x:t>She passed by here and finding necklace that long and buy show her all the long necklace and she choose this design and I find for her a matching ring.</x:t>
  </x:si>
  <x:si>
    <x:t>She passed by only here and she`s checking a necklace and an earrings that she can wear for the EID so I show to her this items and she really likes it</x:t>
  </x:si>
  <x:si>
    <x:t>One young lady with cottonon bag came here to buy birthday gift to her friend this coming February 1, and luckily she found a bracelet as a gift.</x:t>
  </x:si>
  <x:si>
    <x:t>They are a couple that finding a gift. They wanted a butterfly design so I show to them then after awhile they decided to both this item as a gift</x:t>
  </x:si>
  <x:si>
    <x:t>She came here to bought something that she can use in a beads party so I show to her the pearls and the stone. But she choose this two items to layered</x:t>
  </x:si>
  <x:si>
    <x:t>She is returning customer her sister bought here but the information is not registered. This time she buy earrings,bracelet and ring`s for her Mother.</x:t>
  </x:si>
  <x:si>
    <x:t>A Russian lady she is a returning costumer but her information not registered, I registered her already she bought 2 rings and bracelet for herself.</x:t>
  </x:si>
  <x:si>
    <x:t>She buy a necklace for herself. She supposed to buy also for presents but they are in a hurry.</x:t>
  </x:si>
  <x:si>
    <x:t>She passed by here and checking some items that she can give as a gift and she choose this item</x:t>
  </x:si>
  <x:si>
    <x:t>She bought a bracelet for her daughter, and her daughter give a 2 necklaces for her friends.</x:t>
  </x:si>
  <x:si>
    <x:t>She is returning costumer but her information was not in the system. She buy now a earrings.</x:t>
  </x:si>
  <x:si>
    <x:t>She`s only looking around then she ask me for a bracelet that she wants to wear for daily use .</x:t>
  </x:si>
  <x:si>
    <x:t>She passed by and checking our items and she likes this anklet and she bought it for herself</x:t>
  </x:si>
  <x:si>
    <x:t>She bought here last December now she came back and buy a earrings for presents to her friend.</x:t>
  </x:si>
  <x:si>
    <x:t>She`s a doctor and looking for the handchain that similar to her gold hand chain so she buy it</x:t>
  </x:si>
  <x:si>
    <x:t>Same customer with receipt no. 613023, she added this one because she wanted a new belly stud</x:t>
  </x:si>
  <x:si>
    <x:t>She passed by here and asking for a nose pin then I show the nose pin and she choose this item</x:t>
  </x:si>
  <x:si>
    <x:t>She passed by here and wanted to buy an earrings for her 2 piercing and she choose this design</x:t>
  </x:si>
  <x:si>
    <x:t>A woman with her cute 5-7years old daughter. Checked the rigs and purchase. Friendly customer.</x:t>
  </x:si>
  <x:si>
    <x:t>At first she is checking first after she go, but she went back and buy the earrings she liked.</x:t>
  </x:si>
  <x:si>
    <x:t>Same person with the receipt 6-13133, she just comeback same time and buy again this necklace.</x:t>
  </x:si>
  <x:si>
    <x:t>Two young ladies came and check an earrings the but only the 1 lady buy a flatback earrings.</x:t>
  </x:si>
  <x:si>
    <x:t>She came in feathers shop and directly go here to bought this necklace as a gift for her mother</x:t>
  </x:si>
  <x:si>
    <x:t>She directly go her to bought a bangle that she wants for a gift. And she choose this bangle</x:t>
  </x:si>
  <x:si>
    <x:t>She intentionally to buy this ring, according to her she always passed here and saw this ring.</x:t>
  </x:si>
  <x:si>
    <x:t>She`s a Pakistan lady wanted to buy some earrings to her second stud and she choose this item</x:t>
  </x:si>
  <x:si>
    <x:t>She passed by here and she check this bracelet then she likes it so she bought it for herself</x:t>
  </x:si>
  <x:si>
    <x:t>She buy 3 bangles for herself. She wants to try the material if she likes it she will comeback.</x:t>
  </x:si>
  <x:si>
    <x:t>He came before here to ask only the necklace but a few hours he came back to buy it for a gift.</x:t>
  </x:si>
  <x:si>
    <x:t>They are family and her son wanted a bracelet so he choose this bracelet and I make his size</x:t>
  </x:si>
  <x:si>
    <x:t>A Mother buy a necklace set for the daughter for EID. She don`t want to give her information.</x:t>
  </x:si>
  <x:si>
    <x:t>She came here before but she came back because she get the money. Then she bought this items.</x:t>
  </x:si>
  <x:si>
    <x:t>He buy matching necklace,bracelet and earrings then he added a ring. He will give for presents.</x:t>
  </x:si>
  <x:si>
    <x:t>She`s one of our customer, she came here to bought a bangle again and she choose this design</x:t>
  </x:si>
  <x:si>
    <x:t>She bought earrings here just last week and now she came back and buy again another earrings.</x:t>
  </x:si>
  <x:si>
    <x:t>She`s intentionally to buy a necklace she is having a look first of the necklace designs until she choose 1 and I ask her if she want a ring matching for it and she buy it also. After that she said as she is a new costumer she will try first if the material is good then she will comeback next time</x:t>
  </x:si>
  <x:si>
    <x:t>0509647532</x:t>
  </x:si>
  <x:si>
    <x:t>03050115</x:t>
  </x:si>
  <x:si>
    <x:t>09150308</x:t>
  </x:si>
  <x:si>
    <x:t>0563660726</x:t>
  </x:si>
  <x:si>
    <x:t>2401290113</x:t>
  </x:si>
  <x:si>
    <x:t>01100305</x:t>
  </x:si>
  <x:si>
    <x:t>0506444810</x:t>
  </x:si>
  <x:si>
    <x:t>0526626149</x:t>
  </x:si>
  <x:si>
    <x:t>For her Mom</x:t>
  </x:si>
  <x:si>
    <x:t>0504001611</x:t>
  </x:si>
  <x:si>
    <x:t>08160302</x:t>
  </x:si>
  <x:si>
    <x:t>0506803113</x:t>
  </x:si>
  <x:si>
    <x:t>0566334336</x:t>
  </x:si>
  <x:si>
    <x:t>03050104</x:t>
  </x:si>
  <x:si>
    <x:t>0547494062</x:t>
  </x:si>
  <x:si>
    <x:t>2409050301</x:t>
  </x:si>
  <x:si>
    <x:t>2309220408</x:t>
  </x:si>
  <x:si>
    <x:t>Nose Stud</x:t>
  </x:si>
  <x:si>
    <x:t>2408100103</x:t>
  </x:si>
  <x:si>
    <x:t>0563373776</x:t>
  </x:si>
  <x:si>
    <x:t>0562165273</x:t>
  </x:si>
  <x:si>
    <x:t>0547807774</x:t>
  </x:si>
  <x:si>
    <x:t>Mon(3/16)</x:t>
  </x:si>
  <x:si>
    <x:t>12100210</x:t>
  </x:si>
  <x:si>
    <x:t>0563890256</x:t>
  </x:si>
  <x:si>
    <x:t>2407110101</x:t>
  </x:si>
  <x:si>
    <x:t>10190302</x:t>
  </x:si>
  <x:si>
    <x:t>2512050209</x:t>
  </x:si>
  <x:si>
    <x:t>11150102</x:t>
  </x:si>
  <x:si>
    <x:t>2512100104</x:t>
  </x:si>
  <x:si>
    <x:t>0502155715</x:t>
  </x:si>
  <x:si>
    <x:t>2406050108</x:t>
  </x:si>
  <x:si>
    <x:t>2404200501</x:t>
  </x:si>
  <x:si>
    <x:t>06280213</x:t>
  </x:si>
  <x:si>
    <x:t>2309070311</x:t>
  </x:si>
  <x:si>
    <x:t>2510070315</x:t>
  </x:si>
  <x:si>
    <x:t>10050403</x:t>
  </x:si>
  <x:si>
    <x:t>09150207</x:t>
  </x:si>
  <x:si>
    <x:t>0547397270</x:t>
  </x:si>
  <x:si>
    <x:t>0559155937</x:t>
  </x:si>
  <x:si>
    <x:t>12120405</x:t>
  </x:si>
  <x:si>
    <x:t>0555000466</x:t>
  </x:si>
  <x:si>
    <x:t>01050304</x:t>
  </x:si>
  <x:si>
    <x:t>2404100301</x:t>
  </x:si>
  <x:si>
    <x:t>0526311236</x:t>
  </x:si>
  <x:si>
    <x:t>01100107</x:t>
  </x:si>
  <x:si>
    <x:t>01060111</x:t>
  </x:si>
  <x:si>
    <x:t>12110113</x:t>
  </x:si>
  <x:si>
    <x:t>0525606297</x:t>
  </x:si>
  <x:si>
    <x:t>0567177440</x:t>
  </x:si>
  <x:si>
    <x:t>12110309</x:t>
  </x:si>
  <x:si>
    <x:t>0562358587</x:t>
  </x:si>
  <x:si>
    <x:t>07060408</x:t>
  </x:si>
  <x:si>
    <x:t>07050210</x:t>
  </x:si>
  <x:si>
    <x:t>01050405</x:t>
  </x:si>
  <x:si>
    <x:t>2501050407</x:t>
  </x:si>
  <x:si>
    <x:t>01050109</x:t>
  </x:si>
  <x:si>
    <x:t>2405100602</x:t>
  </x:si>
  <x:si>
    <x:t>2401290408</x:t>
  </x:si>
  <x:si>
    <x:t>0506467187</x:t>
  </x:si>
  <x:si>
    <x:t>2404150306</x:t>
  </x:si>
  <x:si>
    <x:t>04050402</x:t>
  </x:si>
  <x:si>
    <x:t>0508030182</x:t>
  </x:si>
  <x:si>
    <x:t>2408150403</x:t>
  </x:si>
  <x:si>
    <x:t>2401290107</x:t>
  </x:si>
  <x:si>
    <x:t>2511060314</x:t>
  </x:si>
  <x:si>
    <x:t>0504649229</x:t>
  </x:si>
  <x:si>
    <x:t>07050312</x:t>
  </x:si>
  <x:si>
    <x:t>0544447043</x:t>
  </x:si>
  <x:si>
    <x:t>0521488648</x:t>
  </x:si>
  <x:si>
    <x:t>0503541010</x:t>
  </x:si>
  <x:si>
    <x:t>30s/Arab/GP</x:t>
  </x:si>
  <x:si>
    <x:t>2511070302</x:t>
  </x:si>
  <x:si>
    <x:t>0505551198</x:t>
  </x:si>
  <x:si>
    <x:t>2412100305</x:t>
  </x:si>
  <x:si>
    <x:t>0551134118</x:t>
  </x:si>
  <x:si>
    <x:t>0505287510</x:t>
  </x:si>
  <x:si>
    <x:t>0544335266</x:t>
  </x:si>
  <x:si>
    <x:t>2511050501</x:t>
  </x:si>
  <x:si>
    <x:t>0506771556</x:t>
  </x:si>
  <x:si>
    <x:t>08150409</x:t>
  </x:si>
  <x:si>
    <x:t>0501185080</x:t>
  </x:si>
  <x:si>
    <x:t>01060205</x:t>
  </x:si>
  <x:si>
    <x:t>2512090104</x:t>
  </x:si>
  <x:si>
    <x:t>0561452423</x:t>
  </x:si>
  <x:si>
    <x:t>0507792926</x:t>
  </x:si>
  <x:si>
    <x:t xml:space="preserve"> 12:47 PM</x:t>
  </x:si>
  <x:si>
    <x:t>30s/Indian</x:t>
  </x:si>
  <x:si>
    <x:t>01050505</x:t>
  </x:si>
  <x:si>
    <x:t>2401010406</x:t>
  </x:si>
  <x:si>
    <x:t>0503059814</x:t>
  </x:si>
  <x:si>
    <x:t>12010406</x:t>
  </x:si>
  <x:si>
    <x:t>2501050111</x:t>
  </x:si>
  <x:si>
    <x:t>11150414</x:t>
  </x:si>
  <x:si>
    <x:t>08020111</x:t>
  </x:si>
  <x:si>
    <x:t>0551941063</x:t>
  </x:si>
  <x:si>
    <x:t>2307210502</x:t>
  </x:si>
  <x:si>
    <x:t>0555578982</x:t>
  </x:si>
  <x:si>
    <x:t>0501127776</x:t>
  </x:si>
  <x:si>
    <x:t>0504320248</x:t>
  </x:si>
  <x:si>
    <x:t>0503381844</x:t>
  </x:si>
  <x:si>
    <x:t>0505329969</x:t>
  </x:si>
  <x:si>
    <x:t>0569722232</x:t>
  </x:si>
  <x:si>
    <x:t>2511070304</x:t>
  </x:si>
  <x:si>
    <x:t>0506043673</x:t>
  </x:si>
  <x:si>
    <x:t>02100101</x:t>
  </x:si>
  <x:si>
    <x:t xml:space="preserve">Belly Stud </x:t>
  </x:si>
  <x:si>
    <x:t>2023 itrms</x:t>
  </x:si>
  <x:si>
    <x:t>Mon(12/01)</x:t>
  </x:si>
  <x:si>
    <x:t>Arun Prasad</x:t>
  </x:si>
  <x:si>
    <x:t>0555064322</x:t>
  </x:si>
  <x:si>
    <x:t>14106(Tala)</x:t>
  </x:si>
  <x:si>
    <x:t>13478(Riza)</x:t>
  </x:si>
  <x:si>
    <x:t>0582805525</x:t>
  </x:si>
  <x:si>
    <x:t>0551887621</x:t>
  </x:si>
  <x:si>
    <x:t>0502721509</x:t>
  </x:si>
  <x:si>
    <x:t>Lock damage</x:t>
  </x:si>
  <x:si>
    <x:t>0566297848</x:t>
  </x:si>
  <x:si>
    <x:t>0508529333</x:t>
  </x:si>
  <x:si>
    <x:t>0503859665</x:t>
  </x:si>
  <x:si>
    <x:t>0563615058</x:t>
  </x:si>
  <x:si>
    <x:t>0504231066</x:t>
  </x:si>
  <x:si>
    <x:t>0505022029</x:t>
  </x:si>
  <x:si>
    <x:t>13821(Riza)</x:t>
  </x:si>
  <x:si>
    <x:t>0509325335</x:t>
  </x:si>
  <x:si>
    <x:t>0564451944</x:t>
  </x:si>
  <x:si>
    <x:t>2311080410</x:t>
  </x:si>
  <x:si>
    <x:t>05110204</x:t>
  </x:si>
  <x:si>
    <x:t>0561009919</x:t>
  </x:si>
  <x:si>
    <x:t>2602220105</x:t>
  </x:si>
  <x:si>
    <x:t>0547712288</x:t>
  </x:si>
  <x:si>
    <x:t>0552458243</x:t>
  </x:si>
  <x:si>
    <x:t>0509585268</x:t>
  </x:si>
  <x:si>
    <x:t>0502166169</x:t>
  </x:si>
  <x:si>
    <x:t>0509301316</x:t>
  </x:si>
  <x:si>
    <x:t>0509145424</x:t>
  </x:si>
  <x:si>
    <x:t>Mon(9/30)</x:t>
  </x:si>
  <x:si>
    <x:t>0501428998</x:t>
  </x:si>
  <x:si>
    <x:t>0555347171</x:t>
  </x:si>
  <x:si>
    <x:t>0565857111</x:t>
  </x:si>
  <x:si>
    <x:t>0508743286</x:t>
  </x:si>
  <x:si>
    <x:t>0501996639</x:t>
  </x:si>
  <x:si>
    <x:t>2412100411</x:t>
  </x:si>
  <x:si>
    <x:t>0558684671</x:t>
  </x:si>
  <x:si>
    <x:t>2602200312</x:t>
  </x:si>
  <x:si>
    <x:t>056888758</x:t>
  </x:si>
  <x:si>
    <x:t>2512060110</x:t>
  </x:si>
  <x:si>
    <x:t>0557716006</x:t>
  </x:si>
  <x:si>
    <x:t>0568861888</x:t>
  </x:si>
  <x:si>
    <x:t>0568808300</x:t>
  </x:si>
  <x:si>
    <x:t>2412110301</x:t>
  </x:si>
  <x:si>
    <x:t>0508919757</x:t>
  </x:si>
  <x:si>
    <x:t>0552957020</x:t>
  </x:si>
  <x:si>
    <x:t>0503875798</x:t>
  </x:si>
  <x:si>
    <x:t>0507241385</x:t>
  </x:si>
  <x:si>
    <x:t>Mon(1/26)</x:t>
  </x:si>
  <x:si>
    <x:t>0505155307</x:t>
  </x:si>
  <x:si>
    <x:t>0502249339</x:t>
  </x:si>
  <x:si>
    <x:t>0503830573</x:t>
  </x:si>
  <x:si>
    <x:t>0505384346</x:t>
  </x:si>
  <x:si>
    <x:t>2512050502</x:t>
  </x:si>
  <x:si>
    <x:t>0523500217</x:t>
  </x:si>
  <x:si>
    <x:t>0505720365</x:t>
  </x:si>
  <x:si>
    <x:t>0506948262</x:t>
  </x:si>
  <x:si>
    <x:t>0503511333</x:t>
  </x:si>
  <x:si>
    <x:t>0562255755</x:t>
  </x:si>
  <x:si>
    <x:t>0545583836</x:t>
  </x:si>
  <x:si>
    <x:t>0529462138</x:t>
  </x:si>
  <x:si>
    <x:t>0589164200</x:t>
  </x:si>
  <x:si>
    <x:t>0506192639</x:t>
  </x:si>
  <x:si>
    <x:t>0504000853</x:t>
  </x:si>
  <x:si>
    <x:t>0542632287</x:t>
  </x:si>
  <x:si>
    <x:t>0561131343</x:t>
  </x:si>
  <x:si>
    <x:t>0506576141</x:t>
  </x:si>
  <x:si>
    <x:t>01070106</x:t>
  </x:si>
  <x:si>
    <x:t>0503686774</x:t>
  </x:si>
  <x:si>
    <x:t>0509050647</x:t>
  </x:si>
  <x:si>
    <x:t>Children</x:t>
  </x:si>
  <x:si>
    <x:t>2412110212</x:t>
  </x:si>
  <x:si>
    <x:t>Sheffrin</x:t>
  </x:si>
  <x:si>
    <x:t>Mon(10/27)</x:t>
  </x:si>
  <x:si>
    <x:t>2502050203</x:t>
  </x:si>
  <x:si>
    <x:t>0525424158</x:t>
  </x:si>
  <x:si>
    <x:t>0502727450</x:t>
  </x:si>
  <x:si>
    <x:t>0527222987</x:t>
  </x:si>
  <x:si>
    <x:t>0545468621</x:t>
  </x:si>
  <x:si>
    <x:t>0502288382</x:t>
  </x:si>
  <x:si>
    <x:t>0585052031</x:t>
  </x:si>
  <x:si>
    <x:t>0548881851</x:t>
  </x:si>
  <x:si>
    <x:t>0588739600</x:t>
  </x:si>
  <x:si>
    <x:t>2412110215</x:t>
  </x:si>
  <x:si>
    <x:t>0551009498</x:t>
  </x:si>
  <x:si>
    <x:t>2309260404</x:t>
  </x:si>
  <x:si>
    <x:t>2502050305</x:t>
  </x:si>
  <x:si>
    <x:t>0544850305</x:t>
  </x:si>
  <x:si>
    <x:t>2311220115</x:t>
  </x:si>
  <x:si>
    <x:t>0506067760</x:t>
  </x:si>
  <x:si>
    <x:t>0505060204</x:t>
  </x:si>
  <x:si>
    <x:t>07150404</x:t>
  </x:si>
  <x:si>
    <x:t>0521388831</x:t>
  </x:si>
  <x:si>
    <x:t>0501874452</x:t>
  </x:si>
  <x:si>
    <x:t>2602220102</x:t>
  </x:si>
  <x:si>
    <x:t>2411100318</x:t>
  </x:si>
  <x:si>
    <x:t>12100105</x:t>
  </x:si>
  <x:si>
    <x:t>0507700086</x:t>
  </x:si>
  <x:si>
    <x:t>04150306</x:t>
  </x:si>
  <x:si>
    <x:t>Alhanoof</x:t>
  </x:si>
  <x:si>
    <x:t>0504590904</x:t>
  </x:si>
  <x:si>
    <x:t>12120107</x:t>
  </x:si>
  <x:si>
    <x:t>11923/Riza</x:t>
  </x:si>
  <x:si>
    <x:t>09070103</x:t>
  </x:si>
  <x:si>
    <x:t>12110214</x:t>
  </x:si>
  <x:si>
    <x:t>0503631414</x:t>
  </x:si>
  <x:si>
    <x:t>12120108</x:t>
  </x:si>
  <x:si>
    <x:t>12110206</x:t>
  </x:si>
  <x:si>
    <x:t>01010118</x:t>
  </x:si>
  <x:si>
    <x:t>2511050315</x:t>
  </x:si>
  <x:si>
    <x:t>0527533395</x:t>
  </x:si>
  <x:si>
    <x:t>0504234142</x:t>
  </x:si>
  <x:si>
    <x:t>09050307</x:t>
  </x:si>
  <x:si>
    <x:t>0568788850</x:t>
  </x:si>
  <x:si>
    <x:t>2409150201</x:t>
  </x:si>
  <x:si>
    <x:t>2506060202</x:t>
  </x:si>
  <x:si>
    <x:t>0559003762</x:t>
  </x:si>
  <x:si>
    <x:t>2412100404</x:t>
  </x:si>
  <x:si>
    <x:t>0508039500</x:t>
  </x:si>
  <x:si>
    <x:t>04250602</x:t>
  </x:si>
  <x:si>
    <x:t>Stefania</x:t>
  </x:si>
  <x:si>
    <x:t>0502422261</x:t>
  </x:si>
  <x:si>
    <x:t>0503983262</x:t>
  </x:si>
  <x:si>
    <x:t>0586962572</x:t>
  </x:si>
  <x:si>
    <x:t>2309070306</x:t>
  </x:si>
  <x:si>
    <x:t>11150310</x:t>
  </x:si>
  <x:si>
    <x:t>2409100206</x:t>
  </x:si>
  <x:si>
    <x:t>11100402</x:t>
  </x:si>
  <x:si>
    <x:t>2404250102</x:t>
  </x:si>
  <x:si>
    <x:t>97915214</x:t>
  </x:si>
  <x:si>
    <x:t>0528563955</x:t>
  </x:si>
  <x:si>
    <x:t>12050209</x:t>
  </x:si>
  <x:si>
    <x:t>11160121</x:t>
  </x:si>
  <x:si>
    <x:t>09150313</x:t>
  </x:si>
  <x:si>
    <x:t>2407050305</x:t>
  </x:si>
  <x:si>
    <x:t>10050109</x:t>
  </x:si>
  <x:si>
    <x:t>11220402</x:t>
  </x:si>
  <x:si>
    <x:t>Ear Stud</x:t>
  </x:si>
  <x:si>
    <x:t>2511050313</x:t>
  </x:si>
  <x:si>
    <x:t>Thu(3/12)</x:t>
  </x:si>
  <x:si>
    <x:t>0502746250</x:t>
  </x:si>
  <x:si>
    <x:t>2411100105</x:t>
  </x:si>
  <x:si>
    <x:t>11160113</x:t>
  </x:si>
  <x:si>
    <x:t>2407110109</x:t>
  </x:si>
  <x:si>
    <x:t>0557170322</x:t>
  </x:si>
  <x:si>
    <x:t>0503642009</x:t>
  </x:si>
  <x:si>
    <x:t>0509107755</x:t>
  </x:si>
  <x:si>
    <x:t>0506272872</x:t>
  </x:si>
  <x:si>
    <x:t>0502755122</x:t>
  </x:si>
  <x:si>
    <x:t>0504945880</x:t>
  </x:si>
  <x:si>
    <x:t>0503068170</x:t>
  </x:si>
  <x:si>
    <x:t>2603070305</x:t>
  </x:si>
  <x:si>
    <x:t>0585941210</x:t>
  </x:si>
  <x:si>
    <x:t>0556661611</x:t>
  </x:si>
  <x:si>
    <x:t>07050107</x:t>
  </x:si>
  <x:si>
    <x:t>0561399946</x:t>
  </x:si>
  <x:si>
    <x:t>By Missing</x:t>
  </x:si>
  <x:si>
    <x:t>2309070416</x:t>
  </x:si>
  <x:si>
    <x:t>Fro herself</x:t>
  </x:si>
  <x:si>
    <x:t>0524309721</x:t>
  </x:si>
  <x:si>
    <x:t>05050201</x:t>
  </x:si>
  <x:si>
    <x:t>12300114</x:t>
  </x:si>
  <x:si>
    <x:t>260110410</x:t>
  </x:si>
  <x:si>
    <x:t>0589995066</x:t>
  </x:si>
  <x:si>
    <x:t>0552913770</x:t>
  </x:si>
  <x:si>
    <x:t>2411100402</x:t>
  </x:si>
  <x:si>
    <x:t>2311220113</x:t>
  </x:si>
  <x:si>
    <x:t>0506549956</x:t>
  </x:si>
  <x:si>
    <x:t>11150113</x:t>
  </x:si>
  <x:si>
    <x:t>2511070205</x:t>
  </x:si>
  <x:si>
    <x:t>2411150113</x:t>
  </x:si>
  <x:si>
    <x:t>2512060210</x:t>
  </x:si>
  <x:si>
    <x:t>0566544420</x:t>
  </x:si>
  <x:si>
    <x:t>2512080107</x:t>
  </x:si>
  <x:si>
    <x:t>0561111560</x:t>
  </x:si>
  <x:si>
    <x:t>0523359110</x:t>
  </x:si>
  <x:si>
    <x:t>2408160113</x:t>
  </x:si>
  <x:si>
    <x:t>0505095997</x:t>
  </x:si>
  <x:si>
    <x:t>2511070408</x:t>
  </x:si>
  <x:si>
    <x:t>0553147773</x:t>
  </x:si>
  <x:si>
    <x:t>26020403</x:t>
  </x:si>
  <x:si>
    <x:t>2412120103</x:t>
  </x:si>
  <x:si>
    <x:t>01050506</x:t>
  </x:si>
  <x:si>
    <x:t>0506069081</x:t>
  </x:si>
  <x:si>
    <x:t>0507781345</x:t>
  </x:si>
  <x:si>
    <x:t>2512090102</x:t>
  </x:si>
  <x:si>
    <x:t>Alexandra</x:t>
  </x:si>
  <x:si>
    <x:t>0555488445</x:t>
  </x:si>
  <x:si>
    <x:t>2412100201</x:t>
  </x:si>
  <x:si>
    <x:t>0521385726</x:t>
  </x:si>
  <x:si>
    <x:t>2408100107</x:t>
  </x:si>
  <x:si>
    <x:t xml:space="preserve"> 03:46 PM</x:t>
  </x:si>
  <x:si>
    <x:t>12100310</x:t>
  </x:si>
  <x:si>
    <x:t>0551621866</x:t>
  </x:si>
  <x:si>
    <x:t>0543202125</x:t>
  </x:si>
  <x:si>
    <x:t>0582209121</x:t>
  </x:si>
  <x:si>
    <x:t>0561144206</x:t>
  </x:si>
  <x:si>
    <x:t>0503777033</x:t>
  </x:si>
  <x:si>
    <x:t>11100319</x:t>
  </x:si>
  <x:si>
    <x:t>2312010128</x:t>
  </x:si>
  <x:si>
    <x:t>0558733073</x:t>
  </x:si>
  <x:si>
    <x:t>2411150304</x:t>
  </x:si>
  <x:si>
    <x:t>0585778367</x:t>
  </x:si>
  <x:si>
    <x:t>11160101</x:t>
  </x:si>
  <x:si>
    <x:t>50s/Omani</x:t>
  </x:si>
  <x:si>
    <x:t>08100108</x:t>
  </x:si>
  <x:si>
    <x:t>0586010005</x:t>
  </x:si>
  <x:si>
    <x:t>2511060105</x:t>
  </x:si>
  <x:si>
    <x:t xml:space="preserve"> 03:02 PM</x:t>
  </x:si>
  <x:si>
    <x:t>2408100202</x:t>
  </x:si>
  <x:si>
    <x:t>05100408</x:t>
  </x:si>
  <x:si>
    <x:t>10190123</x:t>
  </x:si>
  <x:si>
    <x:t>0551231868</x:t>
  </x:si>
  <x:si>
    <x:t>07050315</x:t>
  </x:si>
  <x:si>
    <x:t>09160407</x:t>
  </x:si>
  <x:si>
    <x:t>07140309</x:t>
  </x:si>
  <x:si>
    <x:t>0566102973</x:t>
  </x:si>
  <x:si>
    <x:t>0504497223</x:t>
  </x:si>
  <x:si>
    <x:t>2403200110</x:t>
  </x:si>
  <x:si>
    <x:t>09070418</x:t>
  </x:si>
  <x:si>
    <x:t>No Report</x:t>
  </x:si>
  <x:si>
    <x:t>2511050502</x:t>
  </x:si>
  <x:si>
    <x:t>0506545878</x:t>
  </x:si>
  <x:si>
    <x:t>01260301</x:t>
  </x:si>
  <x:si>
    <x:t>2307140104</x:t>
  </x:si>
  <x:si>
    <x:t>2512060107</x:t>
  </x:si>
  <x:si>
    <x:t>0552005480</x:t>
  </x:si>
  <x:si>
    <x:t>12110407</x:t>
  </x:si>
  <x:si>
    <x:t>0566091533</x:t>
  </x:si>
  <x:si>
    <x:t>0501372996</x:t>
  </x:si>
  <x:si>
    <x:t>2501050302</x:t>
  </x:si>
  <x:si>
    <x:t>11160213</x:t>
  </x:si>
  <x:si>
    <x:t>0562646492</x:t>
  </x:si>
  <x:si>
    <x:t>2602200208</x:t>
  </x:si>
  <x:si>
    <x:t>0555771984</x:t>
  </x:si>
  <x:si>
    <x:t>0545325151</x:t>
  </x:si>
  <x:si>
    <x:t>10050407</x:t>
  </x:si>
  <x:si>
    <x:t>11100105</x:t>
  </x:si>
  <x:si>
    <x:t>0585620246</x:t>
  </x:si>
  <x:si>
    <x:t>0562511159</x:t>
  </x:si>
  <x:si>
    <x:t>2501060112</x:t>
  </x:si>
  <x:si>
    <x:t>2412110403</x:t>
  </x:si>
  <x:si>
    <x:t>0522727789</x:t>
  </x:si>
  <x:si>
    <x:t>0559117978</x:t>
  </x:si>
  <x:si>
    <x:t>0501448986</x:t>
  </x:si>
  <x:si>
    <x:t>0505458265</x:t>
  </x:si>
  <x:si>
    <x:t>07110106</x:t>
  </x:si>
  <x:si>
    <x:t>12010117</x:t>
  </x:si>
  <x:si>
    <x:t>2401290305</x:t>
  </x:si>
  <x:si>
    <x:t>2506050312</x:t>
  </x:si>
  <x:si>
    <x:t>2312010147</x:t>
  </x:si>
  <x:si>
    <x:t>2506050402</x:t>
  </x:si>
  <x:si>
    <x:t>96871505056</x:t>
  </x:si>
  <x:si>
    <x:t>For gerself</x:t>
  </x:si>
  <x:si>
    <x:t>01050104</x:t>
  </x:si>
  <x:si>
    <x:t>09100208</x:t>
  </x:si>
  <x:si>
    <x:t>01060209</x:t>
  </x:si>
  <x:si>
    <x:t>0506789400</x:t>
  </x:si>
  <x:si>
    <x:t>2309070303</x:t>
  </x:si>
  <x:si>
    <x:t>0566807293</x:t>
  </x:si>
  <x:si>
    <x:t>2501050505</x:t>
  </x:si>
  <x:si>
    <x:t>0509843914</x:t>
  </x:si>
  <x:si>
    <x:t>0568288262</x:t>
  </x:si>
  <x:si>
    <x:t>09220401</x:t>
  </x:si>
  <x:si>
    <x:t>2411100401</x:t>
  </x:si>
  <x:si>
    <x:t>2512070102</x:t>
  </x:si>
  <x:si>
    <x:t>0501427119</x:t>
  </x:si>
  <x:si>
    <x:t>2412050301</x:t>
  </x:si>
  <x:si>
    <x:t>0504506695</x:t>
  </x:si>
  <x:si>
    <x:t>0527364445</x:t>
  </x:si>
  <x:si>
    <x:t>0504570333</x:t>
  </x:si>
  <x:si>
    <x:t>07060308</x:t>
  </x:si>
  <x:si>
    <x:t>For himself</x:t>
  </x:si>
  <x:si>
    <x:t>08150107</x:t>
  </x:si>
  <x:si>
    <x:t>01010406</x:t>
  </x:si>
  <x:si>
    <x:t>0542915559</x:t>
  </x:si>
  <x:si>
    <x:t>2406050502</x:t>
  </x:si>
  <x:si>
    <x:t>0561072059</x:t>
  </x:si>
  <x:si>
    <x:t>0581223009</x:t>
  </x:si>
  <x:si>
    <x:t>0503894955</x:t>
  </x:si>
  <x:si>
    <x:t>2412110310</x:t>
  </x:si>
  <x:si>
    <x:t>0544009870</x:t>
  </x:si>
  <x:si>
    <x:t>0502475930</x:t>
  </x:si>
  <x:si>
    <x:t>11150318</x:t>
  </x:si>
  <x:si>
    <x:t>0552101120</x:t>
  </x:si>
  <x:si>
    <x:t>0508462093</x:t>
  </x:si>
  <x:si>
    <x:t>0503347388</x:t>
  </x:si>
  <x:si>
    <x:t>01050209</x:t>
  </x:si>
  <x:si>
    <x:t>11160111</x:t>
  </x:si>
  <x:si>
    <x:t>2602190312</x:t>
  </x:si>
  <x:si>
    <x:t>07060306</x:t>
  </x:si>
  <x:si>
    <x:t>12834(Riza)</x:t>
  </x:si>
  <x:si>
    <x:t>0502379858</x:t>
  </x:si>
  <x:si>
    <x:t>11100405</x:t>
  </x:si>
  <x:si>
    <x:t>0551601749</x:t>
  </x:si>
  <x:si>
    <x:t>01290113</x:t>
  </x:si>
  <x:si>
    <x:t>04260109</x:t>
  </x:si>
  <x:si>
    <x:t>2511070309</x:t>
  </x:si>
  <x:si>
    <x:t>2501050308</x:t>
  </x:si>
  <x:si>
    <x:t>2412110213</x:t>
  </x:si>
  <x:si>
    <x:t>0527878378</x:t>
  </x:si>
  <x:si>
    <x:t>01100401</x:t>
  </x:si>
  <x:si>
    <x:t>2407150101</x:t>
  </x:si>
  <x:si>
    <x:t xml:space="preserve"> 2507050406</x:t>
  </x:si>
  <x:si>
    <x:t>04250412</x:t>
  </x:si>
  <x:si>
    <x:t>07210402</x:t>
  </x:si>
  <x:si>
    <x:t>2511070303</x:t>
  </x:si>
  <x:si>
    <x:t>Thu(2/5)</x:t>
  </x:si>
  <x:si>
    <x:t>0566251309</x:t>
  </x:si>
  <x:si>
    <x:t>04050301</x:t>
  </x:si>
  <x:si>
    <x:t>20:00-21:00</x:t>
  </x:si>
  <x:si>
    <x:t>08010109</x:t>
  </x:si>
  <x:si>
    <x:t>10050409</x:t>
  </x:si>
  <x:si>
    <x:t>0562277818</x:t>
  </x:si>
  <x:si>
    <x:t>0544564525</x:t>
  </x:si>
  <x:si>
    <x:t>2411110101</x:t>
  </x:si>
  <x:si>
    <x:t>0508941111</x:t>
  </x:si>
  <x:si>
    <x:t>2310190408</x:t>
  </x:si>
  <x:si>
    <x:t>11150304</x:t>
  </x:si>
  <x:si>
    <x:t>12110303</x:t>
  </x:si>
  <x:si>
    <x:t>11220101</x:t>
  </x:si>
  <x:si>
    <x:t>0563332191</x:t>
  </x:si>
  <x:si>
    <x:t>0558566073</x:t>
  </x:si>
  <x:si>
    <x:t>2407060114</x:t>
  </x:si>
  <x:si>
    <x:t>2501060109</x:t>
  </x:si>
  <x:si>
    <x:t>0527154447</x:t>
  </x:si>
  <x:si>
    <x:t>0553149606</x:t>
  </x:si>
  <x:si>
    <x:t>2405100315</x:t>
  </x:si>
  <x:si>
    <x:t>12120402</x:t>
  </x:si>
  <x:si>
    <x:t>0568445431</x:t>
  </x:si>
  <x:si>
    <x:t>2512060314</x:t>
  </x:si>
  <x:si>
    <x:t>2411160119</x:t>
  </x:si>
  <x:si>
    <x:t>12110204</x:t>
  </x:si>
  <x:si>
    <x:t>12100201</x:t>
  </x:si>
  <x:si>
    <x:t>0528088288</x:t>
  </x:si>
  <x:si>
    <x:t>09160303</x:t>
  </x:si>
  <x:si>
    <x:t>04240138</x:t>
  </x:si>
  <x:si>
    <x:t>0529556174</x:t>
  </x:si>
  <x:si>
    <x:t>2309070307</x:t>
  </x:si>
  <x:si>
    <x:t>2411100114</x:t>
  </x:si>
  <x:si>
    <x:t>2411160117</x:t>
  </x:si>
  <x:si>
    <x:t>0564267342</x:t>
  </x:si>
  <x:si>
    <x:t>0503064242</x:t>
  </x:si>
  <x:si>
    <x:t>Fri(3/20)</x:t>
  </x:si>
  <x:si>
    <x:t>2510080311</x:t>
  </x:si>
  <x:si>
    <x:t>01050111</x:t>
  </x:si>
  <x:si>
    <x:t>0585928540</x:t>
  </x:si>
  <x:si>
    <x:t>05150301</x:t>
  </x:si>
  <x:si>
    <x:t>0501193202</x:t>
  </x:si>
  <x:si>
    <x:t>12100312</x:t>
  </x:si>
  <x:si>
    <x:t>0557991559</x:t>
  </x:si>
  <x:si>
    <x:t>2602200403</x:t>
  </x:si>
  <x:si>
    <x:t>12110310</x:t>
  </x:si>
  <x:si>
    <x:t>2403200109</x:t>
  </x:si>
  <x:si>
    <x:t>2401010312</x:t>
  </x:si>
  <x:si>
    <x:t>2309220409</x:t>
  </x:si>
  <x:si>
    <x:t>01050105</x:t>
  </x:si>
  <x:si>
    <x:t>08170101</x:t>
  </x:si>
  <x:si>
    <x:t>0527976888</x:t>
  </x:si>
  <x:si>
    <x:t>14026(Tala)</x:t>
  </x:si>
  <x:si>
    <x:t>2307210402</x:t>
  </x:si>
  <x:si>
    <x:t>01050106</x:t>
  </x:si>
  <x:si>
    <x:t>0551255569</x:t>
  </x:si>
  <x:si>
    <x:t>03150211</x:t>
  </x:si>
  <x:si>
    <x:t>11100317</x:t>
  </x:si>
  <x:si>
    <x:t>06050501</x:t>
  </x:si>
  <x:si>
    <x:t>2403200405</x:t>
  </x:si>
  <x:si>
    <x:t>0506444258</x:t>
  </x:si>
  <x:si>
    <x:t>0544941001</x:t>
  </x:si>
  <x:si>
    <x:t>2411100113</x:t>
  </x:si>
  <x:si>
    <x:t>0588817492</x:t>
  </x:si>
  <x:si>
    <x:t>0505160168</x:t>
  </x:si>
  <x:si>
    <x:t>0508633611</x:t>
  </x:si>
  <x:si>
    <x:t>9:00-10:00</x:t>
  </x:si>
  <x:si>
    <x:t>0551494515</x:t>
  </x:si>
  <x:si>
    <x:t>0562562229</x:t>
  </x:si>
  <x:si>
    <x:t>11933/Tala</x:t>
  </x:si>
  <x:si>
    <x:t>0569396006</x:t>
  </x:si>
  <x:si>
    <x:t>01050504</x:t>
  </x:si>
  <x:si>
    <x:t>0506300732</x:t>
  </x:si>
  <x:si>
    <x:t>07100403</x:t>
  </x:si>
  <x:si>
    <x:t>0561988887</x:t>
  </x:si>
  <x:si>
    <x:t>2310190407</x:t>
  </x:si>
  <x:si>
    <x:t>2312300114</x:t>
  </x:si>
  <x:si>
    <x:t>0583901482</x:t>
  </x:si>
  <x:si>
    <x:t>2405120101</x:t>
  </x:si>
  <x:si>
    <x:t>2512080102</x:t>
  </x:si>
  <x:si>
    <x:t>97338381930</x:t>
  </x:si>
  <x:si>
    <x:t>Mon(12/29)</x:t>
  </x:si>
  <x:si>
    <x:t>09160210</x:t>
  </x:si>
  <x:si>
    <x:t>0502144012</x:t>
  </x:si>
  <x:si>
    <x:t>0502922230</x:t>
  </x:si>
  <x:si>
    <x:t>0543813562</x:t>
  </x:si>
  <x:si>
    <x:t>2511080302</x:t>
  </x:si>
  <x:si>
    <x:t>2512070106</x:t>
  </x:si>
  <x:si>
    <x:t>070602203</x:t>
  </x:si>
  <x:si>
    <x:t>0505515666</x:t>
  </x:si>
  <x:si>
    <x:t>Mon(2/2)</x:t>
  </x:si>
  <x:si>
    <x:t>2511050503</x:t>
  </x:si>
  <x:si>
    <x:t>Sun(1/25)</x:t>
  </x:si>
  <x:si>
    <x:t>0554301275</x:t>
  </x:si>
  <x:si>
    <x:t xml:space="preserve"> 05:26 PM</x:t>
  </x:si>
  <x:si>
    <x:t>0554783955</x:t>
  </x:si>
  <x:si>
    <x:t>2602220204</x:t>
  </x:si>
  <x:si>
    <x:t>Jumaatiq</x:t>
  </x:si>
  <x:si>
    <x:t>European</x:t>
  </x:si>
  <x:si>
    <x:t>09070411</x:t>
  </x:si>
  <x:si>
    <x:t>For herslf</x:t>
  </x:si>
  <x:si>
    <x:t>0501049292</x:t>
  </x:si>
  <x:si>
    <x:t>0506663220</x:t>
  </x:si>
  <x:si>
    <x:t>05100107</x:t>
  </x:si>
  <x:si>
    <x:t>2407160107</x:t>
  </x:si>
  <x:si>
    <x:t>0585981500</x:t>
  </x:si>
  <x:si>
    <x:t>15:00-16:00</x:t>
  </x:si>
  <x:si>
    <x:t>0503518416</x:t>
  </x:si>
  <x:si>
    <x:t>Bought ring</x:t>
  </x:si>
  <x:si>
    <x:t>2407110108</x:t>
  </x:si>
  <x:si>
    <x:t>0554422144</x:t>
  </x:si>
  <x:si>
    <x:t>0508526526</x:t>
  </x:si>
  <x:si>
    <x:t>0501598936</x:t>
  </x:si>
  <x:si>
    <x:t>0505652881</x:t>
  </x:si>
  <x:si>
    <x:t>0585883244</x:t>
  </x:si>
  <x:si>
    <x:t>0588101105</x:t>
  </x:si>
  <x:si>
    <x:t>0551014223</x:t>
  </x:si>
  <x:si>
    <x:t>Mon(11/17)</x:t>
  </x:si>
  <x:si>
    <x:t>05476094000</x:t>
  </x:si>
  <x:si>
    <x:t>2407100403</x:t>
  </x:si>
  <x:si>
    <x:t>0545323141</x:t>
  </x:si>
  <x:si>
    <x:t>0543532569</x:t>
  </x:si>
  <x:si>
    <x:t>Mon(12/22)</x:t>
  </x:si>
  <x:si>
    <x:t>0544209000</x:t>
  </x:si>
  <x:si>
    <x:t>0545699990</x:t>
  </x:si>
  <x:si>
    <x:t>0501680168</x:t>
  </x:si>
  <x:si>
    <x:t>0551232367</x:t>
  </x:si>
  <x:si>
    <x:t>2602220201</x:t>
  </x:si>
  <x:si>
    <x:t>0545541115</x:t>
  </x:si>
  <x:si>
    <x:t>0502195229</x:t>
  </x:si>
  <x:si>
    <x:t>0545118943</x:t>
  </x:si>
  <x:si>
    <x:t>2405120108</x:t>
  </x:si>
  <x:si>
    <x:t>0567883500</x:t>
  </x:si>
  <x:si>
    <x:t>0568305191</x:t>
  </x:si>
  <x:si>
    <x:t>Mon(12/1)</x:t>
  </x:si>
  <x:si>
    <x:t>0501589566</x:t>
  </x:si>
  <x:si>
    <x:t>0527991087</x:t>
  </x:si>
  <x:si>
    <x:t>0509033093</x:t>
  </x:si>
  <x:si>
    <x:t>2409150112</x:t>
  </x:si>
  <x:si>
    <x:t>0504563393</x:t>
  </x:si>
  <x:si>
    <x:t>13379(Tala)</x:t>
  </x:si>
  <x:si>
    <x:t>0508026226</x:t>
  </x:si>
  <x:si>
    <x:t>0544808585</x:t>
  </x:si>
  <x:si>
    <x:t>2512060202</x:t>
  </x:si>
  <x:si>
    <x:t>0564096921</x:t>
  </x:si>
  <x:si>
    <x:t>0504890609</x:t>
  </x:si>
  <x:si>
    <x:t>30s/Paki</x:t>
  </x:si>
  <x:si>
    <x:t>2512060404</x:t>
  </x:si>
  <x:si>
    <x:t>0503166158</x:t>
  </x:si>
  <x:si>
    <x:t>0565071529</x:t>
  </x:si>
  <x:si>
    <x:t>0502767460</x:t>
  </x:si>
  <x:si>
    <x:t>0588343682</x:t>
  </x:si>
  <x:si>
    <x:t>2602210311</x:t>
  </x:si>
  <x:si>
    <x:t>13093(Riza)</x:t>
  </x:si>
  <x:si>
    <x:t>0552766966</x:t>
  </x:si>
  <x:si>
    <x:t>0586353831</x:t>
  </x:si>
  <x:si>
    <x:t>0569217203</x:t>
  </x:si>
  <x:si>
    <x:t>2512070202</x:t>
  </x:si>
  <x:si>
    <x:t>0509704376</x:t>
  </x:si>
  <x:si>
    <x:t>0502863322</x:t>
  </x:si>
  <x:si>
    <x:t>0506367878</x:t>
  </x:si>
  <x:si>
    <x:t>2305240418</x:t>
  </x:si>
  <x:si>
    <x:t>0501455459</x:t>
  </x:si>
  <x:si>
    <x:t>0504277440</x:t>
  </x:si>
  <x:si>
    <x:t>2408100104</x:t>
  </x:si>
  <x:si>
    <x:t>0503898007</x:t>
  </x:si>
  <x:si>
    <x:t>0509613131</x:t>
  </x:si>
  <x:si>
    <x:t>0525177900</x:t>
  </x:si>
  <x:si>
    <x:t>0509564142</x:t>
  </x:si>
  <x:si>
    <x:t>0557236793</x:t>
  </x:si>
  <x:si>
    <x:t>0501990455</x:t>
  </x:si>
  <x:si>
    <x:t>0588069910</x:t>
  </x:si>
  <x:si>
    <x:t>0561003277</x:t>
  </x:si>
  <x:si>
    <x:t>0501086219</x:t>
  </x:si>
  <x:si>
    <x:t>0588860874</x:t>
  </x:si>
  <x:si>
    <x:t>0544498870</x:t>
  </x:si>
  <x:si>
    <x:t>0503993944</x:t>
  </x:si>
  <x:si>
    <x:t>0582850880</x:t>
  </x:si>
  <x:si>
    <x:t>Fri(1/30)</x:t>
  </x:si>
  <x:si>
    <x:t>0509168588</x:t>
  </x:si>
  <x:si>
    <x:t>0542427778</x:t>
  </x:si>
  <x:si>
    <x:t>0561914028</x:t>
  </x:si>
  <x:si>
    <x:t>0564343613</x:t>
  </x:si>
  <x:si>
    <x:t>0525650716</x:t>
  </x:si>
  <x:si>
    <x:t>0566000249</x:t>
  </x:si>
  <x:si>
    <x:t>0506596695</x:t>
  </x:si>
  <x:si>
    <x:t>2511070406</x:t>
  </x:si>
  <x:si>
    <x:t>0544362727</x:t>
  </x:si>
  <x:si>
    <x:t>2312010146</x:t>
  </x:si>
  <x:si>
    <x:t>0504203610</x:t>
  </x:si>
  <x:si>
    <x:t>0501990888</x:t>
  </x:si>
  <x:si>
    <x:t>0506802806</x:t>
  </x:si>
  <x:si>
    <x:t>0503884172</x:t>
  </x:si>
  <x:si>
    <x:t>2411110102</x:t>
  </x:si>
  <x:si>
    <x:t>12110205</x:t>
  </x:si>
  <x:si>
    <x:t>03050123</x:t>
  </x:si>
  <x:si>
    <x:t>0501414140</x:t>
  </x:si>
  <x:si>
    <x:t>12010147</x:t>
  </x:si>
  <x:si>
    <x:t>12100315</x:t>
  </x:si>
  <x:si>
    <x:t>10:00-11:00</x:t>
  </x:si>
  <x:si>
    <x:t>0508988874</x:t>
  </x:si>
  <x:si>
    <x:t>2501050411</x:t>
  </x:si>
  <x:si>
    <x:t>0507135395</x:t>
  </x:si>
  <x:si>
    <x:t>2408100106</x:t>
  </x:si>
  <x:si>
    <x:t>Send to Mcc</x:t>
  </x:si>
  <x:si>
    <x:t>2512080101</x:t>
  </x:si>
  <x:si>
    <x:t>07150104</x:t>
  </x:si>
  <x:si>
    <x:t>2312300202</x:t>
  </x:si>
  <x:si>
    <x:t>0559574447</x:t>
  </x:si>
  <x:si>
    <x:t>0506304072</x:t>
  </x:si>
  <x:si>
    <x:t>0507324090</x:t>
  </x:si>
  <x:si>
    <x:t>10050111</x:t>
  </x:si>
  <x:si>
    <x:t>0582526933</x:t>
  </x:si>
  <x:si>
    <x:t>08170107</x:t>
  </x:si>
  <x:si>
    <x:t>0507688116</x:t>
  </x:si>
  <x:si>
    <x:t>01290204</x:t>
  </x:si>
  <x:si>
    <x:t>10050104</x:t>
  </x:si>
  <x:si>
    <x:t>0523504660</x:t>
  </x:si>
  <x:si>
    <x:t>09100402</x:t>
  </x:si>
  <x:si>
    <x:t>2501050404</x:t>
  </x:si>
  <x:si>
    <x:t>Mohammed</x:t>
  </x:si>
  <x:si>
    <x:t>0585518211</x:t>
  </x:si>
  <x:si>
    <x:t>2408150111</x:t>
  </x:si>
  <x:si>
    <x:t>2408150304</x:t>
  </x:si>
  <x:si>
    <x:t>0557955579</x:t>
  </x:si>
  <x:si>
    <x:t>0544325164</x:t>
  </x:si>
  <x:si>
    <x:t>08140403</x:t>
  </x:si>
  <x:si>
    <x:t>0528164425</x:t>
  </x:si>
  <x:si>
    <x:t>08100103</x:t>
  </x:si>
  <x:si>
    <x:t>0505682695</x:t>
  </x:si>
  <x:si>
    <x:t>10050209</x:t>
  </x:si>
  <x:si>
    <x:t>0556007099</x:t>
  </x:si>
  <x:si>
    <x:t>0561261364</x:t>
  </x:si>
  <x:si>
    <x:t>12110314</x:t>
  </x:si>
  <x:si>
    <x:t>01050307</x:t>
  </x:si>
  <x:si>
    <x:t>Maissoun</x:t>
  </x:si>
  <x:si>
    <x:t>0563527272</x:t>
  </x:si>
  <x:si>
    <x:t>2412120102</x:t>
  </x:si>
  <x:si>
    <x:t>07150307</x:t>
  </x:si>
  <x:si>
    <x:t>09150108</x:t>
  </x:si>
  <x:si>
    <x:t>0505185529</x:t>
  </x:si>
  <x:si>
    <x:t>0506767601</x:t>
  </x:si>
  <x:si>
    <x:t>2512070204</x:t>
  </x:si>
  <x:si>
    <x:t>0502312281</x:t>
  </x:si>
  <x:si>
    <x:t>2511070204</x:t>
  </x:si>
  <x:si>
    <x:t>0503441911</x:t>
  </x:si>
  <x:si>
    <x:t>2407100101</x:t>
  </x:si>
  <x:si>
    <x:t>0559664131</x:t>
  </x:si>
  <x:si>
    <x:t>0582218311</x:t>
  </x:si>
  <x:si>
    <x:t>0528495395</x:t>
  </x:si>
  <x:si>
    <x:t>0504652995</x:t>
  </x:si>
  <x:si>
    <x:t>03050302</x:t>
  </x:si>
  <x:si>
    <x:t>03150104</x:t>
  </x:si>
  <x:si>
    <x:t>04250317</x:t>
  </x:si>
  <x:si>
    <x:t>2512050407</x:t>
  </x:si>
  <x:si>
    <x:t>They are mother and daughter indian ladies. They passed by only here and her daughter wanted a hoops earrings and she choose this earrings and her mother bought a 2pcs. Bangle for herself.</x:t>
  </x:si>
  <x:si>
    <x:t>(Add-From MOE)
(1) Ear Cuff 2512100104
(De-To MOE)
(2) Hand Chain 2604160302
(De-Damage)
(1) Ring 12120404
(1) Ring 2601150405
(1) Ring 2604150406
(Add-From MOE)
(2) Bangle set 2605150312</x:t>
  </x:si>
  <x:si>
    <x:t>She is a returning costumer according to her, she showed me a earrings that she wore but her information is not registered. So I registered her. She buy a earrings with dunggling pearl</x:t>
  </x:si>
  <x:si>
    <x:t>She passed by only here and checking while talking in the phone, then after assist her and showing to her what she wanted. Then this item she like so she directly bought it for herself</x:t>
  </x:si>
  <x:si>
    <x:t>They came here with her daughter and finding an earrings for them then I choose for them and they like it then it`s takes a little bit time because they wanted to wear and put them on.</x:t>
  </x:si>
  <x:si>
    <x:t>They already came here before they already checked this item, box and the paper bag but she said they will check and come back. Then after awhile they came back and bought this item as a gift</x:t>
  </x:si>
  <x:si>
    <x:t>She came here before she wants the anklet but she wants a big discount.. then she came back for that anklets and ask for a discount again then I give it less 10drhm. Only so she will take it</x:t>
  </x:si>
  <x:si>
    <x:t>She`s an Indian lady, finding a gift for her daughter and she wanted a cross chain, so I show her the silver first and she wanted a big pendant so I show her this item. Then she like it.</x:t>
  </x:si>
  <x:si>
    <x:t>She passed by only here they went to Sephora before pass by here. Then she likes the mother of pearl but she`s finding an earrings and she bought this one, and the rings is for her daughter</x:t>
  </x:si>
  <x:si>
    <x:t>They passed by only here then they check this item, then his wife`s gonna like it so the man buy this for his wife, it`s takes time a little bit because the guy is confuse about the items.</x:t>
  </x:si>
  <x:si>
    <x:t>He passed by only and asking for a hand chain he show me the design he wanted but I said that we don`t have the same but we have the hand chain different design then he choose this item</x:t>
  </x:si>
  <x:si>
    <x:t>They came from center point, Sephora and nayomi, after that they directly come her to check if there something they want to bought then she bought this item for herself and for her daughter.</x:t>
  </x:si>
  <x:si>
    <x:t>They are family and finding for a 3 years old kid. Then they choose this one to make it her size because this item can make it small. Then they bought this item and adding a matching earrings</x:t>
  </x:si>
  <x:si>
    <x:t>They are friends. They are finding a gift for her girlfriend and he wanted to buy some necklace that matching with the ring so I show him the rings and necklace and he choose this items</x:t>
  </x:si>
  <x:si>
    <x:t>She`s one of our customer that like our items this items was requested on me because she wants this design so when we have a stock I message her to come and check. So today she bought it.</x:t>
  </x:si>
  <x:si>
    <x:t>They went in APM then they passed by here , she look around and check for the earrings and I assist her and told her the new collections so she choose this item and she bought it for herself</x:t>
  </x:si>
  <x:si>
    <x:t>She`s a returning costumer ,she told she bought before here with her friends using her friends details, now she came back to buy bracelet as a gift for her friend who came from Jordan.</x:t>
  </x:si>
  <x:si>
    <x:t>She`s an Indian lady wanted to buy earrings for herself. It takes time because she takes around and see what she`s gonna buy. But after awhile she likes this silver earrings so she bought it</x:t>
  </x:si>
  <x:si>
    <x:t>She is the sister of my customer receipt number 613330 she wants our inspired Dior and she likes our new collections earrings and the glass necklace. That`s why she bought it for herself</x:t>
  </x:si>
  <x:si>
    <x:t>They are finding a gift for her daughter`s friend.. so they choosing this set, it`s take time because the mother is a little bit confuse. But in the end they choose the one I choose to them</x:t>
  </x:si>
  <x:si>
    <x:t>2026. 2. 2 오후 2:26:02</x:t>
  </x:si>
  <x:si>
    <x:t>2026. 2. 8 오후 4:23:50</x:t>
  </x:si>
  <x:si>
    <x:t>2026. 2. 5 오후 5:50:16</x:t>
  </x:si>
  <x:si>
    <x:t>2026. 4. 24 오후 7:34:28</x:t>
  </x:si>
  <x:si>
    <x:t>2026. 2. 8 오후 4:25:41</x:t>
  </x:si>
  <x:si>
    <x:t>2026. 4. 24 오후 7:49:30</x:t>
  </x:si>
  <x:si>
    <x:t>2026. 6. 27 오후 1:16:18</x:t>
  </x:si>
  <x:si>
    <x:t>2026. 5. 1 오후 2:06:21</x:t>
  </x:si>
  <x:si>
    <x:t>2026. 2. 8 오후 1:56:43</x:t>
  </x:si>
  <x:si>
    <x:t>2026. 4. 26 오후 5:59:06</x:t>
  </x:si>
  <x:si>
    <x:t>Due to stone fall out</x:t>
  </x:si>
  <x:si>
    <x:t>2026. 6. 19 오후 8:56:42</x:t>
  </x:si>
  <x:si>
    <x:t>2026. 3. 27 오후 6:58:57</x:t>
  </x:si>
  <x:si>
    <x:t>2026. 2. 5 오후 5:46:56</x:t>
  </x:si>
  <x:si>
    <x:t>2026. 5. 16 오후 9:40:13</x:t>
  </x:si>
  <x:si>
    <x:t>2026. 3. 18 오후 4:24:25</x:t>
  </x:si>
  <x:si>
    <x:t>2026. 2. 11 오후 8:21:50</x:t>
  </x:si>
  <x:si>
    <x:t>2026. 2. 8 오후 2:04:35</x:t>
  </x:si>
  <x:si>
    <x:t>2026. 3. 12 오후 3:29:33</x:t>
  </x:si>
  <x:si>
    <x:t>2026. 4. 24 오후 7:23:18</x:t>
  </x:si>
  <x:si>
    <x:t>2026. 5. 9 오후 7:40:00</x:t>
  </x:si>
  <x:si>
    <x:t>2026. 2. 2 오후 2:33:10</x:t>
  </x:si>
  <x:si>
    <x:t>2026. 3. 8 오전 12:21:29</x:t>
  </x:si>
  <x:si>
    <x:t>From MOE to Mcc stock</x:t>
  </x:si>
  <x:si>
    <x:t>2026. 4. 24 오후 9:12:42</x:t>
  </x:si>
  <x:si>
    <x:t>2026. 2. 8 오후 1:58:40</x:t>
  </x:si>
  <x:si>
    <x:t>2026. 3. 13 오후 8:57:07</x:t>
  </x:si>
  <x:si>
    <x:t>2026. 3. 27 오후 7:21:22</x:t>
  </x:si>
  <x:si>
    <x:t>2026. 5. 9 오후 7:41:45</x:t>
  </x:si>
  <x:si>
    <x:t>2026. 4. 24 오후 7:19:25</x:t>
  </x:si>
  <x:si>
    <x:t>2026. 3. 8 오후 9:40:29</x:t>
  </x:si>
  <x:si>
    <x:t>2026. 5. 5 오전 10:40:37</x:t>
  </x:si>
  <x:si>
    <x:t>2026. 5. 1 오후 1:52:01</x:t>
  </x:si>
  <x:si>
    <x:t>2026. 3. 28 오후 9:40:47</x:t>
  </x:si>
  <x:si>
    <x:t>2026. 5. 16 오후 9:37:45</x:t>
  </x:si>
  <x:si>
    <x:t>2026. 5. 1 오후 1:48:14</x:t>
  </x:si>
  <x:si>
    <x:t>2026. 4. 24 오후 7:22:49</x:t>
  </x:si>
  <x:si>
    <x:t>2026. 3. 11 오후 8:08:05</x:t>
  </x:si>
  <x:si>
    <x:t>2026. 4. 24 오후 7:48:33</x:t>
  </x:si>
  <x:si>
    <x:t>2026. 3. 12 오후 3:02:50</x:t>
  </x:si>
  <x:si>
    <x:t>2026. 5. 9 오후 7:45:52</x:t>
  </x:si>
  <x:si>
    <x:t>2026. 1. 30 오후 6:09:51</x:t>
  </x:si>
  <x:si>
    <x:t>2026. 4. 24 오후 7:46:34</x:t>
  </x:si>
  <x:si>
    <x:t>2026. 5. 1 오후 1:50:24</x:t>
  </x:si>
  <x:si>
    <x:t>2026. 2. 15 오후 5:23:26</x:t>
  </x:si>
  <x:si>
    <x:t>2026. 2. 1 오후 4:29:45</x:t>
  </x:si>
  <x:si>
    <x:t>2026. 6. 19 오후 8:54:38</x:t>
  </x:si>
  <x:si>
    <x:t>2026. 2. 11 오후 8:23:37</x:t>
  </x:si>
  <x:si>
    <x:t>bought a silver earring</x:t>
  </x:si>
  <x:si>
    <x:t>2026. 2. 8 오후 2:07:51</x:t>
  </x:si>
  <x:si>
    <x:t>2026. 3. 13 오후 8:56:03</x:t>
  </x:si>
  <x:si>
    <x:t>1003(Jeseph)-Exchange</x:t>
  </x:si>
  <x:si>
    <x:t>2026. 3. 27 오후 7:17:39</x:t>
  </x:si>
  <x:si>
    <x:t>2026. 3. 21 오후 9:34:22</x:t>
  </x:si>
  <x:si>
    <x:t>2026. 3. 27 오후 7:21:53</x:t>
  </x:si>
  <x:si>
    <x:t>2026. 5. 1 오후 9:04:59</x:t>
  </x:si>
  <x:si>
    <x:t>2026. 4. 24 오후 7:25:14</x:t>
  </x:si>
  <x:si>
    <x:t>2026. 3. 14 오후 9:37:48</x:t>
  </x:si>
  <x:si>
    <x:t>2026. 3. 31 오후 2:29:49</x:t>
  </x:si>
  <x:si>
    <x:t>Bangle Set 2510070311</x:t>
  </x:si>
  <x:si>
    <x:t>2026. 5. 1 오후 1:46:38</x:t>
  </x:si>
  <x:si>
    <x:t>2026. 3. 15 오후 9:39:57</x:t>
  </x:si>
  <x:si>
    <x:t>2026. 4. 24 오후 7:22:05</x:t>
  </x:si>
  <x:si>
    <x:t>shifnahamza8@gmail.com</x:t>
  </x:si>
  <x:si>
    <x:t>Bangle set 2512060311</x:t>
  </x:si>
  <x:si>
    <x:t>2026. 3. 15 오후 9:06:00</x:t>
  </x:si>
  <x:si>
    <x:t>2026. 3. 27 오후 7:22:27</x:t>
  </x:si>
  <x:si>
    <x:t>2026. 2. 8 오후 12:19:47</x:t>
  </x:si>
  <x:si>
    <x:t>2026. 6. 13 오후 8:19:45</x:t>
  </x:si>
  <x:si>
    <x:t>2026. 3. 27 오후 7:26:13</x:t>
  </x:si>
  <x:si>
    <x:t>2026. 2. 13 오후 10:28:10</x:t>
  </x:si>
  <x:si>
    <x:t>2026. 5. 16 오후 9:39:40</x:t>
  </x:si>
  <x:si>
    <x:t>2026. 4. 24 오후 7:41:54</x:t>
  </x:si>
  <x:si>
    <x:t>2026. 3. 5 오후 12:06:54</x:t>
  </x:si>
  <x:si>
    <x:t>2026. 5. 15 오후 4:02:06</x:t>
  </x:si>
  <x:si>
    <x:t>혼자. 테니스 팔찌. 길이 조절 요청.</x:t>
  </x:si>
  <x:si>
    <x:t>2026. 6. 13 오후 8:23:10</x:t>
  </x:si>
  <x:si>
    <x:t>2026. 4. 22 오전 10:55:44</x:t>
  </x:si>
  <x:si>
    <x:t>2026. 2. 11 오후 8:25:50</x:t>
  </x:si>
  <x:si>
    <x:t>2026. 2. 5 오후 5:07:15</x:t>
  </x:si>
  <x:si>
    <x:t>2026. 4. 24 오후 7:41:13</x:t>
  </x:si>
  <x:si>
    <x:t>2026. 2. 12 오후 5:01:38</x:t>
  </x:si>
  <x:si>
    <x:t>2026. 5. 1 오후 2:11:46</x:t>
  </x:si>
  <x:si>
    <x:t>2026. 5. 9 오후 7:48:13</x:t>
  </x:si>
  <x:si>
    <x:t>2026. 5. 1 오후 1:35:34</x:t>
  </x:si>
  <x:si>
    <x:t>2026. 2. 13 오후 10:28:40</x:t>
  </x:si>
  <x:si>
    <x:t>2026. 3. 27 오후 7:21:09</x:t>
  </x:si>
  <x:si>
    <x:t>2026. 4. 24 오후 7:42:39</x:t>
  </x:si>
  <x:si>
    <x:t>2026. 5. 9 오후 7:51:19</x:t>
  </x:si>
  <x:si>
    <x:t>2026. 2. 15 오후 5:56:37</x:t>
  </x:si>
  <x:si>
    <x:t>2026. 6. 19 오후 8:53:12</x:t>
  </x:si>
  <x:si>
    <x:t>2026. 2. 15 오후 5:23:52</x:t>
  </x:si>
  <x:si>
    <x:t>2026. 4. 24 오후 7:35:19</x:t>
  </x:si>
  <x:si>
    <x:t>2026. 3. 22 오후 10:04:45</x:t>
  </x:si>
  <x:si>
    <x:t>Missing in the display</x:t>
  </x:si>
  <x:si>
    <x:t>2026. 3. 13 오후 8:57:59</x:t>
  </x:si>
  <x:si>
    <x:t>2026. 6. 22 오후 6:46:21</x:t>
  </x:si>
  <x:si>
    <x:t>2026. 2. 7 오후 1:46:43</x:t>
  </x:si>
  <x:si>
    <x:t>2026. 4. 24 오후 7:37:57</x:t>
  </x:si>
  <x:si>
    <x:t>2026. 3. 27 오후 7:25:06</x:t>
  </x:si>
  <x:si>
    <x:t>2026. 4. 22 오전 10:57:37</x:t>
  </x:si>
  <x:si>
    <x:t>2026. 6. 20 오후 7:40:48</x:t>
  </x:si>
  <x:si>
    <x:t>2026. 5. 29 오후 5:46:44</x:t>
  </x:si>
  <x:si>
    <x:t>2026. 3. 27 오후 7:19:04</x:t>
  </x:si>
  <x:si>
    <x:t>2026. 2. 15 오후 5:55:30</x:t>
  </x:si>
  <x:si>
    <x:t>2026. 2. 11 오후 8:24:04</x:t>
  </x:si>
  <x:si>
    <x:t>2026. 2. 15 오후 5:57:08</x:t>
  </x:si>
  <x:si>
    <x:t>2026. 3. 15 오후 9:06:38</x:t>
  </x:si>
  <x:si>
    <x:t>2026. 6. 22 오후 8:21:13</x:t>
  </x:si>
  <x:si>
    <x:t>2026. 2. 11 오후 8:41:04</x:t>
  </x:si>
  <x:si>
    <x:t>2026. 3. 18 오후 4:23:14</x:t>
  </x:si>
  <x:si>
    <x:t>2026. 4. 24 오후 7:23:52</x:t>
  </x:si>
  <x:si>
    <x:t>2026. 2. 13 오후 10:27:35</x:t>
  </x:si>
  <x:si>
    <x:t>2026. 5. 9 오후 6:09:21</x:t>
  </x:si>
  <x:si>
    <x:t>2026. 6. 18 오후 8:16:26</x:t>
  </x:si>
  <x:si>
    <x:t>2026. 6. 18 오후 1:00:24</x:t>
  </x:si>
  <x:si>
    <x:t>2026. 2. 27 오후 11:40:34</x:t>
  </x:si>
  <x:si>
    <x:t>2026. 4. 24 오후 7:18:07</x:t>
  </x:si>
  <x:si>
    <x:t>2026. 5. 1 오후 1:50:41</x:t>
  </x:si>
  <x:si>
    <x:t>2026. 2. 7 오후 1:47:59</x:t>
  </x:si>
  <x:si>
    <x:t>2026. 2. 7 오후 1:44:15</x:t>
  </x:si>
  <x:si>
    <x:t>2026. 3. 18 오후 10:16:20</x:t>
  </x:si>
  <x:si>
    <x:t>2026. 2. 7 오후 1:43:16</x:t>
  </x:si>
  <x:si>
    <x:t>2026. 2. 11 오후 8:40:35</x:t>
  </x:si>
  <x:si>
    <x:t>2026. 2. 8 오후 2:05:28</x:t>
  </x:si>
  <x:si>
    <x:t>2026. 6. 22 오후 6:45:06</x:t>
  </x:si>
  <x:si>
    <x:t>2026. 7. 5 오후 9:38:37</x:t>
  </x:si>
  <x:si>
    <x:t>2026. 3. 11 오후 8:09:50</x:t>
  </x:si>
  <x:si>
    <x:t>2026. 2. 5 오후 5:05:30</x:t>
  </x:si>
  <x:si>
    <x:t>2026. 3. 27 오후 7:18:05</x:t>
  </x:si>
  <x:si>
    <x:t>2026. 3. 27 오후 7:26:00</x:t>
  </x:si>
  <x:si>
    <x:t>2026. 4. 24 오후 7:26:22</x:t>
  </x:si>
  <x:si>
    <x:t>2026. 3. 21 오후 9:13:44</x:t>
  </x:si>
  <x:si>
    <x:t>2026. 4. 24 오후 7:44:57</x:t>
  </x:si>
  <x:si>
    <x:t>2026. 2. 11 오후 8:29:13</x:t>
  </x:si>
  <x:si>
    <x:t>2026. 3. 1 오후 10:40:58</x:t>
  </x:si>
  <x:si>
    <x:t>2026. 5. 27 오후 7:16:21</x:t>
  </x:si>
  <x:si>
    <x:t>2026. 2. 25 오후 10:19:50</x:t>
  </x:si>
  <x:si>
    <x:t>2026. 4. 13 오후 3:27:57</x:t>
  </x:si>
  <x:si>
    <x:t>2026. 3. 27 오후 7:19:34</x:t>
  </x:si>
  <x:si>
    <x:t>2026. 5. 27 오후 7:16:50</x:t>
  </x:si>
  <x:si>
    <x:t>2026. 5. 28 오후 5:39:28</x:t>
  </x:si>
  <x:si>
    <x:t>2026. 5. 9 오후 7:41:06</x:t>
  </x:si>
  <x:si>
    <x:t>2026. 2. 8 오후 2:06:25</x:t>
  </x:si>
  <x:si>
    <x:t>Same customer of the receipt (612347) she add this one .</x:t>
  </x:si>
  <x:si>
    <x:t>Same customer receipt no. 612566. They bought it for a gift</x:t>
  </x:si>
  <x:si>
    <x:t>Same customer of receipt no 613670, she added this item.</x:t>
  </x:si>
  <x:si>
    <x:t>She is returning costumer she cameback and buy bangle set.</x:t>
  </x:si>
  <x:si>
    <x:t>우리 가게때문에 볼에 방문. 처음 제품 경험이 좋아서 신뢰. 혼자. 30대 여성. 할인 요구 12%할인.</x:t>
  </x:si>
  <x:si>
    <x:t>She buy 1 pair of earrings to matching her dress for party.</x:t>
  </x:si>
  <x:si>
    <x:t>An Emarati returning customer bought bangle and bracelet.</x:t>
  </x:si>
  <x:si>
    <x:t>She`s with her 2daughter`s, she buy a bangle for herself.</x:t>
  </x:si>
  <x:si>
    <x:t>She came back to bought a ring. She`s my customer earlier.</x:t>
  </x:si>
  <x:si>
    <x:t>One family from Oman,the mother bought earrings and ring.</x:t>
  </x:si>
  <x:si>
    <x:t>Same person with the receipt 6-13655 she just added a ring.</x:t>
  </x:si>
  <x:si>
    <x:t>They are indian, she wanted this necklace so she bought it.</x:t>
  </x:si>
  <x:si>
    <x:t>Looking for the best selling one. Likes Layering bangles</x:t>
  </x:si>
  <x:si>
    <x:t>She buy a earrings this time. She is returning customer.</x:t>
  </x:si>
  <x:si>
    <x:t>Same customer her daughter bought this bracelet for herself</x:t>
  </x:si>
  <x:si>
    <x:t>She bought before and came back now and purchase a bangle.</x:t>
  </x:si>
  <x:si>
    <x:t>She bought it for her daughter. They only passed by here.</x:t>
  </x:si>
  <x:si>
    <x:t>She`s asking for a nose pin, so she bought this for herself</x:t>
  </x:si>
  <x:si>
    <x:t>Same customer of receipt 612507. She bought it for herself</x:t>
  </x:si>
  <x:si>
    <x:t>She`s one of our loyal customer,she bought it for herself.</x:t>
  </x:si>
  <x:si>
    <x:t>She bought this one for a gift that`s why she wanted a set</x:t>
  </x:si>
  <x:si>
    <x:t>She`s looking for something she wanted. So it takes time</x:t>
  </x:si>
  <x:si>
    <x:t>She buy 2 items 1 bangle set and 1 earrings for presents.</x:t>
  </x:si>
  <x:si>
    <x:t>She buy necklace but she don`t want to register her info.</x:t>
  </x:si>
  <x:si>
    <x:t>Came back from her choice bought bracelet and hands chain</x:t>
  </x:si>
  <x:si>
    <x:t>2 British couple come and buy a bracelet for their friend.</x:t>
  </x:si>
  <x:si>
    <x:t>He buy 1 ring and necklace for birthday gift to his sister.</x:t>
  </x:si>
  <x:si>
    <x:t>She came here to bought a gift , she`s one of our customer</x:t>
  </x:si>
  <x:si>
    <x:t>She passed by only here and bought this ring for herself.</x:t>
  </x:si>
  <x:si>
    <x:t>Friends came together one of them bought ring and nose pins</x:t>
  </x:si>
  <x:si>
    <x:t>She is with her 2 daughters. She buy bracelets for each.</x:t>
  </x:si>
  <x:si>
    <x:t>Came with her husband to get her necklaces and handchian</x:t>
  </x:si>
  <x:si>
    <x:t>An Indian women wearing maroon blazer bought two earrings.</x:t>
  </x:si>
  <x:si>
    <x:t>Bought for ring first and also bracelet buy like our design</x:t>
  </x:si>
  <x:si>
    <x:t>She bought this item for herself. She only passed by here</x:t>
  </x:si>
  <x:si>
    <x:t>She`s an Indian lady wants to buy for herself for daily use</x:t>
  </x:si>
  <x:si>
    <x:t>(De-Damage)
(1) Bangle 01100307
(1) Bangle 12010320
(1) Bangle 2505060314
(1) Bangle 2507060313
(De-Double Add)
(2) Bracelet 2601170305
(De-To MOE)
(3) Necklace 2512050207
(De-Pendant Issue)
(2) Necklace 2602210202
(Add-Not in the System)
(1) Earring 11100108
(3) Earring 2602220105
(1) Earring 2602220106
(3) Earring 2602220107
(1) Earring 2602220109
(Add-In)
(2) Bracelet 2601180301
(Add-??)
(1) Earring 2602220108
(1) Necklace 2511060207</x:t>
  </x:si>
  <x:si>
    <x:t>2602160210</x:t>
  </x:si>
  <x:si>
    <x:t>2507070303</x:t>
  </x:si>
  <x:si>
    <x:t>2502110412</x:t>
  </x:si>
  <x:si>
    <x:t>2504050405</x:t>
  </x:si>
  <x:si>
    <x:t>2504110208</x:t>
  </x:si>
  <x:si>
    <x:t>2505050204</x:t>
  </x:si>
  <x:si>
    <x:t>2505060207</x:t>
  </x:si>
  <x:si>
    <x:t>2507050409</x:t>
  </x:si>
  <x:si>
    <x:t>2505050301</x:t>
  </x:si>
  <x:si>
    <x:t>2506050309</x:t>
  </x:si>
  <x:si>
    <x:t>2506050101</x:t>
  </x:si>
  <x:si>
    <x:t>2509060303</x:t>
  </x:si>
  <x:si>
    <x:t>2601170313</x:t>
  </x:si>
  <x:si>
    <x:t>2504080112</x:t>
  </x:si>
  <x:si>
    <x:t>2504080210</x:t>
  </x:si>
  <x:si>
    <x:t>2502120112</x:t>
  </x:si>
  <x:si>
    <x:t>2507050107</x:t>
  </x:si>
  <x:si>
    <x:t>2504130109</x:t>
  </x:si>
  <x:si>
    <x:t>2504070205</x:t>
  </x:si>
  <x:si>
    <x:t>2508050104</x:t>
  </x:si>
  <x:si>
    <x:t>2505050312</x:t>
  </x:si>
  <x:si>
    <x:t>2511050303</x:t>
  </x:si>
  <x:si>
    <x:t>2507050204</x:t>
  </x:si>
  <x:si>
    <x:t>02050405</x:t>
  </x:si>
  <x:si>
    <x:t>2504120103</x:t>
  </x:si>
  <x:si>
    <x:t>2507090103</x:t>
  </x:si>
  <x:si>
    <x:t>2505070302</x:t>
  </x:si>
  <x:si>
    <x:t>2508060204</x:t>
  </x:si>
  <x:si>
    <x:t>2504050207</x:t>
  </x:si>
  <x:si>
    <x:t>2503060209</x:t>
  </x:si>
  <x:si>
    <x:t>2510050108</x:t>
  </x:si>
  <x:si>
    <x:t>2508050106</x:t>
  </x:si>
  <x:si>
    <x:t>2601170302</x:t>
  </x:si>
  <x:si>
    <x:t>2503070309</x:t>
  </x:si>
  <x:si>
    <x:t>2509050312</x:t>
  </x:si>
  <x:si>
    <x:t>2508060312</x:t>
  </x:si>
  <x:si>
    <x:t>2505060404</x:t>
  </x:si>
  <x:si>
    <x:t>2505060312</x:t>
  </x:si>
  <x:si>
    <x:t>2509050102</x:t>
  </x:si>
  <x:si>
    <x:t>2504090206</x:t>
  </x:si>
  <x:si>
    <x:t>2509080312</x:t>
  </x:si>
  <x:si>
    <x:t>2602180302</x:t>
  </x:si>
  <x:si>
    <x:t>2504050501</x:t>
  </x:si>
  <x:si>
    <x:t>2508050314</x:t>
  </x:si>
  <x:si>
    <x:t>2509160103</x:t>
  </x:si>
  <x:si>
    <x:t>2508050407</x:t>
  </x:si>
  <x:si>
    <x:t>2510050203</x:t>
  </x:si>
  <x:si>
    <x:t>2601150205</x:t>
  </x:si>
  <x:si>
    <x:t>2508080101</x:t>
  </x:si>
  <x:si>
    <x:t>2505060105</x:t>
  </x:si>
  <x:si>
    <x:t>2507050109</x:t>
  </x:si>
  <x:si>
    <x:t>02050301</x:t>
  </x:si>
  <x:si>
    <x:t>2503070306</x:t>
  </x:si>
  <x:si>
    <x:t>2602180104</x:t>
  </x:si>
  <x:si>
    <x:t>2509050107</x:t>
  </x:si>
  <x:si>
    <x:t>2509150101</x:t>
  </x:si>
  <x:si>
    <x:t>2508050609</x:t>
  </x:si>
  <x:si>
    <x:t>2508060303</x:t>
  </x:si>
  <x:si>
    <x:t>2601190203</x:t>
  </x:si>
  <x:si>
    <x:t>2601180409</x:t>
  </x:si>
  <x:si>
    <x:t>2601190206</x:t>
  </x:si>
  <x:si>
    <x:t>2507060102</x:t>
  </x:si>
  <x:si>
    <x:t>2502100202</x:t>
  </x:si>
  <x:si>
    <x:t>2505050503</x:t>
  </x:si>
  <x:si>
    <x:t>2507070205</x:t>
  </x:si>
  <x:si>
    <x:t>2508050209</x:t>
  </x:si>
  <x:si>
    <x:t>2507050315</x:t>
  </x:si>
  <x:si>
    <x:t>2507080202</x:t>
  </x:si>
  <x:si>
    <x:t>2602160110</x:t>
  </x:si>
  <x:si>
    <x:t>2601210108</x:t>
  </x:si>
  <x:si>
    <x:t>2505050310</x:t>
  </x:si>
  <x:si>
    <x:t>2505070408</x:t>
  </x:si>
  <x:si>
    <x:t>2601190105</x:t>
  </x:si>
  <x:si>
    <x:t>2509060205</x:t>
  </x:si>
  <x:si>
    <x:t>2509050410</x:t>
  </x:si>
  <x:si>
    <x:t>2603160104</x:t>
  </x:si>
  <x:si>
    <x:t>2601180101</x:t>
  </x:si>
  <x:si>
    <x:t>2507070302</x:t>
  </x:si>
  <x:si>
    <x:t>2509050502</x:t>
  </x:si>
  <x:si>
    <x:t>2505060208</x:t>
  </x:si>
  <x:si>
    <x:t>2502120103</x:t>
  </x:si>
  <x:si>
    <x:t>2507060313</x:t>
  </x:si>
  <x:si>
    <x:t>2504050102</x:t>
  </x:si>
  <x:si>
    <x:t>2509050407</x:t>
  </x:si>
  <x:si>
    <x:t>2606160103</x:t>
  </x:si>
  <x:si>
    <x:t>2505050206</x:t>
  </x:si>
  <x:si>
    <x:t>2504070101</x:t>
  </x:si>
  <x:si>
    <x:t>2506050303</x:t>
  </x:si>
  <x:si>
    <x:t>2511060205</x:t>
  </x:si>
  <x:si>
    <x:t>2509050207</x:t>
  </x:si>
  <x:si>
    <x:t>2508050315</x:t>
  </x:si>
  <x:si>
    <x:t>2509050402</x:t>
  </x:si>
  <x:si>
    <x:t>2510060204</x:t>
  </x:si>
  <x:si>
    <x:t>2502120404</x:t>
  </x:si>
  <x:si>
    <x:t>2505050107</x:t>
  </x:si>
  <x:si>
    <x:t>2601150103</x:t>
  </x:si>
  <x:si>
    <x:t>2605160304</x:t>
  </x:si>
  <x:si>
    <x:t>2509060202</x:t>
  </x:si>
  <x:si>
    <x:t>2603150306</x:t>
  </x:si>
  <x:si>
    <x:t>2508050301</x:t>
  </x:si>
  <x:si>
    <x:t>2509050109</x:t>
  </x:si>
  <x:si>
    <x:t>2603160105</x:t>
  </x:si>
  <x:si>
    <x:t>2505080315</x:t>
  </x:si>
  <x:si>
    <x:t>2504050302</x:t>
  </x:si>
  <x:si>
    <x:t>2602180403</x:t>
  </x:si>
  <x:si>
    <x:t>2508070101</x:t>
  </x:si>
  <x:si>
    <x:t>2602150302</x:t>
  </x:si>
  <x:si>
    <x:t>Silver925</x:t>
  </x:si>
  <x:si>
    <x:t>2504060205</x:t>
  </x:si>
  <x:si>
    <x:t>2504050107</x:t>
  </x:si>
  <x:si>
    <x:t>2504110107</x:t>
  </x:si>
  <x:si>
    <x:t>2505080405</x:t>
  </x:si>
  <x:si>
    <x:t>2505050103</x:t>
  </x:si>
  <x:si>
    <x:t>2511060306</x:t>
  </x:si>
  <x:si>
    <x:t>2507070105</x:t>
  </x:si>
  <x:si>
    <x:t>2607150302</x:t>
  </x:si>
  <x:si>
    <x:t>2505050314</x:t>
  </x:si>
  <x:si>
    <x:t>2507050401</x:t>
  </x:si>
  <x:si>
    <x:t>2505050205</x:t>
  </x:si>
  <x:si>
    <x:t>2510070205</x:t>
  </x:si>
  <x:si>
    <x:t>2607150202</x:t>
  </x:si>
  <x:si>
    <x:t>2510050308</x:t>
  </x:si>
  <x:si>
    <x:t>2507060402</x:t>
  </x:si>
  <x:si>
    <x:t>2505050502</x:t>
  </x:si>
  <x:si>
    <x:t>2502100205</x:t>
  </x:si>
  <x:si>
    <x:t>2602160206</x:t>
  </x:si>
  <x:si>
    <x:t>2602170202</x:t>
  </x:si>
  <x:si>
    <x:t>2505050501</x:t>
  </x:si>
  <x:si>
    <x:t>2503050202</x:t>
  </x:si>
  <x:si>
    <x:t>2504060203</x:t>
  </x:si>
  <x:si>
    <x:t>2507050503</x:t>
  </x:si>
  <x:si>
    <x:t>2511050201</x:t>
  </x:si>
  <x:si>
    <x:t>2507070201</x:t>
  </x:si>
  <x:si>
    <x:t>Nose pin</x:t>
  </x:si>
  <x:si>
    <x:t>2508050409</x:t>
  </x:si>
  <x:si>
    <x:t>2507050313</x:t>
  </x:si>
  <x:si>
    <x:t>2503050206</x:t>
  </x:si>
  <x:si>
    <x:t>2507090101</x:t>
  </x:si>
  <x:si>
    <x:t>2508060109</x:t>
  </x:si>
  <x:si>
    <x:t>2504050111</x:t>
  </x:si>
  <x:si>
    <x:t>2505060104</x:t>
  </x:si>
  <x:si>
    <x:t>2504080209</x:t>
  </x:si>
  <x:si>
    <x:t>2510070402</x:t>
  </x:si>
  <x:si>
    <x:t>2508050102</x:t>
  </x:si>
  <x:si>
    <x:t>2505050105</x:t>
  </x:si>
  <x:si>
    <x:t>2504110104</x:t>
  </x:si>
  <x:si>
    <x:t>2504060106</x:t>
  </x:si>
  <x:si>
    <x:t>2508050210</x:t>
  </x:si>
  <x:si>
    <x:t>2504130103</x:t>
  </x:si>
  <x:si>
    <x:t>2510060405</x:t>
  </x:si>
  <x:si>
    <x:t>2601180407</x:t>
  </x:si>
  <x:si>
    <x:t>2512050402</x:t>
  </x:si>
  <x:si>
    <x:t>2502110108</x:t>
  </x:si>
  <x:si>
    <x:t>2509060309</x:t>
  </x:si>
  <x:si>
    <x:t>2601150304</x:t>
  </x:si>
  <x:si>
    <x:t>2505050104</x:t>
  </x:si>
  <x:si>
    <x:t>2607150303</x:t>
  </x:si>
  <x:si>
    <x:t>2504080107</x:t>
  </x:si>
  <x:si>
    <x:t>2510060102</x:t>
  </x:si>
  <x:si>
    <x:t>2509060305</x:t>
  </x:si>
  <x:si>
    <x:t>2504050409</x:t>
  </x:si>
  <x:si>
    <x:t>2510060409</x:t>
  </x:si>
  <x:si>
    <x:t>2503050302</x:t>
  </x:si>
  <x:si>
    <x:t>2505050308</x:t>
  </x:si>
  <x:si>
    <x:t>2605150602</x:t>
  </x:si>
  <x:si>
    <x:t>2503080302</x:t>
  </x:si>
  <x:si>
    <x:t>2511060309</x:t>
  </x:si>
  <x:si>
    <x:t>2510060408</x:t>
  </x:si>
  <x:si>
    <x:t>2509060310</x:t>
  </x:si>
  <x:si>
    <x:t>2505060406</x:t>
  </x:si>
  <x:si>
    <x:t>2505080313</x:t>
  </x:si>
  <x:si>
    <x:t>2511050408</x:t>
  </x:si>
  <x:si>
    <x:t>2510070403</x:t>
  </x:si>
  <x:si>
    <x:t>2508060105</x:t>
  </x:si>
  <x:si>
    <x:t>2503050209</x:t>
  </x:si>
  <x:si>
    <x:t>2601160107</x:t>
  </x:si>
  <x:si>
    <x:t>2509060106</x:t>
  </x:si>
  <x:si>
    <x:t>2601150501</x:t>
  </x:si>
  <x:si>
    <x:t>2504080111</x:t>
  </x:si>
  <x:si>
    <x:t>2504060408</x:t>
  </x:si>
  <x:si>
    <x:t>2507060408</x:t>
  </x:si>
  <x:si>
    <x:t>2509150307</x:t>
  </x:si>
  <x:si>
    <x:t>2510060109</x:t>
  </x:si>
  <x:si>
    <x:t>2511060201</x:t>
  </x:si>
  <x:si>
    <x:t>2508050310</x:t>
  </x:si>
  <x:si>
    <x:t>2507060310</x:t>
  </x:si>
  <x:si>
    <x:t>2502110406</x:t>
  </x:si>
  <x:si>
    <x:t>2504070106</x:t>
  </x:si>
  <x:si>
    <x:t>2507050103</x:t>
  </x:si>
  <x:si>
    <x:t>2502130105</x:t>
  </x:si>
  <x:si>
    <x:t>2509060209</x:t>
  </x:si>
  <x:si>
    <x:t>02050302</x:t>
  </x:si>
  <x:si>
    <x:t>02050204</x:t>
  </x:si>
  <x:si>
    <x:t>2503060305</x:t>
  </x:si>
  <x:si>
    <x:t>2504090210</x:t>
  </x:si>
  <x:si>
    <x:t>2601210106</x:t>
  </x:si>
  <x:si>
    <x:t>2502100110</x:t>
  </x:si>
  <x:si>
    <x:t>2604150104</x:t>
  </x:si>
  <x:si>
    <x:t>2502120411</x:t>
  </x:si>
  <x:si>
    <x:t>2511050209</x:t>
  </x:si>
  <x:si>
    <x:t>2508060301</x:t>
  </x:si>
  <x:si>
    <x:t>2504120107</x:t>
  </x:si>
  <x:si>
    <x:t>2510050107</x:t>
  </x:si>
  <x:si>
    <x:t>2502100402</x:t>
  </x:si>
  <x:si>
    <x:t>2602160101</x:t>
  </x:si>
  <x:si>
    <x:t>2504080208</x:t>
  </x:si>
  <x:si>
    <x:t>2602170106</x:t>
  </x:si>
  <x:si>
    <x:t>2505060401</x:t>
  </x:si>
  <x:si>
    <x:t>2507070106</x:t>
  </x:si>
  <x:si>
    <x:t>2602160105</x:t>
  </x:si>
  <x:si>
    <x:t>2606160202</x:t>
  </x:si>
  <x:si>
    <x:t>2606160303</x:t>
  </x:si>
  <x:si>
    <x:t>2504060405</x:t>
  </x:si>
  <x:si>
    <x:t>2509050307</x:t>
  </x:si>
  <x:si>
    <x:t>2601160101</x:t>
  </x:si>
  <x:si>
    <x:t>2509050403</x:t>
  </x:si>
  <x:si>
    <x:t>2602160107</x:t>
  </x:si>
  <x:si>
    <x:t>2601180110</x:t>
  </x:si>
  <x:si>
    <x:t>2505060409</x:t>
  </x:si>
  <x:si>
    <x:t>2601170209</x:t>
  </x:si>
  <x:si>
    <x:t>2603150209</x:t>
  </x:si>
  <x:si>
    <x:t>2507060202</x:t>
  </x:si>
  <x:si>
    <x:t>2504050103</x:t>
  </x:si>
  <x:si>
    <x:t>Ring 2601190401</x:t>
  </x:si>
  <x:si>
    <x:t>Ring 2502100406</x:t>
  </x:si>
  <x:si>
    <x:t>Ring 2502120401</x:t>
  </x:si>
  <x:si>
    <x:t>Ring 2502110407</x:t>
  </x:si>
  <x:si>
    <x:t>Ring 2502120402</x:t>
  </x:si>
  <x:si>
    <x:t>Ring 2601170402</x:t>
  </x:si>
  <x:si>
    <x:t>SS 18kGP Zircon</x:t>
  </x:si>
  <x:si>
    <x:t>Ring 2602150402</x:t>
  </x:si>
  <x:si>
    <x:t>Ring 2505080403</x:t>
  </x:si>
  <x:si>
    <x:t>Ring 2505060402</x:t>
  </x:si>
  <x:si>
    <x:t>Ring 2602150410</x:t>
  </x:si>
  <x:si>
    <x:t>Ring 2504070404</x:t>
  </x:si>
  <x:si>
    <x:t>Ring 2502100409</x:t>
  </x:si>
  <x:si>
    <x:t>0096599923399</x:t>
  </x:si>
  <x:si>
    <x:t>Mohammad Azimi</x:t>
  </x:si>
  <x:si>
    <x:t>To MOE stocks</x:t>
  </x:si>
  <x:si>
    <x:t>New Customer</x:t>
  </x:si>
  <x:si>
    <x:t>Wahaaj Malik</x:t>
  </x:si>
  <x:si>
    <x:t>Anklet 12100507</x:t>
  </x:si>
  <x:si>
    <x:t>971525730897</x:t>
  </x:si>
  <x:si>
    <x:t>Ring 2511060410</x:t>
  </x:si>
  <x:si>
    <x:t>30s/Arab/Group</x:t>
  </x:si>
  <x:si>
    <x:t>bought a ring</x:t>
  </x:si>
  <x:si>
    <x:t>Ring 03250402</x:t>
  </x:si>
  <x:si>
    <x:t>Hamda Alrazi</x:t>
  </x:si>
  <x:si>
    <x:t>6-12763,6-12765</x:t>
  </x:si>
  <x:si>
    <x:t>Ring 08150408</x:t>
  </x:si>
  <x:si>
    <x:t>For her mother.</x:t>
  </x:si>
  <x:si>
    <x:t>SharifaNaseer</x:t>
  </x:si>
  <x:si>
    <x:t>SS 18kGP?Zircon</x:t>
  </x:si>
  <x:si>
    <x:t>+96599089510</x:t>
  </x:si>
  <x:si>
    <x:t>Ring 03050403</x:t>
  </x:si>
  <x:si>
    <x:t>Ring 03250404</x:t>
  </x:si>
  <x:si>
    <x:t>Bangle 06230303</x:t>
  </x:si>
  <x:si>
    <x:t>Ring 08100401</x:t>
  </x:si>
  <x:si>
    <x:t>Mouza Muhammad</x:t>
  </x:si>
  <x:si>
    <x:t>Uroojfateema</x:t>
  </x:si>
  <x:si>
    <x:t>Ring 12100402</x:t>
  </x:si>
  <x:si>
    <x:t>Sara Alblooshi</x:t>
  </x:si>
  <x:si>
    <x:t>Need to check</x:t>
  </x:si>
  <x:si>
    <x:t>Bought gifts</x:t>
  </x:si>
  <x:si>
    <x:t>For her Nanny</x:t>
  </x:si>
  <x:si>
    <x:t>Ring 01100401</x:t>
  </x:si>
  <x:si>
    <x:t>Ring 06050401</x:t>
  </x:si>
  <x:si>
    <x:t>Salim Nassir</x:t>
  </x:si>
  <x:si>
    <x:t>Ring 09160401</x:t>
  </x:si>
  <x:si>
    <x:t>13128(Regine)</x:t>
  </x:si>
  <x:si>
    <x:t>Jory Darwish</x:t>
  </x:si>
  <x:si>
    <x:t>40s/Arab/Loyal</x:t>
  </x:si>
  <x:si>
    <x:t>2월 품절 23품목 삭제</x:t>
  </x:si>
  <x:si>
    <x:t>9월 27일 08:02 PM</x:t>
  </x:si>
  <x:si>
    <x:t>1월 03일 11:55 AM</x:t>
  </x:si>
  <x:si>
    <x:t>Anklet 06050502</x:t>
  </x:si>
  <x:si>
    <x:t>Ring 11220401</x:t>
  </x:si>
  <x:si>
    <x:t>Anklet 11150505</x:t>
  </x:si>
  <x:si>
    <x:t>1월 01일 01:31 PM</x:t>
  </x:si>
  <x:si>
    <x:t>Amina Hassan</x:t>
  </x:si>
  <x:si>
    <x:t>Bought a gift</x:t>
  </x:si>
  <x:si>
    <x:t>14:00 - 15:00</x:t>
  </x:si>
  <x:si>
    <x:t>Ring 03050409</x:t>
  </x:si>
  <x:si>
    <x:t>Bought s ring</x:t>
  </x:si>
  <x:si>
    <x:t>Ring 12120405</x:t>
  </x:si>
  <x:si>
    <x:t>962799124757</x:t>
  </x:si>
  <x:si>
    <x:t>15:00 - 16:00</x:t>
  </x:si>
  <x:si>
    <x:t>20s/Asian/Coupe</x:t>
  </x:si>
  <x:si>
    <x:t>Sun(1/4)(교육/재고)</x:t>
  </x:si>
  <x:si>
    <x:t>Ayman Ibraham</x:t>
  </x:si>
  <x:si>
    <x:t>050502194605</x:t>
  </x:si>
  <x:si>
    <x:t>모녀/교환/20밸런스로 남음</x:t>
  </x:si>
  <x:si>
    <x:t>30s/Asian/Man</x:t>
  </x:si>
  <x:si>
    <x:t>Bangle 09070307</x:t>
  </x:si>
  <x:si>
    <x:t>Riza's / 라마단</x:t>
  </x:si>
  <x:si>
    <x:t>Bangle 09100307</x:t>
  </x:si>
  <x:si>
    <x:t>Aysha Abdulla</x:t>
  </x:si>
  <x:si>
    <x:t>14355 와 동일한 손님</x:t>
  </x:si>
  <x:si>
    <x:t>Got a nose pin</x:t>
  </x:si>
  <x:si>
    <x:t>Ring 09070416</x:t>
  </x:si>
  <x:si>
    <x:t>Stocks for MOE</x:t>
  </x:si>
  <x:si>
    <x:t>Nose Piercing</x:t>
  </x:si>
  <x:si>
    <x:t>Ring 02100407</x:t>
  </x:si>
  <x:si>
    <x:t>Nahla Mubarak</x:t>
  </x:si>
  <x:si>
    <x:t>Huda Hassan Ali</x:t>
  </x:si>
  <x:si>
    <x:t>22:00 - 23:00</x:t>
  </x:si>
  <x:si>
    <x:t>Ring 07100404</x:t>
  </x:si>
  <x:si>
    <x:t>13571(Regine)</x:t>
  </x:si>
  <x:si>
    <x:t>18:00 - 19:00</x:t>
  </x:si>
  <x:si>
    <x:t>30s/European</x:t>
  </x:si>
  <x:si>
    <x:t>0096896439919</x:t>
  </x:si>
  <x:si>
    <x:t>Salma Yousif</x:t>
  </x:si>
  <x:si>
    <x:t>Grace Stillo</x:t>
  </x:si>
  <x:si>
    <x:t>Bought earring</x:t>
  </x:si>
  <x:si>
    <x:t>11:00 - 12:00</x:t>
  </x:si>
  <x:si>
    <x:t>Bought bracelet</x:t>
  </x:si>
  <x:si>
    <x:t>10:00 - 11:00</x:t>
  </x:si>
  <x:si>
    <x:t>9월 27일 03:37 PM</x:t>
  </x:si>
  <x:si>
    <x:t>254713616276</x:t>
  </x:si>
  <x:si>
    <x:t>Josh and Nadine</x:t>
  </x:si>
  <x:si>
    <x:t>9710505503999</x:t>
  </x:si>
  <x:si>
    <x:t>Bought earrings</x:t>
  </x:si>
  <x:si>
    <x:t>Abdula Rhaman</x:t>
  </x:si>
  <x:si>
    <x:t>Bought a gifts</x:t>
  </x:si>
  <x:si>
    <x:t>SharifaNasser</x:t>
  </x:si>
  <x:si>
    <x:t>Bea Misselhorn</x:t>
  </x:si>
  <x:si>
    <x:t>447468418151</x:t>
  </x:si>
  <x:si>
    <x:t>13331(Regine)</x:t>
  </x:si>
  <x:si>
    <x:t>13481(Regine)</x:t>
  </x:si>
  <x:si>
    <x:t>For herself.</x:t>
  </x:si>
  <x:si>
    <x:t>13114(Regine)</x:t>
  </x:si>
  <x:si>
    <x:t>Bought necklace</x:t>
  </x:si>
  <x:si>
    <x:t>Fateemahamad</x:t>
  </x:si>
  <x:si>
    <x:t>Ring 11150411</x:t>
  </x:si>
  <x:si>
    <x:t>1월 11일 12:42 PM</x:t>
  </x:si>
  <x:si>
    <x:t>17:00 - 18:00</x:t>
  </x:si>
  <x:si>
    <x:t>Ring 2512060408</x:t>
  </x:si>
  <x:si>
    <x:t>Bangle 09070311</x:t>
  </x:si>
  <x:si>
    <x:t>Ring 12100411</x:t>
  </x:si>
  <x:si>
    <x:t>09:00 - 10:00</x:t>
  </x:si>
  <x:si>
    <x:t>Bangle 03270358</x:t>
  </x:si>
  <x:si>
    <x:t>Ring 2511060405</x:t>
  </x:si>
  <x:si>
    <x:t>9월 27일 09:28 PM</x:t>
  </x:si>
  <x:si>
    <x:t>Ring 09160406</x:t>
  </x:si>
  <x:si>
    <x:t>Mariam Muhammad</x:t>
  </x:si>
  <x:si>
    <x:t>9월 27일 03:28 PM</x:t>
  </x:si>
  <x:si>
    <x:t>0971545058989</x:t>
  </x:si>
  <x:si>
    <x:t>For her friend,</x:t>
  </x:si>
  <x:si>
    <x:t>30s/Local/Set</x:t>
  </x:si>
  <x:si>
    <x:t>Ring 2511060404</x:t>
  </x:si>
  <x:si>
    <x:t>Ring 11100407</x:t>
  </x:si>
  <x:si>
    <x:t>14118(Regine)</x:t>
  </x:si>
  <x:si>
    <x:t>050508823030</x:t>
  </x:si>
  <x:si>
    <x:t>Ring 09260410</x:t>
  </x:si>
  <x:si>
    <x:t>Ring 01070105</x:t>
  </x:si>
  <x:si>
    <x:t>12:00 - 13:00</x:t>
  </x:si>
  <x:si>
    <x:t>Amna Aldhaheri</x:t>
  </x:si>
  <x:si>
    <x:t>Bangle 03050307</x:t>
  </x:si>
  <x:si>
    <x:t>Aysha Lamiri</x:t>
  </x:si>
  <x:si>
    <x:t>13145(Regine)</x:t>
  </x:si>
  <x:si>
    <x:t>Soumita SIRCAR</x:t>
  </x:si>
  <x:si>
    <x:t>Bought a anklet</x:t>
  </x:si>
  <x:si>
    <x:t>Ring 07210407</x:t>
  </x:si>
  <x:si>
    <x:t>972543079094</x:t>
  </x:si>
  <x:si>
    <x:t>Ring 2602200401</x:t>
  </x:si>
  <x:si>
    <x:t>Samar Zaatar</x:t>
  </x:si>
  <x:si>
    <x:t>Ring 2602160405</x:t>
  </x:si>
  <x:si>
    <x:t>Ring 08100402</x:t>
  </x:si>
  <x:si>
    <x:t>Mariam Alhosani</x:t>
  </x:si>
  <x:si>
    <x:t>For herself,</x:t>
  </x:si>
  <x:si>
    <x:t>Ring 04250407</x:t>
  </x:si>
  <x:si>
    <x:t>Ring 2512060403</x:t>
  </x:si>
  <x:si>
    <x:t>Bangle 08150308</x:t>
  </x:si>
  <x:si>
    <x:t>Ring 07060408</x:t>
  </x:si>
  <x:si>
    <x:t>Bought rings</x:t>
  </x:si>
  <x:si>
    <x:t>Bangle 08140320</x:t>
  </x:si>
  <x:si>
    <x:t>40s/African Man</x:t>
  </x:si>
  <x:si>
    <x:t>Ring 2601170403</x:t>
  </x:si>
  <x:si>
    <x:t>Bangle 11100313</x:t>
  </x:si>
  <x:si>
    <x:t>Ring 01050411</x:t>
  </x:si>
  <x:si>
    <x:t>Anklet 11150501</x:t>
  </x:si>
  <x:si>
    <x:t>Zeeshan Khalid</x:t>
  </x:si>
  <x:si>
    <x:t>Ring 12100407</x:t>
  </x:si>
  <x:si>
    <x:t>Varsha Kumar</x:t>
  </x:si>
  <x:si>
    <x:t>Bangle 07050315</x:t>
  </x:si>
  <x:si>
    <x:t>Ring 2503050403</x:t>
  </x:si>
  <x:si>
    <x:t>Anklet 11080501</x:t>
  </x:si>
  <x:si>
    <x:t>Asma Alblooshi</x:t>
  </x:si>
  <x:si>
    <x:t>+96895511742</x:t>
  </x:si>
  <x:si>
    <x:t>1월 19일 05:07 PM</x:t>
  </x:si>
  <x:si>
    <x:t>Ring 09260404</x:t>
  </x:si>
  <x:si>
    <x:t>Ring 12110403</x:t>
  </x:si>
  <x:si>
    <x:t>Bangle 09050307</x:t>
  </x:si>
  <x:si>
    <x:t>Ring 02100404</x:t>
  </x:si>
  <x:si>
    <x:t>Ring 2505050410</x:t>
  </x:si>
  <x:si>
    <x:t>Ring 2602160407</x:t>
  </x:si>
  <x:si>
    <x:t>Ring 2505070402</x:t>
  </x:si>
  <x:si>
    <x:t>Ring 2602170406</x:t>
  </x:si>
  <x:si>
    <x:t>Ring 2505070403</x:t>
  </x:si>
  <x:si>
    <x:t>Ring 2502100403</x:t>
  </x:si>
  <x:si>
    <x:t>Ring 2505060406</x:t>
  </x:si>
  <x:si>
    <x:t>Ring 2602190410</x:t>
  </x:si>
  <x:si>
    <x:t>Ring 2602180401</x:t>
  </x:si>
  <x:si>
    <x:t>Ring 2601170409</x:t>
  </x:si>
  <x:si>
    <x:t>Ring 2507050404</x:t>
  </x:si>
  <x:si>
    <x:t>Ring 2601160405</x:t>
  </x:si>
  <x:si>
    <x:t>Ring 2510070403</x:t>
  </x:si>
  <x:si>
    <x:t>Ring 2504060408</x:t>
  </x:si>
  <x:si>
    <x:t>Ring 2503050407</x:t>
  </x:si>
  <x:si>
    <x:t>Ring 2504050402</x:t>
  </x:si>
  <x:si>
    <x:t>Ring 2505060403</x:t>
  </x:si>
  <x:si>
    <x:t>Ring 2502120405</x:t>
  </x:si>
  <x:si>
    <x:t>Ring 2603150401</x:t>
  </x:si>
  <x:si>
    <x:t>Ring 2505050406</x:t>
  </x:si>
  <x:si>
    <x:t>Ring 2504070402</x:t>
  </x:si>
  <x:si>
    <x:t>Ring 2505060405</x:t>
  </x:si>
  <x:si>
    <x:t>Ring 2507060408</x:t>
  </x:si>
  <x:si>
    <x:t>Ring 2601180403</x:t>
  </x:si>
  <x:si>
    <x:t>Ring 2602190403</x:t>
  </x:si>
  <x:si>
    <x:t>Ring 2602150403</x:t>
  </x:si>
  <x:si>
    <x:t>Ring 2505070407</x:t>
  </x:si>
  <x:si>
    <x:t>Ring 2502110405</x:t>
  </x:si>
  <x:si>
    <x:t>SS 18kGP Enamel</x:t>
  </x:si>
  <x:si>
    <x:t>Ring 2602170409</x:t>
  </x:si>
  <x:si>
    <x:t>Ring 2602190402</x:t>
  </x:si>
  <x:si>
    <x:t>Ring 2601160404</x:t>
  </x:si>
  <x:si>
    <x:t>Ring 2509150406</x:t>
  </x:si>
  <x:si>
    <x:t>Ring 2510050401</x:t>
  </x:si>
  <x:si>
    <x:t>Ring 2508050404</x:t>
  </x:si>
  <x:si>
    <x:t>Ring 2509050410</x:t>
  </x:si>
  <x:si>
    <x:t>Ring 2512050405</x:t>
  </x:si>
  <x:si>
    <x:t>Ring 2602160403</x:t>
  </x:si>
  <x:si>
    <x:t>Ring 2504050401</x:t>
  </x:si>
  <x:si>
    <x:t>Ring 2602170404</x:t>
  </x:si>
  <x:si>
    <x:t>Ring 2502120403</x:t>
  </x:si>
  <x:si>
    <x:t>Ring 2601150409</x:t>
  </x:si>
  <x:si>
    <x:t>Ring 2503050401</x:t>
  </x:si>
  <x:si>
    <x:t>Ring 2507050407</x:t>
  </x:si>
  <x:si>
    <x:t>Ring 2504060404</x:t>
  </x:si>
  <x:si>
    <x:t>Ring 2511050403</x:t>
  </x:si>
  <x:si>
    <x:t>Silver925 18kGP</x:t>
  </x:si>
  <x:si>
    <x:t>Zircon 18kGP</x:t>
  </x:si>
  <x:si>
    <x:t>Ring 2601150408</x:t>
  </x:si>
  <x:si>
    <x:t>Silver925 Shell</x:t>
  </x:si>
  <x:si>
    <x:t>Ring 2604150406</x:t>
  </x:si>
  <x:si>
    <x:t>Ring 2507060410</x:t>
  </x:si>
  <x:si>
    <x:t>Ring 2601180408</x:t>
  </x:si>
  <x:si>
    <x:t>Ring 2511050406</x:t>
  </x:si>
  <x:si>
    <x:t>Ring 2512050406</x:t>
  </x:si>
  <x:si>
    <x:t>Ring 2510050402</x:t>
  </x:si>
  <x:si>
    <x:t>Ring 2601160403</x:t>
  </x:si>
  <x:si>
    <x:t>Ring 2504060401</x:t>
  </x:si>
  <x:si>
    <x:t>Ring 2602150404</x:t>
  </x:si>
  <x:si>
    <x:t>Ring 2502120408</x:t>
  </x:si>
  <x:si>
    <x:t>Ring 2505070408</x:t>
  </x:si>
  <x:si>
    <x:t>Ring 2601170410</x:t>
  </x:si>
  <x:si>
    <x:t>Ring 2601170404</x:t>
  </x:si>
  <x:si>
    <x:t>Ring 2505070401</x:t>
  </x:si>
  <x:si>
    <x:t>Ring 2602160409</x:t>
  </x:si>
  <x:si>
    <x:t>Ring 2502120407</x:t>
  </x:si>
  <x:si>
    <x:t>Ring 2602190401</x:t>
  </x:si>
  <x:si>
    <x:t>Ring 2602170402</x:t>
  </x:si>
  <x:si>
    <x:t>Ring 2510060408</x:t>
  </x:si>
  <x:si>
    <x:t>Ring 2601170408</x:t>
  </x:si>
  <x:si>
    <x:t>Ring 2509060404</x:t>
  </x:si>
  <x:si>
    <x:t>Ring 2509050404</x:t>
  </x:si>
  <x:si>
    <x:t>Ring 2510060402</x:t>
  </x:si>
  <x:si>
    <x:t>Ring 2602150409</x:t>
  </x:si>
  <x:si>
    <x:t>Ring 2512050402</x:t>
  </x:si>
  <x:si>
    <x:t>Ring 2505080402</x:t>
  </x:si>
  <x:si>
    <x:t>Ring 2505070406</x:t>
  </x:si>
  <x:si>
    <x:t>Ring 2602160410</x:t>
  </x:si>
  <x:si>
    <x:t>Ring 2503050405</x:t>
  </x:si>
  <x:si>
    <x:t>Ring 2601180410</x:t>
  </x:si>
  <x:si>
    <x:t>Ring 2602180402</x:t>
  </x:si>
  <x:si>
    <x:t>Ring 2507070401</x:t>
  </x:si>
  <x:si>
    <x:t>Ring 02050405</x:t>
  </x:si>
  <x:si>
    <x:t>Ring 2504070401</x:t>
  </x:si>
  <x:si>
    <x:t>Ring 2601160407</x:t>
  </x:si>
  <x:si>
    <x:t>Ring 2505050407</x:t>
  </x:si>
  <x:si>
    <x:t>Ring 2502100410</x:t>
  </x:si>
  <x:si>
    <x:t>Ring 2602160401</x:t>
  </x:si>
  <x:si>
    <x:t>Ring 2601160406</x:t>
  </x:si>
  <x:si>
    <x:t>Ring 2507060404</x:t>
  </x:si>
  <x:si>
    <x:t>Ring 2504070403</x:t>
  </x:si>
  <x:si>
    <x:t>Ring 2602160406</x:t>
  </x:si>
  <x:si>
    <x:t>Ring 2601150407</x:t>
  </x:si>
  <x:si>
    <x:t>Ring 2601170406</x:t>
  </x:si>
  <x:si>
    <x:t>Ring 2505060409</x:t>
  </x:si>
  <x:si>
    <x:t>Ring 2602180405</x:t>
  </x:si>
  <x:si>
    <x:t>Ring 2505070404</x:t>
  </x:si>
  <x:si>
    <x:t>Ring 2602170403</x:t>
  </x:si>
  <x:si>
    <x:t>Ring 2602160402</x:t>
  </x:si>
  <x:si>
    <x:t>Ring 2602150401</x:t>
  </x:si>
  <x:si>
    <x:t>Ring 2504050403</x:t>
  </x:si>
  <x:si>
    <x:t>Ring 2505050408</x:t>
  </x:si>
  <x:si>
    <x:t>Ring 2504060405</x:t>
  </x:si>
  <x:si>
    <x:t>Ring 2602180403</x:t>
  </x:si>
  <x:si>
    <x:t>Bangle 11100314</x:t>
  </x:si>
  <x:si>
    <x:t>Ring 2505060401</x:t>
  </x:si>
  <x:si>
    <x:t>Beenish Syed</x:t>
  </x:si>
  <x:si>
    <x:t>Ring 2505070409</x:t>
  </x:si>
  <x:si>
    <x:t>Ring 2602170401</x:t>
  </x:si>
  <x:si>
    <x:t>Ring 2602180406</x:t>
  </x:si>
  <x:si>
    <x:t>Ring 2508050407</x:t>
  </x:si>
  <x:si>
    <x:t>Ring 2510050407</x:t>
  </x:si>
  <x:si>
    <x:t>Ring 02050406</x:t>
  </x:si>
  <x:si>
    <x:t>Ring 2509150404</x:t>
  </x:si>
  <x:si>
    <x:t>Belly piercing</x:t>
  </x:si>
  <x:si>
    <x:t>Ring 2601160402</x:t>
  </x:si>
  <x:si>
    <x:t>Ring 2502100402</x:t>
  </x:si>
  <x:si>
    <x:t>Ring 2511050404</x:t>
  </x:si>
  <x:si>
    <x:t>Zircon 18KGP</x:t>
  </x:si>
  <x:si>
    <x:t>Ring 2511050402</x:t>
  </x:si>
  <x:si>
    <x:t>Ring 2602190409</x:t>
  </x:si>
  <x:si>
    <x:t>Ring 2509050407</x:t>
  </x:si>
  <x:si>
    <x:t>Ring 2503050402</x:t>
  </x:si>
  <x:si>
    <x:t>Ring 2602170410</x:t>
  </x:si>
  <x:si>
    <x:t>Ring 2504050410</x:t>
  </x:si>
  <x:si>
    <x:t>Ring 2507050408</x:t>
  </x:si>
  <x:si>
    <x:t>Ring 2504050405</x:t>
  </x:si>
  <x:si>
    <x:t>Ring 2507050403</x:t>
  </x:si>
  <x:si>
    <x:t>Ring 2602170408</x:t>
  </x:si>
  <x:si>
    <x:t>Anklet 08150501</x:t>
  </x:si>
  <x:si>
    <x:t>14475와 같은 손님.</x:t>
  </x:si>
  <x:si>
    <x:t>Ring 2503050406</x:t>
  </x:si>
  <x:si>
    <x:t>Ring 2505080404</x:t>
  </x:si>
  <x:si>
    <x:t>Ring 2510060401</x:t>
  </x:si>
  <x:si>
    <x:t>Aysha Haroon</x:t>
  </x:si>
  <x:si>
    <x:t>40s/Arab/Man</x:t>
  </x:si>
  <x:si>
    <x:t>Mariamrasheed</x:t>
  </x:si>
  <x:si>
    <x:t>20:00 - 21:00</x:t>
  </x:si>
  <x:si>
    <x:t>Bought a ring</x:t>
  </x:si>
  <x:si>
    <x:t>19:00 - 20:00</x:t>
  </x:si>
  <x:si>
    <x:t>Ring 05100411</x:t>
  </x:si>
  <x:si>
    <x:t>Ring 2602210401</x:t>
  </x:si>
  <x:si>
    <x:t>Ring 2507060407</x:t>
  </x:si>
  <x:si>
    <x:t>Ring 2602160408</x:t>
  </x:si>
  <x:si>
    <x:t>Ring 2602150406</x:t>
  </x:si>
  <x:si>
    <x:t>Ring 2505080405</x:t>
  </x:si>
  <x:si>
    <x:t>Ring 2605150401</x:t>
  </x:si>
  <x:si>
    <x:t>Ring 2602180408</x:t>
  </x:si>
  <x:si>
    <x:t>Ring 2601170401</x:t>
  </x:si>
  <x:si>
    <x:t>Discoloration</x:t>
  </x:si>
  <x:si>
    <x:t>Ring 2507050401</x:t>
  </x:si>
  <x:si>
    <x:t>SS 18kGP Shell</x:t>
  </x:si>
  <x:si>
    <x:t>Transfer to MCC</x:t>
  </x:si>
  <x:si>
    <x:t>Ring 2502100401</x:t>
  </x:si>
  <x:si>
    <x:t>Ring 2509060403</x:t>
  </x:si>
  <x:si>
    <x:t>Ring 2602180407</x:t>
  </x:si>
  <x:si>
    <x:t>1월 15일 12:22 PM</x:t>
  </x:si>
  <x:si>
    <x:t>Titanium 18kGP</x:t>
  </x:si>
  <x:si>
    <x:t>Took from MOE</x:t>
  </x:si>
  <x:si>
    <x:t>Ring 12110411</x:t>
  </x:si>
  <x:si>
    <x:t>Ring 2509050405</x:t>
  </x:si>
  <x:si>
    <x:t>Ring 2601150405</x:t>
  </x:si>
  <x:si>
    <x:t>Ring 2511050410</x:t>
  </x:si>
  <x:si>
    <x:t>Ring 2504060410</x:t>
  </x:si>
  <x:si>
    <x:t>Ring 2602170407</x:t>
  </x:si>
  <x:si>
    <x:t>Ring 2502100411</x:t>
  </x:si>
  <x:si>
    <x:t>Ring 2601160408</x:t>
  </x:si>
  <x:si>
    <x:t>Ring 2602160404</x:t>
  </x:si>
  <x:si>
    <x:t>Ring 2504050406</x:t>
  </x:si>
  <x:si>
    <x:t>Ring 2508050401</x:t>
  </x:si>
  <x:si>
    <x:t>Ring 2506050401</x:t>
  </x:si>
  <x:si>
    <x:t>Ring 2502110402</x:t>
  </x:si>
  <x:si>
    <x:t>Ring 2504050409</x:t>
  </x:si>
  <x:si>
    <x:t>Ring 2602180409</x:t>
  </x:si>
  <x:si>
    <x:t>Good Potential</x:t>
  </x:si>
  <x:si>
    <x:t>Due to exchange</x:t>
  </x:si>
  <x:si>
    <x:t>Ring 2505050403</x:t>
  </x:si>
  <x:si>
    <x:t>Ring 2504060406</x:t>
  </x:si>
  <x:si>
    <x:t>Ring 2601170405</x:t>
  </x:si>
  <x:si>
    <x:t>Ring 2505060410</x:t>
  </x:si>
  <x:si>
    <x:t>Ring 2602180404</x:t>
  </x:si>
  <x:si>
    <x:t>Ring 2504060409</x:t>
  </x:si>
  <x:si>
    <x:t>Ring 08010405</x:t>
  </x:si>
  <x:si>
    <x:t>0504655456</x:t>
  </x:si>
  <x:si>
    <x:t>Bashayer</x:t>
  </x:si>
  <x:si>
    <x:t>2506050301</x:t>
  </x:si>
  <x:si>
    <x:t>2503060303</x:t>
  </x:si>
  <x:si>
    <x:t>2606200103</x:t>
  </x:si>
  <x:si>
    <x:t>2606180109</x:t>
  </x:si>
  <x:si>
    <x:t>2510060311</x:t>
  </x:si>
  <x:si>
    <x:t>2605150103</x:t>
  </x:si>
  <x:si>
    <x:t>2606160104</x:t>
  </x:si>
  <x:si>
    <x:t>2504070112</x:t>
  </x:si>
  <x:si>
    <x:t>2503050305</x:t>
  </x:si>
  <x:si>
    <x:t>2605160201</x:t>
  </x:si>
  <x:si>
    <x:t>2502110105</x:t>
  </x:si>
  <x:si>
    <x:t>2601160210</x:t>
  </x:si>
  <x:si>
    <x:t>2510050311</x:t>
  </x:si>
  <x:si>
    <x:t>2606170201</x:t>
  </x:si>
  <x:si>
    <x:t>2505060101</x:t>
  </x:si>
  <x:si>
    <x:t>2606150104</x:t>
  </x:si>
  <x:si>
    <x:t>2606190101</x:t>
  </x:si>
  <x:si>
    <x:t>2601190103</x:t>
  </x:si>
  <x:si>
    <x:t>2605150210</x:t>
  </x:si>
  <x:si>
    <x:t>2507050504</x:t>
  </x:si>
  <x:si>
    <x:t>2502110104</x:t>
  </x:si>
  <x:si>
    <x:t>2606190104</x:t>
  </x:si>
  <x:si>
    <x:t>2601150106</x:t>
  </x:si>
  <x:si>
    <x:t>2606170205</x:t>
  </x:si>
  <x:si>
    <x:t>2507050110</x:t>
  </x:si>
  <x:si>
    <x:t>2605150206</x:t>
  </x:si>
  <x:si>
    <x:t>Belly Ring</x:t>
  </x:si>
  <x:si>
    <x:t>2511050409</x:t>
  </x:si>
  <x:si>
    <x:t>2605160102</x:t>
  </x:si>
  <x:si>
    <x:t>2605160101</x:t>
  </x:si>
  <x:si>
    <x:t>2605150203</x:t>
  </x:si>
  <x:si>
    <x:t>2603160201</x:t>
  </x:si>
  <x:si>
    <x:t>2511060308</x:t>
  </x:si>
  <x:si>
    <x:t>2606180108</x:t>
  </x:si>
  <x:si>
    <x:t>2510050407</x:t>
  </x:si>
  <x:si>
    <x:t>2511050407</x:t>
  </x:si>
  <x:si>
    <x:t>2502130106</x:t>
  </x:si>
  <x:si>
    <x:t>2504060320</x:t>
  </x:si>
  <x:si>
    <x:t>2606150405</x:t>
  </x:si>
  <x:si>
    <x:t>2606170308</x:t>
  </x:si>
  <x:si>
    <x:t>2606170203</x:t>
  </x:si>
  <x:si>
    <x:t>2601150313</x:t>
  </x:si>
  <x:si>
    <x:t>2606150502</x:t>
  </x:si>
  <x:si>
    <x:t>2605150205</x:t>
  </x:si>
  <x:si>
    <x:t>2502100405</x:t>
  </x:si>
  <x:si>
    <x:t>2606160209</x:t>
  </x:si>
  <x:si>
    <x:t>2606150406</x:t>
  </x:si>
  <x:si>
    <x:t>2502100406</x:t>
  </x:si>
  <x:si>
    <x:t>2606170306</x:t>
  </x:si>
  <x:si>
    <x:t>2508050402</x:t>
  </x:si>
  <x:si>
    <x:t>2504100101</x:t>
  </x:si>
  <x:si>
    <x:t>2510080103</x:t>
  </x:si>
  <x:si>
    <x:t>2510050312</x:t>
  </x:si>
  <x:si>
    <x:t>2602170104</x:t>
  </x:si>
  <x:si>
    <x:t>02050406</x:t>
  </x:si>
  <x:si>
    <x:t>2504060406</x:t>
  </x:si>
  <x:si>
    <x:t>2504050101</x:t>
  </x:si>
  <x:si>
    <x:t>2503060205</x:t>
  </x:si>
  <x:si>
    <x:t>2507080110</x:t>
  </x:si>
  <x:si>
    <x:t>2502130108</x:t>
  </x:si>
  <x:si>
    <x:t>2602180102</x:t>
  </x:si>
  <x:si>
    <x:t>2505050408</x:t>
  </x:si>
  <x:si>
    <x:t>2502120111</x:t>
  </x:si>
  <x:si>
    <x:t>2605150306</x:t>
  </x:si>
  <x:si>
    <x:t>2510070201</x:t>
  </x:si>
  <x:si>
    <x:t>2510050207</x:t>
  </x:si>
  <x:si>
    <x:t>2602190302</x:t>
  </x:si>
  <x:si>
    <x:t>2504110202</x:t>
  </x:si>
  <x:si>
    <x:t>2509070107</x:t>
  </x:si>
  <x:si>
    <x:t>2507060401</x:t>
  </x:si>
  <x:si>
    <x:t>2511060401</x:t>
  </x:si>
  <x:si>
    <x:t>2601180104</x:t>
  </x:si>
  <x:si>
    <x:t>2510060305</x:t>
  </x:si>
  <x:si>
    <x:t>2512060101</x:t>
  </x:si>
  <x:si>
    <x:t>2503060202</x:t>
  </x:si>
  <x:si>
    <x:t>2508050306</x:t>
  </x:si>
  <x:si>
    <x:t>2505060309</x:t>
  </x:si>
  <x:si>
    <x:t>2512050207</x:t>
  </x:si>
  <x:si>
    <x:t>2602190104</x:t>
  </x:si>
  <x:si>
    <x:t>2502100105</x:t>
  </x:si>
  <x:si>
    <x:t>2504060110</x:t>
  </x:si>
  <x:si>
    <x:t>2504080108</x:t>
  </x:si>
  <x:si>
    <x:t>2506050310</x:t>
  </x:si>
  <x:si>
    <x:t>2505050208</x:t>
  </x:si>
  <x:si>
    <x:t>2504080104</x:t>
  </x:si>
  <x:si>
    <x:t>2504060401</x:t>
  </x:si>
  <x:si>
    <x:t>2504090103</x:t>
  </x:si>
  <x:si>
    <x:t>2509060208</x:t>
  </x:si>
  <x:si>
    <x:t>2504110102</x:t>
  </x:si>
  <x:si>
    <x:t>2505090313</x:t>
  </x:si>
  <x:si>
    <x:t>2507070305</x:t>
  </x:si>
  <x:si>
    <x:t>2507050106</x:t>
  </x:si>
  <x:si>
    <x:t>2505070303</x:t>
  </x:si>
  <x:si>
    <x:t>2510050105</x:t>
  </x:si>
  <x:si>
    <x:t>2505070103</x:t>
  </x:si>
  <x:si>
    <x:t>2510060206</x:t>
  </x:si>
  <x:si>
    <x:t>2507080103</x:t>
  </x:si>
  <x:si>
    <x:t>2502100302</x:t>
  </x:si>
  <x:si>
    <x:t>2510060309</x:t>
  </x:si>
  <x:si>
    <x:t>2602170304</x:t>
  </x:si>
  <x:si>
    <x:t>2504070303</x:t>
  </x:si>
  <x:si>
    <x:t>2504060206</x:t>
  </x:si>
  <x:si>
    <x:t>2504100209</x:t>
  </x:si>
  <x:si>
    <x:t>2506050107</x:t>
  </x:si>
  <x:si>
    <x:t>2508060106</x:t>
  </x:si>
  <x:si>
    <x:t>2505060315</x:t>
  </x:si>
  <x:si>
    <x:t>2510050106</x:t>
  </x:si>
  <x:si>
    <x:t>2507070110</x:t>
  </x:si>
  <x:si>
    <x:t>2506050307</x:t>
  </x:si>
  <x:si>
    <x:t>02050103</x:t>
  </x:si>
  <x:si>
    <x:t>2504070307</x:t>
  </x:si>
  <x:si>
    <x:t>2509060107</x:t>
  </x:si>
  <x:si>
    <x:t>2605150106</x:t>
  </x:si>
  <x:si>
    <x:t>2504110109</x:t>
  </x:si>
  <x:si>
    <x:t>2502120107</x:t>
  </x:si>
  <x:si>
    <x:t>2505050307</x:t>
  </x:si>
  <x:si>
    <x:t>2510070110</x:t>
  </x:si>
  <x:si>
    <x:t>2504080303</x:t>
  </x:si>
  <x:si>
    <x:t>2508050304</x:t>
  </x:si>
  <x:si>
    <x:t>2602190110</x:t>
  </x:si>
  <x:si>
    <x:t>2506050311</x:t>
  </x:si>
  <x:si>
    <x:t>2507050108</x:t>
  </x:si>
  <x:si>
    <x:t>2504060112</x:t>
  </x:si>
  <x:si>
    <x:t>2505060405</x:t>
  </x:si>
  <x:si>
    <x:t>2504130106</x:t>
  </x:si>
  <x:si>
    <x:t>2602190408</x:t>
  </x:si>
  <x:si>
    <x:t>2504110105</x:t>
  </x:si>
  <x:si>
    <x:t>2503050308</x:t>
  </x:si>
  <x:si>
    <x:t>HandChain</x:t>
  </x:si>
  <x:si>
    <x:t>2509050314</x:t>
  </x:si>
  <x:si>
    <x:t>2510060302</x:t>
  </x:si>
  <x:si>
    <x:t>2505080314</x:t>
  </x:si>
  <x:si>
    <x:t>2510050315</x:t>
  </x:si>
  <x:si>
    <x:t>2505070410</x:t>
  </x:si>
  <x:si>
    <x:t>2507060208</x:t>
  </x:si>
  <x:si>
    <x:t>2510060401</x:t>
  </x:si>
  <x:si>
    <x:t>2504080202</x:t>
  </x:si>
  <x:si>
    <x:t>2507060312</x:t>
  </x:si>
  <x:si>
    <x:t>2508070102</x:t>
  </x:si>
  <x:si>
    <x:t>2509080311</x:t>
  </x:si>
  <x:si>
    <x:t>2507050105</x:t>
  </x:si>
  <x:si>
    <x:t>2602170207</x:t>
  </x:si>
  <x:si>
    <x:t>2512050404</x:t>
  </x:si>
  <x:si>
    <x:t>2506050201</x:t>
  </x:si>
  <x:si>
    <x:t>2601190201</x:t>
  </x:si>
  <x:si>
    <x:t>02050404</x:t>
  </x:si>
  <x:si>
    <x:t>2503080303</x:t>
  </x:si>
  <x:si>
    <x:t>2502100312</x:t>
  </x:si>
  <x:si>
    <x:t>2506050109</x:t>
  </x:si>
  <x:si>
    <x:t>2503050201</x:t>
  </x:si>
  <x:si>
    <x:t>2508050205</x:t>
  </x:si>
  <x:si>
    <x:t>2504070309</x:t>
  </x:si>
  <x:si>
    <x:t>2509050313</x:t>
  </x:si>
  <x:si>
    <x:t>2603150301</x:t>
  </x:si>
  <x:si>
    <x:t>2502120407</x:t>
  </x:si>
  <x:si>
    <x:t>2503070302</x:t>
  </x:si>
  <x:si>
    <x:t>2601160103</x:t>
  </x:si>
  <x:si>
    <x:t>2505050108</x:t>
  </x:si>
  <x:si>
    <x:t>2510050104</x:t>
  </x:si>
  <x:si>
    <x:t>2511050106</x:t>
  </x:si>
  <x:si>
    <x:t>2503050307</x:t>
  </x:si>
  <x:si>
    <x:t>2602190405</x:t>
  </x:si>
  <x:si>
    <x:t>2504110209</x:t>
  </x:si>
  <x:si>
    <x:t>2509050302</x:t>
  </x:si>
  <x:si>
    <x:t>2509050301</x:t>
  </x:si>
  <x:si>
    <x:t>2507060207</x:t>
  </x:si>
  <x:si>
    <x:t>2504090204</x:t>
  </x:si>
  <x:si>
    <x:t>2510070204</x:t>
  </x:si>
  <x:si>
    <x:t>2508060108</x:t>
  </x:si>
  <x:si>
    <x:t>2504070107</x:t>
  </x:si>
  <x:si>
    <x:t>2504060318</x:t>
  </x:si>
  <x:si>
    <x:t>2602210104</x:t>
  </x:si>
  <x:si>
    <x:t>2505070106</x:t>
  </x:si>
  <x:si>
    <x:t>2502100316</x:t>
  </x:si>
  <x:si>
    <x:t>2505070313</x:t>
  </x:si>
  <x:si>
    <x:t>2510050313</x:t>
  </x:si>
  <x:si>
    <x:t>2504070111</x:t>
  </x:si>
  <x:si>
    <x:t>2512050206</x:t>
  </x:si>
  <x:si>
    <x:t>2511060204</x:t>
  </x:si>
  <x:si>
    <x:t>2511050306</x:t>
  </x:si>
  <x:si>
    <x:t>2602170107</x:t>
  </x:si>
  <x:si>
    <x:t>2508050206</x:t>
  </x:si>
  <x:si>
    <x:t>2502100210</x:t>
  </x:si>
  <x:si>
    <x:t>2603150106</x:t>
  </x:si>
  <x:si>
    <x:t>2507070203</x:t>
  </x:si>
  <x:si>
    <x:t>2602210110</x:t>
  </x:si>
  <x:si>
    <x:t>2602170309</x:t>
  </x:si>
  <x:si>
    <x:t>2511050410</x:t>
  </x:si>
  <x:si>
    <x:t>2510070207</x:t>
  </x:si>
  <x:si>
    <x:t>2504070204</x:t>
  </x:si>
  <x:si>
    <x:t>2504090203</x:t>
  </x:si>
  <x:si>
    <x:t>2504100205</x:t>
  </x:si>
  <x:si>
    <x:t>2605170311</x:t>
  </x:si>
  <x:si>
    <x:t>2511060304</x:t>
  </x:si>
  <x:si>
    <x:t>2504110110</x:t>
  </x:si>
  <x:si>
    <x:t>2505070405</x:t>
  </x:si>
  <x:si>
    <x:t>2507050309</x:t>
  </x:si>
  <x:si>
    <x:t>2504060301</x:t>
  </x:si>
  <x:si>
    <x:t>2601160203</x:t>
  </x:si>
  <x:si>
    <x:t>2504050311</x:t>
  </x:si>
  <x:si>
    <x:t>2508050607</x:t>
  </x:si>
  <x:si>
    <x:t>2508050105</x:t>
  </x:si>
  <x:si>
    <x:t>2605160104</x:t>
  </x:si>
  <x:si>
    <x:t>2602160207</x:t>
  </x:si>
  <x:si>
    <x:t>2505070314</x:t>
  </x:si>
  <x:si>
    <x:t>2505070107</x:t>
  </x:si>
  <x:si>
    <x:t>2602190404</x:t>
  </x:si>
  <x:si>
    <x:t>2504050408</x:t>
  </x:si>
  <x:si>
    <x:t>2507050310</x:t>
  </x:si>
  <x:si>
    <x:t>2602170209</x:t>
  </x:si>
  <x:si>
    <x:t>2505060204</x:t>
  </x:si>
  <x:si>
    <x:t>2504090209</x:t>
  </x:si>
  <x:si>
    <x:t>2502100204</x:t>
  </x:si>
  <x:si>
    <x:t>2507050203</x:t>
  </x:si>
  <x:si>
    <x:t>2505050309</x:t>
  </x:si>
  <x:si>
    <x:t>2502100303</x:t>
  </x:si>
  <x:si>
    <x:t>2508050313</x:t>
  </x:si>
  <x:si>
    <x:t>2505070312</x:t>
  </x:si>
  <x:si>
    <x:t>2504060314</x:t>
  </x:si>
  <x:si>
    <x:t>2505060308</x:t>
  </x:si>
  <x:si>
    <x:t>2505050106</x:t>
  </x:si>
  <x:si>
    <x:t>2505080302</x:t>
  </x:si>
  <x:si>
    <x:t>2509060311</x:t>
  </x:si>
  <x:si>
    <x:t>2503050208</x:t>
  </x:si>
  <x:si>
    <x:t>2502130111</x:t>
  </x:si>
  <x:si>
    <x:t>2502110408</x:t>
  </x:si>
  <x:si>
    <x:t>2504060102</x:t>
  </x:si>
  <x:si>
    <x:t>2507070101</x:t>
  </x:si>
  <x:si>
    <x:t>2505050506</x:t>
  </x:si>
  <x:si>
    <x:t>2510070404</x:t>
  </x:si>
  <x:si>
    <x:t>2605150307</x:t>
  </x:si>
  <x:si>
    <x:t>2510060104</x:t>
  </x:si>
  <x:si>
    <x:t>2508050109</x:t>
  </x:si>
  <x:si>
    <x:t>2507050302</x:t>
  </x:si>
  <x:si>
    <x:t>2507060101</x:t>
  </x:si>
  <x:si>
    <x:t>2511060202</x:t>
  </x:si>
  <x:si>
    <x:t>2605150107</x:t>
  </x:si>
  <x:si>
    <x:t>2504120106</x:t>
  </x:si>
  <x:si>
    <x:t>2508060202</x:t>
  </x:si>
  <x:si>
    <x:t>2506050502</x:t>
  </x:si>
  <x:si>
    <x:t>2508060205</x:t>
  </x:si>
  <x:si>
    <x:t>2511050401</x:t>
  </x:si>
  <x:si>
    <x:t>2505070102</x:t>
  </x:si>
  <x:si>
    <x:t>2504060210</x:t>
  </x:si>
  <x:si>
    <x:t>2504110201</x:t>
  </x:si>
  <x:si>
    <x:t>2504070110</x:t>
  </x:si>
  <x:si>
    <x:t>2506050105</x:t>
  </x:si>
  <x:si>
    <x:t>2505050504</x:t>
  </x:si>
  <x:si>
    <x:t>2509050104</x:t>
  </x:si>
  <x:si>
    <x:t>Belly Stud</x:t>
  </x:si>
  <x:si>
    <x:t>2510050307</x:t>
  </x:si>
  <x:si>
    <x:t>2505050109</x:t>
  </x:si>
  <x:si>
    <x:t>2510050402</x:t>
  </x:si>
  <x:si>
    <x:t>2509060307</x:t>
  </x:si>
  <x:si>
    <x:t>2601170306</x:t>
  </x:si>
  <x:si>
    <x:t>2504080203</x:t>
  </x:si>
  <x:si>
    <x:t>2505090102</x:t>
  </x:si>
  <x:si>
    <x:t>2508050303</x:t>
  </x:si>
  <x:si>
    <x:t>2504080105</x:t>
  </x:si>
  <x:si>
    <x:t>2603150210</x:t>
  </x:si>
  <x:si>
    <x:t>2503050406</x:t>
  </x:si>
  <x:si>
    <x:t>02050303</x:t>
  </x:si>
  <x:si>
    <x:t>2601200105</x:t>
  </x:si>
  <x:si>
    <x:t>2503060207</x:t>
  </x:si>
  <x:si>
    <x:t>2512050106</x:t>
  </x:si>
  <x:si>
    <x:t>2511050302</x:t>
  </x:si>
  <x:si>
    <x:t>2505060407</x:t>
  </x:si>
  <x:si>
    <x:t>2507070307</x:t>
  </x:si>
  <x:si>
    <x:t>2502120104</x:t>
  </x:si>
  <x:si>
    <x:t>2504100207</x:t>
  </x:si>
  <x:si>
    <x:t>2507080107</x:t>
  </x:si>
  <x:si>
    <x:t>2507060302</x:t>
  </x:si>
  <x:si>
    <x:t>2510050302</x:t>
  </x:si>
  <x:si>
    <x:t>2507050502</x:t>
  </x:si>
  <x:si>
    <x:t>2503050106</x:t>
  </x:si>
  <x:si>
    <x:t>2504080201</x:t>
  </x:si>
  <x:si>
    <x:t>2601160304</x:t>
  </x:si>
  <x:si>
    <x:t>2504070103</x:t>
  </x:si>
  <x:si>
    <x:t>2503060301</x:t>
  </x:si>
  <x:si>
    <x:t>2504100208</x:t>
  </x:si>
  <x:si>
    <x:t>2512050110</x:t>
  </x:si>
  <x:si>
    <x:t>2601170109</x:t>
  </x:si>
  <x:si>
    <x:t>2505070407</x:t>
  </x:si>
  <x:si>
    <x:t>2505080401</x:t>
  </x:si>
  <x:si>
    <x:t>2506050308</x:t>
  </x:si>
  <x:si>
    <x:t>2505060306</x:t>
  </x:si>
  <x:si>
    <x:t>2606180106</x:t>
  </x:si>
  <x:si>
    <x:t>2602170315</x:t>
  </x:si>
  <x:si>
    <x:t>2510070104</x:t>
  </x:si>
  <x:si>
    <x:t>2509070314</x:t>
  </x:si>
  <x:si>
    <x:t>2502100503</x:t>
  </x:si>
  <x:si>
    <x:t>2512050304</x:t>
  </x:si>
  <x:si>
    <x:t>2509050311</x:t>
  </x:si>
  <x:si>
    <x:t>02050407</x:t>
  </x:si>
  <x:si>
    <x:t>2604160301</x:t>
  </x:si>
  <x:si>
    <x:t>2504100106</x:t>
  </x:si>
  <x:si>
    <x:t>2508060102</x:t>
  </x:si>
  <x:si>
    <x:t>2507070208</x:t>
  </x:si>
  <x:si>
    <x:t>2509050106</x:t>
  </x:si>
  <x:si>
    <x:t>Hand Chain</x:t>
  </x:si>
  <x:si>
    <x:t>2502100410</x:t>
  </x:si>
  <x:si>
    <x:t>2601220110</x:t>
  </x:si>
  <x:si>
    <x:t>2512060104</x:t>
  </x:si>
  <x:si>
    <x:t>2509070315</x:t>
  </x:si>
  <x:si>
    <x:t>2510060403</x:t>
  </x:si>
  <x:si>
    <x:t>2507050407</x:t>
  </x:si>
  <x:si>
    <x:t>2502120403</x:t>
  </x:si>
  <x:si>
    <x:t>2507050405</x:t>
  </x:si>
  <x:si>
    <x:t>2509050304</x:t>
  </x:si>
  <x:si>
    <x:t>2506050202</x:t>
  </x:si>
  <x:si>
    <x:t>2509050401</x:t>
  </x:si>
  <x:si>
    <x:t>2601150104</x:t>
  </x:si>
  <x:si>
    <x:t>2605150110</x:t>
  </x:si>
  <x:si>
    <x:t>2511050203</x:t>
  </x:si>
  <x:si>
    <x:t>2509060313</x:t>
  </x:si>
  <x:si>
    <x:t>2509050308</x:t>
  </x:si>
  <x:si>
    <x:t>2507050404</x:t>
  </x:si>
  <x:si>
    <x:t>2502100413</x:t>
  </x:si>
  <x:si>
    <x:t>2509050204</x:t>
  </x:si>
  <x:si>
    <x:t>2507060205</x:t>
  </x:si>
  <x:si>
    <x:t>2509060109</x:t>
  </x:si>
  <x:si>
    <x:t>2510060101</x:t>
  </x:si>
  <x:si>
    <x:t>2511050210</x:t>
  </x:si>
  <x:si>
    <x:t>2505070306</x:t>
  </x:si>
  <x:si>
    <x:t>2507070306</x:t>
  </x:si>
  <x:si>
    <x:t>2507060204</x:t>
  </x:si>
  <x:si>
    <x:t>2504100202</x:t>
  </x:si>
  <x:si>
    <x:t>2605150208</x:t>
  </x:si>
  <x:si>
    <x:t>2509060403</x:t>
  </x:si>
  <x:si>
    <x:t>2502110401</x:t>
  </x:si>
  <x:si>
    <x:t>2507050301</x:t>
  </x:si>
  <x:si>
    <x:t>2505090312</x:t>
  </x:si>
  <x:si>
    <x:t>2509050110</x:t>
  </x:si>
  <x:si>
    <x:t>2504090109</x:t>
  </x:si>
  <x:si>
    <x:t>2503050204</x:t>
  </x:si>
  <x:si>
    <x:t>2504110103</x:t>
  </x:si>
  <x:si>
    <x:t>2507060108</x:t>
  </x:si>
  <x:si>
    <x:t>2501070105</x:t>
  </x:si>
  <x:si>
    <x:t>2509070104</x:t>
  </x:si>
  <x:si>
    <x:t>2507070202</x:t>
  </x:si>
  <x:si>
    <x:t>2507050402</x:t>
  </x:si>
  <x:si>
    <x:t>2504050303</x:t>
  </x:si>
  <x:si>
    <x:t>2504090205</x:t>
  </x:si>
  <x:si>
    <x:t>2504080102</x:t>
  </x:si>
  <x:si>
    <x:t>2510070105</x:t>
  </x:si>
  <x:si>
    <x:t>2511050108</x:t>
  </x:si>
  <x:si>
    <x:t>2508060203</x:t>
  </x:si>
  <x:si>
    <x:t>2603150208</x:t>
  </x:si>
  <x:si>
    <x:t>2507060110</x:t>
  </x:si>
  <x:si>
    <x:t>02050206</x:t>
  </x:si>
  <x:si>
    <x:t>2605160208</x:t>
  </x:si>
  <x:si>
    <x:t>2505050303</x:t>
  </x:si>
  <x:si>
    <x:t>2507060406</x:t>
  </x:si>
  <x:si>
    <x:t>2604150106</x:t>
  </x:si>
  <x:si>
    <x:t>2511060305</x:t>
  </x:si>
  <x:si>
    <x:t>2506050106</x:t>
  </x:si>
  <x:si>
    <x:t>2507060304</x:t>
  </x:si>
  <x:si>
    <x:t>2503060106</x:t>
  </x:si>
  <x:si>
    <x:t>2512050205</x:t>
  </x:si>
  <x:si>
    <x:t>2503050401</x:t>
  </x:si>
  <x:si>
    <x:t>2504060312</x:t>
  </x:si>
  <x:si>
    <x:t>2601170314</x:t>
  </x:si>
  <x:si>
    <x:t>2509070101</x:t>
  </x:si>
  <x:si>
    <x:t>2502120106</x:t>
  </x:si>
  <x:si>
    <x:t>2509050315</x:t>
  </x:si>
  <x:si>
    <x:t>2605160210</x:t>
  </x:si>
  <x:si>
    <x:t>2512050302</x:t>
  </x:si>
  <x:si>
    <x:t>2604150408</x:t>
  </x:si>
  <x:si>
    <x:t>2504060307</x:t>
  </x:si>
  <x:si>
    <x:t>2504080302</x:t>
  </x:si>
  <x:si>
    <x:t>02050305</x:t>
  </x:si>
  <x:si>
    <x:t>2602150104</x:t>
  </x:si>
  <x:si>
    <x:t>2506050302</x:t>
  </x:si>
  <x:si>
    <x:t>2504050205</x:t>
  </x:si>
  <x:si>
    <x:t>2505080301</x:t>
  </x:si>
  <x:si>
    <x:t>2505080102</x:t>
  </x:si>
  <x:si>
    <x:t>2504050105</x:t>
  </x:si>
  <x:si>
    <x:t>2508050110</x:t>
  </x:si>
  <x:si>
    <x:t>2502100304</x:t>
  </x:si>
  <x:si>
    <x:t>2510060208</x:t>
  </x:si>
  <x:si>
    <x:t>2503070307</x:t>
  </x:si>
  <x:si>
    <x:t>2504080206</x:t>
  </x:si>
  <x:si>
    <x:t>2503050205</x:t>
  </x:si>
  <x:si>
    <x:t>2511050310</x:t>
  </x:si>
  <x:si>
    <x:t>2604160303</x:t>
  </x:si>
  <x:si>
    <x:t>2505050407</x:t>
  </x:si>
  <x:si>
    <x:t>2512050105</x:t>
  </x:si>
  <x:si>
    <x:t>2507060405</x:t>
  </x:si>
  <x:si>
    <x:t>2504050202</x:t>
  </x:si>
  <x:si>
    <x:t>2504090108</x:t>
  </x:si>
  <x:si>
    <x:t>2504120105</x:t>
  </x:si>
  <x:si>
    <x:t>2601150310</x:t>
  </x:si>
  <x:si>
    <x:t>2504080109</x:t>
  </x:si>
  <x:si>
    <x:t>2601220104</x:t>
  </x:si>
  <x:si>
    <x:t>2510060210</x:t>
  </x:si>
  <x:si>
    <x:t>2505050507</x:t>
  </x:si>
  <x:si>
    <x:t>2508060110</x:t>
  </x:si>
  <x:si>
    <x:t>2504070202</x:t>
  </x:si>
  <x:si>
    <x:t>2602150106</x:t>
  </x:si>
  <x:si>
    <x:t>2504070403</x:t>
  </x:si>
  <x:si>
    <x:t>2602150509</x:t>
  </x:si>
  <x:si>
    <x:t>2511050405</x:t>
  </x:si>
  <x:si>
    <x:t>2503050203</x:t>
  </x:si>
  <x:si>
    <x:t>2510070101</x:t>
  </x:si>
  <x:si>
    <x:t>2502130114</x:t>
  </x:si>
  <x:si>
    <x:t>2504060207</x:t>
  </x:si>
  <x:si>
    <x:t>2510070202</x:t>
  </x:si>
  <x:si>
    <x:t>2605150402</x:t>
  </x:si>
  <x:si>
    <x:t>2601160207</x:t>
  </x:si>
  <x:si>
    <x:t>2502100108</x:t>
  </x:si>
  <x:si>
    <x:t>2505060402</x:t>
  </x:si>
  <x:si>
    <x:t>2603150308</x:t>
  </x:si>
  <x:si>
    <x:t>2504100210</x:t>
  </x:si>
  <x:si>
    <x:t>2601170105</x:t>
  </x:si>
  <x:si>
    <x:t>She`s one of our loyal customer also which a friend of tala, the other customer. She bought this item for herself cuz she really like that it shows in her hand. So she decided to buy this hand chain</x:t>
  </x:si>
  <x:si>
    <x:t>She is a Pakistani lady, she is with her family her Mom,daughters and the Nanny. They came from other shop`s. They come supposed to be her for daughters earrings. But she likes other stuff`s too.</x:t>
  </x:si>
  <x:si>
    <x:t>She`s an Indian lady ,one of our customer, she wanted to bought a van Cleef so I show her the van Cleef but she`s finding the black color so she choose this bangle, then she added the pearl earrings</x:t>
  </x:si>
  <x:si>
    <x:t>She passed by only here and checking for the silver ,she wanted an earrings for her daughter so she bought this item. It takes time cuz she`s a little bit confuse which one she will like to bought</x:t>
  </x:si>
  <x:si>
    <x:t>She came from two different shop here in MCC and she came directly here to buy a new necklace for herself and she choose this gold plated silver infinity design. She`s one of our returning customer</x:t>
  </x:si>
  <x:si>
    <x:t>She`s one of our loyal customer. She bought it for her daughter and for herself, it takes time because she wants to show first to her daughter through phone to choose which her daughter wanted.</x:t>
  </x:si>
  <x:si>
    <x:t>They came first in selcela but they didn`t bought there and they came here, the lady wants a silver ring so I show to her all the silver ring and she likes this so he brother bought it for her.</x:t>
  </x:si>
  <x:si>
    <x:t>He`s finding for sister`s friends and she likes a heart design so I show all heart design, then he takes photo and send to her sister and they liked a our new collection, so he takes this item</x:t>
  </x:si>
  <x:si>
    <x:t>They are a couple, they finding a teenage bracelet so I show them the bracelet and the silver, then they like this item because I told to them this item is one of our best seller so they bought it</x:t>
  </x:si>
  <x:si>
    <x:t>They passed by here and she`s finding an earrings for her daughter. It takes time before she decided because of shes confuse if she buying her another daughter.then after she only bought this item</x:t>
  </x:si>
  <x:si>
    <x:t>She wanted to buy something that`s she can daily used, so it takes time when she choosing what she wanted because she`s a little bit choosy, that`s why. So she choose all this item for her taste.</x:t>
  </x:si>
  <x:si>
    <x:t>She passed by here and checking something that she wanted then I show to her everything then I push this necklace set. Then she added this 2 bracelet. Because I told to her this is our best seller.</x:t>
  </x:si>
  <x:si>
    <x:t>She`s looking for her upper stud earrings so we show our new collections. It`s takes time cuz she`s a little bit confused which one she`s gonna buy. Then after awhile she bought this single earrings.</x:t>
  </x:si>
  <x:si>
    <x:t>She is and Indian lady with her husband and 4 ears old daughter they came from other shop`s. She came here before and just checking some stuffs but now she came back and buy the earrings she liked.</x:t>
  </x:si>
  <x:si>
    <x:t>Same customer of receipt no 613446, they additional this necklace set , because her aunt wanted this , it takes time cuz she wanted more more discount then suddenly bought it for more discount</x:t>
  </x:si>
  <x:si>
    <x:t>They are indian ladies carrying a Sephora bag, when they reached here 1 lady asking for pure Silver. I showed to her the necklace and she chose the designed she like she will give for Birthday gift.</x:t>
  </x:si>
  <x:si>
    <x:t>Younis</x:t>
  </x:si>
  <x:si>
    <x:t>구매력O</x:t>
  </x:si>
  <x:si>
    <x:t>Nihad</x:t>
  </x:si>
  <x:si>
    <x:t>6-12238</x:t>
  </x:si>
  <x:si>
    <x:t>Sophie</x:t>
  </x:si>
  <x:si>
    <x:t>6-12667</x:t>
  </x:si>
  <x:si>
    <x:t>Camilla</x:t>
  </x:si>
  <x:si>
    <x:t>6-13410</x:t>
  </x:si>
  <x:si>
    <x:t>Weam</x:t>
  </x:si>
  <x:si>
    <x:t>6-13792</x:t>
  </x:si>
  <x:si>
    <x:t>Adeir</x:t>
  </x:si>
  <x:si>
    <x:t>Mohamad</x:t>
  </x:si>
  <x:si>
    <x:t>6-12657</x:t>
  </x:si>
  <x:si>
    <x:t>6-12928</x:t>
  </x:si>
  <x:si>
    <x:t>Hannah</x:t>
  </x:si>
  <x:si>
    <x:t>Donia</x:t>
  </x:si>
  <x:si>
    <x:t>Fakrah</x:t>
  </x:si>
  <x:si>
    <x:t>6-12495</x:t>
  </x:si>
  <x:si>
    <x:t>6-11813</x:t>
  </x:si>
  <x:si>
    <x:t>6-13435</x:t>
  </x:si>
  <x:si>
    <x:t>6-12750</x:t>
  </x:si>
  <x:si>
    <x:t>6-12925</x:t>
  </x:si>
  <x:si>
    <x:t>6-12512</x:t>
  </x:si>
  <x:si>
    <x:t>Dina</x:t>
  </x:si>
  <x:si>
    <x:t>Fawzia</x:t>
  </x:si>
  <x:si>
    <x:t>Raja</x:t>
  </x:si>
  <x:si>
    <x:t>Talal</x:t>
  </x:si>
  <x:si>
    <x:t>6-13060</x:t>
  </x:si>
  <x:si>
    <x:t>Alanood</x:t>
  </x:si>
  <x:si>
    <x:t>6-12306</x:t>
  </x:si>
  <x:si>
    <x:t>6-12678</x:t>
  </x:si>
  <x:si>
    <x:t>6-12725</x:t>
  </x:si>
  <x:si>
    <x:t>6-12000</x:t>
  </x:si>
  <x:si>
    <x:t>6-11776</x:t>
  </x:si>
  <x:si>
    <x:t>Asma</x:t>
  </x:si>
  <x:si>
    <x:t>6-13406</x:t>
  </x:si>
  <x:si>
    <x:t>6-12945</x:t>
  </x:si>
  <x:si>
    <x:t>6-11904</x:t>
  </x:si>
  <x:si>
    <x:t>6-13656</x:t>
  </x:si>
  <x:si>
    <x:t>Mahi</x:t>
  </x:si>
  <x:si>
    <x:t>Maryam</x:t>
  </x:si>
  <x:si>
    <x:t>Hanadi</x:t>
  </x:si>
  <x:si>
    <x:t>6-12577</x:t>
  </x:si>
  <x:si>
    <x:t>Eleena</x:t>
  </x:si>
  <x:si>
    <x:t>6-12636</x:t>
  </x:si>
  <x:si>
    <x:t>Karan</x:t>
  </x:si>
  <x:si>
    <x:t>6-13642</x:t>
  </x:si>
  <x:si>
    <x:t>Sanea</x:t>
  </x:si>
  <x:si>
    <x:t>Radiyah</x:t>
  </x:si>
  <x:si>
    <x:t>6-13527</x:t>
  </x:si>
  <x:si>
    <x:t>Abrar</x:t>
  </x:si>
  <x:si>
    <x:t>6-12994</x:t>
  </x:si>
  <x:si>
    <x:t>6-13804</x:t>
  </x:si>
  <x:si>
    <x:t>6-12579</x:t>
  </x:si>
  <x:si>
    <x:t>6-12020</x:t>
  </x:si>
  <x:si>
    <x:t>6-14091</x:t>
  </x:si>
  <x:si>
    <x:t>6-12362</x:t>
  </x:si>
  <x:si>
    <x:t>6-12281</x:t>
  </x:si>
  <x:si>
    <x:t>Suhaila</x:t>
  </x:si>
  <x:si>
    <x:t>6-12612</x:t>
  </x:si>
  <x:si>
    <x:t>6-12619</x:t>
  </x:si>
  <x:si>
    <x:t>Remas</x:t>
  </x:si>
  <x:si>
    <x:t>6-13184</x:t>
  </x:si>
  <x:si>
    <x:t>6-12519</x:t>
  </x:si>
  <x:si>
    <x:t>할인여부</x:t>
  </x:si>
  <x:si>
    <x:t>Ahmd</x:t>
  </x:si>
  <x:si>
    <x:t>6-11998</x:t>
  </x:si>
  <x:si>
    <x:t>Nawel</x:t>
  </x:si>
  <x:si>
    <x:t>6-12511</x:t>
  </x:si>
  <x:si>
    <x:t>6+12871</x:t>
  </x:si>
  <x:si>
    <x:t>6-12940</x:t>
  </x:si>
  <x:si>
    <x:t>Sandra</x:t>
  </x:si>
  <x:si>
    <x:t>6-12236</x:t>
  </x:si>
  <x:si>
    <x:t>Khloud</x:t>
  </x:si>
  <x:si>
    <x:t>6-12701</x:t>
  </x:si>
  <x:si>
    <x:t>6-13118</x:t>
  </x:si>
  <x:si>
    <x:t>6-13982</x:t>
  </x:si>
  <x:si>
    <x:t>6-13763</x:t>
  </x:si>
  <x:si>
    <x:t>Mayada</x:t>
  </x:si>
  <x:si>
    <x:t>2401</x:t>
  </x:si>
  <x:si>
    <x:t>6-13288</x:t>
  </x:si>
  <x:si>
    <x:t>6-11845</x:t>
  </x:si>
  <x:si>
    <x:t>6-13359</x:t>
  </x:si>
  <x:si>
    <x:t>Tanya</x:t>
  </x:si>
  <x:si>
    <x:t>Suad</x:t>
  </x:si>
  <x:si>
    <x:t>Matar</x:t>
  </x:si>
  <x:si>
    <x:t>Heena</x:t>
  </x:si>
  <x:si>
    <x:t>Ghouda</x:t>
  </x:si>
  <x:si>
    <x:t>Najja</x:t>
  </x:si>
  <x:si>
    <x:t>Oshe</x:t>
  </x:si>
  <x:si>
    <x:t>Bianca</x:t>
  </x:si>
  <x:si>
    <x:t>6-13923</x:t>
  </x:si>
  <x:si>
    <x:t>6-11937</x:t>
  </x:si>
  <x:si>
    <x:t>6-11858</x:t>
  </x:si>
  <x:si>
    <x:t>Fatiya</x:t>
  </x:si>
  <x:si>
    <x:t>Hamz</x:t>
  </x:si>
  <x:si>
    <x:t>Rawan</x:t>
  </x:si>
  <x:si>
    <x:t>6-12545</x:t>
  </x:si>
  <x:si>
    <x:t>6-12689</x:t>
  </x:si>
  <x:si>
    <x:t>Khadija</x:t>
  </x:si>
  <x:si>
    <x:t>6-11982</x:t>
  </x:si>
  <x:si>
    <x:t>6-12267</x:t>
  </x:si>
  <x:si>
    <x:t>6-12744</x:t>
  </x:si>
  <x:si>
    <x:t>Iram</x:t>
  </x:si>
  <x:si>
    <x:t>Shakha</x:t>
  </x:si>
  <x:si>
    <x:t>6-12150</x:t>
  </x:si>
  <x:si>
    <x:t>Zena</x:t>
  </x:si>
  <x:si>
    <x:t>6-12014</x:t>
  </x:si>
  <x:si>
    <x:t>6-12758</x:t>
  </x:si>
  <x:si>
    <x:t>Sairen</x:t>
  </x:si>
  <x:si>
    <x:t>Back up</x:t>
  </x:si>
  <x:si>
    <x:t>6-12576</x:t>
  </x:si>
  <x:si>
    <x:t>Menna</x:t>
  </x:si>
  <x:si>
    <x:t>Tolin</x:t>
  </x:si>
  <x:si>
    <x:t>6-11922</x:t>
  </x:si>
  <x:si>
    <x:t>Meher</x:t>
  </x:si>
  <x:si>
    <x:t>Arfa</x:t>
  </x:si>
  <x:si>
    <x:t>6-12028</x:t>
  </x:si>
  <x:si>
    <x:t>Muna</x:t>
  </x:si>
  <x:si>
    <x:t>6-12605</x:t>
  </x:si>
  <x:si>
    <x:t>Lana</x:t>
  </x:si>
  <x:si>
    <x:t>Najah</x:t>
  </x:si>
  <x:si>
    <x:t>6-12454</x:t>
  </x:si>
  <x:si>
    <x:t>6-12064</x:t>
  </x:si>
  <x:si>
    <x:t>Aliya</x:t>
  </x:si>
  <x:si>
    <x:t>6-12074</x:t>
  </x:si>
  <x:si>
    <x:t>Damaged</x:t>
  </x:si>
  <x:si>
    <x:t>Emam</x:t>
  </x:si>
  <x:si>
    <x:t>Cash</x:t>
  </x:si>
  <x:si>
    <x:t>6-12834</x:t>
  </x:si>
  <x:si>
    <x:t>6-12089</x:t>
  </x:si>
  <x:si>
    <x:t>Shaikha</x:t>
  </x:si>
  <x:si>
    <x:t>6-12467</x:t>
  </x:si>
  <x:si>
    <x:t>1차목표</x:t>
  </x:si>
  <x:si>
    <x:t>6-12726</x:t>
  </x:si>
  <x:si>
    <x:t>6-12846</x:t>
  </x:si>
  <x:si>
    <x:t>6-12602</x:t>
  </x:si>
  <x:si>
    <x:t>6-12762</x:t>
  </x:si>
  <x:si>
    <x:t>6-12601</x:t>
  </x:si>
  <x:si>
    <x:t>6-12629</x:t>
  </x:si>
  <x:si>
    <x:t>6-12502</x:t>
  </x:si>
  <x:si>
    <x:t>3월 품절</x:t>
  </x:si>
  <x:si>
    <x:t>Uroosa</x:t>
  </x:si>
  <x:si>
    <x:t>6-11954</x:t>
  </x:si>
  <x:si>
    <x:t>총 매출</x:t>
  </x:si>
  <x:si>
    <x:t>6-11775</x:t>
  </x:si>
  <x:si>
    <x:t>Athba</x:t>
  </x:si>
  <x:si>
    <x:t>Siobhan</x:t>
  </x:si>
  <x:si>
    <x:t>6-12483</x:t>
  </x:si>
  <x:si>
    <x:t>Abirr</x:t>
  </x:si>
  <x:si>
    <x:t>Iqbal</x:t>
  </x:si>
  <x:si>
    <x:t>6-12054</x:t>
  </x:si>
  <x:si>
    <x:t>6-12730</x:t>
  </x:si>
  <x:si>
    <x:t>6-11869</x:t>
  </x:si>
  <x:si>
    <x:t>Amal</x:t>
  </x:si>
  <x:si>
    <x:t>6-12531</x:t>
  </x:si>
  <x:si>
    <x:t>6-11959</x:t>
  </x:si>
  <x:si>
    <x:t>Hema</x:t>
  </x:si>
  <x:si>
    <x:t>6-13016</x:t>
  </x:si>
  <x:si>
    <x:t>5-12093</x:t>
  </x:si>
  <x:si>
    <x:t>2510</x:t>
  </x:si>
  <x:si>
    <x:t>Batool</x:t>
  </x:si>
  <x:si>
    <x:t>Marye</x:t>
  </x:si>
  <x:si>
    <x:t>6-11912</x:t>
  </x:si>
  <x:si>
    <x:t>6-12802</x:t>
  </x:si>
  <x:si>
    <x:t>6-12639</x:t>
  </x:si>
  <x:si>
    <x:t>6-13018</x:t>
  </x:si>
  <x:si>
    <x:t>Lina</x:t>
  </x:si>
  <x:si>
    <x:t>Sekina</x:t>
  </x:si>
  <x:si>
    <x:t>Mars</x:t>
  </x:si>
  <x:si>
    <x:t>Abeer</x:t>
  </x:si>
  <x:si>
    <x:t>6-11985</x:t>
  </x:si>
  <x:si>
    <x:t>Yasmine</x:t>
  </x:si>
  <x:si>
    <x:t>Safa</x:t>
  </x:si>
  <x:si>
    <x:t>New 디자인</x:t>
  </x:si>
  <x:si>
    <x:t>6-12882</x:t>
  </x:si>
  <x:si>
    <x:t>6-12466</x:t>
  </x:si>
  <x:si>
    <x:t>Sakshi</x:t>
  </x:si>
  <x:si>
    <x:t>Maitha</x:t>
  </x:si>
  <x:si>
    <x:t>Sama</x:t>
  </x:si>
  <x:si>
    <x:t>2601</x:t>
  </x:si>
  <x:si>
    <x:t>Pamela</x:t>
  </x:si>
  <x:si>
    <x:t>Wadima</x:t>
  </x:si>
  <x:si>
    <x:t>6-12396</x:t>
  </x:si>
  <x:si>
    <x:t>Rand</x:t>
  </x:si>
  <x:si>
    <x:t>6-12751</x:t>
  </x:si>
  <x:si>
    <x:t>Iqra</x:t>
  </x:si>
  <x:si>
    <x:t>Sally</x:t>
  </x:si>
  <x:si>
    <x:t>6-12301</x:t>
  </x:si>
  <x:si>
    <x:t>6-11958</x:t>
  </x:si>
  <x:si>
    <x:t>6-11908</x:t>
  </x:si>
  <x:si>
    <x:t>Maria</x:t>
  </x:si>
  <x:si>
    <x:t>6-12365</x:t>
  </x:si>
  <x:si>
    <x:t>6-12218</x:t>
  </x:si>
  <x:si>
    <x:t>Grace</x:t>
  </x:si>
  <x:si>
    <x:t>Anish</x:t>
  </x:si>
  <x:si>
    <x:t>Rangi</x:t>
  </x:si>
  <x:si>
    <x:t>10월 품절</x:t>
  </x:si>
  <x:si>
    <x:t>Mira</x:t>
  </x:si>
  <x:si>
    <x:t>6-12699</x:t>
  </x:si>
  <x:si>
    <x:t>6-13093</x:t>
  </x:si>
  <x:si>
    <x:t>Ahmad</x:t>
  </x:si>
  <x:si>
    <x:t>Safe</x:t>
  </x:si>
  <x:si>
    <x:t>6-11973</x:t>
  </x:si>
  <x:si>
    <x:t>6-12149</x:t>
  </x:si>
  <x:si>
    <x:t>Amana</x:t>
  </x:si>
  <x:si>
    <x:t>2402</x:t>
  </x:si>
  <x:si>
    <x:t>6-12002</x:t>
  </x:si>
  <x:si>
    <x:t>6-12500</x:t>
  </x:si>
  <x:si>
    <x:t>Shatha</x:t>
  </x:si>
  <x:si>
    <x:t>6-12302</x:t>
  </x:si>
  <x:si>
    <x:t>Larine</x:t>
  </x:si>
  <x:si>
    <x:t>6-12033</x:t>
  </x:si>
  <x:si>
    <x:t>Omniah</x:t>
  </x:si>
  <x:si>
    <x:t>6-12677</x:t>
  </x:si>
  <x:si>
    <x:t>Sahar</x:t>
  </x:si>
  <x:si>
    <x:t>Rowda</x:t>
  </x:si>
  <x:si>
    <x:t>6-12019</x:t>
  </x:si>
  <x:si>
    <x:t>Ghalia</x:t>
  </x:si>
  <x:si>
    <x:t>Louie</x:t>
  </x:si>
  <x:si>
    <x:t>Menu</x:t>
  </x:si>
  <x:si>
    <x:t>Tess</x:t>
  </x:si>
  <x:si>
    <x:t>Noora</x:t>
  </x:si>
  <x:si>
    <x:t>Stella</x:t>
  </x:si>
  <x:si>
    <x:t>6-12603</x:t>
  </x:si>
  <x:si>
    <x:t>Shama</x:t>
  </x:si>
  <x:si>
    <x:t>Heba</x:t>
  </x:si>
  <x:si>
    <x:t>Nassar</x:t>
  </x:si>
  <x:si>
    <x:t>6-12191</x:t>
  </x:si>
  <x:si>
    <x:t>Smitha</x:t>
  </x:si>
  <x:si>
    <x:t>Saad</x:t>
  </x:si>
  <x:si>
    <x:t>6-12345</x:t>
  </x:si>
  <x:si>
    <x:t>6-12642</x:t>
  </x:si>
  <x:si>
    <x:t>6-12473</x:t>
  </x:si>
  <x:si>
    <x:t>Hannen</x:t>
  </x:si>
  <x:si>
    <x:t>6-11862</x:t>
  </x:si>
  <x:si>
    <x:t>6-12688</x:t>
  </x:si>
  <x:si>
    <x:t>Faheem</x:t>
  </x:si>
  <x:si>
    <x:t>Zaina</x:t>
  </x:si>
  <x:si>
    <x:t>6-12877</x:t>
  </x:si>
  <x:si>
    <x:t>Amena</x:t>
  </x:si>
  <x:si>
    <x:t>6-12465</x:t>
  </x:si>
  <x:si>
    <x:t>Norah</x:t>
  </x:si>
  <x:si>
    <x:t>Erum</x:t>
  </x:si>
  <x:si>
    <x:t>6-12830</x:t>
  </x:si>
  <x:si>
    <x:t>Shyma</x:t>
  </x:si>
  <x:si>
    <x:t>Ally</x:t>
  </x:si>
  <x:si>
    <x:t>Noor</x:t>
  </x:si>
  <x:si>
    <x:t>Hiba</x:t>
  </x:si>
  <x:si>
    <x:t>Sadaf</x:t>
  </x:si>
  <x:si>
    <x:t>Helen</x:t>
  </x:si>
  <x:si>
    <x:t>Latifa</x:t>
  </x:si>
  <x:si>
    <x:t>6-11818</x:t>
  </x:si>
  <x:si>
    <x:t>6-13974</x:t>
  </x:si>
  <x:si>
    <x:t>Chithra</x:t>
  </x:si>
  <x:si>
    <x:t>Alyn</x:t>
  </x:si>
  <x:si>
    <x:t>Amreen</x:t>
  </x:si>
  <x:si>
    <x:t>6-13969</x:t>
  </x:si>
  <x:si>
    <x:t>Amna</x:t>
  </x:si>
  <x:si>
    <x:t>6-13883</x:t>
  </x:si>
  <x:si>
    <x:t>6-12848</x:t>
  </x:si>
  <x:si>
    <x:t>6-12372</x:t>
  </x:si>
  <x:si>
    <x:t>6-12312</x:t>
  </x:si>
  <x:si>
    <x:t>6-12532</x:t>
  </x:si>
  <x:si>
    <x:t>6-13679</x:t>
  </x:si>
  <x:si>
    <x:t>6-13967</x:t>
  </x:si>
  <x:si>
    <x:t>6-12608</x:t>
  </x:si>
  <x:si>
    <x:t>Anood</x:t>
  </x:si>
  <x:si>
    <x:t>6-12374</x:t>
  </x:si>
  <x:si>
    <x:t>Raquel</x:t>
  </x:si>
  <x:si>
    <x:t>6-12899</x:t>
  </x:si>
  <x:si>
    <x:t>6-12481</x:t>
  </x:si>
  <x:si>
    <x:t>Farren</x:t>
  </x:si>
  <x:si>
    <x:t>6-13388</x:t>
  </x:si>
  <x:si>
    <x:t>Juwahat</x:t>
  </x:si>
  <x:si>
    <x:t>6-13823</x:t>
  </x:si>
  <x:si>
    <x:t>Shurooq</x:t>
  </x:si>
  <x:si>
    <x:t>Aleena</x:t>
  </x:si>
  <x:si>
    <x:t>Venitha</x:t>
  </x:si>
  <x:si>
    <x:t>Hamdan</x:t>
  </x:si>
  <x:si>
    <x:t>6-11769</x:t>
  </x:si>
  <x:si>
    <x:t>Nancy</x:t>
  </x:si>
  <x:si>
    <x:t>Laila</x:t>
  </x:si>
  <x:si>
    <x:t>6-13059</x:t>
  </x:si>
  <x:si>
    <x:t>6-12620</x:t>
  </x:si>
  <x:si>
    <x:t>6-12518</x:t>
  </x:si>
  <x:si>
    <x:t>Pascale</x:t>
  </x:si>
  <x:si>
    <x:t>Abdul</x:t>
  </x:si>
  <x:si>
    <x:t>6-13817</x:t>
  </x:si>
  <x:si>
    <x:t>6-13530</x:t>
  </x:si>
  <x:si>
    <x:t>Arlene</x:t>
  </x:si>
  <x:si>
    <x:t>2508</x:t>
  </x:si>
  <x:si>
    <x:t>Esther</x:t>
  </x:si>
  <x:si>
    <x:t>6-11876</x:t>
  </x:si>
  <x:si>
    <x:t>6-13140</x:t>
  </x:si>
  <x:si>
    <x:t>6-13955</x:t>
  </x:si>
  <x:si>
    <x:t>6-13131</x:t>
  </x:si>
  <x:si>
    <x:t>Mirelle</x:t>
  </x:si>
  <x:si>
    <x:t>30s/UK</x:t>
  </x:si>
  <x:si>
    <x:t>6-13167</x:t>
  </x:si>
  <x:si>
    <x:t>Claudia</x:t>
  </x:si>
  <x:si>
    <x:t>6-13812</x:t>
  </x:si>
  <x:si>
    <x:t>6-12708</x:t>
  </x:si>
  <x:si>
    <x:t>6-13861</x:t>
  </x:si>
  <x:si>
    <x:t>6-13261</x:t>
  </x:si>
  <x:si>
    <x:t>6-13112</x:t>
  </x:si>
  <x:si>
    <x:t>Roushan</x:t>
  </x:si>
  <x:si>
    <x:t>6-12069</x:t>
  </x:si>
  <x:si>
    <x:t>Reemaa</x:t>
  </x:si>
  <x:si>
    <x:t>6-13959</x:t>
  </x:si>
  <x:si>
    <x:t>6-12415</x:t>
  </x:si>
  <x:si>
    <x:t>Irene</x:t>
  </x:si>
  <x:si>
    <x:t>6-12609</x:t>
  </x:si>
  <x:si>
    <x:t>6-12461</x:t>
  </x:si>
  <x:si>
    <x:t>Pariva</x:t>
  </x:si>
  <x:si>
    <x:t>Gehan</x:t>
  </x:si>
  <x:si>
    <x:t>Samina</x:t>
  </x:si>
  <x:si>
    <x:t>Wahida</x:t>
  </x:si>
  <x:si>
    <x:t>Jamal</x:t>
  </x:si>
  <x:si>
    <x:t>6-13737</x:t>
  </x:si>
  <x:si>
    <x:t>Ganza</x:t>
  </x:si>
  <x:si>
    <x:t>Galiah</x:t>
  </x:si>
  <x:si>
    <x:t>Natalie</x:t>
  </x:si>
  <x:si>
    <x:t>Jenai</x:t>
  </x:si>
  <x:si>
    <x:t>Kaltham</x:t>
  </x:si>
  <x:si>
    <x:t>6-13554</x:t>
  </x:si>
  <x:si>
    <x:t>Gloria</x:t>
  </x:si>
  <x:si>
    <x:t>6-13117</x:t>
  </x:si>
  <x:si>
    <x:t>6-13970</x:t>
  </x:si>
  <x:si>
    <x:t>6-13390</x:t>
  </x:si>
  <x:si>
    <x:t>Riya</x:t>
  </x:si>
  <x:si>
    <x:t>6-12487</x:t>
  </x:si>
  <x:si>
    <x:t>6-14022</x:t>
  </x:si>
  <x:si>
    <x:t>6;13138</x:t>
  </x:si>
  <x:si>
    <x:t>6-14092</x:t>
  </x:si>
  <x:si>
    <x:t>6-14034</x:t>
  </x:si>
  <x:si>
    <x:t>Meera</x:t>
  </x:si>
  <x:si>
    <x:t>6-13724</x:t>
  </x:si>
  <x:si>
    <x:t>6-13471</x:t>
  </x:si>
  <x:si>
    <x:t>Zani</x:t>
  </x:si>
  <x:si>
    <x:t>6-13798</x:t>
  </x:si>
  <x:si>
    <x:t>Rozmin</x:t>
  </x:si>
  <x:si>
    <x:t>Yulan</x:t>
  </x:si>
  <x:si>
    <x:t>6-12578</x:t>
  </x:si>
  <x:si>
    <x:t>6-14051</x:t>
  </x:si>
  <x:si>
    <x:t>6-13154</x:t>
  </x:si>
  <x:si>
    <x:t>6-13096</x:t>
  </x:si>
  <x:si>
    <x:t>6-12824</x:t>
  </x:si>
  <x:si>
    <x:t>6-13564</x:t>
  </x:si>
  <x:si>
    <x:t>Roubha</x:t>
  </x:si>
  <x:si>
    <x:t>Veruska</x:t>
  </x:si>
  <x:si>
    <x:t>6-13779</x:t>
  </x:si>
  <x:si>
    <x:t>Fatiye</x:t>
  </x:si>
  <x:si>
    <x:t>6-13381</x:t>
  </x:si>
  <x:si>
    <x:t>6-14159</x:t>
  </x:si>
  <x:si>
    <x:t>6-14086</x:t>
  </x:si>
  <x:si>
    <x:t>6-14037</x:t>
  </x:si>
  <x:si>
    <x:t>Rida</x:t>
  </x:si>
  <x:si>
    <x:t>6-13247</x:t>
  </x:si>
  <x:si>
    <x:t>6-13107</x:t>
  </x:si>
  <x:si>
    <x:t>Yamina</x:t>
  </x:si>
  <x:si>
    <x:t>Nerjia</x:t>
  </x:si>
  <x:si>
    <x:t>Naved</x:t>
  </x:si>
  <x:si>
    <x:t>6-13928</x:t>
  </x:si>
  <x:si>
    <x:t>Anfal</x:t>
  </x:si>
  <x:si>
    <x:t>Kishen</x:t>
  </x:si>
  <x:si>
    <x:t>6-11936</x:t>
  </x:si>
  <x:si>
    <x:t>6-13201</x:t>
  </x:si>
  <x:si>
    <x:t>Sana</x:t>
  </x:si>
  <x:si>
    <x:t>Anwar</x:t>
  </x:si>
  <x:si>
    <x:t>Shaheen</x:t>
  </x:si>
  <x:si>
    <x:t>6-13832</x:t>
  </x:si>
  <x:si>
    <x:t>Shima</x:t>
  </x:si>
  <x:si>
    <x:t>6-12469</x:t>
  </x:si>
  <x:si>
    <x:t>Suhena</x:t>
  </x:si>
  <x:si>
    <x:t>6-13840</x:t>
  </x:si>
  <x:si>
    <x:t>6-13602</x:t>
  </x:si>
  <x:si>
    <x:t>6-13686</x:t>
  </x:si>
  <x:si>
    <x:t>6-11798</x:t>
  </x:si>
  <x:si>
    <x:t>6-12474</x:t>
  </x:si>
  <x:si>
    <x:t>6-13983</x:t>
  </x:si>
  <x:si>
    <x:t>6-13846</x:t>
  </x:si>
  <x:si>
    <x:t>6-13461</x:t>
  </x:si>
  <x:si>
    <x:t>Afrah</x:t>
  </x:si>
  <x:si>
    <x:t>Hedaya</x:t>
  </x:si>
  <x:si>
    <x:t>6-12902</x:t>
  </x:si>
  <x:si>
    <x:t>Mysha</x:t>
  </x:si>
  <x:si>
    <x:t>Nadia</x:t>
  </x:si>
  <x:si>
    <x:t>Saba</x:t>
  </x:si>
  <x:si>
    <x:t>6-12559</x:t>
  </x:si>
  <x:si>
    <x:t>6-12143</x:t>
  </x:si>
  <x:si>
    <x:t>6-11802</x:t>
  </x:si>
  <x:si>
    <x:t>Ghazal</x:t>
  </x:si>
  <x:si>
    <x:t>6-12047</x:t>
  </x:si>
  <x:si>
    <x:t>6-12586</x:t>
  </x:si>
  <x:si>
    <x:t>Arifa G</x:t>
  </x:si>
  <x:si>
    <x:t>Razan</x:t>
  </x:si>
  <x:si>
    <x:t>6-12067</x:t>
  </x:si>
  <x:si>
    <x:t>6-13394</x:t>
  </x:si>
  <x:si>
    <x:t>6-12543</x:t>
  </x:si>
  <x:si>
    <x:t>6-12208</x:t>
  </x:si>
  <x:si>
    <x:t>6-12464</x:t>
  </x:si>
  <x:si>
    <x:t>6-12162</x:t>
  </x:si>
  <x:si>
    <x:t>6-12785</x:t>
  </x:si>
  <x:si>
    <x:t>Sanya</x:t>
  </x:si>
  <x:si>
    <x:t>6-11842</x:t>
  </x:si>
  <x:si>
    <x:t>2509</x:t>
  </x:si>
  <x:si>
    <x:t>Swaria</x:t>
  </x:si>
  <x:si>
    <x:t>6-12729</x:t>
  </x:si>
  <x:si>
    <x:t>6-11855</x:t>
  </x:si>
  <x:si>
    <x:t>Vivian</x:t>
  </x:si>
  <x:si>
    <x:t>6-11799</x:t>
  </x:si>
  <x:si>
    <x:t>6-12165</x:t>
  </x:si>
  <x:si>
    <x:t>6-12335</x:t>
  </x:si>
  <x:si>
    <x:t>Adilia</x:t>
  </x:si>
  <x:si>
    <x:t>Regina</x:t>
  </x:si>
  <x:si>
    <x:t>6-11886</x:t>
  </x:si>
  <x:si>
    <x:t>6-12471</x:t>
  </x:si>
  <x:si>
    <x:t>2502</x:t>
  </x:si>
  <x:si>
    <x:t>Neda</x:t>
  </x:si>
  <x:si>
    <x:t>Jamila</x:t>
  </x:si>
  <x:si>
    <x:t>6-12247</x:t>
  </x:si>
  <x:si>
    <x:t>Hala</x:t>
  </x:si>
  <x:si>
    <x:t>Error</x:t>
  </x:si>
  <x:si>
    <x:t>추가해야</x:t>
  </x:si>
  <x:si>
    <x:t>Rehab</x:t>
  </x:si>
  <x:si>
    <x:t>Nariam</x:t>
  </x:si>
  <x:si>
    <x:t>6-12829</x:t>
  </x:si>
  <x:si>
    <x:t>Wardah</x:t>
  </x:si>
  <x:si>
    <x:t>Sadee</x:t>
  </x:si>
  <x:si>
    <x:t>Saeed</x:t>
  </x:si>
  <x:si>
    <x:t>Nabeela</x:t>
  </x:si>
  <x:si>
    <x:t>6-12388</x:t>
  </x:si>
  <x:si>
    <x:t>Rihanna</x:t>
  </x:si>
  <x:si>
    <x:t>Anju</x:t>
  </x:si>
  <x:si>
    <x:t>Dianne</x:t>
  </x:si>
  <x:si>
    <x:t>Nirmal</x:t>
  </x:si>
  <x:si>
    <x:t>6-11846</x:t>
  </x:si>
  <x:si>
    <x:t>Shadab</x:t>
  </x:si>
  <x:si>
    <x:t>Sera</x:t>
  </x:si>
  <x:si>
    <x:t>6-12980</x:t>
  </x:si>
  <x:si>
    <x:t>6-12501</x:t>
  </x:si>
  <x:si>
    <x:t>Taha</x:t>
  </x:si>
  <x:si>
    <x:t>6-11803</x:t>
  </x:si>
  <x:si>
    <x:t>Talya</x:t>
  </x:si>
  <x:si>
    <x:t>Aman</x:t>
  </x:si>
  <x:si>
    <x:t>6-12698</x:t>
  </x:si>
  <x:si>
    <x:t>Hafida</x:t>
  </x:si>
  <x:si>
    <x:t>Azza</x:t>
  </x:si>
  <x:si>
    <x:t>Sharifa</x:t>
  </x:si>
  <x:si>
    <x:t>6-12072</x:t>
  </x:si>
  <x:si>
    <x:t>Alisha</x:t>
  </x:si>
  <x:si>
    <x:t>6-11921</x:t>
  </x:si>
  <x:si>
    <x:t>Ajit</x:t>
  </x:si>
  <x:si>
    <x:t>Dalal</x:t>
  </x:si>
  <x:si>
    <x:t>Malalei</x:t>
  </x:si>
  <x:si>
    <x:t>Yasmin</x:t>
  </x:si>
  <x:si>
    <x:t>6-11840</x:t>
  </x:si>
  <x:si>
    <x:t>6-12060</x:t>
  </x:si>
  <x:si>
    <x:t>Usha</x:t>
  </x:si>
  <x:si>
    <x:t>6-12672</x:t>
  </x:si>
  <x:si>
    <x:t>6-12018</x:t>
  </x:si>
  <x:si>
    <x:t>Rose</x:t>
  </x:si>
  <x:si>
    <x:t>6-12430</x:t>
  </x:si>
  <x:si>
    <x:t>6-13871</x:t>
  </x:si>
  <x:si>
    <x:t>Anam</x:t>
  </x:si>
  <x:si>
    <x:t>Ramani</x:t>
  </x:si>
  <x:si>
    <x:t>Toqir</x:t>
  </x:si>
  <x:si>
    <x:t>Nouf</x:t>
  </x:si>
  <x:si>
    <x:t>6-12961</x:t>
  </x:si>
  <x:si>
    <x:t>6-12364</x:t>
  </x:si>
  <x:si>
    <x:t>Kenneth</x:t>
  </x:si>
  <x:si>
    <x:t>Dameer</x:t>
  </x:si>
  <x:si>
    <x:t>6-12034</x:t>
  </x:si>
  <x:si>
    <x:t>Sadya</x:t>
  </x:si>
  <x:si>
    <x:t>Ivana</x:t>
  </x:si>
  <x:si>
    <x:t>6-12783</x:t>
  </x:si>
  <x:si>
    <x:t>6-12706</x:t>
  </x:si>
  <x:si>
    <x:t>6-11872</x:t>
  </x:si>
  <x:si>
    <x:t>Hanah</x:t>
  </x:si>
  <x:si>
    <x:t>Faryal</x:t>
  </x:si>
  <x:si>
    <x:t>Mariah</x:t>
  </x:si>
  <x:si>
    <x:t>Aura</x:t>
  </x:si>
  <x:si>
    <x:t>Lujain</x:t>
  </x:si>
  <x:si>
    <x:t>6-13289</x:t>
  </x:si>
  <x:si>
    <x:t>6-11809</x:t>
  </x:si>
  <x:si>
    <x:t>6-13592</x:t>
  </x:si>
  <x:si>
    <x:t>Lamya</x:t>
  </x:si>
  <x:si>
    <x:t>Rabiya</x:t>
  </x:si>
  <x:si>
    <x:t>6-13700</x:t>
  </x:si>
  <x:si>
    <x:t>Sundus</x:t>
  </x:si>
  <x:si>
    <x:t>6-13306</x:t>
  </x:si>
  <x:si>
    <x:t>6-12456</x:t>
  </x:si>
  <x:si>
    <x:t>Daleen</x:t>
  </x:si>
  <x:si>
    <x:t>Moza</x:t>
  </x:si>
  <x:si>
    <x:t>Mashael</x:t>
  </x:si>
  <x:si>
    <x:t>Kantham</x:t>
  </x:si>
  <x:si>
    <x:t>6-12305</x:t>
  </x:si>
  <x:si>
    <x:t>6-11783</x:t>
  </x:si>
  <x:si>
    <x:t>Leah</x:t>
  </x:si>
  <x:si>
    <x:t>6-12231</x:t>
  </x:si>
  <x:si>
    <x:t>6-12210</x:t>
  </x:si>
  <x:si>
    <x:t>Lama</x:t>
  </x:si>
  <x:si>
    <x:t>6-13918</x:t>
  </x:si>
  <x:si>
    <x:t>Maharah</x:t>
  </x:si>
  <x:si>
    <x:t>Alaina</x:t>
  </x:si>
  <x:si>
    <x:t>6-12847</x:t>
  </x:si>
  <x:si>
    <x:t>Mahira</x:t>
  </x:si>
  <x:si>
    <x:t>6-13231</x:t>
  </x:si>
  <x:si>
    <x:t>6-11810</x:t>
  </x:si>
  <x:si>
    <x:t>6-13859</x:t>
  </x:si>
  <x:si>
    <x:t>Senna</x:t>
  </x:si>
  <x:si>
    <x:t>Nouha</x:t>
  </x:si>
  <x:si>
    <x:t>Copper</x:t>
  </x:si>
  <x:si>
    <x:t>6-13822</x:t>
  </x:si>
  <x:si>
    <x:t>Simran</x:t>
  </x:si>
  <x:si>
    <x:t>6-12697</x:t>
  </x:si>
  <x:si>
    <x:t>2311</x:t>
  </x:si>
  <x:si>
    <x:t>Isiraa</x:t>
  </x:si>
  <x:si>
    <x:t>Ghana</x:t>
  </x:si>
  <x:si>
    <x:t>Tasneem</x:t>
  </x:si>
  <x:si>
    <x:t>6-12803</x:t>
  </x:si>
  <x:si>
    <x:t>Mairam</x:t>
  </x:si>
  <x:si>
    <x:t>6-14011</x:t>
  </x:si>
  <x:si>
    <x:t>6-12878</x:t>
  </x:si>
  <x:si>
    <x:t>Adel</x:t>
  </x:si>
  <x:si>
    <x:t>Amalu</x:t>
  </x:si>
  <x:si>
    <x:t>6-12379</x:t>
  </x:si>
  <x:si>
    <x:t>Jasmine</x:t>
  </x:si>
  <x:si>
    <x:t>Alma</x:t>
  </x:si>
  <x:si>
    <x:t>Berfin</x:t>
  </x:si>
  <x:si>
    <x:t>6-12417</x:t>
  </x:si>
  <x:si>
    <x:t>Lamoar</x:t>
  </x:si>
  <x:si>
    <x:t>6-12554</x:t>
  </x:si>
  <x:si>
    <x:t>6-12442</x:t>
  </x:si>
  <x:si>
    <x:t>Nadine</x:t>
  </x:si>
  <x:si>
    <x:t>2408</x:t>
  </x:si>
  <x:si>
    <x:t>Reda</x:t>
  </x:si>
  <x:si>
    <x:t>6-11814</x:t>
  </x:si>
  <x:si>
    <x:t>6-12226</x:t>
  </x:si>
  <x:si>
    <x:t>6-12560</x:t>
  </x:si>
  <x:si>
    <x:t>6-12583</x:t>
  </x:si>
  <x:si>
    <x:t>6-12214</x:t>
  </x:si>
  <x:si>
    <x:t>6-11839</x:t>
  </x:si>
  <x:si>
    <x:t>Copy</x:t>
  </x:si>
  <x:si>
    <x:t>Alaa</x:t>
  </x:si>
  <x:si>
    <x:t>6-12947</x:t>
  </x:si>
  <x:si>
    <x:t>6-12581</x:t>
  </x:si>
  <x:si>
    <x:t>Notes</x:t>
  </x:si>
  <x:si>
    <x:t>Celiana</x:t>
  </x:si>
  <x:si>
    <x:t>Sarah</x:t>
  </x:si>
  <x:si>
    <x:t>Esbina</x:t>
  </x:si>
  <x:si>
    <x:t>Alya</x:t>
  </x:si>
  <x:si>
    <x:t>Shathu</x:t>
  </x:si>
  <x:si>
    <x:t>6-12849</x:t>
  </x:si>
  <x:si>
    <x:t>6-12027</x:t>
  </x:si>
  <x:si>
    <x:t>Fahad</x:t>
  </x:si>
  <x:si>
    <x:t>6-12655</x:t>
  </x:si>
  <x:si>
    <x:t>6-12659</x:t>
  </x:si>
  <x:si>
    <x:t>6-12075</x:t>
  </x:si>
  <x:si>
    <x:t>Narha</x:t>
  </x:si>
  <x:si>
    <x:t>6-11764</x:t>
  </x:si>
  <x:si>
    <x:t>마지노선</x:t>
  </x:si>
  <x:si>
    <x:t>6-11784</x:t>
  </x:si>
  <x:si>
    <x:t>Roqayah</x:t>
  </x:si>
  <x:si>
    <x:t>Lakshmi</x:t>
  </x:si>
  <x:si>
    <x:t>6-12831</x:t>
  </x:si>
  <x:si>
    <x:t>2312</x:t>
  </x:si>
  <x:si>
    <x:t>6-12393</x:t>
  </x:si>
  <x:si>
    <x:t>Diya</x:t>
  </x:si>
  <x:si>
    <x:t>Laura</x:t>
  </x:si>
  <x:si>
    <x:t>Nabeel</x:t>
  </x:si>
  <x:si>
    <x:t>6-11968</x:t>
  </x:si>
  <x:si>
    <x:t>6-11781</x:t>
  </x:si>
  <x:si>
    <x:t>6-11880</x:t>
  </x:si>
  <x:si>
    <x:t>Marie</x:t>
  </x:si>
  <x:si>
    <x:t>6-13867</x:t>
  </x:si>
  <x:si>
    <x:t>Alyasya</x:t>
  </x:si>
  <x:si>
    <x:t>6-13709</x:t>
  </x:si>
  <x:si>
    <x:t>6-12897</x:t>
  </x:si>
  <x:si>
    <x:t>6-14035</x:t>
  </x:si>
  <x:si>
    <x:t>6-11853</x:t>
  </x:si>
  <x:si>
    <x:t>Farah</x:t>
  </x:si>
  <x:si>
    <x:t>Carrie</x:t>
  </x:si>
  <x:si>
    <x:t>Nuha</x:t>
  </x:si>
  <x:si>
    <x:t>Huda</x:t>
  </x:si>
  <x:si>
    <x:t>Manan</x:t>
  </x:si>
  <x:si>
    <x:t>Leandi</x:t>
  </x:si>
  <x:si>
    <x:t>Damage</x:t>
  </x:si>
  <x:si>
    <x:t>Fareena</x:t>
  </x:si>
  <x:si>
    <x:t>구매금액</x:t>
  </x:si>
  <x:si>
    <x:t>6-14081</x:t>
  </x:si>
  <x:si>
    <x:t>6-13268</x:t>
  </x:si>
  <x:si>
    <x:t>6-13563</x:t>
  </x:si>
  <x:si>
    <x:t>Narjes</x:t>
  </x:si>
  <x:si>
    <x:t>6-12716</x:t>
  </x:si>
  <x:si>
    <x:t>Dhuha</x:t>
  </x:si>
  <x:si>
    <x:t>6-12080</x:t>
  </x:si>
  <x:si>
    <x:t>6-12070</x:t>
  </x:si>
  <x:si>
    <x:t>Maha</x:t>
  </x:si>
  <x:si>
    <x:t>Bebria</x:t>
  </x:si>
  <x:si>
    <x:t>Shahad</x:t>
  </x:si>
  <x:si>
    <x:t>To MoE</x:t>
  </x:si>
  <x:si>
    <x:t>6-13437</x:t>
  </x:si>
  <x:si>
    <x:t>6-12380</x:t>
  </x:si>
  <x:si>
    <x:t>Khadeja</x:t>
  </x:si>
  <x:si>
    <x:t>6-12254</x:t>
  </x:si>
  <x:si>
    <x:t>Hanan</x:t>
  </x:si>
  <x:si>
    <x:t>6-12544</x:t>
  </x:si>
  <x:si>
    <x:t>Podor</x:t>
  </x:si>
  <x:si>
    <x:t>Andreea</x:t>
  </x:si>
  <x:si>
    <x:t>Dima</x:t>
  </x:si>
  <x:si>
    <x:t>Shazia</x:t>
  </x:si>
  <x:si>
    <x:t>6-14013</x:t>
  </x:si>
  <x:si>
    <x:t>최종매출</x:t>
  </x:si>
  <x:si>
    <x:t>6-12307</x:t>
  </x:si>
  <x:si>
    <x:t>Mahra</x:t>
  </x:si>
  <x:si>
    <x:t>6-13056</x:t>
  </x:si>
  <x:si>
    <x:t>6-12604</x:t>
  </x:si>
  <x:si>
    <x:t>Baraa</x:t>
  </x:si>
  <x:si>
    <x:t>Eden</x:t>
  </x:si>
  <x:si>
    <x:t>6-13085</x:t>
  </x:si>
  <x:si>
    <x:t>6-13768</x:t>
  </x:si>
  <x:si>
    <x:t>Syed</x:t>
  </x:si>
  <x:si>
    <x:t>6-13467</x:t>
  </x:si>
  <x:si>
    <x:t>6-13032</x:t>
  </x:si>
  <x:si>
    <x:t>6-11871</x:t>
  </x:si>
  <x:si>
    <x:t>Sneha</x:t>
  </x:si>
  <x:si>
    <x:t>6-12809</x:t>
  </x:si>
  <x:si>
    <x:t>6-12400</x:t>
  </x:si>
  <x:si>
    <x:t>Samar</x:t>
  </x:si>
  <x:si>
    <x:t>Rojina</x:t>
  </x:si>
  <x:si>
    <x:t>Srabya</x:t>
  </x:si>
  <x:si>
    <x:t>Bulbul</x:t>
  </x:si>
  <x:si>
    <x:t>6-13722</x:t>
  </x:si>
  <x:si>
    <x:t>Zeina</x:t>
  </x:si>
  <x:si>
    <x:t>6-12287</x:t>
  </x:si>
  <x:si>
    <x:t>6-13090</x:t>
  </x:si>
  <x:si>
    <x:t>6-12005</x:t>
  </x:si>
  <x:si>
    <x:t>6-12408</x:t>
  </x:si>
  <x:si>
    <x:t>6-11777</x:t>
  </x:si>
  <x:si>
    <x:t>Manal</x:t>
  </x:si>
  <x:si>
    <x:t>6-11762</x:t>
  </x:si>
  <x:si>
    <x:t>Amina</x:t>
  </x:si>
  <x:si>
    <x:t>6-12488</x:t>
  </x:si>
  <x:si>
    <x:t>6-11994</x:t>
  </x:si>
  <x:si>
    <x:t>6-11909</x:t>
  </x:si>
  <x:si>
    <x:t>6-12641</x:t>
  </x:si>
  <x:si>
    <x:t>Anwaar</x:t>
  </x:si>
  <x:si>
    <x:t>Agatha</x:t>
  </x:si>
  <x:si>
    <x:t>Najala</x:t>
  </x:si>
  <x:si>
    <x:t>6-13072</x:t>
  </x:si>
  <x:si>
    <x:t>Marta</x:t>
  </x:si>
  <x:si>
    <x:t>6-11940</x:t>
  </x:si>
  <x:si>
    <x:t>6-12687</x:t>
  </x:si>
  <x:si>
    <x:t>Simi</x:t>
  </x:si>
  <x:si>
    <x:t>6-13689</x:t>
  </x:si>
  <x:si>
    <x:t>2412</x:t>
  </x:si>
  <x:si>
    <x:t>Fatmah</x:t>
  </x:si>
  <x:si>
    <x:t>6-12842</x:t>
  </x:si>
  <x:si>
    <x:t>Halla</x:t>
  </x:si>
  <x:si>
    <x:t>2505</x:t>
  </x:si>
  <x:si>
    <x:t>6-12086</x:t>
  </x:si>
  <x:si>
    <x:t>Binu</x:t>
  </x:si>
  <x:si>
    <x:t>Arwa</x:t>
  </x:si>
  <x:si>
    <x:t>Debie</x:t>
  </x:si>
  <x:si>
    <x:t>시스템X</x:t>
  </x:si>
  <x:si>
    <x:t>6-12711</x:t>
  </x:si>
  <x:si>
    <x:t>Susan</x:t>
  </x:si>
  <x:si>
    <x:t>Kholoud</x:t>
  </x:si>
  <x:si>
    <x:t>Junaid</x:t>
  </x:si>
  <x:si>
    <x:t>Nora</x:t>
  </x:si>
  <x:si>
    <x:t>Naya</x:t>
  </x:si>
  <x:si>
    <x:t>6-12997</x:t>
  </x:si>
  <x:si>
    <x:t>6-12061</x:t>
  </x:si>
  <x:si>
    <x:t>She`s one of our returning customer, they came here with her daughter to bought a gift for her daughters friend and they choose this matching necklace and earrings</x:t>
  </x:si>
  <x:si>
    <x:t>They passed by only here and the one lady wanted to buy for herself an earrings so she browsing which earrings she will take then she decided to bought this 2 design</x:t>
  </x:si>
  <x:si>
    <x:t>She came in bath and body works and passed by only here. She`s looking for her earrings that suits to her and I show her the silver earrings and she choose this item</x:t>
  </x:si>
  <x:si>
    <x:t>A Chinese lady who come and buy a bracelets and necklace as presents to her friend. When she come she is asking a good for gifts so I recommend to her a 925 silver</x:t>
  </x:si>
  <x:si>
    <x:t>She go here to buy something for herself, and she wanted to tell that she bought her before and it broken but still she buy. Because I tell to her to bring the items</x:t>
  </x:si>
  <x:si>
    <x:t>She`s one of our returning customer that doesn`t want to registered her information. She came here to buy a gift for her friends so she chooses all this stuff .</x:t>
  </x:si>
  <x:si>
    <x:t>(De-Missing)
(1) Bracelet 2601170302
(Add-In)
(1) Necklace 2510070209
(1) Necklace 2602210201
(1) Necklace set 2602210208
(Add-From MOE)
(2) Bracelet 2601170305</x:t>
  </x:si>
  <x:si>
    <x:t>She came here before but that time she just had a look and now she come and buy the necklace what she liked. She came from shopping different bags in her pushcart.</x:t>
  </x:si>
  <x:si>
    <x:t>2 young ladies come and buy a ring for their friend as a Birthday gift. She bought here before but her information is not registered so this time I registered her.</x:t>
  </x:si>
  <x:si>
    <x:t>They are mother and daughter, who passed by only here then the mother wants this necklace . It takes time because she`s checking if she can add more items to buy</x:t>
  </x:si>
  <x:si>
    <x:t>They are mother and daughter,they passed by only here and checking what they wanted to buy, then one of her daughter like this earrings so mother bought it for her.</x:t>
  </x:si>
  <x:si>
    <x:t>She buy necklace with small pearls for herself. She always passing here and saw this necklace and now she came back and buy it. She don`t want to register her info.</x:t>
  </x:si>
  <x:si>
    <x:t>They are family and they wanted to buy a set for EID and I show to them this set. And they like it. And her daughter adding this bangle set also so they bought it</x:t>
  </x:si>
  <x:si>
    <x:t>She came here to find a matching earrings for her pearl necklace and bracelet. It takes a little bit time because she`s a little bit confuse which pearl she likes.</x:t>
  </x:si>
  <x:si>
    <x:t>She buy a necklace for herself. Actually one of her friend who gave her a earrings as a presents and she is wearing now. That`s why she came and buy a necklace.</x:t>
  </x:si>
  <x:si>
    <x:t>She passed by here and finding a gift that range for 200 budget , so I show all the items that suits to her budget then she choose this necklace and she bought it</x:t>
  </x:si>
  <x:si>
    <x:t>She`s from Brazil, and she passed by here then she asking for an earrings for her first hole and I suggest this item and she likes it, so she bought it for herself</x:t>
  </x:si>
  <x:si>
    <x:t>She`s indian/Canadian lady, she came here to bought again and she bought this item for herself and to her friend. Then before she didn`t registered so I registered her</x:t>
  </x:si>
  <x:si>
    <x:t>She came here to find something that she can give as a gift. I helped her to choose then she choose one of I told her and she takes this item and another necklace.</x:t>
  </x:si>
  <x:si>
    <x:t>They are indian family and passed by only here, and she`s finding a necklace that she wanted the first daughter, then she choose this item and bought it for herself</x:t>
  </x:si>
  <x:si>
    <x:t>She is with her Mom, before the came they just passed and going to lefties. After lefties they came and checked some rings. She buy 1 ring she really like the design.</x:t>
  </x:si>
  <x:si>
    <x:t>They are a couple, and the girl wanted to change her earrings so I show her the earrings and she like it. It takes a little bit time because we take out her earrings.</x:t>
  </x:si>
  <x:si>
    <x:t>They friends they came from other shop`s. They stopped and had a look a earrings. They buy both supposed to be her friend only but she convinced her friend too to buy.</x:t>
  </x:si>
  <x:si>
    <x:t>She bought a bangle set before Eid she cameback today and complain about the bangle the lock is problem it will not lock properly. So this item is the exchanged.</x:t>
  </x:si>
  <x:si>
    <x:t>Madam amal came again here at our store she bought again an earrings for herself because she needed a gold color so she bought this Earrings. She`s our loyal customer</x:t>
  </x:si>
  <x:si>
    <x:t>She is a regular costumer, a lot of stuff`s she bought here. This time she cameback and buy again the ring which she bought last time she lost it so she buy again.</x:t>
  </x:si>
  <x:si>
    <x:t>They are friends that passed by only here and checking what they like. The one lady choose the silver ring and the other was an earrings. So she bought this 2 items</x:t>
  </x:si>
  <x:si>
    <x:t>She passed by only here ,they came from lefties, she asking for the ring then her daughter came so her daughter like this necklace so she bought this necklace also.</x:t>
  </x:si>
  <x:si>
    <x:t>She`s an Italian girl ,who only passed by here and wanted a simple ring . It takes time because she like it a simple so I help her to find then she likes this item</x:t>
  </x:si>
  <x:si>
    <x:t>They are husband and wife come and directly point the thennis bracelet and tried it. After asking about the price and immediately buy it. They will give as a presents.</x:t>
  </x:si>
  <x:si>
    <x:t>She`s looking for a choker that can match on her necklace.. so I show her this item and she like it. But it`s a little bit long so I put an extra to make it short</x:t>
  </x:si>
  <x:si>
    <x:t>Earring 2602310106</x:t>
  </x:si>
  <x:si>
    <x:t>Earring 2604160106</x:t>
  </x:si>
  <x:si>
    <x:t>Bracelet 2507060307</x:t>
  </x:si>
  <x:si>
    <x:t>Earring 2604150108</x:t>
  </x:si>
  <x:si>
    <x:t>Earring 2504050112</x:t>
  </x:si>
  <x:si>
    <x:t>Necklace 2509050206</x:t>
  </x:si>
  <x:si>
    <x:t>Bracelet 2504080301</x:t>
  </x:si>
  <x:si>
    <x:t>Bangle 2504050313</x:t>
  </x:si>
  <x:si>
    <x:t>Earring 2509060104</x:t>
  </x:si>
  <x:si>
    <x:t>Bracelet 2601160302</x:t>
  </x:si>
  <x:si>
    <x:t>Bracelet 2507070305</x:t>
  </x:si>
  <x:si>
    <x:t>Necklace 2509060209</x:t>
  </x:si>
  <x:si>
    <x:t>Bracelet 2601180305</x:t>
  </x:si>
  <x:si>
    <x:t>Necklace 2507070210</x:t>
  </x:si>
  <x:si>
    <x:t>Bracelet 2503080303</x:t>
  </x:si>
  <x:si>
    <x:t>Bracelet 2601180308</x:t>
  </x:si>
  <x:si>
    <x:t>Earring 2512050110</x:t>
  </x:si>
  <x:si>
    <x:t>Earring 2508050110</x:t>
  </x:si>
  <x:si>
    <x:t>Necklace 2510070202</x:t>
  </x:si>
  <x:si>
    <x:t>Earring 2502120111</x:t>
  </x:si>
  <x:si>
    <x:t>Earring 2502130105</x:t>
  </x:si>
  <x:si>
    <x:t>Earring 2507060110</x:t>
  </x:si>
  <x:si>
    <x:t>Earring 2606160101</x:t>
  </x:si>
  <x:si>
    <x:t>Necklace 2605160204</x:t>
  </x:si>
  <x:si>
    <x:t>Earring 2511050104</x:t>
  </x:si>
  <x:si>
    <x:t>Necklace 2504050209</x:t>
  </x:si>
  <x:si>
    <x:t>Earring 2511050101</x:t>
  </x:si>
  <x:si>
    <x:t>Earring 2606150107</x:t>
  </x:si>
  <x:si>
    <x:t>Earring 2508070101</x:t>
  </x:si>
  <x:si>
    <x:t>Necklace 2503050208</x:t>
  </x:si>
  <x:si>
    <x:t>Earring 2602190108</x:t>
  </x:si>
  <x:si>
    <x:t>Necklace 2504090203</x:t>
  </x:si>
  <x:si>
    <x:t>Earring 2605160102</x:t>
  </x:si>
  <x:si>
    <x:t>Earring 2507070101</x:t>
  </x:si>
  <x:si>
    <x:t>Necklace 2507050201</x:t>
  </x:si>
  <x:si>
    <x:t>Bracelet 2504060303</x:t>
  </x:si>
  <x:si>
    <x:t>Necklace 2502100204</x:t>
  </x:si>
  <x:si>
    <x:t>Earring 2507060101</x:t>
  </x:si>
  <x:si>
    <x:t>Earring 2510070105</x:t>
  </x:si>
  <x:si>
    <x:t>Bangle 2509050311</x:t>
  </x:si>
  <x:si>
    <x:t>Bracelet 2504060311</x:t>
  </x:si>
  <x:si>
    <x:t>Earring 2508070109</x:t>
  </x:si>
  <x:si>
    <x:t>Necklace 2602180207</x:t>
  </x:si>
  <x:si>
    <x:t>Necklace 2504090210</x:t>
  </x:si>
  <x:si>
    <x:t>Bracelet 2512050305</x:t>
  </x:si>
  <x:si>
    <x:t>Earring 2505050108</x:t>
  </x:si>
  <x:si>
    <x:t>Bracelet 2504080303</x:t>
  </x:si>
  <x:si>
    <x:t>Necklace 2603150206</x:t>
  </x:si>
  <x:si>
    <x:t>Earring 2604160103</x:t>
  </x:si>
  <x:si>
    <x:t>Necklace 2504070211</x:t>
  </x:si>
  <x:si>
    <x:t>Earring 2509050102</x:t>
  </x:si>
  <x:si>
    <x:t>Bangle 2504060317</x:t>
  </x:si>
  <x:si>
    <x:t>Necklace 2507050206</x:t>
  </x:si>
  <x:si>
    <x:t>Bracelet 2503060302</x:t>
  </x:si>
  <x:si>
    <x:t>Earring 2504070102</x:t>
  </x:si>
  <x:si>
    <x:t>Earring 2503060107</x:t>
  </x:si>
  <x:si>
    <x:t>Earring 2602150106</x:t>
  </x:si>
  <x:si>
    <x:t>Earring 2602200110</x:t>
  </x:si>
  <x:si>
    <x:t>Bracelet 2502100302</x:t>
  </x:si>
  <x:si>
    <x:t>Necklace 2509060205</x:t>
  </x:si>
  <x:si>
    <x:t>Necklace 2602170210</x:t>
  </x:si>
  <x:si>
    <x:t>Necklace 2601160205</x:t>
  </x:si>
  <x:si>
    <x:t>Earring 2502110107</x:t>
  </x:si>
  <x:si>
    <x:t>Earring 2602190107</x:t>
  </x:si>
  <x:si>
    <x:t>Earring 2507070106</x:t>
  </x:si>
  <x:si>
    <x:t>Necklace 2504100201</x:t>
  </x:si>
  <x:si>
    <x:t>Earring 2505050101</x:t>
  </x:si>
  <x:si>
    <x:t>SS 18kGP FW Pearl</x:t>
  </x:si>
  <x:si>
    <x:t>Bangle 2509060312</x:t>
  </x:si>
  <x:si>
    <x:t>Anklet 2602150506</x:t>
  </x:si>
  <x:si>
    <x:t>Bracelet 2505080302</x:t>
  </x:si>
  <x:si>
    <x:t>Bracelet 2511060308</x:t>
  </x:si>
  <x:si>
    <x:t>Necklace 2601160204</x:t>
  </x:si>
  <x:si>
    <x:t>Necklace 2601150207</x:t>
  </x:si>
  <x:si>
    <x:t>Necklace 2606160202</x:t>
  </x:si>
  <x:si>
    <x:t>Necklace 2503050209</x:t>
  </x:si>
  <x:si>
    <x:t>Bracelet 2601190308</x:t>
  </x:si>
  <x:si>
    <x:t>Earring 2507090102</x:t>
  </x:si>
  <x:si>
    <x:t>Earring 2504110105</x:t>
  </x:si>
  <x:si>
    <x:t>Earring 2505050105</x:t>
  </x:si>
  <x:si>
    <x:t>Bangle 2505070312</x:t>
  </x:si>
  <x:si>
    <x:t>Necklace 2602150204</x:t>
  </x:si>
  <x:si>
    <x:t>Earring 2504070104</x:t>
  </x:si>
  <x:si>
    <x:t>Earring 2502100107</x:t>
  </x:si>
  <x:si>
    <x:t>Bangle 2503060307</x:t>
  </x:si>
  <x:si>
    <x:t>Earring 2504060103</x:t>
  </x:si>
  <x:si>
    <x:t>Necklace 2602180204</x:t>
  </x:si>
  <x:si>
    <x:t>Earring 2510060106</x:t>
  </x:si>
  <x:si>
    <x:t>Necklace 2505060203</x:t>
  </x:si>
  <x:si>
    <x:t>Bracelet 2506050305</x:t>
  </x:si>
  <x:si>
    <x:t>Bracelet 2510060308</x:t>
  </x:si>
  <x:si>
    <x:t>Earring 2508070107</x:t>
  </x:si>
  <x:si>
    <x:t>Earring 2507080110</x:t>
  </x:si>
  <x:si>
    <x:t>Necklace 2601180209</x:t>
  </x:si>
  <x:si>
    <x:t>Bangle 2509080312</x:t>
  </x:si>
  <x:si>
    <x:t>Earring 2601210101</x:t>
  </x:si>
  <x:si>
    <x:t>Earring 2510060110</x:t>
  </x:si>
  <x:si>
    <x:t>Bracelet 2509060306</x:t>
  </x:si>
  <x:si>
    <x:t>Necklace 2508060203</x:t>
  </x:si>
  <x:si>
    <x:t>Necklace 2508050209</x:t>
  </x:si>
  <x:si>
    <x:t>Bangle 2509060313</x:t>
  </x:si>
  <x:si>
    <x:t>Necklace 2504080208</x:t>
  </x:si>
  <x:si>
    <x:t>Earring 2503050104</x:t>
  </x:si>
  <x:si>
    <x:t>Necklace 2509050207</x:t>
  </x:si>
  <x:si>
    <x:t>Earring 2510070104</x:t>
  </x:si>
  <x:si>
    <x:t>Bracelet 2505060303</x:t>
  </x:si>
  <x:si>
    <x:t>Earring 2502100113</x:t>
  </x:si>
  <x:si>
    <x:t>Necklace 2602160201</x:t>
  </x:si>
  <x:si>
    <x:t>Bracelet 2504060308</x:t>
  </x:si>
  <x:si>
    <x:t>Bangle 2508050311</x:t>
  </x:si>
  <x:si>
    <x:t>Necklace 2510050203</x:t>
  </x:si>
  <x:si>
    <x:t>Bracelet 2601170302</x:t>
  </x:si>
  <x:si>
    <x:t>Bangle 2509050314</x:t>
  </x:si>
  <x:si>
    <x:t>Necklace 2602170205</x:t>
  </x:si>
  <x:si>
    <x:t>Bracelet 2601180301</x:t>
  </x:si>
  <x:si>
    <x:t>Earring 2504090104</x:t>
  </x:si>
  <x:si>
    <x:t>Earring 2601230101</x:t>
  </x:si>
  <x:si>
    <x:t>Bracelet 2510060306</x:t>
  </x:si>
  <x:si>
    <x:t>Earring 2502120109</x:t>
  </x:si>
  <x:si>
    <x:t>Earring 2503050107</x:t>
  </x:si>
  <x:si>
    <x:t>Necklace 2504070205</x:t>
  </x:si>
  <x:si>
    <x:t>Necklace 2504080205</x:t>
  </x:si>
  <x:si>
    <x:t>Bangle 2509080311</x:t>
  </x:si>
  <x:si>
    <x:t>Earring 2504120108</x:t>
  </x:si>
  <x:si>
    <x:t>Bracelet 2505060301</x:t>
  </x:si>
  <x:si>
    <x:t>Necklace 2507070201</x:t>
  </x:si>
  <x:si>
    <x:t>Earring 2504110108</x:t>
  </x:si>
  <x:si>
    <x:t>Bracelet 2503050302</x:t>
  </x:si>
  <x:si>
    <x:t>Copper 18kGP Zircon</x:t>
  </x:si>
  <x:si>
    <x:t>Bracelet 2509050306</x:t>
  </x:si>
  <x:si>
    <x:t>Necklace 2508060205</x:t>
  </x:si>
  <x:si>
    <x:t>Bracelet 2601180302</x:t>
  </x:si>
  <x:si>
    <x:t>Earring 2507060106</x:t>
  </x:si>
  <x:si>
    <x:t>Earring 2505070110</x:t>
  </x:si>
  <x:si>
    <x:t>Earring 2512050105</x:t>
  </x:si>
  <x:si>
    <x:t>Necklace 2504070203</x:t>
  </x:si>
  <x:si>
    <x:t>Bangle 2505060314</x:t>
  </x:si>
  <x:si>
    <x:t>Bracelet 2510060303</x:t>
  </x:si>
  <x:si>
    <x:t>Necklace 2602170204</x:t>
  </x:si>
  <x:si>
    <x:t>Necklace 2510060206</x:t>
  </x:si>
  <x:si>
    <x:t>Necklace 2505050210</x:t>
  </x:si>
  <x:si>
    <x:t>Earring 2502110105</x:t>
  </x:si>
  <x:si>
    <x:t>Earring 2504070105</x:t>
  </x:si>
  <x:si>
    <x:t>Necklace 2505060206</x:t>
  </x:si>
  <x:si>
    <x:t>Earring 2503050106</x:t>
  </x:si>
  <x:si>
    <x:t>Anklet 2507050503</x:t>
  </x:si>
  <x:si>
    <x:t>Earring 2601150104</x:t>
  </x:si>
  <x:si>
    <x:t>Earring 2505060101</x:t>
  </x:si>
  <x:si>
    <x:t>Necklace 2508050202</x:t>
  </x:si>
  <x:si>
    <x:t>Necklace 2510070206</x:t>
  </x:si>
  <x:si>
    <x:t>Earring 2503050108</x:t>
  </x:si>
  <x:si>
    <x:t>Necklace 2505050204</x:t>
  </x:si>
  <x:si>
    <x:t>Necklace 2510060203</x:t>
  </x:si>
  <x:si>
    <x:t>Necklace 2509060210</x:t>
  </x:si>
  <x:si>
    <x:t>Bracelet 2504080302</x:t>
  </x:si>
  <x:si>
    <x:t>Necklace 2505050207</x:t>
  </x:si>
  <x:si>
    <x:t>Necklace 2601160208</x:t>
  </x:si>
  <x:si>
    <x:t>Earring 2504090106</x:t>
  </x:si>
  <x:si>
    <x:t>Earring 2507070109</x:t>
  </x:si>
  <x:si>
    <x:t>Earring 2602310103</x:t>
  </x:si>
  <x:si>
    <x:t>Anklet 2506050501</x:t>
  </x:si>
  <x:si>
    <x:t>Earring 2506050103</x:t>
  </x:si>
  <x:si>
    <x:t>Earring 2504070112</x:t>
  </x:si>
  <x:si>
    <x:t>Necklace 2504060204</x:t>
  </x:si>
  <x:si>
    <x:t>Necklace 2510060209</x:t>
  </x:si>
  <x:si>
    <x:t>Bracelet 2511060310</x:t>
  </x:si>
  <x:si>
    <x:t>Bracelet 2504060305</x:t>
  </x:si>
  <x:si>
    <x:t>Earring 2504060110</x:t>
  </x:si>
  <x:si>
    <x:t>Bracelet 02050304</x:t>
  </x:si>
  <x:si>
    <x:t>Necklace 2504100206</x:t>
  </x:si>
  <x:si>
    <x:t>Bracelet 2506050303</x:t>
  </x:si>
  <x:si>
    <x:t>Bracelet 2505050303</x:t>
  </x:si>
  <x:si>
    <x:t>Earring 2504080101</x:t>
  </x:si>
  <x:si>
    <x:t>Necklace 2507070209</x:t>
  </x:si>
  <x:si>
    <x:t>Necklace 2601190202</x:t>
  </x:si>
  <x:si>
    <x:t>Copper 18KGP Zircon</x:t>
  </x:si>
  <x:si>
    <x:t>Necklace 2507050202</x:t>
  </x:si>
  <x:si>
    <x:t>Necklace 2503060209</x:t>
  </x:si>
  <x:si>
    <x:t>Necklace 2505050209</x:t>
  </x:si>
  <x:si>
    <x:t>Necklace 2601170201</x:t>
  </x:si>
  <x:si>
    <x:t>Necklace 2507080201</x:t>
  </x:si>
  <x:si>
    <x:t>Necklace 2503050201</x:t>
  </x:si>
  <x:si>
    <x:t>Earring 2601200109</x:t>
  </x:si>
  <x:si>
    <x:t>Bangle 2504050311</x:t>
  </x:si>
  <x:si>
    <x:t>Earring 2507090101</x:t>
  </x:si>
  <x:si>
    <x:t>Earring 2504130102</x:t>
  </x:si>
  <x:si>
    <x:t>Necklace 2508050205</x:t>
  </x:si>
  <x:si>
    <x:t>Bracelet 2503070303</x:t>
  </x:si>
  <x:si>
    <x:t>Earring 2506050106</x:t>
  </x:si>
  <x:si>
    <x:t>Necklace 2510060205</x:t>
  </x:si>
  <x:si>
    <x:t>Bracelet 2504060306</x:t>
  </x:si>
  <x:si>
    <x:t>Earring 2504130106</x:t>
  </x:si>
  <x:si>
    <x:t>Necklace 2505060204</x:t>
  </x:si>
  <x:si>
    <x:t>Bracelet 2507060306</x:t>
  </x:si>
  <x:si>
    <x:t>Earring 2604150109</x:t>
  </x:si>
  <x:si>
    <x:t>Earring 2602200109</x:t>
  </x:si>
  <x:si>
    <x:t>Bracelet 2505050308</x:t>
  </x:si>
  <x:si>
    <x:t>Necklace 2504100205</x:t>
  </x:si>
  <x:si>
    <x:t>Necklace 2602180203</x:t>
  </x:si>
  <x:si>
    <x:t>Necklace 2504110202</x:t>
  </x:si>
  <x:si>
    <x:t>Bracelet 2507050308</x:t>
  </x:si>
  <x:si>
    <x:t>Necklace 2504090209</x:t>
  </x:si>
  <x:si>
    <x:t>Earring 2503060105</x:t>
  </x:si>
  <x:si>
    <x:t>Earring 2507070110</x:t>
  </x:si>
  <x:si>
    <x:t>16 Jul 2026 14:29</x:t>
  </x:si>
  <x:si>
    <x:t>14 Jul 2026 12:21</x:t>
  </x:si>
  <x:si>
    <x:t>Earring 2601200103</x:t>
  </x:si>
  <x:si>
    <x:t>Brass 18kGP Shell</x:t>
  </x:si>
  <x:si>
    <x:t>Earring 2602210107</x:t>
  </x:si>
  <x:si>
    <x:t>Necklace 2602190202</x:t>
  </x:si>
  <x:si>
    <x:t>Earring 2602150101</x:t>
  </x:si>
  <x:si>
    <x:t>Bracelet 2509050301</x:t>
  </x:si>
  <x:si>
    <x:t>Necklace 2504050203</x:t>
  </x:si>
  <x:si>
    <x:t>Earring 2510060103</x:t>
  </x:si>
  <x:si>
    <x:t>Earring 2602200101</x:t>
  </x:si>
  <x:si>
    <x:t>Earring 2509050106</x:t>
  </x:si>
  <x:si>
    <x:t>Earring 2602180109</x:t>
  </x:si>
  <x:si>
    <x:t>Necklace 2507070202</x:t>
  </x:si>
  <x:si>
    <x:t>Earring 2507050110</x:t>
  </x:si>
  <x:si>
    <x:t>13 Jul 2026 10:30</x:t>
  </x:si>
  <x:si>
    <x:t>Earring 2508070103</x:t>
  </x:si>
  <x:si>
    <x:t>Bracelet 2508050306</x:t>
  </x:si>
  <x:si>
    <x:t>Bangle 2509060311</x:t>
  </x:si>
  <x:si>
    <x:t>Bracelet 2506050306</x:t>
  </x:si>
  <x:si>
    <x:t>18 Jul 2026 12:51</x:t>
  </x:si>
  <x:si>
    <x:t>17 Jul 2026 11:41</x:t>
  </x:si>
  <x:si>
    <x:t>Ann</x:t>
  </x:si>
  <x:si>
    <x:t>매출액</x:t>
  </x:si>
  <x:si>
    <x:t>순매출</x:t>
  </x:si>
  <x:si>
    <x:t>Jud</x:t>
  </x:si>
  <x:si>
    <x:t>Eya</x:t>
  </x:si>
  <x:si>
    <x:t>이름</x:t>
  </x:si>
  <x:si>
    <x:t>50s</x:t>
  </x:si>
  <x:si>
    <x:t>Aya</x:t>
  </x:si>
  <x:si>
    <x:t>번호</x:t>
  </x:si>
  <x:si>
    <x:t>E</x:t>
  </x:si>
  <x:si>
    <x:t>1차</x:t>
  </x:si>
  <x:si>
    <x:t>A</x:t>
  </x:si>
  <x:si>
    <x:t>카드</x:t>
  </x:si>
  <x:si>
    <x:t>입고X</x:t>
  </x:si>
  <x:si>
    <x:t>8월</x:t>
  </x:si>
  <x:si>
    <x:t>Wed</x:t>
  </x:si>
  <x:si>
    <x:t>AQ</x:t>
  </x:si>
  <x:si>
    <x:t>라마단</x:t>
  </x:si>
  <x:si>
    <x:t>영수증</x:t>
  </x:si>
  <x:si>
    <x:t>금</x:t>
  </x:si>
  <x:si>
    <x:t>Lul</x:t>
  </x:si>
  <x:si>
    <x:t>Tue</x:t>
  </x:si>
  <x:si>
    <x:t>J/T</x:t>
  </x:si>
  <x:si>
    <x:t>12월</x:t>
  </x:si>
  <x:si>
    <x:t>Age</x:t>
  </x:si>
  <x:si>
    <x:t>9월</x:t>
  </x:si>
  <x:si>
    <x:t>T</x:t>
  </x:si>
  <x:si>
    <x:t>Foz</x:t>
  </x:si>
  <x:si>
    <x:t>X</x:t>
  </x:si>
  <x:si>
    <x:t>PT</x:t>
  </x:si>
  <x:si>
    <x:t>VIP</x:t>
  </x:si>
  <x:si>
    <x:t>시스템</x:t>
  </x:si>
  <x:si>
    <x:t>현금</x:t>
  </x:si>
  <x:si>
    <x:t>30s</x:t>
  </x:si>
  <x:si>
    <x:t>상품</x:t>
  </x:si>
  <x:si>
    <x:t>Ali</x:t>
  </x:si>
  <x:si>
    <x:t>달성</x:t>
  </x:si>
  <x:si>
    <x:t>Anu</x:t>
  </x:si>
  <x:si>
    <x:t>테스트</x:t>
  </x:si>
  <x:si>
    <x:t>토</x:t>
  </x:si>
  <x:si>
    <x:t>2월</x:t>
  </x:si>
  <x:si>
    <x:t>Rim</x:t>
  </x:si>
  <x:si>
    <x:t>월</x:t>
  </x:si>
  <x:si>
    <x:t>6월</x:t>
  </x:si>
  <x:si>
    <x:t>Ban</x:t>
  </x:si>
  <x:si>
    <x:t>5월</x:t>
  </x:si>
  <x:si>
    <x:t>CQ</x:t>
  </x:si>
  <x:si>
    <x:t>Ex</x:t>
  </x:si>
  <x:si>
    <x:t>Lor</x:t>
  </x:si>
  <x:si>
    <x:t>Re</x:t>
  </x:si>
  <x:si>
    <x:t>검수자</x:t>
  </x:si>
  <x:si>
    <x:t>Thu</x:t>
  </x:si>
  <x:si>
    <x:t>Raj</x:t>
  </x:si>
  <x:si>
    <x:t xml:space="preserve">  </x:t>
  </x:si>
  <x:si>
    <x:t>Add</x:t>
  </x:si>
  <x:si>
    <x:t>Lyn</x:t>
  </x:si>
  <x:si>
    <x:t>Sat</x:t>
  </x:si>
  <x:si>
    <x:t>Ana</x:t>
  </x:si>
  <x:si>
    <x:t>1월</x:t>
  </x:si>
  <x:si>
    <x:t>Fix</x:t>
  </x:si>
  <x:si>
    <x:t>20s</x:t>
  </x:si>
  <x:si>
    <x:t>40s</x:t>
  </x:si>
  <x:si>
    <x:t>목</x:t>
  </x:si>
  <x:si>
    <x:t>10월</x:t>
  </x:si>
  <x:si>
    <x:t>Yaz</x:t>
  </x:si>
  <x:si>
    <x:t>Sun</x:t>
  </x:si>
  <x:si>
    <x:t>Out</x:t>
  </x:si>
  <x:si>
    <x:t>Jo</x:t>
  </x:si>
  <x:si>
    <x:t>Luz</x:t>
  </x:si>
  <x:si>
    <x:t>리자</x:t>
  </x:si>
  <x:si>
    <x:t>Mon</x:t>
  </x:si>
  <x:si>
    <x:t>할인</x:t>
  </x:si>
  <x:si>
    <x:t>J</x:t>
  </x:si>
  <x:si>
    <x:t>New</x:t>
  </x:si>
  <x:si>
    <x:t>Bea</x:t>
  </x:si>
  <x:si>
    <x:t>Ola</x:t>
  </x:si>
  <x:si>
    <x:t>May</x:t>
  </x:si>
  <x:si>
    <x:t>7월</x:t>
  </x:si>
  <x:si>
    <x:t>Ela</x:t>
  </x:si>
  <x:si>
    <x:t>수</x:t>
  </x:si>
  <x:si>
    <x:t>Amy</x:t>
  </x:si>
  <x:si>
    <x:t>Kam</x:t>
  </x:si>
  <x:si>
    <x:t>Aza</x:t>
  </x:si>
  <x:si>
    <x:t>환불</x:t>
  </x:si>
  <x:si>
    <x:t>교환</x:t>
  </x:si>
  <x:si>
    <x:t>-</x:t>
  </x:si>
  <x:si>
    <x:t>4월</x:t>
  </x:si>
  <x:si>
    <x:t>11월</x:t>
  </x:si>
  <x:si>
    <x:t>Jia</x:t>
  </x:si>
  <x:si>
    <x:t>In</x:t>
  </x:si>
  <x:si>
    <x:t>Sif</x:t>
  </x:si>
  <x:si>
    <x:t>2nd</x:t>
  </x:si>
  <x:si>
    <x:t>담당</x:t>
  </x:si>
  <x:si>
    <x:t>Lin</x:t>
  </x:si>
  <x:si>
    <x:t>일</x:t>
  </x:si>
  <x:si>
    <x:t>De</x:t>
  </x:si>
  <x:si>
    <x:t>할인율</x:t>
  </x:si>
  <x:si>
    <x:t>요청</x:t>
  </x:si>
  <x:si>
    <x:t>Ta</x:t>
  </x:si>
  <x:si>
    <x:t>메모장</x:t>
  </x:si>
  <x:si>
    <x:t>Mai</x:t>
  </x:si>
  <x:si>
    <x:t>특징</x:t>
  </x:si>
  <x:si>
    <x:t>Fri</x:t>
  </x:si>
  <x:si>
    <x:t>SQ</x:t>
  </x:si>
  <x:si>
    <x:t>화</x:t>
  </x:si>
  <x:si>
    <x:t>OQ</x:t>
  </x:si>
  <x:si>
    <x:t>Ina</x:t>
  </x:si>
  <x:si>
    <x:t>Nof</x:t>
  </x:si>
  <x:si>
    <x:t>Ivy</x:t>
  </x:si>
  <x:si>
    <x:t>날짜</x:t>
  </x:si>
  <x:si>
    <x:t>Eve</x:t>
  </x:si>
  <x:si>
    <x:t>SS</x:t>
  </x:si>
  <x:si>
    <x:t xml:space="preserve">SS </x:t>
  </x:si>
  <x:si>
    <x:t>R</x:t>
  </x:si>
  <x:si>
    <x:t>Ba</x:t>
  </x:si>
  <x:si>
    <x:t>N</x:t>
  </x:si>
  <x:si>
    <x:t>수량</x:t>
  </x:si>
  <x:si>
    <x:t>She came in h&amp;m then she go straight here to look an anklet so I show her all our anklets and she like a silver so she takes this item</x:t>
  </x:si>
  <x:si>
    <x:t>Bought necklace and earring,her friend want to buy the same necklace but out of stock.she leave her number when it comes let her know</x:t>
  </x:si>
  <x:si>
    <x:t>She passed by only here and she wants a ring so I show her all our rings. Then she added this bracelet. She bought it for herself</x:t>
  </x:si>
  <x:si>
    <x:t>An Indian lady that passed by only here and she`s looking for an evil eye bracelet so I show all we have and she choose this item</x:t>
  </x:si>
  <x:si>
    <x:t>She came here to bought an Earrings for herself and for her daughter. And she bought this 2 silver earrings</x:t>
  </x:si>
  <x:si>
    <x:t>This lady came yesterday but she`s having a look only and now she came back and buy the bracelet, anklet.</x:t>
  </x:si>
  <x:si>
    <x:t>They are family and the other daughter is wanted to bought rings for herself so she bought it for herself</x:t>
  </x:si>
  <x:si>
    <x:t>She bought it for herself, she ask me for a long earrings so I show to her this earrings and she like it.</x:t>
  </x:si>
  <x:si>
    <x:t>They are father and daughter who came already here before and they came back to bought this item as a gift</x:t>
  </x:si>
  <x:si>
    <x:t>She buy necklace for herself to layered with her other necklaces. She bought visited here thrice already.</x:t>
  </x:si>
  <x:si>
    <x:t>She came here to find a gift and she choose this item as a gift</x:t>
  </x:si>
  <x:si>
    <x:t>It`s her first time to buy here. She buy bracelet for herself.</x:t>
  </x:si>
  <x:si>
    <x:t>A husband and wife from Oman bought bangle set and earrings.</x:t>
  </x:si>
  <x:si>
    <x:t>(Add-From MOE)
(1) Bracelet 2505060307
(1) Bracelet 2507070309</x:t>
  </x:si>
  <x:si>
    <x:t>Two Pakistani women bought necklace as a present to someone.</x:t>
  </x:si>
  <x:si>
    <x:t>The color is changing and Madam wants it for a customer`s gift.</x:t>
  </x:si>
  <x:si>
    <x:t>Bought bangle ring and earrings very happy with our collection</x:t>
  </x:si>
  <x:si>
    <x:t>She`s looking for a ring. Then she buys and she add an earrings</x:t>
  </x:si>
  <x:si>
    <x:t>For herself. Returning costumer but her number not registered.</x:t>
  </x:si>
  <x:si>
    <x:t>An African lady who work in mirdif mall,who bought necklace.</x:t>
  </x:si>
  <x:si>
    <x:t>A husband and wife together bought necklace for her daughter.</x:t>
  </x:si>
  <x:si>
    <x:t>Same person with the receipt 6-14087 she just added this item.</x:t>
  </x:si>
  <x:si>
    <x:t>She bought bracelet from herself and earrings for her daughter.</x:t>
  </x:si>
  <x:si>
    <x:t>Add in our system sir because this item is not in the system</x:t>
  </x:si>
  <x:si>
    <x:t>She buy a necklace for herself it`s her first time to buy here.</x:t>
  </x:si>
  <x:si>
    <x:t>She wants to try our ring,if it`s good she says will come back</x:t>
  </x:si>
  <x:si>
    <x:t>She is a first time to buy here. She buy a ring for herself.</x:t>
  </x:si>
  <x:si>
    <x:t>She`s a staff of Sephora, she bought this item to as a gift.</x:t>
  </x:si>
  <x:si>
    <x:t>Bring her daughter, got bangle and necklace for her daughter</x:t>
  </x:si>
  <x:si>
    <x:t>2 ladies who bought bracelet and ring as gift to their friend.</x:t>
  </x:si>
  <x:si>
    <x:t>She buy necklace and earing for Gift for her birthday today.</x:t>
  </x:si>
  <x:si>
    <x:t>When she passed she`s asking about a anklet. And she buy it.</x:t>
  </x:si>
  <x:si>
    <x:t>She came from APM Monaco she came and buy the long necklace.</x:t>
  </x:si>
  <x:si>
    <x:t>She`s buying it for gift. She don`t want to put her information</x:t>
  </x:si>
  <x:si>
    <x:t>She bought 2 hand chain for her daughter and for her friend.</x:t>
  </x:si>
  <x:si>
    <x:t>She`s looking for her daughter and her daughter likes this item</x:t>
  </x:si>
  <x:si>
    <x:t>Traveller got nose rings for her daughter and ring for herself</x:t>
  </x:si>
  <x:si>
    <x:t>She buy 1 bangle set and earrings that are matching designs.</x:t>
  </x:si>
  <x:si>
    <x:t>She go her to buy for a gift. She decided to buy this bracelet</x:t>
  </x:si>
  <x:si>
    <x:t>Two young ladies who come but only 1 lady who buy a earrings.</x:t>
  </x:si>
  <x:si>
    <x:t>They are in a hurry so she didn`t want to register her info.</x:t>
  </x:si>
  <x:si>
    <x:t>She came here to bought this item. She`s one of our customer</x:t>
  </x:si>
  <x:si>
    <x:t>여성 3명. 선물 구매. 겸사 자기 것도 구매. 나이 믹스. 현금 결제. 할인 요구 없음.그때까지 어렵지 않았음.</x:t>
  </x:si>
  <x:si>
    <x:t>She passed by here and checking an earrings so she bought this.</x:t>
  </x:si>
  <x:si>
    <x:t>She came here to buy another ring. She`s one of our customer</x:t>
  </x:si>
  <x:si>
    <x:t>She is a first time to buy here. She buy bangle for herself.</x:t>
  </x:si>
  <x:si>
    <x:t>An Indian guy buy a bracelet with pearl for presents to her gf.</x:t>
  </x:si>
  <x:si>
    <x:t>An Arab women doesn`t want to give her details bought earrings.</x:t>
  </x:si>
  <x:si>
    <x:t>A Pakistani mother and daughter bought earring and bracelet.</x:t>
  </x:si>
  <x:si>
    <x:t>She buy 2 bracelets for her daughter and anklet for herself.</x:t>
  </x:si>
  <x:si>
    <x:t>She`s a regular costumer came back and buy again a earrings.</x:t>
  </x:si>
  <x:si>
    <x:t>A Indian Husband and Wife buy a necklace to wear for wedding.</x:t>
  </x:si>
  <x:si>
    <x:t>She bought it for herself, she`s our one of loyal customer..</x:t>
  </x:si>
  <x:si>
    <x:t>She buy a necklace and earring for her 3 years old daughter.</x:t>
  </x:si>
  <x:si>
    <x:t>She passed by only here and she like this item so she bought it</x:t>
  </x:si>
  <x:si>
    <x:t>They are sister`s buying a bracelet for presents to their Mom.</x:t>
  </x:si>
  <x:si>
    <x:t>She bought for herself, she said she will come back next week</x:t>
  </x:si>
  <x:si>
    <x:t>She bought it for herself. And she like a small earrings only</x:t>
  </x:si>
  <x:si>
    <x:t>Came from Abu Dhabi, wants to have business with our product.</x:t>
  </x:si>
  <x:si>
    <x:t>She`s finding a gift then she chooses this 2 items as a gift</x:t>
  </x:si>
  <x:si>
    <x:t>She is with her 2 daughters, they came from Selcela but they cannot find their likes their so they came and asked about a full set so I recommend them the Necklace with earrings set, the same design bracelet and the ring as well.</x:t>
  </x:si>
  <x:si>
    <x:t>She came here to buy a gift for her friends. It takes time because she`s confirming her friend for the other friend of them what she likes to wear on so it`s takes a little bit time then she choose this option that I show to her.</x:t>
  </x:si>
  <x:si>
    <x:t>He is an Indian guy pushing a cart with the bags came from other store and a bouquet of flowers, he passing here and suddenly stopped and had a look and first stuff he check is the bracelet and he buy it. So maybe its for presents.</x:t>
  </x:si>
  <x:si>
    <x:t>She came back here to buy again a bracelet. She is the customer who bring a broken silver bracelet. But I already explain very well the case about it so she understand it and she take it already. This bracelet bought it for herself</x:t>
  </x:si>
  <x:si>
    <x:t>She wants a silver items so we show to her the silver items. And she wanted this bracelet so she bought it and additional of earrings. They waited because she wanted to fit in the bracelet so I fix it for the size she wanted</x:t>
  </x:si>
  <x:si>
    <x:t>This Arab lady is together with her friend and her 2 daughters came here she was looking for presents she bought the 2 bracelets with Arabic words in English it`s called Love, 1 heart necklace. And she added 1 earrings for herself.</x:t>
  </x:si>
  <x:si>
    <x:t>She is a Filipina with her daughter with a half nationality. She bought here before a van Cleef bracelet and she had a good comment about the item it`s not fading. This time she buy ring,bangle and earrings for her daughter.</x:t>
  </x:si>
  <x:si>
    <x:t>She came from choice , after she came directly here and asking for earings ,as she said she bought before here and she told it`s good quality so she bought again 3 pairs of earrings but she don`t want to give her information.</x:t>
  </x:si>
  <x:si>
    <x:t>She`s not from here she came only to buy some of the staff she wanted and she wants to bought this bracelet .</x:t>
  </x:si>
  <x:si>
    <x:t>She came here to check this necklace if we have so she saw this and she bought it for her as a layered necklace</x:t>
  </x:si>
  <x:si>
    <x:t>She came here to find an earring she wanted to wear. And she chooses this two design and bought it for herself</x:t>
  </x:si>
  <x:si>
    <x:t>역시 딸 제품 구매. 방금 구매한 사람의 제품 확인후 제품 살폈고 약 5분정도 시간을 더 소요했지만 결국 목걸이 하나 귀걸이 하나 구매 할인 0% 결국 전 손님과 합치면 10%이하로 할인율 떨어뜨림</x:t>
  </x:si>
  <x:si>
    <x:t>She was just passing but suddenly stopped and had a look. She saw a bow bracelet she liked it and she buy it.</x:t>
  </x:si>
  <x:si>
    <x:t>She bought this item for herself, they go here with her mother and looking for anklet so she bought this item.</x:t>
  </x:si>
  <x:si>
    <x:t>She is returning customer she bought here before. This time she buy 2 bracelets for presents to her friends.</x:t>
  </x:si>
  <x:si>
    <x:t>They wanted to buy a daily used. They are mother and daughter she bought this item for her and for her daughter</x:t>
  </x:si>
  <x:si>
    <x:t>They are husband and wife. The wife came from Nayomi and after she buy they came and buy necklace for presents.</x:t>
  </x:si>
  <x:si>
    <x:t>She`s finding an earrings for her daughter . And madam and me offer a screw type earrings, and the kids love it</x:t>
  </x:si>
  <x:si>
    <x:t>He came here before but he came back to buy this item to be a present . He don`t like to take the information.</x:t>
  </x:si>
  <x:si>
    <x:t>They are a husband and wife who passed by only here and the guy wanted to bought this bracelet so he bought it</x:t>
  </x:si>
  <x:si>
    <x:t>He is indian guy who brought Sephora item and passed by in our shop to buy ring as a gift for her girlfriend.</x:t>
  </x:si>
  <x:si>
    <x:t>This is the customer of ate riza before and she is one of our loyal customer. Her mother bought it for herself</x:t>
  </x:si>
  <x:si>
    <x:t>She passed by here and check for an earrings that she can wear. Then I helped her and she choose this 2 design</x:t>
  </x:si>
  <x:si>
    <x:t>This lady is the Sister who buy a bangle set, but she buy a necklace for presents not for herself to friend.</x:t>
  </x:si>
  <x:si>
    <x:t>She`s a Pakistan lady wanted to check an earrings. Then she like this one so she bought this item for herself</x:t>
  </x:si>
  <x:si>
    <x:t>Bought for gift, checked the warranty, once he checked and then back because he couldn`t find the item he want</x:t>
  </x:si>
  <x:si>
    <x:t>She bought it for herself.it takes time because she wanted more discount until madam give her 150 as a prize.</x:t>
  </x:si>
  <x:si>
    <x:t>They are 2 young me came from feathers, after they come and ask for presents to his Mom. He buy a necklace sets</x:t>
  </x:si>
  <x:si>
    <x:t>She came here before and she said she will come back. For awhile she came back and bought this item as a gift</x:t>
  </x:si>
  <x:si>
    <x:t>She came her to bought for gift, about 10mins. And she want discount so I gave her a discount to deal with it.</x:t>
  </x:si>
  <x:si>
    <x:t>She passed by only and try to check if she like some of our items. Then she choose this and buy it for herself</x:t>
  </x:si>
  <x:si>
    <x:t>Indian couple who buy a bangle for the wife. She want to try the material and if its good she will comeback.</x:t>
  </x:si>
  <x:si>
    <x:t>They add this one because they niece really likes it. Before they don`t have budget but in the end bought it</x:t>
  </x:si>
  <x:si>
    <x:t>She passed by and checking for a necklace and she likes this bow necklace that`s why she bought it for herself</x:t>
  </x:si>
  <x:si>
    <x:t>She an Indian lady she`s with her Mom and son. She stopped in the kiosk had a look and she found the necklace.</x:t>
  </x:si>
  <x:si>
    <x:t>She will attend a meeting but she forgot to wear bracelet so she bought it just to have something in her wrist.</x:t>
  </x:si>
  <x:si>
    <x:t>They are coming from selcela and passing here and had a look for earrings after then she liked and bought it.</x:t>
  </x:si>
  <x:si>
    <x:t>This item is for exchanged. She bought same bracelet yesterday but it was broke so she cameback and complain.</x:t>
  </x:si>
  <x:si>
    <x:t>She is returning customer, she visited and bought 3 times already. This time she buy necklace for night party.</x:t>
  </x:si>
  <x:si>
    <x:t>They passed by her and she`s finding a an stud that she can put up hole of her ears so she chooses this item</x:t>
  </x:si>
  <x:si>
    <x:t>He is an Indian guy buying a bracelet for her girlfriend. He came from other shop`s as he carrying a paper bag.</x:t>
  </x:si>
  <x:si>
    <x:t>I have costumer that she bought belly earrings and she complain it with the colorShe bought nose ring right now</x:t>
  </x:si>
  <x:si>
    <x:t>She bought this item for herself. She wanted like a brand so we show her this item. And she choose this item</x:t>
  </x:si>
  <x:si>
    <x:t>They are the customer of ate Lyn a while ago, and they came back here to bought another earrings for a gift.</x:t>
  </x:si>
  <x:si>
    <x:t>They are indian mother and daughter, her daughter likes this necklace so her mother bought this item for her</x:t>
  </x:si>
  <x:si>
    <x:t>She buy 1 pc earring for herself it`s her first time to buy. She said next time she will bring her daughter.</x:t>
  </x:si>
  <x:si>
    <x:t>They passed by here to bought a bracelet. And the girl wants the tennis with the gold color so they bought it</x:t>
  </x:si>
  <x:si>
    <x:t>They are from Poland and they are finding that they wanted to buy.but the only one girl only bought this item.</x:t>
  </x:si>
  <x:si>
    <x:t>(Deduct) 총 5개
Earring 2508050101 to MOE 2pc
Earring 2602200102 Damage 1pc
Necklace 2506050210 Gift 1pc
Necklace 2601150206 Discoloration 1pc
MCC 3종류 11개
Necklace 2603150203 (3)
Bangle 2603150311 (3)
Hand Chain 2603150301 (4)
(Add)
(1) Necklace 2601170208 From MOE
(De)
(1) Bangle 2509150312 Damage
(Add) 144개 추가</x:t>
  </x:si>
  <x:si>
    <x:t>She`s with her family as today is Sunday so they having a family bonding. But this lady a Mother and with her teenage daughter who is checking stuff`s to buy. A mother chose a 2 rings while the daughter like the van Cleef bracelet as I recommend to her, because she don`t like the bracelets what`s on the displays.</x:t>
  </x:si>
  <x:si>
    <x:t>She came from different shop and passed by only here. She checked our bangle and I assist her very well and I tell to her that this bangles are all best seller and it`s nice to matching that`s why she liked it and bought it for herself. She doesn`t want to register so that the customer is not registered.</x:t>
  </x:si>
  <x:si>
    <x:t>He came here a long time ago, he always asks Ng for the blue stone ring silver then he came back here to buy this ring but he confuse because of the other design and he asking me what more is nice so I told to him this item is more nicer than the other so he bought it as a surprise gift for her girlfriend</x:t>
  </x:si>
  <x:si>
    <x:t>They are couple came in Carmen perfume and passed by only here , then suddenly the lady wants to buy something for herself, so she wants the bracelet but she asking for the discount and I tell to her that she can take a discount if she bought two items so she buy also the anklet to make a discount deals to us</x:t>
  </x:si>
  <x:si>
    <x:t>She came here to find something to wear for dress to match on and she wanted a pearl so I show her the pearl and she wanted also a matching earrings so I show to her this item. Then she added another bracelet so she decided to get the one I choose to her. She bought it all to herself. She is one of our customer</x:t>
  </x:si>
  <x:si>
    <x:t>(Add-Found)
(1) Bracelet 2602190307
(Add-Fix)
(1) Necklace 2601170209
(De-Damage)
(1) Bracelet 2511070305
(De-To MOE)
(1) Bracelet 2511070310
(1) Necklace 2602190205
(Add-In)
(1) Earring 2602150102
(1) Hand Chain 2602190302
(1) Hand Chain 2603150301
(De-To MOE)
(2) Bracelet 2505060307
(3) Bracelet 2507070309</x:t>
  </x:si>
  <x:si>
    <x:t>She directly come here to buy some earrings for herself and for her daughter. Then she bought this item because I said that this one is pretty and nice quality so she bought it immediately and the earrings for her daughter she bought it cuz I said it`s our new collections. She`s one of our loyal customer</x:t>
  </x:si>
  <x:si>
    <x:t>They are indian family. And the lady wants to bought a gift for her daughter and she wanted this bangle. It takes time cuz her mother is confuse if she wants to get something to her but she didn`t choose anything. After a while they came back and bought this bangle because they try to check in other shop.</x:t>
  </x:si>
  <x:si>
    <x:t>She came from center point and she passed by only her and I approach her she ask me if we have an amethyst so I tell her already sold out then I tell her that we have only jade opal and torquoise,so I show her all torquoise and she like it.</x:t>
  </x:si>
  <x:si>
    <x:t>She came in center point and she passed by here. She asking for baby jewelry so I said we have only earrings for baby and I show her the silver screw type items. So she likes it and she bought it. But she don`t want to register her information.</x:t>
  </x:si>
  <x:si>
    <x:t>Re-register 1/1
2507050210	1
(Add) 0/2
09150109	1
11150510	1
(Deduct) 0/18
2511080107	1
2512050408	1
2512060408	3
2512070209	2
2408100103	2
2505060314	1
2508050205	1
2509070315	1
2512070106	1
2510050308	1
2511060203	2
11150511	1
2508050405	1</x:t>
  </x:si>
  <x:si>
    <x:t>She is with her Mom and Her Sister`s. They came from selcela her 1 Sister bought a necklace set. No other stuff`s she is looking only the bangle set that she likes and she buy it, while her other sister also is looking necklace for presents.</x:t>
  </x:si>
  <x:si>
    <x:t>They are mother and daughter,they came here to check the hand chain and asking for more design but I told to them that almost sold out our handchain and I told to her that the one she choose to bought is our best seller that`s why she takes it</x:t>
  </x:si>
  <x:si>
    <x:t>(Add-From MOE)
(1) Earring 2602180106
(3) Earring 2602230105
(Add-Ex)
(1) Earring 2605160102
(1) Earring 2605160103
(Add-From MOE)
(1) Necklace 2504070203
(1) Necklace 2504070209
(1) Necklace 2505060203
(Add-Wrong Punch)
(1) Necklace 2601150206</x:t>
  </x:si>
  <x:si>
    <x:t>6-13651</x:t>
  </x:si>
  <x:si>
    <x:t>6-13538</x:t>
  </x:si>
  <x:si>
    <x:t>6-13752</x:t>
  </x:si>
  <x:si>
    <x:t>6-13933</x:t>
  </x:si>
  <x:si>
    <x:t>Omar</x:t>
  </x:si>
  <x:si>
    <x:t>6-13898</x:t>
  </x:si>
  <x:si>
    <x:t>6-13413</x:t>
  </x:si>
  <x:si>
    <x:t>6-13215</x:t>
  </x:si>
  <x:si>
    <x:t>6-13644</x:t>
  </x:si>
  <x:si>
    <x:t>6-13630</x:t>
  </x:si>
  <x:si>
    <x:t>6-13339</x:t>
  </x:si>
  <x:si>
    <x:t>6-13206</x:t>
  </x:si>
  <x:si>
    <x:t>Alvina</x:t>
  </x:si>
  <x:si>
    <x:t>6-14062</x:t>
  </x:si>
  <x:si>
    <x:t>6-13301</x:t>
  </x:si>
  <x:si>
    <x:t>6-13821</x:t>
  </x:si>
  <x:si>
    <x:t>Rezan</x:t>
  </x:si>
  <x:si>
    <x:t>6-14026</x:t>
  </x:si>
  <x:si>
    <x:t>6-13609</x:t>
  </x:si>
  <x:si>
    <x:t>Shaziye</x:t>
  </x:si>
  <x:si>
    <x:t>6-13144</x:t>
  </x:si>
  <x:si>
    <x:t>Jonitta</x:t>
  </x:si>
  <x:si>
    <x:t>Ishita</x:t>
  </x:si>
  <x:si>
    <x:t>6-14049</x:t>
  </x:si>
  <x:si>
    <x:t>6-13386</x:t>
  </x:si>
  <x:si>
    <x:t>6-13230</x:t>
  </x:si>
  <x:si>
    <x:t>Khuloud</x:t>
  </x:si>
  <x:si>
    <x:t>Shireen</x:t>
  </x:si>
  <x:si>
    <x:t>6-13463</x:t>
  </x:si>
  <x:si>
    <x:t>6-13980</x:t>
  </x:si>
  <x:si>
    <x:t>Meitha</x:t>
  </x:si>
  <x:si>
    <x:t>6-13596</x:t>
  </x:si>
  <x:si>
    <x:t>6-13591</x:t>
  </x:si>
  <x:si>
    <x:t>6-13733</x:t>
  </x:si>
  <x:si>
    <x:t>6-13551</x:t>
  </x:si>
  <x:si>
    <x:t>6-13647</x:t>
  </x:si>
  <x:si>
    <x:t>6-13851</x:t>
  </x:si>
  <x:si>
    <x:t>6-13176</x:t>
  </x:si>
  <x:si>
    <x:t>6-13166</x:t>
  </x:si>
  <x:si>
    <x:t>6-13573</x:t>
  </x:si>
  <x:si>
    <x:t>Turkya</x:t>
  </x:si>
  <x:si>
    <x:t>6-13185</x:t>
  </x:si>
  <x:si>
    <x:t>Hannan</x:t>
  </x:si>
  <x:si>
    <x:t>6-13960</x:t>
  </x:si>
  <x:si>
    <x:t>Akriti</x:t>
  </x:si>
  <x:si>
    <x:t>Ielaf</x:t>
  </x:si>
  <x:si>
    <x:t>Taro</x:t>
  </x:si>
  <x:si>
    <x:t>6-14063</x:t>
  </x:si>
  <x:si>
    <x:t>Ahlam</x:t>
  </x:si>
  <x:si>
    <x:t>6-13900</x:t>
  </x:si>
  <x:si>
    <x:t>6-13799</x:t>
  </x:si>
  <x:si>
    <x:t>6-13340</x:t>
  </x:si>
  <x:si>
    <x:t>Salha</x:t>
  </x:si>
  <x:si>
    <x:t>6-13262</x:t>
  </x:si>
  <x:si>
    <x:t>6-13667</x:t>
  </x:si>
  <x:si>
    <x:t>Yashila</x:t>
  </x:si>
  <x:si>
    <x:t>6-13599</x:t>
  </x:si>
  <x:si>
    <x:t>6-13935</x:t>
  </x:si>
  <x:si>
    <x:t>6-13968</x:t>
  </x:si>
  <x:si>
    <x:t>6-14064</x:t>
  </x:si>
  <x:si>
    <x:t>6-13712</x:t>
  </x:si>
  <x:si>
    <x:t>Amaya</x:t>
  </x:si>
  <x:si>
    <x:t>Rafat</x:t>
  </x:si>
  <x:si>
    <x:t>6-13352</x:t>
  </x:si>
  <x:si>
    <x:t>6-13382</x:t>
  </x:si>
  <x:si>
    <x:t>Ashitah</x:t>
  </x:si>
  <x:si>
    <x:t>Jawaher</x:t>
  </x:si>
  <x:si>
    <x:t>6-13172</x:t>
  </x:si>
  <x:si>
    <x:t>6-13884</x:t>
  </x:si>
  <x:si>
    <x:t>6-13229</x:t>
  </x:si>
  <x:si>
    <x:t>6-13723</x:t>
  </x:si>
  <x:si>
    <x:t>6-13533</x:t>
  </x:si>
  <x:si>
    <x:t>6-13632</x:t>
  </x:si>
  <x:si>
    <x:t>Rouda</x:t>
  </x:si>
  <x:si>
    <x:t>6-13721</x:t>
  </x:si>
  <x:si>
    <x:t>Thia</x:t>
  </x:si>
  <x:si>
    <x:t>6-13850</x:t>
  </x:si>
  <x:si>
    <x:t>6-13827</x:t>
  </x:si>
  <x:si>
    <x:t>6-13908</x:t>
  </x:si>
  <x:si>
    <x:t>6-13569</x:t>
  </x:si>
  <x:si>
    <x:t>Manam</x:t>
  </x:si>
  <x:si>
    <x:t>Jeehan</x:t>
  </x:si>
  <x:si>
    <x:t>Shaizia</x:t>
  </x:si>
  <x:si>
    <x:t>6-13403</x:t>
  </x:si>
  <x:si>
    <x:t>6-13903</x:t>
  </x:si>
  <x:si>
    <x:t>6-13472</x:t>
  </x:si>
  <x:si>
    <x:t>Alisa</x:t>
  </x:si>
  <x:si>
    <x:t>6-13383</x:t>
  </x:si>
  <x:si>
    <x:t>6-13825</x:t>
  </x:si>
  <x:si>
    <x:t>6-13454</x:t>
  </x:si>
  <x:si>
    <x:t>6-14036</x:t>
  </x:si>
  <x:si>
    <x:t>Ruchi</x:t>
  </x:si>
  <x:si>
    <x:t>Ousha</x:t>
  </x:si>
  <x:si>
    <x:t>Lekha</x:t>
  </x:si>
  <x:si>
    <x:t>4번째 방문</x:t>
  </x:si>
  <x:si>
    <x:t>Qurra</x:t>
  </x:si>
  <x:si>
    <x:t>6-13927</x:t>
  </x:si>
  <x:si>
    <x:t>6-13094</x:t>
  </x:si>
  <x:si>
    <x:t>6-13594</x:t>
  </x:si>
  <x:si>
    <x:t>Adia</x:t>
  </x:si>
  <x:si>
    <x:t>Hjirh</x:t>
  </x:si>
  <x:si>
    <x:t>Joaquin</x:t>
  </x:si>
  <x:si>
    <x:t>6-14099</x:t>
  </x:si>
  <x:si>
    <x:t>6-13255</x:t>
  </x:si>
  <x:si>
    <x:t>6-13705</x:t>
  </x:si>
  <x:si>
    <x:t>Joana</x:t>
  </x:si>
  <x:si>
    <x:t>Shavana</x:t>
  </x:si>
  <x:si>
    <x:t>6-13580</x:t>
  </x:si>
  <x:si>
    <x:t>Tasmiya</x:t>
  </x:si>
  <x:si>
    <x:t>Deany</x:t>
  </x:si>
  <x:si>
    <x:t>Ghulam</x:t>
  </x:si>
  <x:si>
    <x:t>Soumya</x:t>
  </x:si>
  <x:si>
    <x:t>6-13411</x:t>
  </x:si>
  <x:si>
    <x:t>6-13561</x:t>
  </x:si>
  <x:si>
    <x:t>1월 품절</x:t>
  </x:si>
  <x:si>
    <x:t>6-13874</x:t>
  </x:si>
  <x:si>
    <x:t>Hoda</x:t>
  </x:si>
  <x:si>
    <x:t>6-13326</x:t>
  </x:si>
  <x:si>
    <x:t>Layal</x:t>
  </x:si>
  <x:si>
    <x:t>6-13355</x:t>
  </x:si>
  <x:si>
    <x:t>6-13111</x:t>
  </x:si>
  <x:si>
    <x:t>Belly piercing 2508050607</x:t>
  </x:si>
  <x:si>
    <x:t>입고
[MCC] 18-1=17/50-2-2=46</x:t>
  </x:si>
  <x:si>
    <x:t>berfinegribayir@hotnail.com</x:t>
  </x:si>
  <x:si>
    <x:t>For her friend as a gift</x:t>
  </x:si>
  <x:si>
    <x:t>Not reported by Riza(12652)</x:t>
  </x:si>
  <x:si>
    <x:t>Not reported by Riza(12672)</x:t>
  </x:si>
  <x:si>
    <x:t>Shell is broken (damaged)</x:t>
  </x:si>
  <x:si>
    <x:t>She loves pearl jewelry,</x:t>
  </x:si>
  <x:si>
    <x:t>A couple bought necklace</x:t>
  </x:si>
  <x:si>
    <x:t>Not reported by Riza(12756)</x:t>
  </x:si>
  <x:si>
    <x:t>Due to damage/Lock damage</x:t>
  </x:si>
  <x:si>
    <x:t>Due to customer exchange</x:t>
  </x:si>
  <x:si>
    <x:t>maryamimran010@gmail.com</x:t>
  </x:si>
  <x:si>
    <x:t>Madam took here as a stock</x:t>
  </x:si>
  <x:si>
    <x:t>Due to customer exchange.</x:t>
  </x:si>
  <x:si>
    <x:t>Bought bracelet 50%off one</x:t>
  </x:si>
  <x:si>
    <x:t>She buy ring for herself.</x:t>
  </x:si>
  <x:si>
    <x:t>Not reported by Riza(12657)</x:t>
  </x:si>
  <x:si>
    <x:t>핸드체인 구매를 위해 온 손님. 여성 4명.</x:t>
  </x:si>
  <x:si>
    <x:t>She bought it for herself</x:t>
  </x:si>
  <x:si>
    <x:t>For her 1 year old daughter</x:t>
  </x:si>
  <x:si>
    <x:t>In actual count is 4pcs.</x:t>
  </x:si>
  <x:si>
    <x:t>She bought it for herself.</x:t>
  </x:si>
  <x:si>
    <x:t>He buy ring for presents</x:t>
  </x:si>
  <x:si>
    <x:t>Bangle 01050311(3) 시스템 삭제</x:t>
  </x:si>
  <x:si>
    <x:t>Earings for her daughter.</x:t>
  </x:si>
  <x:si>
    <x:t>For her daughter(together)</x:t>
  </x:si>
  <x:si>
    <x:t>dana_alkhalili@hotmail.com</x:t>
  </x:si>
  <x:si>
    <x:t>hessa.alsuwaid7@gmail.com</x:t>
  </x:si>
  <x:si>
    <x:t>Madam wants it as a gift</x:t>
  </x:si>
  <x:si>
    <x:t>이미 7월에 품절 제품으로 시스템에서 삭제됨</x:t>
  </x:si>
  <x:si>
    <x:t>Their mum bought for her</x:t>
  </x:si>
  <x:si>
    <x:t>She buy earing for herself.</x:t>
  </x:si>
  <x:si>
    <x:t>sakshimalhotra6@gmail.com</x:t>
  </x:si>
  <x:si>
    <x:t>Madam wants to put in MOE</x:t>
  </x:si>
  <x:si>
    <x:t>Bought rings and earring</x:t>
  </x:si>
  <x:si>
    <x:t>Bought bangle and necklace</x:t>
  </x:si>
  <x:si>
    <x:t>He buy a ring for his wife.</x:t>
  </x:si>
  <x:si>
    <x:t>For herself, from Indian .</x:t>
  </x:si>
  <x:si>
    <x:t>Madam bring here as a stock</x:t>
  </x:si>
  <x:si>
    <x:t>Already Not in the system</x:t>
  </x:si>
  <x:si>
    <x:t>Not reported by Riza(12545)</x:t>
  </x:si>
  <x:si>
    <x:t>For presents to her friend</x:t>
  </x:si>
  <x:si>
    <x:t>Mum bought for her earring</x:t>
  </x:si>
  <x:si>
    <x:t>Not reported by Riza(12776)</x:t>
  </x:si>
  <x:si>
    <x:t>Bought ring and earrings</x:t>
  </x:si>
  <x:si>
    <x:t>A couple bought earrings.</x:t>
  </x:si>
  <x:si>
    <x:t>Came for her friend, gift</x:t>
  </x:si>
  <x:si>
    <x:t>Madam took it for MOE item</x:t>
  </x:si>
  <x:si>
    <x:t>Bought a gift for her mum</x:t>
  </x:si>
  <x:si>
    <x:t>Madam took it to MOE stocks</x:t>
  </x:si>
  <x:si>
    <x:t>Came again for her sister</x:t>
  </x:si>
  <x:si>
    <x:t>mayadaelkahlout@hotmail.com</x:t>
  </x:si>
  <x:si>
    <x:t>tia.abusafieh4@gmail.com</x:t>
  </x:si>
  <x:si>
    <x:t>She buy earrings and ring.</x:t>
  </x:si>
  <x:si>
    <x:t>&lt;p&gt;Titanium 18kGP Shell&lt;/p&gt;</x:t>
  </x:si>
  <x:si>
    <x:t>zahra.alsaffar110@gmail.com</x:t>
  </x:si>
  <x:si>
    <x:t>Not reported by Riza(12682)</x:t>
  </x:si>
  <x:si>
    <x:t>This is order from online.</x:t>
  </x:si>
  <x:si>
    <x:t>Bought a tennis bracelet</x:t>
  </x:si>
  <x:si>
    <x:t>Visited bought bangle set</x:t>
  </x:si>
  <x:si>
    <x:t>Bought bracelet and earring</x:t>
  </x:si>
  <x:si>
    <x:t>She buy 2 rings for herself</x:t>
  </x:si>
  <x:si>
    <x:t>An Indian women bought ring</x:t>
  </x:si>
  <x:si>
    <x:t>No any items like this .</x:t>
  </x:si>
  <x:si>
    <x:t>Not reported by Riza(12663)</x:t>
  </x:si>
  <x:si>
    <x:t>3 Arab women bought ring</x:t>
  </x:si>
  <x:si>
    <x:t>She buy anklet for herself.</x:t>
  </x:si>
  <x:si>
    <x:t>mohamedyou2008@gmail.com</x:t>
  </x:si>
  <x:si>
    <x:t>chantal.malo@hotmail.com</x:t>
  </x:si>
  <x:si>
    <x:t>manalalsharief@hotmail.com</x:t>
  </x:si>
  <x:si>
    <x:t>For herself came together</x:t>
  </x:si>
  <x:si>
    <x:t>She buy a ring for herself.</x:t>
  </x:si>
  <x:si>
    <x:t>Bought a hand chain agiba</x:t>
  </x:si>
  <x:si>
    <x:t>She buy this time a anklet.</x:t>
  </x:si>
  <x:si>
    <x:t>?? by Tala take other item</x:t>
  </x:si>
  <x:si>
    <x:t>Madam took it for MOE items</x:t>
  </x:si>
  <x:si>
    <x:t>For herself and for her Mom</x:t>
  </x:si>
  <x:si>
    <x:t>Bought discount bracelet</x:t>
  </x:si>
  <x:si>
    <x:t>Madam took it as MOE items</x:t>
  </x:si>
  <x:si>
    <x:t>Not reported by Riza(12762)</x:t>
  </x:si>
  <x:si>
    <x:t>엄마와 딸10세. 가성비(150) 선물구매.</x:t>
  </x:si>
  <x:si>
    <x:t>Regular &amp; Good Potential</x:t>
  </x:si>
  <x:si>
    <x:t>She bought it for herself,</x:t>
  </x:si>
  <x:si>
    <x:t>Natalie bought bangle set</x:t>
  </x:si>
  <x:si>
    <x:t>Not reported by Riza(12542)</x:t>
  </x:si>
  <x:si>
    <x:t xml:space="preserve">Bought for her daughter </x:t>
  </x:si>
  <x:si>
    <x:t>Bought anklets and rings</x:t>
  </x:si>
  <x:si>
    <x:t>Bought bracelet and ring</x:t>
  </x:si>
  <x:si>
    <x:t>fatimamohdahli@gmail.com</x:t>
  </x:si>
  <x:si>
    <x:t>Bought necklace and earring</x:t>
  </x:si>
  <x:si>
    <x:t>Madam took it for MoE items</x:t>
  </x:si>
  <x:si>
    <x:t>vaibhavramesh10@gmail.com</x:t>
  </x:si>
  <x:si>
    <x:t>sara.alabdulla@gmail.com</x:t>
  </x:si>
  <x:si>
    <x:t>Buying for gift and herself</x:t>
  </x:si>
  <x:si>
    <x:t>Madam took it for MOE stock</x:t>
  </x:si>
  <x:si>
    <x:t>ilka.scharfenberg@gmx.net</x:t>
  </x:si>
  <x:si>
    <x:t>&lt;p&gt;Silver925 18kGP Opal&lt;/p&gt;</x:t>
  </x:si>
  <x:si>
    <x:t>Not reported by Riza(12728)</x:t>
  </x:si>
  <x:si>
    <x:t>Madam bring a stock here</x:t>
  </x:si>
  <x:si>
    <x:t>Copper 18KGP Shell &amp; Zircon</x:t>
  </x:si>
  <x:si>
    <x:t>alizay_mumtaz@hotmail.com</x:t>
  </x:si>
  <x:si>
    <x:t>dana.khawaja06@gmail.com</x:t>
  </x:si>
  <x:si>
    <x:t>매우 친절함 제품을 고르고 순식간에 결제하고 감</x:t>
  </x:si>
  <x:si>
    <x:t>She`s buying for herself..</x:t>
  </x:si>
  <x:si>
    <x:t>She bought rings for EID</x:t>
  </x:si>
  <x:si>
    <x:t>Belly piercing 2508050608</x:t>
  </x:si>
  <x:si>
    <x:t>Silver925 18kGP FW Pearl</x:t>
  </x:si>
  <x:si>
    <x:t>She buy anklet for herself</x:t>
  </x:si>
  <x:si>
    <x:t>This item is for exchange</x:t>
  </x:si>
  <x:si>
    <x:t>Madam took it to MoE stock</x:t>
  </x:si>
  <x:si>
    <x:t>Birthday gift for herself</x:t>
  </x:si>
  <x:si>
    <x:t>She give for the presents.</x:t>
  </x:si>
  <x:si>
    <x:t>For a gift to her friend</x:t>
  </x:si>
  <x:si>
    <x:t>nicolachisholm85@gmail.com</x:t>
  </x:si>
  <x:si>
    <x:t>Copper 18kGP Shell &amp; Zircon</x:t>
  </x:si>
  <x:si>
    <x:t>남매. 엄마 선물. 간단히 반지 살펴보고 구매.</x:t>
  </x:si>
  <x:si>
    <x:t>Bought a earrings and ring</x:t>
  </x:si>
  <x:si>
    <x:t>Madam took to MOE stocks</x:t>
  </x:si>
  <x:si>
    <x:t>Bought bracelet for gift</x:t>
  </x:si>
  <x:si>
    <x:t>bought 2rings and a Earring</x:t>
  </x:si>
  <x:si>
    <x:t>She`s buying for herself</x:t>
  </x:si>
  <x:si>
    <x:t>&lt;p&gt;Silver925 Crystal&lt;/p&gt;</x:t>
  </x:si>
  <x:si>
    <x:t>This item is for exchanged.</x:t>
  </x:si>
  <x:si>
    <x:t>They are indian family, and the 14 year old wants to buy something for herself, but they takes time because she waited for her mother.And all they pick is they like it .</x:t>
  </x:si>
  <x:si>
    <x:t>They passed by only here, but her daughter only checking then her mother ask her what she likes. Then the mother bought this item because this item what the daughters like</x:t>
  </x:si>
  <x:si>
    <x:t>(Add-Ex)
(1) Bracelet 2508060302
(1) Necklace 2605160204
(Add-Error)
(1) Necklace 2607150201
(1) Necklace 2607150202
(Add-From MOE)
(2) Bangle 2606150311
(3) Bangle 2606150312</x:t>
  </x:si>
  <x:si>
    <x:t>She came here with her mom, and she like Kes to buy again a bangle that similar to her bangle that she bought before. So she choose this bangle and her mom add this earrings.</x:t>
  </x:si>
  <x:si>
    <x:t>She came here together with her daughter and she`s only checking then she like this earrings so she bought it together the matching ring. Then she add the pearl earrings.</x:t>
  </x:si>
  <x:si>
    <x:t>She is a Filipina, she is with her employer and kids she was just passing while waiting for her boss having a look until she likes the ring and earring. And she buy it.</x:t>
  </x:si>
  <x:si>
    <x:t>She`s lower in 20 years all , she`s only 11 years old which finding a gift for her friend, and I tell to her to give a gift necklace, so she bought it for her self money.</x:t>
  </x:si>
  <x:si>
    <x:t>She passed by here and asked Ng for a break g size of ring and she likes this design and she`s lucky because this design is adjustable so she bought it and immediately wear it</x:t>
  </x:si>
  <x:si>
    <x:t>They are mother and daughter, the two daughter wanted a hand chain so I show to here all the hand chains and they choose this item then they`re mother bought it for them</x:t>
  </x:si>
  <x:si>
    <x:t>She came here before and check this ring already and she said that she will come back if her cousins likes this, then she came back to bought it for her cousins as a gift</x:t>
  </x:si>
  <x:si>
    <x:t>A Arab lady just passing and suddenly stopped. A sets of necklace with earrings and rings with the green stones caught her eyes. She liked it and buy it to give to her Mom.</x:t>
  </x:si>
  <x:si>
    <x:t>She passed by only here and finding for an earrings for her daughter,then I`ll show her the earrings and she choose this two items and the ring she choose is for herself</x:t>
  </x:si>
  <x:si>
    <x:t>They are couples who came a lady buy a 2 pairs of silver earrings. She is a returning costumer as I saw she is wearing earrings from here but she don`t want to registered.</x:t>
  </x:si>
  <x:si>
    <x:t>She`s from Russia, she`s looking for a necklace for her daughter but a locket type, but she likes this items so she`s a little bit confuse so it takes a little bit time</x:t>
  </x:si>
  <x:si>
    <x:t>She came from Nayomi store and directly checking here an items that she can use. So she choose all this items for traditional use. That`s why she bought this item for herself</x:t>
  </x:si>
  <x:si>
    <x:t>She`s an old lady who passed by here and checking our items then she likes this ring and then she added more items like earrings and the necklace . She bought it for herself</x:t>
  </x:si>
  <x:si>
    <x:t>They are Pakistan ladies, and they came from khadi shop then passed by only here and checking for what they wanted to buy. Then this lady bought this necklace for herself</x:t>
  </x:si>
  <x:si>
    <x:t>She passed by here and she wanted a necklace so she`s finding that she can layer.It`s taking time because she`s checking and choose this all items. She bought it for herself</x:t>
  </x:si>
  <x:si>
    <x:t>She is with the husband together with their 2 months old baby in stroller. She bought before stuff`s here a silver earrings and now she came back and buy again earrings.</x:t>
  </x:si>
  <x:si>
    <x:t>A Indian couple with their daughter is buying some stuff`s for presents to their friends. They are buying here before according to them, I forgot to asked their information.</x:t>
  </x:si>
  <x:si>
    <x:t>She is with her Mom, she come and buy a pearl earrings and matching with the pearl necklace. They are coming from other shop`s as they pushing a cart with full of other items.</x:t>
  </x:si>
  <x:si>
    <x:t>She came to bought an earrings for herself. And I help her to choose then she likes it. It takes time because she wanted to wear it and I`m the one who pu it on her ears</x:t>
  </x:si>
  <x:si>
    <x:t>Ribal</x:t>
  </x:si>
  <x:si>
    <x:t>Mahba</x:t>
  </x:si>
  <x:si>
    <x:t>8월 품절</x:t>
  </x:si>
  <x:si>
    <x:t>6-13456</x:t>
  </x:si>
  <x:si>
    <x:t>6-13916</x:t>
  </x:si>
  <x:si>
    <x:t>Jessie</x:t>
  </x:si>
  <x:si>
    <x:t>Khifa</x:t>
  </x:si>
  <x:si>
    <x:t>Jihan</x:t>
  </x:si>
  <x:si>
    <x:t>6-13847</x:t>
  </x:si>
  <x:si>
    <x:t>6-13174</x:t>
  </x:si>
  <x:si>
    <x:t>Iffat</x:t>
  </x:si>
  <x:si>
    <x:t>Dahlia</x:t>
  </x:si>
  <x:si>
    <x:t>Zeinab</x:t>
  </x:si>
  <x:si>
    <x:t>Bismah</x:t>
  </x:si>
  <x:si>
    <x:t>6-13579</x:t>
  </x:si>
  <x:si>
    <x:t>6-13528</x:t>
  </x:si>
  <x:si>
    <x:t>6-11866</x:t>
  </x:si>
  <x:si>
    <x:t>Renjith</x:t>
  </x:si>
  <x:si>
    <x:t>Waad</x:t>
  </x:si>
  <x:si>
    <x:t>Alicia</x:t>
  </x:si>
  <x:si>
    <x:t>Bushra</x:t>
  </x:si>
  <x:si>
    <x:t>2403</x:t>
  </x:si>
  <x:si>
    <x:t>Sawsan</x:t>
  </x:si>
  <x:si>
    <x:t>6-13133</x:t>
  </x:si>
  <x:si>
    <x:t>Eshaal</x:t>
  </x:si>
  <x:si>
    <x:t>Nayab</x:t>
  </x:si>
  <x:si>
    <x:t>6-11914</x:t>
  </x:si>
  <x:si>
    <x:t>Rula</x:t>
  </x:si>
  <x:si>
    <x:t>Tanvee</x:t>
  </x:si>
  <x:si>
    <x:t>Hajer</x:t>
  </x:si>
  <x:si>
    <x:t>Maram</x:t>
  </x:si>
  <x:si>
    <x:t>6-13791</x:t>
  </x:si>
  <x:si>
    <x:t>Candace</x:t>
  </x:si>
  <x:si>
    <x:t>Najeh</x:t>
  </x:si>
  <x:si>
    <x:t>Hossam</x:t>
  </x:si>
  <x:si>
    <x:t>6-13155</x:t>
  </x:si>
  <x:si>
    <x:t>6-14088</x:t>
  </x:si>
  <x:si>
    <x:t>Amer</x:t>
  </x:si>
  <x:si>
    <x:t>Zarah</x:t>
  </x:si>
  <x:si>
    <x:t>Nadir</x:t>
  </x:si>
  <x:si>
    <x:t>Olympia</x:t>
  </x:si>
  <x:si>
    <x:t>6-14028</x:t>
  </x:si>
  <x:si>
    <x:t>Azzaa</x:t>
  </x:si>
  <x:si>
    <x:t>6-13685</x:t>
  </x:si>
  <x:si>
    <x:t>6-13568</x:t>
  </x:si>
  <x:si>
    <x:t>6-13292</x:t>
  </x:si>
  <x:si>
    <x:t>Samia</x:t>
  </x:si>
  <x:si>
    <x:t>Anisha</x:t>
  </x:si>
  <x:si>
    <x:t>Alila</x:t>
  </x:si>
  <x:si>
    <x:t>6-13875</x:t>
  </x:si>
  <x:si>
    <x:t>Rabeb</x:t>
  </x:si>
  <x:si>
    <x:t>Basma</x:t>
  </x:si>
  <x:si>
    <x:t>Tarfa</x:t>
  </x:si>
  <x:si>
    <x:t>6-13183</x:t>
  </x:si>
  <x:si>
    <x:t>Rizwana</x:t>
  </x:si>
  <x:si>
    <x:t>6-13227</x:t>
  </x:si>
  <x:si>
    <x:t>6-13858</x:t>
  </x:si>
  <x:si>
    <x:t>Saleha</x:t>
  </x:si>
  <x:si>
    <x:t>6-13207</x:t>
  </x:si>
  <x:si>
    <x:t>6-11825</x:t>
  </x:si>
  <x:si>
    <x:t>6-13462</x:t>
  </x:si>
  <x:si>
    <x:t>6-13401</x:t>
  </x:si>
  <x:si>
    <x:t>Senam</x:t>
  </x:si>
  <x:si>
    <x:t>6-13307</x:t>
  </x:si>
  <x:si>
    <x:t>Lilia</x:t>
  </x:si>
  <x:si>
    <x:t>6-14089</x:t>
  </x:si>
  <x:si>
    <x:t>Shimma</x:t>
  </x:si>
  <x:si>
    <x:t>Hafsa</x:t>
  </x:si>
  <x:si>
    <x:t>6-13778</x:t>
  </x:si>
  <x:si>
    <x:t>Hereem</x:t>
  </x:si>
  <x:si>
    <x:t>6-13835</x:t>
  </x:si>
  <x:si>
    <x:t>6-14101</x:t>
  </x:si>
  <x:si>
    <x:t>Bakhite</x:t>
  </x:si>
  <x:si>
    <x:t>6-12244</x:t>
  </x:si>
  <x:si>
    <x:t>Aline</x:t>
  </x:si>
  <x:si>
    <x:t>6-12922</x:t>
  </x:si>
  <x:si>
    <x:t>Eswathy</x:t>
  </x:si>
  <x:si>
    <x:t>Roohi</x:t>
  </x:si>
  <x:si>
    <x:t>Nazia</x:t>
  </x:si>
  <x:si>
    <x:t>Sanaa</x:t>
  </x:si>
  <x:si>
    <x:t>Liyal</x:t>
  </x:si>
  <x:si>
    <x:t>6-13264</x:t>
  </x:si>
  <x:si>
    <x:t>Evelyn</x:t>
  </x:si>
  <x:si>
    <x:t>Saswati</x:t>
  </x:si>
  <x:si>
    <x:t>Awsaf</x:t>
  </x:si>
  <x:si>
    <x:t>Nella</x:t>
  </x:si>
  <x:si>
    <x:t>Leamor</x:t>
  </x:si>
  <x:si>
    <x:t>6-13942</x:t>
  </x:si>
  <x:si>
    <x:t>6-12428</x:t>
  </x:si>
  <x:si>
    <x:t>6-13674</x:t>
  </x:si>
  <x:si>
    <x:t>Nura</x:t>
  </x:si>
  <x:si>
    <x:t>6-11888</x:t>
  </x:si>
  <x:si>
    <x:t>6-11916</x:t>
  </x:si>
  <x:si>
    <x:t>18:!4</x:t>
  </x:si>
  <x:si>
    <x:t>Yhana</x:t>
  </x:si>
  <x:si>
    <x:t>Hussain</x:t>
  </x:si>
  <x:si>
    <x:t>Julian</x:t>
  </x:si>
  <x:si>
    <x:t>Vina</x:t>
  </x:si>
  <x:si>
    <x:t>Mahnoor</x:t>
  </x:si>
  <x:si>
    <x:t>6-11987</x:t>
  </x:si>
  <x:si>
    <x:t>6-13322</x:t>
  </x:si>
  <x:si>
    <x:t>Fara</x:t>
  </x:si>
  <x:si>
    <x:t>Thariq</x:t>
  </x:si>
  <x:si>
    <x:t>6-12805</x:t>
  </x:si>
  <x:si>
    <x:t>6-13981</x:t>
  </x:si>
  <x:si>
    <x:t>6-13706</x:t>
  </x:si>
  <x:si>
    <x:t>6-12497</x:t>
  </x:si>
  <x:si>
    <x:t>6-13633</x:t>
  </x:si>
  <x:si>
    <x:t>6-14926</x:t>
  </x:si>
  <x:si>
    <x:t>6-12401</x:t>
  </x:si>
  <x:si>
    <x:t>Basher</x:t>
  </x:si>
  <x:si>
    <x:t>Kavya</x:t>
  </x:si>
  <x:si>
    <x:t>6-13182</x:t>
  </x:si>
  <x:si>
    <x:t>6-13057</x:t>
  </x:si>
  <x:si>
    <x:t>6-13242</x:t>
  </x:si>
  <x:si>
    <x:t>Erpana</x:t>
  </x:si>
  <x:si>
    <x:t>Aisulu</x:t>
  </x:si>
  <x:si>
    <x:t>Roxana</x:t>
  </x:si>
  <x:si>
    <x:t>Mamoun</x:t>
  </x:si>
  <x:si>
    <x:t>6-13202</x:t>
  </x:si>
  <x:si>
    <x:t>6-13682</x:t>
  </x:si>
  <x:si>
    <x:t>6-12663</x:t>
  </x:si>
  <x:si>
    <x:t>6-13328</x:t>
  </x:si>
  <x:si>
    <x:t>6-12658</x:t>
  </x:si>
  <x:si>
    <x:t>Anitha</x:t>
  </x:si>
  <x:si>
    <x:t>Suha</x:t>
  </x:si>
  <x:si>
    <x:t>Irina</x:t>
  </x:si>
  <x:si>
    <x:t>Roan</x:t>
  </x:si>
  <x:si>
    <x:t>6-14068</x:t>
  </x:si>
  <x:si>
    <x:t>6-13544</x:t>
  </x:si>
  <x:si>
    <x:t>Nahal</x:t>
  </x:si>
  <x:si>
    <x:t>6-13857</x:t>
  </x:si>
  <x:si>
    <x:t>Badriya</x:t>
  </x:si>
  <x:si>
    <x:t>Muhamad</x:t>
  </x:si>
  <x:si>
    <x:t>6_13416</x:t>
  </x:si>
  <x:si>
    <x:t>Hadi</x:t>
  </x:si>
  <x:si>
    <x:t>Munna</x:t>
  </x:si>
  <x:si>
    <x:t>Saha</x:t>
  </x:si>
  <x:si>
    <x:t>Abdulah</x:t>
  </x:si>
  <x:si>
    <x:t>Raviya</x:t>
  </x:si>
  <x:si>
    <x:t>6-13741</x:t>
  </x:si>
  <x:si>
    <x:t>6-13504</x:t>
  </x:si>
  <x:si>
    <x:t>6-13302</x:t>
  </x:si>
  <x:si>
    <x:t>6-12652</x:t>
  </x:si>
  <x:si>
    <x:t>Bashaer</x:t>
  </x:si>
  <x:si>
    <x:t>Kahera</x:t>
  </x:si>
  <x:si>
    <x:t>6-13458</x:t>
  </x:si>
  <x:si>
    <x:t>Besho</x:t>
  </x:si>
  <x:si>
    <x:t>Wafaa</x:t>
  </x:si>
  <x:si>
    <x:t>6-13922</x:t>
  </x:si>
  <x:si>
    <x:t>Kajal</x:t>
  </x:si>
  <x:si>
    <x:t>Mimi</x:t>
  </x:si>
  <x:si>
    <x:t>Shaika</x:t>
  </x:si>
  <x:si>
    <x:t>6-13120</x:t>
  </x:si>
  <x:si>
    <x:t>6-12712</x:t>
  </x:si>
  <x:si>
    <x:t>6-14027</x:t>
  </x:si>
  <x:si>
    <x:t>Arif</x:t>
  </x:si>
  <x:si>
    <x:t>6-13453</x:t>
  </x:si>
  <x:si>
    <x:t>Zizi</x:t>
  </x:si>
  <x:si>
    <x:t>6-13643</x:t>
  </x:si>
  <x:si>
    <x:t>Uzra</x:t>
  </x:si>
  <x:si>
    <x:t>Maheen</x:t>
  </x:si>
  <x:si>
    <x:t>Sohaib</x:t>
  </x:si>
  <x:si>
    <x:t>6-13160</x:t>
  </x:si>
  <x:si>
    <x:t>6-13772</x:t>
  </x:si>
  <x:si>
    <x:t>Shika</x:t>
  </x:si>
  <x:si>
    <x:t>2308</x:t>
  </x:si>
  <x:si>
    <x:t>6-12066</x:t>
  </x:si>
  <x:si>
    <x:t>Wed(실전)</x:t>
  </x:si>
  <x:si>
    <x:t>Malik</x:t>
  </x:si>
  <x:si>
    <x:t>Excil</x:t>
  </x:si>
  <x:si>
    <x:t>Azam</x:t>
  </x:si>
  <x:si>
    <x:t>6-12395</x:t>
  </x:si>
  <x:si>
    <x:t>Ferah</x:t>
  </x:si>
  <x:si>
    <x:t>Faiza</x:t>
  </x:si>
  <x:si>
    <x:t>Haleema</x:t>
  </x:si>
  <x:si>
    <x:t>6-14012</x:t>
  </x:si>
  <x:si>
    <x:t>6-13678</x:t>
  </x:si>
  <x:si>
    <x:t>6-13212</x:t>
  </x:si>
  <x:si>
    <x:t>6-11927</x:t>
  </x:si>
  <x:si>
    <x:t>Adaim</x:t>
  </x:si>
  <x:si>
    <x:t>6-12392</x:t>
  </x:si>
  <x:si>
    <x:t>6-13008</x:t>
  </x:si>
  <x:si>
    <x:t>Thani</x:t>
  </x:si>
  <x:si>
    <x:t>6-13629</x:t>
  </x:si>
  <x:si>
    <x:t>6-12319</x:t>
  </x:si>
  <x:si>
    <x:t>Saiba</x:t>
  </x:si>
  <x:si>
    <x:t>Noorq</x:t>
  </x:si>
  <x:si>
    <x:t>6-14069</x:t>
  </x:si>
  <x:si>
    <x:t>6-13021</x:t>
  </x:si>
  <x:si>
    <x:t>6-13924</x:t>
  </x:si>
  <x:si>
    <x:t>6-13860</x:t>
  </x:si>
  <x:si>
    <x:t>Luca</x:t>
  </x:si>
  <x:si>
    <x:t>6-12071</x:t>
  </x:si>
  <x:si>
    <x:t>6-13324</x:t>
  </x:si>
  <x:si>
    <x:t>6-12280</x:t>
  </x:si>
  <x:si>
    <x:t>Amanda</x:t>
  </x:si>
  <x:si>
    <x:t>6-13824</x:t>
  </x:si>
  <x:si>
    <x:t>Iman</x:t>
  </x:si>
  <x:si>
    <x:t>Hassan</x:t>
  </x:si>
  <x:si>
    <x:t>6-12664</x:t>
  </x:si>
  <x:si>
    <x:t>Roshan</x:t>
  </x:si>
  <x:si>
    <x:t>Gaada</x:t>
  </x:si>
  <x:si>
    <x:t>6-14048</x:t>
  </x:si>
  <x:si>
    <x:t>Khizra</x:t>
  </x:si>
  <x:si>
    <x:t>Nandita</x:t>
  </x:si>
  <x:si>
    <x:t>6-13228</x:t>
  </x:si>
  <x:si>
    <x:t>Kamara</x:t>
  </x:si>
  <x:si>
    <x:t>Fatheya</x:t>
  </x:si>
  <x:si>
    <x:t>6-13771</x:t>
  </x:si>
  <x:si>
    <x:t>Dansee</x:t>
  </x:si>
  <x:si>
    <x:t>6-13315</x:t>
  </x:si>
  <x:si>
    <x:t>6-12049</x:t>
  </x:si>
  <x:si>
    <x:t>6-13127</x:t>
  </x:si>
  <x:si>
    <x:t>개인 전화</x:t>
  </x:si>
  <x:si>
    <x:t>6-13965</x:t>
  </x:si>
  <x:si>
    <x:t>Meerah</x:t>
  </x:si>
  <x:si>
    <x:t>Lour</x:t>
  </x:si>
  <x:si>
    <x:t>6-13934</x:t>
  </x:si>
  <x:si>
    <x:t>6-12715</x:t>
  </x:si>
  <x:si>
    <x:t>6-13659</x:t>
  </x:si>
  <x:si>
    <x:t>Shoja</x:t>
  </x:si>
  <x:si>
    <x:t>6-13125</x:t>
  </x:si>
  <x:si>
    <x:t>6-12021</x:t>
  </x:si>
  <x:si>
    <x:t>6-11931</x:t>
  </x:si>
  <x:si>
    <x:t>Mudhawi</x:t>
  </x:si>
  <x:si>
    <x:t>Fouzia</x:t>
  </x:si>
  <x:si>
    <x:t>Anum</x:t>
  </x:si>
  <x:si>
    <x:t>Hamda</x:t>
  </x:si>
  <x:si>
    <x:t>Ammar</x:t>
  </x:si>
  <x:si>
    <x:t>6-11945</x:t>
  </x:si>
  <x:si>
    <x:t>6-13747</x:t>
  </x:si>
  <x:si>
    <x:t>2506</x:t>
  </x:si>
  <x:si>
    <x:t>6-12944</x:t>
  </x:si>
  <x:si>
    <x:t>Arica</x:t>
  </x:si>
  <x:si>
    <x:t>6-13937</x:t>
  </x:si>
  <x:si>
    <x:t>6-12015</x:t>
  </x:si>
  <x:si>
    <x:t>6-12346</x:t>
  </x:si>
  <x:si>
    <x:t>6-12585</x:t>
  </x:si>
  <x:si>
    <x:t>6-13027</x:t>
  </x:si>
  <x:si>
    <x:t>Shifna</x:t>
  </x:si>
  <x:si>
    <x:t>6-12171</x:t>
  </x:si>
  <x:si>
    <x:t>6-12626</x:t>
  </x:si>
  <x:si>
    <x:t>6-12580</x:t>
  </x:si>
  <x:si>
    <x:t>6-11829</x:t>
  </x:si>
  <x:si>
    <x:t>Leen</x:t>
  </x:si>
  <x:si>
    <x:t>6-13066</x:t>
  </x:si>
  <x:si>
    <x:t>Ridaah</x:t>
  </x:si>
  <x:si>
    <x:t>Natasha</x:t>
  </x:si>
  <x:si>
    <x:t>Nita</x:t>
  </x:si>
  <x:si>
    <x:t>2305</x:t>
  </x:si>
  <x:si>
    <x:t>6-11816</x:t>
  </x:si>
  <x:si>
    <x:t>6-12263</x:t>
  </x:si>
  <x:si>
    <x:t>Fuza</x:t>
  </x:si>
  <x:si>
    <x:t>6-11761</x:t>
  </x:si>
  <x:si>
    <x:t>6-12806</x:t>
  </x:si>
  <x:si>
    <x:t>6-13839</x:t>
  </x:si>
  <x:si>
    <x:t>Uhood</x:t>
  </x:si>
  <x:si>
    <x:t>Mobina</x:t>
  </x:si>
  <x:si>
    <x:t>6-12186</x:t>
  </x:si>
  <x:si>
    <x:t>Yang</x:t>
  </x:si>
  <x:si>
    <x:t>Fateema</x:t>
  </x:si>
  <x:si>
    <x:t>Helena</x:t>
  </x:si>
  <x:si>
    <x:t>Deeba</x:t>
  </x:si>
  <x:si>
    <x:t>6-13020</x:t>
  </x:si>
  <x:si>
    <x:t>6-12073</x:t>
  </x:si>
  <x:si>
    <x:t>Chantal</x:t>
  </x:si>
  <x:si>
    <x:t>0506955220</x:t>
  </x:si>
  <x:si>
    <x:t>0501916669</x:t>
  </x:si>
  <x:si>
    <x:t>0503043170</x:t>
  </x:si>
  <x:si>
    <x:t>0509743303</x:t>
  </x:si>
  <x:si>
    <x:t>0524408991</x:t>
  </x:si>
  <x:si>
    <x:t>0555018681</x:t>
  </x:si>
  <x:si>
    <x:t>They came from kiabi and they passed by only here then the lady wants this ring so they bought it</x:t>
  </x:si>
  <x:si>
    <x:t>She passed by here and checking our items and she likes this necklace so she bought it for herself</x:t>
  </x:si>
  <x:si>
    <x:t>She bought it for herself. At first she`s confuse and I help her to choose so she bought this item</x:t>
  </x:si>
  <x:si>
    <x:t>She`s looking for a gift, it takes time because she want to confirm if it`s the one she gonna buy</x:t>
  </x:si>
  <x:si>
    <x:t>They are family and the lady wants to bought a necklace for her baby. So she chooses this design</x:t>
  </x:si>
  <x:si>
    <x:t>They are family. They checking an earrings for themselves but the mother only who bought an item.</x:t>
  </x:si>
  <x:si>
    <x:t>This is a wrong punch only because of the name . I only do this to take out the customer. Sorry sir</x:t>
  </x:si>
  <x:si>
    <x:t>Also this lady is together with the receipt no 614203, she bought also the same ring they bought</x:t>
  </x:si>
  <x:si>
    <x:t>She bought it for herself, she doesn`t want to registered her information because she`s in a hurry.</x:t>
  </x:si>
  <x:si>
    <x:t>She`s an Indian lady, she came directly here to buy a gift. And she chooses all this item as a gift</x:t>
  </x:si>
  <x:si>
    <x:t>A Arab young lady who came and buy some stuff`s for the EID day. It`s her first time to buy here.</x:t>
  </x:si>
  <x:si>
    <x:t>It`s her first time to buy, she buy a choker silver necklace for herself she will wear for party.</x:t>
  </x:si>
  <x:si>
    <x:t>They boy and girl who come they are looking for presents to their friend. They choose the bracelet.</x:t>
  </x:si>
  <x:si>
    <x:t>She came from Anabelle and directly come here to bought earrings. She`s one of our loyal customer</x:t>
  </x:si>
  <x:si>
    <x:t>She passed by here asking for necklace then we show to her the necklace and she choose this item</x:t>
  </x:si>
  <x:si>
    <x:t>(De)
(1) Earring 2509050109 Discolor
(1) Earring 08020111 Missing
(1) Bangle Set 2510060315 Damage</x:t>
  </x:si>
  <x:si>
    <x:t>She came from nayomi, and she passed by her then she`s looking for her bracelet, so she bought it.</x:t>
  </x:si>
  <x:si>
    <x:t>She bought it for herself, she passed by only here and bought this item for matching to her dress</x:t>
  </x:si>
  <x:si>
    <x:t>They finding a matching for her daughters dress for prom night. And her daughter choose this item.</x:t>
  </x:si>
  <x:si>
    <x:t>She is a Chinese lady who wanted to bought an earring to her second hole so she choose this item</x:t>
  </x:si>
  <x:si>
    <x:t>She came here to bought something for her that she wanted to layered. She`s our one of customer.</x:t>
  </x:si>
  <x:si>
    <x:t>An emarati family with Charles Keith paper bag who bought bangle set.They are first time customer.</x:t>
  </x:si>
  <x:si>
    <x:t>She passed by here and checking for h.chain and she choose this design and bought it for herself</x:t>
  </x:si>
  <x:si>
    <x:t>She`s one of our customer who bought here before. Then she likes this necklace and she bought it</x:t>
  </x:si>
  <x:si>
    <x:t>Also this item was bought the same customer of receipt no. 612772. She bought this item as a gift.</x:t>
  </x:si>
  <x:si>
    <x:t>She bought it for a gift to her mother, she choose this item because it`s near from turquiose color</x:t>
  </x:si>
  <x:si>
    <x:t>She find for a grandmother gift. So after a few minutes she decide to buy the pearl necklace silver</x:t>
  </x:si>
  <x:si>
    <x:t>She is with her friend they came from other shop`s. But only she buy, it`s her first time to buy.</x:t>
  </x:si>
  <x:si>
    <x:t>She came here to buy a gift and she chooses this item as a gift. She`s one of returning customer</x:t>
  </x:si>
  <x:si>
    <x:t>She`s looking a simple earrings that she can wear for daily and finally she found what she likes.</x:t>
  </x:si>
  <x:si>
    <x:t>She passed by here and checking the ring and she likes this design and she bought it for herself</x:t>
  </x:si>
  <x:si>
    <x:t>She passed by here and checking the bangle so she like this design so she bought it for herself.</x:t>
  </x:si>
  <x:si>
    <x:t>She bought it for herself. She wants for a daily use so I told to her this is the one for daily use</x:t>
  </x:si>
  <x:si>
    <x:t>She buy necklace set for her niece and ring as well. To wear in Eid because they will travelling.</x:t>
  </x:si>
  <x:si>
    <x:t>She passed by here and ask for anklet and I show the anklet then she bought this item for herself</x:t>
  </x:si>
  <x:si>
    <x:t>She`s finding earrings for herself so it takes time to her to choose.. then she choose this item</x:t>
  </x:si>
  <x:si>
    <x:t>She came here to bought some gifts to her friend. So she choose this bracelet and matching earrings</x:t>
  </x:si>
  <x:si>
    <x:t>She is a new costumer buy a earrings for herself. She came from other shop`s before coming here.</x:t>
  </x:si>
  <x:si>
    <x:t>A first time customer, she buy a handchain she want to try the item if it`s good she will comeback.</x:t>
  </x:si>
  <x:si>
    <x:t>They are father and daughter and passed by only, her 2 daughter wants this item so they bought it</x:t>
  </x:si>
  <x:si>
    <x:t>It`s her 3rd times of buying here. This time she buy a ring for herself but paid by the boyfriend.</x:t>
  </x:si>
  <x:si>
    <x:t>She bought this item for herself, she passed by only here and she checked our items and she like it</x:t>
  </x:si>
  <x:si>
    <x:t>They are indian family and the girl finding a gift and she likes this bracelet. So she bought it</x:t>
  </x:si>
  <x:si>
    <x:t>She passed by here and buy this earrings. She don`t want to registered so I didn`t registered her</x:t>
  </x:si>
  <x:si>
    <x:t>A family with carrefour trolley went here last minute , and a husband buy a bangle for her wife.</x:t>
  </x:si>
  <x:si>
    <x:t>She buy necklace and ring she is from other country. No information because she don`t want to give.</x:t>
  </x:si>
  <x:si>
    <x:t>Same case of the bangle set, I do an etc of this item because before not yet recorded in the system</x:t>
  </x:si>
  <x:si>
    <x:t>She is with her 2 friends they came from selsela and came after there. She buy 1 ring from here.</x:t>
  </x:si>
  <x:si>
    <x:t>She passed by and asking for a handchain and I show her the hand chain and she choose this design</x:t>
  </x:si>
  <x:si>
    <x:t>She passed by her, she`s in Dior shop before, then she wanted to buy this earrings so she bought it</x:t>
  </x:si>
  <x:si>
    <x:t>She was here before but just had a look. Now she comeback and buy the ring she like and bracelet.</x:t>
  </x:si>
  <x:si>
    <x:t>She`s together with her Sister`s just passing and tried to look at the items. She likes the ring.</x:t>
  </x:si>
  <x:si>
    <x:t>She passed by and checking some items then she really likes this item so she bought it for herself</x:t>
  </x:si>
  <x:si>
    <x:t>She`s finding an earrings that suits on her ears. So I offered this earrings . She`s gonna like it</x:t>
  </x:si>
  <x:si>
    <x:t>He came from Skechers store then passed by only here and he check only this item and he bought it.</x:t>
  </x:si>
  <x:si>
    <x:t>It`s her first time to buy here, she wants to try the item and if she like it she will comeback.</x:t>
  </x:si>
  <x:si>
    <x:t>She came her to bought a gift for her friend and she choose this item. She`s one of are customers</x:t>
  </x:si>
  <x:si>
    <x:t>She buy a necklace for herself because according to her she likes gold so she pick faster and pay.</x:t>
  </x:si>
  <x:si>
    <x:t>They passed by only here and her mother wants to bought this item for her so the mother bought it</x:t>
  </x:si>
  <x:si>
    <x:t>She`s finding a gift for 3 years old baby. So I offer her a silver one. So she bought the butterfly</x:t>
  </x:si>
  <x:si>
    <x:t>She wanted a necklace so she choose this 2 design that she can layered so she bought it for herself</x:t>
  </x:si>
  <x:si>
    <x:t>They are mother and daughter, the mother wants to buy a pearl as a gift and she choose this item</x:t>
  </x:si>
  <x:si>
    <x:t>She came here three times and at last she bought this bracelet. She wanted to give it as a gift.</x:t>
  </x:si>
  <x:si>
    <x:t>She is with her family, her 3 daughters and 2 sons. She buy ring and earrings for her daughters.</x:t>
  </x:si>
  <x:si>
    <x:t>Two women visited for gift shopping. They were friendly customers who didn`t request any discounts.</x:t>
  </x:si>
  <x:si>
    <x:t>She passed by only here and wanted a flat back earrings so she bought this item that I show to her</x:t>
  </x:si>
  <x:si>
    <x:t>She cameback and buy again the same necklace which she bought here. She will give to her sister.</x:t>
  </x:si>
  <x:si>
    <x:t>Two friends with carrefour trolley went here looking for a ring and decided to buy it immediately.</x:t>
  </x:si>
  <x:si>
    <x:t>She came her directly to bought an earrings again for her two daughters and she choose this design.</x:t>
  </x:si>
  <x:si>
    <x:t>Doaa</x:t>
  </x:si>
  <x:si>
    <x:t>Wareef</x:t>
  </x:si>
  <x:si>
    <x:t>They are father and daughter who came here to check something that they wanted to bought to his 14 years old daughter then he waited to his wife which one in bangle set they will take. And they choose this item</x:t>
  </x:si>
  <x:si>
    <x:t>She came here to check the tennis bracelet and she wanted this big stone so I find for her the size she wanted and she bought it. She`s a returning customer but her information is not registered so I registered her</x:t>
  </x:si>
  <x:si>
    <x:t>A lady holding a rnb bag went here to check if there`s an earring that she like but she`s still thinking so she left then after how many minutes she came back and she find the suitable earring for her and bought it.</x:t>
  </x:si>
  <x:si>
    <x:t>She`s with her 2 daughters they came from different shop`s as they are pushing a cart with full of stuff`s. They passed by but they stopped and check then finally she choose for her daughter a necklace and earrings.</x:t>
  </x:si>
  <x:si>
    <x:t>She passed by also here now she`s browsing only and this necklace catch her eyes then she ask me how it possible to wear it so I show to her and she tried it on then after she bought it and wear it immediately.</x:t>
  </x:si>
  <x:si>
    <x:t>Titanium 18kGP Natural Stone</x:t>
  </x:si>
  <x:si>
    <x:t>Silver925 18kGP Shell &amp; Zircon</x:t>
  </x:si>
  <x:si>
    <x:t>Necklace Earring set 2504110210</x:t>
  </x:si>
  <x:si>
    <x:t>0509922060</x:t>
  </x:si>
  <x:si>
    <x:t>0505998233</x:t>
  </x:si>
  <x:si>
    <x:t>0502127340</x:t>
  </x:si>
  <x:si>
    <x:t>0552221627</x:t>
  </x:si>
  <x:si>
    <x:t>0502828621</x:t>
  </x:si>
  <x:si>
    <x:t>0525334421</x:t>
  </x:si>
  <x:si>
    <x:t>2512090107</x:t>
  </x:si>
  <x:si>
    <x:t>Mon(11/3)</x:t>
  </x:si>
  <x:si>
    <x:t>0568896006</x:t>
  </x:si>
  <x:si>
    <x:t>0509021400</x:t>
  </x:si>
  <x:si>
    <x:t>2511080108</x:t>
  </x:si>
  <x:si>
    <x:t>0555047299</x:t>
  </x:si>
  <x:si>
    <x:t>0505944067</x:t>
  </x:si>
  <x:si>
    <x:t>0501171860</x:t>
  </x:si>
  <x:si>
    <x:t>0565635056</x:t>
  </x:si>
  <x:si>
    <x:t>Mon(11/24)</x:t>
  </x:si>
  <x:si>
    <x:t>2410050401</x:t>
  </x:si>
  <x:si>
    <x:t>0521031864</x:t>
  </x:si>
  <x:si>
    <x:t>0501179171</x:t>
  </x:si>
  <x:si>
    <x:t>0505790390</x:t>
  </x:si>
  <x:si>
    <x:t>0505106673</x:t>
  </x:si>
  <x:si>
    <x:t>0505359512</x:t>
  </x:si>
  <x:si>
    <x:t>0509171141</x:t>
  </x:si>
  <x:si>
    <x:t>0543228848</x:t>
  </x:si>
  <x:si>
    <x:t>0505963930</x:t>
  </x:si>
  <x:si>
    <x:t>0505256391</x:t>
  </x:si>
  <x:si>
    <x:t>2501100201</x:t>
  </x:si>
  <x:si>
    <x:t>0566926004</x:t>
  </x:si>
  <x:si>
    <x:t>0502633115</x:t>
  </x:si>
  <x:si>
    <x:t>0507384988</x:t>
  </x:si>
  <x:si>
    <x:t>2411150302</x:t>
  </x:si>
  <x:si>
    <x:t>0501131804</x:t>
  </x:si>
  <x:si>
    <x:t>0586600809</x:t>
  </x:si>
  <x:si>
    <x:t>0552157790</x:t>
  </x:si>
  <x:si>
    <x:t>Mini Singh</x:t>
  </x:si>
  <x:si>
    <x:t>2511070208</x:t>
  </x:si>
  <x:si>
    <x:t>96891187173</x:t>
  </x:si>
  <x:si>
    <x:t>11150510</x:t>
  </x:si>
  <x:si>
    <x:t>0505533606</x:t>
  </x:si>
  <x:si>
    <x:t>96895999552</x:t>
  </x:si>
  <x:si>
    <x:t>2602190313</x:t>
  </x:si>
  <x:si>
    <x:t>0544416122</x:t>
  </x:si>
  <x:si>
    <x:t>2506060308</x:t>
  </x:si>
  <x:si>
    <x:t>0505299978</x:t>
  </x:si>
  <x:si>
    <x:t>01100201</x:t>
  </x:si>
  <x:si>
    <x:t>0502145694</x:t>
  </x:si>
  <x:si>
    <x:t>2511060408</x:t>
  </x:si>
  <x:si>
    <x:t>0567244615</x:t>
  </x:si>
  <x:si>
    <x:t>2602230101</x:t>
  </x:si>
  <x:si>
    <x:t>01010402</x:t>
  </x:si>
  <x:si>
    <x:t>0508079179</x:t>
  </x:si>
  <x:si>
    <x:t>Bushra Ali</x:t>
  </x:si>
  <x:si>
    <x:t>12100216</x:t>
  </x:si>
  <x:si>
    <x:t>0507788771</x:t>
  </x:si>
  <x:si>
    <x:t>01290107</x:t>
  </x:si>
  <x:si>
    <x:t>2510060312</x:t>
  </x:si>
  <x:si>
    <x:t>0522807798</x:t>
  </x:si>
  <x:si>
    <x:t>2410100306</x:t>
  </x:si>
  <x:si>
    <x:t>2412100501</x:t>
  </x:si>
  <x:si>
    <x:t>0545570084</x:t>
  </x:si>
  <x:si>
    <x:t>0526995373</x:t>
  </x:si>
  <x:si>
    <x:t>12100401</x:t>
  </x:si>
  <x:si>
    <x:t>10050301</x:t>
  </x:si>
  <x:si>
    <x:t>0504810030</x:t>
  </x:si>
  <x:si>
    <x:t>0564419948</x:t>
  </x:si>
  <x:si>
    <x:t>2501050104</x:t>
  </x:si>
  <x:si>
    <x:t>0567850550</x:t>
  </x:si>
  <x:si>
    <x:t>0506028162</x:t>
  </x:si>
  <x:si>
    <x:t>08100402</x:t>
  </x:si>
  <x:si>
    <x:t>0555611340</x:t>
  </x:si>
  <x:si>
    <x:t>2511070106</x:t>
  </x:si>
  <x:si>
    <x:t>0562749117</x:t>
  </x:si>
  <x:si>
    <x:t>Buthaina</x:t>
  </x:si>
  <x:si>
    <x:t>2409150101</x:t>
  </x:si>
  <x:si>
    <x:t>2407150307</x:t>
  </x:si>
  <x:si>
    <x:t>01290409</x:t>
  </x:si>
  <x:si>
    <x:t>2412110406</x:t>
  </x:si>
  <x:si>
    <x:t>2501050210</x:t>
  </x:si>
  <x:si>
    <x:t>0525200088</x:t>
  </x:si>
  <x:si>
    <x:t>0501661221</x:t>
  </x:si>
  <x:si>
    <x:t>0568808900</x:t>
  </x:si>
  <x:si>
    <x:t>Princess</x:t>
  </x:si>
  <x:si>
    <x:t>0547088444</x:t>
  </x:si>
  <x:si>
    <x:t>2409150202</x:t>
  </x:si>
  <x:si>
    <x:t>0504358565</x:t>
  </x:si>
  <x:si>
    <x:t>12110401</x:t>
  </x:si>
  <x:si>
    <x:t>2511060407</x:t>
  </x:si>
  <x:si>
    <x:t>0564669424</x:t>
  </x:si>
  <x:si>
    <x:t>0562136810</x:t>
  </x:si>
  <x:si>
    <x:t>0502040304</x:t>
  </x:si>
  <x:si>
    <x:t>17:00-18:00</x:t>
  </x:si>
  <x:si>
    <x:t>03270358</x:t>
  </x:si>
  <x:si>
    <x:t>03150117</x:t>
  </x:si>
  <x:si>
    <x:t>2307140309</x:t>
  </x:si>
  <x:si>
    <x:t>2407070307</x:t>
  </x:si>
  <x:si>
    <x:t>96897312202</x:t>
  </x:si>
  <x:si>
    <x:t>0509273098</x:t>
  </x:si>
  <x:si>
    <x:t>2407150110</x:t>
  </x:si>
  <x:si>
    <x:t>0566839999</x:t>
  </x:si>
  <x:si>
    <x:t>0527272533</x:t>
  </x:si>
  <x:si>
    <x:t>21:00-22:00</x:t>
  </x:si>
  <x:si>
    <x:t>08020109</x:t>
  </x:si>
  <x:si>
    <x:t>02100407</x:t>
  </x:si>
  <x:si>
    <x:t>0529235292</x:t>
  </x:si>
  <x:si>
    <x:t>Mon(2/16)</x:t>
  </x:si>
  <x:si>
    <x:t>Priyanaa</x:t>
  </x:si>
  <x:si>
    <x:t>0501152966</x:t>
  </x:si>
  <x:si>
    <x:t>0553472396</x:t>
  </x:si>
  <x:si>
    <x:t>07050111</x:t>
  </x:si>
  <x:si>
    <x:t>2511080304</x:t>
  </x:si>
  <x:si>
    <x:t>0525558612</x:t>
  </x:si>
  <x:si>
    <x:t>11100315</x:t>
  </x:si>
  <x:si>
    <x:t>0547384657</x:t>
  </x:si>
  <x:si>
    <x:t>0562993232</x:t>
  </x:si>
  <x:si>
    <x:t>0581072477</x:t>
  </x:si>
  <x:si>
    <x:t>0507169592</x:t>
  </x:si>
  <x:si>
    <x:t>05671322333</x:t>
  </x:si>
  <x:si>
    <x:t>2511060207</x:t>
  </x:si>
  <x:si>
    <x:t>0502887253</x:t>
  </x:si>
  <x:si>
    <x:t>0556158859</x:t>
  </x:si>
  <x:si>
    <x:t>2410050404</x:t>
  </x:si>
  <x:si>
    <x:t>2510060313</x:t>
  </x:si>
  <x:si>
    <x:t>0567501818</x:t>
  </x:si>
  <x:si>
    <x:t>0555955534</x:t>
  </x:si>
  <x:si>
    <x:t>0564594746</x:t>
  </x:si>
  <x:si>
    <x:t>0552395744</x:t>
  </x:si>
  <x:si>
    <x:t>0501381795</x:t>
  </x:si>
  <x:si>
    <x:t>0564331190</x:t>
  </x:si>
  <x:si>
    <x:t>0558092908</x:t>
  </x:si>
  <x:si>
    <x:t>2411160111</x:t>
  </x:si>
  <x:si>
    <x:t>11150410</x:t>
  </x:si>
  <x:si>
    <x:t>2412050207</x:t>
  </x:si>
  <x:si>
    <x:t>Fri(3/6)</x:t>
  </x:si>
  <x:si>
    <x:t>0559900774</x:t>
  </x:si>
  <x:si>
    <x:t>08150303</x:t>
  </x:si>
  <x:si>
    <x:t>0561416990</x:t>
  </x:si>
  <x:si>
    <x:t>0568890428</x:t>
  </x:si>
  <x:si>
    <x:t>2512070206</x:t>
  </x:si>
  <x:si>
    <x:t>As a gift</x:t>
  </x:si>
  <x:si>
    <x:t>0567887797</x:t>
  </x:si>
  <x:si>
    <x:t>0555664419</x:t>
  </x:si>
  <x:si>
    <x:t>0505559554</x:t>
  </x:si>
  <x:si>
    <x:t>0528334439</x:t>
  </x:si>
  <x:si>
    <x:t>0506455266</x:t>
  </x:si>
  <x:si>
    <x:t>0528848931</x:t>
  </x:si>
  <x:si>
    <x:t>11220412</x:t>
  </x:si>
  <x:si>
    <x:t>2401010407</x:t>
  </x:si>
  <x:si>
    <x:t>0506489595</x:t>
  </x:si>
  <x:si>
    <x:t>11100403</x:t>
  </x:si>
  <x:si>
    <x:t>2409150207</x:t>
  </x:si>
  <x:si>
    <x:t>07060110</x:t>
  </x:si>
  <x:si>
    <x:t>Last/12/24</x:t>
  </x:si>
  <x:si>
    <x:t>0509377003</x:t>
  </x:si>
  <x:si>
    <x:t>0503778641</x:t>
  </x:si>
  <x:si>
    <x:t>2309260410</x:t>
  </x:si>
  <x:si>
    <x:t>2501050504</x:t>
  </x:si>
  <x:si>
    <x:t>2411050201</x:t>
  </x:si>
  <x:si>
    <x:t>0556352635</x:t>
  </x:si>
  <x:si>
    <x:t>2407110106</x:t>
  </x:si>
  <x:si>
    <x:t>05130103</x:t>
  </x:si>
  <x:si>
    <x:t>2512090106</x:t>
  </x:si>
  <x:si>
    <x:t>0505240099</x:t>
  </x:si>
  <x:si>
    <x:t>2511050314</x:t>
  </x:si>
  <x:si>
    <x:t>11150509</x:t>
  </x:si>
  <x:si>
    <x:t>2312010134</x:t>
  </x:si>
  <x:si>
    <x:t>01050211</x:t>
  </x:si>
  <x:si>
    <x:t>07270308</x:t>
  </x:si>
  <x:si>
    <x:t>01050502</x:t>
  </x:si>
  <x:si>
    <x:t>Mon(3/23)</x:t>
  </x:si>
  <x:si>
    <x:t>데이터X/찾음/2개</x:t>
  </x:si>
  <x:si>
    <x:t>2511060210</x:t>
  </x:si>
  <x:si>
    <x:t>2412100315</x:t>
  </x:si>
  <x:si>
    <x:t>0562679882</x:t>
  </x:si>
  <x:si>
    <x:t>12080101</x:t>
  </x:si>
  <x:si>
    <x:t>0543545550</x:t>
  </x:si>
  <x:si>
    <x:t>2511060410</x:t>
  </x:si>
  <x:si>
    <x:t>12945(Riza)</x:t>
  </x:si>
  <x:si>
    <x:t>0528856854</x:t>
  </x:si>
  <x:si>
    <x:t>03080303</x:t>
  </x:si>
  <x:si>
    <x:t>09150310</x:t>
  </x:si>
  <x:si>
    <x:t>0585442518</x:t>
  </x:si>
  <x:si>
    <x:t>0504259747</x:t>
  </x:si>
  <x:si>
    <x:t>07200201</x:t>
  </x:si>
  <x:si>
    <x:t>11100410</x:t>
  </x:si>
  <x:si>
    <x:t>0508555008</x:t>
  </x:si>
  <x:si>
    <x:t>11050201</x:t>
  </x:si>
  <x:si>
    <x:t>0559949993</x:t>
  </x:si>
  <x:si>
    <x:t>0508341934</x:t>
  </x:si>
  <x:si>
    <x:t>0509033368</x:t>
  </x:si>
  <x:si>
    <x:t>Thu(2/26)</x:t>
  </x:si>
  <x:si>
    <x:t>12100209</x:t>
  </x:si>
  <x:si>
    <x:t>2405120102</x:t>
  </x:si>
  <x:si>
    <x:t>09070416</x:t>
  </x:si>
  <x:si>
    <x:t>2602220101</x:t>
  </x:si>
  <x:si>
    <x:t>2409160305</x:t>
  </x:si>
  <x:si>
    <x:t>01100106</x:t>
  </x:si>
  <x:si>
    <x:t>2409160402</x:t>
  </x:si>
  <x:si>
    <x:t>2411150202</x:t>
  </x:si>
  <x:si>
    <x:t>0564999530</x:t>
  </x:si>
  <x:si>
    <x:t>0503474605</x:t>
  </x:si>
  <x:si>
    <x:t>12050301</x:t>
  </x:si>
  <x:si>
    <x:t>06050305</x:t>
  </x:si>
  <x:si>
    <x:t>0504265649</x:t>
  </x:si>
  <x:si>
    <x:t>10050404</x:t>
  </x:si>
  <x:si>
    <x:t>07140104</x:t>
  </x:si>
  <x:si>
    <x:t>Iman Janahi</x:t>
  </x:si>
  <x:si>
    <x:t>0509166757</x:t>
  </x:si>
  <x:si>
    <x:t>0504827782</x:t>
  </x:si>
  <x:si>
    <x:t>0505286829</x:t>
  </x:si>
  <x:si>
    <x:t>0588859738</x:t>
  </x:si>
  <x:si>
    <x:t>0567393838</x:t>
  </x:si>
  <x:si>
    <x:t>2405130102</x:t>
  </x:si>
  <x:si>
    <x:t>11160210</x:t>
  </x:si>
  <x:si>
    <x:t>09150601</x:t>
  </x:si>
  <x:si>
    <x:t>2308140110</x:t>
  </x:si>
  <x:si>
    <x:t xml:space="preserve"> 2509050107</x:t>
  </x:si>
  <x:si>
    <x:t>Thu(7/9)</x:t>
  </x:si>
  <x:si>
    <x:t>0501021400</x:t>
  </x:si>
  <x:si>
    <x:t>0566994002</x:t>
  </x:si>
  <x:si>
    <x:t>96892899773</x:t>
  </x:si>
  <x:si>
    <x:t>01050108</x:t>
  </x:si>
  <x:si>
    <x:t>11100201</x:t>
  </x:si>
  <x:si>
    <x:t>0528908900</x:t>
  </x:si>
  <x:si>
    <x:t>0569078879</x:t>
  </x:si>
  <x:si>
    <x:t>2409150309</x:t>
  </x:si>
  <x:si>
    <x:t>Fri(7/10)</x:t>
  </x:si>
  <x:si>
    <x:t>2501060108</x:t>
  </x:si>
  <x:si>
    <x:t>0509211188</x:t>
  </x:si>
  <x:si>
    <x:t>0582376401</x:t>
  </x:si>
  <x:si>
    <x:t>099746888</x:t>
  </x:si>
  <x:si>
    <x:t>05130105</x:t>
  </x:si>
  <x:si>
    <x:t>2308140320</x:t>
  </x:si>
  <x:si>
    <x:t>01050408</x:t>
  </x:si>
  <x:si>
    <x:t>Fri(2/27)</x:t>
  </x:si>
  <x:si>
    <x:t>0501491008</x:t>
  </x:si>
  <x:si>
    <x:t>0527200441</x:t>
  </x:si>
  <x:si>
    <x:t>Brushali</x:t>
  </x:si>
  <x:si>
    <x:t>2510070311</x:t>
  </x:si>
  <x:si>
    <x:t>2512060208</x:t>
  </x:si>
  <x:si>
    <x:t>01050308</x:t>
  </x:si>
  <x:si>
    <x:t>01050305</x:t>
  </x:si>
  <x:si>
    <x:t>0556880616</x:t>
  </x:si>
  <x:si>
    <x:t>09100206</x:t>
  </x:si>
  <x:si>
    <x:t>96565988996</x:t>
  </x:si>
  <x:si>
    <x:t>2404200109</x:t>
  </x:si>
  <x:si>
    <x:t>06281005</x:t>
  </x:si>
  <x:si>
    <x:t>11160105</x:t>
  </x:si>
  <x:si>
    <x:t>0565426557</x:t>
  </x:si>
  <x:si>
    <x:t>2412100407</x:t>
  </x:si>
  <x:si>
    <x:t>13069(Lyn)</x:t>
  </x:si>
  <x:si>
    <x:t>09150109</x:t>
  </x:si>
  <x:si>
    <x:t>0542336668</x:t>
  </x:si>
  <x:si>
    <x:t>2408170107</x:t>
  </x:si>
  <x:si>
    <x:t>0508560336</x:t>
  </x:si>
  <x:si>
    <x:t>12110405</x:t>
  </x:si>
  <x:si>
    <x:t>0581600908</x:t>
  </x:si>
  <x:si>
    <x:t>0556699097</x:t>
  </x:si>
  <x:si>
    <x:t>12050210</x:t>
  </x:si>
  <x:si>
    <x:t>0569649444</x:t>
  </x:si>
  <x:si>
    <x:t>2408150411</x:t>
  </x:si>
  <x:si>
    <x:t>0502098196</x:t>
  </x:si>
  <x:si>
    <x:t>2410050108</x:t>
  </x:si>
  <x:si>
    <x:t>0567457991</x:t>
  </x:si>
  <x:si>
    <x:t>0509155100</x:t>
  </x:si>
  <x:si>
    <x:t>2411160208</x:t>
  </x:si>
  <x:si>
    <x:t>0568355231</x:t>
  </x:si>
  <x:si>
    <x:t>0564495666</x:t>
  </x:si>
  <x:si>
    <x:t>0502888260</x:t>
  </x:si>
  <x:si>
    <x:t>07050204</x:t>
  </x:si>
  <x:si>
    <x:t>01100204</x:t>
  </x:si>
  <x:si>
    <x:t>Thu(2/12)</x:t>
  </x:si>
  <x:si>
    <x:t>2411150305</x:t>
  </x:si>
  <x:si>
    <x:t>0501330835</x:t>
  </x:si>
  <x:si>
    <x:t>10050302</x:t>
  </x:si>
  <x:si>
    <x:t>0506363707</x:t>
  </x:si>
  <x:si>
    <x:t>0566660086</x:t>
  </x:si>
  <x:si>
    <x:t>0566405725</x:t>
  </x:si>
  <x:si>
    <x:t>55547155373</x:t>
  </x:si>
  <x:si>
    <x:t>2511060103</x:t>
  </x:si>
  <x:si>
    <x:t>12300202</x:t>
  </x:si>
  <x:si>
    <x:t>Belly Studs</x:t>
  </x:si>
  <x:si>
    <x:t>2511080306</x:t>
  </x:si>
  <x:si>
    <x:t>0509880749</x:t>
  </x:si>
  <x:si>
    <x:t>0528662250</x:t>
  </x:si>
  <x:si>
    <x:t>05100303</x:t>
  </x:si>
  <x:si>
    <x:t>12110411</x:t>
  </x:si>
  <x:si>
    <x:t>0507444990</x:t>
  </x:si>
  <x:si>
    <x:t>0555216508</x:t>
  </x:si>
  <x:si>
    <x:t>07150105</x:t>
  </x:si>
  <x:si>
    <x:t>0509300129</x:t>
  </x:si>
  <x:si>
    <x:t>0504336444</x:t>
  </x:si>
  <x:si>
    <x:t>0566385943</x:t>
  </x:si>
  <x:si>
    <x:t>2512090103</x:t>
  </x:si>
  <x:si>
    <x:t>2410050201</x:t>
  </x:si>
  <x:si>
    <x:t>2309070418</x:t>
  </x:si>
  <x:si>
    <x:t>07050202</x:t>
  </x:si>
  <x:si>
    <x:t>2501050107</x:t>
  </x:si>
  <x:si>
    <x:t>Mon(4/6)</x:t>
  </x:si>
  <x:si>
    <x:t>0507174044</x:t>
  </x:si>
  <x:si>
    <x:t>0556248463</x:t>
  </x:si>
  <x:si>
    <x:t>0561016969</x:t>
  </x:si>
  <x:si>
    <x:t>05040401</x:t>
  </x:si>
  <x:si>
    <x:t>Mon(4/13)</x:t>
  </x:si>
  <x:si>
    <x:t>2310190315</x:t>
  </x:si>
  <x:si>
    <x:t>2408020112</x:t>
  </x:si>
  <x:si>
    <x:t>12823(Riza)</x:t>
  </x:si>
  <x:si>
    <x:t>For hersels</x:t>
  </x:si>
  <x:si>
    <x:t>2501100107</x:t>
  </x:si>
  <x:si>
    <x:t>11150411</x:t>
  </x:si>
  <x:si>
    <x:t>0504669635</x:t>
  </x:si>
  <x:si>
    <x:t>0526512346</x:t>
  </x:si>
  <x:si>
    <x:t>0563859750</x:t>
  </x:si>
  <x:si>
    <x:t>04250310</x:t>
  </x:si>
  <x:si>
    <x:t>2309260115</x:t>
  </x:si>
  <x:si>
    <x:t>2511070202</x:t>
  </x:si>
  <x:si>
    <x:t>09150402</x:t>
  </x:si>
  <x:si>
    <x:t>04200301</x:t>
  </x:si>
  <x:si>
    <x:t>07100402</x:t>
  </x:si>
  <x:si>
    <x:t>0505751149</x:t>
  </x:si>
  <x:si>
    <x:t>08140315</x:t>
  </x:si>
  <x:si>
    <x:t>250406019</x:t>
  </x:si>
  <x:si>
    <x:t>0585868548</x:t>
  </x:si>
  <x:si>
    <x:t>0507831222</x:t>
  </x:si>
  <x:si>
    <x:t>0529008566</x:t>
  </x:si>
  <x:si>
    <x:t>0556674554</x:t>
  </x:si>
  <x:si>
    <x:t>2511070305</x:t>
  </x:si>
  <x:si>
    <x:t>Asmaa Raed</x:t>
  </x:si>
  <x:si>
    <x:t>2506060305</x:t>
  </x:si>
  <x:si>
    <x:t>10050103</x:t>
  </x:si>
  <x:si>
    <x:t>2512060410</x:t>
  </x:si>
  <x:si>
    <x:t>0505740655</x:t>
  </x:si>
  <x:si>
    <x:t>Fri(4/10)</x:t>
  </x:si>
  <x:si>
    <x:t>66663514</x:t>
  </x:si>
  <x:si>
    <x:t>09160406</x:t>
  </x:si>
  <x:si>
    <x:t>0503039990</x:t>
  </x:si>
  <x:si>
    <x:t>2506050209</x:t>
  </x:si>
  <x:si>
    <x:t>2511050506</x:t>
  </x:si>
  <x:si>
    <x:t>0501592293</x:t>
  </x:si>
  <x:si>
    <x:t>03050403</x:t>
  </x:si>
  <x:si>
    <x:t>2501060206</x:t>
  </x:si>
  <x:si>
    <x:t>2512050504</x:t>
  </x:si>
  <x:si>
    <x:t>2409160401</x:t>
  </x:si>
  <x:si>
    <x:t>31618650123</x:t>
  </x:si>
  <x:si>
    <x:t>0551849121</x:t>
  </x:si>
  <x:si>
    <x:t>2512050408</x:t>
  </x:si>
  <x:si>
    <x:t>056161626</x:t>
  </x:si>
  <x:si>
    <x:t>0506525556</x:t>
  </x:si>
  <x:si>
    <x:t>06050401</x:t>
  </x:si>
  <x:si>
    <x:t>2412050206</x:t>
  </x:si>
  <x:si>
    <x:t>0565715715</x:t>
  </x:si>
  <x:si>
    <x:t>01060110</x:t>
  </x:si>
  <x:si>
    <x:t>0553556829</x:t>
  </x:si>
  <x:si>
    <x:t>0561374417</x:t>
  </x:si>
  <x:si>
    <x:t>0529114771</x:t>
  </x:si>
  <x:si>
    <x:t>02100108</x:t>
  </x:si>
  <x:si>
    <x:t>04200201</x:t>
  </x:si>
  <x:si>
    <x:t>2310190317</x:t>
  </x:si>
  <x:si>
    <x:t>03200109</x:t>
  </x:si>
  <x:si>
    <x:t>03250119</x:t>
  </x:si>
  <x:si>
    <x:t>0561559983</x:t>
  </x:si>
  <x:si>
    <x:t>2512060403</x:t>
  </x:si>
  <x:si>
    <x:t>2408010501</x:t>
  </x:si>
  <x:si>
    <x:t>0504291334</x:t>
  </x:si>
  <x:si>
    <x:t>Fri(4/3)</x:t>
  </x:si>
  <x:si>
    <x:t>0505551047</x:t>
  </x:si>
  <x:si>
    <x:t>2309070404</x:t>
  </x:si>
  <x:si>
    <x:t>0543085726</x:t>
  </x:si>
  <x:si>
    <x:t>01100103</x:t>
  </x:si>
  <x:si>
    <x:t>0543326554</x:t>
  </x:si>
  <x:si>
    <x:t>Nose Ring</x:t>
  </x:si>
  <x:si>
    <x:t>2510060314</x:t>
  </x:si>
  <x:si>
    <x:t>2511080309</x:t>
  </x:si>
  <x:si>
    <x:t>2506050403</x:t>
  </x:si>
  <x:si>
    <x:t>0559684405</x:t>
  </x:si>
  <x:si>
    <x:t>2312010407</x:t>
  </x:si>
  <x:si>
    <x:t>0569605132</x:t>
  </x:si>
  <x:si>
    <x:t>0505579938</x:t>
  </x:si>
  <x:si>
    <x:t>트렌디 디자인 전송?</x:t>
  </x:si>
  <x:si>
    <x:t>2511070102</x:t>
  </x:si>
  <x:si>
    <x:t>01050203</x:t>
  </x:si>
  <x:si>
    <x:t>05240102</x:t>
  </x:si>
  <x:si>
    <x:t>07110110</x:t>
  </x:si>
  <x:si>
    <x:t>01070107</x:t>
  </x:si>
  <x:si>
    <x:t>0507751400</x:t>
  </x:si>
  <x:si>
    <x:t>2407150404</x:t>
  </x:si>
  <x:si>
    <x:t>12120407</x:t>
  </x:si>
  <x:si>
    <x:t>03250403</x:t>
  </x:si>
  <x:si>
    <x:t>0551020601</x:t>
  </x:si>
  <x:si>
    <x:t>0543425994</x:t>
  </x:si>
  <x:si>
    <x:t>0552278490</x:t>
  </x:si>
  <x:si>
    <x:t>2411100202</x:t>
  </x:si>
  <x:si>
    <x:t>11100404</x:t>
  </x:si>
  <x:si>
    <x:t>0505591060</x:t>
  </x:si>
  <x:si>
    <x:t>Shana Lee</x:t>
  </x:si>
  <x:si>
    <x:t>Neelofar</x:t>
  </x:si>
  <x:si>
    <x:t>09150202</x:t>
  </x:si>
  <x:si>
    <x:t>0503036006</x:t>
  </x:si>
  <x:si>
    <x:t>0567262682</x:t>
  </x:si>
  <x:si>
    <x:t>2403250116</x:t>
  </x:si>
  <x:si>
    <x:t>2501050310</x:t>
  </x:si>
  <x:si>
    <x:t>08010101</x:t>
  </x:si>
  <x:si>
    <x:t>13:00-14:00</x:t>
  </x:si>
  <x:si>
    <x:t>0547080635</x:t>
  </x:si>
  <x:si>
    <x:t>0507722668</x:t>
  </x:si>
  <x:si>
    <x:t>2512070303</x:t>
  </x:si>
  <x:si>
    <x:t>2407050202</x:t>
  </x:si>
  <x:si>
    <x:t>Sun(2/1)</x:t>
  </x:si>
  <x:si>
    <x:t>0586111032</x:t>
  </x:si>
  <x:si>
    <x:t>2303050302</x:t>
  </x:si>
  <x:si>
    <x:t>0528044880</x:t>
  </x:si>
  <x:si>
    <x:t>Asmahali</x:t>
  </x:si>
  <x:si>
    <x:t>0588988921</x:t>
  </x:si>
  <x:si>
    <x:t>08100202</x:t>
  </x:si>
  <x:si>
    <x:t>2407160114</x:t>
  </x:si>
  <x:si>
    <x:t>0559205543</x:t>
  </x:si>
  <x:si>
    <x:t>0555258397</x:t>
  </x:si>
  <x:si>
    <x:t>0567780033</x:t>
  </x:si>
  <x:si>
    <x:t>0569833237</x:t>
  </x:si>
  <x:si>
    <x:t>0504669220</x:t>
  </x:si>
  <x:si>
    <x:t>04060401</x:t>
  </x:si>
  <x:si>
    <x:t>Asma Jamal</x:t>
  </x:si>
  <x:si>
    <x:t>2512060307</x:t>
  </x:si>
  <x:si>
    <x:t>2512080106</x:t>
  </x:si>
  <x:si>
    <x:t>0503987666</x:t>
  </x:si>
  <x:si>
    <x:t>0507393394</x:t>
  </x:si>
  <x:si>
    <x:t>0503844416</x:t>
  </x:si>
  <x:si>
    <x:t>0504222445</x:t>
  </x:si>
  <x:si>
    <x:t>0502396986</x:t>
  </x:si>
  <x:si>
    <x:t>0509899099</x:t>
  </x:si>
  <x:si>
    <x:t>Dua Nizam</x:t>
  </x:si>
  <x:si>
    <x:t>0502096621</x:t>
  </x:si>
  <x:si>
    <x:t>2411100313</x:t>
  </x:si>
  <x:si>
    <x:t>050868689</x:t>
  </x:si>
  <x:si>
    <x:t>0521943335</x:t>
  </x:si>
  <x:si>
    <x:t>0547074144</x:t>
  </x:si>
  <x:si>
    <x:t>Sun(12/07)</x:t>
  </x:si>
  <x:si>
    <x:t>0505063941</x:t>
  </x:si>
  <x:si>
    <x:t>0558755751</x:t>
  </x:si>
  <x:si>
    <x:t>0585554457</x:t>
  </x:si>
  <x:si>
    <x:t>0543383900</x:t>
  </x:si>
  <x:si>
    <x:t>0521690066</x:t>
  </x:si>
  <x:si>
    <x:t>0525232901</x:t>
  </x:si>
  <x:si>
    <x:t>0567444110</x:t>
  </x:si>
  <x:si>
    <x:t>0565805090</x:t>
  </x:si>
  <x:si>
    <x:t>0523393649</x:t>
  </x:si>
  <x:si>
    <x:t>0503728003</x:t>
  </x:si>
  <x:si>
    <x:t>0502445424</x:t>
  </x:si>
  <x:si>
    <x:t>0504306500</x:t>
  </x:si>
  <x:si>
    <x:t>2512070401</x:t>
  </x:si>
  <x:si>
    <x:t>0503847097</x:t>
  </x:si>
  <x:si>
    <x:t>0503443417</x:t>
  </x:si>
  <x:si>
    <x:t>0552660607</x:t>
  </x:si>
  <x:si>
    <x:t>0507284122</x:t>
  </x:si>
  <x:si>
    <x:t>0505588386</x:t>
  </x:si>
  <x:si>
    <x:t>2512060409</x:t>
  </x:si>
  <x:si>
    <x:t>0558042000</x:t>
  </x:si>
  <x:si>
    <x:t>0505771755</x:t>
  </x:si>
  <x:si>
    <x:t>0504240944</x:t>
  </x:si>
  <x:si>
    <x:t>Sun(9/28)</x:t>
  </x:si>
  <x:si>
    <x:t>2602190315</x:t>
  </x:si>
  <x:si>
    <x:t>0507074773</x:t>
  </x:si>
  <x:si>
    <x:t>0556489823</x:t>
  </x:si>
  <x:si>
    <x:t>2511090101</x:t>
  </x:si>
  <x:si>
    <x:t>0521355758</x:t>
  </x:si>
  <x:si>
    <x:t>0559937111</x:t>
  </x:si>
  <x:si>
    <x:t>0564548951</x:t>
  </x:si>
  <x:si>
    <x:t>01050409</x:t>
  </x:si>
  <x:si>
    <x:t>2023 items</x:t>
  </x:si>
  <x:si>
    <x:t>0543294088</x:t>
  </x:si>
  <x:si>
    <x:t>0551510465</x:t>
  </x:si>
  <x:si>
    <x:t>0507009706</x:t>
  </x:si>
  <x:si>
    <x:t>0527552854</x:t>
  </x:si>
  <x:si>
    <x:t>13531(Tala)</x:t>
  </x:si>
  <x:si>
    <x:t>0561356611</x:t>
  </x:si>
  <x:si>
    <x:t>0502257609</x:t>
  </x:si>
  <x:si>
    <x:t>0543411222</x:t>
  </x:si>
  <x:si>
    <x:t>0505232901</x:t>
  </x:si>
  <x:si>
    <x:t>0567373754</x:t>
  </x:si>
  <x:si>
    <x:t>260117305</x:t>
  </x:si>
  <x:si>
    <x:t>0567380073</x:t>
  </x:si>
  <x:si>
    <x:t>0507249650</x:t>
  </x:si>
  <x:si>
    <x:t>12100103</x:t>
  </x:si>
  <x:si>
    <x:t>01:00-02:00</x:t>
  </x:si>
  <x:si>
    <x:t>0558865254</x:t>
  </x:si>
  <x:si>
    <x:t>0585511052</x:t>
  </x:si>
  <x:si>
    <x:t>0585996027</x:t>
  </x:si>
  <x:si>
    <x:t>0555088774</x:t>
  </x:si>
  <x:si>
    <x:t>0561655516</x:t>
  </x:si>
  <x:si>
    <x:t>0565586382</x:t>
  </x:si>
  <x:si>
    <x:t>0565815881</x:t>
  </x:si>
  <x:si>
    <x:t>0508501238</x:t>
  </x:si>
  <x:si>
    <x:t>0501486273</x:t>
  </x:si>
  <x:si>
    <x:t>0561822824</x:t>
  </x:si>
  <x:si>
    <x:t>0523061569</x:t>
  </x:si>
  <x:si>
    <x:t>0504330392</x:t>
  </x:si>
  <x:si>
    <x:t>0557824487</x:t>
  </x:si>
  <x:si>
    <x:t>0509010910</x:t>
  </x:si>
  <x:si>
    <x:t>2408160108</x:t>
  </x:si>
  <x:si>
    <x:t>0505244433</x:t>
  </x:si>
  <x:si>
    <x:t>10210202</x:t>
  </x:si>
  <x:si>
    <x:t>9645092632</x:t>
  </x:si>
  <x:si>
    <x:t>13269(Riza)</x:t>
  </x:si>
  <x:si>
    <x:t>0551080121</x:t>
  </x:si>
  <x:si>
    <x:t>0521171117</x:t>
  </x:si>
  <x:si>
    <x:t>0585840060</x:t>
  </x:si>
  <x:si>
    <x:t>0545560560</x:t>
  </x:si>
  <x:si>
    <x:t>0563600056</x:t>
  </x:si>
  <x:si>
    <x:t>0543703354</x:t>
  </x:si>
  <x:si>
    <x:t>0556810255</x:t>
  </x:si>
  <x:si>
    <x:t>0588380000</x:t>
  </x:si>
  <x:si>
    <x:t>2309070304</x:t>
  </x:si>
  <x:si>
    <x:t>0508497754</x:t>
  </x:si>
  <x:si>
    <x:t>0502205791</x:t>
  </x:si>
  <x:si>
    <x:t>0504742777</x:t>
  </x:si>
  <x:si>
    <x:t>0565907009</x:t>
  </x:si>
  <x:si>
    <x:t>0508515199</x:t>
  </x:si>
  <x:si>
    <x:t>0569360431</x:t>
  </x:si>
  <x:si>
    <x:t>0557377788</x:t>
  </x:si>
  <x:si>
    <x:t>0504810878</x:t>
  </x:si>
  <x:si>
    <x:t>0503399811</x:t>
  </x:si>
  <x:si>
    <x:t>0565825970</x:t>
  </x:si>
  <x:si>
    <x:t>0502700260</x:t>
  </x:si>
  <x:si>
    <x:t>0581773724</x:t>
  </x:si>
  <x:si>
    <x:t>0505074683</x:t>
  </x:si>
  <x:si>
    <x:t>0585045529</x:t>
  </x:si>
  <x:si>
    <x:t>0507144928</x:t>
  </x:si>
  <x:si>
    <x:t>0553000910</x:t>
  </x:si>
  <x:si>
    <x:t>0564888938</x:t>
  </x:si>
  <x:si>
    <x:t>2602200314</x:t>
  </x:si>
  <x:si>
    <x:t>0582004567</x:t>
  </x:si>
  <x:si>
    <x:t>0565354242</x:t>
  </x:si>
  <x:si>
    <x:t>0526661102</x:t>
  </x:si>
  <x:si>
    <x:t>Vinu Jose</x:t>
  </x:si>
  <x:si>
    <x:t>0564709901</x:t>
  </x:si>
  <x:si>
    <x:t>Mon(1/12)</x:t>
  </x:si>
  <x:si>
    <x:t>98500050</x:t>
  </x:si>
  <x:si>
    <x:t>08160108</x:t>
  </x:si>
  <x:si>
    <x:t>0506604255</x:t>
  </x:si>
  <x:si>
    <x:t>0525414290</x:t>
  </x:si>
  <x:si>
    <x:t>0585885093</x:t>
  </x:si>
  <x:si>
    <x:t>Ali Albasri</x:t>
  </x:si>
  <x:si>
    <x:t>0503790590</x:t>
  </x:si>
  <x:si>
    <x:t>0503219123</x:t>
  </x:si>
  <x:si>
    <x:t>0527876659</x:t>
  </x:si>
  <x:si>
    <x:t>0507580030</x:t>
  </x:si>
  <x:si>
    <x:t>0556390510</x:t>
  </x:si>
  <x:si>
    <x:t>Shehzeen</x:t>
  </x:si>
  <x:si>
    <x:t>0509232322</x:t>
  </x:si>
  <x:si>
    <x:t>Saidgundhi</x:t>
  </x:si>
  <x:si>
    <x:t>0543476106</x:t>
  </x:si>
  <x:si>
    <x:t>0501242353</x:t>
  </x:si>
  <x:si>
    <x:t>0553699966</x:t>
  </x:si>
  <x:si>
    <x:t>0508910094</x:t>
  </x:si>
  <x:si>
    <x:t>0553798456</x:t>
  </x:si>
  <x:si>
    <x:t>0585007270</x:t>
  </x:si>
  <x:si>
    <x:t>0503317345</x:t>
  </x:si>
  <x:si>
    <x:t>0503763419</x:t>
  </x:si>
  <x:si>
    <x:t>0555587207</x:t>
  </x:si>
  <x:si>
    <x:t>0507744460</x:t>
  </x:si>
  <x:si>
    <x:t>0503871277</x:t>
  </x:si>
  <x:si>
    <x:t>0558033379</x:t>
  </x:si>
  <x:si>
    <x:t>13443(Tala)</x:t>
  </x:si>
  <x:si>
    <x:t>12110408</x:t>
  </x:si>
  <x:si>
    <x:t>0557835337</x:t>
  </x:si>
  <x:si>
    <x:t>06070204</x:t>
  </x:si>
  <x:si>
    <x:t>0555500046</x:t>
  </x:si>
  <x:si>
    <x:t>2412110211</x:t>
  </x:si>
  <x:si>
    <x:t>0502948187</x:t>
  </x:si>
  <x:si>
    <x:t>0565599038</x:t>
  </x:si>
  <x:si>
    <x:t>0562482407</x:t>
  </x:si>
  <x:si>
    <x:t>0588596028</x:t>
  </x:si>
  <x:si>
    <x:t>0506851130</x:t>
  </x:si>
  <x:si>
    <x:t>0506231902</x:t>
  </x:si>
  <x:si>
    <x:t>0585003073</x:t>
  </x:si>
  <x:si>
    <x:t>0503944272</x:t>
  </x:si>
  <x:si>
    <x:t>0524200200</x:t>
  </x:si>
  <x:si>
    <x:t>0502811281</x:t>
  </x:si>
  <x:si>
    <x:t>0508936796</x:t>
  </x:si>
  <x:si>
    <x:t>0506650809</x:t>
  </x:si>
  <x:si>
    <x:t>79086815655</x:t>
  </x:si>
  <x:si>
    <x:t>509851305</x:t>
  </x:si>
  <x:si>
    <x:t>0559688819</x:t>
  </x:si>
  <x:si>
    <x:t>Madam Amal</x:t>
  </x:si>
  <x:si>
    <x:t>0554027100</x:t>
  </x:si>
  <x:si>
    <x:t>Nour Fadli</x:t>
  </x:si>
  <x:si>
    <x:t>0543165011</x:t>
  </x:si>
  <x:si>
    <x:t>0567470533</x:t>
  </x:si>
  <x:si>
    <x:t>12110211</x:t>
  </x:si>
  <x:si>
    <x:t>0554244314</x:t>
  </x:si>
  <x:si>
    <x:t>Zeina Dib</x:t>
  </x:si>
  <x:si>
    <x:t>0505485471</x:t>
  </x:si>
  <x:si>
    <x:t>0564677621</x:t>
  </x:si>
  <x:si>
    <x:t>0561700117</x:t>
  </x:si>
  <x:si>
    <x:t>0554162340</x:t>
  </x:si>
  <x:si>
    <x:t>2512070203</x:t>
  </x:si>
  <x:si>
    <x:t>입고 15 // 11</x:t>
  </x:si>
  <x:si>
    <x:t>0561383192</x:t>
  </x:si>
  <x:si>
    <x:t>0505578488</x:t>
  </x:si>
  <x:si>
    <x:t>0524555544</x:t>
  </x:si>
  <x:si>
    <x:t>2602200313</x:t>
  </x:si>
  <x:si>
    <x:t>0554098523</x:t>
  </x:si>
  <x:si>
    <x:t>Vineesha</x:t>
  </x:si>
  <x:si>
    <x:t>0502535027</x:t>
  </x:si>
  <x:si>
    <x:t>Salwaalamin</x:t>
  </x:si>
  <x:si>
    <x:t>Thu(6/4)</x:t>
  </x:si>
  <x:si>
    <x:t>2602210201</x:t>
  </x:si>
  <x:si>
    <x:t>0555513152</x:t>
  </x:si>
  <x:si>
    <x:t>AbdulRahman</x:t>
  </x:si>
  <x:si>
    <x:t>0559130928</x:t>
  </x:si>
  <x:si>
    <x:t>Mon(1/5)</x:t>
  </x:si>
  <x:si>
    <x:t>From MOE</x:t>
  </x:si>
  <x:si>
    <x:t>0543095963</x:t>
  </x:si>
  <x:si>
    <x:t>0505711113</x:t>
  </x:si>
  <x:si>
    <x:t>0554400083</x:t>
  </x:si>
  <x:si>
    <x:t>0555588384</x:t>
  </x:si>
  <x:si>
    <x:t>0527117705</x:t>
  </x:si>
  <x:si>
    <x:t>0559700840</x:t>
  </x:si>
  <x:si>
    <x:t>0508884111</x:t>
  </x:si>
  <x:si>
    <x:t>07050203</x:t>
  </x:si>
  <x:si>
    <x:t>Sun(11/2)</x:t>
  </x:si>
  <x:si>
    <x:t>Sun(10/12)</x:t>
  </x:si>
  <x:si>
    <x:t>0563559616</x:t>
  </x:si>
  <x:si>
    <x:t>0501729700</x:t>
  </x:si>
  <x:si>
    <x:t>2602200406</x:t>
  </x:si>
  <x:si>
    <x:t>0542717716</x:t>
  </x:si>
  <x:si>
    <x:t>0544177416</x:t>
  </x:si>
  <x:si>
    <x:t>0567773717</x:t>
  </x:si>
  <x:si>
    <x:t>2306230504</x:t>
  </x:si>
  <x:si>
    <x:t>0505041416</x:t>
  </x:si>
  <x:si>
    <x:t>0504670056</x:t>
  </x:si>
  <x:si>
    <x:t>0504273361</x:t>
  </x:si>
  <x:si>
    <x:t>2412050211</x:t>
  </x:si>
  <x:si>
    <x:t>0585824487</x:t>
  </x:si>
  <x:si>
    <x:t>0551673363</x:t>
  </x:si>
  <x:si>
    <x:t>13647(Riza)</x:t>
  </x:si>
  <x:si>
    <x:t>0505958855</x:t>
  </x:si>
  <x:si>
    <x:t>0561890103</x:t>
  </x:si>
  <x:si>
    <x:t>0508409994</x:t>
  </x:si>
  <x:si>
    <x:t>0505658053</x:t>
  </x:si>
  <x:si>
    <x:t>0509572007</x:t>
  </x:si>
  <x:si>
    <x:t>0559078557</x:t>
  </x:si>
  <x:si>
    <x:t>Sun(11/16)</x:t>
  </x:si>
  <x:si>
    <x:t>2411160101</x:t>
  </x:si>
  <x:si>
    <x:t>0504240796</x:t>
  </x:si>
  <x:si>
    <x:t>0501391098</x:t>
  </x:si>
  <x:si>
    <x:t>0581537722</x:t>
  </x:si>
  <x:si>
    <x:t>0586626640</x:t>
  </x:si>
  <x:si>
    <x:t>2512070105</x:t>
  </x:si>
  <x:si>
    <x:t>0589903181</x:t>
  </x:si>
  <x:si>
    <x:t>0554437044</x:t>
  </x:si>
  <x:si>
    <x:t>0585110769</x:t>
  </x:si>
  <x:si>
    <x:t>Ali Hassan</x:t>
  </x:si>
  <x:si>
    <x:t>2402100108</x:t>
  </x:si>
  <x:si>
    <x:t>0501321411</x:t>
  </x:si>
  <x:si>
    <x:t>40s/Paki</x:t>
  </x:si>
  <x:si>
    <x:t>0544223909</x:t>
  </x:si>
  <x:si>
    <x:t>0557699971</x:t>
  </x:si>
  <x:si>
    <x:t>0505160179</x:t>
  </x:si>
  <x:si>
    <x:t>0565615610</x:t>
  </x:si>
  <x:si>
    <x:t>0585205841</x:t>
  </x:si>
  <x:si>
    <x:t>0556168442</x:t>
  </x:si>
  <x:si>
    <x:t>0585585868</x:t>
  </x:si>
  <x:si>
    <x:t>14079(Tala)</x:t>
  </x:si>
  <x:si>
    <x:t>0507789264</x:t>
  </x:si>
  <x:si>
    <x:t>0523532401</x:t>
  </x:si>
  <x:si>
    <x:t>0508883525</x:t>
  </x:si>
  <x:si>
    <x:t>0563014997</x:t>
  </x:si>
  <x:si>
    <x:t>13386(Riza)</x:t>
  </x:si>
  <x:si>
    <x:t>2304240138</x:t>
  </x:si>
  <x:si>
    <x:t>수량 미등록 제품</x:t>
  </x:si>
  <x:si>
    <x:t>0509950050</x:t>
  </x:si>
  <x:si>
    <x:t>0502505157</x:t>
  </x:si>
  <x:si>
    <x:t>0504797989</x:t>
  </x:si>
  <x:si>
    <x:t>0509585850</x:t>
  </x:si>
  <x:si>
    <x:t>Ali Kaddaha</x:t>
  </x:si>
  <x:si>
    <x:t>0569088959</x:t>
  </x:si>
  <x:si>
    <x:t>2602230102</x:t>
  </x:si>
  <x:si>
    <x:t>13925(Riza)</x:t>
  </x:si>
  <x:si>
    <x:t>2602220107</x:t>
  </x:si>
  <x:si>
    <x:t>0559010274</x:t>
  </x:si>
  <x:si>
    <x:t>2501100103</x:t>
  </x:si>
  <x:si>
    <x:t>0545776755</x:t>
  </x:si>
  <x:si>
    <x:t>0507887783</x:t>
  </x:si>
  <x:si>
    <x:t>0547722322</x:t>
  </x:si>
  <x:si>
    <x:t>0507441116</x:t>
  </x:si>
  <x:si>
    <x:t>0554536608</x:t>
  </x:si>
  <x:si>
    <x:t>0505656276</x:t>
  </x:si>
  <x:si>
    <x:t>0507876737</x:t>
  </x:si>
  <x:si>
    <x:t>Sun(12/7)</x:t>
  </x:si>
  <x:si>
    <x:t>0545123420</x:t>
  </x:si>
  <x:si>
    <x:t>0564432006</x:t>
  </x:si>
  <x:si>
    <x:t>0569037763</x:t>
  </x:si>
  <x:si>
    <x:t>0582120197</x:t>
  </x:si>
  <x:si>
    <x:t>0503080458</x:t>
  </x:si>
  <x:si>
    <x:t>12120113</x:t>
  </x:si>
  <x:si>
    <x:t>0561004020</x:t>
  </x:si>
  <x:si>
    <x:t>0505789938</x:t>
  </x:si>
  <x:si>
    <x:t>0567647607</x:t>
  </x:si>
  <x:si>
    <x:t>0569900908</x:t>
  </x:si>
  <x:si>
    <x:t>0526699066</x:t>
  </x:si>
  <x:si>
    <x:t>0504243494</x:t>
  </x:si>
  <x:si>
    <x:t>0506982822</x:t>
  </x:si>
  <x:si>
    <x:t>0544411999</x:t>
  </x:si>
  <x:si>
    <x:t>0569551079</x:t>
  </x:si>
  <x:si>
    <x:t>0564542043</x:t>
  </x:si>
  <x:si>
    <x:t>14027(Riza)</x:t>
  </x:si>
  <x:si>
    <x:t>2412120113</x:t>
  </x:si>
  <x:si>
    <x:t>2512060303</x:t>
  </x:si>
  <x:si>
    <x:t>0568984545</x:t>
  </x:si>
  <x:si>
    <x:t>2411150104</x:t>
  </x:si>
  <x:si>
    <x:t>0558776678</x:t>
  </x:si>
  <x:si>
    <x:t>0565503366</x:t>
  </x:si>
  <x:si>
    <x:t>0545837290</x:t>
  </x:si>
  <x:si>
    <x:t>Sun(1/18)</x:t>
  </x:si>
  <x:si>
    <x:t>0501016527</x:t>
  </x:si>
  <x:si>
    <x:t>0509081001</x:t>
  </x:si>
  <x:si>
    <x:t>0501130914</x:t>
  </x:si>
  <x:si>
    <x:t>0567005655</x:t>
  </x:si>
  <x:si>
    <x:t>2602200315</x:t>
  </x:si>
  <x:si>
    <x:t>08150403</x:t>
  </x:si>
  <x:si>
    <x:t>0566776443</x:t>
  </x:si>
  <x:si>
    <x:t>0508845045</x:t>
  </x:si>
  <x:si>
    <x:t>Shemaena</x:t>
  </x:si>
  <x:si>
    <x:t>Sandrine</x:t>
  </x:si>
  <x:si>
    <x:t>13806(Riza)</x:t>
  </x:si>
  <x:si>
    <x:t>2309220410</x:t>
  </x:si>
  <x:si>
    <x:t>0543433460</x:t>
  </x:si>
  <x:si>
    <x:t>0568200828</x:t>
  </x:si>
  <x:si>
    <x:t>0554941160</x:t>
  </x:si>
  <x:si>
    <x:t>0506123659</x:t>
  </x:si>
  <x:si>
    <x:t>0564111991</x:t>
  </x:si>
  <x:si>
    <x:t>0509965319</x:t>
  </x:si>
  <x:si>
    <x:t>0551078079</x:t>
  </x:si>
  <x:si>
    <x:t>14013(Riza)</x:t>
  </x:si>
  <x:si>
    <x:t>0505386833</x:t>
  </x:si>
  <x:si>
    <x:t>0568566586</x:t>
  </x:si>
  <x:si>
    <x:t>0567866606</x:t>
  </x:si>
  <x:si>
    <x:t>No stone</x:t>
  </x:si>
  <x:si>
    <x:t>Sun(10/26)</x:t>
  </x:si>
  <x:si>
    <x:t>0567624451</x:t>
  </x:si>
  <x:si>
    <x:t>0505454566</x:t>
  </x:si>
  <x:si>
    <x:t>0527844497</x:t>
  </x:si>
  <x:si>
    <x:t>0502742442</x:t>
  </x:si>
  <x:si>
    <x:t>09050301</x:t>
  </x:si>
  <x:si>
    <x:t>0507929303</x:t>
  </x:si>
  <x:si>
    <x:t>0551432418</x:t>
  </x:si>
  <x:si>
    <x:t>0559306556</x:t>
  </x:si>
  <x:si>
    <x:t>0509101026</x:t>
  </x:si>
  <x:si>
    <x:t>13960(Riza)</x:t>
  </x:si>
  <x:si>
    <x:t>0523360567</x:t>
  </x:si>
  <x:si>
    <x:t>0501389555</x:t>
  </x:si>
  <x:si>
    <x:t>0555521795</x:t>
  </x:si>
  <x:si>
    <x:t>2510060315</x:t>
  </x:si>
  <x:si>
    <x:t>Sun(12/28)</x:t>
  </x:si>
  <x:si>
    <x:t>0545055528</x:t>
  </x:si>
  <x:si>
    <x:t>2602220202</x:t>
  </x:si>
  <x:si>
    <x:t>Sun(1/11)</x:t>
  </x:si>
  <x:si>
    <x:t>0527783111</x:t>
  </x:si>
  <x:si>
    <x:t>2403250117</x:t>
  </x:si>
  <x:si>
    <x:t>0508569507</x:t>
  </x:si>
  <x:si>
    <x:t>2412110405</x:t>
  </x:si>
  <x:si>
    <x:t>0582714999</x:t>
  </x:si>
  <x:si>
    <x:t>0521238403</x:t>
  </x:si>
  <x:si>
    <x:t>0544083358</x:t>
  </x:si>
  <x:si>
    <x:t>0521552590</x:t>
  </x:si>
  <x:si>
    <x:t>0555181651</x:t>
  </x:si>
  <x:si>
    <x:t>0508140631</x:t>
  </x:si>
  <x:si>
    <x:t>0585061773</x:t>
  </x:si>
  <x:si>
    <x:t>0505533229</x:t>
  </x:si>
  <x:si>
    <x:t>2309260206</x:t>
  </x:si>
  <x:si>
    <x:t>0567299634</x:t>
  </x:si>
  <x:si>
    <x:t>13236(Tala)</x:t>
  </x:si>
  <x:si>
    <x:t>2511070403</x:t>
  </x:si>
  <x:si>
    <x:t>0544646678</x:t>
  </x:si>
  <x:si>
    <x:t>2501050507</x:t>
  </x:si>
  <x:si>
    <x:t>0555589455</x:t>
  </x:si>
  <x:si>
    <x:t>2408160302</x:t>
  </x:si>
  <x:si>
    <x:t>0502526284</x:t>
  </x:si>
  <x:si>
    <x:t>0528344362</x:t>
  </x:si>
  <x:si>
    <x:t>0509144401</x:t>
  </x:si>
  <x:si>
    <x:t>0543004480</x:t>
  </x:si>
  <x:si>
    <x:t>0561369147</x:t>
  </x:si>
  <x:si>
    <x:t>2602210208</x:t>
  </x:si>
  <x:si>
    <x:t>0527708339</x:t>
  </x:si>
  <x:si>
    <x:t>2512070205</x:t>
  </x:si>
  <x:si>
    <x:t>0568263212</x:t>
  </x:si>
  <x:si>
    <x:t>0501166706</x:t>
  </x:si>
  <x:si>
    <x:t>0507266624</x:t>
  </x:si>
  <x:si>
    <x:t>0503230236</x:t>
  </x:si>
  <x:si>
    <x:t>0566592918</x:t>
  </x:si>
  <x:si>
    <x:t>0558776667</x:t>
  </x:si>
  <x:si>
    <x:t>0508605860</x:t>
  </x:si>
  <x:si>
    <x:t>0569053093</x:t>
  </x:si>
  <x:si>
    <x:t>0503213875</x:t>
  </x:si>
  <x:si>
    <x:t>0543606138</x:t>
  </x:si>
  <x:si>
    <x:t>0505766150</x:t>
  </x:si>
  <x:si>
    <x:t>0503191449</x:t>
  </x:si>
  <x:si>
    <x:t>0545097787</x:t>
  </x:si>
  <x:si>
    <x:t>0505075037</x:t>
  </x:si>
  <x:si>
    <x:t>0586204085</x:t>
  </x:si>
  <x:si>
    <x:t>2512060308</x:t>
  </x:si>
  <x:si>
    <x:t>30s/Local</x:t>
  </x:si>
  <x:si>
    <x:t>0507379979</x:t>
  </x:si>
  <x:si>
    <x:t>0543077159</x:t>
  </x:si>
  <x:si>
    <x:t>0505155712</x:t>
  </x:si>
  <x:si>
    <x:t>0501953456</x:t>
  </x:si>
  <x:si>
    <x:t>Fri(1/16)</x:t>
  </x:si>
  <x:si>
    <x:t>2512070301</x:t>
  </x:si>
  <x:si>
    <x:t>0551187151</x:t>
  </x:si>
  <x:si>
    <x:t>0552855000</x:t>
  </x:si>
  <x:si>
    <x:t>0544629800</x:t>
  </x:si>
  <x:si>
    <x:t>0506156924</x:t>
  </x:si>
  <x:si>
    <x:t>0567274124</x:t>
  </x:si>
  <x:si>
    <x:t>0506792828</x:t>
  </x:si>
  <x:si>
    <x:t>0555504440</x:t>
  </x:si>
  <x:si>
    <x:t>0506548277</x:t>
  </x:si>
  <x:si>
    <x:t>Sun(12/21)</x:t>
  </x:si>
  <x:si>
    <x:t>0506066627</x:t>
  </x:si>
  <x:si>
    <x:t>0562385297</x:t>
  </x:si>
  <x:si>
    <x:t>0567887764</x:t>
  </x:si>
  <x:si>
    <x:t>0528414605</x:t>
  </x:si>
  <x:si>
    <x:t>13817(Riza)</x:t>
  </x:si>
  <x:si>
    <x:t>0559732111</x:t>
  </x:si>
  <x:si>
    <x:t>0501782274</x:t>
  </x:si>
  <x:si>
    <x:t>0545345854</x:t>
  </x:si>
  <x:si>
    <x:t>0562751201</x:t>
  </x:si>
  <x:si>
    <x:t>0526002783</x:t>
  </x:si>
  <x:si>
    <x:t>0555557903</x:t>
  </x:si>
  <x:si>
    <x:t>0588526263</x:t>
  </x:si>
  <x:si>
    <x:t>058756567</x:t>
  </x:si>
  <x:si>
    <x:t>0544441815</x:t>
  </x:si>
  <x:si>
    <x:t>0504885562</x:t>
  </x:si>
  <x:si>
    <x:t>0505618144</x:t>
  </x:si>
  <x:si>
    <x:t>Fri(1/23)</x:t>
  </x:si>
  <x:si>
    <x:t>0555655775</x:t>
  </x:si>
  <x:si>
    <x:t>0554784866</x:t>
  </x:si>
  <x:si>
    <x:t>05100403</x:t>
  </x:si>
  <x:si>
    <x:t>0501087916</x:t>
  </x:si>
  <x:si>
    <x:t>0559887877</x:t>
  </x:si>
  <x:si>
    <x:t>0528992232</x:t>
  </x:si>
  <x:si>
    <x:t>Mon(1/19)</x:t>
  </x:si>
  <x:si>
    <x:t>0505584847</x:t>
  </x:si>
  <x:si>
    <x:t>0505532646</x:t>
  </x:si>
  <x:si>
    <x:t>0585555528</x:t>
  </x:si>
  <x:si>
    <x:t>0567417200</x:t>
  </x:si>
  <x:si>
    <x:t>0562077737</x:t>
  </x:si>
  <x:si>
    <x:t>14089(Riza)</x:t>
  </x:si>
  <x:si>
    <x:t>13168(Riza)</x:t>
  </x:si>
  <x:si>
    <x:t>Mon(11/10)</x:t>
  </x:si>
  <x:si>
    <x:t>Mon(10/13)</x:t>
  </x:si>
  <x:si>
    <x:t>0504834478</x:t>
  </x:si>
  <x:si>
    <x:t>0585272243</x:t>
  </x:si>
  <x:si>
    <x:t>0554094030</x:t>
  </x:si>
  <x:si>
    <x:t>0504666302</x:t>
  </x:si>
  <x:si>
    <x:t>0543883333</x:t>
  </x:si>
  <x:si>
    <x:t>0544435223</x:t>
  </x:si>
  <x:si>
    <x:t>0524461194</x:t>
  </x:si>
  <x:si>
    <x:t>0567501110</x:t>
  </x:si>
  <x:si>
    <x:t>Mon(10/20)</x:t>
  </x:si>
  <x:si>
    <x:t>0509267205</x:t>
  </x:si>
  <x:si>
    <x:t>0555677839</x:t>
  </x:si>
  <x:si>
    <x:t>Fri(1/2)</x:t>
  </x:si>
  <x:si>
    <x:t>He`s finding a gift and he choose this set. He bought this item as a gift</x:t>
  </x:si>
  <x:si>
    <x:t>She buy earrings for herself. She came from selsela she bought also there.</x:t>
  </x:si>
  <x:si>
    <x:t>She`s one of our loyal customer who always buying an earrings for herself</x:t>
  </x:si>
  <x:si>
    <x:t>A lady carry a paper bags from other shop`s. She buy a anklet for herself.</x:t>
  </x:si>
  <x:si>
    <x:t>Same person with the first receipt she buy another earing for her daughter.</x:t>
  </x:si>
  <x:si>
    <x:t>Actual count only 1pc. It`s only in the display no any stock of this item</x:t>
  </x:si>
  <x:si>
    <x:t>She wants to buy something matching on her outfit so she bought this item</x:t>
  </x:si>
  <x:si>
    <x:t>She passed by here and she likes this necklace so she bought it for herself</x:t>
  </x:si>
  <x:si>
    <x:t>She came here to bought an earrings for herself and she choose this items.</x:t>
  </x:si>
  <x:si>
    <x:t>It`s her first time to buy here. She buy a necklace set to wear for EID.</x:t>
  </x:si>
  <x:si>
    <x:t>This is the item exchange of madam narha. The customer of receipt no.613071</x:t>
  </x:si>
  <x:si>
    <x:t>She`s one of our customer, she wants only to buy an anklet for daily use.</x:t>
  </x:si>
  <x:si>
    <x:t>She came from Zara and passed by only here to see a gift for her friend.</x:t>
  </x:si>
  <x:si>
    <x:t>She buy it for herself. But she doesn`t want to registered her information</x:t>
  </x:si>
  <x:si>
    <x:t>She passed by here and bought this hand chain. She bought it for herself</x:t>
  </x:si>
  <x:si>
    <x:t>She passed by here and checking only. Then she likes this tiger eye ring</x:t>
  </x:si>
  <x:si>
    <x:t>This person same person with the receipt 6-12925 he just added the ring.</x:t>
  </x:si>
  <x:si>
    <x:t>She is a Al Futaim staff, she buy a bracelet for presents to her friend.</x:t>
  </x:si>
  <x:si>
    <x:t>She is with her mom came from other shop. They came and buy earrings stud.</x:t>
  </x:si>
  <x:si>
    <x:t>They are husband and wife, his wife finding a gift so she bought this item.</x:t>
  </x:si>
  <x:si>
    <x:t>She bought it for a gift , and she didn`t want to register her information.</x:t>
  </x:si>
  <x:si>
    <x:t>They are tourist only and they don`t want to register their information.</x:t>
  </x:si>
  <x:si>
    <x:t>For her daughter, she don`t want to give her information on in the system.</x:t>
  </x:si>
  <x:si>
    <x:t>She came in Sephora and she passed by her to bought an earring for herself</x:t>
  </x:si>
  <x:si>
    <x:t>A lady wearing sports wear from USA, she bought a hand chain and earrings.</x:t>
  </x:si>
  <x:si>
    <x:t>She`s only looking around then she likes this one that`s why she bought it</x:t>
  </x:si>
  <x:si>
    <x:t>It`s her first time to buy, she buy 2 handchain for her and for her Sister.</x:t>
  </x:si>
  <x:si>
    <x:t>They are came here to check only. But I convince them to both an earrings.</x:t>
  </x:si>
  <x:si>
    <x:t>She passed by here and she likes this chain so she bought it for herself</x:t>
  </x:si>
  <x:si>
    <x:t>(Add)
From MOE to MCC
(2) Earring 2601210106
(De-Missing)
(1) Ring 03200407</x:t>
  </x:si>
  <x:si>
    <x:t>A Mother who buy a necklace for her friend. She is a first timer buyer her.</x:t>
  </x:si>
  <x:si>
    <x:t>She`s a visitor only here. She wanted only to bought this item for herself</x:t>
  </x:si>
  <x:si>
    <x:t>&lt;p&gt;Silver925 18kGP FW Pearl&lt;/p&gt;&lt;p&gt;Letter B(2)D(1)K(2)L(1)N(1)Z(1) DP AS&lt;/p&gt;</x:t>
  </x:si>
  <x:si>
    <x:t>She buy 1 ear cuff and earing for herself. She don`t want to give her info.</x:t>
  </x:si>
  <x:si>
    <x:t>They finding a gift for there friends. So they decided to choose this item</x:t>
  </x:si>
  <x:si>
    <x:t>She`s looking for a gift so she bought this one, she`s a tourist only here</x:t>
  </x:si>
  <x:si>
    <x:t>She came here to bought an earrings for herself and she choose this item</x:t>
  </x:si>
  <x:si>
    <x:t>They are 2 Arab ladies who asked for an anklet but only lady who buy it.</x:t>
  </x:si>
  <x:si>
    <x:t>커플. 친구 선물 구매. 십자가 혹은 기독교인과 관련된 제품 탐색. 다른 가게들 둘러본 후에 우리 가게 선택해서 다시 돌아와 구매.</x:t>
  </x:si>
  <x:si>
    <x:t>For herself, she like bracelet</x:t>
  </x:si>
  <x:si>
    <x:t>She buy necklace for presents</x:t>
  </x:si>
  <x:si>
    <x:t>&lt;p&gt;Silver925 18kGP Zircon&lt;/p&gt;</x:t>
  </x:si>
  <x:si>
    <x:t>She bought it for her daughter.</x:t>
  </x:si>
  <x:si>
    <x:t>Bought necklace for the gift</x:t>
  </x:si>
  <x:si>
    <x:t>She buy silver earrings only.</x:t>
  </x:si>
  <x:si>
    <x:t>Due to madam wants as a gift</x:t>
  </x:si>
  <x:si>
    <x:t>For herself and for her mother</x:t>
  </x:si>
  <x:si>
    <x:t>For herself came together 실속X</x:t>
  </x:si>
  <x:si>
    <x:t>Bought a ring for her daughter</x:t>
  </x:si>
  <x:si>
    <x:t>Madam brought here as a stock</x:t>
  </x:si>
  <x:si>
    <x:t>She buy necklace for presents.</x:t>
  </x:si>
  <x:si>
    <x:t>Not reported by Regine(12670)</x:t>
  </x:si>
  <x:si>
    <x:t>She buy 2 earings for her self.</x:t>
  </x:si>
  <x:si>
    <x:t>Korean lover bought a earring</x:t>
  </x:si>
  <x:si>
    <x:t>&lt;p&gt;Silver925 18KGP Zircon&lt;/p&gt;</x:t>
  </x:si>
  <x:si>
    <x:t>Not reported by Regine(12614)</x:t>
  </x:si>
  <x:si>
    <x:t>soumitasircarcar1979@gmail.com</x:t>
  </x:si>
  <x:si>
    <x:t>Korean lover bought earrings</x:t>
  </x:si>
  <x:si>
    <x:t>Omani bought tennis bracelet</x:t>
  </x:si>
  <x:si>
    <x:t>Bought bangle set and bangle</x:t>
  </x:si>
  <x:si>
    <x:t>They buy necklace for presents.</x:t>
  </x:si>
  <x:si>
    <x:t>She buy ring for her daughter.</x:t>
  </x:si>
  <x:si>
    <x:t>Buying for her friends gift.</x:t>
  </x:si>
  <x:si>
    <x:t>She buy earrings for presents.</x:t>
  </x:si>
  <x:si>
    <x:t>Stones are missing (Damaged)</x:t>
  </x:si>
  <x:si>
    <x:t>Madam brought her as a stock</x:t>
  </x:si>
  <x:si>
    <x:t>Damage+Gift(29) / To MOE(83)</x:t>
  </x:si>
  <x:si>
    <x:t>Madam bring it for MOE stock</x:t>
  </x:si>
  <x:si>
    <x:t>MCC
(Deduct) (0/55) (Add) (0/3)</x:t>
  </x:si>
  <x:si>
    <x:t>Couple, buying for her wife .</x:t>
  </x:si>
  <x:si>
    <x:t>She buy bracelet for herself.</x:t>
  </x:si>
  <x:si>
    <x:t>Madam adding 1pc. Stock here</x:t>
  </x:si>
  <x:si>
    <x:t>Already sold 1pc. Madam sold it</x:t>
  </x:si>
  <x:si>
    <x:t>Due to double adding in system</x:t>
  </x:si>
  <x:si>
    <x:t>Bought bangle and hands chain</x:t>
  </x:si>
  <x:si>
    <x:t>Bought a gift for her friend</x:t>
  </x:si>
  <x:si>
    <x:t>She bought it for friends gift</x:t>
  </x:si>
  <x:si>
    <x:t>2601 품절 제품 67개 삭제(아직 한 제품은 미정)</x:t>
  </x:si>
  <x:si>
    <x:t>He buy a necklace for presents.</x:t>
  </x:si>
  <x:si>
    <x:t>She buy ring for her sister.</x:t>
  </x:si>
  <x:si>
    <x:t>Likes bracelets asked discount</x:t>
  </x:si>
  <x:si>
    <x:t>I saw in the van Cleef pouch</x:t>
  </x:si>
  <x:si>
    <x:t>For herself and for her Nanny</x:t>
  </x:si>
  <x:si>
    <x:t>He buy a bracelet for presents.</x:t>
  </x:si>
  <x:si>
    <x:t>Due to damage, stone fall out</x:t>
  </x:si>
  <x:si>
    <x:t>NAHLA.MUBARK1998@HOTMAIL.COM</x:t>
  </x:si>
  <x:si>
    <x:t>She buy a ear cuff for herself.</x:t>
  </x:si>
  <x:si>
    <x:t>Came again for got another ring</x:t>
  </x:si>
  <x:si>
    <x:t>Bought gift for her daughter</x:t>
  </x:si>
  <x:si>
    <x:t>혼자/5분 정도 살펴보고 뱅글 구매/영수증 필요없는 손님</x:t>
  </x:si>
  <x:si>
    <x:t>For presents to their friend.</x:t>
  </x:si>
  <x:si>
    <x:t>Shaikha.altamimi07@gmail.com</x:t>
  </x:si>
  <x:si>
    <x:t>Due to missing the other pair</x:t>
  </x:si>
  <x:si>
    <x:t>Not reported by Regine(12754)</x:t>
  </x:si>
  <x:si>
    <x:t>Not reported by Regine(12548)</x:t>
  </x:si>
  <x:si>
    <x:t>She buy earrings for a gift.</x:t>
  </x:si>
  <x:si>
    <x:t>Not reported by Regine(12572)</x:t>
  </x:si>
  <x:si>
    <x:t>Bought a ring and two bracelets</x:t>
  </x:si>
  <x:si>
    <x:t>She buy a bracelet for herself.</x:t>
  </x:si>
  <x:si>
    <x:t>He buy`s it for himself 남녀동반</x:t>
  </x:si>
  <x:si>
    <x:t>25/05/31 이후 방문 / 안부 인사 라마단 전</x:t>
  </x:si>
  <x:si>
    <x:t>She buy bangle set for herself.</x:t>
  </x:si>
  <x:si>
    <x:t>남아공(여) 이집트(남) 커플.귀걸이 구매.10%할인</x:t>
  </x:si>
  <x:si>
    <x:t>For her and to her daughter.</x:t>
  </x:si>
  <x:si>
    <x:t>Bought a bracelet for her mum</x:t>
  </x:si>
  <x:si>
    <x:t>&lt;p&gt;Silver925 18kGP Shell&lt;/p&gt;</x:t>
  </x:si>
  <x:si>
    <x:t>She buy necklace for herself.</x:t>
  </x:si>
  <x:si>
    <x:t>Due to missing in the display</x:t>
  </x:si>
  <x:si>
    <x:t>They bought this item as a gift</x:t>
  </x:si>
  <x:si>
    <x:t>Birthday gift for her daughter.</x:t>
  </x:si>
  <x:si>
    <x:t>Bought necklace and earrings</x:t>
  </x:si>
  <x:si>
    <x:t>She buy 2 rings for herself.</x:t>
  </x:si>
  <x:si>
    <x:t>Bought a gift for her sister</x:t>
  </x:si>
  <x:si>
    <x:t>Not reported by Regine(12546)</x:t>
  </x:si>
  <x:si>
    <x:t>For herself and for presents.</x:t>
  </x:si>
  <x:si>
    <x:t>She buy handchain for herself.</x:t>
  </x:si>
  <x:si>
    <x:t>They bought this for a gift.</x:t>
  </x:si>
  <x:si>
    <x:t>She bought it for her niece.</x:t>
  </x:si>
  <x:si>
    <x:t>For herself, exchange the item.</x:t>
  </x:si>
  <x:si>
    <x:t>For her 2 years old daughter</x:t>
  </x:si>
  <x:si>
    <x:t>She buy earing for her friend.</x:t>
  </x:si>
  <x:si>
    <x:t>A dad bought for her daughter</x:t>
  </x:si>
  <x:si>
    <x:t>She buy 2 earings for herself.</x:t>
  </x:si>
  <x:si>
    <x:t>Bought gifts for her friends</x:t>
  </x:si>
  <x:si>
    <x:t>Silver925 18kGP Opal &amp; Zircon</x:t>
  </x:si>
  <x:si>
    <x:t>He buy necklace for his wife.</x:t>
  </x:si>
  <x:si>
    <x:t>She bought this one for a gift</x:t>
  </x:si>
  <x:si>
    <x:t>Bought for the nanay earring</x:t>
  </x:si>
  <x:si>
    <x:t>For herself and for the gift</x:t>
  </x:si>
  <x:si>
    <x:t>Due to damage/Stone fell off</x:t>
  </x:si>
  <x:si>
    <x:t>She buy bracelets for presents.</x:t>
  </x:si>
  <x:si>
    <x:t>She buy earing for her sister.</x:t>
  </x:si>
  <x:si>
    <x:t>Came with her mum bought a ring</x:t>
  </x:si>
  <x:si>
    <x:t>He bought it for her wife/부부</x:t>
  </x:si>
  <x:si>
    <x:t>She buy necklace for herself</x:t>
  </x:si>
  <x:si>
    <x:t>Not reported by Regine(12755)</x:t>
  </x:si>
  <x:si>
    <x:t>Mobinadamirchilo85@gmail.com</x:t>
  </x:si>
  <x:si>
    <x:t>Not reported by Regine(12620)</x:t>
  </x:si>
  <x:si>
    <x:t>Not reported by Regine(12702)</x:t>
  </x:si>
  <x:si>
    <x:t>She buy earrings for herself.</x:t>
  </x:si>
  <x:si>
    <x:t>Bought earring for her daughter</x:t>
  </x:si>
  <x:si>
    <x:t>It`s her 2nd time buying here.</x:t>
  </x:si>
  <x:si>
    <x:t>bought a gift for her friends</x:t>
  </x:si>
  <x:si>
    <x:t>She buy ear cuff for herself</x:t>
  </x:si>
  <x:si>
    <x:t>She bought it for her daughter</x:t>
  </x:si>
  <x:si>
    <x:t>Bought for anklet and bangle</x:t>
  </x:si>
  <x:si>
    <x:t>She`s buying for her daughter.</x:t>
  </x:si>
  <x:si>
    <x:t>0509916765</x:t>
  </x:si>
  <x:si>
    <x:t>0507050550</x:t>
  </x:si>
  <x:si>
    <x:t>0505052508</x:t>
  </x:si>
  <x:si>
    <x:t>0509932716</x:t>
  </x:si>
  <x:si>
    <x:t>0525329197</x:t>
  </x:si>
  <x:si>
    <x:t>0554905761</x:t>
  </x:si>
  <x:si>
    <x:t>0543888298</x:t>
  </x:si>
  <x:si>
    <x:t>Mon(12/15)</x:t>
  </x:si>
  <x:si>
    <x:t>260221008</x:t>
  </x:si>
  <x:si>
    <x:t>0506278851</x:t>
  </x:si>
  <x:si>
    <x:t>0504986933</x:t>
  </x:si>
  <x:si>
    <x:t>0502626776</x:t>
  </x:si>
  <x:si>
    <x:t>0507556345</x:t>
  </x:si>
  <x:si>
    <x:t>0506245844</x:t>
  </x:si>
  <x:si>
    <x:t>0562110114</x:t>
  </x:si>
  <x:si>
    <x:t>2408160301</x:t>
  </x:si>
  <x:si>
    <x:t>0565544841</x:t>
  </x:si>
  <x:si>
    <x:t>Stone Out</x:t>
  </x:si>
  <x:si>
    <x:t>Sun(11/30)</x:t>
  </x:si>
  <x:si>
    <x:t>0569000242</x:t>
  </x:si>
  <x:si>
    <x:t>Stone out</x:t>
  </x:si>
  <x:si>
    <x:t>0504296687</x:t>
  </x:si>
  <x:si>
    <x:t>0562050555</x:t>
  </x:si>
  <x:si>
    <x:t>Chahinez</x:t>
  </x:si>
  <x:si>
    <x:t>0501978491</x:t>
  </x:si>
  <x:si>
    <x:t>13260(Riza)</x:t>
  </x:si>
  <x:si>
    <x:t>0564826658</x:t>
  </x:si>
  <x:si>
    <x:t>0502260203</x:t>
  </x:si>
  <x:si>
    <x:t>0568995247</x:t>
  </x:si>
  <x:si>
    <x:t>2024 stocks</x:t>
  </x:si>
  <x:si>
    <x:t>0503762774</x:t>
  </x:si>
  <x:si>
    <x:t>09220411</x:t>
  </x:si>
  <x:si>
    <x:t>2306230304</x:t>
  </x:si>
  <x:si>
    <x:t>07050212</x:t>
  </x:si>
  <x:si>
    <x:t>11:00-12:00</x:t>
  </x:si>
  <x:si>
    <x:t>0545666407</x:t>
  </x:si>
  <x:si>
    <x:t>01060112</x:t>
  </x:si>
  <x:si>
    <x:t>0553399695</x:t>
  </x:si>
  <x:si>
    <x:t>2411150507</x:t>
  </x:si>
  <x:si>
    <x:t>2412100303</x:t>
  </x:si>
  <x:si>
    <x:t>0502430303</x:t>
  </x:si>
  <x:si>
    <x:t>12050205</x:t>
  </x:si>
  <x:si>
    <x:t>2405050201</x:t>
  </x:si>
  <x:si>
    <x:t>12110212</x:t>
  </x:si>
  <x:si>
    <x:t>0524284870</x:t>
  </x:si>
  <x:si>
    <x:t>07060107</x:t>
  </x:si>
  <x:si>
    <x:t>12110312</x:t>
  </x:si>
  <x:si>
    <x:t>12100502</x:t>
  </x:si>
  <x:si>
    <x:t>2401010118</x:t>
  </x:si>
  <x:si>
    <x:t>2511090102</x:t>
  </x:si>
  <x:si>
    <x:t>2412120104</x:t>
  </x:si>
  <x:si>
    <x:t>0585422885</x:t>
  </x:si>
  <x:si>
    <x:t>0559145335</x:t>
  </x:si>
  <x:si>
    <x:t>0505015505</x:t>
  </x:si>
  <x:si>
    <x:t>0589074894</x:t>
  </x:si>
  <x:si>
    <x:t>0506796745</x:t>
  </x:si>
  <x:si>
    <x:t>Helanmary</x:t>
  </x:si>
  <x:si>
    <x:t>14:00-15:00</x:t>
  </x:si>
  <x:si>
    <x:t>0508347152</x:t>
  </x:si>
  <x:si>
    <x:t>2408150103</x:t>
  </x:si>
  <x:si>
    <x:t>40s/Indian</x:t>
  </x:si>
  <x:si>
    <x:t>01070110</x:t>
  </x:si>
  <x:si>
    <x:t>0502465555</x:t>
  </x:si>
  <x:si>
    <x:t>10050402</x:t>
  </x:si>
  <x:si>
    <x:t>0551097750</x:t>
  </x:si>
  <x:si>
    <x:t>0589337551</x:t>
  </x:si>
  <x:si>
    <x:t>10100301</x:t>
  </x:si>
  <x:si>
    <x:t>07210411</x:t>
  </x:si>
  <x:si>
    <x:t>12110311</x:t>
  </x:si>
  <x:si>
    <x:t>0502830507</x:t>
  </x:si>
  <x:si>
    <x:t>Sun(4/19)</x:t>
  </x:si>
  <x:si>
    <x:t>0522076994</x:t>
  </x:si>
  <x:si>
    <x:t>2312010206</x:t>
  </x:si>
  <x:si>
    <x:t>0529766774</x:t>
  </x:si>
  <x:si>
    <x:t>2512060312</x:t>
  </x:si>
  <x:si>
    <x:t>01290405</x:t>
  </x:si>
  <x:si>
    <x:t>2512060304</x:t>
  </x:si>
  <x:si>
    <x:t>12120114</x:t>
  </x:si>
  <x:si>
    <x:t>Without VAT</x:t>
  </x:si>
  <x:si>
    <x:t>Fri(2/20)</x:t>
  </x:si>
  <x:si>
    <x:t>07160107</x:t>
  </x:si>
  <x:si>
    <x:t>03150102</x:t>
  </x:si>
  <x:si>
    <x:t>2312010127</x:t>
  </x:si>
  <x:si>
    <x:t>02100402</x:t>
  </x:si>
  <x:si>
    <x:t>22:00-23:00</x:t>
  </x:si>
  <x:si>
    <x:t>0568777136</x:t>
  </x:si>
  <x:si>
    <x:t>0556990337</x:t>
  </x:si>
  <x:si>
    <x:t>07050110</x:t>
  </x:si>
  <x:si>
    <x:t>Abdulrahman</x:t>
  </x:si>
  <x:si>
    <x:t>08100102</x:t>
  </x:si>
  <x:si>
    <x:t>0503524969</x:t>
  </x:si>
  <x:si>
    <x:t>12955(Riza)</x:t>
  </x:si>
  <x:si>
    <x:t>0569965491</x:t>
  </x:si>
  <x:si>
    <x:t>2501050306</x:t>
  </x:si>
  <x:si>
    <x:t>Eren Perez</x:t>
  </x:si>
  <x:si>
    <x:t>2409150109</x:t>
  </x:si>
  <x:si>
    <x:t>0507083606</x:t>
  </x:si>
  <x:si>
    <x:t>0521732285</x:t>
  </x:si>
  <x:si>
    <x:t>2312010130</x:t>
  </x:si>
  <x:si>
    <x:t>12100316</x:t>
  </x:si>
  <x:si>
    <x:t>09050203</x:t>
  </x:si>
  <x:si>
    <x:t>2511070110</x:t>
  </x:si>
  <x:si>
    <x:t>2412100318</x:t>
  </x:si>
  <x:si>
    <x:t>12080103</x:t>
  </x:si>
  <x:si>
    <x:t>2512060203</x:t>
  </x:si>
  <x:si>
    <x:t>0509665968</x:t>
  </x:si>
  <x:si>
    <x:t>11150319</x:t>
  </x:si>
  <x:si>
    <x:t>0509477521</x:t>
  </x:si>
  <x:si>
    <x:t>0567214153</x:t>
  </x:si>
  <x:si>
    <x:t>0569070107</x:t>
  </x:si>
  <x:si>
    <x:t>0529838645</x:t>
  </x:si>
  <x:si>
    <x:t>11100312</x:t>
  </x:si>
  <x:si>
    <x:t>11160206</x:t>
  </x:si>
  <x:si>
    <x:t>0503402277</x:t>
  </x:si>
  <x:si>
    <x:t>40s/Arab/GP</x:t>
  </x:si>
  <x:si>
    <x:t>12100104</x:t>
  </x:si>
  <x:si>
    <x:t>2409160214</x:t>
  </x:si>
  <x:si>
    <x:t>0543223346</x:t>
  </x:si>
  <x:si>
    <x:t>10050401</x:t>
  </x:si>
  <x:si>
    <x:t>0567079989</x:t>
  </x:si>
  <x:si>
    <x:t>11100110</x:t>
  </x:si>
  <x:si>
    <x:t>0568593985</x:t>
  </x:si>
  <x:si>
    <x:t>01060108</x:t>
  </x:si>
  <x:si>
    <x:t>0564803000</x:t>
  </x:si>
  <x:si>
    <x:t>0501110459</x:t>
  </x:si>
  <x:si>
    <x:t>Sun(3/8)</x:t>
  </x:si>
  <x:si>
    <x:t>Abdulhadi</x:t>
  </x:si>
  <x:si>
    <x:t>2501050311</x:t>
  </x:si>
  <x:si>
    <x:t>0553044144</x:t>
  </x:si>
  <x:si>
    <x:t>0506556983</x:t>
  </x:si>
  <x:si>
    <x:t>01100108</x:t>
  </x:si>
  <x:si>
    <x:t>0588553327</x:t>
  </x:si>
  <x:si>
    <x:t>2511080106</x:t>
  </x:si>
  <x:si>
    <x:t>10210410</x:t>
  </x:si>
  <x:si>
    <x:t>04260105</x:t>
  </x:si>
  <x:si>
    <x:t>0543103732</x:t>
  </x:si>
  <x:si>
    <x:t>0527865652</x:t>
  </x:si>
  <x:si>
    <x:t>2511060109</x:t>
  </x:si>
  <x:si>
    <x:t>01100303</x:t>
  </x:si>
  <x:si>
    <x:t>10050101</x:t>
  </x:si>
  <x:si>
    <x:t>2411150303</x:t>
  </x:si>
  <x:si>
    <x:t>09150206</x:t>
  </x:si>
  <x:si>
    <x:t>2511080305</x:t>
  </x:si>
  <x:si>
    <x:t>11150505</x:t>
  </x:si>
  <x:si>
    <x:t>2306230202</x:t>
  </x:si>
  <x:si>
    <x:t>10190317</x:t>
  </x:si>
  <x:si>
    <x:t>Swapnali</x:t>
  </x:si>
  <x:si>
    <x:t>01050310</x:t>
  </x:si>
  <x:si>
    <x:t>11924/Tala</x:t>
  </x:si>
  <x:si>
    <x:t>0568593347</x:t>
  </x:si>
  <x:si>
    <x:t>0569908909</x:t>
  </x:si>
  <x:si>
    <x:t>0568642288</x:t>
  </x:si>
  <x:si>
    <x:t>Rofaiadh</x:t>
  </x:si>
  <x:si>
    <x:t>08160113</x:t>
  </x:si>
  <x:si>
    <x:t>2412100316</x:t>
  </x:si>
  <x:si>
    <x:t>2311230203</x:t>
  </x:si>
  <x:si>
    <x:t>Cleaning</x:t>
  </x:si>
  <x:si>
    <x:t>2403250301</x:t>
  </x:si>
  <x:si>
    <x:t>0503100314</x:t>
  </x:si>
  <x:si>
    <x:t>06280105</x:t>
  </x:si>
  <x:si>
    <x:t>0551067494</x:t>
  </x:si>
  <x:si>
    <x:t>07100102</x:t>
  </x:si>
  <x:si>
    <x:t>0503670555</x:t>
  </x:si>
  <x:si>
    <x:t>0581977389</x:t>
  </x:si>
  <x:si>
    <x:t>0544981779</x:t>
  </x:si>
  <x:si>
    <x:t>2412120106</x:t>
  </x:si>
  <x:si>
    <x:t>08150103</x:t>
  </x:si>
  <x:si>
    <x:t>2407100401</x:t>
  </x:si>
  <x:si>
    <x:t>2512050506</x:t>
  </x:si>
  <x:si>
    <x:t>0552565696</x:t>
  </x:si>
  <x:si>
    <x:t>0554641155</x:t>
  </x:si>
  <x:si>
    <x:t>05555921723</x:t>
  </x:si>
  <x:si>
    <x:t>0503362600</x:t>
  </x:si>
  <x:si>
    <x:t>0505510559</x:t>
  </x:si>
  <x:si>
    <x:t>2408150409</x:t>
  </x:si>
  <x:si>
    <x:t>Yuval Amir</x:t>
  </x:si>
  <x:si>
    <x:t>2408170104</x:t>
  </x:si>
  <x:si>
    <x:t>2412120402</x:t>
  </x:si>
  <x:si>
    <x:t>Kristina</x:t>
  </x:si>
  <x:si>
    <x:t>0526095008</x:t>
  </x:si>
  <x:si>
    <x:t>12110406</x:t>
  </x:si>
  <x:si>
    <x:t>0565779592</x:t>
  </x:si>
  <x:si>
    <x:t>2412110303</x:t>
  </x:si>
  <x:si>
    <x:t>2412110201</x:t>
  </x:si>
  <x:si>
    <x:t>12010202</x:t>
  </x:si>
  <x:si>
    <x:t>19:00-20:00</x:t>
  </x:si>
  <x:si>
    <x:t>07140301</x:t>
  </x:si>
  <x:si>
    <x:t>0556702373</x:t>
  </x:si>
  <x:si>
    <x:t>2511070109</x:t>
  </x:si>
  <x:si>
    <x:t>07050403</x:t>
  </x:si>
  <x:si>
    <x:t>12050211</x:t>
  </x:si>
  <x:si>
    <x:t>0553853853</x:t>
  </x:si>
  <x:si>
    <x:t>11150313</x:t>
  </x:si>
  <x:si>
    <x:t>2401260308</x:t>
  </x:si>
  <x:si>
    <x:t>Asmat Thani</x:t>
  </x:si>
  <x:si>
    <x:t>0566636771</x:t>
  </x:si>
  <x:si>
    <x:t>2409160211</x:t>
  </x:si>
  <x:si>
    <x:t>2412100106</x:t>
  </x:si>
  <x:si>
    <x:t>2410050301</x:t>
  </x:si>
  <x:si>
    <x:t>2309070103</x:t>
  </x:si>
  <x:si>
    <x:t>12100305</x:t>
  </x:si>
  <x:si>
    <x:t>09100307</x:t>
  </x:si>
  <x:si>
    <x:t>0524336224</x:t>
  </x:si>
  <x:si>
    <x:t>0585939698</x:t>
  </x:si>
  <x:si>
    <x:t>0505674589</x:t>
  </x:si>
  <x:si>
    <x:t>0509890863</x:t>
  </x:si>
  <x:si>
    <x:t>12891(Riza)</x:t>
  </x:si>
  <x:si>
    <x:t>0509034002</x:t>
  </x:si>
  <x:si>
    <x:t>2403010611</x:t>
  </x:si>
  <x:si>
    <x:t>07060304</x:t>
  </x:si>
  <x:si>
    <x:t>2303270358</x:t>
  </x:si>
  <x:si>
    <x:t>0559807733</x:t>
  </x:si>
  <x:si>
    <x:t>0504692392</x:t>
  </x:si>
  <x:si>
    <x:t>12100101</x:t>
  </x:si>
  <x:si>
    <x:t>0528866472</x:t>
  </x:si>
  <x:si>
    <x:t>12110215</x:t>
  </x:si>
  <x:si>
    <x:t>2511060107</x:t>
  </x:si>
  <x:si>
    <x:t>2409160407</x:t>
  </x:si>
  <x:si>
    <x:t>06230504</x:t>
  </x:si>
  <x:si>
    <x:t>09220407</x:t>
  </x:si>
  <x:si>
    <x:t>2408150505</x:t>
  </x:si>
  <x:si>
    <x:t>11100313</x:t>
  </x:si>
  <x:si>
    <x:t>2404250602</x:t>
  </x:si>
  <x:si>
    <x:t>12110108</x:t>
  </x:si>
  <x:si>
    <x:t>2412120403</x:t>
  </x:si>
  <x:si>
    <x:t>04250321</x:t>
  </x:si>
  <x:si>
    <x:t>09150306</x:t>
  </x:si>
  <x:si>
    <x:t>09050105</x:t>
  </x:si>
  <x:si>
    <x:t>2501050109</x:t>
  </x:si>
  <x:si>
    <x:t>08010410</x:t>
  </x:si>
  <x:si>
    <x:t>20s/Arab/GP</x:t>
  </x:si>
  <x:si>
    <x:t>0551233338</x:t>
  </x:si>
  <x:si>
    <x:t>0528446696</x:t>
  </x:si>
  <x:si>
    <x:t>For herself</x:t>
  </x:si>
  <x:si>
    <x:t>0566417534</x:t>
  </x:si>
  <x:si>
    <x:t>0508082244</x:t>
  </x:si>
  <x:si>
    <x:t>11160114</x:t>
  </x:si>
  <x:si>
    <x:t>0507347798</x:t>
  </x:si>
  <x:si>
    <x:t>04250306</x:t>
  </x:si>
  <x:si>
    <x:t>11100203</x:t>
  </x:si>
  <x:si>
    <x:t>0555877072</x:t>
  </x:si>
  <x:si>
    <x:t>2511080301</x:t>
  </x:si>
  <x:si>
    <x:t>Mohammad</x:t>
  </x:si>
  <x:si>
    <x:t>0555497152</x:t>
  </x:si>
  <x:si>
    <x:t>0566944964</x:t>
  </x:si>
  <x:si>
    <x:t>12110110</x:t>
  </x:si>
  <x:si>
    <x:t>0563765726</x:t>
  </x:si>
  <x:si>
    <x:t>11100309</x:t>
  </x:si>
  <x:si>
    <x:t>09160401</x:t>
  </x:si>
  <x:si>
    <x:t>Fri(3/27)</x:t>
  </x:si>
  <x:si>
    <x:t>11150501</x:t>
  </x:si>
  <x:si>
    <x:t>0561245545</x:t>
  </x:si>
  <x:si>
    <x:t>2501060208</x:t>
  </x:si>
  <x:si>
    <x:t>2501100102</x:t>
  </x:si>
  <x:si>
    <x:t>11100407</x:t>
  </x:si>
  <x:si>
    <x:t>2501050105</x:t>
  </x:si>
  <x:si>
    <x:t>0553450666</x:t>
  </x:si>
  <x:si>
    <x:t>07100404</x:t>
  </x:si>
  <x:si>
    <x:t>2411160116</x:t>
  </x:si>
  <x:si>
    <x:t>0547469446</x:t>
  </x:si>
  <x:si>
    <x:t>2602180313</x:t>
  </x:si>
  <x:si>
    <x:t>2506060302</x:t>
  </x:si>
  <x:si>
    <x:t>0503703330</x:t>
  </x:si>
  <x:si>
    <x:t>0527960881</x:t>
  </x:si>
  <x:si>
    <x:t>054723198</x:t>
  </x:si>
  <x:si>
    <x:t>08100106</x:t>
  </x:si>
  <x:si>
    <x:t>0547000570</x:t>
  </x:si>
  <x:si>
    <x:t>2602190305</x:t>
  </x:si>
  <x:si>
    <x:t>2407110105</x:t>
  </x:si>
  <x:si>
    <x:t>0528909424</x:t>
  </x:si>
  <x:si>
    <x:t>08150410</x:t>
  </x:si>
  <x:si>
    <x:t>0506320208</x:t>
  </x:si>
  <x:si>
    <x:t>0547168721</x:t>
  </x:si>
  <x:si>
    <x:t xml:space="preserve">SS 18kGP </x:t>
  </x:si>
  <x:si>
    <x:t>20s/Local</x:t>
  </x:si>
  <x:si>
    <x:t>0509179944</x:t>
  </x:si>
  <x:si>
    <x:t>0544335290</x:t>
  </x:si>
  <x:si>
    <x:t>11080202</x:t>
  </x:si>
  <x:si>
    <x:t>2410050402</x:t>
  </x:si>
  <x:si>
    <x:t>0502087221</x:t>
  </x:si>
  <x:si>
    <x:t>2412120115</x:t>
  </x:si>
  <x:si>
    <x:t>0509464694</x:t>
  </x:si>
  <x:si>
    <x:t>2506060104</x:t>
  </x:si>
  <x:si>
    <x:t>0552702720</x:t>
  </x:si>
  <x:si>
    <x:t>0508701328</x:t>
  </x:si>
  <x:si>
    <x:t>11150502</x:t>
  </x:si>
  <x:si>
    <x:t>0568095140</x:t>
  </x:si>
  <x:si>
    <x:t>0529600035</x:t>
  </x:si>
  <x:si>
    <x:t>09220408</x:t>
  </x:si>
  <x:si>
    <x:t>Sun(7/12)</x:t>
  </x:si>
  <x:si>
    <x:t>12010118</x:t>
  </x:si>
  <x:si>
    <x:t>2307210411</x:t>
  </x:si>
  <x:si>
    <x:t>0582861949</x:t>
  </x:si>
  <x:si>
    <x:t>0507831416</x:t>
  </x:si>
  <x:si>
    <x:t>Receipt No.</x:t>
  </x:si>
  <x:si>
    <x:t>0586618831</x:t>
  </x:si>
  <x:si>
    <x:t>0569909008</x:t>
  </x:si>
  <x:si>
    <x:t>Mon(7/6)</x:t>
  </x:si>
  <x:si>
    <x:t>01290305</x:t>
  </x:si>
  <x:si>
    <x:t>12110409</x:t>
  </x:si>
  <x:si>
    <x:t>0506872212</x:t>
  </x:si>
  <x:si>
    <x:t>2511070206</x:t>
  </x:si>
  <x:si>
    <x:t>12100407</x:t>
  </x:si>
  <x:si>
    <x:t>2501050202</x:t>
  </x:si>
  <x:si>
    <x:t>10050106</x:t>
  </x:si>
  <x:si>
    <x:t>2512050501</x:t>
  </x:si>
  <x:si>
    <x:t>09150604</x:t>
  </x:si>
  <x:si>
    <x:t>05190105</x:t>
  </x:si>
  <x:si>
    <x:t>09100202</x:t>
  </x:si>
  <x:si>
    <x:t>Fri(2/6)</x:t>
  </x:si>
  <x:si>
    <x:t>10100306</x:t>
  </x:si>
  <x:si>
    <x:t>2511080110</x:t>
  </x:si>
  <x:si>
    <x:t>11150511</x:t>
  </x:si>
  <x:si>
    <x:t>10210311</x:t>
  </x:si>
  <x:si>
    <x:t>0526624171</x:t>
  </x:si>
  <x:si>
    <x:t>0501533880</x:t>
  </x:si>
  <x:si>
    <x:t>05100109</x:t>
  </x:si>
  <x:si>
    <x:t>06230306</x:t>
  </x:si>
  <x:si>
    <x:t>0562001102</x:t>
  </x:si>
  <x:si>
    <x:t>0558807824</x:t>
  </x:si>
  <x:si>
    <x:t>Michelle</x:t>
  </x:si>
  <x:si>
    <x:t>2501050209</x:t>
  </x:si>
  <x:si>
    <x:t>09150101</x:t>
  </x:si>
  <x:si>
    <x:t>01260307</x:t>
  </x:si>
  <x:si>
    <x:t>0507007078</x:t>
  </x:si>
  <x:si>
    <x:t>0501816008</x:t>
  </x:si>
  <x:si>
    <x:t>18:00-19:00</x:t>
  </x:si>
  <x:si>
    <x:t>By Damaged</x:t>
  </x:si>
  <x:si>
    <x:t>2305190105</x:t>
  </x:si>
  <x:si>
    <x:t>12100318</x:t>
  </x:si>
  <x:si>
    <x:t>0562361165</x:t>
  </x:si>
  <x:si>
    <x:t>0588083974</x:t>
  </x:si>
  <x:si>
    <x:t>2602190306</x:t>
  </x:si>
  <x:si>
    <x:t>2405130105</x:t>
  </x:si>
  <x:si>
    <x:t>2512060305</x:t>
  </x:si>
  <x:si>
    <x:t>01290105</x:t>
  </x:si>
  <x:si>
    <x:t>2602190307</x:t>
  </x:si>
  <x:si>
    <x:t>2407150104</x:t>
  </x:si>
  <x:si>
    <x:t>0509212291</x:t>
  </x:si>
  <x:si>
    <x:t>0508751231</x:t>
  </x:si>
  <x:si>
    <x:t>09160304</x:t>
  </x:si>
  <x:si>
    <x:t>91507843</x:t>
  </x:si>
  <x:si>
    <x:t>03250407</x:t>
  </x:si>
  <x:si>
    <x:t>11150302</x:t>
  </x:si>
  <x:si>
    <x:t>2512100103</x:t>
  </x:si>
  <x:si>
    <x:t>12100505</x:t>
  </x:si>
  <x:si>
    <x:t>2511070210</x:t>
  </x:si>
  <x:si>
    <x:t>2510070312</x:t>
  </x:si>
  <x:si>
    <x:t>2411100404</x:t>
  </x:si>
  <x:si>
    <x:t>0544557167</x:t>
  </x:si>
  <x:si>
    <x:t>0502938383</x:t>
  </x:si>
  <x:si>
    <x:t>0508055388</x:t>
  </x:si>
  <x:si>
    <x:t>0545127527</x:t>
  </x:si>
  <x:si>
    <x:t>2511050109</x:t>
  </x:si>
  <x:si>
    <x:t>0506550779</x:t>
  </x:si>
  <x:si>
    <x:t>0506404015</x:t>
  </x:si>
  <x:si>
    <x:t>0552103214</x:t>
  </x:si>
  <x:si>
    <x:t>0501761116</x:t>
  </x:si>
  <x:si>
    <x:t>09150112</x:t>
  </x:si>
  <x:si>
    <x:t>08150111</x:t>
  </x:si>
  <x:si>
    <x:t>0525781274</x:t>
  </x:si>
  <x:si>
    <x:t>10050303</x:t>
  </x:si>
  <x:si>
    <x:t>07160111</x:t>
  </x:si>
  <x:si>
    <x:t>0507150017</x:t>
  </x:si>
  <x:si>
    <x:t>2511070104</x:t>
  </x:si>
  <x:si>
    <x:t>04100301</x:t>
  </x:si>
  <x:si>
    <x:t>2411160114</x:t>
  </x:si>
  <x:si>
    <x:t>0555055032</x:t>
  </x:si>
  <x:si>
    <x:t>059244448</x:t>
  </x:si>
  <x:si>
    <x:t>0552221323</x:t>
  </x:si>
  <x:si>
    <x:t>08160103</x:t>
  </x:si>
  <x:si>
    <x:t>2307210109</x:t>
  </x:si>
  <x:si>
    <x:t>0502164647</x:t>
  </x:si>
  <x:si>
    <x:t>11925/Tala</x:t>
  </x:si>
  <x:si>
    <x:t>11100406</x:t>
  </x:si>
  <x:si>
    <x:t>01050406</x:t>
  </x:si>
  <x:si>
    <x:t>12050303</x:t>
  </x:si>
  <x:si>
    <x:t>0561064446</x:t>
  </x:si>
  <x:si>
    <x:t>2312080103</x:t>
  </x:si>
  <x:si>
    <x:t>2511060405</x:t>
  </x:si>
  <x:si>
    <x:t>0505251112</x:t>
  </x:si>
  <x:si>
    <x:t>11150315</x:t>
  </x:si>
  <x:si>
    <x:t>0506494994</x:t>
  </x:si>
  <x:si>
    <x:t>2506060102</x:t>
  </x:si>
  <x:si>
    <x:t>0501569333</x:t>
  </x:si>
  <x:si>
    <x:t>2506050405</x:t>
  </x:si>
  <x:si>
    <x:t>2511070307</x:t>
  </x:si>
  <x:si>
    <x:t>0562874988</x:t>
  </x:si>
  <x:si>
    <x:t>0509796118</x:t>
  </x:si>
  <x:si>
    <x:t>2511060101</x:t>
  </x:si>
  <x:si>
    <x:t>01100104</x:t>
  </x:si>
  <x:si>
    <x:t>08100101</x:t>
  </x:si>
  <x:si>
    <x:t>2310190123</x:t>
  </x:si>
  <x:si>
    <x:t>0509525209</x:t>
  </x:si>
  <x:si>
    <x:t>01050407</x:t>
  </x:si>
  <x:si>
    <x:t>07160109</x:t>
  </x:si>
  <x:si>
    <x:t>0529443667</x:t>
  </x:si>
  <x:si>
    <x:t>0504070308</x:t>
  </x:si>
  <x:si>
    <x:t>0561948808</x:t>
  </x:si>
  <x:si>
    <x:t>0504009654</x:t>
  </x:si>
  <x:si>
    <x:t>2512060313</x:t>
  </x:si>
  <x:si>
    <x:t>03050309</x:t>
  </x:si>
  <x:si>
    <x:t>0558777882</x:t>
  </x:si>
  <x:si>
    <x:t>01060206</x:t>
  </x:si>
  <x:si>
    <x:t>04240305</x:t>
  </x:si>
  <x:si>
    <x:t>2409150313</x:t>
  </x:si>
  <x:si>
    <x:t>04250104</x:t>
  </x:si>
  <x:si>
    <x:t>08160101</x:t>
  </x:si>
  <x:si>
    <x:t>0562960719</x:t>
  </x:si>
  <x:si>
    <x:t>01010201</x:t>
  </x:si>
  <x:si>
    <x:t>2506060306</x:t>
  </x:si>
  <x:si>
    <x:t>2512050410</x:t>
  </x:si>
  <x:si>
    <x:t>0552694699</x:t>
  </x:si>
  <x:si>
    <x:t>2501070108</x:t>
  </x:si>
  <x:si>
    <x:t>2510070313</x:t>
  </x:si>
  <x:si>
    <x:t>10190408</x:t>
  </x:si>
  <x:si>
    <x:t>0501230871</x:t>
  </x:si>
  <x:si>
    <x:t>2405100314</x:t>
  </x:si>
  <x:si>
    <x:t>2412120404</x:t>
  </x:si>
  <x:si>
    <x:t>0525596167</x:t>
  </x:si>
  <x:si>
    <x:t>0503365588</x:t>
  </x:si>
  <x:si>
    <x:t>2511080303</x:t>
  </x:si>
  <x:si>
    <x:t>2412120109</x:t>
  </x:si>
  <x:si>
    <x:t>2311220402</x:t>
  </x:si>
  <x:si>
    <x:t>0585676958</x:t>
  </x:si>
  <x:si>
    <x:t>11150202</x:t>
  </x:si>
  <x:si>
    <x:t>0564853555</x:t>
  </x:si>
  <x:si>
    <x:t>2405110109</x:t>
  </x:si>
  <x:si>
    <x:t>2412110110</x:t>
  </x:si>
  <x:si>
    <x:t>0508497982</x:t>
  </x:si>
  <x:si>
    <x:t>0509632049</x:t>
  </x:si>
  <x:si>
    <x:t>0527055080</x:t>
  </x:si>
  <x:si>
    <x:t>0504505958</x:t>
  </x:si>
  <x:si>
    <x:t>0504315151</x:t>
  </x:si>
  <x:si>
    <x:t>0569374560</x:t>
  </x:si>
  <x:si>
    <x:t>0504763442</x:t>
  </x:si>
  <x:si>
    <x:t>0559701000</x:t>
  </x:si>
  <x:si>
    <x:t>0558305555</x:t>
  </x:si>
  <x:si>
    <x:t>0502957836</x:t>
  </x:si>
  <x:si>
    <x:t>05120102</x:t>
  </x:si>
  <x:si>
    <x:t>11150408</x:t>
  </x:si>
  <x:si>
    <x:t>2307210304</x:t>
  </x:si>
  <x:si>
    <x:t>0507140522</x:t>
  </x:si>
  <x:si>
    <x:t>0509177719</x:t>
  </x:si>
  <x:si>
    <x:t>2412100214</x:t>
  </x:si>
  <x:si>
    <x:t>11100104</x:t>
  </x:si>
  <x:si>
    <x:t>2512050210</x:t>
  </x:si>
  <x:si>
    <x:t>Roufaida</x:t>
  </x:si>
  <x:si>
    <x:t>588188589</x:t>
  </x:si>
  <x:si>
    <x:t>2407050203</x:t>
  </x:si>
  <x:si>
    <x:t>0556663997</x:t>
  </x:si>
  <x:si>
    <x:t>08100107</x:t>
  </x:si>
  <x:si>
    <x:t>0508842848</x:t>
  </x:si>
  <x:si>
    <x:t>0528746229</x:t>
  </x:si>
  <x:si>
    <x:t>2407050410</x:t>
  </x:si>
  <x:si>
    <x:t>12110412</x:t>
  </x:si>
  <x:si>
    <x:t>Fri(4/17)</x:t>
  </x:si>
  <x:si>
    <x:t>0567176375</x:t>
  </x:si>
  <x:si>
    <x:t>01010312</x:t>
  </x:si>
  <x:si>
    <x:t>01100310</x:t>
  </x:si>
  <x:si>
    <x:t>09150405</x:t>
  </x:si>
  <x:si>
    <x:t>0529879050</x:t>
  </x:si>
  <x:si>
    <x:t>0504750509</x:t>
  </x:si>
  <x:si>
    <x:t>11220401</x:t>
  </x:si>
  <x:si>
    <x:t>11220314</x:t>
  </x:si>
  <x:si>
    <x:t>11110101</x:t>
  </x:si>
  <x:si>
    <x:t>Titanium</x:t>
  </x:si>
  <x:si>
    <x:t>10190306</x:t>
  </x:si>
  <x:si>
    <x:t>0508789181</x:t>
  </x:si>
  <x:si>
    <x:t>0556955976</x:t>
  </x:si>
  <x:si>
    <x:t>2412100412</x:t>
  </x:si>
  <x:si>
    <x:t>05511014444</x:t>
  </x:si>
  <x:si>
    <x:t>0563655333</x:t>
  </x:si>
  <x:si>
    <x:t>0545250857</x:t>
  </x:si>
  <x:si>
    <x:t>09260206</x:t>
  </x:si>
  <x:si>
    <x:t>0545981874</x:t>
  </x:si>
  <x:si>
    <x:t>0523322966</x:t>
  </x:si>
  <x:si>
    <x:t>2408170101</x:t>
  </x:si>
  <x:si>
    <x:t>11150105</x:t>
  </x:si>
  <x:si>
    <x:t>01290408</x:t>
  </x:si>
  <x:si>
    <x:t>2408150508</x:t>
  </x:si>
  <x:si>
    <x:t>0504897169</x:t>
  </x:si>
  <x:si>
    <x:t>0524910576</x:t>
  </x:si>
  <x:si>
    <x:t>0543311491</x:t>
  </x:si>
  <x:si>
    <x:t>01290406</x:t>
  </x:si>
  <x:si>
    <x:t>2511080102</x:t>
  </x:si>
  <x:si>
    <x:t>07100302</x:t>
  </x:si>
  <x:si>
    <x:t>01060109</x:t>
  </x:si>
  <x:si>
    <x:t>Thu(4/16)</x:t>
  </x:si>
  <x:si>
    <x:t>2511080201</x:t>
  </x:si>
  <x:si>
    <x:t>Jacqueline</x:t>
  </x:si>
  <x:si>
    <x:t>Caroline</x:t>
  </x:si>
  <x:si>
    <x:t>12100402</x:t>
  </x:si>
  <x:si>
    <x:t>0507444734</x:t>
  </x:si>
  <x:si>
    <x:t>11220315</x:t>
  </x:si>
  <x:si>
    <x:t>07110101</x:t>
  </x:si>
  <x:si>
    <x:t>0508286682</x:t>
  </x:si>
  <x:si>
    <x:t>0552416741</x:t>
  </x:si>
  <x:si>
    <x:t>2511070107</x:t>
  </x:si>
  <x:si>
    <x:t>2403250119</x:t>
  </x:si>
  <x:si>
    <x:t>07100405</x:t>
  </x:si>
  <x:si>
    <x:t>0563761108</x:t>
  </x:si>
  <x:si>
    <x:t>12120412</x:t>
  </x:si>
  <x:si>
    <x:t>0501000904</x:t>
  </x:si>
  <x:si>
    <x:t>03050310</x:t>
  </x:si>
  <x:si>
    <x:t>2506060303</x:t>
  </x:si>
  <x:si>
    <x:t>2412100503</x:t>
  </x:si>
  <x:si>
    <x:t>0501034534</x:t>
  </x:si>
  <x:si>
    <x:t>2512080105</x:t>
  </x:si>
  <x:si>
    <x:t>Amr Oriej</x:t>
  </x:si>
  <x:si>
    <x:t>0563399669</x:t>
  </x:si>
  <x:si>
    <x:t>0527366363</x:t>
  </x:si>
  <x:si>
    <x:t>12:00-13:00</x:t>
  </x:si>
  <x:si>
    <x:t>08010204</x:t>
  </x:si>
  <x:si>
    <x:t>08140110</x:t>
  </x:si>
  <x:si>
    <x:t>Sun(2/15)</x:t>
  </x:si>
  <x:si>
    <x:t>0502616867</x:t>
  </x:si>
  <x:si>
    <x:t>0502041112</x:t>
  </x:si>
  <x:si>
    <x:t>Sun(3/1)</x:t>
  </x:si>
  <x:si>
    <x:t>11100305</x:t>
  </x:si>
  <x:si>
    <x:t>2404250412</x:t>
  </x:si>
  <x:si>
    <x:t>0551759010</x:t>
  </x:si>
  <x:si>
    <x:t>2511080105</x:t>
  </x:si>
  <x:si>
    <x:t>2405110203</x:t>
  </x:si>
  <x:si>
    <x:t>03250117</x:t>
  </x:si>
  <x:si>
    <x:t>0502403206</x:t>
  </x:si>
  <x:si>
    <x:t>2511050110</x:t>
  </x:si>
  <x:si>
    <x:t>Sun(4/12)</x:t>
  </x:si>
  <x:si>
    <x:t>12120408</x:t>
  </x:si>
  <x:si>
    <x:t>2602220103</x:t>
  </x:si>
  <x:si>
    <x:t>01070105</x:t>
  </x:si>
  <x:si>
    <x:t>12120403</x:t>
  </x:si>
  <x:si>
    <x:t>04060404</x:t>
  </x:si>
  <x:si>
    <x:t>12110403</x:t>
  </x:si>
  <x:si>
    <x:t>11150413</x:t>
  </x:si>
  <x:si>
    <x:t>02100104</x:t>
  </x:si>
  <x:si>
    <x:t>0507101762</x:t>
  </x:si>
  <x:si>
    <x:t>0508142288</x:t>
  </x:si>
  <x:si>
    <x:t>2511080104</x:t>
  </x:si>
  <x:si>
    <x:t>0551831982</x:t>
  </x:si>
  <x:si>
    <x:t>0502331107</x:t>
  </x:si>
  <x:si>
    <x:t>0507902528</x:t>
  </x:si>
  <x:si>
    <x:t>2309070412</x:t>
  </x:si>
  <x:si>
    <x:t>12100213</x:t>
  </x:si>
  <x:si>
    <x:t>09070306</x:t>
  </x:si>
  <x:si>
    <x:t>Mon(2/9)</x:t>
  </x:si>
  <x:si>
    <x:t>12100301</x:t>
  </x:si>
  <x:si>
    <x:t>Sun(3/15)</x:t>
  </x:si>
  <x:si>
    <x:t>03200405</x:t>
  </x:si>
  <x:si>
    <x:t>0501708625</x:t>
  </x:si>
  <x:si>
    <x:t>0505584855</x:t>
  </x:si>
  <x:si>
    <x:t>0543205832</x:t>
  </x:si>
  <x:si>
    <x:t>96550297080</x:t>
  </x:si>
  <x:si>
    <x:t>2501050106</x:t>
  </x:si>
  <x:si>
    <x:t>10050408</x:t>
  </x:si>
  <x:si>
    <x:t>08160107</x:t>
  </x:si>
  <x:si>
    <x:t>0503048874</x:t>
  </x:si>
  <x:si>
    <x:t>2506050504</x:t>
  </x:si>
  <x:si>
    <x:t>2409100402</x:t>
  </x:si>
  <x:si>
    <x:t>01100403</x:t>
  </x:si>
  <x:si>
    <x:t>11150507</x:t>
  </x:si>
  <x:si>
    <x:t>40s/Local</x:t>
  </x:si>
  <x:si>
    <x:t>2309260401</x:t>
  </x:si>
  <x:si>
    <x:t>2407060304</x:t>
  </x:si>
  <x:si>
    <x:t>80150103</x:t>
  </x:si>
  <x:si>
    <x:t>Melina Raut</x:t>
  </x:si>
  <x:si>
    <x:t>08150202</x:t>
  </x:si>
  <x:si>
    <x:t>0547092229</x:t>
  </x:si>
  <x:si>
    <x:t>0503588852</x:t>
  </x:si>
  <x:si>
    <x:t>12841(Riza)</x:t>
  </x:si>
  <x:si>
    <x:t>0505586789</x:t>
  </x:si>
  <x:si>
    <x:t>0504094373</x:t>
  </x:si>
  <x:si>
    <x:t>0528999873</x:t>
  </x:si>
  <x:si>
    <x:t>2512070208</x:t>
  </x:si>
  <x:si>
    <x:t>08150213</x:t>
  </x:si>
  <x:si>
    <x:t>0566512292</x:t>
  </x:si>
  <x:si>
    <x:t>0529107713</x:t>
  </x:si>
  <x:si>
    <x:t>2506060103</x:t>
  </x:si>
  <x:si>
    <x:t>2312010135</x:t>
  </x:si>
  <x:si>
    <x:t>2512080201</x:t>
  </x:si>
  <x:si>
    <x:t>05100411</x:t>
  </x:si>
  <x:si>
    <x:t>11150303</x:t>
  </x:si>
  <x:si>
    <x:t>0506487225</x:t>
  </x:si>
  <x:si>
    <x:t>05585791775</x:t>
  </x:si>
  <x:si>
    <x:t>0544031846</x:t>
  </x:si>
  <x:si>
    <x:t>11150110</x:t>
  </x:si>
  <x:si>
    <x:t>96899439877</x:t>
  </x:si>
  <x:si>
    <x:t>04200109</x:t>
  </x:si>
  <x:si>
    <x:t>2411100301</x:t>
  </x:si>
  <x:si>
    <x:t>Comments</x:t>
  </x:si>
  <x:si>
    <x:t>50s/Local</x:t>
  </x:si>
  <x:si>
    <x:t>2502050401</x:t>
  </x:si>
  <x:si>
    <x:t>0588257933</x:t>
  </x:si>
  <x:si>
    <x:t>0504687778</x:t>
  </x:si>
  <x:si>
    <x:t>0505804393</x:t>
  </x:si>
  <x:si>
    <x:t>0585844662</x:t>
  </x:si>
  <x:si>
    <x:t>Kelly Anna</x:t>
  </x:si>
  <x:si>
    <x:t>0556610250</x:t>
  </x:si>
  <x:si>
    <x:t>0567695550</x:t>
  </x:si>
  <x:si>
    <x:t>0522208983</x:t>
  </x:si>
  <x:si>
    <x:t>Svetlana</x:t>
  </x:si>
  <x:si>
    <x:t>0556565216</x:t>
  </x:si>
  <x:si>
    <x:t>01050303</x:t>
  </x:si>
  <x:si>
    <x:t>0569102343</x:t>
  </x:si>
  <x:si>
    <x:t>612113/Riza</x:t>
  </x:si>
  <x:si>
    <x:t>0581993148</x:t>
  </x:si>
  <x:si>
    <x:t>07060203</x:t>
  </x:si>
  <x:si>
    <x:t>0526253163</x:t>
  </x:si>
  <x:si>
    <x:t>2312010320</x:t>
  </x:si>
  <x:si>
    <x:t>2412120105</x:t>
  </x:si>
  <x:si>
    <x:t>0553777310</x:t>
  </x:si>
  <x:si>
    <x:t>0508447117</x:t>
  </x:si>
  <x:si>
    <x:t>0506881302</x:t>
  </x:si>
  <x:si>
    <x:t>0509096567</x:t>
  </x:si>
  <x:si>
    <x:t>2506060203</x:t>
  </x:si>
  <x:si>
    <x:t>01050107</x:t>
  </x:si>
  <x:si>
    <x:t>2511070108</x:t>
  </x:si>
  <x:si>
    <x:t>0502442033</x:t>
  </x:si>
  <x:si>
    <x:t>0504523066</x:t>
  </x:si>
  <x:si>
    <x:t>0506123158</x:t>
  </x:si>
  <x:si>
    <x:t>0552201553</x:t>
  </x:si>
  <x:si>
    <x:t>0501500057</x:t>
  </x:si>
  <x:si>
    <x:t>0521056575</x:t>
  </x:si>
  <x:si>
    <x:t>2410050104</x:t>
  </x:si>
  <x:si>
    <x:t>2404250407</x:t>
  </x:si>
  <x:si>
    <x:t>2511080308</x:t>
  </x:si>
  <x:si>
    <x:t>2409150501</x:t>
  </x:si>
  <x:si>
    <x:t>6473350885</x:t>
  </x:si>
  <x:si>
    <x:t>11220120</x:t>
  </x:si>
  <x:si>
    <x:t>0556363393</x:t>
  </x:si>
  <x:si>
    <x:t>08100104</x:t>
  </x:si>
  <x:si>
    <x:t>12100107</x:t>
  </x:si>
  <x:si>
    <x:t>01050202</x:t>
  </x:si>
  <x:si>
    <x:t>0547545575</x:t>
  </x:si>
  <x:si>
    <x:t>0569025444</x:t>
  </x:si>
  <x:si>
    <x:t>2511060208</x:t>
  </x:si>
  <x:si>
    <x:t>04100203</x:t>
  </x:si>
  <x:si>
    <x:t>2309220401</x:t>
  </x:si>
  <x:si>
    <x:t>0501279389</x:t>
  </x:si>
  <x:si>
    <x:t>2401010107</x:t>
  </x:si>
  <x:si>
    <x:t>0506763933</x:t>
  </x:si>
  <x:si>
    <x:t>07050201</x:t>
  </x:si>
  <x:si>
    <x:t>01050302</x:t>
  </x:si>
  <x:si>
    <x:t>2412100215</x:t>
  </x:si>
  <x:si>
    <x:t>09160305</x:t>
  </x:si>
  <x:si>
    <x:t>2408160104</x:t>
  </x:si>
  <x:si>
    <x:t>0509565058</x:t>
  </x:si>
  <x:si>
    <x:t>2512070405</x:t>
  </x:si>
  <x:si>
    <x:t>01010304</x:t>
  </x:si>
  <x:si>
    <x:t>01100307</x:t>
  </x:si>
  <x:si>
    <x:t>07110102</x:t>
  </x:si>
  <x:si>
    <x:t>01010110</x:t>
  </x:si>
  <x:si>
    <x:t>2512070403</x:t>
  </x:si>
  <x:si>
    <x:t>0566097977</x:t>
  </x:si>
  <x:si>
    <x:t>0552555228</x:t>
  </x:si>
  <x:si>
    <x:t>0506917570</x:t>
  </x:si>
  <x:si>
    <x:t>0561658383</x:t>
  </x:si>
  <x:si>
    <x:t>0501664325</x:t>
  </x:si>
  <x:si>
    <x:t>2407110102</x:t>
  </x:si>
  <x:si>
    <x:t>Haleimha</x:t>
  </x:si>
  <x:si>
    <x:t>0585524880</x:t>
  </x:si>
  <x:si>
    <x:t>2512070404</x:t>
  </x:si>
  <x:si>
    <x:t>0581211967</x:t>
  </x:si>
  <x:si>
    <x:t>0505059559</x:t>
  </x:si>
  <x:si>
    <x:t>0543118240</x:t>
  </x:si>
  <x:si>
    <x:t>2401010304</x:t>
  </x:si>
  <x:si>
    <x:t>0527179465</x:t>
  </x:si>
  <x:si>
    <x:t>0526577255</x:t>
  </x:si>
  <x:si>
    <x:t>0522755556</x:t>
  </x:si>
  <x:si>
    <x:t>2606170307</x:t>
  </x:si>
  <x:si>
    <x:t>0502114333</x:t>
  </x:si>
  <x:si>
    <x:t>0503043538</x:t>
  </x:si>
  <x:si>
    <x:t>0561380059</x:t>
  </x:si>
  <x:si>
    <x:t>0566375014</x:t>
  </x:si>
  <x:si>
    <x:t>0545576313</x:t>
  </x:si>
  <x:si>
    <x:t>0508895775</x:t>
  </x:si>
  <x:si>
    <x:t>0501765859</x:t>
  </x:si>
  <x:si>
    <x:t>0555565561</x:t>
  </x:si>
  <x:si>
    <x:t>0561626892</x:t>
  </x:si>
  <x:si>
    <x:t>0505805803</x:t>
  </x:si>
  <x:si>
    <x:t>0521149911</x:t>
  </x:si>
  <x:si>
    <x:t>0508881441</x:t>
  </x:si>
  <x:si>
    <x:t>Kept asking for a discount, finally 10%, didn`t get the information due to the situation</x:t>
  </x:si>
  <x:si>
    <x:t>She is returning costumer but the information registered in the system is her sisters info.</x:t>
  </x:si>
  <x:si>
    <x:t>She passed by here and check a ring then she likes this design so she bought it for herself</x:t>
  </x:si>
  <x:si>
    <x:t>She bought it for herself. She like a small one so I show her this item and she likes it</x:t>
  </x:si>
  <x:si>
    <x:t>She passed by here and finding an earrings for her second stud and she choose this design</x:t>
  </x:si>
  <x:si>
    <x:t>They are family coming the Mother and her 3 daughters the 2 daughters buy a earrings each.</x:t>
  </x:si>
  <x:si>
    <x:t>0585286560</x:t>
  </x:si>
  <x:si>
    <x:t>Mada</x:t>
  </x:si>
  <x:si>
    <x:t>(Add-From MOE)
(1) Bracelet 2602170304
(1) Bracelet 2604150310
(1) Earring 2604160103
(2) Earring 2606150107
(2) Earring 2606160101</x:t>
  </x:si>
  <x:si>
    <x:t>0503522253</x:t>
  </x:si>
  <x:si>
    <x:t>0506921059</x:t>
  </x:si>
  <x:si>
    <x:t>0502879305</x:t>
  </x:si>
  <x:si>
    <x:t>0501156994</x:t>
  </x:si>
  <x:si>
    <x:t>0508190990</x:t>
  </x:si>
  <x:si>
    <x:t>0566964409</x:t>
  </x:si>
  <x:si>
    <x:t>Bought earrings and necklace</x:t>
  </x:si>
  <x:si>
    <x:t>20 Jul 2026 13:16</x:t>
  </x:si>
  <x:si>
    <x:t>0553294000</x:t>
  </x:si>
  <x:si>
    <x:t>Makiya</x:t>
  </x:si>
  <x:si>
    <x:t>21 Jul 2026 15:21</x:t>
  </x:si>
  <x:si>
    <x:t>19 Jul 2026 13:29</x:t>
  </x:si>
  <x:si>
    <x:t>0508397779</x:t>
  </x:si>
  <x:si>
    <x:t>0509195771</x:t>
  </x:si>
  <x:si>
    <x:t>Bayan</x:t>
  </x:si>
  <x:si>
    <x:t>0501371344</x:t>
  </x:si>
  <x:si>
    <x:t>0555100659</x:t>
  </x:si>
  <x:si>
    <x:t>966554910878</x:t>
  </x:si>
</x:sst>
</file>

<file path=xl/styles.xml><?xml version="1.0" encoding="utf-8"?>
<x:styleSheet xmlns:r="http://schemas.openxmlformats.org/officeDocument/2006/relationships" xmlns:c="http://schemas.openxmlformats.org/drawingml/2006/chart" xmlns:x="http://schemas.openxmlformats.org/spreadsheetml/2006/main">
  <x:numFmts count="2">
    <x:numFmt numFmtId="164" formatCode="0_ "/>
    <x:numFmt numFmtId="165" formatCode="0.0%"/>
  </x:numFmts>
  <x:fonts count="2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김해가야체 Regular"/>
      <x:sz val="11"/>
      <x:color rgb="ff000000"/>
    </x:font>
    <x:font>
      <x:name val="Calibri"/>
      <x:sz val="11"/>
      <x:color rgb="ff000000"/>
    </x:font>
    <x:font>
      <x:name val="맑은 고딕"/>
      <x:sz val="11"/>
      <x:color rgb="ff000000"/>
      <x:b val="1"/>
    </x:font>
    <x:font>
      <x:name val="Arial"/>
      <x:sz val="10"/>
      <x:color rgb="ff434343"/>
    </x:font>
    <x:font>
      <x:name val="Arial"/>
      <x:sz val="10"/>
      <x:color rgb="ff000000"/>
    </x:font>
    <mc:AlternateContent xmlns:mc="http://schemas.openxmlformats.org/markup-compatibility/2006">
      <mc:Choice xmlns:hs="http://schemas.haansoft.com/office/spreadsheet/8.0" Requires="hs">
        <x:font hs:extension="1">
          <x:name val="Arial"/>
          <x:sz val="10"/>
          <x:color rgb="ffffffff"/>
          <hs:size val="100"/>
          <hs:ratio val="100"/>
          <hs:spacing val="0"/>
          <hs:offset val="0"/>
        </x:font>
      </mc:Choice>
      <mc:Fallback>
        <x:font>
          <x:name val="Arial"/>
          <x:sz val="10"/>
          <x:color rgb="ffffffff"/>
        </x:font>
      </mc:Fallback>
    </mc:AlternateContent>
    <mc:AlternateContent xmlns:mc="http://schemas.openxmlformats.org/markup-compatibility/2006">
      <mc:Choice xmlns:hs="http://schemas.haansoft.com/office/spreadsheet/8.0" Requires="hs">
        <x:font hs:extension="1">
          <x:name val="Arial"/>
          <x:sz val="10"/>
          <x:color rgb="ff434343"/>
          <x:b val="1"/>
          <hs:size val="100"/>
          <hs:ratio val="100"/>
          <hs:spacing val="0"/>
          <hs:offset val="0"/>
        </x:font>
      </mc:Choice>
      <mc:Fallback>
        <x:font>
          <x:name val="Arial"/>
          <x:sz val="10"/>
          <x:color rgb="ff434343"/>
          <x:b val="1"/>
        </x:font>
      </mc:Fallback>
    </mc:AlternateContent>
    <mc:AlternateContent xmlns:mc="http://schemas.openxmlformats.org/markup-compatibility/2006">
      <mc:Choice xmlns:hs="http://schemas.haansoft.com/office/spreadsheet/8.0" Requires="hs">
        <x:font hs:extension="1">
          <x:name val="맑은 고딕"/>
          <x:sz val="11"/>
          <x:color rgb="ff0000ff"/>
          <x:u/>
          <hs:underlineType val="1"/>
          <hs:underlineShape val="solid"/>
          <hs:underlineColor rgb="ff0000ff"/>
          <hs:size val="100"/>
          <hs:ratio val="100"/>
          <hs:spacing val="0"/>
          <hs:offset val="0"/>
        </x:font>
      </mc:Choice>
      <mc:Fallback>
        <x:font>
          <x:name val="맑은 고딕"/>
          <x:sz val="11"/>
          <x:color rgb="ff0000ff"/>
          <x:u/>
        </x:font>
      </mc:Fallback>
    </mc:AlternateContent>
    <mc:AlternateContent xmlns:mc="http://schemas.openxmlformats.org/markup-compatibility/2006">
      <mc:Choice xmlns:hs="http://schemas.haansoft.com/office/spreadsheet/8.0" Requires="hs">
        <x:font hs:extension="1">
          <x:name val="전기안전체 Regular TTF"/>
          <x:sz val="10"/>
          <x:color rgb="ff434343"/>
          <hs:size val="100"/>
          <hs:ratio val="100"/>
          <hs:spacing val="0"/>
          <hs:offset val="0"/>
        </x:font>
      </mc:Choice>
      <mc:Fallback>
        <x:font>
          <x:name val="전기안전체 Regular TTF"/>
          <x:sz val="10"/>
          <x:color rgb="ff434343"/>
        </x:font>
      </mc:Fallback>
    </mc:AlternateContent>
    <mc:AlternateContent xmlns:mc="http://schemas.openxmlformats.org/markup-compatibility/2006">
      <mc:Choice xmlns:hs="http://schemas.haansoft.com/office/spreadsheet/8.0" Requires="hs">
        <x:font hs:extension="1">
          <x:name val="전기안전체 Regular TTF"/>
          <x:sz val="11"/>
          <x:color rgb="ff000000"/>
          <hs:size val="100"/>
          <hs:ratio val="100"/>
          <hs:spacing val="0"/>
          <hs:offset val="0"/>
        </x:font>
      </mc:Choice>
      <mc:Fallback>
        <x:font>
          <x:name val="전기안전체 Regular TTF"/>
          <x:sz val="11"/>
          <x:color rgb="ff000000"/>
        </x:font>
      </mc:Fallback>
    </mc:AlternateContent>
    <mc:AlternateContent xmlns:mc="http://schemas.openxmlformats.org/markup-compatibility/2006">
      <mc:Choice xmlns:hs="http://schemas.haansoft.com/office/spreadsheet/8.0" Requires="hs">
        <x:font hs:extension="1">
          <x:name val="안단테"/>
          <x:sz val="10"/>
          <x:color rgb="ff434343"/>
          <hs:size val="100"/>
          <hs:ratio val="100"/>
          <hs:spacing val="0"/>
          <hs:offset val="0"/>
        </x:font>
      </mc:Choice>
      <mc:Fallback>
        <x:font>
          <x:name val="안단테"/>
          <x:sz val="10"/>
          <x:color rgb="ff434343"/>
        </x:font>
      </mc:Fallback>
    </mc:AlternateContent>
    <mc:AlternateContent xmlns:mc="http://schemas.openxmlformats.org/markup-compatibility/2006">
      <mc:Choice xmlns:hs="http://schemas.haansoft.com/office/spreadsheet/8.0" Requires="hs">
        <x:font hs:extension="1">
          <x:name val="안단테"/>
          <x:sz val="11"/>
          <x:color rgb="ff000000"/>
          <hs:size val="100"/>
          <hs:ratio val="100"/>
          <hs:spacing val="0"/>
          <hs:offset val="0"/>
        </x:font>
      </mc:Choice>
      <mc:Fallback>
        <x:font>
          <x:name val="안단테"/>
          <x:sz val="11"/>
          <x:color rgb="ff000000"/>
        </x:font>
      </mc:Fallback>
    </mc:AlternateContent>
    <mc:AlternateContent xmlns:mc="http://schemas.openxmlformats.org/markup-compatibility/2006">
      <mc:Choice xmlns:hs="http://schemas.haansoft.com/office/spreadsheet/8.0" Requires="hs">
        <x:font hs:extension="1">
          <x:name val="안단테"/>
          <x:sz val="10"/>
          <x:color rgb="ff434343"/>
          <x:b val="1"/>
          <hs:size val="100"/>
          <hs:ratio val="100"/>
          <hs:spacing val="0"/>
          <hs:offset val="0"/>
        </x:font>
      </mc:Choice>
      <mc:Fallback>
        <x:font>
          <x:name val="안단테"/>
          <x:sz val="10"/>
          <x:color rgb="ff434343"/>
          <x:b val="1"/>
        </x:font>
      </mc:Fallback>
    </mc:AlternateContent>
    <mc:AlternateContent xmlns:mc="http://schemas.openxmlformats.org/markup-compatibility/2006">
      <mc:Choice xmlns:hs="http://schemas.haansoft.com/office/spreadsheet/8.0" Requires="hs">
        <x:font hs:extension="1">
          <x:name val="안단테"/>
          <x:sz val="11"/>
          <x:color rgb="ff000000"/>
          <x:b val="1"/>
          <hs:size val="100"/>
          <hs:ratio val="100"/>
          <hs:spacing val="0"/>
          <hs:offset val="0"/>
        </x:font>
      </mc:Choice>
      <mc:Fallback>
        <x:font>
          <x:name val="안단테"/>
          <x:sz val="11"/>
          <x:color rgb="ff000000"/>
          <x:b val="1"/>
        </x:font>
      </mc:Fallback>
    </mc:AlternateContent>
    <mc:AlternateContent xmlns:mc="http://schemas.openxmlformats.org/markup-compatibility/2006">
      <mc:Choice xmlns:hs="http://schemas.haansoft.com/office/spreadsheet/8.0" Requires="hs">
        <x:font hs:extension="1">
          <x:name val="감탄로드돋움체 Regular TTF"/>
          <x:sz val="10"/>
          <x:color rgb="ff434343"/>
          <hs:size val="100"/>
          <hs:ratio val="100"/>
          <hs:spacing val="0"/>
          <hs:offset val="0"/>
        </x:font>
      </mc:Choice>
      <mc:Fallback>
        <x:font>
          <x:name val="감탄로드돋움체 Regular TTF"/>
          <x:sz val="10"/>
          <x:color rgb="ff434343"/>
        </x:font>
      </mc:Fallback>
    </mc:AlternateContent>
    <mc:AlternateContent xmlns:mc="http://schemas.openxmlformats.org/markup-compatibility/2006">
      <mc:Choice xmlns:hs="http://schemas.haansoft.com/office/spreadsheet/8.0" Requires="hs">
        <x:font hs:extension="1">
          <x:name val="감탄로드돋움체 Regular TTF"/>
          <x:sz val="11"/>
          <x:color rgb="ff000000"/>
          <hs:size val="100"/>
          <hs:ratio val="100"/>
          <hs:spacing val="0"/>
          <hs:offset val="0"/>
        </x:font>
      </mc:Choice>
      <mc:Fallback>
        <x:font>
          <x:name val="감탄로드돋움체 Regular TTF"/>
          <x:sz val="11"/>
          <x:color rgb="ff000000"/>
        </x:font>
      </mc:Fallback>
    </mc:AlternateContent>
    <mc:AlternateContent xmlns:mc="http://schemas.openxmlformats.org/markup-compatibility/2006">
      <mc:Choice xmlns:hs="http://schemas.haansoft.com/office/spreadsheet/8.0" Requires="hs">
        <x:font hs:extension="1">
          <x:name val="김제시체M"/>
          <x:sz val="10"/>
          <x:color rgb="ff434343"/>
          <hs:size val="100"/>
          <hs:ratio val="100"/>
          <hs:spacing val="0"/>
          <hs:offset val="0"/>
        </x:font>
      </mc:Choice>
      <mc:Fallback>
        <x:font>
          <x:name val="김제시체M"/>
          <x:sz val="10"/>
          <x:color rgb="ff434343"/>
        </x:font>
      </mc:Fallback>
    </mc:AlternateContent>
    <mc:AlternateContent xmlns:mc="http://schemas.openxmlformats.org/markup-compatibility/2006">
      <mc:Choice xmlns:hs="http://schemas.haansoft.com/office/spreadsheet/8.0" Requires="hs">
        <x:font hs:extension="1">
          <x:name val="김제시체M"/>
          <x:sz val="11"/>
          <x:color rgb="ff000000"/>
          <hs:size val="100"/>
          <hs:ratio val="100"/>
          <hs:spacing val="0"/>
          <hs:offset val="0"/>
        </x:font>
      </mc:Choice>
      <mc:Fallback>
        <x:font>
          <x:name val="김제시체M"/>
          <x:sz val="11"/>
          <x:color rgb="ff000000"/>
        </x:font>
      </mc:Fallback>
    </mc:AlternateContent>
    <mc:AlternateContent xmlns:mc="http://schemas.openxmlformats.org/markup-compatibility/2006">
      <mc:Choice xmlns:hs="http://schemas.haansoft.com/office/spreadsheet/8.0" Requires="hs">
        <x:font hs:extension="1">
          <x:name val="감탄로드돋움체 Regular TTF"/>
          <x:sz val="10"/>
          <x:color rgb="ff000000"/>
          <hs:size val="100"/>
          <hs:ratio val="100"/>
          <hs:spacing val="0"/>
          <hs:offset val="0"/>
        </x:font>
      </mc:Choice>
      <mc:Fallback>
        <x:font>
          <x:name val="감탄로드돋움체 Regular TTF"/>
          <x:sz val="10"/>
          <x:color rgb="ff000000"/>
        </x:font>
      </mc:Fallback>
    </mc:AlternateContent>
    <mc:AlternateContent xmlns:mc="http://schemas.openxmlformats.org/markup-compatibility/2006">
      <mc:Choice xmlns:hs="http://schemas.haansoft.com/office/spreadsheet/8.0" Requires="hs">
        <x:font hs:extension="1">
          <x:name val="맑은 고딕"/>
          <x:sz val="20"/>
          <x:color rgb="ff000000"/>
          <hs:size val="100"/>
          <hs:ratio val="100"/>
          <hs:spacing val="0"/>
          <hs:offset val="0"/>
        </x:font>
      </mc:Choice>
      <mc:Fallback>
        <x:font>
          <x:name val="맑은 고딕"/>
          <x:sz val="20"/>
          <x:color rgb="ff000000"/>
        </x:font>
      </mc:Fallback>
    </mc:AlternateContent>
    <mc:AlternateContent xmlns:mc="http://schemas.openxmlformats.org/markup-compatibility/2006">
      <mc:Choice xmlns:hs="http://schemas.haansoft.com/office/spreadsheet/8.0" Requires="hs">
        <x:font hs:extension="1">
          <x:name val="Calibri"/>
          <x:sz val="18"/>
          <x:color rgb="ff000000"/>
          <hs:size val="100"/>
          <hs:ratio val="100"/>
          <hs:spacing val="0"/>
          <hs:offset val="0"/>
        </x:font>
      </mc:Choice>
      <mc:Fallback>
        <x:font>
          <x:name val="Calibri"/>
          <x:sz val="18"/>
          <x:color rgb="ff000000"/>
        </x:font>
      </mc:Fallback>
    </mc:AlternateContent>
  </x:fonts>
  <x:fills count="269">
    <x:fill>
      <x:patternFill patternType="none"/>
    </x:fill>
    <x:fill>
      <x:patternFill patternType="gray125"/>
    </x:fill>
    <x:fill>
      <x:patternFill patternType="solid">
        <x:fgColor rgb="ffffff00"/>
        <x:bgColor indexed="64"/>
      </x:patternFill>
    </x:fill>
    <x:fill>
      <x:patternFill patternType="solid">
        <x:fgColor rgb="ffffe0cc"/>
        <x:bgColor indexed="64"/>
      </x:patternFill>
    </x:fill>
    <x:fill>
      <x:patternFill patternType="solid">
        <x:fgColor rgb="ffffdfb3"/>
        <x:bgColor indexed="64"/>
      </x:patternFill>
    </x:fill>
    <x:fill>
      <x:patternFill patternType="solid">
        <x:fgColor rgb="ffffcccc"/>
        <x:bgColor indexed="64"/>
      </x:patternFill>
    </x:fill>
    <x:fill>
      <x:patternFill patternType="solid">
        <x:fgColor rgb="ffb3ffb3"/>
        <x:bgColor indexed="64"/>
      </x:patternFill>
    </x:fill>
    <x:fill>
      <x:patternFill patternType="solid">
        <x:fgColor rgb="fff2c5ca"/>
        <x:bgColor indexed="64"/>
      </x:patternFill>
    </x:fill>
    <x:fill>
      <x:patternFill patternType="solid">
        <x:fgColor rgb="ffafdce7"/>
        <x:bgColor indexed="64"/>
      </x:patternFill>
    </x:fill>
    <x:fill>
      <x:patternFill patternType="solid">
        <x:fgColor rgb="ffcae5f6"/>
        <x:bgColor indexed="64"/>
      </x:patternFill>
    </x:fill>
    <x:fill>
      <x:patternFill patternType="solid">
        <x:fgColor rgb="fffed6f0"/>
        <x:bgColor indexed="64"/>
      </x:patternFill>
    </x:fill>
    <x:fill>
      <x:patternFill patternType="solid">
        <x:fgColor rgb="fffffdb8"/>
        <x:bgColor indexed="64"/>
      </x:patternFill>
    </x:fill>
    <x:fill>
      <x:patternFill patternType="solid">
        <x:fgColor rgb="ffdf97df"/>
        <x:bgColor indexed="64"/>
      </x:patternFill>
    </x:fill>
    <x:fill>
      <x:patternFill patternType="solid">
        <x:fgColor rgb="ffadf2df"/>
        <x:bgColor indexed="64"/>
      </x:patternFill>
    </x:fill>
    <x:fill>
      <x:patternFill patternType="solid">
        <x:fgColor rgb="fffdddeb"/>
        <x:bgColor indexed="64"/>
      </x:patternFill>
    </x:fill>
    <x:fill>
      <x:patternFill patternType="solid">
        <x:fgColor rgb="ffffdeac"/>
        <x:bgColor indexed="64"/>
      </x:patternFill>
    </x:fill>
    <x:fill>
      <x:patternFill patternType="solid">
        <x:fgColor rgb="fffbf8b1"/>
        <x:bgColor indexed="64"/>
      </x:patternFill>
    </x:fill>
    <x:fill>
      <x:patternFill patternType="solid">
        <x:fgColor rgb="ffc9e7f9"/>
        <x:bgColor indexed="64"/>
      </x:patternFill>
    </x:fill>
    <x:fill>
      <x:patternFill patternType="solid">
        <x:fgColor rgb="fff982bc"/>
        <x:bgColor indexed="64"/>
      </x:patternFill>
    </x:fill>
    <x:fill>
      <x:patternFill patternType="solid">
        <x:fgColor rgb="fff8fe61"/>
        <x:bgColor indexed="64"/>
      </x:patternFill>
    </x:fill>
    <x:fill>
      <x:patternFill patternType="solid">
        <x:fgColor rgb="ff58ede9"/>
        <x:bgColor indexed="64"/>
      </x:patternFill>
    </x:fill>
    <x:fill>
      <x:patternFill patternType="solid">
        <x:fgColor rgb="ffffea8d"/>
        <x:bgColor indexed="64"/>
      </x:patternFill>
    </x:fill>
    <x:fill>
      <x:patternFill patternType="solid">
        <x:fgColor rgb="ffb8f3ff"/>
        <x:bgColor indexed="64"/>
      </x:patternFill>
    </x:fill>
    <x:fill>
      <x:patternFill patternType="solid">
        <x:fgColor rgb="fffffdba"/>
        <x:bgColor indexed="64"/>
      </x:patternFill>
    </x:fill>
    <x:fill>
      <x:patternFill patternType="solid">
        <x:fgColor rgb="ff79bcd5"/>
        <x:bgColor indexed="64"/>
      </x:patternFill>
    </x:fill>
    <x:fill>
      <x:patternFill patternType="solid">
        <x:fgColor rgb="fffec53e"/>
        <x:bgColor indexed="64"/>
      </x:patternFill>
    </x:fill>
    <x:fill>
      <x:patternFill patternType="solid">
        <x:fgColor rgb="ff76d7f7"/>
        <x:bgColor indexed="64"/>
      </x:patternFill>
    </x:fill>
    <x:fill>
      <x:patternFill patternType="solid">
        <x:fgColor rgb="ff5cebe5"/>
        <x:bgColor indexed="64"/>
      </x:patternFill>
    </x:fill>
    <x:fill>
      <x:patternFill patternType="solid">
        <x:fgColor rgb="ff9d5cbb"/>
        <x:bgColor indexed="64"/>
      </x:patternFill>
    </x:fill>
    <x:fill>
      <x:patternFill patternType="solid">
        <x:fgColor rgb="fffef8ae"/>
        <x:bgColor indexed="64"/>
      </x:patternFill>
    </x:fill>
    <x:fill>
      <x:patternFill patternType="solid">
        <x:fgColor rgb="ffb7f4ff"/>
        <x:bgColor indexed="64"/>
      </x:patternFill>
    </x:fill>
    <x:fill>
      <x:patternFill patternType="solid">
        <x:fgColor rgb="ff90a2f6"/>
        <x:bgColor indexed="64"/>
      </x:patternFill>
    </x:fill>
    <x:fill>
      <x:patternFill patternType="solid">
        <x:fgColor rgb="ffffe282"/>
        <x:bgColor indexed="64"/>
      </x:patternFill>
    </x:fill>
    <x:fill>
      <x:patternFill patternType="solid">
        <x:fgColor rgb="ffb3dbe4"/>
        <x:bgColor indexed="64"/>
      </x:patternFill>
    </x:fill>
    <x:fill>
      <x:patternFill patternType="solid">
        <x:fgColor rgb="fff9d2e3"/>
        <x:bgColor indexed="64"/>
      </x:patternFill>
    </x:fill>
    <x:fill>
      <x:patternFill patternType="solid">
        <x:fgColor rgb="ffd1e9f3"/>
        <x:bgColor indexed="64"/>
      </x:patternFill>
    </x:fill>
    <x:fill>
      <x:patternFill patternType="solid">
        <x:fgColor rgb="fffaf4bb"/>
        <x:bgColor indexed="64"/>
      </x:patternFill>
    </x:fill>
    <x:fill>
      <x:patternFill patternType="solid">
        <x:fgColor rgb="ffbed1e5"/>
        <x:bgColor indexed="64"/>
      </x:patternFill>
    </x:fill>
    <x:fill>
      <x:patternFill patternType="solid">
        <x:fgColor rgb="ffddc8e9"/>
        <x:bgColor indexed="64"/>
      </x:patternFill>
    </x:fill>
    <x:fill>
      <x:patternFill patternType="solid">
        <x:fgColor rgb="ffd1d1f0"/>
        <x:bgColor indexed="64"/>
      </x:patternFill>
    </x:fill>
    <x:fill>
      <x:patternFill patternType="solid">
        <x:fgColor rgb="fffddceb"/>
        <x:bgColor indexed="64"/>
      </x:patternFill>
    </x:fill>
    <x:fill>
      <x:patternFill patternType="solid">
        <x:fgColor rgb="fffffac5"/>
        <x:bgColor indexed="64"/>
      </x:patternFill>
    </x:fill>
    <x:fill>
      <x:patternFill patternType="solid">
        <x:fgColor rgb="ff9ab9ee"/>
        <x:bgColor indexed="64"/>
      </x:patternFill>
    </x:fill>
    <x:fill>
      <x:patternFill patternType="solid">
        <x:fgColor rgb="ffaef1df"/>
        <x:bgColor indexed="64"/>
      </x:patternFill>
    </x:fill>
    <x:fill>
      <x:patternFill patternType="solid">
        <x:fgColor rgb="fffec28a"/>
        <x:bgColor indexed="64"/>
      </x:patternFill>
    </x:fill>
    <x:fill>
      <x:patternFill patternType="solid">
        <x:fgColor rgb="ffb1d663"/>
        <x:bgColor indexed="64"/>
      </x:patternFill>
    </x:fill>
    <x:fill>
      <x:patternFill patternType="solid">
        <x:fgColor rgb="ff9dbbef"/>
        <x:bgColor indexed="64"/>
      </x:patternFill>
    </x:fill>
    <x:fill>
      <x:patternFill patternType="solid">
        <x:fgColor rgb="ffd4d7df"/>
        <x:bgColor indexed="64"/>
      </x:patternFill>
    </x:fill>
    <x:fill>
      <x:patternFill patternType="solid">
        <x:fgColor rgb="ffb1d369"/>
        <x:bgColor indexed="64"/>
      </x:patternFill>
    </x:fill>
    <x:fill>
      <x:patternFill patternType="solid">
        <x:fgColor rgb="fffcf9aa"/>
        <x:bgColor indexed="64"/>
      </x:patternFill>
    </x:fill>
    <x:fill>
      <x:patternFill patternType="solid">
        <x:fgColor rgb="ffb2f1df"/>
        <x:bgColor indexed="64"/>
      </x:patternFill>
    </x:fill>
    <x:fill>
      <x:patternFill patternType="solid">
        <x:fgColor rgb="fffb7b6e"/>
        <x:bgColor indexed="64"/>
      </x:patternFill>
    </x:fill>
    <x:fill>
      <x:patternFill patternType="solid">
        <x:fgColor rgb="ff9cbaee"/>
        <x:bgColor indexed="64"/>
      </x:patternFill>
    </x:fill>
    <x:fill>
      <x:patternFill patternType="solid">
        <x:fgColor rgb="ffacf2df"/>
        <x:bgColor indexed="64"/>
      </x:patternFill>
    </x:fill>
    <x:fill>
      <x:patternFill patternType="solid">
        <x:fgColor rgb="fffbc642"/>
        <x:bgColor indexed="64"/>
      </x:patternFill>
    </x:fill>
    <x:fill>
      <x:patternFill patternType="solid">
        <x:fgColor rgb="fffbddeb"/>
        <x:bgColor indexed="64"/>
      </x:patternFill>
    </x:fill>
    <x:fill>
      <x:patternFill patternType="solid">
        <x:fgColor rgb="ffb0d466"/>
        <x:bgColor indexed="64"/>
      </x:patternFill>
    </x:fill>
    <x:fill>
      <x:patternFill patternType="solid">
        <x:fgColor rgb="ffdfc8eb"/>
        <x:bgColor indexed="64"/>
      </x:patternFill>
    </x:fill>
    <x:fill>
      <x:patternFill patternType="solid">
        <x:fgColor rgb="fffdc486"/>
        <x:bgColor indexed="64"/>
      </x:patternFill>
    </x:fill>
    <x:fill>
      <x:patternFill patternType="solid">
        <x:fgColor rgb="ffccc89b"/>
        <x:bgColor indexed="64"/>
      </x:patternFill>
    </x:fill>
    <x:fill>
      <x:patternFill patternType="solid">
        <x:fgColor rgb="ffd2d8de"/>
        <x:bgColor indexed="64"/>
      </x:patternFill>
    </x:fill>
    <x:fill>
      <x:patternFill patternType="solid">
        <x:fgColor rgb="ffde98df"/>
        <x:bgColor indexed="64"/>
      </x:patternFill>
    </x:fill>
    <x:fill>
      <x:patternFill patternType="solid">
        <x:fgColor rgb="fffdec95"/>
        <x:bgColor indexed="64"/>
      </x:patternFill>
    </x:fill>
    <x:fill>
      <x:patternFill patternType="solid">
        <x:fgColor rgb="ff92725d"/>
        <x:bgColor indexed="64"/>
      </x:patternFill>
    </x:fill>
    <x:fill>
      <x:patternFill patternType="solid">
        <x:fgColor rgb="fffd7a71"/>
        <x:bgColor indexed="64"/>
      </x:patternFill>
    </x:fill>
    <x:fill>
      <x:patternFill patternType="solid">
        <x:fgColor rgb="ffd4c0f2"/>
        <x:bgColor indexed="64"/>
      </x:patternFill>
    </x:fill>
    <x:fill>
      <x:patternFill patternType="solid">
        <x:fgColor rgb="fffbf9b0"/>
        <x:bgColor indexed="64"/>
      </x:patternFill>
    </x:fill>
    <x:fill>
      <x:patternFill patternType="solid">
        <x:fgColor rgb="ff9fbaf0"/>
        <x:bgColor indexed="64"/>
      </x:patternFill>
    </x:fill>
    <x:fill>
      <x:patternFill patternType="solid">
        <x:fgColor rgb="ffb2f1e0"/>
        <x:bgColor indexed="64"/>
      </x:patternFill>
    </x:fill>
    <x:fill>
      <x:patternFill patternType="solid">
        <x:fgColor rgb="fff5cb3a"/>
        <x:bgColor indexed="64"/>
      </x:patternFill>
    </x:fill>
    <x:fill>
      <x:patternFill patternType="solid">
        <x:fgColor rgb="fffedbea"/>
        <x:bgColor indexed="64"/>
      </x:patternFill>
    </x:fill>
    <x:fill>
      <x:patternFill patternType="solid">
        <x:fgColor rgb="ffb9f3ff"/>
        <x:bgColor indexed="64"/>
      </x:patternFill>
    </x:fill>
    <x:fill>
      <x:patternFill patternType="solid">
        <x:fgColor rgb="fffedead"/>
        <x:bgColor indexed="64"/>
      </x:patternFill>
    </x:fill>
    <x:fill>
      <x:patternFill patternType="solid">
        <x:fgColor rgb="ffb2d465"/>
        <x:bgColor indexed="64"/>
      </x:patternFill>
    </x:fill>
    <x:fill>
      <x:patternFill patternType="solid">
        <x:fgColor rgb="fff78487"/>
        <x:bgColor indexed="64"/>
      </x:patternFill>
    </x:fill>
    <x:fill>
      <x:patternFill patternType="solid">
        <x:fgColor rgb="fffaee8a"/>
        <x:bgColor indexed="64"/>
      </x:patternFill>
    </x:fill>
    <x:fill>
      <x:patternFill patternType="solid">
        <x:fgColor rgb="ffdad7d0"/>
        <x:bgColor indexed="64"/>
      </x:patternFill>
    </x:fill>
    <x:fill>
      <x:patternFill patternType="solid">
        <x:fgColor rgb="fffeefd8"/>
        <x:bgColor indexed="64"/>
      </x:patternFill>
    </x:fill>
    <x:fill>
      <x:patternFill patternType="solid">
        <x:fgColor rgb="fffeddb0"/>
        <x:bgColor indexed="64"/>
      </x:patternFill>
    </x:fill>
    <x:fill>
      <x:patternFill patternType="solid">
        <x:fgColor rgb="ffb1d665"/>
        <x:bgColor indexed="64"/>
      </x:patternFill>
    </x:fill>
    <x:fill>
      <x:patternFill patternType="solid">
        <x:fgColor rgb="fffefe7c"/>
        <x:bgColor indexed="64"/>
      </x:patternFill>
    </x:fill>
    <x:fill>
      <x:patternFill patternType="solid">
        <x:fgColor rgb="ffb1d368"/>
        <x:bgColor indexed="64"/>
      </x:patternFill>
    </x:fill>
    <x:fill>
      <x:patternFill patternType="solid">
        <x:fgColor rgb="ffcae5f7"/>
        <x:bgColor indexed="64"/>
      </x:patternFill>
    </x:fill>
    <x:fill>
      <x:patternFill patternType="solid">
        <x:fgColor rgb="ffbaf2ff"/>
        <x:bgColor indexed="64"/>
      </x:patternFill>
    </x:fill>
    <x:fill>
      <x:patternFill patternType="solid">
        <x:fgColor rgb="ffffd6f0"/>
        <x:bgColor indexed="64"/>
      </x:patternFill>
    </x:fill>
    <x:fill>
      <x:patternFill patternType="solid">
        <x:fgColor rgb="ffffeb8b"/>
        <x:bgColor indexed="64"/>
      </x:patternFill>
    </x:fill>
    <x:fill>
      <x:patternFill patternType="solid">
        <x:fgColor rgb="fffefeb7"/>
        <x:bgColor indexed="64"/>
      </x:patternFill>
    </x:fill>
    <x:fill>
      <x:patternFill patternType="solid">
        <x:fgColor rgb="fffaef8d"/>
        <x:bgColor indexed="64"/>
      </x:patternFill>
    </x:fill>
    <x:fill>
      <x:patternFill patternType="solid">
        <x:fgColor rgb="ffb6f4fe"/>
        <x:bgColor indexed="64"/>
      </x:patternFill>
    </x:fill>
    <x:fill>
      <x:patternFill patternType="solid">
        <x:fgColor rgb="fffded98"/>
        <x:bgColor indexed="64"/>
      </x:patternFill>
    </x:fill>
    <x:fill>
      <x:patternFill patternType="solid">
        <x:fgColor rgb="fffffcbf"/>
        <x:bgColor indexed="64"/>
      </x:patternFill>
    </x:fill>
    <x:fill>
      <x:patternFill patternType="solid">
        <x:fgColor rgb="ffadf3df"/>
        <x:bgColor indexed="64"/>
      </x:patternFill>
    </x:fill>
    <x:fill>
      <x:patternFill patternType="solid">
        <x:fgColor rgb="fffeec92"/>
        <x:bgColor indexed="64"/>
      </x:patternFill>
    </x:fill>
    <x:fill>
      <x:patternFill patternType="solid">
        <x:fgColor rgb="ffafdde5"/>
        <x:bgColor indexed="64"/>
      </x:patternFill>
    </x:fill>
    <x:fill>
      <x:patternFill patternType="solid">
        <x:fgColor rgb="ffffac7f"/>
        <x:bgColor indexed="64"/>
      </x:patternFill>
    </x:fill>
    <x:fill>
      <x:patternFill patternType="solid">
        <x:fgColor rgb="ffffef85"/>
        <x:bgColor indexed="64"/>
      </x:patternFill>
    </x:fill>
    <x:fill>
      <x:patternFill patternType="solid">
        <x:fgColor rgb="ffb0dce8"/>
        <x:bgColor indexed="64"/>
      </x:patternFill>
    </x:fill>
    <x:fill>
      <x:patternFill patternType="solid">
        <x:fgColor rgb="fffeac82"/>
        <x:bgColor indexed="64"/>
      </x:patternFill>
    </x:fill>
    <x:fill>
      <x:patternFill patternType="solid">
        <x:fgColor rgb="ffffee8b"/>
        <x:bgColor indexed="64"/>
      </x:patternFill>
    </x:fill>
    <x:fill>
      <x:patternFill patternType="solid">
        <x:fgColor rgb="fffcae81"/>
        <x:bgColor indexed="64"/>
      </x:patternFill>
    </x:fill>
    <x:fill>
      <x:patternFill patternType="solid">
        <x:fgColor rgb="fffef083"/>
        <x:bgColor indexed="64"/>
      </x:patternFill>
    </x:fill>
    <x:fill>
      <x:patternFill patternType="solid">
        <x:fgColor rgb="fffead81"/>
        <x:bgColor indexed="64"/>
      </x:patternFill>
    </x:fill>
    <x:fill>
      <x:patternFill patternType="solid">
        <x:fgColor rgb="fffdef8b"/>
        <x:bgColor indexed="64"/>
      </x:patternFill>
    </x:fill>
    <x:fill>
      <x:patternFill patternType="solid">
        <x:fgColor rgb="ffafdce6"/>
        <x:bgColor indexed="64"/>
      </x:patternFill>
    </x:fill>
    <x:fill>
      <x:patternFill patternType="solid">
        <x:fgColor rgb="fffbae83"/>
        <x:bgColor indexed="64"/>
      </x:patternFill>
    </x:fill>
    <x:fill>
      <x:patternFill patternType="solid">
        <x:fgColor rgb="fffcf08d"/>
        <x:bgColor indexed="64"/>
      </x:patternFill>
    </x:fill>
    <x:fill>
      <x:patternFill patternType="solid">
        <x:fgColor rgb="ffafdde6"/>
        <x:bgColor indexed="64"/>
      </x:patternFill>
    </x:fill>
    <x:fill>
      <x:patternFill patternType="solid">
        <x:fgColor rgb="ffffee8c"/>
        <x:bgColor indexed="64"/>
      </x:patternFill>
    </x:fill>
    <x:fill>
      <x:patternFill patternType="solid">
        <x:fgColor rgb="ffafdde7"/>
        <x:bgColor indexed="64"/>
      </x:patternFill>
    </x:fill>
    <x:fill>
      <x:patternFill patternType="solid">
        <x:fgColor rgb="fffdae7e"/>
        <x:bgColor indexed="64"/>
      </x:patternFill>
    </x:fill>
    <x:fill>
      <x:patternFill patternType="solid">
        <x:fgColor rgb="fffff08a"/>
        <x:bgColor indexed="64"/>
      </x:patternFill>
    </x:fill>
    <x:fill>
      <x:patternFill patternType="solid">
        <x:fgColor rgb="ffafdce8"/>
        <x:bgColor indexed="64"/>
      </x:patternFill>
    </x:fill>
    <x:fill>
      <x:patternFill patternType="solid">
        <x:fgColor rgb="fffcae80"/>
        <x:bgColor indexed="64"/>
      </x:patternFill>
    </x:fill>
    <x:fill>
      <x:patternFill patternType="solid">
        <x:fgColor rgb="fffcef89"/>
        <x:bgColor indexed="64"/>
      </x:patternFill>
    </x:fill>
    <x:fill>
      <x:patternFill patternType="solid">
        <x:fgColor rgb="ffb1dee4"/>
        <x:bgColor indexed="64"/>
      </x:patternFill>
    </x:fill>
    <x:fill>
      <x:patternFill patternType="solid">
        <x:fgColor rgb="fffeab84"/>
        <x:bgColor indexed="64"/>
      </x:patternFill>
    </x:fill>
    <x:fill>
      <x:patternFill patternType="solid">
        <x:fgColor rgb="ffb5f5ff"/>
        <x:bgColor indexed="64"/>
      </x:patternFill>
    </x:fill>
    <x:fill>
      <x:patternFill patternType="solid">
        <x:fgColor rgb="fffeffe0"/>
        <x:bgColor indexed="64"/>
      </x:patternFill>
    </x:fill>
    <x:fill>
      <x:patternFill patternType="solid">
        <x:fgColor rgb="ffb8f4fe"/>
        <x:bgColor indexed="64"/>
      </x:patternFill>
    </x:fill>
    <x:fill>
      <x:patternFill patternType="solid">
        <x:fgColor rgb="fffed6ef"/>
        <x:bgColor indexed="64"/>
      </x:patternFill>
    </x:fill>
    <x:fill>
      <x:patternFill patternType="solid">
        <x:fgColor rgb="ffbcf2fe"/>
        <x:bgColor indexed="64"/>
      </x:patternFill>
    </x:fill>
    <x:fill>
      <x:patternFill patternType="solid">
        <x:fgColor rgb="ffffd5f1"/>
        <x:bgColor indexed="64"/>
      </x:patternFill>
    </x:fill>
    <x:fill>
      <x:patternFill patternType="solid">
        <x:fgColor rgb="ffffea8e"/>
        <x:bgColor indexed="64"/>
      </x:patternFill>
    </x:fill>
    <x:fill>
      <x:patternFill patternType="solid">
        <x:fgColor rgb="fffbed95"/>
        <x:bgColor indexed="64"/>
      </x:patternFill>
    </x:fill>
    <x:fill>
      <x:patternFill patternType="solid">
        <x:fgColor rgb="ffbaff1a"/>
        <x:bgColor indexed="64"/>
      </x:patternFill>
    </x:fill>
    <x:fill>
      <x:patternFill patternType="solid">
        <x:fgColor rgb="ffffea8c"/>
        <x:bgColor indexed="64"/>
      </x:patternFill>
    </x:fill>
    <x:fill>
      <x:patternFill patternType="solid">
        <x:fgColor rgb="ffffffb8"/>
        <x:bgColor indexed="64"/>
      </x:patternFill>
    </x:fill>
    <x:fill>
      <x:patternFill patternType="solid">
        <x:fgColor rgb="ffffeb8a"/>
        <x:bgColor indexed="64"/>
      </x:patternFill>
    </x:fill>
    <x:fill>
      <x:patternFill patternType="solid">
        <x:fgColor rgb="ffdcdcdc"/>
        <x:bgColor indexed="64"/>
      </x:patternFill>
    </x:fill>
    <x:fill>
      <x:patternFill patternType="solid">
        <x:fgColor rgb="ffaef3df"/>
        <x:bgColor indexed="64"/>
      </x:patternFill>
    </x:fill>
    <x:fill>
      <x:patternFill patternType="solid">
        <x:fgColor rgb="ffff40ff"/>
        <x:bgColor indexed="64"/>
      </x:patternFill>
    </x:fill>
    <x:fill>
      <x:patternFill patternType="solid">
        <x:fgColor rgb="ffb9f3fd"/>
        <x:bgColor indexed="64"/>
      </x:patternFill>
    </x:fill>
    <x:fill>
      <x:patternFill patternType="solid">
        <x:fgColor rgb="fffdea92"/>
        <x:bgColor indexed="64"/>
      </x:patternFill>
    </x:fill>
    <x:fill>
      <x:patternFill patternType="solid">
        <x:fgColor rgb="ffaff0df"/>
        <x:bgColor indexed="64"/>
      </x:patternFill>
    </x:fill>
    <x:fill>
      <x:patternFill patternType="solid">
        <x:fgColor rgb="ffffeb95"/>
        <x:bgColor indexed="64"/>
      </x:patternFill>
    </x:fill>
    <x:fill>
      <x:patternFill patternType="solid">
        <x:fgColor rgb="ffbdf3fd"/>
        <x:bgColor indexed="64"/>
      </x:patternFill>
    </x:fill>
    <x:fill>
      <x:patternFill patternType="solid">
        <x:fgColor rgb="ffaff1df"/>
        <x:bgColor indexed="64"/>
      </x:patternFill>
    </x:fill>
    <x:fill>
      <x:patternFill patternType="solid">
        <x:fgColor rgb="ff808080"/>
        <x:bgColor indexed="64"/>
      </x:patternFill>
    </x:fill>
    <x:fill>
      <x:patternFill patternType="solid">
        <x:fgColor rgb="ff008000"/>
        <x:bgColor indexed="64"/>
      </x:patternFill>
    </x:fill>
    <x:fill>
      <x:patternFill patternType="solid">
        <x:fgColor rgb="ff8ea2f7"/>
        <x:bgColor indexed="64"/>
      </x:patternFill>
    </x:fill>
    <x:fill>
      <x:patternFill patternType="solid">
        <x:fgColor rgb="ffb2d469"/>
        <x:bgColor indexed="64"/>
      </x:patternFill>
    </x:fill>
    <x:fill>
      <x:patternFill patternType="solid">
        <x:fgColor rgb="ffffec92"/>
        <x:bgColor indexed="64"/>
      </x:patternFill>
    </x:fill>
    <x:fill>
      <x:patternFill patternType="solid">
        <x:fgColor rgb="ffb1f1df"/>
        <x:bgColor indexed="64"/>
      </x:patternFill>
    </x:fill>
    <x:fill>
      <x:patternFill patternType="solid">
        <x:fgColor rgb="ffaaf4e0"/>
        <x:bgColor indexed="64"/>
      </x:patternFill>
    </x:fill>
    <x:fill>
      <x:patternFill patternType="solid">
        <x:fgColor rgb="fffaef8a"/>
        <x:bgColor indexed="64"/>
      </x:patternFill>
    </x:fill>
    <x:fill>
      <x:patternFill patternType="solid">
        <x:fgColor rgb="ffaed563"/>
        <x:bgColor indexed="64"/>
      </x:patternFill>
    </x:fill>
    <x:fill>
      <x:patternFill patternType="solid">
        <x:fgColor rgb="ffbaf2fc"/>
        <x:bgColor indexed="64"/>
      </x:patternFill>
    </x:fill>
    <x:fill>
      <x:patternFill patternType="solid">
        <x:fgColor rgb="ffbbf4fd"/>
        <x:bgColor indexed="64"/>
      </x:patternFill>
    </x:fill>
    <x:fill>
      <x:patternFill patternType="solid">
        <x:fgColor rgb="ffb8f4fd"/>
        <x:bgColor indexed="64"/>
      </x:patternFill>
    </x:fill>
    <x:fill>
      <x:patternFill patternType="solid">
        <x:fgColor rgb="fffbed91"/>
        <x:bgColor indexed="64"/>
      </x:patternFill>
    </x:fill>
    <x:fill>
      <x:patternFill patternType="solid">
        <x:fgColor rgb="ffccc797"/>
        <x:bgColor indexed="64"/>
      </x:patternFill>
    </x:fill>
    <x:fill>
      <x:patternFill patternType="solid">
        <x:fgColor rgb="ffd2d7db"/>
        <x:bgColor indexed="64"/>
      </x:patternFill>
    </x:fill>
    <x:fill>
      <x:patternFill patternType="solid">
        <x:fgColor rgb="ffff7245"/>
        <x:bgColor indexed="64"/>
      </x:patternFill>
    </x:fill>
    <x:fill>
      <x:patternFill patternType="solid">
        <x:fgColor rgb="ffa2a2a2"/>
        <x:bgColor indexed="64"/>
      </x:patternFill>
    </x:fill>
    <x:fill>
      <x:patternFill patternType="solid">
        <x:fgColor rgb="ffb2b2b2"/>
        <x:bgColor indexed="64"/>
      </x:patternFill>
    </x:fill>
    <x:fill>
      <x:patternFill patternType="solid">
        <x:fgColor rgb="ffffd5f0"/>
        <x:bgColor indexed="64"/>
      </x:patternFill>
    </x:fill>
    <x:fill>
      <x:patternFill patternType="solid">
        <x:fgColor rgb="ffaef2e0"/>
        <x:bgColor indexed="64"/>
      </x:patternFill>
    </x:fill>
    <x:fill>
      <x:patternFill patternType="solid">
        <x:fgColor rgb="ffbbf2fb"/>
        <x:bgColor indexed="64"/>
      </x:patternFill>
    </x:fill>
    <x:fill>
      <x:patternFill patternType="solid">
        <x:fgColor rgb="ffd3d8de"/>
        <x:bgColor indexed="64"/>
      </x:patternFill>
    </x:fill>
    <x:fill>
      <x:patternFill patternType="solid">
        <x:fgColor rgb="ffb9f3fe"/>
        <x:bgColor indexed="64"/>
      </x:patternFill>
    </x:fill>
    <x:fill>
      <x:patternFill patternType="solid">
        <x:fgColor rgb="fffdd7f0"/>
        <x:bgColor indexed="64"/>
      </x:patternFill>
    </x:fill>
    <x:fill>
      <x:patternFill patternType="solid">
        <x:fgColor rgb="ffaff2df"/>
        <x:bgColor indexed="64"/>
      </x:patternFill>
    </x:fill>
    <x:fill>
      <x:patternFill patternType="solid">
        <x:fgColor rgb="fffeea90"/>
        <x:bgColor indexed="64"/>
      </x:patternFill>
    </x:fill>
    <x:fill>
      <x:patternFill patternType="solid">
        <x:fgColor rgb="fffceb90"/>
        <x:bgColor indexed="64"/>
      </x:patternFill>
    </x:fill>
    <x:fill>
      <x:patternFill patternType="solid">
        <x:fgColor rgb="fffaee91"/>
        <x:bgColor indexed="64"/>
      </x:patternFill>
    </x:fill>
    <x:fill>
      <x:patternFill patternType="solid">
        <x:fgColor rgb="fffaed8b"/>
        <x:bgColor indexed="64"/>
      </x:patternFill>
    </x:fill>
    <x:fill>
      <x:patternFill patternType="solid">
        <x:fgColor rgb="fffced90"/>
        <x:bgColor indexed="64"/>
      </x:patternFill>
    </x:fill>
    <x:fill>
      <x:patternFill patternType="solid">
        <x:fgColor rgb="fffdea94"/>
        <x:bgColor indexed="64"/>
      </x:patternFill>
    </x:fill>
    <x:fill>
      <x:patternFill patternType="solid">
        <x:fgColor rgb="ffb6f3e2"/>
        <x:bgColor indexed="64"/>
      </x:patternFill>
    </x:fill>
    <x:fill>
      <x:patternFill patternType="solid">
        <x:fgColor rgb="fffeec96"/>
        <x:bgColor indexed="64"/>
      </x:patternFill>
    </x:fill>
    <x:fill>
      <x:patternFill patternType="solid">
        <x:fgColor rgb="fffdd5ef"/>
        <x:bgColor indexed="64"/>
      </x:patternFill>
    </x:fill>
    <x:fill>
      <x:patternFill patternType="solid">
        <x:fgColor rgb="ffabf4df"/>
        <x:bgColor indexed="64"/>
      </x:patternFill>
    </x:fill>
    <x:fill>
      <x:patternFill patternType="solid">
        <x:fgColor rgb="ffcbc796"/>
        <x:bgColor indexed="64"/>
      </x:patternFill>
    </x:fill>
    <x:fill>
      <x:patternFill patternType="solid">
        <x:fgColor rgb="fff2daed"/>
        <x:bgColor indexed="64"/>
      </x:patternFill>
    </x:fill>
    <x:fill>
      <x:patternFill patternType="solid">
        <x:fgColor rgb="fffcec90"/>
        <x:bgColor indexed="64"/>
      </x:patternFill>
    </x:fill>
    <x:fill>
      <x:patternFill patternType="solid">
        <x:fgColor rgb="ffbcf2fa"/>
        <x:bgColor indexed="64"/>
      </x:patternFill>
    </x:fill>
    <x:fill>
      <x:patternFill patternType="solid">
        <x:fgColor rgb="fffaef8f"/>
        <x:bgColor indexed="64"/>
      </x:patternFill>
    </x:fill>
    <x:fill>
      <x:patternFill patternType="solid">
        <x:fgColor rgb="ffabf3df"/>
        <x:bgColor indexed="64"/>
      </x:patternFill>
    </x:fill>
    <x:fill>
      <x:patternFill patternType="solid">
        <x:fgColor rgb="fffeea9d"/>
        <x:bgColor indexed="64"/>
      </x:patternFill>
    </x:fill>
    <x:fill>
      <x:patternFill patternType="solid">
        <x:fgColor rgb="ffffea8f"/>
        <x:bgColor indexed="64"/>
      </x:patternFill>
    </x:fill>
    <x:fill>
      <x:patternFill patternType="solid">
        <x:fgColor rgb="ffbcf0fa"/>
        <x:bgColor indexed="64"/>
      </x:patternFill>
    </x:fill>
    <x:fill>
      <x:patternFill patternType="solid">
        <x:fgColor rgb="fffceb91"/>
        <x:bgColor indexed="64"/>
      </x:patternFill>
    </x:fill>
    <x:fill>
      <x:patternFill patternType="solid">
        <x:fgColor rgb="ffb6f4ff"/>
        <x:bgColor indexed="64"/>
      </x:patternFill>
    </x:fill>
    <x:fill>
      <x:patternFill patternType="solid">
        <x:fgColor rgb="fffaee8c"/>
        <x:bgColor indexed="64"/>
      </x:patternFill>
    </x:fill>
    <x:fill>
      <x:patternFill patternType="solid">
        <x:fgColor rgb="ffffec8c"/>
        <x:bgColor indexed="64"/>
      </x:patternFill>
    </x:fill>
    <x:fill>
      <x:patternFill patternType="solid">
        <x:fgColor rgb="ffaaf3df"/>
        <x:bgColor indexed="64"/>
      </x:patternFill>
    </x:fill>
    <x:fill>
      <x:patternFill patternType="solid">
        <x:fgColor rgb="ffbcf2fc"/>
        <x:bgColor indexed="64"/>
      </x:patternFill>
    </x:fill>
    <x:fill>
      <x:patternFill patternType="solid">
        <x:fgColor rgb="fffded8f"/>
        <x:bgColor indexed="64"/>
      </x:patternFill>
    </x:fill>
    <x:fill>
      <x:patternFill patternType="solid">
        <x:fgColor rgb="fffaee92"/>
        <x:bgColor indexed="64"/>
      </x:patternFill>
    </x:fill>
    <x:fill>
      <x:patternFill patternType="solid">
        <x:fgColor rgb="fffaee90"/>
        <x:bgColor indexed="64"/>
      </x:patternFill>
    </x:fill>
    <x:fill>
      <x:patternFill patternType="solid">
        <x:fgColor rgb="fffdee91"/>
        <x:bgColor indexed="64"/>
      </x:patternFill>
    </x:fill>
    <x:fill>
      <x:patternFill patternType="solid">
        <x:fgColor rgb="fffcec95"/>
        <x:bgColor indexed="64"/>
      </x:patternFill>
    </x:fill>
    <x:fill>
      <x:patternFill patternType="solid">
        <x:fgColor rgb="ffa6f4de"/>
        <x:bgColor indexed="64"/>
      </x:patternFill>
    </x:fill>
    <x:fill>
      <x:patternFill patternType="solid">
        <x:fgColor rgb="fffffcbc"/>
        <x:bgColor indexed="64"/>
      </x:patternFill>
    </x:fill>
    <x:fill>
      <x:patternFill patternType="solid">
        <x:fgColor rgb="ffe8e4e6"/>
        <x:bgColor indexed="64"/>
      </x:patternFill>
    </x:fill>
    <x:fill>
      <x:patternFill patternType="solid">
        <x:fgColor rgb="fffaef8b"/>
        <x:bgColor indexed="64"/>
      </x:patternFill>
    </x:fill>
    <x:fill>
      <x:patternFill patternType="solid">
        <x:fgColor rgb="ffffe891"/>
        <x:bgColor indexed="64"/>
      </x:patternFill>
    </x:fill>
    <x:fill>
      <x:patternFill patternType="solid">
        <x:fgColor rgb="fffeea95"/>
        <x:bgColor indexed="64"/>
      </x:patternFill>
    </x:fill>
    <x:fill>
      <x:patternFill patternType="solid">
        <x:fgColor rgb="fffeeb94"/>
        <x:bgColor indexed="64"/>
      </x:patternFill>
    </x:fill>
    <x:fill>
      <x:patternFill patternType="solid">
        <x:fgColor rgb="ffaaf4df"/>
        <x:bgColor indexed="64"/>
      </x:patternFill>
    </x:fill>
    <x:fill>
      <x:patternFill patternType="solid">
        <x:fgColor rgb="fffbec8f"/>
        <x:bgColor indexed="64"/>
      </x:patternFill>
    </x:fill>
    <x:fill>
      <x:patternFill patternType="solid">
        <x:fgColor rgb="fffeeb8f"/>
        <x:bgColor indexed="64"/>
      </x:patternFill>
    </x:fill>
    <x:fill>
      <x:patternFill patternType="solid">
        <x:fgColor rgb="ffadf1df"/>
        <x:bgColor indexed="64"/>
      </x:patternFill>
    </x:fill>
    <x:fill>
      <x:patternFill patternType="solid">
        <x:fgColor rgb="ffd6c2f4"/>
        <x:bgColor indexed="64"/>
      </x:patternFill>
    </x:fill>
    <x:fill>
      <x:patternFill patternType="solid">
        <x:fgColor rgb="fff67554"/>
        <x:bgColor indexed="64"/>
      </x:patternFill>
    </x:fill>
    <x:fill>
      <x:patternFill patternType="solid">
        <x:fgColor rgb="ffb0f1df"/>
        <x:bgColor indexed="64"/>
      </x:patternFill>
    </x:fill>
    <x:fill>
      <x:patternFill patternType="solid">
        <x:fgColor rgb="ffffea90"/>
        <x:bgColor indexed="64"/>
      </x:patternFill>
    </x:fill>
    <x:fill>
      <x:patternFill patternType="solid">
        <x:fgColor rgb="ffff0000"/>
        <x:bgColor indexed="64"/>
      </x:patternFill>
    </x:fill>
    <x:fill>
      <x:patternFill patternType="solid">
        <x:fgColor rgb="ffb7f4fe"/>
        <x:bgColor indexed="64"/>
      </x:patternFill>
    </x:fill>
    <x:fill>
      <x:patternFill patternType="solid">
        <x:fgColor rgb="ffffeb92"/>
        <x:bgColor indexed="64"/>
      </x:patternFill>
    </x:fill>
    <x:fill>
      <x:patternFill patternType="solid">
        <x:fgColor rgb="fffded8c"/>
        <x:bgColor indexed="64"/>
      </x:patternFill>
    </x:fill>
    <x:fill>
      <x:patternFill patternType="solid">
        <x:fgColor rgb="fffeec91"/>
        <x:bgColor indexed="64"/>
      </x:patternFill>
    </x:fill>
    <x:fill>
      <x:patternFill patternType="solid">
        <x:fgColor rgb="ffb9f4fc"/>
        <x:bgColor indexed="64"/>
      </x:patternFill>
    </x:fill>
    <x:fill>
      <x:patternFill patternType="solid">
        <x:fgColor rgb="fffeea92"/>
        <x:bgColor indexed="64"/>
      </x:patternFill>
    </x:fill>
    <x:fill>
      <x:patternFill patternType="solid">
        <x:fgColor rgb="fffeeb93"/>
        <x:bgColor indexed="64"/>
      </x:patternFill>
    </x:fill>
    <x:fill>
      <x:patternFill patternType="solid">
        <x:fgColor rgb="ffdad8cc"/>
        <x:bgColor indexed="64"/>
      </x:patternFill>
    </x:fill>
    <x:fill>
      <x:patternFill patternType="solid">
        <x:fgColor rgb="fffeec93"/>
        <x:bgColor indexed="64"/>
      </x:patternFill>
    </x:fill>
    <x:fill>
      <x:patternFill patternType="solid">
        <x:fgColor rgb="ffb7f5fe"/>
        <x:bgColor indexed="64"/>
      </x:patternFill>
    </x:fill>
    <x:fill>
      <x:patternFill patternType="solid">
        <x:fgColor rgb="fffcec96"/>
        <x:bgColor indexed="64"/>
      </x:patternFill>
    </x:fill>
    <x:fill>
      <x:patternFill patternType="solid">
        <x:fgColor rgb="ffb7f4fd"/>
        <x:bgColor indexed="64"/>
      </x:patternFill>
    </x:fill>
    <x:fill>
      <x:patternFill patternType="solid">
        <x:fgColor rgb="ff5b3f86"/>
        <x:bgColor indexed="64"/>
      </x:patternFill>
    </x:fill>
    <x:fill>
      <x:patternFill patternType="solid">
        <x:fgColor rgb="ffffffff"/>
        <x:bgColor indexed="64"/>
      </x:patternFill>
    </x:fill>
    <x:fill>
      <x:patternFill patternType="solid">
        <x:fgColor rgb="fff8f9fa"/>
        <x:bgColor indexed="64"/>
      </x:patternFill>
    </x:fill>
    <x:fill>
      <x:patternFill patternType="solid">
        <x:fgColor rgb="ff8080ff"/>
        <x:bgColor indexed="64"/>
      </x:patternFill>
    </x:fill>
    <x:fill>
      <x:patternFill patternType="solid">
        <x:fgColor rgb="ffe5e500"/>
        <x:bgColor indexed="64"/>
      </x:patternFill>
    </x:fill>
    <x:fill>
      <x:patternFill patternType="solid">
        <x:fgColor rgb="ffc6d8ef"/>
        <x:bgColor indexed="64"/>
      </x:patternFill>
    </x:fill>
    <x:fill>
      <x:patternFill patternType="solid">
        <x:fgColor rgb="ffecf8d4"/>
        <x:bgColor indexed="64"/>
      </x:patternFill>
    </x:fill>
    <x:fill>
      <x:patternFill patternType="solid">
        <x:fgColor rgb="fffff5cc"/>
        <x:bgColor indexed="64"/>
      </x:patternFill>
    </x:fill>
    <x:fill>
      <x:patternFill patternType="solid">
        <x:fgColor rgb="ffbab9e1"/>
        <x:bgColor indexed="64"/>
      </x:patternFill>
    </x:fill>
    <x:fill>
      <x:patternFill patternType="solid">
        <x:fgColor rgb="ffb8b8b8"/>
        <x:bgColor indexed="64"/>
      </x:patternFill>
    </x:fill>
    <x:fill>
      <x:patternFill patternType="solid">
        <x:fgColor rgb="fffce1c6"/>
        <x:bgColor indexed="64"/>
      </x:patternFill>
    </x:fill>
    <x:fill>
      <x:patternFill patternType="solid">
        <x:fgColor rgb="ffffe283"/>
        <x:bgColor indexed="64"/>
      </x:patternFill>
    </x:fill>
    <x:fill>
      <x:patternFill patternType="solid">
        <x:fgColor rgb="ffffe180"/>
        <x:bgColor indexed="64"/>
      </x:patternFill>
    </x:fill>
    <x:fill>
      <x:patternFill patternType="solid">
        <x:fgColor rgb="fffba29c"/>
        <x:bgColor indexed="64"/>
      </x:patternFill>
    </x:fill>
    <x:fill>
      <x:patternFill patternType="solid">
        <x:fgColor rgb="fffefe7d"/>
        <x:bgColor indexed="64"/>
      </x:patternFill>
    </x:fill>
    <x:fill>
      <x:patternFill patternType="solid">
        <x:fgColor rgb="fffdc38a"/>
        <x:bgColor indexed="64"/>
      </x:patternFill>
    </x:fill>
    <x:fill>
      <x:patternFill patternType="solid">
        <x:fgColor rgb="ffb0d469"/>
        <x:bgColor indexed="64"/>
      </x:patternFill>
    </x:fill>
    <x:fill>
      <x:patternFill patternType="solid">
        <x:fgColor rgb="ffffff7b"/>
        <x:bgColor indexed="64"/>
      </x:patternFill>
    </x:fill>
    <x:fill>
      <x:patternFill patternType="solid">
        <x:fgColor rgb="ffabf1de"/>
        <x:bgColor indexed="64"/>
      </x:patternFill>
    </x:fill>
    <x:fill>
      <x:patternFill patternType="solid">
        <x:fgColor rgb="ff9cbced"/>
        <x:bgColor indexed="64"/>
      </x:patternFill>
    </x:fill>
    <x:fill>
      <x:patternFill patternType="solid">
        <x:fgColor rgb="ffacefdd"/>
        <x:bgColor indexed="64"/>
      </x:patternFill>
    </x:fill>
    <x:fill>
      <x:patternFill patternType="solid">
        <x:fgColor rgb="ffa9f6e0"/>
        <x:bgColor indexed="64"/>
      </x:patternFill>
    </x:fill>
    <x:fill>
      <x:patternFill patternType="solid">
        <x:fgColor rgb="ffe097df"/>
        <x:bgColor indexed="64"/>
      </x:patternFill>
    </x:fill>
    <x:fill>
      <x:patternFill patternType="solid">
        <x:fgColor rgb="ffa9f4df"/>
        <x:bgColor indexed="64"/>
      </x:patternFill>
    </x:fill>
    <x:fill>
      <x:patternFill patternType="solid">
        <x:fgColor rgb="ffffd6ef"/>
        <x:bgColor indexed="64"/>
      </x:patternFill>
    </x:fill>
    <x:fill>
      <x:patternFill patternType="solid">
        <x:fgColor rgb="ffafd465"/>
        <x:bgColor indexed="64"/>
      </x:patternFill>
    </x:fill>
    <x:fill>
      <x:patternFill patternType="solid">
        <x:fgColor rgb="ffff838b"/>
        <x:bgColor indexed="64"/>
      </x:patternFill>
    </x:fill>
    <x:fill>
      <x:patternFill patternType="solid">
        <x:fgColor rgb="ff9ebbea"/>
        <x:bgColor indexed="64"/>
      </x:patternFill>
    </x:fill>
    <x:fill>
      <x:patternFill patternType="solid">
        <x:fgColor rgb="ffacf4df"/>
        <x:bgColor indexed="64"/>
      </x:patternFill>
    </x:fill>
    <x:fill>
      <x:patternFill patternType="solid">
        <x:fgColor rgb="ffa0e3de"/>
        <x:bgColor indexed="64"/>
      </x:patternFill>
    </x:fill>
    <x:fill>
      <x:patternFill patternType="solid">
        <x:fgColor rgb="ffa0e2de"/>
        <x:bgColor indexed="64"/>
      </x:patternFill>
    </x:fill>
    <x:fill>
      <x:patternFill patternType="solid">
        <x:fgColor rgb="ffbeedf5"/>
        <x:bgColor indexed="64"/>
      </x:patternFill>
    </x:fill>
    <x:fill>
      <x:patternFill patternType="solid">
        <x:fgColor rgb="ff74489e"/>
        <x:bgColor indexed="64"/>
      </x:patternFill>
    </x:fill>
    <x:fill>
      <x:patternFill patternType="solid">
        <x:fgColor rgb="ff7150a6"/>
        <x:bgColor indexed="64"/>
      </x:patternFill>
    </x:fill>
    <x:fill>
      <x:patternFill patternType="solid">
        <x:fgColor rgb="ffe7c2b6"/>
        <x:bgColor indexed="64"/>
      </x:patternFill>
    </x:fill>
    <x:fill>
      <x:patternFill patternType="solid">
        <x:fgColor rgb="ff6e57ad"/>
        <x:bgColor indexed="64"/>
      </x:patternFill>
    </x:fill>
    <x:fill>
      <x:patternFill patternType="solid">
        <x:fgColor rgb="ffffc267"/>
        <x:bgColor indexed="64"/>
      </x:patternFill>
    </x:fill>
    <x:fill>
      <x:patternFill patternType="solid">
        <x:fgColor rgb="ffd3b8bb"/>
        <x:bgColor indexed="64"/>
      </x:patternFill>
    </x:fill>
    <x:fill>
      <x:patternFill patternType="solid">
        <x:fgColor rgb="ff6660da"/>
        <x:bgColor indexed="64"/>
      </x:patternFill>
    </x:fill>
    <x:fill>
      <x:patternFill patternType="solid">
        <x:fgColor rgb="ff7faed7"/>
        <x:bgColor indexed="64"/>
      </x:patternFill>
    </x:fill>
    <x:fill>
      <x:patternFill patternType="solid">
        <x:fgColor rgb="ff800080"/>
        <x:bgColor indexed="64"/>
      </x:patternFill>
    </x:fill>
    <x:fill>
      <x:patternFill patternType="solid">
        <x:fgColor rgb="ffbdf3fc"/>
        <x:bgColor indexed="64"/>
      </x:patternFill>
    </x:fill>
    <x:fill>
      <x:patternFill patternType="solid">
        <x:fgColor rgb="fff5d4eb"/>
        <x:bgColor indexed="64"/>
      </x:patternFill>
    </x:fill>
    <x:fill>
      <x:patternFill patternType="solid">
        <x:fgColor rgb="fffdd7ee"/>
        <x:bgColor indexed="64"/>
      </x:patternFill>
    </x:fill>
    <x:fill>
      <x:patternFill patternType="solid">
        <x:fgColor rgb="fffced91"/>
        <x:bgColor indexed="64"/>
      </x:patternFill>
    </x:fill>
    <x:fill>
      <x:patternFill patternType="solid">
        <x:fgColor rgb="ffbbf3fa"/>
        <x:bgColor indexed="64"/>
      </x:patternFill>
    </x:fill>
    <x:fill>
      <x:patternFill patternType="solid">
        <x:fgColor rgb="ffffe892"/>
        <x:bgColor indexed="64"/>
      </x:patternFill>
    </x:fill>
    <x:fill>
      <x:patternFill patternType="solid">
        <x:fgColor rgb="fffbee90"/>
        <x:bgColor indexed="64"/>
      </x:patternFill>
    </x:fill>
    <x:fill>
      <x:patternFill patternType="solid">
        <x:fgColor rgb="ff42c7f1"/>
        <x:bgColor indexed="64"/>
      </x:patternFill>
    </x:fill>
  </x:fills>
  <x:borders count="104">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thin">
        <x:color auto="1"/>
      </x:right>
      <x:top style="medium">
        <x:color auto="1"/>
      </x:top>
      <x:bottom style="thin">
        <x:color auto="1"/>
      </x:bottom>
    </x:border>
    <x:border>
      <x:left style="medium">
        <x:color auto="1"/>
      </x:left>
      <x:right style="thin">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thin">
        <x:color auto="1"/>
      </x:left>
      <x:right style="thin">
        <x:color auto="1"/>
      </x:right>
      <x:top style="thin">
        <x:color auto="1"/>
      </x:top>
      <x:bottom style="medium">
        <x:color auto="1"/>
      </x:bottom>
    </x:border>
    <x:border>
      <x:left style="thin">
        <x:color auto="1"/>
      </x:left>
      <x:right style="medium">
        <x:color auto="1"/>
      </x:right>
      <x:top style="medium">
        <x:color auto="1"/>
      </x:top>
      <x:bottom style="thin">
        <x:color auto="1"/>
      </x:bottom>
    </x:border>
    <x:border>
      <x:left style="thin">
        <x:color auto="1"/>
      </x:left>
      <x:right style="medium">
        <x:color auto="1"/>
      </x:right>
      <x:top style="thin">
        <x:color auto="1"/>
      </x:top>
      <x:bottom style="medium">
        <x:color auto="1"/>
      </x:bottom>
    </x:border>
    <x:border>
      <x:left style="thin">
        <x:color auto="1"/>
      </x:left>
      <x:right style="double">
        <x:color auto="1"/>
      </x:right>
      <x:top style="medium">
        <x:color auto="1"/>
      </x:top>
      <x:bottom style="thin">
        <x:color auto="1"/>
      </x:bottom>
    </x:border>
    <x:border>
      <x:left style="thin">
        <x:color auto="1"/>
      </x:left>
      <x:right style="double">
        <x:color auto="1"/>
      </x:right>
      <x:top style="thin">
        <x:color auto="1"/>
      </x:top>
      <x:bottom style="thin">
        <x:color auto="1"/>
      </x:bottom>
    </x:border>
    <x:border>
      <x:left>
        <x:color auto="1"/>
      </x:left>
      <x:right style="thin">
        <x:color auto="1"/>
      </x:right>
      <x:top style="thin">
        <x:color auto="1"/>
      </x:top>
      <x:bottom style="thin">
        <x:color auto="1"/>
      </x:bottom>
    </x:border>
    <x:border>
      <x:left style="thin">
        <x:color auto="1"/>
      </x:left>
      <x:right style="double">
        <x:color auto="1"/>
      </x:right>
      <x:top style="thin">
        <x:color auto="1"/>
      </x:top>
      <x:bottom style="medium">
        <x:color auto="1"/>
      </x:bottom>
    </x:border>
    <x:border>
      <x:left>
        <x:color auto="1"/>
      </x:left>
      <x:right style="thin">
        <x:color auto="1"/>
      </x:right>
      <x:top style="thin">
        <x:color auto="1"/>
      </x:top>
      <x:bottom style="medium">
        <x:color auto="1"/>
      </x:bottom>
    </x:border>
    <x:border>
      <x:left>
        <x:color auto="1"/>
      </x:left>
      <x:right style="thin">
        <x:color auto="1"/>
      </x:right>
      <x:top style="thin">
        <x:color auto="1"/>
      </x:top>
      <x:bottom>
        <x:color auto="1"/>
      </x:bottom>
    </x:border>
    <x:border>
      <x:left>
        <x:color auto="1"/>
      </x:left>
      <x:right style="thin">
        <x:color auto="1"/>
      </x:right>
      <x:top>
        <x:color auto="1"/>
      </x:top>
      <x:bottom>
        <x:color auto="1"/>
      </x:bottom>
    </x:border>
    <x:border>
      <x:left style="thin">
        <x:color auto="1"/>
      </x:left>
      <x:right style="thin">
        <x:color auto="1"/>
      </x:right>
      <x:top style="thin">
        <x:color auto="1"/>
      </x:top>
      <x:bottom>
        <x:color auto="1"/>
      </x:bottom>
    </x:border>
    <x:border>
      <x:left style="thin">
        <x:color auto="1"/>
      </x:left>
      <x:right style="thin">
        <x:color auto="1"/>
      </x:right>
      <x:top>
        <x:color auto="1"/>
      </x:top>
      <x:bottom>
        <x:color auto="1"/>
      </x:bottom>
    </x:border>
    <x:border>
      <x:left style="thin">
        <x:color auto="1"/>
      </x:left>
      <x:right style="thin">
        <x:color auto="1"/>
      </x:right>
      <x:top>
        <x:color auto="1"/>
      </x:top>
      <x:bottom style="medium">
        <x:color auto="1"/>
      </x:bottom>
    </x:border>
    <x:border>
      <x:left style="thin">
        <x:color auto="1"/>
      </x:left>
      <x:right style="thin">
        <x:color auto="1"/>
      </x:right>
      <x:top>
        <x:color auto="1"/>
      </x:top>
      <x:bottom style="thin">
        <x:color auto="1"/>
      </x:bottom>
    </x:border>
    <x:border>
      <x:left>
        <x:color auto="1"/>
      </x:left>
      <x:right>
        <x:color auto="1"/>
      </x:right>
      <x:top>
        <x:color auto="1"/>
      </x:top>
      <x:bottom style="thin">
        <x:color auto="1"/>
      </x:bottom>
    </x:border>
    <x:border>
      <x:left>
        <x:color auto="1"/>
      </x:left>
      <x:right>
        <x:color auto="1"/>
      </x:right>
      <x:top style="thin">
        <x:color auto="1"/>
      </x:top>
      <x:bottom style="thin">
        <x:color auto="1"/>
      </x:bottom>
    </x:border>
    <x:border>
      <x:left>
        <x:color auto="1"/>
      </x:left>
      <x:right>
        <x:color auto="1"/>
      </x:right>
      <x:top style="thin">
        <x:color auto="1"/>
      </x:top>
      <x:bottom>
        <x:color auto="1"/>
      </x:bottom>
    </x:border>
    <x:border>
      <x:left style="thin">
        <x:color auto="1"/>
      </x:left>
      <x:right style="thin">
        <x:color auto="1"/>
      </x:right>
      <x:top style="medium">
        <x:color auto="1"/>
      </x:top>
      <x:bottom style="thin">
        <x:color auto="1"/>
      </x:bottom>
    </x:border>
    <x:border>
      <x:left>
        <x:color auto="1"/>
      </x:left>
      <x:right>
        <x:color auto="1"/>
      </x:right>
      <x:top style="medium">
        <x:color auto="1"/>
      </x:top>
      <x:bottom>
        <x:color auto="1"/>
      </x:bottom>
    </x:border>
    <x:border>
      <x:left>
        <x:color auto="1"/>
      </x:left>
      <x:right style="medium">
        <x:color auto="1"/>
      </x:right>
      <x:top style="medium">
        <x:color auto="1"/>
      </x:top>
      <x:bottom>
        <x:color auto="1"/>
      </x:bottom>
    </x:border>
    <x:border>
      <x:left>
        <x:color auto="1"/>
      </x:left>
      <x:right style="medium">
        <x:color auto="1"/>
      </x:right>
      <x:top>
        <x:color auto="1"/>
      </x:top>
      <x:bottom>
        <x:color auto="1"/>
      </x:bottom>
    </x:border>
    <x:border>
      <x:left style="medium">
        <x:color auto="1"/>
      </x:left>
      <x:right>
        <x:color auto="1"/>
      </x:right>
      <x:top>
        <x:color auto="1"/>
      </x:top>
      <x:bottom style="medium">
        <x:color auto="1"/>
      </x:bottom>
    </x:border>
    <x:border>
      <x:left>
        <x:color auto="1"/>
      </x:left>
      <x:right>
        <x:color auto="1"/>
      </x:right>
      <x:top>
        <x:color auto="1"/>
      </x:top>
      <x:bottom style="medium">
        <x:color auto="1"/>
      </x:bottom>
    </x:border>
    <x:border>
      <x:left>
        <x:color auto="1"/>
      </x:left>
      <x:right style="medium">
        <x:color auto="1"/>
      </x:right>
      <x:top>
        <x:color auto="1"/>
      </x:top>
      <x:bottom style="medium">
        <x:color auto="1"/>
      </x:bottom>
    </x:border>
    <x:border>
      <x:left style="medium">
        <x:color rgb="ff442f65"/>
      </x:left>
      <x:right>
        <x:color auto="1"/>
      </x:right>
      <x:top style="medium">
        <x:color rgb="ff442f65"/>
      </x:top>
      <x:bottom>
        <x:color auto="1"/>
      </x:bottom>
    </x:border>
    <x:border>
      <x:left style="medium">
        <x:color rgb="ffcccccc"/>
      </x:left>
      <x:right>
        <x:color auto="1"/>
      </x:right>
      <x:top style="medium">
        <x:color rgb="ff442f65"/>
      </x:top>
      <x:bottom>
        <x:color auto="1"/>
      </x:bottom>
    </x:border>
    <x:border>
      <x:left style="medium">
        <x:color rgb="ffcccccc"/>
      </x:left>
      <x:right style="medium">
        <x:color rgb="ffcccccc"/>
      </x:right>
      <x:top style="medium">
        <x:color rgb="ff442f65"/>
      </x:top>
      <x:bottom>
        <x:color auto="1"/>
      </x:bottom>
    </x:border>
    <x:border>
      <x:left style="medium">
        <x:color rgb="ffcccccc"/>
      </x:left>
      <x:right style="medium">
        <x:color rgb="ff442f65"/>
      </x:right>
      <x:top style="medium">
        <x:color rgb="ff442f65"/>
      </x:top>
      <x:bottom>
        <x:color auto="1"/>
      </x:bottom>
    </x:border>
    <x:border>
      <x:left style="medium">
        <x:color rgb="ff442f65"/>
      </x:left>
      <x:right>
        <x:color auto="1"/>
      </x:right>
      <x:top style="medium">
        <x:color rgb="ffcccccc"/>
      </x:top>
      <x:bottom>
        <x:color auto="1"/>
      </x:bottom>
    </x:border>
    <x:border>
      <x:left style="medium">
        <x:color rgb="ffcccccc"/>
      </x:left>
      <x:right>
        <x:color auto="1"/>
      </x:right>
      <x:top style="medium">
        <x:color rgb="ffcccccc"/>
      </x:top>
      <x:bottom>
        <x:color auto="1"/>
      </x:bottom>
    </x:border>
    <x:border>
      <x:left style="medium">
        <x:color rgb="ffcccccc"/>
      </x:left>
      <x:right style="medium">
        <x:color rgb="ffcccccc"/>
      </x:right>
      <x:top style="medium">
        <x:color rgb="ffcccccc"/>
      </x:top>
      <x:bottom>
        <x:color auto="1"/>
      </x:bottom>
    </x:border>
    <x:border>
      <x:left style="medium">
        <x:color rgb="ffcccccc"/>
      </x:left>
      <x:right style="medium">
        <x:color rgb="ff442f65"/>
      </x:right>
      <x:top style="medium">
        <x:color rgb="ffcccccc"/>
      </x:top>
      <x:bottom>
        <x:color auto="1"/>
      </x:bottom>
    </x:border>
    <x:border>
      <x:left style="medium">
        <x:color rgb="ff442f65"/>
      </x:left>
      <x:right>
        <x:color auto="1"/>
      </x:right>
      <x:top style="medium">
        <x:color rgb="ffcccccc"/>
      </x:top>
      <x:bottom style="medium">
        <x:color rgb="ff442f65"/>
      </x:bottom>
    </x:border>
    <x:border>
      <x:left style="medium">
        <x:color rgb="ffcccccc"/>
      </x:left>
      <x:right>
        <x:color auto="1"/>
      </x:right>
      <x:top style="medium">
        <x:color rgb="ffcccccc"/>
      </x:top>
      <x:bottom style="medium">
        <x:color rgb="ff442f65"/>
      </x:bottom>
    </x:border>
    <x:border>
      <x:left style="medium">
        <x:color rgb="ffcccccc"/>
      </x:left>
      <x:right style="medium">
        <x:color rgb="ffcccccc"/>
      </x:right>
      <x:top style="medium">
        <x:color rgb="ffcccccc"/>
      </x:top>
      <x:bottom style="medium">
        <x:color rgb="ff442f65"/>
      </x:bottom>
    </x:border>
    <x:border>
      <x:left style="medium">
        <x:color rgb="ffcccccc"/>
      </x:left>
      <x:right style="medium">
        <x:color rgb="ff442f65"/>
      </x:right>
      <x:top style="medium">
        <x:color rgb="ffcccccc"/>
      </x:top>
      <x:bottom style="medium">
        <x:color rgb="ff442f65"/>
      </x:bottom>
    </x:border>
    <x:border>
      <x:left style="medium">
        <x:color rgb="ff442f65"/>
      </x:left>
      <x:right>
        <x:color auto="1"/>
      </x:right>
      <x:top style="medium">
        <x:color rgb="fff8f9fa"/>
      </x:top>
      <x:bottom>
        <x:color auto="1"/>
      </x:bottom>
    </x:border>
    <x:border>
      <x:left style="medium">
        <x:color rgb="ffcccccc"/>
      </x:left>
      <x:right>
        <x:color auto="1"/>
      </x:right>
      <x:top style="medium">
        <x:color rgb="fff8f9fa"/>
      </x:top>
      <x:bottom>
        <x:color auto="1"/>
      </x:bottom>
    </x:border>
    <x:border>
      <x:left style="medium">
        <x:color rgb="ffcccccc"/>
      </x:left>
      <x:right style="medium">
        <x:color rgb="ff442f65"/>
      </x:right>
      <x:top style="medium">
        <x:color rgb="fff8f9fa"/>
      </x:top>
      <x:bottom>
        <x:color auto="1"/>
      </x:bottom>
    </x:border>
    <x:border>
      <x:left style="medium">
        <x:color rgb="ff442f65"/>
      </x:left>
      <x:right>
        <x:color auto="1"/>
      </x:right>
      <x:top style="medium">
        <x:color rgb="ffcccccc"/>
      </x:top>
      <x:bottom style="medium">
        <x:color rgb="fff8f9fa"/>
      </x:bottom>
    </x:border>
    <x:border>
      <x:left style="medium">
        <x:color rgb="ffcccccc"/>
      </x:left>
      <x:right>
        <x:color auto="1"/>
      </x:right>
      <x:top style="medium">
        <x:color rgb="ffcccccc"/>
      </x:top>
      <x:bottom style="medium">
        <x:color rgb="fff8f9fa"/>
      </x:bottom>
    </x:border>
    <x:border>
      <x:left style="medium">
        <x:color rgb="ffcccccc"/>
      </x:left>
      <x:right style="medium">
        <x:color rgb="ff442f65"/>
      </x:right>
      <x:top style="medium">
        <x:color rgb="ffcccccc"/>
      </x:top>
      <x:bottom style="medium">
        <x:color rgb="fff8f9fa"/>
      </x:bottom>
    </x:border>
    <x:border>
      <x:left style="medium">
        <x:color auto="1"/>
      </x:left>
      <x:right>
        <x:color auto="1"/>
      </x:right>
      <x:top style="medium">
        <x:color auto="1"/>
      </x:top>
      <x:bottom>
        <x:color auto="1"/>
      </x:bottom>
    </x:border>
    <x:border>
      <x:left style="medium">
        <x:color rgb="ffcccccc"/>
      </x:left>
      <x:right>
        <x:color auto="1"/>
      </x:right>
      <x:top style="medium">
        <x:color auto="1"/>
      </x:top>
      <x:bottom>
        <x:color auto="1"/>
      </x:bottom>
    </x:border>
    <x:border>
      <x:left style="medium">
        <x:color rgb="ffcccccc"/>
      </x:left>
      <x:right style="medium">
        <x:color rgb="ff442f65"/>
      </x:right>
      <x:top style="medium">
        <x:color auto="1"/>
      </x:top>
      <x:bottom>
        <x:color auto="1"/>
      </x:bottom>
    </x:border>
    <x:border>
      <x:left style="medium">
        <x:color auto="1"/>
      </x:left>
      <x:right>
        <x:color auto="1"/>
      </x:right>
      <x:top style="medium">
        <x:color rgb="ffcccccc"/>
      </x:top>
      <x:bottom>
        <x:color auto="1"/>
      </x:bottom>
    </x:border>
    <x:border>
      <x:left style="medium">
        <x:color auto="1"/>
      </x:left>
      <x:right>
        <x:color auto="1"/>
      </x:right>
      <x:top style="medium">
        <x:color rgb="ffcccccc"/>
      </x:top>
      <x:bottom style="medium">
        <x:color auto="1"/>
      </x:bottom>
    </x:border>
    <x:border>
      <x:left style="medium">
        <x:color rgb="ffcccccc"/>
      </x:left>
      <x:right>
        <x:color auto="1"/>
      </x:right>
      <x:top style="medium">
        <x:color rgb="ffcccccc"/>
      </x:top>
      <x:bottom style="medium">
        <x:color auto="1"/>
      </x:bottom>
    </x:border>
    <x:border>
      <x:left style="medium">
        <x:color rgb="ffcccccc"/>
      </x:left>
      <x:right style="medium">
        <x:color rgb="ff442f65"/>
      </x:right>
      <x:top style="medium">
        <x:color rgb="ffcccccc"/>
      </x:top>
      <x:bottom style="medium">
        <x:color auto="1"/>
      </x:bottom>
    </x:border>
    <x:border>
      <x:left style="medium">
        <x:color auto="1"/>
      </x:left>
      <x:right>
        <x:color auto="1"/>
      </x:right>
      <x:top style="medium">
        <x:color rgb="ffcccccc"/>
      </x:top>
      <x:bottom style="medium">
        <x:color rgb="ff442f65"/>
      </x:bottom>
    </x:border>
    <x:border>
      <x:left style="medium">
        <x:color auto="1"/>
      </x:left>
      <x:right>
        <x:color auto="1"/>
      </x:right>
      <x:top>
        <x:color auto="1"/>
      </x:top>
      <x:bottom>
        <x:color auto="1"/>
      </x:bottom>
    </x:border>
    <x:border>
      <x:left style="medium">
        <x:color rgb="ffcccccc"/>
      </x:left>
      <x:right>
        <x:color auto="1"/>
      </x:right>
      <x:top>
        <x:color auto="1"/>
      </x:top>
      <x:bottom>
        <x:color auto="1"/>
      </x:bottom>
    </x:border>
    <x:border>
      <x:left style="medium">
        <x:color rgb="ffcccccc"/>
      </x:left>
      <x:right style="medium">
        <x:color rgb="ff442f65"/>
      </x:right>
      <x:top>
        <x:color auto="1"/>
      </x:top>
      <x:bottom>
        <x:color auto="1"/>
      </x:bottom>
    </x:border>
    <x:border>
      <x:left style="medium">
        <x:color auto="1"/>
      </x:left>
      <x:right>
        <x:color auto="1"/>
      </x:right>
      <x:top style="medium">
        <x:color rgb="fff8f9fa"/>
      </x:top>
      <x:bottom>
        <x:color auto="1"/>
      </x:bottom>
    </x:border>
    <x:border>
      <x:left style="medium">
        <x:color rgb="ff442f65"/>
      </x:left>
      <x:right>
        <x:color auto="1"/>
      </x:right>
      <x:top>
        <x:color auto="1"/>
      </x:top>
      <x:bottom>
        <x:color auto="1"/>
      </x:bottom>
    </x:border>
    <x:border>
      <x:left style="medium">
        <x:color rgb="ffcccccc"/>
      </x:left>
      <x:right>
        <x:color auto="1"/>
      </x:right>
      <x:top style="medium">
        <x:color auto="1"/>
      </x:top>
      <x:bottom style="medium">
        <x:color rgb="ff442f65"/>
      </x:bottom>
    </x:border>
    <x:border>
      <x:left style="medium">
        <x:color auto="1"/>
      </x:left>
      <x:right style="thin">
        <x:color auto="1"/>
      </x:right>
      <x:top>
        <x:color auto="1"/>
      </x:top>
      <x:bottom style="thin">
        <x:color auto="1"/>
      </x:bottom>
    </x:border>
    <x:border>
      <x:left style="thin">
        <x:color auto="1"/>
      </x:left>
      <x:right style="medium">
        <x:color auto="1"/>
      </x:right>
      <x:top>
        <x:color auto="1"/>
      </x:top>
      <x:bottom style="thin">
        <x:color auto="1"/>
      </x:bottom>
    </x:border>
    <x:border>
      <x:left style="medium">
        <x:color auto="1"/>
      </x:left>
      <x:right style="thin">
        <x:color auto="1"/>
      </x:right>
      <x:top style="thin">
        <x:color auto="1"/>
      </x:top>
      <x:bottom>
        <x:color auto="1"/>
      </x:bottom>
    </x:border>
    <x:border>
      <x:left style="thin">
        <x:color auto="1"/>
      </x:left>
      <x:right style="medium">
        <x:color auto="1"/>
      </x:right>
      <x:top style="thin">
        <x:color auto="1"/>
      </x:top>
      <x:bottom>
        <x:color auto="1"/>
      </x:bottom>
    </x:border>
    <x:border>
      <x:left style="medium">
        <x:color rgb="ffcccccc"/>
      </x:left>
      <x:right style="medium">
        <x:color rgb="ffffffff"/>
      </x:right>
      <x:top style="medium">
        <x:color rgb="fff8f9fa"/>
      </x:top>
      <x:bottom>
        <x:color auto="1"/>
      </x:bottom>
    </x:border>
    <x:border>
      <x:left style="medium">
        <x:color rgb="ffcccccc"/>
      </x:left>
      <x:right style="medium">
        <x:color rgb="fff8f9fa"/>
      </x:right>
      <x:top style="medium">
        <x:color rgb="ffcccccc"/>
      </x:top>
      <x:bottom>
        <x:color auto="1"/>
      </x:bottom>
    </x:border>
    <x:border>
      <x:left style="medium">
        <x:color rgb="ffcccccc"/>
      </x:left>
      <x:right style="medium">
        <x:color rgb="ffffffff"/>
      </x:right>
      <x:top style="medium">
        <x:color rgb="ffcccccc"/>
      </x:top>
      <x:bottom>
        <x:color auto="1"/>
      </x:bottom>
    </x:border>
    <x:border>
      <x:left style="medium">
        <x:color rgb="ffffffff"/>
      </x:left>
      <x:right style="medium">
        <x:color rgb="ffcccccc"/>
      </x:right>
      <x:top style="medium">
        <x:color rgb="fff8f9fa"/>
      </x:top>
      <x:bottom>
        <x:color auto="1"/>
      </x:bottom>
    </x:border>
    <x:border>
      <x:left style="medium">
        <x:color rgb="fff8f9fa"/>
      </x:left>
      <x:right style="medium">
        <x:color rgb="ffcccccc"/>
      </x:right>
      <x:top style="medium">
        <x:color rgb="ffcccccc"/>
      </x:top>
      <x:bottom>
        <x:color auto="1"/>
      </x:bottom>
    </x:border>
    <x:border>
      <x:left style="medium">
        <x:color rgb="ffffffff"/>
      </x:left>
      <x:right style="medium">
        <x:color rgb="ffcccccc"/>
      </x:right>
      <x:top style="medium">
        <x:color rgb="ffcccccc"/>
      </x:top>
      <x:bottom>
        <x:color auto="1"/>
      </x:bottom>
    </x:border>
    <x:border>
      <x:left style="medium">
        <x:color rgb="fff8f9fa"/>
      </x:left>
      <x:right style="medium">
        <x:color rgb="ffcccccc"/>
      </x:right>
      <x:top style="medium">
        <x:color rgb="ffcccccc"/>
      </x:top>
      <x:bottom style="medium">
        <x:color rgb="ff442f65"/>
      </x:bottom>
    </x:border>
    <x:border>
      <x:left style="medium">
        <x:color rgb="ffcccccc"/>
      </x:left>
      <x:right style="medium">
        <x:color rgb="fff8f9fa"/>
      </x:right>
      <x:top style="medium">
        <x:color rgb="ffcccccc"/>
      </x:top>
      <x:bottom style="medium">
        <x:color rgb="ff442f65"/>
      </x:bottom>
    </x:border>
    <x:border>
      <x:left style="medium">
        <x:color rgb="ffcccccc"/>
      </x:left>
      <x:right style="medium">
        <x:color rgb="ffffffff"/>
      </x:right>
      <x:top style="medium">
        <x:color rgb="ffcccccc"/>
      </x:top>
      <x:bottom style="medium">
        <x:color rgb="ff442f65"/>
      </x:bottom>
    </x:border>
    <x:border>
      <x:left style="medium">
        <x:color rgb="ffcccccc"/>
      </x:left>
      <x:right style="medium">
        <x:color rgb="fff8f9fa"/>
      </x:right>
      <x:top style="medium">
        <x:color rgb="fff8f9fa"/>
      </x:top>
      <x:bottom>
        <x:color auto="1"/>
      </x:bottom>
    </x:border>
    <x:border>
      <x:left style="medium">
        <x:color rgb="ffcccccc"/>
      </x:left>
      <x:right>
        <x:color auto="1"/>
      </x:right>
      <x:top style="medium">
        <x:color rgb="fff8f9fa"/>
      </x:top>
      <x:bottom style="medium">
        <x:color rgb="ff442f65"/>
      </x:bottom>
    </x:border>
    <x:border>
      <x:left style="medium">
        <x:color rgb="ffcccccc"/>
      </x:left>
      <x:right style="medium">
        <x:color rgb="fff8f9fa"/>
      </x:right>
      <x:top style="medium">
        <x:color rgb="fff8f9fa"/>
      </x:top>
      <x:bottom style="medium">
        <x:color rgb="ff442f65"/>
      </x:bottom>
    </x:border>
    <x:border>
      <x:left style="medium">
        <x:color rgb="ff442f65"/>
      </x:left>
      <x:right>
        <x:color auto="1"/>
      </x:right>
      <x:top style="medium">
        <x:color rgb="fff8f9fa"/>
      </x:top>
      <x:bottom style="medium">
        <x:color rgb="ff442f65"/>
      </x:bottom>
    </x:border>
    <x:border>
      <x:left style="medium">
        <x:color rgb="ffcccccc"/>
      </x:left>
      <x:right style="medium">
        <x:color rgb="ffcccccc"/>
      </x:right>
      <x:top style="medium">
        <x:color rgb="fff8f9fa"/>
      </x:top>
      <x:bottom>
        <x:color auto="1"/>
      </x:bottom>
    </x:border>
    <x:border>
      <x:left style="thin">
        <x:color auto="1"/>
      </x:left>
      <x:right style="medium">
        <x:color auto="1"/>
      </x:right>
      <x:top>
        <x:color auto="1"/>
      </x:top>
      <x:bottom style="medium">
        <x:color auto="1"/>
      </x:bottom>
    </x:border>
    <x:border>
      <x:left style="thin">
        <x:color auto="1"/>
      </x:left>
      <x:right>
        <x:color auto="1"/>
      </x:right>
      <x:top style="thin">
        <x:color auto="1"/>
      </x:top>
      <x:bottom style="thin">
        <x:color auto="1"/>
      </x:bottom>
    </x:border>
    <x:border>
      <x:left style="medium">
        <x:color auto="1"/>
      </x:left>
      <x:right style="medium">
        <x:color auto="1"/>
      </x:right>
      <x:top style="medium">
        <x:color auto="1"/>
      </x:top>
      <x:bottom style="medium">
        <x:color auto="1"/>
      </x:bottom>
    </x:border>
    <x:border>
      <x:left style="medium">
        <x:color rgb="ffcccccc"/>
      </x:left>
      <x:right style="medium">
        <x:color rgb="ffcccccc"/>
      </x:right>
      <x:top style="medium">
        <x:color rgb="fff8f9fa"/>
      </x:top>
      <x:bottom style="medium">
        <x:color rgb="ff442f65"/>
      </x:bottom>
    </x:border>
    <x:border>
      <x:left style="medium">
        <x:color rgb="ffcccccc"/>
      </x:left>
      <x:right style="medium">
        <x:color rgb="ffffffff"/>
      </x:right>
      <x:top style="medium">
        <x:color rgb="fff8f9fa"/>
      </x:top>
      <x:bottom style="medium">
        <x:color rgb="ff442f65"/>
      </x:bottom>
    </x:border>
    <x:border>
      <x:left style="medium">
        <x:color rgb="ffcccccc"/>
      </x:left>
      <x:right style="medium">
        <x:color rgb="ffffffff"/>
      </x:right>
      <x:top>
        <x:color auto="1"/>
      </x:top>
      <x:bottom>
        <x:color auto="1"/>
      </x:bottom>
    </x:border>
    <x:border>
      <x:left style="medium">
        <x:color auto="1"/>
      </x:left>
      <x:right style="thin">
        <x:color auto="1"/>
      </x:right>
      <x:top style="medium">
        <x:color auto="1"/>
      </x:top>
      <x:bottom style="medium">
        <x:color auto="1"/>
      </x:bottom>
    </x:border>
    <x:border>
      <x:left style="thin">
        <x:color auto="1"/>
      </x:left>
      <x:right style="thin">
        <x:color auto="1"/>
      </x:right>
      <x:top style="medium">
        <x:color auto="1"/>
      </x:top>
      <x:bottom style="medium">
        <x:color auto="1"/>
      </x:bottom>
    </x:border>
    <x:border>
      <x:left style="thin">
        <x:color auto="1"/>
      </x:left>
      <x:right style="medium">
        <x:color auto="1"/>
      </x:right>
      <x:top style="medium">
        <x:color auto="1"/>
      </x:top>
      <x:bottom style="medium">
        <x:color auto="1"/>
      </x:bottom>
    </x:border>
    <x:border>
      <x:left style="medium">
        <x:color rgb="ffcccccc"/>
      </x:left>
      <x:right style="medium">
        <x:color rgb="ff442f65"/>
      </x:right>
      <x:top style="medium">
        <x:color rgb="fff8f9fa"/>
      </x:top>
      <x:bottom style="medium">
        <x:color rgb="ff442f65"/>
      </x:bottom>
    </x:border>
    <x:border>
      <x:left style="medium">
        <x:color rgb="ffcccccc"/>
      </x:left>
      <x:right style="medium">
        <x:color rgb="ffcccccc"/>
      </x:right>
      <x:top style="medium">
        <x:color rgb="ffcccccc"/>
      </x:top>
      <x:bottom style="medium">
        <x:color rgb="ffcccccc"/>
      </x:bottom>
    </x:border>
    <x:border>
      <x:left style="medium">
        <x:color rgb="ff442f65"/>
      </x:left>
      <x:right style="medium">
        <x:color rgb="ffffffff"/>
      </x:right>
      <x:top style="medium">
        <x:color rgb="fff8f9fa"/>
      </x:top>
      <x:bottom>
        <x:color auto="1"/>
      </x:bottom>
    </x:border>
    <x:border>
      <x:left style="medium">
        <x:color rgb="ff442f65"/>
      </x:left>
      <x:right style="medium">
        <x:color rgb="ffffffff"/>
      </x:right>
      <x:top style="medium">
        <x:color rgb="ffcccccc"/>
      </x:top>
      <x:bottom>
        <x:color auto="1"/>
      </x:bottom>
    </x:border>
    <x:border>
      <x:left style="medium">
        <x:color rgb="ff442f65"/>
      </x:left>
      <x:right style="medium">
        <x:color rgb="fff8f9fa"/>
      </x:right>
      <x:top style="medium">
        <x:color rgb="ffcccccc"/>
      </x:top>
      <x:bottom style="medium">
        <x:color rgb="fff8f9fa"/>
      </x:bottom>
    </x:border>
    <x:border>
      <x:left>
        <x:color auto="1"/>
      </x:left>
      <x:right style="thin">
        <x:color auto="1"/>
      </x:right>
      <x:top style="medium">
        <x:color auto="1"/>
      </x:top>
      <x:bottom style="thin">
        <x:color auto="1"/>
      </x:bottom>
    </x:border>
    <x:border>
      <x:left>
        <x:color auto="1"/>
      </x:left>
      <x:right style="thin">
        <x:color auto="1"/>
      </x:right>
      <x:top>
        <x:color auto="1"/>
      </x:top>
      <x:bottom style="thin">
        <x:color auto="1"/>
      </x:bottom>
    </x:border>
    <x:border>
      <x:left style="thin">
        <x:color auto="1"/>
      </x:left>
      <x:right style="double">
        <x:color auto="1"/>
      </x:right>
      <x:top style="thin">
        <x:color auto="1"/>
      </x:top>
      <x:bottom>
        <x:color auto="1"/>
      </x:bottom>
    </x:border>
    <x:border>
      <x:left style="thin">
        <x:color auto="1"/>
      </x:left>
      <x:right style="double">
        <x:color auto="1"/>
      </x:right>
      <x:top>
        <x:color auto="1"/>
      </x:top>
      <x:bottom>
        <x:color auto="1"/>
      </x:bottom>
    </x:border>
    <x:border>
      <x:left style="thin">
        <x:color auto="1"/>
      </x:left>
      <x:right style="double">
        <x:color auto="1"/>
      </x:right>
      <x:top>
        <x:color auto="1"/>
      </x:top>
      <x:bottom style="thin">
        <x:color auto="1"/>
      </x:bottom>
    </x:border>
    <x:border>
      <x:left style="thin">
        <x:color auto="1"/>
      </x:left>
      <x:right>
        <x:color auto="1"/>
      </x:right>
      <x:top style="medium">
        <x:color auto="1"/>
      </x:top>
      <x:bottom style="thin">
        <x:color auto="1"/>
      </x:bottom>
    </x:border>
    <x:border>
      <x:left>
        <x:color auto="1"/>
      </x:left>
      <x:right>
        <x:color auto="1"/>
      </x:right>
      <x:top style="medium">
        <x:color auto="1"/>
      </x:top>
      <x:bottom style="thin">
        <x:color auto="1"/>
      </x:bottom>
    </x:border>
    <x:border>
      <x:left>
        <x:color auto="1"/>
      </x:left>
      <x:right style="double">
        <x:color auto="1"/>
      </x:right>
      <x:top style="medium">
        <x:color auto="1"/>
      </x:top>
      <x:bottom style="thin">
        <x:color auto="1"/>
      </x:bottom>
    </x:border>
    <x:border>
      <x:left style="thin">
        <x:color auto="1"/>
      </x:left>
      <x:right style="medium">
        <x:color auto="1"/>
      </x:right>
      <x:top>
        <x:color auto="1"/>
      </x:top>
      <x:bottom>
        <x:color auto="1"/>
      </x:bottom>
    </x:border>
    <x:border>
      <x:left>
        <x:color auto="1"/>
      </x:left>
      <x:right style="medium">
        <x:color auto="1"/>
      </x:right>
      <x:top style="medium">
        <x:color auto="1"/>
      </x:top>
      <x:bottom style="thin">
        <x:color auto="1"/>
      </x:bottom>
    </x:border>
  </x:borders>
  <x:cellStyleXfs count="1">
    <x:xf numFmtId="0" fontId="0" fillId="0" borderId="0">
      <x:alignment horizontal="general" vertical="center"/>
    </x:xf>
  </x:cellStyleXfs>
  <x:cellXfs count="1677">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applyNumberFormat="1">
      <x:alignment horizontal="general" vertical="center"/>
    </x:xf>
    <x:xf numFmtId="0" fontId="0" fillId="0" borderId="0" xfId="0" applyNumberFormat="1">
      <x:alignment horizontal="general" vertical="center"/>
    </x:xf>
    <x:xf numFmtId="14" fontId="0" fillId="0" borderId="0" xfId="0" applyNumberFormat="1">
      <x:alignment horizontal="general" vertical="center"/>
    </x:xf>
    <x:xf numFmtId="49" fontId="0" fillId="0" borderId="0" xfId="0" applyNumberFormat="1" applyFont="1" applyFill="1" applyBorder="1" applyAlignment="1" applyProtection="1">
      <x:alignment horizontal="general" vertical="center"/>
    </x:xf>
    <x:xf numFmtId="0" fontId="0" fillId="2" borderId="0" xfId="0" applyFill="1">
      <x:alignment horizontal="general" vertical="center"/>
    </x:xf>
    <x:xf numFmtId="164" fontId="0" fillId="0" borderId="0" xfId="0" applyNumberFormat="1" applyFont="1" applyFill="1" applyBorder="1" applyAlignment="1" applyProtection="1">
      <x:alignment horizontal="general" vertical="center"/>
    </x:xf>
    <x:xf numFmtId="164" fontId="0" fillId="2" borderId="0" xfId="0" applyNumberFormat="1" applyFont="1" applyFill="1" applyBorder="1" applyAlignment="1" applyProtection="1">
      <x:alignment horizontal="general" vertical="center"/>
    </x:xf>
    <x:xf numFmtId="14" fontId="0" fillId="0" borderId="0" xfId="0" applyNumberFormat="1" applyFill="1">
      <x:alignment horizontal="general" vertical="center"/>
    </x:xf>
    <x:xf numFmtId="0" fontId="0" fillId="0" borderId="0" xfId="0" applyFill="1">
      <x:alignment horizontal="general" vertical="center"/>
    </x:xf>
    <x:xf numFmtId="0" fontId="0" fillId="3" borderId="0" xfId="0" applyFill="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49"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0" borderId="0" xfId="0" applyNumberFormat="1" applyFont="1" applyFill="1" applyBorder="1" applyAlignment="1" applyProtection="1">
          <x:alignment horizontal="center" vertical="center"/>
        </x:xf>
      </mc:Fallback>
    </mc:AlternateContent>
    <x:xf numFmtId="0" fontId="0" fillId="4" borderId="0" xfId="0" applyFill="1">
      <x:alignment horizontal="general" vertical="center"/>
    </x:xf>
    <x:xf numFmtId="0" fontId="0" fillId="0" borderId="0" xfId="0" applyAlignment="1">
      <x:alignment horizontal="general" vertical="center"/>
    </x:xf>
    <x:xf numFmtId="58" fontId="0" fillId="0" borderId="0" xfId="0" applyNumberFormat="1">
      <x:alignment horizontal="general" vertical="center"/>
    </x:xf>
    <x:xf numFmtId="0" fontId="0" fillId="5" borderId="0" xfId="0" applyFill="1">
      <x:alignment horizontal="general" vertical="center"/>
    </x:xf>
    <x:xf numFmtId="0" fontId="0" fillId="6" borderId="0" xfId="0" applyFill="1">
      <x:alignment horizontal="general" vertical="center"/>
    </x:xf>
    <x:xf numFmtId="0" fontId="0" fillId="7" borderId="0" xfId="0" applyFill="1">
      <x:alignment horizontal="general" vertical="center"/>
    </x:xf>
    <x:xf numFmtId="0" fontId="0" fillId="8" borderId="0" xfId="0" applyFill="1">
      <x:alignment horizontal="general" vertical="center"/>
    </x:xf>
    <x:xf numFmtId="0" fontId="0" fillId="9" borderId="0" xfId="0" applyFill="1">
      <x:alignment horizontal="general" vertical="center"/>
    </x:xf>
    <x:xf numFmtId="0" fontId="0" fillId="10" borderId="0" xfId="0" applyFill="1">
      <x:alignment horizontal="general" vertical="center"/>
    </x:xf>
    <x:xf numFmtId="0" fontId="0" fillId="11" borderId="0" xfId="0" applyFill="1">
      <x:alignment horizontal="general" vertical="center"/>
    </x:xf>
    <x:xf numFmtId="0" fontId="0" fillId="12" borderId="0" xfId="0" applyFill="1">
      <x:alignment horizontal="general" vertical="center"/>
    </x:xf>
    <x:xf numFmtId="0" fontId="0" fillId="13" borderId="0" xfId="0" applyFill="1">
      <x:alignment horizontal="general" vertical="center"/>
    </x:xf>
    <x:xf numFmtId="0" fontId="0" fillId="14" borderId="0" xfId="0" applyFill="1">
      <x:alignment horizontal="general" vertical="center"/>
    </x:xf>
    <x:xf numFmtId="0" fontId="0" fillId="15" borderId="0" xfId="0" applyFill="1">
      <x:alignment horizontal="general" vertical="center"/>
    </x:xf>
    <x:xf numFmtId="0" fontId="0" fillId="16" borderId="0" xfId="0" applyFill="1">
      <x:alignment horizontal="general" vertical="center"/>
    </x:xf>
    <x:xf numFmtId="0" fontId="0" fillId="17" borderId="0" xfId="0" applyFill="1">
      <x:alignment horizontal="general" vertical="center"/>
    </x:xf>
    <x:xf numFmtId="0" fontId="0" fillId="18" borderId="0" xfId="0" applyFill="1">
      <x:alignment horizontal="general" vertical="center"/>
    </x:xf>
    <x:xf numFmtId="0" fontId="0" fillId="19" borderId="0" xfId="0" applyFill="1">
      <x:alignment horizontal="general" vertical="center"/>
    </x:xf>
    <x:xf numFmtId="0" fontId="0" fillId="20" borderId="0" xfId="0" applyFill="1">
      <x:alignment horizontal="general" vertical="center"/>
    </x:xf>
    <x:xf numFmtId="58" fontId="0" fillId="2" borderId="0" xfId="0" applyNumberFormat="1" applyFill="1">
      <x:alignment horizontal="general" vertical="center"/>
    </x:xf>
    <x:xf numFmtId="0" fontId="0" fillId="21" borderId="0" xfId="0" applyFill="1">
      <x:alignment horizontal="general" vertical="center"/>
    </x:xf>
    <x:xf numFmtId="0" fontId="0" fillId="22" borderId="0" xfId="0" applyFill="1">
      <x:alignment horizontal="general" vertical="center"/>
    </x:xf>
    <x:xf numFmtId="0" fontId="0" fillId="23" borderId="0" xfId="0" applyFill="1">
      <x:alignment horizontal="general" vertical="center"/>
    </x:xf>
    <x:xf numFmtId="0" fontId="0" fillId="24" borderId="0" xfId="0" applyFill="1">
      <x:alignment horizontal="general" vertical="center"/>
    </x:xf>
    <x:xf numFmtId="0" fontId="0" fillId="25" borderId="0" xfId="0" applyFill="1">
      <x:alignment horizontal="general" vertical="center"/>
    </x:xf>
    <x:xf numFmtId="0" fontId="0" fillId="26" borderId="0" xfId="0" applyFill="1">
      <x:alignment horizontal="general" vertical="center"/>
    </x:xf>
    <x:xf numFmtId="0" fontId="0" fillId="27" borderId="0" xfId="0" applyFill="1">
      <x:alignment horizontal="general" vertical="center"/>
    </x:xf>
    <mc:AlternateContent xmlns:mc="http://schemas.openxmlformats.org/markup-compatibility/2006">
      <mc:Choice xmlns:hs="http://schemas.haansoft.com/office/spreadsheet/8.0" Requires="hs">
        <x:xf numFmtId="49" fontId="6" fillId="2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8" borderId="0" xfId="0" applyFont="1" applyFill="1" applyAlignment="1">
          <x:alignment horizontal="center" vertical="center"/>
        </x:xf>
      </mc:Fallback>
    </mc:AlternateContent>
    <x:xf numFmtId="0" fontId="0" fillId="29" borderId="0" xfId="0" applyFill="1">
      <x:alignment horizontal="general" vertical="center"/>
    </x:xf>
    <x:xf numFmtId="0" fontId="0" fillId="30" borderId="0" xfId="0" applyFill="1">
      <x:alignment horizontal="general" vertical="center"/>
    </x:xf>
    <x:xf numFmtId="0" fontId="0" fillId="31" borderId="0" xfId="0" applyFill="1">
      <x:alignment horizontal="general" vertical="center"/>
    </x:xf>
    <mc:AlternateContent xmlns:mc="http://schemas.openxmlformats.org/markup-compatibility/2006">
      <mc:Choice xmlns:hs="http://schemas.haansoft.com/office/spreadsheet/8.0" Requires="hs">
        <x:xf numFmtId="164"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4" fontId="6"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0"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Alignment="1">
          <x:alignment horizontal="center" vertical="center"/>
        </x:xf>
      </mc:Fallback>
    </mc:AlternateContent>
    <mc:AlternateContent xmlns:mc="http://schemas.openxmlformats.org/markup-compatibility/2006">
      <mc:Choice xmlns:hs="http://schemas.haansoft.com/office/spreadsheet/8.0" Requires="hs">
        <x:xf numFmtId="0" fontId="0" fillId="6"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4"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6" borderId="0" xfId="0" applyFont="1" applyFill="1" applyAlignment="1">
          <x:alignment horizontal="center" vertical="center"/>
        </x:xf>
      </mc:Fallback>
    </mc:AlternateContent>
    <x:xf numFmtId="49" fontId="0" fillId="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3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3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3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3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3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4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4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4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5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4" borderId="0" xfId="0" applyFont="1" applyFill="1" applyAlignment="1">
          <x:alignment horizontal="center" vertical="center"/>
        </x:xf>
      </mc:Fallback>
    </mc:AlternateContent>
    <x:xf numFmtId="0" fontId="0" fillId="55" borderId="0" xfId="0" applyFill="1">
      <x:alignment horizontal="general" vertical="center"/>
    </x:xf>
    <x:xf numFmtId="0" fontId="0" fillId="56" borderId="0" xfId="0" applyFill="1">
      <x:alignment horizontal="general" vertical="center"/>
    </x:xf>
    <x:xf numFmtId="0" fontId="0" fillId="57" borderId="0" xfId="0" applyFill="1">
      <x:alignment horizontal="general" vertical="center"/>
    </x:xf>
    <x:xf numFmtId="0" fontId="0" fillId="58" borderId="0" xfId="0" applyFill="1">
      <x:alignment horizontal="general" vertical="center"/>
    </x:xf>
    <x:xf numFmtId="0" fontId="0" fillId="51" borderId="0" xfId="0" applyFill="1">
      <x:alignment horizontal="general" vertical="center"/>
    </x:xf>
    <x:xf numFmtId="0" fontId="0" fillId="59" borderId="0" xfId="0" applyFill="1">
      <x:alignment horizontal="general" vertical="center"/>
    </x:xf>
    <x:xf numFmtId="0" fontId="0" fillId="60" borderId="0" xfId="0" applyFill="1">
      <x:alignment horizontal="general" vertical="center"/>
    </x:xf>
    <x:xf numFmtId="0" fontId="0" fillId="61" borderId="0" xfId="0" applyFill="1">
      <x:alignment horizontal="general" vertical="center"/>
    </x:xf>
    <x:xf numFmtId="0" fontId="0" fillId="62" borderId="0" xfId="0" applyFill="1">
      <x:alignment horizontal="general" vertical="center"/>
    </x:xf>
    <x:xf numFmtId="0" fontId="0" fillId="63" borderId="0" xfId="0" applyFill="1">
      <x:alignment horizontal="general" vertical="center"/>
    </x:xf>
    <x:xf numFmtId="0" fontId="0" fillId="64" borderId="0" xfId="0" applyFill="1">
      <x:alignment horizontal="general" vertical="center"/>
    </x:xf>
    <x:xf numFmtId="0" fontId="0" fillId="65" borderId="0" xfId="0" applyFill="1">
      <x:alignment horizontal="general" vertical="center"/>
    </x:xf>
    <x:xf numFmtId="0" fontId="0" fillId="66" borderId="0" xfId="0" applyFill="1">
      <x:alignment horizontal="general" vertical="center"/>
    </x:xf>
    <x:xf numFmtId="0" fontId="0" fillId="67" borderId="0" xfId="0" applyFill="1">
      <x:alignment horizontal="general" vertical="center"/>
    </x:xf>
    <x:xf numFmtId="0" fontId="0" fillId="68" borderId="0" xfId="0" applyFill="1">
      <x:alignment horizontal="general" vertical="center"/>
    </x:xf>
    <x:xf numFmtId="0" fontId="0" fillId="69" borderId="0" xfId="0" applyFill="1">
      <x:alignment horizontal="general" vertical="center"/>
    </x:xf>
    <mc:AlternateContent xmlns:mc="http://schemas.openxmlformats.org/markup-compatibility/2006">
      <mc:Choice xmlns:hs="http://schemas.haansoft.com/office/spreadsheet/8.0" Requires="hs">
        <x:xf numFmtId="49" fontId="6" fillId="5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5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5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7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7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7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7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7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7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7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2" borderId="0" xfId="0" applyFont="1" applyFill="1" applyAlignment="1">
          <x:alignment horizontal="center" vertical="center"/>
        </x:xf>
      </mc:Fallback>
    </mc:AlternateContent>
    <x:xf numFmtId="49" fontId="0" fillId="82" borderId="0" xfId="0" applyNumberFormat="1" applyFont="1" applyFill="1" applyBorder="1" applyAlignment="1" applyProtection="1">
      <x:alignment horizontal="general" vertical="center"/>
    </x:xf>
    <x:xf numFmtId="0" fontId="0" fillId="82" borderId="0" xfId="0" applyFill="1">
      <x:alignment horizontal="general" vertical="center"/>
    </x:xf>
    <x:xf numFmtId="164" fontId="0" fillId="8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6" fillId="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3" borderId="0" xfId="0" applyFont="1" applyFill="1" applyAlignment="1">
          <x:alignment horizontal="center" vertical="center"/>
        </x:xf>
      </mc:Fallback>
    </mc:AlternateContent>
    <x:xf numFmtId="58" fontId="0" fillId="10" borderId="0" xfId="0" applyNumberFormat="1" applyFill="1">
      <x:alignment horizontal="general" vertical="center"/>
    </x:xf>
    <mc:AlternateContent xmlns:mc="http://schemas.openxmlformats.org/markup-compatibility/2006">
      <mc:Choice xmlns:hs="http://schemas.haansoft.com/office/spreadsheet/8.0" Requires="hs">
        <x:xf numFmtId="49" fontId="6" fillId="8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3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8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8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8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9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9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9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92" borderId="0" xfId="0" applyFont="1" applyFill="1" applyAlignment="1">
          <x:alignment horizontal="center" vertical="center"/>
        </x:xf>
      </mc:Fallback>
    </mc:AlternateContent>
    <x:xf numFmtId="0" fontId="0" fillId="93" borderId="0" xfId="0" applyFill="1">
      <x:alignment horizontal="general" vertical="center"/>
    </x:xf>
    <x:xf numFmtId="0" fontId="0" fillId="94" borderId="0" xfId="0" applyFill="1">
      <x:alignment horizontal="general" vertical="center"/>
    </x:xf>
    <x:xf numFmtId="0" fontId="0" fillId="95" borderId="0" xfId="0" applyFill="1">
      <x:alignment horizontal="general" vertical="center"/>
    </x:xf>
    <x:xf numFmtId="0" fontId="0" fillId="96" borderId="0" xfId="0" applyFill="1">
      <x:alignment horizontal="general" vertical="center"/>
    </x:xf>
    <x:xf numFmtId="0" fontId="0" fillId="97" borderId="0" xfId="0" applyFill="1">
      <x:alignment horizontal="general" vertical="center"/>
    </x:xf>
    <x:xf numFmtId="0" fontId="0" fillId="98" borderId="0" xfId="0" applyFill="1">
      <x:alignment horizontal="general" vertical="center"/>
    </x:xf>
    <x:xf numFmtId="0" fontId="0" fillId="99" borderId="0" xfId="0" applyFill="1">
      <x:alignment horizontal="general" vertical="center"/>
    </x:xf>
    <x:xf numFmtId="0" fontId="0" fillId="100" borderId="0" xfId="0" applyFill="1">
      <x:alignment horizontal="general" vertical="center"/>
    </x:xf>
    <x:xf numFmtId="0" fontId="0" fillId="101" borderId="0" xfId="0" applyFill="1">
      <x:alignment horizontal="general" vertical="center"/>
    </x:xf>
    <x:xf numFmtId="0" fontId="0" fillId="102" borderId="0" xfId="0" applyFill="1">
      <x:alignment horizontal="general" vertical="center"/>
    </x:xf>
    <x:xf numFmtId="0" fontId="0" fillId="103" borderId="0" xfId="0" applyFill="1">
      <x:alignment horizontal="general" vertical="center"/>
    </x:xf>
    <x:xf numFmtId="0" fontId="0" fillId="104" borderId="0" xfId="0" applyFill="1">
      <x:alignment horizontal="general" vertical="center"/>
    </x:xf>
    <x:xf numFmtId="0" fontId="0" fillId="105" borderId="0" xfId="0" applyFill="1">
      <x:alignment horizontal="general" vertical="center"/>
    </x:xf>
    <x:xf numFmtId="0" fontId="0" fillId="106" borderId="0" xfId="0" applyFill="1">
      <x:alignment horizontal="general" vertical="center"/>
    </x:xf>
    <x:xf numFmtId="0" fontId="0" fillId="107" borderId="0" xfId="0" applyFill="1">
      <x:alignment horizontal="general" vertical="center"/>
    </x:xf>
    <x:xf numFmtId="0" fontId="0" fillId="108" borderId="0" xfId="0" applyFill="1">
      <x:alignment horizontal="general" vertical="center"/>
    </x:xf>
    <x:xf numFmtId="0" fontId="0" fillId="109" borderId="0" xfId="0" applyFill="1">
      <x:alignment horizontal="general" vertical="center"/>
    </x:xf>
    <x:xf numFmtId="0" fontId="0" fillId="110" borderId="0" xfId="0" applyFill="1">
      <x:alignment horizontal="general" vertical="center"/>
    </x:xf>
    <x:xf numFmtId="0" fontId="0" fillId="111" borderId="0" xfId="0" applyFill="1">
      <x:alignment horizontal="general" vertical="center"/>
    </x:xf>
    <x:xf numFmtId="0" fontId="0" fillId="112" borderId="0" xfId="0" applyFill="1">
      <x:alignment horizontal="general" vertical="center"/>
    </x:xf>
    <x:xf numFmtId="0" fontId="0" fillId="113" borderId="0" xfId="0" applyFill="1">
      <x:alignment horizontal="general" vertical="center"/>
    </x:xf>
    <x:xf numFmtId="0" fontId="0" fillId="114" borderId="0" xfId="0" applyFill="1">
      <x:alignment horizontal="general" vertical="center"/>
    </x:xf>
    <x:xf numFmtId="0" fontId="0" fillId="115" borderId="0" xfId="0" applyFill="1">
      <x:alignment horizontal="general" vertical="center"/>
    </x:xf>
    <mc:AlternateContent xmlns:mc="http://schemas.openxmlformats.org/markup-compatibility/2006">
      <mc:Choice xmlns:hs="http://schemas.haansoft.com/office/spreadsheet/8.0" Requires="hs">
        <x:xf numFmtId="49" fontId="6" fillId="11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58" fontId="0"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49" fontId="6" fillId="11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1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1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1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1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1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1" borderId="0" xfId="0" applyFont="1" applyFill="1" applyAlignment="1">
          <x:alignment horizontal="center" vertical="center"/>
        </x:xf>
      </mc:Fallback>
    </mc:AlternateContent>
    <x:xf numFmtId="58" fontId="0" fillId="11" borderId="0" xfId="0" applyNumberFormat="1" applyFill="1">
      <x:alignment horizontal="general" vertical="center"/>
    </x:xf>
    <x:xf numFmtId="49" fontId="0" fillId="11" borderId="0" xfId="0" applyNumberFormat="1" applyFont="1" applyFill="1" applyBorder="1" applyAlignment="1" applyProtection="1">
      <x:alignment horizontal="general" vertical="center"/>
    </x:xf>
    <x:xf numFmtId="164" fontId="0" fillId="11" borderId="0" xfId="0" applyNumberFormat="1" applyFont="1" applyFill="1" applyBorder="1" applyAlignment="1" applyProtection="1">
      <x:alignment horizontal="general" vertical="center"/>
    </x:xf>
    <x:xf numFmtId="0" fontId="0" fillId="11" borderId="0" xfId="0" applyNumberFormat="1" applyFill="1">
      <x:alignment horizontal="general" vertical="center"/>
    </x:xf>
    <mc:AlternateContent xmlns:mc="http://schemas.openxmlformats.org/markup-compatibility/2006">
      <mc:Choice xmlns:hs="http://schemas.haansoft.com/office/spreadsheet/8.0" Requires="hs">
        <x:xf numFmtId="0" fontId="0" fillId="1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0"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2" borderId="0" xfId="0" applyFont="1" applyFill="1" applyAlignment="1">
          <x:alignment horizontal="center" vertical="center"/>
        </x:xf>
      </mc:Fallback>
    </mc:AlternateContent>
    <x:xf numFmtId="49" fontId="0" fillId="1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2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4" borderId="0" xfId="0" applyFont="1" applyFill="1" applyAlignment="1">
          <x:alignment horizontal="center" vertical="center"/>
        </x:xf>
      </mc:Fallback>
    </mc:AlternateContent>
    <x:xf numFmtId="49" fontId="0" fillId="6" borderId="0" xfId="0" applyNumberFormat="1" applyFont="1" applyFill="1" applyBorder="1" applyAlignment="1" applyProtection="1">
      <x:alignment horizontal="general" vertical="center"/>
    </x:xf>
    <x:xf numFmtId="164" fontId="0" fillId="6" borderId="0" xfId="0" applyNumberFormat="1" applyFont="1" applyFill="1" applyBorder="1" applyAlignment="1" applyProtection="1">
      <x:alignment horizontal="general" vertical="center"/>
    </x:xf>
    <x:xf numFmtId="164" fontId="0" fillId="9" borderId="0" xfId="0" applyNumberFormat="1" applyFont="1" applyFill="1" applyBorder="1" applyAlignment="1" applyProtection="1">
      <x:alignment horizontal="general" vertical="center"/>
    </x:xf>
    <x:xf numFmtId="164" fontId="0" fillId="10" borderId="0" xfId="0" applyNumberFormat="1" applyFont="1" applyFill="1" applyBorder="1" applyAlignment="1" applyProtection="1">
      <x:alignment horizontal="general" vertical="center"/>
    </x:xf>
    <x:xf numFmtId="164" fontId="0" fillId="56" borderId="0" xfId="0" applyNumberFormat="1" applyFont="1" applyFill="1" applyBorder="1" applyAlignment="1" applyProtection="1">
      <x:alignment horizontal="general" vertical="center"/>
    </x:xf>
    <x:xf numFmtId="164" fontId="0" fillId="5" borderId="0" xfId="0" applyNumberFormat="1" applyFont="1" applyFill="1" applyBorder="1" applyAlignment="1" applyProtection="1">
      <x:alignment horizontal="general" vertical="center"/>
    </x:xf>
    <x:xf numFmtId="0" fontId="0" fillId="125" borderId="0" xfId="0" applyFill="1">
      <x:alignment horizontal="general" vertical="center"/>
    </x:xf>
    <mc:AlternateContent xmlns:mc="http://schemas.openxmlformats.org/markup-compatibility/2006">
      <mc:Choice xmlns:hs="http://schemas.haansoft.com/office/spreadsheet/8.0" Requires="hs">
        <x:xf numFmtId="0" fontId="0" fillId="125"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25" borderId="0" xfId="0" applyFill="1" applyAlignment="1">
          <x:alignment horizontal="center" vertical="center"/>
        </x:xf>
      </mc:Fallback>
    </mc:AlternateContent>
    <x:xf numFmtId="164" fontId="0" fillId="125" borderId="0" xfId="0" applyNumberFormat="1" applyFont="1" applyFill="1" applyBorder="1" applyAlignment="1" applyProtection="1">
      <x:alignment horizontal="general" vertical="center"/>
    </x:xf>
    <x:xf numFmtId="164" fontId="0" fillId="83" borderId="0" xfId="0" applyNumberFormat="1" applyFont="1" applyFill="1" applyBorder="1" applyAlignment="1" applyProtection="1">
      <x:alignment horizontal="general" vertical="center"/>
    </x:xf>
    <x:xf numFmtId="0" fontId="0" fillId="83" borderId="0" xfId="0" applyFill="1">
      <x:alignment horizontal="general" vertical="center"/>
    </x:xf>
    <mc:AlternateContent xmlns:mc="http://schemas.openxmlformats.org/markup-compatibility/2006">
      <mc:Choice xmlns:hs="http://schemas.haansoft.com/office/spreadsheet/8.0" Requires="hs">
        <x:xf numFmtId="0" fontId="0" fillId="83"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3"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5"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0" xfId="0" applyFill="1" applyAlignment="1">
          <x:alignment horizontal="center" vertical="center"/>
        </x:xf>
      </mc:Fallback>
    </mc:AlternateContent>
    <x:xf numFmtId="164" fontId="0" fillId="126" borderId="0" xfId="0" applyNumberFormat="1" applyFont="1" applyFill="1" applyBorder="1" applyAlignment="1" applyProtection="1">
      <x:alignment horizontal="general" vertical="center"/>
    </x:xf>
    <x:xf numFmtId="0" fontId="0" fillId="126" borderId="0" xfId="0" applyFill="1">
      <x:alignment horizontal="general" vertical="center"/>
    </x:xf>
    <mc:AlternateContent xmlns:mc="http://schemas.openxmlformats.org/markup-compatibility/2006">
      <mc:Choice xmlns:hs="http://schemas.haansoft.com/office/spreadsheet/8.0" Requires="hs">
        <x:xf numFmtId="0" fontId="0" fillId="126"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26"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2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2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2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29" borderId="0" xfId="0" applyFont="1" applyFill="1" applyAlignment="1">
          <x:alignment horizontal="center" vertical="center"/>
        </x:xf>
      </mc:Fallback>
    </mc:AlternateContent>
    <x:xf numFmtId="49" fontId="0" fillId="83" borderId="0" xfId="0" applyNumberFormat="1" applyFont="1" applyFill="1" applyBorder="1" applyAlignment="1" applyProtection="1">
      <x:alignment horizontal="general" vertical="center"/>
    </x:xf>
    <x:xf numFmtId="49" fontId="0" fillId="125"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6" fillId="13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0" borderId="0" xfId="0" applyFont="1" applyFill="1" applyAlignment="1">
          <x:alignment horizontal="center" vertical="center"/>
        </x:xf>
      </mc:Fallback>
    </mc:AlternateContent>
    <x:xf numFmtId="164" fontId="0" fillId="4" borderId="0" xfId="0" applyNumberFormat="1" applyFont="1" applyFill="1" applyBorder="1" applyAlignment="1" applyProtection="1">
      <x:alignment horizontal="general" vertical="center"/>
    </x:xf>
    <x:xf numFmtId="0" fontId="0" fillId="128" borderId="0" xfId="0" applyFill="1">
      <x:alignment horizontal="general" vertical="center"/>
    </x:xf>
    <x:xf numFmtId="164" fontId="0" fillId="12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14" fontId="0"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14" fontId="0"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0" fillId="12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28" borderId="0" xfId="0" applyFill="1" applyAlignment="1">
          <x:alignment horizontal="center" vertical="center"/>
        </x:xf>
      </mc:Fallback>
    </mc:AlternateContent>
    <x:xf numFmtId="49" fontId="0" fillId="3" borderId="0" xfId="0" applyNumberFormat="1" applyFont="1" applyFill="1" applyBorder="1" applyAlignment="1" applyProtection="1">
      <x:alignment horizontal="general" vertical="center"/>
    </x:xf>
    <x:xf numFmtId="164" fontId="0" fillId="3"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3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6" borderId="0" xfId="0" applyFont="1" applyFill="1" applyAlignment="1">
          <x:alignment horizontal="center" vertical="center"/>
        </x:xf>
      </mc:Fallback>
    </mc:AlternateContent>
    <x:xf numFmtId="58" fontId="0" fillId="6" borderId="0" xfId="0" applyNumberFormat="1" applyFill="1">
      <x:alignment horizontal="general" vertical="center"/>
    </x:xf>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2"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Border="1" applyAlignment="1">
          <x:alignment horizontal="center" vertical="center"/>
        </x:xf>
      </mc:Fallback>
    </mc:AlternateContent>
    <x:xf numFmtId="20" fontId="0" fillId="0" borderId="0" xfId="0" applyNumberFormat="1">
      <x:alignment horizontal="general" vertical="center"/>
    </x:xf>
    <x:xf numFmtId="0" fontId="0" fillId="0" borderId="1" xfId="0" applyBorder="1">
      <x:alignment horizontal="general" vertical="center"/>
    </x:xf>
    <x:xf numFmtId="20" fontId="0" fillId="0" borderId="1" xfId="0" applyNumberFormat="1" applyBorder="1">
      <x:alignment horizontal="general" vertical="center"/>
    </x:xf>
    <x:xf numFmtId="0" fontId="0" fillId="0" borderId="3" xfId="0" applyBorder="1">
      <x:alignment horizontal="general" vertical="center"/>
    </x:xf>
    <x:xf numFmtId="0" fontId="0" fillId="0" borderId="4" xfId="0" applyBorder="1">
      <x:alignment horizontal="general" vertical="center"/>
    </x:xf>
    <x:xf numFmtId="0" fontId="0" fillId="0" borderId="2" xfId="0" applyBorder="1">
      <x:alignment horizontal="general" vertical="center"/>
    </x:xf>
    <x:xf numFmtId="20" fontId="0" fillId="0" borderId="4" xfId="0" applyNumberFormat="1" applyBorder="1">
      <x:alignment horizontal="general" vertical="center"/>
    </x:xf>
    <x:xf numFmtId="20" fontId="0" fillId="0" borderId="5" xfId="0" applyNumberFormat="1" applyBorder="1">
      <x:alignment horizontal="general" vertical="center"/>
    </x:xf>
    <x:xf numFmtId="20" fontId="0" fillId="0" borderId="6" xfId="0" applyNumberFormat="1" applyBorder="1">
      <x:alignment horizontal="general" vertical="center"/>
    </x:xf>
    <x:xf numFmtId="0" fontId="0" fillId="0" borderId="6" xfId="0" applyBorder="1">
      <x:alignment horizontal="general" vertical="center"/>
    </x:xf>
    <x:xf numFmtId="0" fontId="0" fillId="0" borderId="7" xfId="0" applyNumberFormat="1" applyFont="1" applyFill="1" applyBorder="1" applyAlignment="1" applyProtection="1">
      <x:alignment horizontal="general" vertical="center"/>
    </x:xf>
    <x:xf numFmtId="0" fontId="0" fillId="0" borderId="1" xfId="0" applyNumberFormat="1" applyFont="1" applyFill="1" applyBorder="1" applyAlignment="1" applyProtection="1">
      <x:alignment horizontal="general" vertical="center"/>
    </x:xf>
    <x:xf numFmtId="0" fontId="0" fillId="0" borderId="6" xfId="0" applyNumberFormat="1" applyFont="1" applyFill="1" applyBorder="1" applyAlignment="1" applyProtection="1">
      <x:alignment horizontal="general" vertical="center"/>
    </x:xf>
    <x:xf numFmtId="0" fontId="0" fillId="0" borderId="2" xfId="0" applyNumberFormat="1" applyFont="1" applyFill="1" applyBorder="1" applyAlignment="1" applyProtection="1">
      <x:alignment horizontal="general" vertical="center"/>
    </x:xf>
    <x:xf numFmtId="0" fontId="0" fillId="0" borderId="8" xfId="0" applyNumberFormat="1" applyFont="1" applyFill="1" applyBorder="1" applyAlignment="1" applyProtection="1">
      <x:alignment horizontal="general" vertical="center"/>
    </x:xf>
    <x:xf numFmtId="0" fontId="0" fillId="0" borderId="9" xfId="0" applyNumberFormat="1" applyFont="1" applyFill="1" applyBorder="1" applyAlignment="1" applyProtection="1">
      <x:alignment horizontal="general" vertical="center"/>
    </x:xf>
    <x:xf numFmtId="0" fontId="0" fillId="0" borderId="10" xfId="0" applyBorder="1">
      <x:alignment horizontal="general" vertical="center"/>
    </x:xf>
    <x:xf numFmtId="0" fontId="0" fillId="0" borderId="11" xfId="0" applyBorder="1">
      <x:alignment horizontal="general" vertical="center"/>
    </x:xf>
    <x:xf numFmtId="0" fontId="0" fillId="0" borderId="10" xfId="0" applyNumberFormat="1" applyFont="1" applyFill="1" applyBorder="1" applyAlignment="1" applyProtection="1">
      <x:alignment horizontal="general" vertical="center"/>
    </x:xf>
    <x:xf numFmtId="0" fontId="0" fillId="0" borderId="11" xfId="0" applyNumberFormat="1" applyFont="1" applyFill="1" applyBorder="1" applyAlignment="1" applyProtection="1">
      <x:alignment horizontal="general" vertical="center"/>
    </x:xf>
    <x:xf numFmtId="0" fontId="0" fillId="0" borderId="12" xfId="0" applyNumberFormat="1" applyFont="1" applyFill="1" applyBorder="1" applyAlignment="1" applyProtection="1">
      <x:alignment horizontal="general" vertical="center"/>
    </x:xf>
    <x:xf numFmtId="0" fontId="0" fillId="0" borderId="13" xfId="0" applyBorder="1">
      <x:alignment horizontal="general" vertical="center"/>
    </x:xf>
    <x:xf numFmtId="0" fontId="0" fillId="137" borderId="1" xfId="0" applyFill="1" applyBorder="1">
      <x:alignment horizontal="general" vertical="center"/>
    </x:xf>
    <x:xf numFmtId="0" fontId="0" fillId="137" borderId="1" xfId="0" applyNumberFormat="1" applyFont="1" applyFill="1" applyBorder="1" applyAlignment="1" applyProtection="1">
      <x:alignment horizontal="general" vertical="center"/>
    </x:xf>
    <x:xf numFmtId="0" fontId="0" fillId="137" borderId="6"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20" fontId="0" fillId="0" borderId="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20" fontId="0" fillId="0" borderId="4"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20" fontId="0" fillId="0" borderId="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20" fontId="0" fillId="0" borderId="5" xfId="0" applyNumberFormat="1" applyBorder="1" applyAlignment="1">
          <x:alignment horizontal="center" vertical="center"/>
        </x:xf>
      </mc:Fallback>
    </mc:AlternateContent>
    <x:xf numFmtId="0" fontId="0" fillId="135" borderId="1" xfId="0" applyFill="1" applyBorder="1">
      <x:alignment horizontal="general" vertical="center"/>
    </x:xf>
    <x:xf numFmtId="0" fontId="0" fillId="135" borderId="1" xfId="0" applyNumberFormat="1" applyFont="1" applyFill="1" applyBorder="1" applyAlignment="1" applyProtection="1">
      <x:alignment horizontal="general" vertical="center"/>
    </x:xf>
    <x:xf numFmtId="0" fontId="0" fillId="138" borderId="1" xfId="0" applyFill="1" applyBorder="1">
      <x:alignment horizontal="general" vertical="center"/>
    </x:xf>
    <x:xf numFmtId="0" fontId="0" fillId="138" borderId="1" xfId="0" applyNumberFormat="1" applyFont="1" applyFill="1" applyBorder="1" applyAlignment="1" applyProtection="1">
      <x:alignment horizontal="general" vertical="center"/>
    </x:xf>
    <x:xf numFmtId="0" fontId="0" fillId="10" borderId="10" xfId="0" applyFill="1" applyBorder="1">
      <x:alignment horizontal="general" vertical="center"/>
    </x:xf>
    <x:xf numFmtId="0" fontId="0" fillId="10" borderId="10" xfId="0" applyNumberFormat="1" applyFont="1" applyFill="1" applyBorder="1" applyAlignment="1" applyProtection="1">
      <x:alignment horizontal="general" vertical="center"/>
    </x:xf>
    <x:xf numFmtId="0" fontId="0" fillId="138" borderId="6"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38"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138"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135"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135" borderId="1" xfId="0" applyNumberFormat="1" applyFont="1" applyFill="1" applyBorder="1" applyAlignment="1" applyProtection="1">
          <x:alignment horizontal="center" vertical="center"/>
        </x:xf>
      </mc:Fallback>
    </mc:AlternateContent>
    <x:xf numFmtId="0" fontId="0" fillId="2" borderId="1" xfId="0" applyNumberFormat="1" applyFont="1" applyFill="1" applyBorder="1" applyAlignment="1" applyProtection="1">
      <x:alignment horizontal="general" vertical="center"/>
    </x:xf>
    <x:xf numFmtId="0" fontId="0" fillId="2" borderId="1" xfId="0" applyFill="1" applyBorder="1">
      <x:alignment horizontal="general" vertical="center"/>
    </x:xf>
    <x:xf numFmtId="0" fontId="0" fillId="137" borderId="6" xfId="0" applyFill="1" applyBorder="1">
      <x:alignment horizontal="general" vertical="center"/>
    </x:xf>
    <mc:AlternateContent xmlns:mc="http://schemas.openxmlformats.org/markup-compatibility/2006">
      <mc:Choice xmlns:hs="http://schemas.haansoft.com/office/spreadsheet/8.0" Requires="hs">
        <x:xf numFmtId="0" fontId="0" fillId="0" borderId="10"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0"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1" xfId="0" applyBorder="1" applyAlignment="1">
          <x:alignment horizontal="center" vertical="center"/>
        </x:xf>
      </mc:Fallback>
    </mc:AlternateContent>
    <x:xf numFmtId="0" fontId="0" fillId="138" borderId="14" xfId="0" applyNumberFormat="1" applyFont="1" applyFill="1" applyBorder="1" applyAlignment="1" applyProtection="1">
      <x:alignment horizontal="general" vertical="center"/>
    </x:xf>
    <x:xf numFmtId="0" fontId="0" fillId="138" borderId="15" xfId="0" applyNumberFormat="1" applyFont="1" applyFill="1" applyBorder="1" applyAlignment="1" applyProtection="1">
      <x:alignment horizontal="general" vertical="center"/>
    </x:xf>
    <x:xf numFmtId="0" fontId="0" fillId="30" borderId="16" xfId="0" applyNumberFormat="1" applyFont="1" applyFill="1" applyBorder="1" applyAlignment="1" applyProtection="1">
      <x:alignment horizontal="general" vertical="center"/>
    </x:xf>
    <x:xf numFmtId="0" fontId="0" fillId="30" borderId="17" xfId="0" applyNumberFormat="1" applyFont="1" applyFill="1" applyBorder="1" applyAlignment="1" applyProtection="1">
      <x:alignment horizontal="general" vertical="center"/>
    </x:xf>
    <x:xf numFmtId="0" fontId="0" fillId="30" borderId="18" xfId="0" applyNumberFormat="1" applyFont="1" applyFill="1" applyBorder="1" applyAlignment="1" applyProtection="1">
      <x:alignment horizontal="general" vertical="center"/>
    </x:xf>
    <x:xf numFmtId="0" fontId="0" fillId="2" borderId="19"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38" borderId="15"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138" borderId="15"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30" borderId="1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30" borderId="1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 borderId="1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 borderId="1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1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3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2" borderId="0" xfId="0" applyFont="1" applyFill="1" applyAlignment="1">
          <x:alignment horizontal="center" vertical="center"/>
        </x:xf>
      </mc:Fallback>
    </mc:AlternateContent>
    <x:xf numFmtId="49" fontId="0" fillId="5" borderId="0" xfId="0" applyNumberFormat="1" applyFont="1" applyFill="1" applyBorder="1" applyAlignment="1" applyProtection="1">
      <x:alignment horizontal="general" vertical="center"/>
    </x:xf>
    <x:xf numFmtId="0" fontId="0" fillId="138" borderId="0" xfId="0" applyFill="1">
      <x:alignment horizontal="general" vertical="center"/>
    </x:xf>
    <mc:AlternateContent xmlns:mc="http://schemas.openxmlformats.org/markup-compatibility/2006">
      <mc:Choice xmlns:hs="http://schemas.haansoft.com/office/spreadsheet/8.0" Requires="hs">
        <x:xf numFmtId="0" fontId="0" fillId="135"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35"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13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38"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3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0"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5" borderId="0" xfId="0" applyFont="1" applyFill="1" applyAlignment="1">
          <x:alignment horizontal="center" vertical="center"/>
        </x:xf>
      </mc:Fallback>
    </mc:AlternateContent>
    <x:xf numFmtId="58" fontId="0" fillId="146" borderId="0" xfId="0" applyNumberFormat="1" applyFill="1">
      <x:alignment horizontal="general" vertical="center"/>
    </x:xf>
    <mc:AlternateContent xmlns:mc="http://schemas.openxmlformats.org/markup-compatibility/2006">
      <mc:Choice xmlns:hs="http://schemas.haansoft.com/office/spreadsheet/8.0" Requires="hs">
        <x:xf numFmtId="0" fontId="0" fillId="146"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46"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6" borderId="0" xfId="0" applyFont="1" applyFill="1" applyAlignment="1">
          <x:alignment horizontal="center" vertical="center"/>
        </x:xf>
      </mc:Fallback>
    </mc:AlternateContent>
    <x:xf numFmtId="0" fontId="0" fillId="0" borderId="1" xfId="0" applyFill="1" applyBorder="1">
      <x:alignment horizontal="general" vertical="center"/>
    </x:xf>
    <x:xf numFmtId="0" fontId="0" fillId="0" borderId="10" xfId="0" applyFill="1" applyBorder="1">
      <x:alignment horizontal="general" vertical="center"/>
    </x:xf>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center"/>
        </x:xf>
      </mc:Fallback>
    </mc:AlternateContent>
    <x:xf numFmtId="0" fontId="0" fillId="0" borderId="6" xfId="0" applyFill="1" applyBorder="1">
      <x:alignment horizontal="general" vertical="center"/>
    </x:xf>
    <mc:AlternateContent xmlns:mc="http://schemas.openxmlformats.org/markup-compatibility/2006">
      <mc:Choice xmlns:hs="http://schemas.haansoft.com/office/spreadsheet/8.0" Requires="hs">
        <x:xf numFmtId="49" fontId="6" fillId="14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4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4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4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4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2" borderId="0" xfId="0" applyFont="1" applyFill="1" applyAlignment="1">
          <x:alignment horizontal="center" vertical="center"/>
        </x:xf>
      </mc:Fallback>
    </mc:AlternateContent>
    <x:xf numFmtId="58" fontId="0" fillId="4" borderId="0" xfId="0" applyNumberFormat="1" applyFill="1">
      <x:alignment horizontal="general" vertical="center"/>
    </x:xf>
    <x:xf numFmtId="58" fontId="0" fillId="137" borderId="0" xfId="0" applyNumberFormat="1" applyFill="1">
      <x:alignment horizontal="general" vertical="center"/>
    </x:xf>
    <mc:AlternateContent xmlns:mc="http://schemas.openxmlformats.org/markup-compatibility/2006">
      <mc:Choice xmlns:hs="http://schemas.haansoft.com/office/spreadsheet/8.0" Requires="hs">
        <x:xf numFmtId="0" fontId="0" fillId="137"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37"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3" borderId="0" xfId="0" applyFont="1" applyFill="1" applyAlignment="1">
          <x:alignment horizontal="center" vertical="center"/>
        </x:xf>
      </mc:Fallback>
    </mc:AlternateContent>
    <x:xf numFmtId="58" fontId="0" fillId="30" borderId="0" xfId="0" applyNumberFormat="1" applyFill="1">
      <x:alignment horizontal="general" vertical="center"/>
    </x:xf>
    <x:xf numFmtId="0" fontId="6" fillId="0" borderId="0" xfId="0" applyFont="1">
      <x:alignment horizontal="general" vertical="center"/>
    </x:xf>
    <x:xf numFmtId="49" fontId="0" fillId="4" borderId="0" xfId="0" applyNumberFormat="1" applyFont="1" applyFill="1" applyBorder="1" applyAlignment="1" applyProtection="1">
      <x:alignment horizontal="general" vertical="center"/>
    </x:xf>
    <x:xf numFmtId="49" fontId="0" fillId="3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5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4" borderId="0" xfId="0" applyFont="1" applyFill="1" applyAlignment="1">
          <x:alignment horizontal="center" vertical="center"/>
        </x:xf>
      </mc:Fallback>
    </mc:AlternateContent>
    <x:xf numFmtId="0" fontId="0" fillId="0" borderId="20" xfId="0" applyBorder="1">
      <x:alignment horizontal="general" vertical="center"/>
    </x:xf>
    <x:xf numFmtId="0" fontId="0" fillId="0" borderId="21" xfId="0" applyBorder="1">
      <x:alignment horizontal="general" vertical="center"/>
    </x:xf>
    <x:xf numFmtId="0" fontId="0" fillId="0" borderId="22" xfId="0" applyBorder="1">
      <x:alignment horizontal="general" vertical="center"/>
    </x:xf>
    <mc:AlternateContent xmlns:mc="http://schemas.openxmlformats.org/markup-compatibility/2006">
      <mc:Choice xmlns:hs="http://schemas.haansoft.com/office/spreadsheet/8.0" Requires="hs">
        <x:xf numFmtId="49" fontId="6" fillId="15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5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5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5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59" borderId="0" xfId="0" applyFont="1" applyFill="1" applyAlignment="1">
          <x:alignment horizontal="center" vertical="center"/>
        </x:xf>
      </mc:Fallback>
    </mc:AlternateContent>
    <x:xf numFmtId="49" fontId="0" fillId="88" borderId="0" xfId="0" applyNumberFormat="1" applyFont="1" applyFill="1" applyBorder="1" applyAlignment="1" applyProtection="1">
      <x:alignment horizontal="general" vertical="center"/>
    </x:xf>
    <x:xf numFmtId="0" fontId="0" fillId="88" borderId="0" xfId="0" applyFill="1">
      <x:alignment horizontal="general" vertical="center"/>
    </x:xf>
    <x:xf numFmtId="164" fontId="0" fillId="8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6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60"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60"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2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2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7"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7"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4"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6"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6"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8"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8" xfId="0" applyNumberFormat="1" applyBorder="1" applyAlignment="1">
          <x:alignment horizontal="center" vertical="center"/>
        </x:xf>
      </mc:Fallback>
    </mc:AlternateContent>
    <x:xf numFmtId="0" fontId="0" fillId="0" borderId="24" xfId="0" applyBorder="1">
      <x:alignment horizontal="general" vertical="center"/>
    </x:xf>
    <x:xf numFmtId="0" fontId="0" fillId="0" borderId="25" xfId="0" applyBorder="1">
      <x:alignment horizontal="general" vertical="center"/>
    </x:xf>
    <x:xf numFmtId="0" fontId="0" fillId="0" borderId="0" xfId="0" applyBorder="1">
      <x:alignment horizontal="general" vertical="center"/>
    </x:xf>
    <x:xf numFmtId="0" fontId="0" fillId="0" borderId="26" xfId="0" applyBorder="1">
      <x:alignment horizontal="general" vertical="center"/>
    </x:xf>
    <x:xf numFmtId="0" fontId="0" fillId="0" borderId="27" xfId="0" applyBorder="1">
      <x:alignment horizontal="general" vertical="center"/>
    </x:xf>
    <x:xf numFmtId="0" fontId="0" fillId="0" borderId="28" xfId="0" applyBorder="1">
      <x:alignment horizontal="general" vertical="center"/>
    </x:xf>
    <x:xf numFmtId="0" fontId="0" fillId="0" borderId="29" xfId="0" applyBorder="1">
      <x:alignment horizontal="general" vertical="center"/>
    </x:xf>
    <x:xf numFmtId="58" fontId="0" fillId="160" borderId="0" xfId="0" applyNumberFormat="1" applyFill="1">
      <x:alignment horizontal="general" vertical="center"/>
    </x:xf>
    <x:xf numFmtId="49" fontId="0" fillId="160" borderId="0" xfId="0" applyNumberFormat="1" applyFont="1" applyFill="1" applyBorder="1" applyAlignment="1" applyProtection="1">
      <x:alignment horizontal="general" vertical="center"/>
    </x:xf>
    <x:xf numFmtId="0" fontId="0" fillId="160" borderId="0" xfId="0" applyFill="1">
      <x:alignment horizontal="general" vertical="center"/>
    </x:xf>
    <mc:AlternateContent xmlns:mc="http://schemas.openxmlformats.org/markup-compatibility/2006">
      <mc:Choice xmlns:hs="http://schemas.haansoft.com/office/spreadsheet/8.0" Requires="hs">
        <x:xf numFmtId="0" fontId="6" fillId="1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66"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66" borderId="0" xfId="0" applyFill="1" applyAlignment="1">
          <x:alignment horizontal="center" vertical="center"/>
        </x:xf>
      </mc:Fallback>
    </mc:AlternateContent>
    <x:xf numFmtId="164" fontId="0" fillId="84"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84"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4" borderId="0" xfId="0" applyFill="1" applyAlignment="1">
          <x:alignment horizontal="center" vertical="center"/>
        </x:xf>
      </mc:Fallback>
    </mc:AlternateContent>
    <x:xf numFmtId="164" fontId="0" fillId="159"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59"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59" borderId="0" xfId="0" applyFill="1" applyAlignment="1">
          <x:alignment horizontal="center" vertical="center"/>
        </x:xf>
      </mc:Fallback>
    </mc:AlternateContent>
    <x:xf numFmtId="58" fontId="0" fillId="84" borderId="0" xfId="0" applyNumberFormat="1" applyFill="1">
      <x:alignment horizontal="general" vertical="center"/>
    </x:xf>
    <x:xf numFmtId="58" fontId="0" fillId="159" borderId="0" xfId="0" applyNumberFormat="1" applyFill="1">
      <x:alignment horizontal="general" vertical="center"/>
    </x:xf>
    <x:xf numFmtId="49" fontId="0" fillId="159" borderId="0" xfId="0" applyNumberFormat="1" applyFont="1" applyFill="1" applyBorder="1" applyAlignment="1" applyProtection="1">
      <x:alignment horizontal="general" vertical="center"/>
    </x:xf>
    <x:xf numFmtId="0" fontId="0" fillId="159" borderId="0" xfId="0" applyFill="1">
      <x:alignment horizontal="general" vertical="center"/>
    </x:xf>
    <mc:AlternateContent xmlns:mc="http://schemas.openxmlformats.org/markup-compatibility/2006">
      <mc:Choice xmlns:hs="http://schemas.haansoft.com/office/spreadsheet/8.0" Requires="hs">
        <x:xf numFmtId="49" fontId="6" fillId="16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6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6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6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69" borderId="0" xfId="0" applyFont="1" applyFill="1" applyAlignment="1">
          <x:alignment horizontal="center" vertical="center"/>
        </x:xf>
      </mc:Fallback>
    </mc:AlternateContent>
    <x:xf numFmtId="49" fontId="6" fillId="13" borderId="0" xfId="0" applyNumberFormat="1" applyFont="1" applyFill="1" applyBorder="1" applyAlignment="1" applyProtection="1">
      <x:alignment horizontal="general" vertical="center"/>
    </x:xf>
    <x:xf numFmtId="49" fontId="6" fillId="0" borderId="0" xfId="0" applyNumberFormat="1" applyFont="1" applyFill="1" applyBorder="1" applyAlignment="1" applyProtection="1">
      <x:alignment horizontal="general" vertical="center"/>
    </x:xf>
    <x:xf numFmtId="49" fontId="6" fillId="149" borderId="0" xfId="0" applyNumberFormat="1" applyFont="1" applyFill="1" applyBorder="1" applyAlignment="1" applyProtection="1">
      <x:alignment horizontal="general" vertical="center"/>
    </x:xf>
    <x:xf numFmtId="49" fontId="6" fillId="22" borderId="0" xfId="0" applyNumberFormat="1" applyFont="1" applyFill="1" applyBorder="1" applyAlignment="1" applyProtection="1">
      <x:alignment horizontal="general" vertical="center"/>
    </x:xf>
    <x:xf numFmtId="49" fontId="6" fillId="10" borderId="0" xfId="0" applyNumberFormat="1" applyFont="1" applyFill="1" applyBorder="1" applyAlignment="1" applyProtection="1">
      <x:alignment horizontal="general" vertical="center"/>
    </x:xf>
    <x:xf numFmtId="49" fontId="6" fillId="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7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5" borderId="0" xfId="0" applyFont="1" applyFill="1" applyAlignment="1">
          <x:alignment horizontal="center" vertical="center"/>
        </x:xf>
      </mc:Fallback>
    </mc:AlternateContent>
    <x:xf numFmtId="58" fontId="0" fillId="171" borderId="0" xfId="0" applyNumberFormat="1" applyFill="1">
      <x:alignment horizontal="general" vertical="center"/>
    </x:xf>
    <mc:AlternateContent xmlns:mc="http://schemas.openxmlformats.org/markup-compatibility/2006">
      <mc:Choice xmlns:hs="http://schemas.haansoft.com/office/spreadsheet/8.0" Requires="hs">
        <x:xf numFmtId="0" fontId="0" fillId="171"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71" borderId="0" xfId="0" applyFill="1" applyAlignment="1">
          <x:alignment horizontal="center" vertical="center"/>
        </x:xf>
      </mc:Fallback>
    </mc:AlternateContent>
    <x:xf numFmtId="0" fontId="0" fillId="10" borderId="0" xfId="0" applyNumberFormat="1" applyFill="1">
      <x:alignment horizontal="general" vertical="center"/>
    </x:xf>
    <mc:AlternateContent xmlns:mc="http://schemas.openxmlformats.org/markup-compatibility/2006">
      <mc:Choice xmlns:hs="http://schemas.haansoft.com/office/spreadsheet/8.0" Requires="hs">
        <x:xf numFmtId="49" fontId="6" fillId="17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7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7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7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79" borderId="0" xfId="0" applyFont="1" applyFill="1" applyAlignment="1">
          <x:alignment horizontal="center" vertical="center"/>
        </x:xf>
      </mc:Fallback>
    </mc:AlternateContent>
    <x:xf numFmtId="49" fontId="0" fillId="146" borderId="0" xfId="0" applyNumberFormat="1" applyFont="1" applyFill="1" applyBorder="1" applyAlignment="1" applyProtection="1">
      <x:alignment horizontal="general" vertical="center"/>
    </x:xf>
    <x:xf numFmtId="49" fontId="0" fillId="137" borderId="0" xfId="0" applyNumberFormat="1" applyFont="1" applyFill="1" applyBorder="1" applyAlignment="1" applyProtection="1">
      <x:alignment horizontal="general" vertical="center"/>
    </x:xf>
    <x:xf numFmtId="49" fontId="0" fillId="84" borderId="0" xfId="0" applyNumberFormat="1" applyFont="1" applyFill="1" applyBorder="1" applyAlignment="1" applyProtection="1">
      <x:alignment horizontal="general" vertical="center"/>
    </x:xf>
    <x:xf numFmtId="49" fontId="0" fillId="171"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8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1" borderId="0" xfId="0" applyFont="1" applyFill="1" applyAlignment="1">
          <x:alignment horizontal="center" vertical="center"/>
        </x:xf>
      </mc:Fallback>
    </mc:AlternateContent>
    <x:xf numFmtId="0" fontId="0" fillId="0" borderId="28" xfId="0" applyFill="1" applyBorder="1">
      <x:alignment horizontal="general" vertical="center"/>
    </x:xf>
    <mc:AlternateContent xmlns:mc="http://schemas.openxmlformats.org/markup-compatibility/2006">
      <mc:Choice xmlns:hs="http://schemas.haansoft.com/office/spreadsheet/8.0" Requires="hs">
        <x:xf numFmtId="49" fontId="6" fillId="18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5" borderId="0" xfId="0" applyFont="1" applyFill="1" applyAlignment="1">
          <x:alignment horizontal="center" vertical="center"/>
        </x:xf>
      </mc:Fallback>
    </mc:AlternateContent>
    <x:xf numFmtId="0" fontId="0" fillId="10"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18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8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8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8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8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8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8" borderId="0" xfId="0" applyFill="1" applyAlignment="1">
          <x:alignment horizontal="center" vertical="center"/>
        </x:xf>
      </mc:Fallback>
    </mc:AlternateContent>
    <x:xf numFmtId="164" fontId="0" fillId="118"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18"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18" borderId="0" xfId="0" applyFill="1" applyAlignment="1">
          <x:alignment horizontal="center" vertical="center"/>
        </x:xf>
      </mc:Fallback>
    </mc:AlternateContent>
    <x:xf numFmtId="164" fontId="0" fillId="2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2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2" borderId="0" xfId="0" applyFill="1" applyAlignment="1">
          <x:alignment horizontal="center" vertical="center"/>
        </x:xf>
      </mc:Fallback>
    </mc:AlternateContent>
    <x:xf numFmtId="164" fontId="0" fillId="182"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8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82"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82"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2"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1"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1"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3"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0" xfId="0" applyFill="1" applyAlignment="1">
          <x:alignment horizontal="center" vertical="center"/>
        </x:xf>
      </mc:Fallback>
    </mc:AlternateContent>
    <x:xf numFmtId="0" fontId="0" fillId="182" borderId="0" xfId="0" applyNumberFormat="1" applyFill="1">
      <x:alignment horizontal="general" vertical="center"/>
    </x:xf>
    <x:xf numFmtId="49" fontId="0" fillId="182" borderId="0" xfId="0" applyNumberFormat="1" applyFont="1" applyFill="1" applyBorder="1" applyAlignment="1" applyProtection="1">
      <x:alignment horizontal="general" vertical="center"/>
    </x:xf>
    <x:xf numFmtId="0" fontId="0" fillId="182" borderId="0" xfId="0" applyFill="1">
      <x:alignment horizontal="general" vertical="center"/>
    </x:xf>
    <mc:AlternateContent xmlns:mc="http://schemas.openxmlformats.org/markup-compatibility/2006">
      <mc:Choice xmlns:hs="http://schemas.haansoft.com/office/spreadsheet/8.0" Requires="hs">
        <x:xf numFmtId="49" fontId="6" fillId="19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9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9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19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19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 borderId="0" xfId="0" applyFont="1" applyFill="1" applyAlignment="1">
          <x:alignment horizontal="center" vertical="center"/>
        </x:xf>
      </mc:Fallback>
    </mc:AlternateContent>
    <x:xf numFmtId="58" fontId="0" fillId="199" borderId="0" xfId="0" applyNumberFormat="1" applyFill="1">
      <x:alignment horizontal="general" vertical="center"/>
    </x:xf>
    <mc:AlternateContent xmlns:mc="http://schemas.openxmlformats.org/markup-compatibility/2006">
      <mc:Choice xmlns:hs="http://schemas.haansoft.com/office/spreadsheet/8.0" Requires="hs">
        <x:xf numFmtId="0" fontId="0" fillId="199"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99" borderId="0" xfId="0" applyFill="1" applyAlignment="1">
          <x:alignment horizontal="center" vertical="center"/>
        </x:xf>
      </mc:Fallback>
    </mc:AlternateContent>
    <x:xf numFmtId="49" fontId="0" fillId="199" borderId="0" xfId="0" applyNumberFormat="1" applyFont="1" applyFill="1" applyBorder="1" applyAlignment="1" applyProtection="1">
      <x:alignment horizontal="general" vertical="center"/>
    </x:xf>
    <x:xf numFmtId="0" fontId="0" fillId="199" borderId="0" xfId="0" applyFill="1">
      <x:alignment horizontal="general" vertical="center"/>
    </x:xf>
    <mc:AlternateContent xmlns:mc="http://schemas.openxmlformats.org/markup-compatibility/2006">
      <mc:Choice xmlns:hs="http://schemas.haansoft.com/office/spreadsheet/8.0" Requires="hs">
        <x:xf numFmtId="49" fontId="6" fillId="20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1"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6" borderId="0" xfId="0" applyFont="1" applyFill="1" applyAlignment="1">
          <x:alignment horizontal="center" vertical="center"/>
        </x:xf>
      </mc:Fallback>
    </mc:AlternateContent>
    <x:xf numFmtId="0" fontId="0" fillId="207"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6" fillId="20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1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1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183"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83"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37"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137"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71"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71" borderId="0" xfId="0"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0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0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0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0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0"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0"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1" borderId="0" xfId="0" applyFont="1" applyFill="1" applyAlignment="1">
          <x:alignment horizontal="center" vertical="center"/>
        </x:xf>
      </mc:Fallback>
    </mc:AlternateContent>
    <x:xf numFmtId="0" fontId="8" fillId="0" borderId="0" xfId="0" applyFont="1">
      <x:alignment horizontal="general" vertical="center"/>
    </x:xf>
    <x:xf numFmtId="58" fontId="0" fillId="71" borderId="0" xfId="0" applyNumberFormat="1" applyFill="1">
      <x:alignment horizontal="general" vertical="center"/>
    </x:xf>
    <x:xf numFmtId="49" fontId="0" fillId="71" borderId="0" xfId="0" applyNumberFormat="1" applyFont="1" applyFill="1" applyBorder="1" applyAlignment="1" applyProtection="1">
      <x:alignment horizontal="general" vertical="center"/>
    </x:xf>
    <x:xf numFmtId="0" fontId="0" fillId="71" borderId="0" xfId="0" applyFill="1">
      <x:alignment horizontal="general" vertical="center"/>
    </x:xf>
    <x:xf numFmtId="0" fontId="0" fillId="0" borderId="21" xfId="0" applyFill="1" applyBorder="1">
      <x:alignment horizontal="general" vertical="center"/>
    </x:xf>
    <mc:AlternateContent xmlns:mc="http://schemas.openxmlformats.org/markup-compatibility/2006">
      <mc:Choice xmlns:hs="http://schemas.haansoft.com/office/spreadsheet/8.0" Requires="hs">
        <x:xf numFmtId="49" fontId="6" fillId="21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2"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3" xfId="0"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0" fillId="0" borderId="3" xfId="0" applyBorder="1" applyAlignment="1">
          <x:alignment horizontal="right" vertical="center"/>
        </x:xf>
      </mc:Fallback>
    </mc:AlternateContent>
    <mc:AlternateContent xmlns:mc="http://schemas.openxmlformats.org/markup-compatibility/2006">
      <mc:Choice xmlns:hs="http://schemas.haansoft.com/office/spreadsheet/8.0" Requires="hs">
        <x:xf numFmtId="0" fontId="0" fillId="0" borderId="23"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3" xfId="0" applyBorder="1" applyAlignment="1">
          <x:alignment horizontal="center" vertical="center"/>
        </x:xf>
      </mc:Fallback>
    </mc:AlternateContent>
    <x:xf numFmtId="58" fontId="0" fillId="0" borderId="4" xfId="0" applyNumberFormat="1" applyBorder="1">
      <x:alignment horizontal="general" vertical="center"/>
    </x:xf>
    <x:xf numFmtId="58" fontId="0" fillId="0" borderId="5" xfId="0" applyNumberFormat="1" applyBorder="1">
      <x:alignment horizontal="general" vertical="center"/>
    </x:xf>
    <x:xf numFmtId="0" fontId="0" fillId="0" borderId="8" xfId="0" applyBorder="1">
      <x:alignment horizontal="general" vertical="center"/>
    </x:xf>
    <mc:AlternateContent xmlns:mc="http://schemas.openxmlformats.org/markup-compatibility/2006">
      <mc:Choice xmlns:hs="http://schemas.haansoft.com/office/spreadsheet/8.0" Requires="hs">
        <x:xf numFmtId="0" fontId="0" fillId="0" borderId="7"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7"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6"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6" xfId="0" applyBorder="1" applyAlignment="1">
          <x:alignment horizontal="center" vertical="center"/>
        </x:xf>
      </mc:Fallback>
    </mc:AlternateContent>
    <x:xf numFmtId="0" fontId="0" fillId="0" borderId="2" xfId="0" applyBorder="1" applyAlignment="1">
      <x:alignment horizontal="general" vertical="center" wrapText="1"/>
    </x:xf>
    <mc:AlternateContent xmlns:mc="http://schemas.openxmlformats.org/markup-compatibility/2006">
      <mc:Choice xmlns:hs="http://schemas.haansoft.com/office/spreadsheet/8.0" Requires="hs">
        <x:xf numFmtId="49" fontId="6" fillId="21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8"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19"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19"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19"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19"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155" borderId="0" xfId="0"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55" borderId="0" xfId="0" applyFill="1" applyAlignment="1">
          <x:alignment horizontal="center" vertical="center"/>
        </x:xf>
      </mc:Fallback>
    </mc:AlternateContent>
    <x:xf numFmtId="0" fontId="0" fillId="30" borderId="0" xfId="0" applyNumberFormat="1" applyFill="1">
      <x:alignment horizontal="general" vertical="center"/>
    </x:xf>
    <x:xf numFmtId="164" fontId="0" fillId="3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6" borderId="3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30" xfId="0" applyFont="1" applyFill="1" applyBorder="1" applyAlignment="1">
          <x:alignment horizontal="right" vertical="center"/>
        </x:xf>
      </mc:Fallback>
    </mc:AlternateContent>
    <x:xf numFmtId="0" fontId="9" fillId="6" borderId="31"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3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3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6" borderId="32"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6" borderId="32" xfId="0" applyNumberFormat="1" applyFont="1" applyFill="1" applyBorder="1" applyAlignment="1" applyProtection="1">
          <x:alignment horizontal="right" vertical="center"/>
        </x:xf>
      </mc:Fallback>
    </mc:AlternateContent>
    <x:xf numFmtId="0" fontId="9" fillId="6" borderId="3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34" xfId="0" applyFont="1" applyFill="1" applyBorder="1" applyAlignment="1">
          <x:alignment horizontal="right" vertical="center"/>
        </x:xf>
      </mc:Fallback>
    </mc:AlternateContent>
    <x:xf numFmtId="0" fontId="9" fillId="6" borderId="3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3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6" borderId="3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6" borderId="36" xfId="0" applyNumberFormat="1" applyFont="1" applyFill="1" applyBorder="1" applyAlignment="1" applyProtection="1">
          <x:alignment horizontal="right" vertical="center"/>
        </x:xf>
      </mc:Fallback>
    </mc:AlternateContent>
    <x:xf numFmtId="0" fontId="10" fillId="6" borderId="37"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6"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38" xfId="0" applyFont="1" applyFill="1" applyBorder="1" applyAlignment="1">
          <x:alignment horizontal="right" vertical="center"/>
        </x:xf>
      </mc:Fallback>
    </mc:AlternateContent>
    <x:xf numFmtId="0" fontId="9" fillId="6" borderId="3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3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6" borderId="4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6" borderId="40" xfId="0" applyNumberFormat="1" applyFont="1" applyFill="1" applyBorder="1" applyAlignment="1" applyProtection="1">
          <x:alignment horizontal="right" vertical="center"/>
        </x:xf>
      </mc:Fallback>
    </mc:AlternateContent>
    <x:xf numFmtId="0" fontId="10" fillId="6" borderId="41" xfId="0" applyFont="1" applyFill="1" applyBorder="1" applyAlignment="1">
      <x:alignment horizontal="general" vertical="center" wrapText="1"/>
    </x:xf>
    <x:xf numFmtId="0" fontId="9" fillId="6" borderId="41" xfId="0" applyFont="1" applyFill="1" applyBorder="1" applyAlignment="1">
      <x:alignment horizontal="general" vertical="center"/>
    </x:xf>
    <x:xf numFmtId="0" fontId="11" fillId="220" borderId="31" xfId="0" applyNumberFormat="1" applyFont="1" applyFill="1" applyBorder="1" applyAlignment="1">
      <x:alignment horizontal="general" vertical="center"/>
    </x:xf>
    <x:xf numFmtId="0" fontId="11" fillId="220" borderId="3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3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4" xfId="0" applyNumberFormat="1" applyFont="1" applyFill="1" applyBorder="1" applyAlignment="1">
          <x:alignment horizontal="right" vertical="center"/>
        </x:xf>
      </mc:Fallback>
    </mc:AlternateContent>
    <x:xf numFmtId="0" fontId="9" fillId="221" borderId="35" xfId="0" applyNumberFormat="1" applyFont="1" applyFill="1" applyBorder="1" applyAlignment="1">
      <x:alignment horizontal="general" vertical="center"/>
    </x:xf>
    <x:xf numFmtId="0" fontId="9" fillId="221" borderId="37"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3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4" xfId="0" applyNumberFormat="1" applyFont="1" applyFill="1" applyBorder="1" applyAlignment="1">
          <x:alignment horizontal="right" vertical="center"/>
        </x:xf>
      </mc:Fallback>
    </mc:AlternateContent>
    <x:xf numFmtId="0" fontId="9" fillId="222" borderId="35" xfId="0" applyNumberFormat="1" applyFont="1" applyFill="1" applyBorder="1" applyAlignment="1">
      <x:alignment horizontal="general" vertical="center"/>
    </x:xf>
    <x:xf numFmtId="0" fontId="9" fillId="222" borderId="37" xfId="0" applyNumberFormat="1" applyFont="1" applyFill="1" applyBorder="1" applyAlignment="1">
      <x:alignment horizontal="general" vertical="center"/>
    </x:xf>
    <x:xf numFmtId="0" fontId="12" fillId="222" borderId="35"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3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5" xfId="0" applyNumberFormat="1" applyFont="1" applyFill="1" applyBorder="1" applyAlignment="1">
          <x:alignment horizontal="right" vertical="center"/>
        </x:xf>
      </mc:Fallback>
    </mc:AlternateContent>
    <x:xf numFmtId="0" fontId="12" fillId="221" borderId="35"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3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5" xfId="0" applyNumberFormat="1" applyFont="1" applyFill="1" applyBorder="1" applyAlignment="1">
          <x:alignment horizontal="right" vertical="center"/>
        </x:xf>
      </mc:Fallback>
    </mc:AlternateContent>
    <x:xf numFmtId="49" fontId="8" fillId="0" borderId="0" xfId="0" applyNumberFormat="1" applyFont="1" applyFill="1" applyBorder="1" applyAlignment="1" applyProtection="1">
      <x:alignment horizontal="general" vertical="center"/>
    </x:xf>
    <x:xf numFmtId="0" fontId="8" fillId="0" borderId="0" xfId="0" applyNumberFormat="1" applyFont="1">
      <x:alignment horizontal="general" vertical="center"/>
    </x:xf>
    <mc:AlternateContent xmlns:mc="http://schemas.openxmlformats.org/markup-compatibility/2006">
      <mc:Choice xmlns:hs="http://schemas.haansoft.com/office/spreadsheet/8.0" Requires="hs">
        <x:xf numFmtId="0" fontId="9" fillId="222" borderId="3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8" xfId="0" applyNumberFormat="1" applyFont="1" applyFill="1" applyBorder="1" applyAlignment="1">
          <x:alignment horizontal="right" vertical="center"/>
        </x:xf>
      </mc:Fallback>
    </mc:AlternateContent>
    <x:xf numFmtId="0" fontId="9" fillId="222" borderId="39" xfId="0" applyNumberFormat="1" applyFont="1" applyFill="1" applyBorder="1" applyAlignment="1">
      <x:alignment horizontal="general" vertical="center"/>
    </x:xf>
    <x:xf numFmtId="0" fontId="9" fillId="222" borderId="41"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4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2" xfId="0" applyNumberFormat="1" applyFont="1" applyFill="1" applyBorder="1" applyAlignment="1">
          <x:alignment horizontal="right" vertical="center"/>
        </x:xf>
      </mc:Fallback>
    </mc:AlternateContent>
    <x:xf numFmtId="0" fontId="9" fillId="222" borderId="43" xfId="0" applyNumberFormat="1" applyFont="1" applyFill="1" applyBorder="1" applyAlignment="1">
      <x:alignment horizontal="general" vertical="center"/>
    </x:xf>
    <x:xf numFmtId="0" fontId="9" fillId="222" borderId="44"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3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8" xfId="0" applyNumberFormat="1" applyFont="1" applyFill="1" applyBorder="1" applyAlignment="1">
          <x:alignment horizontal="right" vertical="center"/>
        </x:xf>
      </mc:Fallback>
    </mc:AlternateContent>
    <x:xf numFmtId="0" fontId="9" fillId="221" borderId="39" xfId="0" applyNumberFormat="1" applyFont="1" applyFill="1" applyBorder="1" applyAlignment="1">
      <x:alignment horizontal="general" vertical="center"/>
    </x:xf>
    <x:xf numFmtId="0" fontId="9" fillId="221" borderId="41"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4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6" xfId="0" applyNumberFormat="1" applyFont="1" applyFill="1" applyBorder="1" applyAlignment="1">
          <x:alignment horizontal="right" vertical="center"/>
        </x:xf>
      </mc:Fallback>
    </mc:AlternateContent>
    <x:xf numFmtId="0" fontId="9" fillId="221" borderId="46" xfId="0" applyNumberFormat="1" applyFont="1" applyFill="1" applyBorder="1" applyAlignment="1">
      <x:alignment horizontal="general" vertical="center"/>
    </x:xf>
    <x:xf numFmtId="0" fontId="9" fillId="221" borderId="47"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2" xfId="0" applyNumberFormat="1" applyFont="1" applyFill="1" applyBorder="1" applyAlignment="1">
          <x:alignment horizontal="right" vertical="center"/>
        </x:xf>
      </mc:Fallback>
    </mc:AlternateContent>
    <x:xf numFmtId="0" fontId="9" fillId="221" borderId="43" xfId="0" applyNumberFormat="1" applyFont="1" applyFill="1" applyBorder="1" applyAlignment="1">
      <x:alignment horizontal="general" vertical="center"/>
    </x:xf>
    <x:xf numFmtId="0" fontId="9" fillId="221" borderId="44" xfId="0" applyNumberFormat="1" applyFont="1" applyFill="1" applyBorder="1" applyAlignment="1">
      <x:alignment horizontal="general" vertical="center"/>
    </x:xf>
    <x:xf numFmtId="0" fontId="9" fillId="6" borderId="39"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4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3" xfId="0" applyNumberFormat="1" applyFont="1" applyFill="1" applyBorder="1" applyAlignment="1">
          <x:alignment horizontal="right" vertical="center"/>
        </x:xf>
      </mc:Fallback>
    </mc:AlternateContent>
    <x:xf numFmtId="0" fontId="12" fillId="222" borderId="43" xfId="0" applyNumberFormat="1" applyFont="1" applyFill="1" applyBorder="1" applyAlignment="1">
      <x:alignment horizontal="general" vertical="center"/>
    </x:xf>
    <x:xf numFmtId="0" fontId="0" fillId="2" borderId="0" xfId="0" applyNumberFormat="1" applyFill="1">
      <x:alignment horizontal="general" vertical="center"/>
    </x:xf>
    <x:xf numFmtId="0" fontId="12" fillId="222" borderId="39" xfId="0" applyNumberFormat="1" applyFont="1" applyFill="1" applyBorder="1" applyAlignment="1">
      <x:alignment horizontal="general" vertical="center"/>
    </x:xf>
    <x:xf numFmtId="49" fontId="8" fillId="30" borderId="0" xfId="0" applyNumberFormat="1" applyFont="1" applyFill="1" applyBorder="1" applyAlignment="1" applyProtection="1">
      <x:alignment horizontal="general" vertical="center"/>
    </x:xf>
    <x:xf numFmtId="0" fontId="0" fillId="221" borderId="0" xfId="0" applyNumberFormat="1" applyFont="1" applyFill="1" applyAlignment="1">
      <x:alignment horizontal="general" vertical="center" wrapText="1"/>
    </x:xf>
    <mc:AlternateContent xmlns:mc="http://schemas.openxmlformats.org/markup-compatibility/2006">
      <mc:Choice xmlns:hs="http://schemas.haansoft.com/office/spreadsheet/8.0" Requires="hs">
        <x:xf numFmtId="0" fontId="9" fillId="221" borderId="3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8"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9" xfId="0" applyNumberFormat="1" applyFont="1" applyFill="1" applyBorder="1" applyAlignment="1">
          <x:alignment horizontal="right" vertical="center"/>
        </x:xf>
      </mc:Fallback>
    </mc:AlternateContent>
    <x:xf numFmtId="0" fontId="12" fillId="221" borderId="49" xfId="0" applyNumberFormat="1" applyFont="1" applyFill="1" applyBorder="1" applyAlignment="1">
      <x:alignment horizontal="general" vertical="center"/>
    </x:xf>
    <x:xf numFmtId="0" fontId="9" fillId="221" borderId="50" xfId="0" applyNumberFormat="1" applyFont="1" applyFill="1" applyBorder="1" applyAlignment="1">
      <x:alignment horizontal="general" vertical="center"/>
    </x:xf>
    <x:xf numFmtId="49" fontId="8" fillId="0" borderId="24" xfId="0" applyNumberFormat="1" applyFont="1" applyFill="1" applyBorder="1" applyAlignment="1" applyProtection="1">
      <x:alignment horizontal="general" vertical="center"/>
    </x:xf>
    <x:xf numFmtId="0" fontId="0" fillId="0" borderId="24" xfId="0" applyNumberFormat="1" applyBorder="1">
      <x:alignment horizontal="general" vertical="center"/>
    </x:xf>
    <mc:AlternateContent xmlns:mc="http://schemas.openxmlformats.org/markup-compatibility/2006">
      <mc:Choice xmlns:hs="http://schemas.haansoft.com/office/spreadsheet/8.0" Requires="hs">
        <x:xf numFmtId="0" fontId="0" fillId="0" borderId="2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5"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8" fontId="9" fillId="222"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2" borderId="51" xfId="0" applyNumberFormat="1" applyFont="1" applyFill="1" applyBorder="1" applyAlignment="1">
          <x:alignment horizontal="right" vertical="center"/>
        </x:xf>
      </mc:Fallback>
    </mc:AlternateContent>
    <x:xf numFmtId="0" fontId="0" fillId="0" borderId="0" xfId="0" applyNumberFormat="1" applyBorder="1">
      <x:alignment horizontal="general" vertical="center"/>
    </x:xf>
    <mc:AlternateContent xmlns:mc="http://schemas.openxmlformats.org/markup-compatibility/2006">
      <mc:Choice xmlns:hs="http://schemas.haansoft.com/office/spreadsheet/8.0" Requires="hs">
        <x:xf numFmtId="0" fontId="0" fillId="0" borderId="26"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6"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8" fontId="9" fillId="221"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1" borderId="5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8" fontId="9" fillId="222" borderId="5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2" borderId="52" xfId="0" applyNumberFormat="1" applyFont="1" applyFill="1" applyBorder="1" applyAlignment="1">
          <x:alignment horizontal="right" vertical="center"/>
        </x:xf>
      </mc:Fallback>
    </mc:AlternateContent>
    <x:xf numFmtId="0" fontId="9" fillId="222" borderId="53" xfId="0" applyNumberFormat="1" applyFont="1" applyFill="1" applyBorder="1" applyAlignment="1">
      <x:alignment horizontal="general" vertical="center"/>
    </x:xf>
    <x:xf numFmtId="0" fontId="9" fillId="222" borderId="54" xfId="0" applyNumberFormat="1" applyFont="1" applyFill="1" applyBorder="1" applyAlignment="1">
      <x:alignment horizontal="general" vertical="center"/>
    </x:xf>
    <x:xf numFmtId="49" fontId="0" fillId="0" borderId="28" xfId="0" applyNumberFormat="1" applyFont="1" applyFill="1" applyBorder="1" applyAlignment="1" applyProtection="1">
      <x:alignment horizontal="general" vertical="center"/>
    </x:xf>
    <x:xf numFmtId="0" fontId="0" fillId="0" borderId="28" xfId="0" applyNumberFormat="1" applyBorder="1">
      <x:alignment horizontal="general" vertical="center"/>
    </x:xf>
    <mc:AlternateContent xmlns:mc="http://schemas.openxmlformats.org/markup-compatibility/2006">
      <mc:Choice xmlns:hs="http://schemas.haansoft.com/office/spreadsheet/8.0" Requires="hs">
        <x:xf numFmtId="0" fontId="0" fillId="0" borderId="29"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9"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221"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 xfId="0" applyNumberFormat="1" applyFont="1" applyFill="1" applyBorder="1" applyAlignment="1">
          <x:alignment horizontal="right" vertical="center"/>
        </x:xf>
      </mc:Fallback>
    </mc:AlternateContent>
    <x:xf numFmtId="0" fontId="9" fillId="221" borderId="23" xfId="0" applyNumberFormat="1" applyFont="1" applyFill="1" applyBorder="1" applyAlignment="1">
      <x:alignment horizontal="general" vertical="center"/>
    </x:xf>
    <x:xf numFmtId="49" fontId="0" fillId="0" borderId="23" xfId="0" applyNumberFormat="1" applyFont="1" applyFill="1" applyBorder="1" applyAlignment="1" applyProtection="1">
      <x:alignment horizontal="general" vertical="center"/>
    </x:xf>
    <x:xf numFmtId="0" fontId="0" fillId="0" borderId="23" xfId="0" applyNumberFormat="1" applyBorder="1">
      <x:alignment horizontal="general" vertical="center"/>
    </x:xf>
    <mc:AlternateContent xmlns:mc="http://schemas.openxmlformats.org/markup-compatibility/2006">
      <mc:Choice xmlns:hs="http://schemas.haansoft.com/office/spreadsheet/8.0" Requires="hs">
        <x:xf numFmtId="18" fontId="9" fillId="222"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2" borderId="4" xfId="0" applyNumberFormat="1" applyFont="1" applyFill="1" applyBorder="1" applyAlignment="1">
          <x:alignment horizontal="right" vertical="center"/>
        </x:xf>
      </mc:Fallback>
    </mc:AlternateContent>
    <x:xf numFmtId="0" fontId="9" fillId="222" borderId="1" xfId="0" applyNumberFormat="1" applyFont="1" applyFill="1" applyBorder="1" applyAlignment="1">
      <x:alignment horizontal="general" vertical="center"/>
    </x:xf>
    <x:xf numFmtId="49" fontId="0" fillId="0" borderId="1" xfId="0" applyNumberFormat="1" applyFont="1" applyFill="1" applyBorder="1" applyAlignment="1" applyProtection="1">
      <x:alignment horizontal="general" vertical="center"/>
    </x:xf>
    <x:xf numFmtId="0" fontId="0" fillId="0" borderId="1" xfId="0" applyNumberFormat="1" applyBorder="1">
      <x:alignment horizontal="general" vertical="center"/>
    </x:xf>
    <mc:AlternateContent xmlns:mc="http://schemas.openxmlformats.org/markup-compatibility/2006">
      <mc:Choice xmlns:hs="http://schemas.haansoft.com/office/spreadsheet/8.0" Requires="hs">
        <x:xf numFmtId="18" fontId="9" fillId="221"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1" borderId="4" xfId="0" applyNumberFormat="1" applyFont="1" applyFill="1" applyBorder="1" applyAlignment="1">
          <x:alignment horizontal="right" vertical="center"/>
        </x:xf>
      </mc:Fallback>
    </mc:AlternateContent>
    <x:xf numFmtId="0" fontId="9" fillId="221" borderId="1" xfId="0" applyNumberFormat="1" applyFont="1" applyFill="1" applyBorder="1" applyAlignment="1">
      <x:alignment horizontal="general" vertical="center"/>
    </x:xf>
    <x:xf numFmtId="0" fontId="12" fillId="221" borderId="1" xfId="0" applyNumberFormat="1" applyFont="1" applyFill="1" applyBorder="1" applyAlignment="1">
      <x:alignment horizontal="general" vertical="center"/>
    </x:xf>
    <x:xf numFmtId="49" fontId="8" fillId="0"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1" borderId="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8" fontId="9" fillId="222"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2"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6" xfId="0" applyNumberFormat="1" applyFont="1" applyFill="1" applyBorder="1" applyAlignment="1">
          <x:alignment horizontal="right" vertical="center"/>
        </x:xf>
      </mc:Fallback>
    </mc:AlternateContent>
    <x:xf numFmtId="0" fontId="9" fillId="222" borderId="6" xfId="0" applyNumberFormat="1" applyFont="1" applyFill="1" applyBorder="1" applyAlignment="1">
      <x:alignment horizontal="general" vertical="center"/>
    </x:xf>
    <x:xf numFmtId="49" fontId="0" fillId="0" borderId="6" xfId="0" applyNumberFormat="1" applyFont="1" applyFill="1" applyBorder="1" applyAlignment="1" applyProtection="1">
      <x:alignment horizontal="general" vertical="center"/>
    </x:xf>
    <x:xf numFmtId="0" fontId="0" fillId="0" borderId="6" xfId="0" applyNumberFormat="1" applyBorder="1">
      <x:alignment horizontal="general" vertical="center"/>
    </x:xf>
    <mc:AlternateContent xmlns:mc="http://schemas.openxmlformats.org/markup-compatibility/2006">
      <mc:Choice xmlns:hs="http://schemas.haansoft.com/office/spreadsheet/8.0" Requires="hs">
        <x:xf numFmtId="0" fontId="9" fillId="222"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 xfId="0" applyNumberFormat="1" applyFont="1" applyFill="1" applyBorder="1" applyAlignment="1">
          <x:alignment horizontal="right" vertical="center"/>
        </x:xf>
      </mc:Fallback>
    </mc:AlternateContent>
    <x:xf numFmtId="0" fontId="9" fillId="222" borderId="2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1" xfId="0" applyNumberFormat="1" applyFont="1" applyFill="1" applyBorder="1" applyAlignment="1">
          <x:alignment horizontal="right" vertical="center"/>
        </x:xf>
      </mc:Fallback>
    </mc:AlternateContent>
    <x:xf numFmtId="0" fontId="12" fillId="222" borderId="1"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1"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6" xfId="0" applyNumberFormat="1" applyFont="1" applyFill="1" applyBorder="1" applyAlignment="1">
          <x:alignment horizontal="right" vertical="center"/>
        </x:xf>
      </mc:Fallback>
    </mc:AlternateContent>
    <x:xf numFmtId="0" fontId="9" fillId="221" borderId="6" xfId="0" applyNumberFormat="1" applyFont="1" applyFill="1" applyBorder="1" applyAlignment="1">
      <x:alignment horizontal="general" vertical="center"/>
    </x:xf>
    <x:xf numFmtId="0" fontId="10" fillId="221" borderId="1"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2" borderId="4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8" xfId="0" applyNumberFormat="1" applyFont="1" applyFill="1" applyBorder="1" applyAlignment="1">
          <x:alignment horizontal="right" vertical="center"/>
        </x:xf>
      </mc:Fallback>
    </mc:AlternateContent>
    <x:xf numFmtId="0" fontId="9" fillId="222" borderId="49" xfId="0" applyNumberFormat="1" applyFont="1" applyFill="1" applyBorder="1" applyAlignment="1">
      <x:alignment horizontal="general" vertical="center"/>
    </x:xf>
    <x:xf numFmtId="0" fontId="12" fillId="222" borderId="49" xfId="0" applyNumberFormat="1" applyFont="1" applyFill="1" applyBorder="1" applyAlignment="1">
      <x:alignment horizontal="general" vertical="center"/>
    </x:xf>
    <x:xf numFmtId="0" fontId="9" fillId="222" borderId="50"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5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52" xfId="0" applyNumberFormat="1" applyFont="1" applyFill="1" applyBorder="1" applyAlignment="1">
          <x:alignment horizontal="right" vertical="center"/>
        </x:xf>
      </mc:Fallback>
    </mc:AlternateContent>
    <x:xf numFmtId="0" fontId="9" fillId="221" borderId="53" xfId="0" applyNumberFormat="1" applyFont="1" applyFill="1" applyBorder="1" applyAlignment="1">
      <x:alignment horizontal="general" vertical="center"/>
    </x:xf>
    <x:xf numFmtId="0" fontId="9" fillId="221" borderId="54" xfId="0" applyNumberFormat="1" applyFont="1" applyFill="1" applyBorder="1" applyAlignment="1">
      <x:alignment horizontal="general" vertical="center"/>
    </x:xf>
    <x:xf numFmtId="0" fontId="12" fillId="222" borderId="23" xfId="0" applyNumberFormat="1" applyFont="1" applyFill="1" applyBorder="1" applyAlignment="1">
      <x:alignment horizontal="general" vertical="center"/>
    </x:xf>
    <x:xf numFmtId="49" fontId="8" fillId="30" borderId="23"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2"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0" fillId="0" borderId="6"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6"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0" fillId="0" borderId="2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2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2" borderId="2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23" xfId="0" applyNumberFormat="1" applyFont="1" applyFill="1" applyBorder="1" applyAlignment="1">
          <x:alignment horizontal="right" vertical="center"/>
        </x:xf>
      </mc:Fallback>
    </mc:AlternateContent>
    <x:xf numFmtId="49" fontId="8" fillId="0" borderId="23"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1" borderId="2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23" xfId="0" applyNumberFormat="1" applyFont="1" applyFill="1" applyBorder="1" applyAlignment="1">
          <x:alignment horizontal="right" vertical="center"/>
        </x:xf>
      </mc:Fallback>
    </mc:AlternateContent>
    <x:xf numFmtId="0" fontId="10" fillId="222" borderId="1" xfId="0" applyNumberFormat="1" applyFont="1" applyFill="1" applyBorder="1" applyAlignment="1">
      <x:alignment horizontal="general" vertical="center" wrapText="1"/>
    </x:xf>
    <x:xf numFmtId="0" fontId="13" fillId="0" borderId="0" xfId="0" applyNumberFormat="1" applyFont="1">
      <x:alignment horizontal="general" vertical="center"/>
    </x:xf>
    <mc:AlternateContent xmlns:mc="http://schemas.openxmlformats.org/markup-compatibility/2006">
      <mc:Choice xmlns:hs="http://schemas.haansoft.com/office/spreadsheet/8.0" Requires="hs">
        <x:xf numFmtId="0" fontId="13"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0" xfId="0" applyNumberFormat="1" applyFont="1" applyAlignment="1">
          <x:alignment horizontal="center" vertical="center"/>
        </x:xf>
      </mc:Fallback>
    </mc:AlternateContent>
    <x:xf numFmtId="0" fontId="9" fillId="221" borderId="49" xfId="0" applyNumberFormat="1" applyFont="1" applyFill="1" applyBorder="1" applyAlignment="1">
      <x:alignment horizontal="general" vertical="center"/>
    </x:xf>
    <x:xf numFmtId="0" fontId="10" fillId="221" borderId="50"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49" fontId="0" fillId="0" borderId="2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24"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2"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5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5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2"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5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3" xfId="0" applyNumberFormat="1" applyFont="1" applyFill="1" applyBorder="1" applyAlignment="1">
          <x:alignment horizontal="right" vertical="center"/>
        </x:xf>
      </mc:Fallback>
    </mc:AlternateContent>
    <x:xf numFmtId="0" fontId="12" fillId="222" borderId="53" xfId="0" applyNumberFormat="1" applyFont="1" applyFill="1" applyBorder="1" applyAlignment="1">
      <x:alignment horizontal="general" vertical="center"/>
    </x:xf>
    <x:xf numFmtId="49" fontId="8" fillId="0" borderId="28"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1" borderId="5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53" xfId="0" applyNumberFormat="1" applyFont="1" applyFill="1" applyBorder="1" applyAlignment="1">
          <x:alignment horizontal="right" vertical="center"/>
        </x:xf>
      </mc:Fallback>
    </mc:AlternateContent>
    <x:xf numFmtId="49" fontId="0" fillId="0" borderId="24"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2" borderId="5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5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6" xfId="0" applyNumberFormat="1" applyFont="1" applyFill="1" applyBorder="1" applyAlignment="1">
          <x:alignment horizontal="right" vertical="center"/>
        </x:xf>
      </mc:Fallback>
    </mc:AlternateContent>
    <x:xf numFmtId="0" fontId="9" fillId="222" borderId="57" xfId="0" applyNumberFormat="1" applyFont="1" applyFill="1" applyBorder="1" applyAlignment="1">
      <x:alignment horizontal="general" vertical="center"/>
    </x:xf>
    <x:xf numFmtId="0" fontId="9" fillId="222" borderId="58"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5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59" xfId="0" applyNumberFormat="1" applyFont="1" applyFill="1" applyBorder="1" applyAlignment="1">
          <x:alignment horizontal="right" vertical="center"/>
        </x:xf>
      </mc:Fallback>
    </mc:AlternateContent>
    <x:xf numFmtId="0" fontId="12" fillId="221" borderId="4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5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6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60"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5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7" xfId="0" applyNumberFormat="1" applyFont="1" applyFill="1" applyBorder="1" applyAlignment="1">
          <x:alignment horizontal="right" vertical="center"/>
        </x:xf>
      </mc:Fallback>
    </mc:AlternateContent>
    <x:xf numFmtId="0" fontId="0" fillId="0" borderId="48" xfId="0" applyNumberFormat="1" applyBorder="1">
      <x:alignment horizontal="general" vertical="center"/>
    </x:xf>
    <mc:AlternateContent xmlns:mc="http://schemas.openxmlformats.org/markup-compatibility/2006">
      <mc:Choice xmlns:hs="http://schemas.haansoft.com/office/spreadsheet/8.0" Requires="hs">
        <x:xf numFmtId="0" fontId="9" fillId="222" borderId="6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61" xfId="0" applyNumberFormat="1" applyFont="1" applyFill="1" applyBorder="1" applyAlignment="1">
          <x:alignment horizontal="right" vertical="center"/>
        </x:xf>
      </mc:Fallback>
    </mc:AlternateContent>
    <x:xf numFmtId="0" fontId="0" fillId="0" borderId="27" xfId="0" applyNumberFormat="1" applyBorder="1">
      <x:alignment horizontal="general" vertical="center"/>
    </x:xf>
    <x:xf numFmtId="0" fontId="0" fillId="0" borderId="48" xfId="0" applyNumberFormat="1" applyFont="1" applyBorder="1">
      <x:alignment horizontal="general" vertical="center"/>
    </x:xf>
    <x:xf numFmtId="0" fontId="0" fillId="0" borderId="56" xfId="0" applyNumberFormat="1" applyFont="1" applyBorder="1">
      <x:alignment horizontal="general" vertical="center"/>
    </x:xf>
    <x:xf numFmtId="0" fontId="0" fillId="0" borderId="27" xfId="0" applyNumberFormat="1" applyFont="1" applyBorder="1">
      <x:alignment horizontal="general" vertical="center"/>
    </x:xf>
    <mc:AlternateContent xmlns:mc="http://schemas.openxmlformats.org/markup-compatibility/2006">
      <mc:Choice xmlns:hs="http://schemas.haansoft.com/office/spreadsheet/8.0" Requires="hs">
        <x:xf numFmtId="49" fontId="0" fillId="0" borderId="28"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0" borderId="28"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2" borderId="49"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9"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2" borderId="4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2" borderId="48"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2" borderId="2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2" borderId="24" xfId="0" applyNumberFormat="1" applyFont="1" applyFill="1" applyBorder="1" applyAlignment="1">
          <x:alignment horizontal="right" vertical="center"/>
        </x:xf>
      </mc:Fallback>
    </mc:AlternateContent>
    <x:xf numFmtId="0" fontId="14" fillId="222" borderId="24" xfId="0" applyNumberFormat="1" applyFont="1" applyFill="1" applyBorder="1" applyAlignment="1">
      <x:alignment horizontal="general" vertical="center"/>
    </x:xf>
    <x:xf numFmtId="49" fontId="15" fillId="0" borderId="24" xfId="0" applyNumberFormat="1" applyFont="1" applyFill="1" applyBorder="1" applyAlignment="1" applyProtection="1">
      <x:alignment horizontal="general" vertical="center"/>
    </x:xf>
    <x:xf numFmtId="0" fontId="15" fillId="0" borderId="24" xfId="0" applyNumberFormat="1" applyFont="1" applyBorder="1">
      <x:alignment horizontal="general" vertical="center"/>
    </x:xf>
    <mc:AlternateContent xmlns:mc="http://schemas.openxmlformats.org/markup-compatibility/2006">
      <mc:Choice xmlns:hs="http://schemas.haansoft.com/office/spreadsheet/8.0" Requires="hs">
        <x:xf numFmtId="0" fontId="15"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4" fillId="221" borderId="5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21" borderId="5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1" borderId="57"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1" borderId="57" xfId="0" applyNumberFormat="1" applyFont="1" applyFill="1" applyBorder="1" applyAlignment="1">
          <x:alignment horizontal="right" vertical="center"/>
        </x:xf>
      </mc:Fallback>
    </mc:AlternateContent>
    <x:xf numFmtId="0" fontId="14" fillId="221" borderId="57" xfId="0" applyNumberFormat="1" applyFont="1" applyFill="1" applyBorder="1" applyAlignment="1">
      <x:alignment horizontal="general" vertical="center"/>
    </x:xf>
    <x:xf numFmtId="0" fontId="14" fillId="221" borderId="58" xfId="0" applyNumberFormat="1" applyFont="1" applyFill="1" applyBorder="1" applyAlignment="1">
      <x:alignment horizontal="general" vertical="center"/>
    </x:xf>
    <x:xf numFmtId="49" fontId="15" fillId="0" borderId="0" xfId="0" applyNumberFormat="1" applyFont="1" applyFill="1" applyBorder="1" applyAlignment="1" applyProtection="1">
      <x:alignment horizontal="general" vertical="center"/>
    </x:xf>
    <x:xf numFmtId="0" fontId="15" fillId="0" borderId="0" xfId="0" applyNumberFormat="1" applyFont="1" applyBorder="1">
      <x:alignment horizontal="general" vertical="center"/>
    </x:xf>
    <mc:AlternateContent xmlns:mc="http://schemas.openxmlformats.org/markup-compatibility/2006">
      <mc:Choice xmlns:hs="http://schemas.haansoft.com/office/spreadsheet/8.0" Requires="hs">
        <x:xf numFmtId="0" fontId="15" fillId="0" borderId="26"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26"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4" fillId="222"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22" borderId="5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2" borderId="3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2" borderId="35" xfId="0" applyNumberFormat="1" applyFont="1" applyFill="1" applyBorder="1" applyAlignment="1">
          <x:alignment horizontal="right" vertical="center"/>
        </x:xf>
      </mc:Fallback>
    </mc:AlternateContent>
    <x:xf numFmtId="0" fontId="14" fillId="222" borderId="35" xfId="0" applyNumberFormat="1" applyFont="1" applyFill="1" applyBorder="1" applyAlignment="1">
      <x:alignment horizontal="general" vertical="center"/>
    </x:xf>
    <x:xf numFmtId="0" fontId="14" fillId="222" borderId="37"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18" fontId="14" fillId="221"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21" borderId="5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1" borderId="3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1" borderId="35" xfId="0" applyNumberFormat="1" applyFont="1" applyFill="1" applyBorder="1" applyAlignment="1">
          <x:alignment horizontal="right" vertical="center"/>
        </x:xf>
      </mc:Fallback>
    </mc:AlternateContent>
    <x:xf numFmtId="0" fontId="14" fillId="221" borderId="35" xfId="0" applyNumberFormat="1" applyFont="1" applyFill="1" applyBorder="1" applyAlignment="1">
      <x:alignment horizontal="general" vertical="center"/>
    </x:xf>
    <x:xf numFmtId="0" fontId="14" fillId="221" borderId="37"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49" fontId="15"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5"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8" fontId="14" fillId="222" borderId="5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4" fillId="222" borderId="52" xfId="0" applyNumberFormat="1" applyFont="1" applyFill="1" applyBorder="1" applyAlignment="1">
          <x:alignment horizontal="right" vertical="center"/>
        </x:xf>
      </mc:Fallback>
    </mc:AlternateContent>
    <x:xf numFmtId="0" fontId="14" fillId="222" borderId="53" xfId="0" applyNumberFormat="1" applyFont="1" applyFill="1" applyBorder="1" applyAlignment="1">
      <x:alignment horizontal="general" vertical="center"/>
    </x:xf>
    <x:xf numFmtId="0" fontId="14" fillId="222" borderId="54" xfId="0" applyNumberFormat="1" applyFont="1" applyFill="1" applyBorder="1" applyAlignment="1">
      <x:alignment horizontal="general" vertical="center"/>
    </x:xf>
    <x:xf numFmtId="49" fontId="15" fillId="0" borderId="28" xfId="0" applyNumberFormat="1" applyFont="1" applyFill="1" applyBorder="1" applyAlignment="1" applyProtection="1">
      <x:alignment horizontal="general" vertical="center"/>
    </x:xf>
    <x:xf numFmtId="0" fontId="15" fillId="0" borderId="28" xfId="0" applyNumberFormat="1" applyFont="1" applyBorder="1">
      <x:alignment horizontal="general" vertical="center"/>
    </x:xf>
    <mc:AlternateContent xmlns:mc="http://schemas.openxmlformats.org/markup-compatibility/2006">
      <mc:Choice xmlns:hs="http://schemas.haansoft.com/office/spreadsheet/8.0" Requires="hs">
        <x:xf numFmtId="0" fontId="15" fillId="0" borderId="2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2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21" borderId="4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1" borderId="48" xfId="0" applyNumberFormat="1" applyFont="1" applyFill="1" applyBorder="1" applyAlignment="1">
          <x:alignment horizontal="right" vertical="center"/>
        </x:xf>
      </mc:Fallback>
    </mc:AlternateContent>
    <x:xf numFmtId="0" fontId="16" fillId="221" borderId="49" xfId="0" applyNumberFormat="1" applyFont="1" applyFill="1" applyBorder="1" applyAlignment="1">
      <x:alignment horizontal="general" vertical="center"/>
    </x:xf>
    <x:xf numFmtId="0" fontId="16" fillId="221" borderId="50" xfId="0" applyNumberFormat="1" applyFont="1" applyFill="1" applyBorder="1" applyAlignment="1">
      <x:alignment horizontal="general" vertical="center"/>
    </x:xf>
    <x:xf numFmtId="49" fontId="17" fillId="0" borderId="24" xfId="0" applyNumberFormat="1" applyFont="1" applyFill="1" applyBorder="1" applyAlignment="1" applyProtection="1">
      <x:alignment horizontal="general" vertical="center"/>
    </x:xf>
    <x:xf numFmtId="0" fontId="17" fillId="0" borderId="24" xfId="0" applyNumberFormat="1" applyFont="1" applyBorder="1">
      <x:alignment horizontal="general" vertical="center"/>
    </x:xf>
    <mc:AlternateContent xmlns:mc="http://schemas.openxmlformats.org/markup-compatibility/2006">
      <mc:Choice xmlns:hs="http://schemas.haansoft.com/office/spreadsheet/8.0" Requires="hs">
        <x:xf numFmtId="0" fontId="17"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6" fillId="222"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6" fillId="222" borderId="51" xfId="0" applyNumberFormat="1" applyFont="1" applyFill="1" applyBorder="1" applyAlignment="1">
          <x:alignment horizontal="right" vertical="center"/>
        </x:xf>
      </mc:Fallback>
    </mc:AlternateContent>
    <x:xf numFmtId="0" fontId="16" fillId="222" borderId="35" xfId="0" applyNumberFormat="1" applyFont="1" applyFill="1" applyBorder="1" applyAlignment="1">
      <x:alignment horizontal="general" vertical="center"/>
    </x:xf>
    <x:xf numFmtId="0" fontId="16" fillId="222" borderId="37" xfId="0" applyNumberFormat="1" applyFont="1" applyFill="1" applyBorder="1" applyAlignment="1">
      <x:alignment horizontal="general" vertical="center"/>
    </x:xf>
    <x:xf numFmtId="49" fontId="17" fillId="0" borderId="0" xfId="0" applyNumberFormat="1" applyFont="1" applyFill="1" applyBorder="1" applyAlignment="1" applyProtection="1">
      <x:alignment horizontal="general" vertical="center"/>
    </x:xf>
    <x:xf numFmtId="0" fontId="17" fillId="0" borderId="0" xfId="0" applyNumberFormat="1" applyFont="1" applyBorder="1">
      <x:alignment horizontal="general" vertical="center"/>
    </x:xf>
    <mc:AlternateContent xmlns:mc="http://schemas.openxmlformats.org/markup-compatibility/2006">
      <mc:Choice xmlns:hs="http://schemas.haansoft.com/office/spreadsheet/8.0" Requires="hs">
        <x:xf numFmtId="0" fontId="17" fillId="0" borderId="26"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26"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16" fillId="221"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6" fillId="221" borderId="5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6" fillId="221" borderId="3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1" borderId="35" xfId="0" applyNumberFormat="1" applyFont="1" applyFill="1" applyBorder="1" applyAlignment="1">
          <x:alignment horizontal="right" vertical="center"/>
        </x:xf>
      </mc:Fallback>
    </mc:AlternateContent>
    <x:xf numFmtId="0" fontId="16" fillId="221" borderId="35" xfId="0" applyNumberFormat="1" applyFont="1" applyFill="1" applyBorder="1" applyAlignment="1">
      <x:alignment horizontal="general" vertical="center"/>
    </x:xf>
    <x:xf numFmtId="0" fontId="16" fillId="221" borderId="37"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6" fillId="222" borderId="5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2" borderId="5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6" fillId="222" borderId="3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2" borderId="35" xfId="0" applyNumberFormat="1" applyFont="1" applyFill="1" applyBorder="1" applyAlignment="1">
          <x:alignment horizontal="right" vertical="center"/>
        </x:xf>
      </mc:Fallback>
    </mc:AlternateContent>
    <x:xf numFmtId="0" fontId="18" fillId="222" borderId="35" xfId="0" applyNumberFormat="1" applyFont="1" applyFill="1" applyBorder="1" applyAlignment="1">
      <x:alignment horizontal="general" vertical="center"/>
    </x:xf>
    <x:xf numFmtId="49" fontId="19"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17"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7"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8" fontId="16" fillId="222" borderId="5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16" fillId="222" borderId="52"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6" fillId="222" borderId="5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6" fillId="222" borderId="53" xfId="0" applyNumberFormat="1" applyFont="1" applyFill="1" applyBorder="1" applyAlignment="1">
          <x:alignment horizontal="right" vertical="center"/>
        </x:xf>
      </mc:Fallback>
    </mc:AlternateContent>
    <x:xf numFmtId="0" fontId="16" fillId="222" borderId="53" xfId="0" applyNumberFormat="1" applyFont="1" applyFill="1" applyBorder="1" applyAlignment="1">
      <x:alignment horizontal="general" vertical="center"/>
    </x:xf>
    <x:xf numFmtId="0" fontId="16" fillId="222" borderId="54" xfId="0" applyNumberFormat="1" applyFont="1" applyFill="1" applyBorder="1" applyAlignment="1">
      <x:alignment horizontal="general" vertical="center"/>
    </x:xf>
    <x:xf numFmtId="49" fontId="17" fillId="0" borderId="28" xfId="0" applyNumberFormat="1" applyFont="1" applyFill="1" applyBorder="1" applyAlignment="1" applyProtection="1">
      <x:alignment horizontal="general" vertical="center"/>
    </x:xf>
    <x:xf numFmtId="0" fontId="17" fillId="0" borderId="28" xfId="0" applyNumberFormat="1" applyFont="1" applyBorder="1">
      <x:alignment horizontal="general" vertical="center"/>
    </x:xf>
    <mc:AlternateContent xmlns:mc="http://schemas.openxmlformats.org/markup-compatibility/2006">
      <mc:Choice xmlns:hs="http://schemas.haansoft.com/office/spreadsheet/8.0" Requires="hs">
        <x:xf numFmtId="0" fontId="17" fillId="0" borderId="2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2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4" fillId="221" borderId="4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1" borderId="48" xfId="0" applyFont="1" applyFill="1" applyBorder="1" applyAlignment="1">
          <x:alignment horizontal="right" vertical="center"/>
        </x:xf>
      </mc:Fallback>
    </mc:AlternateContent>
    <x:xf numFmtId="0" fontId="14" fillId="221" borderId="49" xfId="0" applyFont="1" applyFill="1" applyBorder="1" applyAlignment="1">
      <x:alignment horizontal="general" vertical="center"/>
    </x:xf>
    <x:xf numFmtId="0" fontId="14" fillId="221" borderId="50" xfId="0" applyFont="1" applyFill="1" applyBorder="1" applyAlignment="1">
      <x:alignment horizontal="general" vertical="center"/>
    </x:xf>
    <mc:AlternateContent xmlns:mc="http://schemas.openxmlformats.org/markup-compatibility/2006">
      <mc:Choice xmlns:hs="http://schemas.haansoft.com/office/spreadsheet/8.0" Requires="hs">
        <x:xf numFmtId="0" fontId="14" fillId="222"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2" borderId="35" xfId="0" applyFont="1" applyFill="1" applyBorder="1" applyAlignment="1">
          <x:alignment horizontal="right" vertical="center"/>
        </x:xf>
      </mc:Fallback>
    </mc:AlternateContent>
    <x:xf numFmtId="0" fontId="14" fillId="222" borderId="35" xfId="0" applyFont="1" applyFill="1" applyBorder="1" applyAlignment="1">
      <x:alignment horizontal="general" vertical="center"/>
    </x:xf>
    <x:xf numFmtId="0" fontId="14" fillId="222" borderId="37" xfId="0" applyFont="1" applyFill="1" applyBorder="1" applyAlignment="1">
      <x:alignment horizontal="general" vertical="center"/>
    </x:xf>
    <x:xf numFmtId="0" fontId="14" fillId="221" borderId="35" xfId="0" applyFont="1" applyFill="1" applyBorder="1" applyAlignment="1">
      <x:alignment horizontal="general" vertical="center"/>
    </x:xf>
    <x:xf numFmtId="0" fontId="14" fillId="221" borderId="37" xfId="0" applyFont="1" applyFill="1" applyBorder="1" applyAlignment="1">
      <x:alignment horizontal="general" vertical="center"/>
    </x:xf>
    <mc:AlternateContent xmlns:mc="http://schemas.openxmlformats.org/markup-compatibility/2006">
      <mc:Choice xmlns:hs="http://schemas.haansoft.com/office/spreadsheet/8.0" Requires="hs">
        <x:xf numFmtId="0" fontId="14" fillId="222" borderId="5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2" borderId="51"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1"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1" borderId="3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4" fillId="222" borderId="5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4" fillId="222" borderId="53" xfId="0" applyFont="1" applyFill="1" applyBorder="1" applyAlignment="1">
          <x:alignment horizontal="right" vertical="center"/>
        </x:xf>
      </mc:Fallback>
    </mc:AlternateContent>
    <x:xf numFmtId="0" fontId="14" fillId="222" borderId="53" xfId="0" applyFont="1" applyFill="1" applyBorder="1" applyAlignment="1">
      <x:alignment horizontal="general" vertical="center"/>
    </x:xf>
    <x:xf numFmtId="0" fontId="14" fillId="222" borderId="54"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4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8" xfId="0" applyFont="1" applyFill="1" applyBorder="1" applyAlignment="1">
          <x:alignment horizontal="right" vertical="center"/>
        </x:xf>
      </mc:Fallback>
    </mc:AlternateContent>
    <x:xf numFmtId="0" fontId="9" fillId="221" borderId="49" xfId="0" applyFont="1" applyFill="1" applyBorder="1" applyAlignment="1">
      <x:alignment horizontal="general" vertical="center"/>
    </x:xf>
    <x:xf numFmtId="0" fontId="9" fillId="221" borderId="50" xfId="0" applyFont="1" applyFill="1" applyBorder="1" applyAlignment="1">
      <x:alignment horizontal="general" vertical="center"/>
    </x:xf>
    <x:xf numFmtId="0" fontId="9" fillId="222" borderId="35" xfId="0" applyFont="1" applyFill="1" applyBorder="1" applyAlignment="1">
      <x:alignment horizontal="general" vertical="center"/>
    </x:xf>
    <x:xf numFmtId="0" fontId="9" fillId="222" borderId="37" xfId="0" applyFont="1" applyFill="1" applyBorder="1" applyAlignment="1">
      <x:alignment horizontal="general" vertical="center"/>
    </x:xf>
    <x:xf numFmtId="0" fontId="9" fillId="221" borderId="43" xfId="0" applyFont="1" applyFill="1" applyBorder="1" applyAlignment="1">
      <x:alignment horizontal="general" vertical="center"/>
    </x:xf>
    <x:xf numFmtId="0" fontId="9" fillId="221" borderId="44" xfId="0" applyFont="1" applyFill="1" applyBorder="1" applyAlignment="1">
      <x:alignment horizontal="general" vertical="center"/>
    </x:xf>
    <x:xf numFmtId="0" fontId="9" fillId="221" borderId="35" xfId="0" applyFont="1" applyFill="1" applyBorder="1" applyAlignment="1">
      <x:alignment horizontal="general" vertical="center"/>
    </x:xf>
    <x:xf numFmtId="0" fontId="9" fillId="221" borderId="37" xfId="0" applyFont="1" applyFill="1" applyBorder="1" applyAlignment="1">
      <x:alignment horizontal="general" vertical="center"/>
    </x:xf>
    <x:xf numFmtId="0" fontId="9" fillId="222" borderId="53" xfId="0" applyFont="1" applyFill="1" applyBorder="1" applyAlignment="1">
      <x:alignment horizontal="general" vertical="center"/>
    </x:xf>
    <x:xf numFmtId="0" fontId="9" fillId="222" borderId="54" xfId="0" applyFont="1" applyFill="1" applyBorder="1" applyAlignment="1">
      <x:alignment horizontal="general" vertical="center"/>
    </x:xf>
    <mc:AlternateContent xmlns:mc="http://schemas.openxmlformats.org/markup-compatibility/2006">
      <mc:Choice xmlns:hs="http://schemas.haansoft.com/office/spreadsheet/8.0" Requires="hs">
        <x:xf numFmtId="18" fontId="9" fillId="222" borderId="4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2" borderId="48" xfId="0" applyNumberFormat="1" applyFont="1" applyFill="1" applyBorder="1" applyAlignment="1">
          <x:alignment horizontal="right" vertical="center"/>
        </x:xf>
      </mc:Fallback>
    </mc:AlternateContent>
    <x:xf numFmtId="0" fontId="9" fillId="222" borderId="49" xfId="0" applyFont="1" applyFill="1" applyBorder="1" applyAlignment="1">
      <x:alignment horizontal="general" vertical="center"/>
    </x:xf>
    <x:xf numFmtId="0" fontId="9" fillId="222" borderId="50" xfId="0" applyFont="1" applyFill="1" applyBorder="1" applyAlignment="1">
      <x:alignment horizontal="general" vertical="center"/>
    </x:xf>
    <x:xf numFmtId="0" fontId="12" fillId="221" borderId="35" xfId="0" applyFont="1" applyFill="1" applyBorder="1" applyAlignment="1">
      <x:alignment horizontal="general" vertical="center"/>
    </x:xf>
    <mc:AlternateContent xmlns:mc="http://schemas.openxmlformats.org/markup-compatibility/2006">
      <mc:Choice xmlns:hs="http://schemas.haansoft.com/office/spreadsheet/8.0" Requires="hs">
        <x:xf numFmtId="18" fontId="9" fillId="222" borderId="5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2" borderId="55" xfId="0" applyNumberFormat="1" applyFont="1" applyFill="1" applyBorder="1" applyAlignment="1">
          <x:alignment horizontal="right" vertical="center"/>
        </x:xf>
      </mc:Fallback>
    </mc:AlternateContent>
    <x:xf numFmtId="0" fontId="9" fillId="222" borderId="39" xfId="0" applyFont="1" applyFill="1" applyBorder="1" applyAlignment="1">
      <x:alignment horizontal="general" vertical="center"/>
    </x:xf>
    <x:xf numFmtId="0" fontId="9" fillId="222" borderId="41" xfId="0" applyFont="1" applyFill="1" applyBorder="1" applyAlignment="1">
      <x:alignment horizontal="general" vertical="center"/>
    </x:xf>
    <x:xf numFmtId="18" fontId="0" fillId="0" borderId="56" xfId="0" applyNumberFormat="1" applyBorder="1">
      <x:alignment horizontal="general" vertical="center"/>
    </x:xf>
    <x:xf numFmtId="0" fontId="13" fillId="0" borderId="0" xfId="0" applyFont="1">
      <x:alignment horizontal="general" vertical="center"/>
    </x:xf>
    <mc:AlternateContent xmlns:mc="http://schemas.openxmlformats.org/markup-compatibility/2006">
      <mc:Choice xmlns:hs="http://schemas.haansoft.com/office/spreadsheet/8.0" Requires="hs">
        <x:xf numFmtId="0" fontId="9" fillId="221"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2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23" xfId="0" applyFont="1" applyFill="1" applyBorder="1" applyAlignment="1">
          <x:alignment horizontal="right" vertical="center"/>
        </x:xf>
      </mc:Fallback>
    </mc:AlternateContent>
    <x:xf numFmtId="0" fontId="9" fillId="221" borderId="2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1" xfId="0" applyFont="1" applyFill="1" applyBorder="1" applyAlignment="1">
          <x:alignment horizontal="right" vertical="center"/>
        </x:xf>
      </mc:Fallback>
    </mc:AlternateContent>
    <x:xf numFmtId="0" fontId="9" fillId="222" borderId="1"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1" xfId="0" applyFont="1" applyFill="1" applyBorder="1" applyAlignment="1">
          <x:alignment horizontal="right" vertical="center"/>
        </x:xf>
      </mc:Fallback>
    </mc:AlternateContent>
    <x:xf numFmtId="0" fontId="9" fillId="221" borderId="1" xfId="0" applyFont="1" applyFill="1" applyBorder="1" applyAlignment="1">
      <x:alignment horizontal="general" vertical="center"/>
    </x:xf>
    <mc:AlternateContent xmlns:mc="http://schemas.openxmlformats.org/markup-compatibility/2006">
      <mc:Choice xmlns:hs="http://schemas.haansoft.com/office/spreadsheet/8.0" Requires="hs">
        <x:xf numFmtId="49" fontId="17"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7" fillId="0" borderId="1" xfId="0" applyNumberFormat="1" applyFont="1" applyFill="1" applyBorder="1" applyAlignment="1" applyProtection="1">
          <x:alignment horizontal="center" vertical="center"/>
        </x:xf>
      </mc:Fallback>
    </mc:AlternateContent>
    <x:xf numFmtId="0" fontId="9" fillId="222" borderId="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6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6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1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19" xfId="0" applyFont="1" applyFill="1" applyBorder="1" applyAlignment="1">
          <x:alignment horizontal="right" vertical="center"/>
        </x:xf>
      </mc:Fallback>
    </mc:AlternateContent>
    <x:xf numFmtId="0" fontId="9" fillId="222" borderId="19" xfId="0" applyFont="1" applyFill="1" applyBorder="1" applyAlignment="1">
      <x:alignment horizontal="general" vertical="center"/>
    </x:xf>
    <x:xf numFmtId="49" fontId="0" fillId="0" borderId="19" xfId="0" applyNumberFormat="1" applyFont="1" applyFill="1" applyBorder="1" applyAlignment="1" applyProtection="1">
      <x:alignment horizontal="general" vertical="center"/>
    </x:xf>
    <x:xf numFmtId="0" fontId="0" fillId="0" borderId="19" xfId="0" applyNumberFormat="1" applyBorder="1">
      <x:alignment horizontal="general" vertical="center"/>
    </x:xf>
    <mc:AlternateContent xmlns:mc="http://schemas.openxmlformats.org/markup-compatibility/2006">
      <mc:Choice xmlns:hs="http://schemas.haansoft.com/office/spreadsheet/8.0" Requires="hs">
        <x:xf numFmtId="0" fontId="0" fillId="0" borderId="6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6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221" borderId="6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6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1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19" xfId="0" applyFont="1" applyFill="1" applyBorder="1" applyAlignment="1">
          <x:alignment horizontal="right" vertical="center"/>
        </x:xf>
      </mc:Fallback>
    </mc:AlternateContent>
    <x:xf numFmtId="0" fontId="9" fillId="221" borderId="19" xfId="0" applyFont="1" applyFill="1" applyBorder="1" applyAlignment="1">
      <x:alignment horizontal="general" vertical="center"/>
    </x:xf>
    <mc:AlternateContent xmlns:mc="http://schemas.openxmlformats.org/markup-compatibility/2006">
      <mc:Choice xmlns:hs="http://schemas.haansoft.com/office/spreadsheet/8.0" Requires="hs">
        <x:xf numFmtId="49" fontId="17" fillId="0" borderId="1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17" fillId="0" borderId="19" xfId="0" applyNumberFormat="1" applyFont="1" applyFill="1" applyBorder="1" applyAlignment="1" applyProtection="1">
          <x:alignment horizontal="center" vertical="center"/>
        </x:xf>
      </mc:Fallback>
    </mc:AlternateContent>
    <x:xf numFmtId="18" fontId="0" fillId="0" borderId="4" xfId="0" applyNumberFormat="1" applyBorder="1">
      <x:alignment horizontal="general" vertical="center"/>
    </x:xf>
    <mc:AlternateContent xmlns:mc="http://schemas.openxmlformats.org/markup-compatibility/2006">
      <mc:Choice xmlns:hs="http://schemas.haansoft.com/office/spreadsheet/8.0" Requires="hs">
        <x:xf numFmtId="18" fontId="9" fillId="221"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9" fillId="221" borderId="5" xfId="0" applyNumberFormat="1" applyFont="1" applyFill="1" applyBorder="1" applyAlignment="1">
          <x:alignment horizontal="right" vertical="center"/>
        </x:xf>
      </mc:Fallback>
    </mc:AlternateContent>
    <x:xf numFmtId="0" fontId="9" fillId="221" borderId="6" xfId="0" applyFont="1" applyFill="1" applyBorder="1" applyAlignment="1">
      <x:alignment horizontal="general" vertical="center"/>
    </x:xf>
    <mc:AlternateContent xmlns:mc="http://schemas.openxmlformats.org/markup-compatibility/2006">
      <mc:Choice xmlns:hs="http://schemas.haansoft.com/office/spreadsheet/8.0" Requires="hs">
        <x:xf numFmtId="0" fontId="20" fillId="222"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2"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2" borderId="2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2" borderId="23" xfId="0" applyFont="1" applyFill="1" applyBorder="1" applyAlignment="1">
          <x:alignment horizontal="right" vertical="center"/>
        </x:xf>
      </mc:Fallback>
    </mc:AlternateContent>
    <x:xf numFmtId="0" fontId="20" fillId="222" borderId="23" xfId="0" applyFont="1" applyFill="1" applyBorder="1" applyAlignment="1">
      <x:alignment horizontal="general" vertical="center"/>
    </x:xf>
    <x:xf numFmtId="49" fontId="21" fillId="0" borderId="23" xfId="0" applyNumberFormat="1" applyFont="1" applyFill="1" applyBorder="1" applyAlignment="1" applyProtection="1">
      <x:alignment horizontal="general" vertical="center"/>
    </x:xf>
    <x:xf numFmtId="0" fontId="21" fillId="0" borderId="23"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0" fillId="221"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21"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1"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1" borderId="1" xfId="0" applyFont="1" applyFill="1" applyBorder="1" applyAlignment="1">
          <x:alignment horizontal="right" vertical="center"/>
        </x:xf>
      </mc:Fallback>
    </mc:AlternateContent>
    <x:xf numFmtId="0" fontId="20" fillId="221" borderId="1" xfId="0" applyFont="1" applyFill="1" applyBorder="1" applyAlignment="1">
      <x:alignment horizontal="general" vertical="center"/>
    </x:xf>
    <x:xf numFmtId="49" fontId="21" fillId="0" borderId="1" xfId="0" applyNumberFormat="1" applyFont="1" applyFill="1" applyBorder="1" applyAlignment="1" applyProtection="1">
      <x:alignment horizontal="general" vertical="center"/>
    </x:xf>
    <x:xf numFmtId="0" fontId="21" fillId="0" borderId="1"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0" fillId="222"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22"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2"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2" borderId="1" xfId="0" applyFont="1" applyFill="1" applyBorder="1" applyAlignment="1">
          <x:alignment horizontal="right" vertical="center"/>
        </x:xf>
      </mc:Fallback>
    </mc:AlternateContent>
    <x:xf numFmtId="0" fontId="20" fillId="222" borderId="1" xfId="0" applyFont="1" applyFill="1" applyBorder="1" applyAlignment="1">
      <x:alignment horizontal="general" vertical="center"/>
    </x:xf>
    <mc:AlternateContent xmlns:mc="http://schemas.openxmlformats.org/markup-compatibility/2006">
      <mc:Choice xmlns:hs="http://schemas.haansoft.com/office/spreadsheet/8.0" Requires="hs">
        <x:xf numFmtId="49" fontId="21"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0" fillId="221" borderId="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1" borderId="4" xfId="0" applyFont="1" applyFill="1" applyBorder="1" applyAlignment="1">
          <x:alignment horizontal="right" vertical="center"/>
        </x:xf>
      </mc:Fallback>
    </mc:AlternateContent>
    <x:xf numFmtId="0" fontId="20" fillId="222" borderId="43" xfId="0" applyFont="1" applyFill="1" applyBorder="1" applyAlignment="1">
      <x:alignment horizontal="general" vertical="center"/>
    </x:xf>
    <x:xf numFmtId="0" fontId="20" fillId="222" borderId="44" xfId="0" applyFont="1" applyFill="1" applyBorder="1" applyAlignment="1">
      <x:alignment horizontal="general" vertical="center"/>
    </x:xf>
    <x:xf numFmtId="0" fontId="20" fillId="2" borderId="1" xfId="0" applyFont="1" applyFill="1" applyBorder="1" applyAlignment="1">
      <x:alignment horizontal="general" vertical="center"/>
    </x:xf>
    <mc:AlternateContent xmlns:mc="http://schemas.openxmlformats.org/markup-compatibility/2006">
      <mc:Choice xmlns:hs="http://schemas.haansoft.com/office/spreadsheet/8.0" Requires="hs">
        <x:xf numFmtId="18" fontId="20" fillId="221" borderId="6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21" borderId="64" xfId="0" applyNumberFormat="1" applyFont="1" applyFill="1" applyBorder="1" applyAlignment="1">
          <x:alignment horizontal="right" vertical="center"/>
        </x:xf>
      </mc:Fallback>
    </mc:AlternateContent>
    <x:xf numFmtId="0" fontId="20" fillId="221" borderId="16" xfId="0" applyFont="1" applyFill="1" applyBorder="1" applyAlignment="1">
      <x:alignment horizontal="general" vertical="center"/>
    </x:xf>
    <x:xf numFmtId="49" fontId="21" fillId="0" borderId="16" xfId="0" applyNumberFormat="1" applyFont="1" applyFill="1" applyBorder="1" applyAlignment="1" applyProtection="1">
      <x:alignment horizontal="general" vertical="center"/>
    </x:xf>
    <x:xf numFmtId="0" fontId="21" fillId="0" borderId="16"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6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6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21"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1"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1" borderId="2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1" borderId="23" xfId="0" applyFont="1" applyFill="1" applyBorder="1" applyAlignment="1">
          <x:alignment horizontal="right" vertical="center"/>
        </x:xf>
      </mc:Fallback>
    </mc:AlternateContent>
    <x:xf numFmtId="0" fontId="22" fillId="221" borderId="23" xfId="0" applyFont="1" applyFill="1" applyBorder="1" applyAlignment="1">
      <x:alignment horizontal="general" vertical="center"/>
    </x:xf>
    <x:xf numFmtId="49" fontId="23" fillId="0" borderId="23" xfId="0" applyNumberFormat="1" applyFont="1" applyFill="1" applyBorder="1" applyAlignment="1" applyProtection="1">
      <x:alignment horizontal="general" vertical="center"/>
    </x:xf>
    <x:xf numFmtId="0" fontId="23" fillId="0" borderId="23"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2" fillId="222"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2"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2"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2" borderId="1" xfId="0" applyFont="1" applyFill="1" applyBorder="1" applyAlignment="1">
          <x:alignment horizontal="right" vertical="center"/>
        </x:xf>
      </mc:Fallback>
    </mc:AlternateContent>
    <x:xf numFmtId="0" fontId="22" fillId="222" borderId="1" xfId="0" applyFont="1" applyFill="1" applyBorder="1" applyAlignment="1">
      <x:alignment horizontal="general" vertical="center"/>
    </x:xf>
    <x:xf numFmtId="49" fontId="23" fillId="0" borderId="1" xfId="0" applyNumberFormat="1" applyFont="1" applyFill="1" applyBorder="1" applyAlignment="1" applyProtection="1">
      <x:alignment horizontal="general" vertical="center"/>
    </x:xf>
    <x:xf numFmtId="0" fontId="23" fillId="0" borderId="1"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2" fillId="221"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1"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1"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1" borderId="1" xfId="0" applyFont="1" applyFill="1" applyBorder="1" applyAlignment="1">
          <x:alignment horizontal="right" vertical="center"/>
        </x:xf>
      </mc:Fallback>
    </mc:AlternateContent>
    <x:xf numFmtId="0" fontId="22" fillId="221" borderId="1" xfId="0" applyFont="1" applyFill="1" applyBorder="1" applyAlignment="1">
      <x:alignment horizontal="general" vertical="center"/>
    </x:xf>
    <mc:AlternateContent xmlns:mc="http://schemas.openxmlformats.org/markup-compatibility/2006">
      <mc:Choice xmlns:hs="http://schemas.haansoft.com/office/spreadsheet/8.0" Requires="hs">
        <x:xf numFmtId="49" fontId="23"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3" fillId="0" borderId="1" xfId="0" applyNumberFormat="1" applyFont="1" applyFill="1" applyBorder="1" applyAlignment="1" applyProtection="1">
          <x:alignment horizontal="center" vertical="center"/>
        </x:xf>
      </mc:Fallback>
    </mc:AlternateContent>
    <x:xf numFmtId="0" fontId="22" fillId="2" borderId="1" xfId="0" applyFont="1" applyFill="1" applyBorder="1" applyAlignment="1">
      <x:alignment horizontal="general" vertical="center"/>
    </x:xf>
    <x:xf numFmtId="18" fontId="23" fillId="0" borderId="4" xfId="0" applyNumberFormat="1" applyFont="1" applyBorder="1">
      <x:alignment horizontal="general" vertical="center"/>
    </x:xf>
    <mc:AlternateContent xmlns:mc="http://schemas.openxmlformats.org/markup-compatibility/2006">
      <mc:Choice xmlns:hs="http://schemas.haansoft.com/office/spreadsheet/8.0" Requires="hs">
        <x:xf numFmtId="18" fontId="22" fillId="222" borderId="6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2" borderId="64" xfId="0" applyNumberFormat="1" applyFont="1" applyFill="1" applyBorder="1" applyAlignment="1">
          <x:alignment horizontal="right" vertical="center"/>
        </x:xf>
      </mc:Fallback>
    </mc:AlternateContent>
    <x:xf numFmtId="0" fontId="22" fillId="222" borderId="16" xfId="0" applyFont="1" applyFill="1" applyBorder="1" applyAlignment="1">
      <x:alignment horizontal="general" vertical="center"/>
    </x:xf>
    <x:xf numFmtId="49" fontId="23" fillId="0" borderId="16" xfId="0" applyNumberFormat="1" applyFont="1" applyFill="1" applyBorder="1" applyAlignment="1" applyProtection="1">
      <x:alignment horizontal="general" vertical="center"/>
    </x:xf>
    <x:xf numFmtId="0" fontId="23" fillId="0" borderId="16"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6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6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0" fillId="222"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22"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2" borderId="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2" borderId="6" xfId="0" applyFont="1" applyFill="1" applyBorder="1" applyAlignment="1">
          <x:alignment horizontal="right" vertical="center"/>
        </x:xf>
      </mc:Fallback>
    </mc:AlternateContent>
    <x:xf numFmtId="0" fontId="20" fillId="222" borderId="6" xfId="0" applyFont="1" applyFill="1" applyBorder="1" applyAlignment="1">
      <x:alignment horizontal="general" vertical="center"/>
    </x:xf>
    <x:xf numFmtId="49" fontId="21" fillId="0" borderId="6" xfId="0" applyNumberFormat="1" applyFont="1" applyFill="1" applyBorder="1" applyAlignment="1" applyProtection="1">
      <x:alignment horizontal="general" vertical="center"/>
    </x:xf>
    <x:xf numFmtId="0" fontId="21" fillId="0" borderId="6" xfId="0" applyNumberFormat="1" applyFont="1" applyBorder="1">
      <x:alignment horizontal="general" vertical="center"/>
    </x:xf>
    <mc:AlternateContent xmlns:mc="http://schemas.openxmlformats.org/markup-compatibility/2006">
      <mc:Choice xmlns:hs="http://schemas.haansoft.com/office/spreadsheet/8.0" Requires="hs">
        <x:xf numFmtId="0" fontId="21"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8" fontId="22" fillId="222"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2" borderId="5" xfId="0" applyNumberFormat="1" applyFont="1" applyFill="1" applyBorder="1" applyAlignment="1">
          <x:alignment horizontal="right" vertical="center"/>
        </x:xf>
      </mc:Fallback>
    </mc:AlternateContent>
    <x:xf numFmtId="0" fontId="22" fillId="222" borderId="6" xfId="0" applyFont="1" applyFill="1" applyBorder="1" applyAlignment="1">
      <x:alignment horizontal="general" vertical="center"/>
    </x:xf>
    <x:xf numFmtId="49" fontId="23" fillId="0" borderId="6" xfId="0" applyNumberFormat="1" applyFont="1" applyFill="1" applyBorder="1" applyAlignment="1" applyProtection="1">
      <x:alignment horizontal="general" vertical="center"/>
    </x:xf>
    <x:xf numFmtId="0" fontId="23" fillId="0" borderId="6" xfId="0" applyNumberFormat="1" applyFont="1" applyBorder="1">
      <x:alignment horizontal="general" vertical="center"/>
    </x:xf>
    <mc:AlternateContent xmlns:mc="http://schemas.openxmlformats.org/markup-compatibility/2006">
      <mc:Choice xmlns:hs="http://schemas.haansoft.com/office/spreadsheet/8.0" Requires="hs">
        <x:xf numFmtId="0" fontId="23"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0" fillId="221"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1"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1" borderId="2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1" borderId="23" xfId="0" applyFont="1" applyFill="1" applyBorder="1" applyAlignment="1">
          <x:alignment horizontal="right" vertical="center"/>
        </x:xf>
      </mc:Fallback>
    </mc:AlternateContent>
    <x:xf numFmtId="0" fontId="20" fillId="221" borderId="23" xfId="0" applyFont="1" applyFill="1" applyBorder="1" applyAlignment="1">
      <x:alignment horizontal="general" vertical="center"/>
    </x:xf>
    <x:xf numFmtId="0" fontId="20" fillId="2" borderId="23" xfId="0" applyFont="1" applyFill="1" applyBorder="1" applyAlignment="1">
      <x:alignment horizontal="general" vertical="center"/>
    </x:xf>
    <mc:AlternateContent xmlns:mc="http://schemas.openxmlformats.org/markup-compatibility/2006">
      <mc:Choice xmlns:hs="http://schemas.haansoft.com/office/spreadsheet/8.0" Requires="hs">
        <x:xf numFmtId="18" fontId="20" fillId="221"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0" fillId="221"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0" fillId="221" borderId="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0" fillId="221" borderId="6" xfId="0" applyFont="1" applyFill="1" applyBorder="1" applyAlignment="1">
          <x:alignment horizontal="right" vertical="center"/>
        </x:xf>
      </mc:Fallback>
    </mc:AlternateContent>
    <x:xf numFmtId="0" fontId="20" fillId="221" borderId="6" xfId="0" applyFont="1" applyFill="1" applyBorder="1" applyAlignment="1">
      <x:alignment horizontal="general" vertical="center"/>
    </x:xf>
    <mc:AlternateContent xmlns:mc="http://schemas.openxmlformats.org/markup-compatibility/2006">
      <mc:Choice xmlns:hs="http://schemas.haansoft.com/office/spreadsheet/8.0" Requires="hs">
        <x:xf numFmtId="0" fontId="22" fillId="222"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2" borderId="3" xfId="0" applyFont="1" applyFill="1" applyBorder="1" applyAlignment="1">
          <x:alignment horizontal="right" vertical="center"/>
        </x:xf>
      </mc:Fallback>
    </mc:AlternateContent>
    <x:xf numFmtId="0" fontId="22" fillId="222" borderId="23" xfId="0" applyFont="1" applyFill="1" applyBorder="1" applyAlignment="1">
      <x:alignment horizontal="general" vertical="center"/>
    </x:xf>
    <mc:AlternateContent xmlns:mc="http://schemas.openxmlformats.org/markup-compatibility/2006">
      <mc:Choice xmlns:hs="http://schemas.haansoft.com/office/spreadsheet/8.0" Requires="hs">
        <x:xf numFmtId="0" fontId="22" fillId="221" borderId="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1" borderId="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2" borderId="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2" borderId="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1" borderId="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1" borderId="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221" borderId="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1" borderId="6" xfId="0" applyFont="1" applyFill="1" applyBorder="1" applyAlignment="1">
          <x:alignment horizontal="right" vertical="center"/>
        </x:xf>
      </mc:Fallback>
    </mc:AlternateContent>
    <x:xf numFmtId="0" fontId="22" fillId="221" borderId="6" xfId="0" applyFont="1" applyFill="1" applyBorder="1" applyAlignment="1">
      <x:alignment horizontal="general" vertical="center"/>
    </x:xf>
    <x:xf numFmtId="18" fontId="24" fillId="0" borderId="4" xfId="0" applyNumberFormat="1" applyFont="1" applyBorder="1">
      <x:alignment horizontal="general" vertical="center"/>
    </x:xf>
    <x:xf numFmtId="18" fontId="24" fillId="0" borderId="5" xfId="0" applyNumberFormat="1" applyFont="1" applyBorder="1">
      <x:alignment horizontal="general" vertical="center"/>
    </x:xf>
    <mc:AlternateContent xmlns:mc="http://schemas.openxmlformats.org/markup-compatibility/2006">
      <mc:Choice xmlns:hs="http://schemas.haansoft.com/office/spreadsheet/8.0" Requires="hs">
        <x:xf numFmtId="49" fontId="21" fillId="0" borderId="6"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6"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23" fillId="0" borderId="2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3" fillId="0" borderId="2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8" fontId="22" fillId="221"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18" fontId="22" fillId="221"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21" fillId="0" borderId="2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2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22" fillId="222" borderId="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222" borderId="6"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2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23" xfId="0" applyFont="1" applyFill="1" applyBorder="1" applyAlignment="1">
          <x:alignment horizontal="right" vertical="center"/>
        </x:xf>
      </mc:Fallback>
    </mc:AlternateContent>
    <x:xf numFmtId="0" fontId="9" fillId="222" borderId="23" xfId="0" applyFont="1" applyFill="1" applyBorder="1" applyAlignment="1">
      <x:alignment horizontal="general" vertical="center"/>
    </x:xf>
    <x:xf numFmtId="18" fontId="0" fillId="221" borderId="4" xfId="0" applyNumberFormat="1" applyFont="1" applyFill="1" applyBorder="1" applyAlignment="1">
      <x:alignment horizontal="general" vertical="center" wrapText="1"/>
    </x:xf>
    <x:xf numFmtId="18" fontId="0" fillId="221"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2" borderId="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6" xfId="0" applyFont="1" applyFill="1" applyBorder="1" applyAlignment="1">
          <x:alignment horizontal="right" vertical="center"/>
        </x:xf>
      </mc:Fallback>
    </mc:AlternateContent>
    <x:xf numFmtId="0" fontId="0" fillId="221" borderId="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1" borderId="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6" xfId="0" applyFont="1" applyFill="1" applyBorder="1" applyAlignment="1">
          <x:alignment horizontal="right" vertical="center"/>
        </x:xf>
      </mc:Fallback>
    </mc:AlternateContent>
    <x:xf numFmtId="18" fontId="0" fillId="0" borderId="4" xfId="0" applyNumberFormat="1" applyBorder="1" applyAlignment="1">
      <x:alignment horizontal="general" vertical="center"/>
    </x:xf>
    <x:xf numFmtId="18" fontId="0" fillId="0" borderId="5" xfId="0" applyNumberFormat="1" applyBorder="1" applyAlignment="1">
      <x:alignment horizontal="general" vertical="center"/>
    </x:xf>
    <x:xf numFmtId="0" fontId="0" fillId="0" borderId="23" xfId="0" applyBorder="1">
      <x:alignment horizontal="general" vertical="center"/>
    </x:xf>
    <x:xf numFmtId="0" fontId="0" fillId="10" borderId="1" xfId="0" applyNumberFormat="1" applyFill="1" applyBorder="1">
      <x:alignment horizontal="general" vertical="center"/>
    </x:xf>
    <mc:AlternateContent xmlns:mc="http://schemas.openxmlformats.org/markup-compatibility/2006">
      <mc:Choice xmlns:hs="http://schemas.haansoft.com/office/spreadsheet/8.0" Requires="hs">
        <x:xf numFmtId="0" fontId="9" fillId="221" borderId="6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60" xfId="0" applyFont="1" applyFill="1" applyBorder="1" applyAlignment="1">
          <x:alignment horizontal="right" vertical="center"/>
        </x:xf>
      </mc:Fallback>
    </mc:AlternateContent>
    <x:xf numFmtId="0" fontId="9" fillId="221" borderId="57" xfId="0" applyFont="1" applyFill="1" applyBorder="1" applyAlignment="1">
      <x:alignment horizontal="general" vertical="center"/>
    </x:xf>
    <x:xf numFmtId="0" fontId="9" fillId="221" borderId="58"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3"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3" borderId="3" xfId="0" applyFont="1" applyFill="1" applyBorder="1" applyAlignment="1">
          <x:alignment horizontal="right" vertical="center"/>
        </x:xf>
      </mc:Fallback>
    </mc:AlternateContent>
    <x:xf numFmtId="18" fontId="0" fillId="3" borderId="4" xfId="0" applyNumberFormat="1" applyFont="1" applyFill="1" applyBorder="1" applyAlignment="1">
      <x:alignment horizontal="general" vertical="center" wrapText="1"/>
    </x:xf>
    <x:xf numFmtId="18" fontId="0" fillId="3"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39"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39" borderId="3" xfId="0" applyFont="1" applyFill="1" applyBorder="1" applyAlignment="1">
          <x:alignment horizontal="right" vertical="center"/>
        </x:xf>
      </mc:Fallback>
    </mc:AlternateContent>
    <x:xf numFmtId="18" fontId="0" fillId="39" borderId="4" xfId="0" applyNumberFormat="1" applyFont="1" applyFill="1" applyBorder="1" applyAlignment="1">
      <x:alignment horizontal="general" vertical="center" wrapText="1"/>
    </x:xf>
    <x:xf numFmtId="18" fontId="0" fillId="39"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6"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3" xfId="0" applyFont="1" applyFill="1" applyBorder="1" applyAlignment="1">
          <x:alignment horizontal="right" vertical="center"/>
        </x:xf>
      </mc:Fallback>
    </mc:AlternateContent>
    <x:xf numFmtId="18" fontId="0" fillId="6" borderId="4" xfId="0" applyNumberFormat="1" applyFont="1" applyFill="1" applyBorder="1" applyAlignment="1">
      <x:alignment horizontal="general" vertical="center" wrapText="1"/>
    </x:xf>
    <x:xf numFmtId="18" fontId="0" fillId="6"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5"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5" borderId="3" xfId="0" applyFont="1" applyFill="1" applyBorder="1" applyAlignment="1">
          <x:alignment horizontal="right" vertical="center"/>
        </x:xf>
      </mc:Fallback>
    </mc:AlternateContent>
    <x:xf numFmtId="18" fontId="0" fillId="5" borderId="4" xfId="0" applyNumberFormat="1" applyFont="1" applyFill="1" applyBorder="1" applyAlignment="1">
      <x:alignment horizontal="general" vertical="center" wrapText="1"/>
    </x:xf>
    <x:xf numFmtId="18" fontId="0" fillId="5"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 xfId="0" applyFont="1" applyFill="1" applyBorder="1" applyAlignment="1">
          <x:alignment horizontal="right" vertical="center"/>
        </x:xf>
      </mc:Fallback>
    </mc:AlternateContent>
    <x:xf numFmtId="18" fontId="0" fillId="2" borderId="4" xfId="0" applyNumberFormat="1" applyFont="1" applyFill="1" applyBorder="1" applyAlignment="1">
      <x:alignment horizontal="general" vertical="center" wrapText="1"/>
    </x:xf>
    <x:xf numFmtId="18" fontId="0" fillId="2"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 borderId="6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60" xfId="0" applyFont="1" applyFill="1" applyBorder="1" applyAlignment="1">
          <x:alignment horizontal="right" vertical="center"/>
        </x:xf>
      </mc:Fallback>
    </mc:AlternateContent>
    <x:xf numFmtId="0" fontId="9" fillId="222" borderId="57" xfId="0" applyFont="1" applyFill="1" applyBorder="1" applyAlignment="1">
      <x:alignment horizontal="general" vertical="center"/>
    </x:xf>
    <x:xf numFmtId="0" fontId="9" fillId="222" borderId="58" xfId="0" applyFont="1" applyFill="1" applyBorder="1" applyAlignment="1">
      <x:alignment horizontal="general" vertical="center"/>
    </x:xf>
    <mc:AlternateContent xmlns:mc="http://schemas.openxmlformats.org/markup-compatibility/2006">
      <mc:Choice xmlns:hs="http://schemas.haansoft.com/office/spreadsheet/8.0" Requires="hs">
        <x:xf numFmtId="0" fontId="0" fillId="0" borderId="6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65" xfId="0" applyNumberFormat="1" applyBorder="1" applyAlignment="1">
          <x:alignment horizontal="center" vertical="center"/>
        </x:xf>
      </mc:Fallback>
    </mc:AlternateContent>
    <x:xf numFmtId="18" fontId="0" fillId="2" borderId="3" xfId="0" applyNumberFormat="1" applyFont="1" applyFill="1" applyBorder="1" applyAlignment="1">
      <x:alignment horizontal="general" vertical="center" wrapText="1"/>
    </x:xf>
    <x:xf numFmtId="18" fontId="0" fillId="3" borderId="3"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3"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3" borderId="3" xfId="0" applyFont="1" applyFill="1" applyBorder="1" applyAlignment="1">
          <x:alignment horizontal="right" vertical="center"/>
        </x:xf>
      </mc:Fallback>
    </mc:AlternateContent>
    <x:xf numFmtId="18" fontId="0" fillId="223" borderId="4" xfId="0" applyNumberFormat="1" applyFont="1" applyFill="1" applyBorder="1" applyAlignment="1">
      <x:alignment horizontal="general" vertical="center" wrapText="1"/>
    </x:xf>
    <x:xf numFmtId="18" fontId="0" fillId="223"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4"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3" xfId="0" applyFont="1" applyFill="1" applyBorder="1" applyAlignment="1">
          <x:alignment horizontal="right" vertical="center"/>
        </x:xf>
      </mc:Fallback>
    </mc:AlternateContent>
    <x:xf numFmtId="18" fontId="0" fillId="4" borderId="4" xfId="0" applyNumberFormat="1" applyFont="1" applyFill="1" applyBorder="1" applyAlignment="1">
      <x:alignment horizontal="general" vertical="center" wrapText="1"/>
    </x:xf>
    <x:xf numFmtId="18" fontId="0" fillId="4"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4"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4" borderId="3" xfId="0" applyFont="1" applyFill="1" applyBorder="1" applyAlignment="1">
          <x:alignment horizontal="right" vertical="center"/>
        </x:xf>
      </mc:Fallback>
    </mc:AlternateContent>
    <x:xf numFmtId="18" fontId="0" fillId="224" borderId="4" xfId="0" applyNumberFormat="1" applyFont="1" applyFill="1" applyBorder="1" applyAlignment="1">
      <x:alignment horizontal="general" vertical="center" wrapText="1"/>
    </x:xf>
    <x:xf numFmtId="18" fontId="0" fillId="224"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5"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5" borderId="3" xfId="0" applyFont="1" applyFill="1" applyBorder="1" applyAlignment="1">
          <x:alignment horizontal="right" vertical="center"/>
        </x:xf>
      </mc:Fallback>
    </mc:AlternateContent>
    <x:xf numFmtId="18" fontId="0" fillId="225" borderId="4" xfId="0" applyNumberFormat="1" applyFont="1" applyFill="1" applyBorder="1" applyAlignment="1">
      <x:alignment horizontal="general" vertical="center" wrapText="1"/>
    </x:xf>
    <x:xf numFmtId="18" fontId="0" fillId="225"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6"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6" borderId="3" xfId="0" applyFont="1" applyFill="1" applyBorder="1" applyAlignment="1">
          <x:alignment horizontal="right" vertical="center"/>
        </x:xf>
      </mc:Fallback>
    </mc:AlternateContent>
    <x:xf numFmtId="18" fontId="0" fillId="226" borderId="4" xfId="0" applyNumberFormat="1" applyFont="1" applyFill="1" applyBorder="1" applyAlignment="1">
      <x:alignment horizontal="general" vertical="center" wrapText="1"/>
    </x:xf>
    <x:xf numFmtId="18" fontId="0" fillId="226"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7"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7" borderId="3" xfId="0" applyFont="1" applyFill="1" applyBorder="1" applyAlignment="1">
          <x:alignment horizontal="right" vertical="center"/>
        </x:xf>
      </mc:Fallback>
    </mc:AlternateContent>
    <x:xf numFmtId="18" fontId="0" fillId="227" borderId="4" xfId="0" applyNumberFormat="1" applyFont="1" applyFill="1" applyBorder="1" applyAlignment="1">
      <x:alignment horizontal="general" vertical="center" wrapText="1"/>
    </x:xf>
    <x:xf numFmtId="18" fontId="0" fillId="227"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8"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8" borderId="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6" borderId="2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23" xfId="0" applyFont="1" applyFill="1" applyBorder="1" applyAlignment="1">
          <x:alignment horizontal="right" vertical="center"/>
        </x:xf>
      </mc:Fallback>
    </mc:AlternateContent>
    <x:xf numFmtId="18" fontId="0" fillId="228" borderId="4"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6" borderId="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1" xfId="0" applyFont="1" applyFill="1" applyBorder="1" applyAlignment="1">
          <x:alignment horizontal="right" vertical="center"/>
        </x:xf>
      </mc:Fallback>
    </mc:AlternateContent>
    <x:xf numFmtId="0" fontId="9" fillId="6" borderId="1" xfId="0" applyFont="1" applyFill="1" applyBorder="1" applyAlignment="1">
      <x:alignment horizontal="general" vertical="center"/>
    </x:xf>
    <x:xf numFmtId="18" fontId="0" fillId="228"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29"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9" borderId="3" xfId="0" applyFont="1" applyFill="1" applyBorder="1" applyAlignment="1">
          <x:alignment horizontal="right" vertical="center"/>
        </x:xf>
      </mc:Fallback>
    </mc:AlternateContent>
    <x:xf numFmtId="18" fontId="0" fillId="229" borderId="4" xfId="0" applyNumberFormat="1" applyFont="1" applyFill="1" applyBorder="1" applyAlignment="1">
      <x:alignment horizontal="general" vertical="center" wrapText="1"/>
    </x:xf>
    <x:xf numFmtId="0" fontId="0" fillId="6" borderId="1" xfId="0" applyNumberFormat="1" applyFill="1" applyBorder="1">
      <x:alignment horizontal="general" vertical="center"/>
    </x:xf>
    <x:xf numFmtId="18" fontId="0" fillId="229"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30"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30" borderId="3" xfId="0" applyFont="1" applyFill="1" applyBorder="1" applyAlignment="1">
          <x:alignment horizontal="right" vertical="center"/>
        </x:xf>
      </mc:Fallback>
    </mc:AlternateContent>
    <x:xf numFmtId="18" fontId="0" fillId="230" borderId="4" xfId="0" applyNumberFormat="1" applyFont="1" applyFill="1" applyBorder="1" applyAlignment="1">
      <x:alignment horizontal="general" vertical="center" wrapText="1"/>
    </x:xf>
    <x:xf numFmtId="0" fontId="9" fillId="221" borderId="39" xfId="0" applyFont="1" applyFill="1" applyBorder="1" applyAlignment="1">
      <x:alignment horizontal="general" vertical="center"/>
    </x:xf>
    <x:xf numFmtId="0" fontId="9" fillId="221" borderId="41" xfId="0" applyFont="1" applyFill="1" applyBorder="1" applyAlignment="1">
      <x:alignment horizontal="general" vertical="center"/>
    </x:xf>
    <x:xf numFmtId="18" fontId="0" fillId="230"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96"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96" borderId="3" xfId="0" applyFont="1" applyFill="1" applyBorder="1" applyAlignment="1">
          <x:alignment horizontal="right" vertical="center"/>
        </x:xf>
      </mc:Fallback>
    </mc:AlternateContent>
    <x:xf numFmtId="18" fontId="0" fillId="96" borderId="4" xfId="0" applyNumberFormat="1" applyFont="1" applyFill="1" applyBorder="1" applyAlignment="1">
      <x:alignment horizontal="general" vertical="center" wrapText="1"/>
    </x:xf>
    <x:xf numFmtId="18" fontId="0" fillId="96" borderId="5"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231" borderId="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31" borderId="3" xfId="0" applyFont="1" applyFill="1" applyBorder="1" applyAlignment="1">
          <x:alignment horizontal="right" vertical="center"/>
        </x:xf>
      </mc:Fallback>
    </mc:AlternateContent>
    <x:xf numFmtId="18" fontId="0" fillId="231" borderId="4" xfId="0" applyNumberFormat="1" applyFont="1" applyFill="1" applyBorder="1" applyAlignment="1">
      <x:alignment horizontal="general" vertical="center" wrapText="1"/>
    </x:xf>
    <x:xf numFmtId="18" fontId="0" fillId="231" borderId="5" xfId="0" applyNumberFormat="1" applyFont="1" applyFill="1" applyBorder="1" applyAlignment="1">
      <x:alignment horizontal="general" vertical="center" wrapText="1"/>
    </x:xf>
    <x:xf numFmtId="18" fontId="0" fillId="6" borderId="64" xfId="0" applyNumberFormat="1" applyFont="1" applyFill="1" applyBorder="1" applyAlignment="1">
      <x:alignment horizontal="general" vertical="center" wrapText="1"/>
    </x:xf>
    <x:xf numFmtId="0" fontId="9" fillId="222" borderId="16" xfId="0" applyFont="1" applyFill="1" applyBorder="1" applyAlignment="1">
      <x:alignment horizontal="general" vertical="center"/>
    </x:xf>
    <x:xf numFmtId="49" fontId="0" fillId="0" borderId="16" xfId="0" applyNumberFormat="1" applyFont="1" applyFill="1" applyBorder="1" applyAlignment="1" applyProtection="1">
      <x:alignment horizontal="general" vertical="center"/>
    </x:xf>
    <x:xf numFmtId="0" fontId="0" fillId="0" borderId="16" xfId="0" applyBorder="1">
      <x:alignment horizontal="general" vertical="center"/>
    </x:xf>
    <x:xf numFmtId="0" fontId="0" fillId="0" borderId="16" xfId="0" applyNumberFormat="1" applyBorder="1">
      <x:alignment horizontal="general" vertical="center"/>
    </x:xf>
    <x:xf numFmtId="18" fontId="0" fillId="0" borderId="5" xfId="0" applyNumberFormat="1" applyBorder="1">
      <x:alignment horizontal="general" vertical="center"/>
    </x:xf>
    <x:xf numFmtId="0" fontId="0" fillId="6" borderId="6" xfId="0" applyNumberFormat="1" applyFill="1" applyBorder="1">
      <x:alignment horizontal="general" vertical="center"/>
    </x:xf>
    <x:xf numFmtId="0" fontId="9" fillId="161" borderId="1" xfId="0" applyFont="1" applyFill="1" applyBorder="1" applyAlignment="1">
      <x:alignment horizontal="general" vertical="center"/>
    </x:xf>
    <x:xf numFmtId="0" fontId="0" fillId="0" borderId="0" xfId="0" applyNumberFormat="1" applyAlignment="1">
      <x:alignment horizontal="general" vertical="center"/>
    </x:xf>
    <mc:AlternateContent xmlns:mc="http://schemas.openxmlformats.org/markup-compatibility/2006">
      <mc:Choice xmlns:hs="http://schemas.haansoft.com/office/spreadsheet/8.0" Requires="hs">
        <x:xf numFmtId="58" fontId="0" fillId="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6"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6" borderId="0" xfId="0" applyNumberFormat="1" applyFill="1" applyAlignment="1">
          <x:alignment horizontal="center" vertical="center"/>
        </x:xf>
      </mc:Fallback>
    </mc:AlternateContent>
    <x:xf numFmtId="0" fontId="0" fillId="6" borderId="0" xfId="0" applyNumberFormat="1" applyFill="1" applyAlignment="1">
      <x:alignment horizontal="general" vertical="center"/>
    </x:xf>
    <mc:AlternateContent xmlns:mc="http://schemas.openxmlformats.org/markup-compatibility/2006">
      <mc:Choice xmlns:hs="http://schemas.haansoft.com/office/spreadsheet/8.0" Requires="hs">
        <x:xf numFmtId="49" fontId="0" fillId="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58" fontId="0" fillId="2"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2"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2"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 borderId="0" xfId="0" applyNumberFormat="1" applyFill="1" applyAlignment="1">
          <x:alignment horizontal="center" vertical="center"/>
        </x:xf>
      </mc:Fallback>
    </mc:AlternateContent>
    <x:xf numFmtId="0" fontId="0" fillId="2" borderId="0" xfId="0" applyNumberFormat="1" applyFill="1" applyAlignment="1">
      <x:alignment horizontal="general" vertical="center"/>
    </x:xf>
    <mc:AlternateContent xmlns:mc="http://schemas.openxmlformats.org/markup-compatibility/2006">
      <mc:Choice xmlns:hs="http://schemas.haansoft.com/office/spreadsheet/8.0" Requires="hs">
        <x:xf numFmtId="49" fontId="0" fillId="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58" fontId="0" fillId="8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83"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0" fillId="8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3" borderId="0" xfId="0" applyNumberFormat="1" applyFill="1" applyAlignment="1">
          <x:alignment horizontal="center" vertical="center"/>
        </x:xf>
      </mc:Fallback>
    </mc:AlternateContent>
    <x:xf numFmtId="0" fontId="0" fillId="83" borderId="0" xfId="0" applyNumberFormat="1" applyFill="1" applyAlignment="1">
      <x:alignment horizontal="general" vertical="center"/>
    </x:xf>
    <mc:AlternateContent xmlns:mc="http://schemas.openxmlformats.org/markup-compatibility/2006">
      <mc:Choice xmlns:hs="http://schemas.haansoft.com/office/spreadsheet/8.0" Requires="hs">
        <x:xf numFmtId="49" fontId="0" fillId="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0" fillId="83" borderId="0" xfId="0" applyNumberFormat="1" applyFont="1" applyFill="1" applyBorder="1" applyAlignment="1" applyProtection="1">
          <x:alignment horizontal="center" vertical="center"/>
        </x:xf>
      </mc:Fallback>
    </mc:AlternateContent>
    <x:xf numFmtId="0" fontId="0" fillId="0" borderId="0" xfId="0" applyNumberFormat="1" applyFill="1">
      <x:alignment horizontal="general" vertical="center"/>
    </x:xf>
    <x:xf numFmtId="0" fontId="0" fillId="88" borderId="0" xfId="0" applyNumberFormat="1" applyFill="1">
      <x:alignment horizontal="general" vertical="center"/>
    </x:xf>
    <x:xf numFmtId="0" fontId="0" fillId="53" borderId="0" xfId="0" applyNumberFormat="1" applyFill="1">
      <x:alignment horizontal="general" vertical="center"/>
    </x:xf>
    <x:xf numFmtId="14" fontId="0" fillId="39" borderId="0" xfId="0" applyNumberFormat="1" applyFill="1">
      <x:alignment horizontal="general" vertical="center"/>
    </x:xf>
    <mc:AlternateContent xmlns:mc="http://schemas.openxmlformats.org/markup-compatibility/2006">
      <mc:Choice xmlns:hs="http://schemas.haansoft.com/office/spreadsheet/8.0" Requires="hs">
        <x:xf numFmtId="0" fontId="0" fillId="39"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9" borderId="0" xfId="0" applyNumberFormat="1" applyFill="1" applyAlignment="1">
          <x:alignment horizontal="center" vertical="center"/>
        </x:xf>
      </mc:Fallback>
    </mc:AlternateContent>
    <x:xf numFmtId="0" fontId="0" fillId="39" borderId="0" xfId="0" applyNumberFormat="1" applyFill="1">
      <x:alignment horizontal="general" vertical="center"/>
    </x:xf>
    <x:xf numFmtId="0" fontId="0" fillId="232" borderId="0" xfId="0" applyNumberFormat="1" applyFill="1">
      <x:alignment horizontal="general" vertical="center"/>
    </x:xf>
    <x:xf numFmtId="0" fontId="0" fillId="8" borderId="0" xfId="0" applyNumberFormat="1" applyFill="1">
      <x:alignment horizontal="general" vertical="center"/>
    </x:xf>
    <x:xf numFmtId="0" fontId="0" fillId="233" borderId="0" xfId="0" applyNumberFormat="1" applyFill="1">
      <x:alignment horizontal="general" vertical="center"/>
    </x:xf>
    <x:xf numFmtId="14" fontId="0" fillId="3" borderId="0" xfId="0" applyNumberFormat="1" applyFill="1">
      <x:alignment horizontal="general" vertical="center"/>
    </x:xf>
    <mc:AlternateContent xmlns:mc="http://schemas.openxmlformats.org/markup-compatibility/2006">
      <mc:Choice xmlns:hs="http://schemas.haansoft.com/office/spreadsheet/8.0" Requires="hs">
        <x:xf numFmtId="0" fontId="0" fillId="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0" xfId="0" applyNumberFormat="1" applyFill="1" applyAlignment="1">
          <x:alignment horizontal="center" vertical="center"/>
        </x:xf>
      </mc:Fallback>
    </mc:AlternateContent>
    <x:xf numFmtId="0" fontId="0" fillId="3" borderId="0" xfId="0" applyNumberFormat="1" applyFill="1">
      <x:alignment horizontal="general" vertical="center"/>
    </x:xf>
    <x:xf numFmtId="14" fontId="0" fillId="6" borderId="0" xfId="0" applyNumberFormat="1" applyFill="1">
      <x:alignment horizontal="general" vertical="center"/>
    </x:xf>
    <x:xf numFmtId="0" fontId="0" fillId="6" borderId="0" xfId="0" applyNumberFormat="1" applyFill="1">
      <x:alignment horizontal="general" vertical="center"/>
    </x:xf>
    <x:xf numFmtId="14" fontId="0" fillId="234" borderId="0" xfId="0" applyNumberFormat="1" applyFill="1">
      <x:alignment horizontal="general" vertical="center"/>
    </x:xf>
    <mc:AlternateContent xmlns:mc="http://schemas.openxmlformats.org/markup-compatibility/2006">
      <mc:Choice xmlns:hs="http://schemas.haansoft.com/office/spreadsheet/8.0" Requires="hs">
        <x:xf numFmtId="0" fontId="0" fillId="23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4" borderId="0" xfId="0" applyNumberFormat="1" applyFill="1" applyAlignment="1">
          <x:alignment horizontal="center" vertical="center"/>
        </x:xf>
      </mc:Fallback>
    </mc:AlternateContent>
    <x:xf numFmtId="0" fontId="0" fillId="234" borderId="0" xfId="0" applyNumberFormat="1" applyFill="1">
      <x:alignment horizontal="general" vertical="center"/>
    </x:xf>
    <x:xf numFmtId="14" fontId="0" fillId="235" borderId="0" xfId="0" applyNumberFormat="1" applyFill="1">
      <x:alignment horizontal="general" vertical="center"/>
    </x:xf>
    <mc:AlternateContent xmlns:mc="http://schemas.openxmlformats.org/markup-compatibility/2006">
      <mc:Choice xmlns:hs="http://schemas.haansoft.com/office/spreadsheet/8.0" Requires="hs">
        <x:xf numFmtId="0" fontId="0" fillId="23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5" borderId="0" xfId="0" applyNumberFormat="1" applyFill="1" applyAlignment="1">
          <x:alignment horizontal="center" vertical="center"/>
        </x:xf>
      </mc:Fallback>
    </mc:AlternateContent>
    <x:xf numFmtId="0" fontId="0" fillId="235" borderId="0" xfId="0" applyNumberFormat="1" applyFill="1">
      <x:alignment horizontal="general" vertical="center"/>
    </x:xf>
    <x:xf numFmtId="0" fontId="0" fillId="160" borderId="0" xfId="0" applyNumberFormat="1" applyFill="1">
      <x:alignment horizontal="general" vertical="center"/>
    </x:xf>
    <x:xf numFmtId="14" fontId="0" fillId="236" borderId="0" xfId="0" applyNumberFormat="1" applyFill="1">
      <x:alignment horizontal="general" vertical="center"/>
    </x:xf>
    <mc:AlternateContent xmlns:mc="http://schemas.openxmlformats.org/markup-compatibility/2006">
      <mc:Choice xmlns:hs="http://schemas.haansoft.com/office/spreadsheet/8.0" Requires="hs">
        <x:xf numFmtId="0" fontId="0" fillId="23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6" borderId="0" xfId="0" applyNumberFormat="1" applyFill="1" applyAlignment="1">
          <x:alignment horizontal="center" vertical="center"/>
        </x:xf>
      </mc:Fallback>
    </mc:AlternateContent>
    <x:xf numFmtId="0" fontId="0" fillId="236" borderId="0" xfId="0" applyNumberFormat="1" applyFill="1">
      <x:alignment horizontal="general" vertical="center"/>
    </x:xf>
    <x:xf numFmtId="0" fontId="0" fillId="199" borderId="0" xfId="0" applyNumberFormat="1" applyFill="1">
      <x:alignment horizontal="general" vertical="center"/>
    </x:xf>
    <x:xf numFmtId="0" fontId="0" fillId="136" borderId="0" xfId="0" applyNumberFormat="1" applyFill="1">
      <x:alignment horizontal="general" vertical="center"/>
    </x:xf>
    <x:xf numFmtId="14" fontId="0" fillId="237" borderId="0" xfId="0" applyNumberFormat="1" applyFill="1">
      <x:alignment horizontal="general" vertical="center"/>
    </x:xf>
    <mc:AlternateContent xmlns:mc="http://schemas.openxmlformats.org/markup-compatibility/2006">
      <mc:Choice xmlns:hs="http://schemas.haansoft.com/office/spreadsheet/8.0" Requires="hs">
        <x:xf numFmtId="0" fontId="0" fillId="237"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7" borderId="0" xfId="0" applyNumberFormat="1" applyFill="1" applyAlignment="1">
          <x:alignment horizontal="center" vertical="center"/>
        </x:xf>
      </mc:Fallback>
    </mc:AlternateContent>
    <x:xf numFmtId="0" fontId="0" fillId="237" borderId="0" xfId="0" applyNumberFormat="1" applyFill="1">
      <x:alignment horizontal="general" vertical="center"/>
    </x:xf>
    <x:xf numFmtId="0" fontId="0" fillId="133" borderId="0" xfId="0" applyNumberFormat="1" applyFill="1">
      <x:alignment horizontal="general" vertical="center"/>
    </x:xf>
    <x:xf numFmtId="0" fontId="0" fillId="238" borderId="0" xfId="0" applyNumberFormat="1" applyFill="1">
      <x:alignment horizontal="general" vertical="center"/>
    </x:xf>
    <x:xf numFmtId="0" fontId="0" fillId="83" borderId="0" xfId="0" applyNumberFormat="1" applyFill="1">
      <x:alignment horizontal="general" vertical="center"/>
    </x:xf>
    <x:xf numFmtId="14" fontId="0" fillId="239" borderId="0" xfId="0" applyNumberFormat="1" applyFill="1">
      <x:alignment horizontal="general" vertical="center"/>
    </x:xf>
    <mc:AlternateContent xmlns:mc="http://schemas.openxmlformats.org/markup-compatibility/2006">
      <mc:Choice xmlns:hs="http://schemas.haansoft.com/office/spreadsheet/8.0" Requires="hs">
        <x:xf numFmtId="0" fontId="0" fillId="239"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39" borderId="0" xfId="0" applyNumberFormat="1" applyFill="1" applyAlignment="1">
          <x:alignment horizontal="center" vertical="center"/>
        </x:xf>
      </mc:Fallback>
    </mc:AlternateContent>
    <x:xf numFmtId="0" fontId="0" fillId="239" borderId="0" xfId="0" applyNumberFormat="1" applyFill="1">
      <x:alignment horizontal="general" vertical="center"/>
    </x:xf>
    <x:xf numFmtId="0" fontId="0" fillId="22" borderId="0" xfId="0" applyNumberFormat="1" applyFill="1">
      <x:alignment horizontal="general" vertical="center"/>
    </x:xf>
    <x:xf numFmtId="0" fontId="0" fillId="155" borderId="0" xfId="0" applyNumberFormat="1" applyFill="1">
      <x:alignment horizontal="general" vertical="center"/>
    </x:xf>
    <x:xf numFmtId="0" fontId="0" fillId="131" borderId="0" xfId="0" applyNumberFormat="1" applyFill="1">
      <x:alignment horizontal="general" vertical="center"/>
    </x:xf>
    <x:xf numFmtId="0" fontId="0" fillId="43" borderId="0" xfId="0" applyNumberFormat="1" applyFill="1">
      <x:alignment horizontal="general" vertical="center"/>
    </x:xf>
    <x:xf numFmtId="14" fontId="0" fillId="84" borderId="0" xfId="0" applyNumberFormat="1" applyFill="1">
      <x:alignment horizontal="general" vertical="center"/>
    </x:xf>
    <mc:AlternateContent xmlns:mc="http://schemas.openxmlformats.org/markup-compatibility/2006">
      <mc:Choice xmlns:hs="http://schemas.haansoft.com/office/spreadsheet/8.0" Requires="hs">
        <x:xf numFmtId="0" fontId="0" fillId="8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4" borderId="0" xfId="0" applyNumberFormat="1" applyFill="1" applyAlignment="1">
          <x:alignment horizontal="center" vertical="center"/>
        </x:xf>
      </mc:Fallback>
    </mc:AlternateContent>
    <x:xf numFmtId="0" fontId="0" fillId="84" borderId="0" xfId="0" applyNumberFormat="1" applyFill="1">
      <x:alignment horizontal="general" vertical="center"/>
    </x:xf>
    <x:xf numFmtId="0" fontId="0" fillId="212" borderId="0" xfId="0" applyNumberFormat="1" applyFill="1">
      <x:alignment horizontal="general" vertical="center"/>
    </x:xf>
    <x:xf numFmtId="0" fontId="0" fillId="171" borderId="0" xfId="0" applyNumberFormat="1" applyFill="1">
      <x:alignment horizontal="general" vertical="center"/>
    </x:xf>
    <x:xf numFmtId="0" fontId="0" fillId="240" borderId="0" xfId="0" applyNumberFormat="1" applyFill="1">
      <x:alignment horizontal="general" vertical="center"/>
    </x:xf>
    <x:xf numFmtId="0" fontId="0" fillId="241" borderId="0" xfId="0" applyNumberFormat="1" applyFill="1">
      <x:alignment horizontal="general" vertical="center"/>
    </x:xf>
    <x:xf numFmtId="0" fontId="0" fillId="91" borderId="0" xfId="0" applyNumberFormat="1" applyFill="1">
      <x:alignment horizontal="general" vertical="center"/>
    </x:xf>
    <x:xf numFmtId="0" fontId="0" fillId="53" borderId="0" xfId="0" applyNumberFormat="1" applyFont="1" applyFill="1" applyBorder="1" applyAlignment="1" applyProtection="1">
      <x:alignment horizontal="general" vertical="center"/>
    </x:xf>
    <x:xf numFmtId="14" fontId="0" fillId="242" borderId="0" xfId="0" applyNumberFormat="1" applyFill="1">
      <x:alignment horizontal="general" vertical="center"/>
    </x:xf>
    <mc:AlternateContent xmlns:mc="http://schemas.openxmlformats.org/markup-compatibility/2006">
      <mc:Choice xmlns:hs="http://schemas.haansoft.com/office/spreadsheet/8.0" Requires="hs">
        <x:xf numFmtId="0" fontId="0" fillId="242"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2" borderId="0" xfId="0" applyNumberFormat="1" applyFill="1" applyAlignment="1">
          <x:alignment horizontal="center" vertical="center"/>
        </x:xf>
      </mc:Fallback>
    </mc:AlternateContent>
    <x:xf numFmtId="0" fontId="0" fillId="242" borderId="0" xfId="0" applyNumberFormat="1" applyFill="1">
      <x:alignment horizontal="general" vertical="center"/>
    </x:xf>
    <x:xf numFmtId="0" fontId="0" fillId="202" borderId="0" xfId="0" applyNumberFormat="1" applyFill="1">
      <x:alignment horizontal="general" vertical="center"/>
    </x:xf>
    <x:xf numFmtId="0" fontId="0" fillId="243" borderId="0" xfId="0" applyNumberFormat="1" applyFill="1">
      <x:alignment horizontal="general" vertical="center"/>
    </x:xf>
    <x:xf numFmtId="0" fontId="0" fillId="13" borderId="0" xfId="0" applyNumberFormat="1" applyFill="1">
      <x:alignment horizontal="general" vertical="center"/>
    </x:xf>
    <x:xf numFmtId="0" fontId="0" fillId="244" borderId="0" xfId="0" applyNumberFormat="1" applyFill="1">
      <x:alignment horizontal="general" vertical="center"/>
    </x:xf>
    <x:xf numFmtId="14" fontId="0" fillId="245" borderId="0" xfId="0" applyNumberFormat="1" applyFill="1">
      <x:alignment horizontal="general" vertical="center"/>
    </x:xf>
    <mc:AlternateContent xmlns:mc="http://schemas.openxmlformats.org/markup-compatibility/2006">
      <mc:Choice xmlns:hs="http://schemas.haansoft.com/office/spreadsheet/8.0" Requires="hs">
        <x:xf numFmtId="0" fontId="0" fillId="24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5" borderId="0" xfId="0" applyNumberFormat="1" applyFill="1" applyAlignment="1">
          <x:alignment horizontal="center" vertical="center"/>
        </x:xf>
      </mc:Fallback>
    </mc:AlternateContent>
    <x:xf numFmtId="0" fontId="0" fillId="245" borderId="0" xfId="0" applyNumberFormat="1" applyFill="1">
      <x:alignment horizontal="general" vertical="center"/>
    </x:xf>
    <x:xf numFmtId="0" fontId="0" fillId="71" borderId="0" xfId="0" applyNumberFormat="1" applyFill="1">
      <x:alignment horizontal="general" vertical="center"/>
    </x:xf>
    <x:xf numFmtId="14" fontId="0" fillId="246" borderId="0" xfId="0" applyNumberFormat="1" applyFill="1">
      <x:alignment horizontal="general" vertical="center"/>
    </x:xf>
    <mc:AlternateContent xmlns:mc="http://schemas.openxmlformats.org/markup-compatibility/2006">
      <mc:Choice xmlns:hs="http://schemas.haansoft.com/office/spreadsheet/8.0" Requires="hs">
        <x:xf numFmtId="0" fontId="0" fillId="24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6" borderId="0" xfId="0" applyNumberFormat="1" applyFill="1" applyAlignment="1">
          <x:alignment horizontal="center" vertical="center"/>
        </x:xf>
      </mc:Fallback>
    </mc:AlternateContent>
    <x:xf numFmtId="0" fontId="0" fillId="246" borderId="0" xfId="0" applyNumberFormat="1" applyFill="1">
      <x:alignment horizontal="general" vertical="center"/>
    </x:xf>
    <x:xf numFmtId="0" fontId="0" fillId="129" borderId="0" xfId="0" applyNumberFormat="1" applyFill="1">
      <x:alignment horizontal="general" vertical="center"/>
    </x:xf>
    <x:xf numFmtId="14" fontId="0" fillId="247" borderId="0" xfId="0" applyNumberFormat="1" applyFill="1">
      <x:alignment horizontal="general" vertical="center"/>
    </x:xf>
    <mc:AlternateContent xmlns:mc="http://schemas.openxmlformats.org/markup-compatibility/2006">
      <mc:Choice xmlns:hs="http://schemas.haansoft.com/office/spreadsheet/8.0" Requires="hs">
        <x:xf numFmtId="0" fontId="0" fillId="247"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47" borderId="0" xfId="0" applyNumberFormat="1" applyFill="1" applyAlignment="1">
          <x:alignment horizontal="center" vertical="center"/>
        </x:xf>
      </mc:Fallback>
    </mc:AlternateContent>
    <x:xf numFmtId="0" fontId="0" fillId="247" borderId="0" xfId="0" applyNumberFormat="1" applyFill="1">
      <x:alignment horizontal="general" vertical="center"/>
    </x:xf>
    <x:xf numFmtId="0" fontId="0" fillId="248" borderId="0" xfId="0" applyNumberFormat="1" applyFill="1">
      <x:alignment horizontal="general" vertical="center"/>
    </x:xf>
    <x:xf numFmtId="0" fontId="0" fillId="142" borderId="0" xfId="0" applyNumberFormat="1" applyFill="1">
      <x:alignment horizontal="general" vertical="center"/>
    </x:xf>
    <x:xf numFmtId="14" fontId="0" fillId="4" borderId="0" xfId="0" applyNumberFormat="1" applyFill="1">
      <x:alignment horizontal="general" vertical="center"/>
    </x:xf>
    <mc:AlternateContent xmlns:mc="http://schemas.openxmlformats.org/markup-compatibility/2006">
      <mc:Choice xmlns:hs="http://schemas.haansoft.com/office/spreadsheet/8.0" Requires="hs">
        <x:xf numFmtId="0" fontId="0" fillId="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4" borderId="0" xfId="0" applyNumberFormat="1" applyFill="1" applyAlignment="1">
          <x:alignment horizontal="center" vertical="center"/>
        </x:xf>
      </mc:Fallback>
    </mc:AlternateContent>
    <x:xf numFmtId="0" fontId="0" fillId="4" borderId="0" xfId="0" applyNumberFormat="1" applyFill="1">
      <x:alignment horizontal="general" vertical="center"/>
    </x:xf>
    <x:xf numFmtId="0" fontId="0" fillId="185" borderId="0" xfId="0" applyNumberFormat="1" applyFill="1">
      <x:alignment horizontal="general" vertical="center"/>
    </x:xf>
    <mc:AlternateContent xmlns:mc="http://schemas.openxmlformats.org/markup-compatibility/2006">
      <mc:Choice xmlns:hs="http://schemas.haansoft.com/office/spreadsheet/8.0" Requires="hs">
        <x:xf numFmtId="0" fontId="0" fillId="148"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48" borderId="0" xfId="0" applyNumberFormat="1" applyFill="1" applyAlignment="1">
          <x:alignment horizontal="center" vertical="center"/>
        </x:xf>
      </mc:Fallback>
    </mc:AlternateContent>
    <x:xf numFmtId="0" fontId="0" fillId="148" borderId="0" xfId="0" applyNumberFormat="1" applyFill="1">
      <x:alignment horizontal="general" vertical="center"/>
    </x:xf>
    <x:xf numFmtId="14" fontId="0" fillId="5" borderId="0" xfId="0" applyNumberFormat="1" applyFill="1">
      <x:alignment horizontal="general" vertical="center"/>
    </x:xf>
    <mc:AlternateContent xmlns:mc="http://schemas.openxmlformats.org/markup-compatibility/2006">
      <mc:Choice xmlns:hs="http://schemas.haansoft.com/office/spreadsheet/8.0" Requires="hs">
        <x:xf numFmtId="0" fontId="0" fillId="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5" borderId="0" xfId="0" applyNumberFormat="1" applyFill="1" applyAlignment="1">
          <x:alignment horizontal="center" vertical="center"/>
        </x:xf>
      </mc:Fallback>
    </mc:AlternateContent>
    <x:xf numFmtId="0" fontId="0" fillId="5" borderId="0" xfId="0" applyNumberFormat="1" applyFill="1">
      <x:alignment horizontal="general" vertical="center"/>
    </x:xf>
    <x:xf numFmtId="0" fontId="0" fillId="177" borderId="0" xfId="0" applyNumberFormat="1" applyFill="1">
      <x:alignment horizontal="general" vertical="center"/>
    </x:xf>
    <x:xf numFmtId="0" fontId="0" fillId="205" borderId="0" xfId="0" applyNumberFormat="1" applyFill="1">
      <x:alignment horizontal="general" vertical="center"/>
    </x:xf>
    <x:xf numFmtId="14" fontId="0" fillId="30" borderId="0" xfId="0" applyNumberFormat="1" applyFill="1">
      <x:alignment horizontal="general" vertical="center"/>
    </x:xf>
    <mc:AlternateContent xmlns:mc="http://schemas.openxmlformats.org/markup-compatibility/2006">
      <mc:Choice xmlns:hs="http://schemas.haansoft.com/office/spreadsheet/8.0" Requires="hs">
        <x:xf numFmtId="0" fontId="0" fillId="30"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0" borderId="0" xfId="0" applyNumberFormat="1" applyFill="1" applyAlignment="1">
          <x:alignment horizontal="center" vertical="center"/>
        </x:xf>
      </mc:Fallback>
    </mc:AlternateContent>
    <x:xf numFmtId="0" fontId="0" fillId="121" borderId="0" xfId="0" applyNumberFormat="1" applyFill="1">
      <x:alignment horizontal="general" vertical="center"/>
    </x:xf>
    <x:xf numFmtId="14" fontId="0" fillId="11" borderId="0" xfId="0" applyNumberFormat="1" applyFill="1">
      <x:alignment horizontal="general" vertical="center"/>
    </x:xf>
    <mc:AlternateContent xmlns:mc="http://schemas.openxmlformats.org/markup-compatibility/2006">
      <mc:Choice xmlns:hs="http://schemas.haansoft.com/office/spreadsheet/8.0" Requires="hs">
        <x:xf numFmtId="0" fontId="0" fillId="11"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11" borderId="0" xfId="0" applyNumberFormat="1" applyFill="1" applyAlignment="1">
          <x:alignment horizontal="center" vertical="center"/>
        </x:xf>
      </mc:Fallback>
    </mc:AlternateContent>
    <x:xf numFmtId="0" fontId="0" fillId="249" borderId="0" xfId="0" applyNumberFormat="1" applyFill="1">
      <x:alignment horizontal="general" vertical="center"/>
    </x:xf>
    <x:xf numFmtId="0" fontId="0" fillId="250" borderId="0" xfId="0" applyNumberFormat="1" applyFill="1">
      <x:alignment horizontal="general" vertical="center"/>
    </x:xf>
    <x:xf numFmtId="1" fontId="0" fillId="0" borderId="0" xfId="0" applyNumberFormat="1">
      <x:alignment horizontal="general" vertical="center"/>
    </x:xf>
    <x:xf numFmtId="0" fontId="0" fillId="135" borderId="0" xfId="0" applyNumberFormat="1" applyFill="1">
      <x:alignment horizontal="general" vertical="center"/>
    </x:xf>
    <x:xf numFmtId="0" fontId="0" fillId="159" borderId="0" xfId="0" applyNumberFormat="1" applyFill="1">
      <x:alignment horizontal="general" vertical="center"/>
    </x:xf>
    <x:xf numFmtId="0" fontId="0" fillId="251" borderId="0" xfId="0" applyNumberFormat="1" applyFill="1">
      <x:alignment horizontal="general" vertical="center"/>
    </x:xf>
    <x:xf numFmtId="0" fontId="0" fillId="252" borderId="0" xfId="0" applyNumberFormat="1" applyFill="1">
      <x:alignment horizontal="general" vertical="center"/>
    </x:xf>
    <x:xf numFmtId="0" fontId="0" fillId="253" borderId="0" xfId="0" applyNumberFormat="1" applyFill="1">
      <x:alignment horizontal="general" vertical="center"/>
    </x:xf>
    <x:xf numFmtId="0" fontId="0" fillId="254" borderId="0" xfId="0" applyNumberFormat="1" applyFill="1">
      <x:alignment horizontal="general" vertical="center"/>
    </x:xf>
    <x:xf numFmtId="0" fontId="0" fillId="255" borderId="0" xfId="0" applyNumberFormat="1" applyFill="1">
      <x:alignment horizontal="general" vertical="center"/>
    </x:xf>
    <x:xf numFmtId="0" fontId="0" fillId="256" borderId="0" xfId="0" applyNumberFormat="1" applyFill="1">
      <x:alignment horizontal="general" vertical="center"/>
    </x:xf>
    <x:xf numFmtId="0" fontId="0" fillId="257" borderId="0" xfId="0" applyNumberFormat="1" applyFill="1">
      <x:alignment horizontal="general" vertical="center"/>
    </x:xf>
    <x:xf numFmtId="0" fontId="0" fillId="258" borderId="0" xfId="0" applyNumberFormat="1" applyFill="1">
      <x:alignment horizontal="general" vertical="center"/>
    </x:xf>
    <x:xf numFmtId="0" fontId="0" fillId="259" borderId="0" xfId="0" applyNumberFormat="1" applyFill="1">
      <x:alignment horizontal="general" vertical="center"/>
    </x:xf>
    <x:xf numFmtId="0" fontId="0" fillId="223" borderId="0" xfId="0" applyNumberFormat="1" applyFill="1">
      <x:alignment horizontal="general" vertical="center"/>
    </x:xf>
    <x:xf numFmtId="165" fontId="0" fillId="0" borderId="0" xfId="0" applyNumberFormat="1">
      <x:alignment horizontal="general" vertical="center"/>
    </x:xf>
    <x:xf numFmtId="0" fontId="0" fillId="260" borderId="0" xfId="0" applyNumberFormat="1" applyFill="1">
      <x:alignment horizontal="general" vertical="center"/>
    </x:xf>
    <mc:AlternateContent xmlns:mc="http://schemas.openxmlformats.org/markup-compatibility/2006">
      <mc:Choice xmlns:hs="http://schemas.haansoft.com/office/spreadsheet/8.0" Requires="hs">
        <x:xf numFmtId="0" fontId="0" fillId="0" borderId="7"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7"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8"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49" fontId="6" fillId="261"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1"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1"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1" borderId="0" xfId="0" applyFont="1" applyFill="1" applyAlignment="1">
          <x:alignment horizontal="center"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49" fontId="6" fillId="26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2"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2" borderId="0" xfId="0" applyFont="1" applyFill="1" applyAlignment="1">
          <x:alignment horizontal="center" vertical="center"/>
        </x:xf>
      </mc:Fallback>
    </mc:AlternateContent>
    <x:xf numFmtId="0" fontId="10" fillId="222" borderId="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0" fillId="207"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07" borderId="1"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6" fillId="26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3"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3"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64"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4"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4"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4"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9" fillId="10"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3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10" borderId="4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4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10" borderId="4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42" xfId="0" applyFont="1" applyFill="1" applyBorder="1" applyAlignment="1">
          <x:alignment horizontal="right" vertical="center"/>
        </x:xf>
      </mc:Fallback>
    </mc:AlternateContent>
    <x:xf numFmtId="0" fontId="9" fillId="10" borderId="43" xfId="0" applyFont="1" applyFill="1" applyBorder="1" applyAlignment="1">
      <x:alignment horizontal="general" vertical="center"/>
    </x:xf>
    <x:xf numFmtId="0" fontId="9" fillId="10" borderId="6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10"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34" xfId="0" applyFont="1" applyFill="1" applyBorder="1" applyAlignment="1">
          <x:alignment horizontal="right" vertical="center"/>
        </x:xf>
      </mc:Fallback>
    </mc:AlternateContent>
    <x:xf numFmtId="0" fontId="9" fillId="10" borderId="35" xfId="0" applyFont="1" applyFill="1" applyBorder="1" applyAlignment="1">
      <x:alignment horizontal="general" vertical="center"/>
    </x:xf>
    <x:xf numFmtId="0" fontId="9" fillId="10" borderId="67" xfId="0" applyFont="1" applyFill="1" applyBorder="1" applyAlignment="1">
      <x:alignment horizontal="general" vertical="center"/>
    </x:xf>
    <x:xf numFmtId="0" fontId="9" fillId="10" borderId="68" xfId="0" applyFont="1" applyFill="1" applyBorder="1" applyAlignment="1">
      <x:alignment horizontal="general" vertical="center"/>
    </x:xf>
    <x:xf numFmtId="49" fontId="9" fillId="10" borderId="69" xfId="0" applyNumberFormat="1" applyFont="1" applyFill="1" applyBorder="1" applyAlignment="1" applyProtection="1">
      <x:alignment horizontal="general" vertical="center"/>
    </x:xf>
    <x:xf numFmtId="49" fontId="9" fillId="10" borderId="70" xfId="0" applyNumberFormat="1" applyFont="1" applyFill="1" applyBorder="1" applyAlignment="1" applyProtection="1">
      <x:alignment horizontal="general" vertical="center"/>
    </x:xf>
    <x:xf numFmtId="49" fontId="9" fillId="10" borderId="7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10"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38" xfId="0" applyFont="1" applyFill="1" applyBorder="1" applyAlignment="1">
          <x:alignment horizontal="right" vertical="center"/>
        </x:xf>
      </mc:Fallback>
    </mc:AlternateContent>
    <x:xf numFmtId="0" fontId="9" fillId="10" borderId="3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10"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10" borderId="39" xfId="0" applyFont="1" applyFill="1" applyBorder="1" applyAlignment="1">
          <x:alignment horizontal="right" vertical="center"/>
        </x:xf>
      </mc:Fallback>
    </mc:AlternateContent>
    <x:xf numFmtId="49" fontId="9" fillId="10" borderId="72" xfId="0" applyNumberFormat="1" applyFont="1" applyFill="1" applyBorder="1" applyAlignment="1" applyProtection="1">
      <x:alignment horizontal="general" vertical="center"/>
    </x:xf>
    <x:xf numFmtId="0" fontId="9" fillId="10" borderId="73" xfId="0" applyFont="1" applyFill="1" applyBorder="1" applyAlignment="1">
      <x:alignment horizontal="general" vertical="center"/>
    </x:xf>
    <mc:AlternateContent xmlns:mc="http://schemas.openxmlformats.org/markup-compatibility/2006">
      <mc:Choice xmlns:hs="http://schemas.haansoft.com/office/spreadsheet/8.0" Requires="hs">
        <x:xf numFmtId="49" fontId="6" fillId="265"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5"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5"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5"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20" fontId="9" fillId="221"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2" borderId="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2"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1" borderId="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5" xfId="0" applyNumberFormat="1" applyFont="1" applyFill="1" applyBorder="1" applyAlignment="1">
          <x:alignment horizontal="right" vertical="center"/>
        </x:xf>
      </mc:Fallback>
    </mc:AlternateContent>
    <x:xf numFmtId="0" fontId="0" fillId="260" borderId="0" xfId="0" applyFill="1">
      <x:alignment horizontal="general" vertical="center"/>
    </x:xf>
    <x:xf numFmtId="0" fontId="0" fillId="223" borderId="0" xfId="0" applyFill="1">
      <x:alignment horizontal="general" vertical="center"/>
    </x:xf>
    <mc:AlternateContent xmlns:mc="http://schemas.openxmlformats.org/markup-compatibility/2006">
      <mc:Choice xmlns:hs="http://schemas.haansoft.com/office/spreadsheet/8.0" Requires="hs">
        <x:xf numFmtId="49" fontId="6" fillId="26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6"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6"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6" fillId="267"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7"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7"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7" borderId="0" xfId="0" applyFont="1" applyFill="1" applyAlignment="1">
          <x:alignment horizontal="center" vertical="center"/>
        </x:xf>
      </mc:Fallback>
    </mc:AlternateContent>
    <mc:AlternateContent xmlns:mc="http://schemas.openxmlformats.org/markup-compatibility/2006">
      <mc:Choice xmlns:hs="http://schemas.haansoft.com/office/spreadsheet/8.0" Requires="hs">
        <x:xf numFmtId="49" fontId="9" fillId="10" borderId="4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10" borderId="4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10" borderId="3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10" borderId="35" xfId="0" applyNumberFormat="1" applyFont="1" applyFill="1" applyBorder="1" applyAlignment="1" applyProtection="1">
          <x:alignment horizontal="right" vertical="center"/>
        </x:xf>
      </mc:Fallback>
    </mc:AlternateContent>
    <x:xf numFmtId="0" fontId="9" fillId="2" borderId="3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 borderId="3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35" xfId="0" applyNumberFormat="1" applyFont="1" applyFill="1" applyBorder="1" applyAlignment="1" applyProtection="1">
          <x:alignment horizontal="right" vertical="center"/>
        </x:xf>
      </mc:Fallback>
    </mc:AlternateContent>
    <x:xf numFmtId="0" fontId="9" fillId="2" borderId="3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 borderId="39"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39"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0" fillId="223"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0" fillId="223" borderId="0" xfId="0" applyNumberFormat="1" applyFill="1" applyAlignment="1">
          <x:alignment horizontal="center"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0" fontId="9" fillId="2" borderId="4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42" xfId="0" applyFont="1" applyFill="1" applyBorder="1" applyAlignment="1">
          <x:alignment horizontal="right" vertical="center"/>
        </x:xf>
      </mc:Fallback>
    </mc:AlternateContent>
    <x:xf numFmtId="0" fontId="9" fillId="2" borderId="4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4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4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 borderId="4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43" xfId="0" applyNumberFormat="1" applyFont="1" applyFill="1" applyBorder="1" applyAlignment="1" applyProtection="1">
          <x:alignment horizontal="right" vertical="center"/>
        </x:xf>
      </mc:Fallback>
    </mc:AlternateContent>
    <x:xf numFmtId="0" fontId="9" fillId="2" borderId="6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4" xfId="0" applyFont="1" applyFill="1" applyBorder="1" applyAlignment="1">
          <x:alignment horizontal="right" vertical="center"/>
        </x:xf>
      </mc:Fallback>
    </mc:AlternateContent>
    <x:xf numFmtId="0" fontId="9" fillId="2" borderId="67" xfId="0" applyFont="1" applyFill="1" applyBorder="1" applyAlignment="1">
      <x:alignment horizontal="general" vertical="center"/>
    </x:xf>
    <x:xf numFmtId="49" fontId="9" fillId="2" borderId="35" xfId="0" applyNumberFormat="1" applyFont="1" applyFill="1" applyBorder="1" applyAlignment="1" applyProtection="1">
      <x:alignment horizontal="general" vertical="center"/>
    </x:xf>
    <x:xf numFmtId="0" fontId="9" fillId="2" borderId="68"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8" xfId="0" applyFont="1" applyFill="1" applyBorder="1" applyAlignment="1">
          <x:alignment horizontal="right" vertical="center"/>
        </x:xf>
      </mc:Fallback>
    </mc:AlternateContent>
    <x:xf numFmtId="0" fontId="9" fillId="2" borderId="74"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8"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8" borderId="34" xfId="0" applyFont="1" applyFill="1" applyBorder="1" applyAlignment="1">
          <x:alignment horizontal="right" vertical="center"/>
        </x:xf>
      </mc:Fallback>
    </mc:AlternateContent>
    <x:xf numFmtId="0" fontId="9" fillId="88" borderId="3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8"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8" borderId="35" xfId="0" applyFont="1" applyFill="1" applyBorder="1" applyAlignment="1">
          <x:alignment horizontal="right" vertical="center"/>
        </x:xf>
      </mc:Fallback>
    </mc:AlternateContent>
    <x:xf numFmtId="0" fontId="9" fillId="88" borderId="68" xfId="0" applyFont="1" applyFill="1" applyBorder="1" applyAlignment="1">
      <x:alignment horizontal="general" vertical="center"/>
    </x:xf>
    <x:xf numFmtId="0" fontId="9" fillId="88" borderId="6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8"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8" borderId="38" xfId="0" applyFont="1" applyFill="1" applyBorder="1" applyAlignment="1">
          <x:alignment horizontal="right" vertical="center"/>
        </x:xf>
      </mc:Fallback>
    </mc:AlternateContent>
    <x:xf numFmtId="0" fontId="9" fillId="88" borderId="3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8"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8" borderId="39" xfId="0" applyFont="1" applyFill="1" applyBorder="1" applyAlignment="1">
          <x:alignment horizontal="right" vertical="center"/>
        </x:xf>
      </mc:Fallback>
    </mc:AlternateContent>
    <x:xf numFmtId="0" fontId="9" fillId="88" borderId="7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8" borderId="4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8" borderId="42" xfId="0" applyFont="1" applyFill="1" applyBorder="1" applyAlignment="1">
          <x:alignment horizontal="right" vertical="center"/>
        </x:xf>
      </mc:Fallback>
    </mc:AlternateContent>
    <x:xf numFmtId="0" fontId="9" fillId="88" borderId="4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8" borderId="4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8" borderId="43" xfId="0" applyFont="1" applyFill="1" applyBorder="1" applyAlignment="1">
          <x:alignment horizontal="right" vertical="center"/>
        </x:xf>
      </mc:Fallback>
    </mc:AlternateContent>
    <x:xf numFmtId="0" fontId="9" fillId="88" borderId="66" xfId="0" applyFont="1" applyFill="1" applyBorder="1" applyAlignment="1">
      <x:alignment horizontal="general" vertical="center"/>
    </x:xf>
    <mc:AlternateContent xmlns:mc="http://schemas.openxmlformats.org/markup-compatibility/2006">
      <mc:Choice xmlns:hs="http://schemas.haansoft.com/office/spreadsheet/8.0" Requires="hs">
        <x:xf numFmtId="49" fontId="6" fillId="24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4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4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48" borderId="0" xfId="0" applyFont="1" applyFill="1" applyAlignment="1">
          <x:alignment horizontal="center" vertical="center"/>
        </x:xf>
      </mc:Fallback>
    </mc:AlternateContent>
    <x:xf numFmtId="0" fontId="13" fillId="0" borderId="0" xfId="0" applyFont="1">
      <x:alignment horizontal="general" vertical="center"/>
    </x:xf>
    <x:xf numFmtId="0" fontId="10" fillId="221" borderId="44" xfId="0" applyFont="1" applyFill="1" applyBorder="1" applyAlignment="1">
      <x:alignment horizontal="general" vertical="center" wrapText="1"/>
    </x:xf>
    <x:xf numFmtId="0" fontId="10" fillId="222" borderId="37" xfId="0" applyFont="1" applyFill="1" applyBorder="1" applyAlignment="1">
      <x:alignment horizontal="general" vertical="center" wrapText="1"/>
    </x:xf>
    <x:xf numFmtId="0" fontId="10" fillId="221" borderId="37" xfId="0" applyFont="1" applyFill="1" applyBorder="1" applyAlignment="1">
      <x:alignment horizontal="general" vertical="center" wrapText="1"/>
    </x:xf>
    <x:xf numFmtId="0" fontId="10" fillId="221" borderId="4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9" fillId="84"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4" borderId="34" xfId="0" applyFont="1" applyFill="1" applyBorder="1" applyAlignment="1">
          <x:alignment horizontal="right" vertical="center"/>
        </x:xf>
      </mc:Fallback>
    </mc:AlternateContent>
    <x:xf numFmtId="0" fontId="9" fillId="84" borderId="3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4"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4" borderId="35" xfId="0" applyFont="1" applyFill="1" applyBorder="1" applyAlignment="1">
          <x:alignment horizontal="right" vertical="center"/>
        </x:xf>
      </mc:Fallback>
    </mc:AlternateContent>
    <x:xf numFmtId="0" fontId="9" fillId="84" borderId="68" xfId="0" applyFont="1" applyFill="1" applyBorder="1" applyAlignment="1">
      <x:alignment horizontal="general" vertical="center"/>
    </x:xf>
    <x:xf numFmtId="0" fontId="9" fillId="84" borderId="6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4"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4" borderId="38" xfId="0" applyFont="1" applyFill="1" applyBorder="1" applyAlignment="1">
          <x:alignment horizontal="right" vertical="center"/>
        </x:xf>
      </mc:Fallback>
    </mc:AlternateContent>
    <x:xf numFmtId="0" fontId="9" fillId="84" borderId="3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84"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84" borderId="39" xfId="0" applyFont="1" applyFill="1" applyBorder="1" applyAlignment="1">
          <x:alignment horizontal="right" vertical="center"/>
        </x:xf>
      </mc:Fallback>
    </mc:AlternateContent>
    <x:xf numFmtId="0" fontId="9" fillId="84" borderId="73" xfId="0" applyFont="1" applyFill="1" applyBorder="1" applyAlignment="1">
      <x:alignment horizontal="general" vertical="center"/>
    </x:xf>
    <mc:AlternateContent xmlns:mc="http://schemas.openxmlformats.org/markup-compatibility/2006">
      <mc:Choice xmlns:hs="http://schemas.haansoft.com/office/spreadsheet/8.0" Requires="hs">
        <x:xf numFmtId="58" fontId="9" fillId="84" borderId="3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58" fontId="9" fillId="84" borderId="3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84" borderId="35"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84" borderId="35"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6" fillId="26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6" fillId="26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268" borderId="0" xfId="0"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68" borderId="0" xfId="0" applyFont="1" applyFill="1" applyAlignment="1">
          <x:alignment horizontal="center"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0" fontId="0" fillId="0" borderId="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Border="1" applyAlignment="1">
          <x:alignment horizontal="center" vertical="center"/>
        </x:xf>
      </mc:Fallback>
    </mc:AlternateContent>
    <x:xf numFmtId="0" fontId="10" fillId="222" borderId="44" xfId="0" applyFont="1" applyFill="1" applyBorder="1" applyAlignment="1">
      <x:alignment horizontal="general" vertical="center" wrapText="1"/>
    </x:xf>
    <x:xf numFmtId="0" fontId="0" fillId="0" borderId="0" xfId="0" applyAlignment="1">
      <x:alignment horizontal="left" vertical="center"/>
    </x:xf>
    <mc:AlternateContent xmlns:mc="http://schemas.openxmlformats.org/markup-compatibility/2006">
      <mc:Choice xmlns:hs="http://schemas.haansoft.com/office/spreadsheet/8.0" Requires="hs">
        <x:xf numFmtId="0" fontId="9" fillId="6" borderId="4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42" xfId="0" applyFont="1" applyFill="1" applyBorder="1" applyAlignment="1">
          <x:alignment horizontal="right" vertical="center"/>
        </x:xf>
      </mc:Fallback>
    </mc:AlternateContent>
    <x:xf numFmtId="0" fontId="9" fillId="6" borderId="4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4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4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4" borderId="4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42" xfId="0" applyFont="1" applyFill="1" applyBorder="1" applyAlignment="1">
          <x:alignment horizontal="right" vertical="center"/>
        </x:xf>
      </mc:Fallback>
    </mc:AlternateContent>
    <x:xf numFmtId="0" fontId="9" fillId="4" borderId="35" xfId="0" applyFont="1" applyFill="1" applyBorder="1" applyAlignment="1">
      <x:alignment horizontal="general" vertical="center"/>
    </x:xf>
    <x:xf numFmtId="0" fontId="9" fillId="4" borderId="4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4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4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4"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3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4"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35" xfId="0" applyFont="1" applyFill="1" applyBorder="1" applyAlignment="1">
          <x:alignment horizontal="right" vertical="center"/>
        </x:xf>
      </mc:Fallback>
    </mc:AlternateContent>
    <x:xf numFmtId="0" fontId="9" fillId="4" borderId="75"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38" xfId="0" applyFont="1" applyFill="1" applyBorder="1" applyAlignment="1">
          <x:alignment horizontal="right" vertical="center"/>
        </x:xf>
      </mc:Fallback>
    </mc:AlternateContent>
    <x:xf numFmtId="0" fontId="9" fillId="4" borderId="39"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39" xfId="0" applyFont="1" applyFill="1" applyBorder="1" applyAlignment="1">
          <x:alignment horizontal="right" vertical="center"/>
        </x:xf>
      </mc:Fallback>
    </mc:AlternateContent>
    <x:xf numFmtId="0" fontId="9" fillId="4" borderId="74" xfId="0" applyFont="1" applyFill="1" applyBorder="1" applyAlignment="1">
      <x:alignment horizontal="general" vertical="center"/>
    </x:xf>
    <mc:AlternateContent xmlns:mc="http://schemas.openxmlformats.org/markup-compatibility/2006">
      <mc:Choice xmlns:hs="http://schemas.haansoft.com/office/spreadsheet/8.0" Requires="hs">
        <x:xf numFmtId="0" fontId="7" fillId="0" borderId="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5" xfId="0" applyNumberFormat="1" applyBorder="1" applyAlignment="1">
          <x:alignment horizontal="center" vertical="center"/>
        </x:xf>
      </mc:Fallback>
    </mc:AlternateContent>
    <x:xf numFmtId="0" fontId="9" fillId="4" borderId="7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7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76" xfId="0" applyFont="1" applyFill="1" applyBorder="1" applyAlignment="1">
          <x:alignment horizontal="right" vertical="center"/>
        </x:xf>
      </mc:Fallback>
    </mc:AlternateContent>
    <x:xf numFmtId="0" fontId="9" fillId="4" borderId="7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4" borderId="7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4" borderId="78"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 borderId="4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40" xfId="0" applyNumberFormat="1" applyFont="1" applyFill="1" applyBorder="1" applyAlignment="1" applyProtection="1">
          <x:alignment horizontal="right" vertical="center"/>
        </x:xf>
      </mc:Fallback>
    </mc:AlternateContent>
    <x:xf numFmtId="0" fontId="9" fillId="2" borderId="73" xfId="0" applyFont="1" applyFill="1" applyBorder="1" applyAlignment="1">
      <x:alignment horizontal="general" vertical="center"/>
    </x:xf>
    <mc:AlternateContent xmlns:mc="http://schemas.openxmlformats.org/markup-compatibility/2006">
      <mc:Choice xmlns:hs="http://schemas.haansoft.com/office/spreadsheet/8.0" Requires="hs">
        <x:xf numFmtId="49" fontId="9" fillId="2" borderId="79"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79"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14" fontId="0" fillId="0"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14" fontId="0" fillId="0"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58" fontId="0" fillId="0"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58" fontId="0" fillId="0"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164" fontId="0"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4" fontId="0"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9" fillId="222" borderId="4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2" xfId="0" applyFont="1" applyFill="1" applyBorder="1" applyAlignment="1">
          <x:alignment horizontal="right" vertical="center"/>
        </x:xf>
      </mc:Fallback>
    </mc:AlternateContent>
    <x:xf numFmtId="0" fontId="9" fillId="222" borderId="43"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6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60"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5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57"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4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0" xfId="0" applyFont="1" applyFill="1" applyBorder="1" applyAlignment="1">
          <x:alignment horizontal="right" vertical="center"/>
        </x:xf>
      </mc:Fallback>
    </mc:AlternateContent>
    <x:xf numFmtId="0" fontId="9" fillId="221" borderId="0" xfId="0" applyFont="1" applyFill="1" applyBorder="1" applyAlignment="1">
      <x:alignment horizontal="general" vertical="center"/>
    </x:xf>
    <mc:AlternateContent xmlns:mc="http://schemas.openxmlformats.org/markup-compatibility/2006">
      <mc:Choice xmlns:hs="http://schemas.haansoft.com/office/spreadsheet/8.0" Requires="hs">
        <x:xf numFmtId="49" fontId="9" fillId="221" borderId="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1" borderId="0"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22" borderId="57"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2" borderId="57"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2" borderId="3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36" xfId="0" applyNumberFormat="1" applyFont="1" applyFill="1" applyBorder="1" applyAlignment="1" applyProtection="1">
          <x:alignment horizontal="right" vertical="center"/>
        </x:xf>
      </mc:Fallback>
    </mc:AlternateContent>
    <x:xf numFmtId="0" fontId="10" fillId="222" borderId="0" xfId="0" applyFont="1" applyFill="1" applyBorder="1" applyAlignment="1">
      <x:alignment horizontal="general" vertical="center" wrapText="1"/>
    </x:xf>
    <x:xf numFmtId="0" fontId="10" fillId="222" borderId="44"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49" fontId="21" fillId="0"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20" fontId="9" fillId="221"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3" xfId="0" applyNumberFormat="1" applyFont="1" applyFill="1" applyBorder="1" applyAlignment="1">
          <x:alignment horizontal="right"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0" fontId="0" fillId="0" borderId="8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0" xfId="0" applyNumberFormat="1" applyBorder="1" applyAlignment="1">
          <x:alignment horizontal="center" vertical="center"/>
        </x:xf>
      </mc:Fallback>
    </mc:AlternateContent>
    <x:xf numFmtId="0" fontId="0" fillId="0" borderId="81" xfId="0" applyNumberFormat="1" applyBorder="1">
      <x:alignment horizontal="general" vertical="center"/>
    </x:xf>
    <mc:AlternateContent xmlns:mc="http://schemas.openxmlformats.org/markup-compatibility/2006">
      <mc:Choice xmlns:hs="http://schemas.haansoft.com/office/spreadsheet/8.0" Requires="hs">
        <x:xf numFmtId="0" fontId="0" fillId="0" borderId="8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2" xfId="0" applyNumberFormat="1" applyBorder="1" applyAlignment="1">
          <x:alignment horizontal="center" vertical="center"/>
        </x:xf>
      </mc:Fallback>
    </mc:AlternateContent>
    <x:xf numFmtId="0" fontId="10" fillId="221" borderId="1" xfId="0" applyFont="1" applyFill="1" applyBorder="1" applyAlignment="1">
      <x:alignment horizontal="general" vertical="center" wrapText="1"/>
    </x:xf>
    <x:xf numFmtId="49" fontId="9" fillId="2" borderId="4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20" fontId="9" fillId="222" borderId="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7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78" xfId="0" applyFont="1" applyFill="1" applyBorder="1" applyAlignment="1">
          <x:alignment horizontal="right" vertical="center"/>
        </x:xf>
      </mc:Fallback>
    </mc:AlternateContent>
    <x:xf numFmtId="0" fontId="9" fillId="2" borderId="76" xfId="0" applyFont="1" applyFill="1" applyBorder="1" applyAlignment="1">
      <x:alignment horizontal="general" vertical="center"/>
    </x:xf>
    <mc:AlternateContent xmlns:mc="http://schemas.openxmlformats.org/markup-compatibility/2006">
      <mc:Choice xmlns:hs="http://schemas.haansoft.com/office/spreadsheet/8.0" Requires="hs">
        <x:xf numFmtId="49" fontId="9" fillId="2" borderId="83"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 borderId="83"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6" borderId="7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78" xfId="0" applyFont="1" applyFill="1" applyBorder="1" applyAlignment="1">
          <x:alignment horizontal="right" vertical="center"/>
        </x:xf>
      </mc:Fallback>
    </mc:AlternateContent>
    <x:xf numFmtId="0" fontId="9" fillId="6" borderId="7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6" borderId="7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6" borderId="76" xfId="0" applyFont="1" applyFill="1" applyBorder="1" applyAlignment="1">
          <x:alignment horizontal="right" vertical="center"/>
        </x:xf>
      </mc:Fallback>
    </mc:AlternateContent>
    <x:xf numFmtId="0" fontId="9" fillId="6" borderId="7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7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76" xfId="0" applyFont="1" applyFill="1" applyBorder="1" applyAlignment="1">
          <x:alignment horizontal="right" vertical="center"/>
        </x:xf>
      </mc:Fallback>
    </mc:AlternateContent>
    <x:xf numFmtId="0" fontId="9" fillId="2" borderId="84" xfId="0" applyFont="1" applyFill="1" applyBorder="1" applyAlignment="1">
      <x:alignment horizontal="general" vertical="center"/>
    </x:xf>
    <x:xf numFmtId="0" fontId="9" fillId="2" borderId="75" xfId="0" applyFont="1" applyFill="1" applyBorder="1" applyAlignment="1">
      <x:alignment horizontal="general" vertical="center"/>
    </x:xf>
    <x:xf numFmtId="0" fontId="0" fillId="2" borderId="0" xfId="0" applyFill="1" applyAlignment="1">
      <x:alignment horizontal="general" vertical="center"/>
    </x:xf>
    <x:xf numFmtId="0" fontId="13" fillId="0" borderId="0" xfId="0" applyFont="1">
      <x:alignment horizontal="general" vertical="center"/>
    </x:xf>
    <mc:AlternateContent xmlns:mc="http://schemas.openxmlformats.org/markup-compatibility/2006">
      <mc:Choice xmlns:hs="http://schemas.haansoft.com/office/spreadsheet/8.0" Requires="hs">
        <x:xf numFmtId="0" fontId="9" fillId="221" borderId="5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57" xfId="0" applyFont="1" applyFill="1" applyBorder="1" applyAlignment="1">
          <x:alignment horizontal="right" vertical="center"/>
        </x:xf>
      </mc:Fallback>
    </mc:AlternateContent>
    <x:xf numFmtId="0" fontId="9" fillId="221" borderId="85" xfId="0" applyFont="1" applyFill="1" applyBorder="1" applyAlignment="1">
      <x:alignment horizontal="general" vertical="center"/>
    </x:xf>
    <x:xf numFmtId="0" fontId="13" fillId="0" borderId="0" xfId="0" applyFont="1">
      <x:alignment horizontal="general" vertical="center"/>
    </x:xf>
    <mc:AlternateContent xmlns:mc="http://schemas.openxmlformats.org/markup-compatibility/2006">
      <mc:Choice xmlns:hs="http://schemas.haansoft.com/office/spreadsheet/8.0" Requires="hs">
        <x:xf numFmtId="49" fontId="9" fillId="4" borderId="40"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4" borderId="40"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4" borderId="79"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4" borderId="79"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49" fontId="9" fillId="4" borderId="3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4" borderId="36" xfId="0" applyNumberFormat="1" applyFont="1" applyFill="1" applyBorder="1" applyAlignment="1" applyProtection="1">
          <x:alignment horizontal="right" vertical="center"/>
        </x:xf>
      </mc:Fallback>
    </mc:AlternateContent>
    <x:xf numFmtId="0" fontId="9" fillId="4" borderId="67" xfId="0" applyFont="1" applyFill="1" applyBorder="1" applyAlignment="1">
      <x:alignment horizontal="general" vertical="center"/>
    </x:xf>
    <x:xf numFmtId="0" fontId="9" fillId="4" borderId="68"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5"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49" fontId="9" fillId="222" borderId="3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49" fontId="9" fillId="222" borderId="36" xfId="0" applyNumberFormat="1" applyFont="1" applyFill="1" applyBorder="1" applyAlignment="1" applyProtection="1">
          <x:alignment horizontal="right" vertical="center"/>
        </x:xf>
      </mc:Fallback>
    </mc:AlternateContent>
    <x:xf numFmtId="49" fontId="9" fillId="4" borderId="40" xfId="0" applyNumberFormat="1" applyFont="1" applyFill="1" applyBorder="1" applyAlignment="1" applyProtection="1">
      <x:alignment horizontal="general" vertical="center"/>
    </x:xf>
    <x:xf numFmtId="0" fontId="9" fillId="4" borderId="73" xfId="0" applyFont="1" applyFill="1" applyBorder="1" applyAlignment="1">
      <x:alignment horizontal="general" vertical="center"/>
    </x:xf>
    <x:xf numFmtId="0" fontId="9" fillId="4" borderId="6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5" xfId="0" applyFont="1" applyFill="1" applyBorder="1" applyAlignment="1">
          <x:alignment horizontal="right"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0" fontId="9" fillId="221" borderId="8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86"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8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87" xfId="0" applyFont="1" applyFill="1" applyBorder="1" applyAlignment="1">
          <x:alignment horizontal="right" vertical="center"/>
        </x:xf>
      </mc:Fallback>
    </mc:AlternateContent>
    <x:xf numFmtId="0" fontId="9" fillId="221" borderId="87" xfId="0" applyFont="1" applyFill="1" applyBorder="1" applyAlignment="1">
      <x:alignment horizontal="general" vertical="center"/>
    </x:xf>
    <x:xf numFmtId="49" fontId="0" fillId="0" borderId="87" xfId="0" applyNumberFormat="1" applyFont="1" applyFill="1" applyBorder="1" applyAlignment="1" applyProtection="1">
      <x:alignment horizontal="general" vertical="center"/>
    </x:xf>
    <x:xf numFmtId="0" fontId="0" fillId="0" borderId="87" xfId="0" applyBorder="1">
      <x:alignment horizontal="general" vertical="center"/>
    </x:xf>
    <x:xf numFmtId="0" fontId="0" fillId="0" borderId="87" xfId="0" applyNumberFormat="1" applyBorder="1">
      <x:alignment horizontal="general" vertical="center"/>
    </x:xf>
    <mc:AlternateContent xmlns:mc="http://schemas.openxmlformats.org/markup-compatibility/2006">
      <mc:Choice xmlns:hs="http://schemas.haansoft.com/office/spreadsheet/8.0" Requires="hs">
        <x:xf numFmtId="0" fontId="0" fillId="0" borderId="88"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88" xfId="0" applyNumberFormat="1" applyBorder="1" applyAlignment="1">
          <x:alignment horizontal="center" vertical="center"/>
        </x:xf>
      </mc:Fallback>
    </mc:AlternateContent>
    <x:xf numFmtId="0" fontId="9" fillId="222" borderId="44" xfId="0" applyFont="1" applyFill="1" applyBorder="1" applyAlignment="1">
      <x:alignment horizontal="general" vertical="center"/>
    </x:xf>
    <x:xf numFmtId="0" fontId="9" fillId="6" borderId="75" xfId="0" applyFont="1" applyFill="1" applyBorder="1" applyAlignment="1">
      <x:alignment horizontal="general" vertical="center"/>
    </x:xf>
    <x:xf numFmtId="0" fontId="9" fillId="6" borderId="74"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 borderId="4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44"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37"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7"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41"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41" xfId="0" applyFont="1" applyFill="1" applyBorder="1" applyAlignment="1">
          <x:alignment horizontal="right" vertical="center"/>
        </x:xf>
      </mc:Fallback>
    </mc:AlternateContent>
    <x:xf numFmtId="0" fontId="9" fillId="2" borderId="7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7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78" xfId="0" applyFont="1" applyFill="1" applyBorder="1" applyAlignment="1">
          <x:alignment horizontal="right" vertical="center"/>
        </x:xf>
      </mc:Fallback>
    </mc:AlternateContent>
    <x:xf numFmtId="0" fontId="9" fillId="222" borderId="7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7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76"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8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89" xfId="0" applyFont="1" applyFill="1" applyBorder="1" applyAlignment="1">
          <x:alignment horizontal="right" vertical="center"/>
        </x:xf>
      </mc:Fallback>
    </mc:AlternateContent>
    <x:xf numFmtId="0" fontId="13" fillId="0" borderId="0" xfId="0" applyFont="1">
      <x:alignment horizontal="general" vertical="center"/>
    </x:xf>
    <x:xf numFmtId="20" fontId="0" fillId="221" borderId="0" xfId="0" applyNumberFormat="1" applyFont="1" applyFill="1" applyAlignment="1">
      <x:alignment horizontal="general" vertical="center" wrapText="1"/>
    </x:xf>
    <x:xf numFmtId="0" fontId="13" fillId="0" borderId="0" xfId="0" applyFont="1">
      <x:alignment horizontal="general" vertical="center"/>
    </x:xf>
    <x:xf numFmtId="14" fontId="0" fillId="0" borderId="0" xfId="0" applyNumberFormat="1" applyAlignment="1">
      <x:alignment horizontal="general" vertical="center"/>
    </x:xf>
    <mc:AlternateContent xmlns:mc="http://schemas.openxmlformats.org/markup-compatibility/2006">
      <mc:Choice xmlns:hs="http://schemas.haansoft.com/office/spreadsheet/8.0" Requires="hs">
        <x:xf numFmtId="0" fontId="9" fillId="221" borderId="7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78" xfId="0" applyFont="1" applyFill="1" applyBorder="1" applyAlignment="1">
          <x:alignment horizontal="right" vertical="center"/>
        </x:xf>
      </mc:Fallback>
    </mc:AlternateContent>
    <x:xf numFmtId="0" fontId="9" fillId="221" borderId="7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7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76"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8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89"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43"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3"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1"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9" xfId="0" applyFont="1" applyFill="1" applyBorder="1" applyAlignment="1">
          <x:alignment horizontal="right" vertical="center"/>
        </x:xf>
      </mc:Fallback>
    </mc:AlternateContent>
    <x:xf numFmtId="0" fontId="13" fillId="0" borderId="0" xfId="0" applyFont="1">
      <x:alignment horizontal="general" vertical="center"/>
    </x:xf>
    <x:xf numFmtId="0" fontId="0" fillId="221" borderId="6" xfId="0" applyNumberFormat="1" applyFont="1" applyFill="1" applyBorder="1" applyAlignment="1" applyProtection="1">
      <x:alignment horizontal="general" vertical="center"/>
    </x:xf>
    <x:xf numFmtId="0" fontId="10" fillId="222" borderId="41" xfId="0" applyFont="1" applyFill="1" applyBorder="1" applyAlignment="1">
      <x:alignment horizontal="general" vertical="center" wrapText="1"/>
    </x:xf>
    <x:xf numFmtId="0" fontId="9" fillId="222" borderId="46" xfId="0" applyFont="1" applyFill="1" applyBorder="1" applyAlignment="1">
      <x:alignment horizontal="general" vertical="center"/>
    </x:xf>
    <x:xf numFmtId="0" fontId="9" fillId="222" borderId="4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2" borderId="4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46" xfId="0" applyFont="1" applyFill="1" applyBorder="1" applyAlignment="1">
          <x:alignment horizontal="right" vertical="center"/>
        </x:xf>
      </mc:Fallback>
    </mc:AlternateContent>
    <x:xf numFmtId="0" fontId="9" fillId="221" borderId="46" xfId="0" applyFont="1" applyFill="1" applyBorder="1" applyAlignment="1">
      <x:alignment horizontal="general" vertical="center"/>
    </x:xf>
    <x:xf numFmtId="0" fontId="9" fillId="221" borderId="4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4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46" xfId="0" applyFont="1" applyFill="1" applyBorder="1" applyAlignment="1">
          <x:alignment horizontal="right" vertical="center"/>
        </x:xf>
      </mc:Fallback>
    </mc:AlternateContent>
    <x:xf numFmtId="0" fontId="9" fillId="2" borderId="5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3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6"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36"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6"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64" fontId="9" fillId="2" borderId="36" xfId="0" applyNumberFormat="1" applyFont="1" applyFill="1" applyBorder="1" applyAlignment="1" applyProtection="1" hs:applyExtension="1">
          <x:alignment horizontal="right" vertical="center"/>
          <hs:parashape hs:lineSpacingType="betweenLines" hs:lineSpacing="75" hs:breakNonLatinWord="breakWord" hs:breakLatinWord="keepWord" hs:condense="0" hs:textAlignment="baseLine"/>
        </x:xf>
      </mc:Choice>
      <mc:Fallback>
        <x:xf numFmtId="164" fontId="9" fillId="2" borderId="36" xfId="0" applyNumberFormat="1" applyFont="1" applyFill="1" applyBorder="1" applyAlignment="1" applyProtection="1">
          <x:alignment horizontal="right" vertical="center"/>
        </x:xf>
      </mc:Fallback>
    </mc:AlternateContent>
    <mc:AlternateContent xmlns:mc="http://schemas.openxmlformats.org/markup-compatibility/2006">
      <mc:Choice xmlns:hs="http://schemas.haansoft.com/office/spreadsheet/8.0" Requires="hs">
        <x:xf numFmtId="0" fontId="9" fillId="2" borderId="4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40"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32"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32"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 borderId="90"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 borderId="90"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2" borderId="3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3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1" borderId="3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3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2" borderId="3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38"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2" borderId="4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45" xfId="0" applyNumberFormat="1" applyFont="1" applyFill="1" applyBorder="1" applyAlignment="1">
          <x:alignment horizontal="right"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20" fontId="9" fillId="221" borderId="45"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45"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1" borderId="6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60" xfId="0" applyNumberFormat="1" applyFont="1" applyFill="1" applyBorder="1" applyAlignment="1">
          <x:alignment horizontal="right" vertical="center"/>
        </x:xf>
      </mc:Fallback>
    </mc:AlternateContent>
    <x:xf numFmtId="0" fontId="10" fillId="221" borderId="35" xfId="0" applyFont="1" applyFill="1" applyBorder="1" applyAlignment="1">
      <x:alignment horizontal="general" vertical="center" wrapText="1"/>
    </x:xf>
    <x:xf numFmtId="0" fontId="13" fillId="0" borderId="0" xfId="0" applyFont="1">
      <x:alignment horizontal="general" vertical="center"/>
    </x:xf>
    <x:xf numFmtId="0" fontId="10" fillId="2" borderId="35" xfId="0" applyFont="1" applyFill="1" applyBorder="1" applyAlignment="1">
      <x:alignment horizontal="general" vertical="center" wrapText="1"/>
    </x:xf>
    <x:xf numFmtId="0" fontId="0" fillId="130"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9" fillId="222"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8" xfId="0"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9" fillId="222" borderId="39"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2" borderId="39" xfId="0" applyFont="1" applyFill="1" applyBorder="1" applyAlignment="1">
          <x:alignment horizontal="right" vertical="center"/>
        </x:xf>
      </mc:Fallback>
    </mc:AlternateContent>
    <x:xf numFmtId="0" fontId="9" fillId="222" borderId="67" xfId="0" applyFont="1" applyFill="1" applyBorder="1" applyAlignment="1">
      <x:alignment horizontal="general" vertical="center"/>
    </x:xf>
    <x:xf numFmtId="0" fontId="10" fillId="222" borderId="58" xfId="0" applyFont="1" applyFill="1" applyBorder="1" applyAlignment="1">
      <x:alignment horizontal="general" vertical="center" wrapText="1"/>
    </x:xf>
    <x:xf numFmtId="0" fontId="13" fillId="0" borderId="0" xfId="0" applyFont="1">
      <x:alignment horizontal="general" vertical="center"/>
    </x:xf>
    <x:xf numFmtId="0" fontId="9" fillId="221" borderId="68" xfId="0" applyFont="1" applyFill="1" applyBorder="1" applyAlignment="1">
      <x:alignment horizontal="general" vertical="center"/>
    </x:xf>
    <x:xf numFmtId="0" fontId="9" fillId="222" borderId="73" xfId="0" applyFont="1" applyFill="1" applyBorder="1" applyAlignment="1">
      <x:alignment horizontal="general" vertical="center"/>
    </x:xf>
    <x:xf numFmtId="0" fontId="13" fillId="0" borderId="0" xfId="0" applyFont="1">
      <x:alignment horizontal="general" vertical="center"/>
    </x:xf>
    <x:xf numFmtId="0" fontId="0" fillId="221" borderId="0" xfId="0" applyFont="1" applyFill="1" applyAlignment="1">
      <x:alignment horizontal="general" vertical="center" wrapText="1"/>
    </x:xf>
    <mc:AlternateContent xmlns:mc="http://schemas.openxmlformats.org/markup-compatibility/2006">
      <mc:Choice xmlns:hs="http://schemas.haansoft.com/office/spreadsheet/8.0" Requires="hs">
        <x:xf numFmtId="20" fontId="9" fillId="221" borderId="38"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38"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2" borderId="4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42" xfId="0" applyNumberFormat="1" applyFont="1" applyFill="1" applyBorder="1" applyAlignment="1">
          <x:alignment horizontal="right" vertical="center"/>
        </x:xf>
      </mc:Fallback>
    </mc:AlternateContent>
    <x:xf numFmtId="0" fontId="13" fillId="0" borderId="0" xfId="0" applyFont="1">
      <x:alignment horizontal="general" vertical="center"/>
    </x:xf>
    <mc:AlternateContent xmlns:mc="http://schemas.openxmlformats.org/markup-compatibility/2006">
      <mc:Choice xmlns:hs="http://schemas.haansoft.com/office/spreadsheet/8.0" Requires="hs">
        <x:xf numFmtId="20" fontId="9" fillId="221" borderId="0"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0" xfId="0" applyNumberFormat="1" applyFont="1" applyFill="1" applyBorder="1" applyAlignment="1">
          <x:alignment horizontal="right" vertical="center"/>
        </x:xf>
      </mc:Fallback>
    </mc:AlternateContent>
    <x:xf numFmtId="0" fontId="9" fillId="221" borderId="66"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221" borderId="38"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221" borderId="38" xfId="0" applyFont="1" applyFill="1" applyBorder="1" applyAlignment="1">
          <x:alignment horizontal="right" vertical="center"/>
        </x:xf>
      </mc:Fallback>
    </mc:AlternateContent>
    <x:xf numFmtId="0" fontId="9" fillId="221" borderId="74" xfId="0" applyFont="1" applyFill="1" applyBorder="1" applyAlignment="1">
      <x:alignment horizontal="general" vertical="center"/>
    </x:xf>
    <x:xf numFmtId="0" fontId="0" fillId="6"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2"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 borderId="1" xfId="0" applyNumberFormat="1" applyFont="1" applyFill="1" applyBorder="1" applyAlignment="1" applyProtection="1">
          <x:alignment horizontal="center" vertical="center"/>
        </x:xf>
      </mc:Fallback>
    </mc:AlternateContent>
    <x:xf numFmtId="0" fontId="13" fillId="0" borderId="0" xfId="0" applyFont="1">
      <x:alignment horizontal="general" vertical="center"/>
    </x:xf>
    <x:xf numFmtId="0" fontId="13" fillId="0" borderId="0" xfId="0" applyFont="1">
      <x:alignment horizontal="general" vertical="center"/>
    </x:xf>
    <x:xf numFmtId="0" fontId="9" fillId="222" borderId="7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0" borderId="35"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0" borderId="35" xfId="0" applyFont="1" applyFill="1" applyBorder="1" applyAlignment="1">
          <x:alignment horizontal="right" vertical="center"/>
        </x:xf>
      </mc:Fallback>
    </mc:AlternateContent>
    <x:xf numFmtId="0" fontId="9" fillId="222" borderId="66" xfId="0" applyFont="1" applyFill="1" applyBorder="1" applyAlignment="1">
      <x:alignment horizontal="general" vertical="center"/>
    </x:xf>
    <x:xf numFmtId="0" fontId="9" fillId="221" borderId="67" xfId="0" applyFont="1" applyFill="1" applyBorder="1" applyAlignment="1">
      <x:alignment horizontal="general" vertical="center"/>
    </x:xf>
    <x:xf numFmtId="0" fontId="9" fillId="222" borderId="74" xfId="0" applyFont="1" applyFill="1" applyBorder="1" applyAlignment="1">
      <x:alignment horizontal="general" vertical="center"/>
    </x:xf>
    <x:xf numFmtId="0" fontId="9" fillId="221" borderId="77" xfId="0" applyFont="1" applyFill="1" applyBorder="1" applyAlignment="1">
      <x:alignment horizontal="general" vertical="center"/>
    </x:xf>
    <mc:AlternateContent xmlns:mc="http://schemas.openxmlformats.org/markup-compatibility/2006">
      <mc:Choice xmlns:hs="http://schemas.haansoft.com/office/spreadsheet/8.0" Requires="hs">
        <x:xf numFmtId="0" fontId="9" fillId="0" borderId="34" xfId="0"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9" fillId="0" borderId="34" xfId="0" applyFont="1" applyFill="1" applyBorder="1" applyAlignment="1">
          <x:alignment horizontal="right" vertical="center"/>
        </x:xf>
      </mc:Fallback>
    </mc:AlternateContent>
    <x:xf numFmtId="0" fontId="9" fillId="0" borderId="35" xfId="0" applyFont="1" applyFill="1" applyBorder="1" applyAlignment="1">
      <x:alignment horizontal="general" vertical="center"/>
    </x:xf>
    <x:xf numFmtId="0" fontId="9" fillId="0" borderId="85" xfId="0" applyFont="1" applyFill="1" applyBorder="1" applyAlignment="1">
      <x:alignment horizontal="general" vertical="center"/>
    </x:xf>
    <mc:AlternateContent xmlns:mc="http://schemas.openxmlformats.org/markup-compatibility/2006">
      <mc:Choice xmlns:hs="http://schemas.haansoft.com/office/spreadsheet/8.0" Requires="hs">
        <x:xf numFmtId="49" fontId="21"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21"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20" fontId="9" fillId="221" borderId="91"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91"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1" borderId="92"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1" borderId="92"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20" fontId="9" fillId="222" borderId="9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20" fontId="9" fillId="222" borderId="9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16" fontId="25"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 fontId="25"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8"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8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83" borderId="0" xfId="0" applyNumberFormat="1" applyFont="1" applyFill="1" applyBorder="1" applyAlignment="1" applyProtection="1">
          <x:alignment horizontal="center" vertical="center"/>
        </x:xf>
      </mc:Fallback>
    </mc:AlternateContent>
    <x:xf numFmtId="0" fontId="0" fillId="53"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148"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148" borderId="0" xfId="0" applyNumberFormat="1" applyFont="1" applyFill="1" applyBorder="1" applyAlignment="1" applyProtection="1">
          <x:alignment horizontal="center" vertical="center"/>
        </x:xf>
      </mc:Fallback>
    </mc:AlternateContent>
    <x:xf numFmtId="0" fontId="0" fillId="1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256"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56"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6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6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223"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223"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2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2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94"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94" xfId="0" applyNumberFormat="1" applyFont="1" applyFill="1" applyBorder="1" applyAlignment="1" applyProtection="1">
          <x:alignment horizontal="center" vertical="center"/>
        </x:xf>
      </mc:Fallback>
    </mc:AlternateContent>
    <x:xf numFmtId="0" fontId="0" fillId="30" borderId="1" xfId="0" applyNumberFormat="1" applyFont="1" applyFill="1" applyBorder="1" applyAlignment="1" applyProtection="1">
      <x:alignment horizontal="general" vertical="center"/>
    </x:xf>
    <x:xf numFmtId="0" fontId="0" fillId="30" borderId="6" xfId="0" applyNumberFormat="1" applyFont="1" applyFill="1" applyBorder="1" applyAlignment="1" applyProtection="1">
      <x:alignment horizontal="general" vertical="center"/>
    </x:xf>
    <x:xf numFmtId="0" fontId="0" fillId="138" borderId="14" xfId="0" applyNumberFormat="1" applyFont="1" applyFill="1" applyBorder="1" applyAlignment="1" applyProtection="1">
      <x:alignment horizontal="general" vertical="center"/>
    </x:xf>
    <x:xf numFmtId="0" fontId="0" fillId="138" borderId="15" xfId="0" applyNumberFormat="1" applyFont="1" applyFill="1" applyBorder="1" applyAlignment="1" applyProtection="1">
      <x:alignment horizontal="general" vertical="center"/>
    </x:xf>
    <x:xf numFmtId="0" fontId="0" fillId="138" borderId="95" xfId="0" applyNumberFormat="1" applyFont="1" applyFill="1" applyBorder="1" applyAlignment="1" applyProtection="1">
      <x:alignment horizontal="general" vertical="center"/>
    </x:xf>
    <x:xf numFmtId="0" fontId="0" fillId="10" borderId="96" xfId="0" applyNumberFormat="1" applyFont="1" applyFill="1" applyBorder="1" applyAlignment="1" applyProtection="1">
      <x:alignment horizontal="general" vertical="center"/>
    </x:xf>
    <x:xf numFmtId="0" fontId="0" fillId="10" borderId="97" xfId="0" applyNumberFormat="1" applyFont="1" applyFill="1" applyBorder="1" applyAlignment="1" applyProtection="1">
      <x:alignment horizontal="general" vertical="center"/>
    </x:xf>
    <x:xf numFmtId="0" fontId="0" fillId="10" borderId="98" xfId="0" applyNumberFormat="1" applyFont="1" applyFill="1" applyBorder="1" applyAlignment="1" applyProtection="1">
      <x:alignment horizontal="general" vertical="center"/>
    </x:xf>
    <x:xf numFmtId="0" fontId="0" fillId="2" borderId="1"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0" borderId="99"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99"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0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0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10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01" xfId="0" applyNumberFormat="1" applyFont="1" applyFill="1" applyBorder="1" applyAlignment="1" applyProtection="1">
          <x:alignment horizontal="center" vertical="center"/>
        </x:xf>
      </mc:Fallback>
    </mc:AlternateContent>
    <x:xf numFmtId="0" fontId="0" fillId="2" borderId="16" xfId="0" applyNumberFormat="1" applyFont="1" applyFill="1" applyBorder="1" applyAlignment="1" applyProtection="1">
      <x:alignment horizontal="general" vertical="center"/>
    </x:xf>
    <x:xf numFmtId="0" fontId="0" fillId="2" borderId="17" xfId="0" applyNumberFormat="1" applyFont="1" applyFill="1" applyBorder="1" applyAlignment="1" applyProtection="1">
      <x:alignment horizontal="general" vertical="center"/>
    </x:xf>
    <x:xf numFmtId="0" fontId="0" fillId="2" borderId="19" xfId="0" applyNumberFormat="1" applyFont="1" applyFill="1" applyBorder="1" applyAlignment="1" applyProtection="1">
      <x:alignment horizontal="general" vertical="center"/>
    </x:xf>
    <x:xf numFmtId="0" fontId="0" fillId="138" borderId="16" xfId="0" applyNumberFormat="1" applyFont="1" applyFill="1" applyBorder="1" applyAlignment="1" applyProtection="1">
      <x:alignment horizontal="general" vertical="center"/>
    </x:xf>
    <x:xf numFmtId="0" fontId="0" fillId="138" borderId="17" xfId="0" applyNumberFormat="1" applyFont="1" applyFill="1" applyBorder="1" applyAlignment="1" applyProtection="1">
      <x:alignment horizontal="general" vertical="center"/>
    </x:xf>
    <x:xf numFmtId="0" fontId="0" fillId="10" borderId="65" xfId="0" applyNumberFormat="1" applyFont="1" applyFill="1" applyBorder="1" applyAlignment="1" applyProtection="1">
      <x:alignment horizontal="general" vertical="center"/>
    </x:xf>
    <x:xf numFmtId="0" fontId="0" fillId="10" borderId="102"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0" fillId="0" borderId="103"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03"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0" fillId="0" borderId="7"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7"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6" fontId="26"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 fontId="26"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2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28" xfId="0" applyNumberFormat="1" applyFont="1" applyBorder="1" applyAlignment="1">
          <x:alignment horizontal="center" vertical="center"/>
        </x:xf>
      </mc:Fallback>
    </mc:AlternateContent>
  </x:cellXfs>
  <x:cellStyles count="1">
    <x:cellStyle name="표준" xfId="0" builtinId="0" iLevel="0"/>
  </x:cellStyles>
  <x:dxfs count="20">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
      <x:fill>
        <x:patternFill patternType="solid">
          <x:bgColor rgb="fff97d81"/>
        </x:patternFill>
      </x:fill>
    </x:dxf>
    <mc:AlternateContent xmlns:mc="http://schemas.openxmlformats.org/markup-compatibility/2006">
      <mc:Choice xmlns:hs="http://schemas.haansoft.com/office/spreadsheet/8.0" Requires="hs">
        <x:dxf hs:applyExtension="1">
          <x:font hs:extension="1">
            <x:color rgb="ffffffff"/>
            <hs:useFontSpace val="0"/>
            <hs:size val="0"/>
            <hs:ratio val="0"/>
            <hs:spacing val="0"/>
            <hs:offset val="0"/>
          </x:font>
          <x:fill>
            <x:patternFill patternType="solid">
              <x:bgColor rgb="ff000000"/>
            </x:patternFill>
          </x:fill>
        </x:dxf>
      </mc:Choice>
      <mc:Fallback>
        <x:dxf>
          <x:font>
            <x:color rgb="ffffffff"/>
          </x:font>
          <x:fill>
            <x:patternFill patternType="solid">
              <x:bgColor rgb="ff000000"/>
            </x:patternFill>
          </x:fill>
        </x:dxf>
      </mc:Fallback>
    </mc:AlternateContent>
    <mc:AlternateContent xmlns:mc="http://schemas.openxmlformats.org/markup-compatibility/2006">
      <mc:Choice xmlns:hs="http://schemas.haansoft.com/office/spreadsheet/8.0" Requires="hs">
        <x:dxf hs:applyExtension="1">
          <x:font hs:extension="1">
            <x:color rgb="ffff0000"/>
            <hs:useFontSpace val="0"/>
            <hs:size val="0"/>
            <hs:ratio val="0"/>
            <hs:spacing val="0"/>
            <hs:offset val="0"/>
          </x:font>
          <x:fill>
            <x:patternFill patternType="solid">
              <x:bgColor rgb="fffbff42"/>
            </x:patternFill>
          </x:fill>
        </x:dxf>
      </mc:Choice>
      <mc:Fallback>
        <x:dxf>
          <x:font>
            <x:color rgb="ffff0000"/>
          </x:font>
          <x:fill>
            <x:patternFill patternType="solid">
              <x:bgColor rgb="fffbff42"/>
            </x:patternFill>
          </x:fill>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bgColor rgb="ffbaff1a"/>
            </x:patternFill>
          </x:fill>
        </x:dxf>
      </mc:Choice>
      <mc:Fallback>
        <x:dxf>
          <x:font>
            <x:color rgb="ff000000"/>
          </x:font>
          <x:fill>
            <x:patternFill patternType="solid">
              <x:bgColor rgb="ffbaff1a"/>
            </x:patternFill>
          </x:fill>
        </x:dxf>
      </mc:Fallback>
    </mc:AlternateContent>
    <x:dxf>
      <x:fill>
        <x:patternFill patternType="solid">
          <x:bgColor rgb="ff783e94"/>
        </x:patternFill>
      </x:fill>
    </x:dxf>
    <x:dxf>
      <x:fill>
        <x:patternFill patternType="solid">
          <x:bgColor rgb="ff9be5c8"/>
        </x:patternFill>
      </x:fill>
    </x:dxf>
    <x:dxf>
      <x:fill>
        <x:patternFill patternType="solid">
          <x:bgColor rgb="ffffceb0"/>
        </x:patternFill>
      </x:fill>
    </x:dxf>
    <x:dxf>
      <x:fill>
        <x:patternFill patternType="solid">
          <x:bgColor rgb="ffffff00"/>
        </x:patternFill>
      </x:fill>
    </x:dxf>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manalalsharief@hotmail.com" TargetMode="External" /><Relationship Id="rId10" Type="http://schemas.openxmlformats.org/officeDocument/2006/relationships/hyperlink" Target="mailto:nawal08khan@gmail.com" TargetMode="External" /><Relationship Id="rId11" Type="http://schemas.openxmlformats.org/officeDocument/2006/relationships/hyperlink" Target="mailto:duaanizam1999@gmail.com" TargetMode="External" /><Relationship Id="rId12" Type="http://schemas.openxmlformats.org/officeDocument/2006/relationships/hyperlink" Target="mailto:kumulisa@wau.edu" TargetMode="External" /><Relationship Id="rId13" Type="http://schemas.openxmlformats.org/officeDocument/2006/relationships/hyperlink" Target="mailto:zahra.alsaffar110@gmail.com" TargetMode="External" /><Relationship Id="rId14" Type="http://schemas.openxmlformats.org/officeDocument/2006/relationships/hyperlink" Target="mailto:maryamimran010@gmail.com" TargetMode="External" /><Relationship Id="rId15" Type="http://schemas.openxmlformats.org/officeDocument/2006/relationships/hyperlink" Target="mailto:sara.alabdulla@gmail.com" TargetMode="External" /><Relationship Id="rId16" Type="http://schemas.openxmlformats.org/officeDocument/2006/relationships/hyperlink" Target="mailto:mxalsuwaidiii@gmail.com" TargetMode="External" /><Relationship Id="rId17" Type="http://schemas.openxmlformats.org/officeDocument/2006/relationships/hyperlink" Target="mailto:mohamedyou2008@gmail.com" TargetMode="External" /><Relationship Id="rId18" Type="http://schemas.openxmlformats.org/officeDocument/2006/relationships/hyperlink" Target="mailto:rawannaln1@gmail.com" TargetMode="External" /><Relationship Id="rId19" Type="http://schemas.openxmlformats.org/officeDocument/2006/relationships/hyperlink" Target="mailto:humayi95@gmail.com" TargetMode="External" /><Relationship Id="rId2" Type="http://schemas.openxmlformats.org/officeDocument/2006/relationships/hyperlink" Target="mailto:umhareb65@gmail.com" TargetMode="External" /><Relationship Id="rId20" Type="http://schemas.openxmlformats.org/officeDocument/2006/relationships/hyperlink" Target="mailto:dana_alkhalili@hotmail.com" TargetMode="External" /><Relationship Id="rId21" Type="http://schemas.openxmlformats.org/officeDocument/2006/relationships/hyperlink" Target="mailto:alefia@tambawala.com" TargetMode="External" /><Relationship Id="rId22" Type="http://schemas.openxmlformats.org/officeDocument/2006/relationships/hyperlink" Target="mailto:nassernaya340@gmail.com" TargetMode="External" /><Relationship Id="rId23" Type="http://schemas.openxmlformats.org/officeDocument/2006/relationships/hyperlink" Target="mailto:ghayaalrasasi@gmail.com" TargetMode="External" /><Relationship Id="rId24" Type="http://schemas.openxmlformats.org/officeDocument/2006/relationships/hyperlink" Target="mailto:vaibhavramesh10@gmail.com" TargetMode="External" /><Relationship Id="rId25" Type="http://schemas.openxmlformats.org/officeDocument/2006/relationships/hyperlink" Target="mailto:Shaikha.altamimi07@gmail.com" TargetMode="External" /><Relationship Id="rId26" Type="http://schemas.openxmlformats.org/officeDocument/2006/relationships/hyperlink" Target="mailto:fatimamohdahli@gmail.com" TargetMode="External" /><Relationship Id="rId27" Type="http://schemas.openxmlformats.org/officeDocument/2006/relationships/hyperlink" Target="mailto:ebenoman@gmail.com" TargetMode="External" /><Relationship Id="rId28" Type="http://schemas.openxmlformats.org/officeDocument/2006/relationships/hyperlink" Target="mailto:nojoud@hotmail.com" TargetMode="External" /><Relationship Id="rId29" Type="http://schemas.openxmlformats.org/officeDocument/2006/relationships/hyperlink" Target="mailto:shadabsmizan@gmail.com" TargetMode="External" /><Relationship Id="rId3" Type="http://schemas.openxmlformats.org/officeDocument/2006/relationships/hyperlink" Target="mailto:ilka.scharfenberg@gmx.net" TargetMode="External" /><Relationship Id="rId30" Type="http://schemas.openxmlformats.org/officeDocument/2006/relationships/hyperlink" Target="mailto:drsadafjalil@gmail.com" TargetMode="External" /><Relationship Id="rId31" Type="http://schemas.openxmlformats.org/officeDocument/2006/relationships/hyperlink" Target="mailto:nicolachisholm85@gmail.com" TargetMode="External" /><Relationship Id="rId32" Type="http://schemas.openxmlformats.org/officeDocument/2006/relationships/hyperlink" Target="mailto:ysara7183@gmail.com" TargetMode="External" /><Relationship Id="rId33" Type="http://schemas.openxmlformats.org/officeDocument/2006/relationships/hyperlink" Target="mailto:hessa.alsuwaid7@gmail.com" TargetMode="External" /><Relationship Id="rId34" Type="http://schemas.openxmlformats.org/officeDocument/2006/relationships/hyperlink" Target="mailto:lamar.mahruqi@gmail.com" TargetMode="External" /><Relationship Id="rId35" Type="http://schemas.openxmlformats.org/officeDocument/2006/relationships/hyperlink" Target="mailto:darwish.jb@icloud.com" TargetMode="External" /><Relationship Id="rId36" Type="http://schemas.openxmlformats.org/officeDocument/2006/relationships/hyperlink" Target="mailto:zeina.dib90@hotmail.com" TargetMode="External" /><Relationship Id="rId37" Type="http://schemas.openxmlformats.org/officeDocument/2006/relationships/hyperlink" Target="mailto:hud13976@gmail.com" TargetMode="External" /><Relationship Id="rId38" Type="http://schemas.openxmlformats.org/officeDocument/2006/relationships/hyperlink" Target="mailto:sheffrin22@gmail.com" TargetMode="External" /><Relationship Id="rId39" Type="http://schemas.openxmlformats.org/officeDocument/2006/relationships/hyperlink" Target="mailto:chantal.malo@hotmail.com" TargetMode="External" /><Relationship Id="rId4" Type="http://schemas.openxmlformats.org/officeDocument/2006/relationships/hyperlink" Target="mailto:tia.abusafieh4@gmail.com" TargetMode="External" /><Relationship Id="rId40" Type="http://schemas.openxmlformats.org/officeDocument/2006/relationships/hyperlink" Target="mailto:jenan.shaireh@gmail.com" TargetMode="External" /><Relationship Id="rId41" Type="http://schemas.openxmlformats.org/officeDocument/2006/relationships/hyperlink" Target="mailto:leo_kmj@hotmail.com" TargetMode="External" /><Relationship Id="rId42" Type="http://schemas.openxmlformats.org/officeDocument/2006/relationships/hyperlink" Target="mailto:sakshimalhotra6@gmail.com" TargetMode="External" /><Relationship Id="rId43" Type="http://schemas.openxmlformats.org/officeDocument/2006/relationships/hyperlink" Target="mailto:fbeeni@yahoo.com" TargetMode="External" /><Relationship Id="rId44" Type="http://schemas.openxmlformats.org/officeDocument/2006/relationships/hyperlink" Target="mailto:maryam.abuqab.alawadhi@gmail.com" TargetMode="External" /><Relationship Id="rId45" Type="http://schemas.openxmlformats.org/officeDocument/2006/relationships/hyperlink" Target="mailto:mayadaelkahlout@hotmail.com" TargetMode="External" /><Relationship Id="rId46" Type="http://schemas.openxmlformats.org/officeDocument/2006/relationships/hyperlink" Target="mailto:jkhds9449080@gamil.com" TargetMode="External" /><Relationship Id="rId47" Type="http://schemas.openxmlformats.org/officeDocument/2006/relationships/hyperlink" Target="mailto:dana.khawaja06@gmail.com" TargetMode="External" /><Relationship Id="rId48" Type="http://schemas.openxmlformats.org/officeDocument/2006/relationships/hyperlink" Target="mailto:glbbh6881@hotmail.com" TargetMode="External" /><Relationship Id="rId49" Type="http://schemas.openxmlformats.org/officeDocument/2006/relationships/hyperlink" Target="mailto:shifnahamza8@gmail.com" TargetMode="External" /><Relationship Id="rId5" Type="http://schemas.openxmlformats.org/officeDocument/2006/relationships/hyperlink" Target="mailto:hafra4ul@gmail.com" TargetMode="External" /><Relationship Id="rId50" Type="http://schemas.openxmlformats.org/officeDocument/2006/relationships/hyperlink" Target="mailto:3isha364@gmail.com" TargetMode="External" /><Relationship Id="rId51" Type="http://schemas.openxmlformats.org/officeDocument/2006/relationships/hyperlink" Target="mailto:lankoun.sayegh@hotmail.com" TargetMode="External" /><Relationship Id="rId52" Type="http://schemas.openxmlformats.org/officeDocument/2006/relationships/hyperlink" Target="mailto:rahbanour@yahoo.com" TargetMode="External" /><Relationship Id="rId53" Type="http://schemas.openxmlformats.org/officeDocument/2006/relationships/hyperlink" Target="mailto:berfinegribayir@hotnail.com" TargetMode="External" /><Relationship Id="rId54" Type="http://schemas.openxmlformats.org/officeDocument/2006/relationships/hyperlink" Target="mailto:jkxcryn@gmail.com" TargetMode="External" /><Relationship Id="rId55" Type="http://schemas.openxmlformats.org/officeDocument/2006/relationships/hyperlink" Target="mailto:skhalhathboor@gmail.com" TargetMode="External" /><Relationship Id="rId56" Type="http://schemas.openxmlformats.org/officeDocument/2006/relationships/hyperlink" Target="mailto:leenaamux@gmail.com" TargetMode="External" /><Relationship Id="rId57" Type="http://schemas.openxmlformats.org/officeDocument/2006/relationships/hyperlink" Target="mailto:alizay_mumtaz@hotmail.com" TargetMode="External" /><Relationship Id="rId58" Type="http://schemas.openxmlformats.org/officeDocument/2006/relationships/hyperlink" Target="mailto:bakht.sneya@gmail.com" TargetMode="External" /><Relationship Id="rId59" Type="http://schemas.openxmlformats.org/officeDocument/2006/relationships/hyperlink" Target="mailto:mandejoa@yahoo.com" TargetMode="External" /><Relationship Id="rId6" Type="http://schemas.openxmlformats.org/officeDocument/2006/relationships/hyperlink" Target="mailto:ouhoud.elk@gmail.com" TargetMode="External" /><Relationship Id="rId60" Type="http://schemas.openxmlformats.org/officeDocument/2006/relationships/hyperlink" Target="mailto:svmya112@gmail.com" TargetMode="External" /><Relationship Id="rId61" Type="http://schemas.openxmlformats.org/officeDocument/2006/relationships/hyperlink" Target="mailto:soumitasircarcar1979@gmail.com" TargetMode="External" /><Relationship Id="rId62" Type="http://schemas.openxmlformats.org/officeDocument/2006/relationships/hyperlink" Target="mailto:NAHLA.MUBARK1998@HOTMAIL.COM" TargetMode="External" /><Relationship Id="rId63" Type="http://schemas.openxmlformats.org/officeDocument/2006/relationships/hyperlink" Target="mailto:vn.jose09@gmail.com" TargetMode="External" /><Relationship Id="rId64" Type="http://schemas.openxmlformats.org/officeDocument/2006/relationships/hyperlink" Target="mailto:lamyamail@gmal.com" TargetMode="External" /><Relationship Id="rId65" Type="http://schemas.openxmlformats.org/officeDocument/2006/relationships/hyperlink" Target="mailto:zeina.david99@gmail.com" TargetMode="External" /><Relationship Id="rId66" Type="http://schemas.openxmlformats.org/officeDocument/2006/relationships/hyperlink" Target="mailto:H.hindash@gmail.com" TargetMode="External" /><Relationship Id="rId67" Type="http://schemas.openxmlformats.org/officeDocument/2006/relationships/hyperlink" Target="mailto:sabbi.malik@gmail.com" TargetMode="External" /><Relationship Id="rId68" Type="http://schemas.openxmlformats.org/officeDocument/2006/relationships/hyperlink" Target="mailto:asassalma90@gmail.com" TargetMode="External" /><Relationship Id="rId7" Type="http://schemas.openxmlformats.org/officeDocument/2006/relationships/hyperlink" Target="mailto:Mobinadamirchilo85@gmail.com" TargetMode="External" /><Relationship Id="rId8" Type="http://schemas.openxmlformats.org/officeDocument/2006/relationships/hyperlink" Target="mailto:chsouza99@gmail.com" TargetMode="External" /><Relationship Id="rId9" Type="http://schemas.openxmlformats.org/officeDocument/2006/relationships/hyperlink" Target="mailto:nima.elnour@gmail.com"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2"/>
  <x:dimension ref="A1:H232"/>
  <x:sheetViews>
    <x:sheetView topLeftCell="A202" zoomScaleNormal="100" zoomScaleSheetLayoutView="75" workbookViewId="0">
      <x:selection activeCell="F224" activeCellId="0" sqref="F224:F224"/>
    </x:sheetView>
  </x:sheetViews>
  <x:sheetFormatPr defaultColWidth="9.00390625" defaultRowHeight="16.399999999999999"/>
  <x:cols>
    <x:col min="1" max="1" width="9.00390625" style="125" bestFit="1" customWidth="1"/>
    <x:col min="2" max="7" width="6.77734375" style="125" customWidth="1"/>
    <x:col min="8" max="8" width="30.77734375" style="125" customWidth="1"/>
  </x:cols>
  <x:sheetData>
    <x:row r="1" spans="1:8" ht="50" customHeight="1">
      <x:c r="A1" s="1641">
        <x:v>46048</x:v>
      </x:c>
      <x:c r="B1" s="1641"/>
      <x:c r="C1" s="1641"/>
      <x:c r="D1" s="1641"/>
      <x:c r="E1" s="1641"/>
      <x:c r="F1" s="1641"/>
      <x:c r="G1" s="1641"/>
      <x:c r="H1" s="1641"/>
    </x:row>
    <x:row r="2" spans="1:8" ht="16.75">
      <x:c r="A2" s="825" t="s">
        <x:v>1044</x:v>
      </x:c>
      <x:c r="B2" s="826" t="s">
        <x:v>10302</x:v>
      </x:c>
      <x:c r="C2" s="826" t="s">
        <x:v>10378</x:v>
      </x:c>
      <x:c r="D2" s="826" t="s">
        <x:v>10376</x:v>
      </x:c>
      <x:c r="E2" s="826" t="s">
        <x:v>10362</x:v>
      </x:c>
      <x:c r="F2" s="826" t="s">
        <x:v>10289</x:v>
      </x:c>
      <x:c r="G2" s="826" t="s">
        <x:v>10319</x:v>
      </x:c>
      <x:c r="H2" s="830" t="s">
        <x:v>3936</x:v>
      </x:c>
    </x:row>
    <x:row r="3" spans="1:8" ht="20" customHeight="1">
      <x:c r="A3" s="827">
        <x:v>46023</x:v>
      </x:c>
      <x:c r="B3" s="516"/>
      <x:c r="C3" s="516"/>
      <x:c r="D3" s="516"/>
      <x:c r="E3" s="516"/>
      <x:c r="F3" s="516"/>
      <x:c r="G3" s="516"/>
      <x:c r="H3" s="523"/>
    </x:row>
    <x:row r="4" spans="1:8" ht="20" customHeight="1">
      <x:c r="A4" s="827">
        <x:v>46024</x:v>
      </x:c>
      <x:c r="B4" s="516"/>
      <x:c r="C4" s="516"/>
      <x:c r="D4" s="516"/>
      <x:c r="E4" s="516"/>
      <x:c r="F4" s="516"/>
      <x:c r="G4" s="516"/>
      <x:c r="H4" s="523"/>
    </x:row>
    <x:row r="5" spans="1:8" ht="20" customHeight="1">
      <x:c r="A5" s="827">
        <x:v>46025</x:v>
      </x:c>
      <x:c r="B5" s="516"/>
      <x:c r="C5" s="516"/>
      <x:c r="D5" s="516"/>
      <x:c r="E5" s="516"/>
      <x:c r="F5" s="516"/>
      <x:c r="G5" s="516"/>
      <x:c r="H5" s="523"/>
    </x:row>
    <x:row r="6" spans="1:8" ht="20" customHeight="1">
      <x:c r="A6" s="827">
        <x:v>46026</x:v>
      </x:c>
      <x:c r="B6" s="516"/>
      <x:c r="C6" s="516"/>
      <x:c r="D6" s="516"/>
      <x:c r="E6" s="516"/>
      <x:c r="F6" s="516"/>
      <x:c r="G6" s="516"/>
      <x:c r="H6" s="523"/>
    </x:row>
    <x:row r="7" spans="1:8" ht="20" customHeight="1">
      <x:c r="A7" s="827">
        <x:v>46027</x:v>
      </x:c>
      <x:c r="B7" s="516">
        <x:v>1162</x:v>
      </x:c>
      <x:c r="C7" s="516">
        <x:v>3078</x:v>
      </x:c>
      <x:c r="D7" s="516">
        <x:v>5</x:v>
      </x:c>
      <x:c r="E7" s="516"/>
      <x:c r="F7" s="516">
        <x:f>3-18</x:f>
        <x:v>-15</x:v>
      </x:c>
      <x:c r="G7" s="516">
        <x:f>C7-D7+E7+F7</x:f>
        <x:v>3058</x:v>
      </x:c>
      <x:c r="H7" s="832" t="s">
        <x:v>10509</x:v>
      </x:c>
    </x:row>
    <x:row r="8" spans="1:8" ht="20" customHeight="1">
      <x:c r="A8" s="827">
        <x:v>46028</x:v>
      </x:c>
      <x:c r="B8" s="516">
        <x:f>1162+1</x:f>
        <x:v>1163</x:v>
      </x:c>
      <x:c r="C8" s="516">
        <x:f>G7</x:f>
        <x:v>3058</x:v>
      </x:c>
      <x:c r="D8" s="516">
        <x:v>9</x:v>
      </x:c>
      <x:c r="E8" s="516"/>
      <x:c r="F8" s="516"/>
      <x:c r="G8" s="516">
        <x:f>C8-D8+E8+F8</x:f>
        <x:v>3049</x:v>
      </x:c>
      <x:c r="H8" s="832"/>
    </x:row>
    <x:row r="9" spans="1:8" ht="20" customHeight="1">
      <x:c r="A9" s="827">
        <x:v>46029</x:v>
      </x:c>
      <x:c r="B9" s="516">
        <x:v>1163</x:v>
      </x:c>
      <x:c r="C9" s="516">
        <x:f>G8</x:f>
        <x:v>3049</x:v>
      </x:c>
      <x:c r="D9" s="516">
        <x:v>16</x:v>
      </x:c>
      <x:c r="E9" s="516"/>
      <x:c r="F9" s="516"/>
      <x:c r="G9" s="516">
        <x:f>C9-D9+E9+F9</x:f>
        <x:v>3033</x:v>
      </x:c>
      <x:c r="H9" s="523"/>
    </x:row>
    <x:row r="10" spans="1:8" ht="20" customHeight="1">
      <x:c r="A10" s="827">
        <x:v>46030</x:v>
      </x:c>
      <x:c r="B10" s="516">
        <x:v>1163</x:v>
      </x:c>
      <x:c r="C10" s="516">
        <x:f>G9</x:f>
        <x:v>3033</x:v>
      </x:c>
      <x:c r="D10" s="516">
        <x:v>15</x:v>
      </x:c>
      <x:c r="E10" s="516"/>
      <x:c r="F10" s="516"/>
      <x:c r="G10" s="516">
        <x:f>C10-D10+E10+F10</x:f>
        <x:v>3018</x:v>
      </x:c>
      <x:c r="H10" s="523"/>
    </x:row>
    <x:row r="11" spans="1:8" ht="20" customHeight="1">
      <x:c r="A11" s="827">
        <x:v>46031</x:v>
      </x:c>
      <x:c r="B11" s="516">
        <x:v>1163</x:v>
      </x:c>
      <x:c r="C11" s="516">
        <x:f>G10</x:f>
        <x:v>3018</x:v>
      </x:c>
      <x:c r="D11" s="516">
        <x:v>9</x:v>
      </x:c>
      <x:c r="E11" s="516"/>
      <x:c r="F11" s="516"/>
      <x:c r="G11" s="516">
        <x:f>C11-D11+E11+F11</x:f>
        <x:v>3009</x:v>
      </x:c>
      <x:c r="H11" s="523"/>
    </x:row>
    <x:row r="12" spans="1:8" ht="20" customHeight="1">
      <x:c r="A12" s="827">
        <x:v>46032</x:v>
      </x:c>
      <x:c r="B12" s="516">
        <x:v>1163</x:v>
      </x:c>
      <x:c r="C12" s="516">
        <x:f>G11</x:f>
        <x:v>3009</x:v>
      </x:c>
      <x:c r="D12" s="516">
        <x:v>22</x:v>
      </x:c>
      <x:c r="E12" s="516"/>
      <x:c r="F12" s="516"/>
      <x:c r="G12" s="516">
        <x:f>C12-D12+E12+F12</x:f>
        <x:v>2987</x:v>
      </x:c>
      <x:c r="H12" s="523"/>
    </x:row>
    <x:row r="13" spans="1:8" ht="20" customHeight="1">
      <x:c r="A13" s="827">
        <x:v>46033</x:v>
      </x:c>
      <x:c r="B13" s="516">
        <x:v>1163</x:v>
      </x:c>
      <x:c r="C13" s="516">
        <x:f>G12</x:f>
        <x:v>2987</x:v>
      </x:c>
      <x:c r="D13" s="516">
        <x:v>10</x:v>
      </x:c>
      <x:c r="E13" s="516"/>
      <x:c r="F13" s="516">
        <x:f>2-5</x:f>
        <x:v>-3</x:v>
      </x:c>
      <x:c r="G13" s="516">
        <x:f>C13-D13+E13+F13</x:f>
        <x:v>2974</x:v>
      </x:c>
      <x:c r="H13" s="832" t="s">
        <x:v>513</x:v>
      </x:c>
    </x:row>
    <x:row r="14" spans="1:8" ht="20" customHeight="1">
      <x:c r="A14" s="827">
        <x:v>46034</x:v>
      </x:c>
      <x:c r="B14" s="516">
        <x:v>1163</x:v>
      </x:c>
      <x:c r="C14" s="516">
        <x:f>G13</x:f>
        <x:v>2974</x:v>
      </x:c>
      <x:c r="D14" s="516">
        <x:v>8</x:v>
      </x:c>
      <x:c r="E14" s="516"/>
      <x:c r="F14" s="516"/>
      <x:c r="G14" s="516">
        <x:f>C14-D14+E14+F14</x:f>
        <x:v>2966</x:v>
      </x:c>
      <x:c r="H14" s="523"/>
    </x:row>
    <x:row r="15" spans="1:8" ht="20" customHeight="1">
      <x:c r="A15" s="827">
        <x:v>46035</x:v>
      </x:c>
      <x:c r="B15" s="516">
        <x:v>1163</x:v>
      </x:c>
      <x:c r="C15" s="516">
        <x:f>G14</x:f>
        <x:v>2966</x:v>
      </x:c>
      <x:c r="D15" s="516">
        <x:v>8</x:v>
      </x:c>
      <x:c r="E15" s="516"/>
      <x:c r="F15" s="516"/>
      <x:c r="G15" s="516">
        <x:f>C15-D15+E15+F15</x:f>
        <x:v>2958</x:v>
      </x:c>
      <x:c r="H15" s="523"/>
    </x:row>
    <x:row r="16" spans="1:8" ht="20" customHeight="1">
      <x:c r="A16" s="827">
        <x:v>46036</x:v>
      </x:c>
      <x:c r="B16" s="516">
        <x:v>1163</x:v>
      </x:c>
      <x:c r="C16" s="516">
        <x:f>G15</x:f>
        <x:v>2958</x:v>
      </x:c>
      <x:c r="D16" s="516">
        <x:v>5</x:v>
      </x:c>
      <x:c r="E16" s="516"/>
      <x:c r="F16" s="516"/>
      <x:c r="G16" s="516">
        <x:f>C16-D16+E16+F16</x:f>
        <x:v>2953</x:v>
      </x:c>
      <x:c r="H16" s="523"/>
    </x:row>
    <x:row r="17" spans="1:8" ht="20" customHeight="1">
      <x:c r="A17" s="827">
        <x:v>46037</x:v>
      </x:c>
      <x:c r="B17" s="516">
        <x:v>1163</x:v>
      </x:c>
      <x:c r="C17" s="516">
        <x:f>G16</x:f>
        <x:v>2953</x:v>
      </x:c>
      <x:c r="D17" s="516">
        <x:v>10</x:v>
      </x:c>
      <x:c r="E17" s="516"/>
      <x:c r="F17" s="516"/>
      <x:c r="G17" s="516">
        <x:f>C17-D17+E17+F17</x:f>
        <x:v>2943</x:v>
      </x:c>
      <x:c r="H17" s="523"/>
    </x:row>
    <x:row r="18" spans="1:8" ht="20" customHeight="1">
      <x:c r="A18" s="827">
        <x:v>46038</x:v>
      </x:c>
      <x:c r="B18" s="516">
        <x:v>1163</x:v>
      </x:c>
      <x:c r="C18" s="516">
        <x:f>G17</x:f>
        <x:v>2943</x:v>
      </x:c>
      <x:c r="D18" s="516">
        <x:v>6</x:v>
      </x:c>
      <x:c r="E18" s="516"/>
      <x:c r="F18" s="516"/>
      <x:c r="G18" s="516">
        <x:f>C18-D18+E18+F18</x:f>
        <x:v>2937</x:v>
      </x:c>
      <x:c r="H18" s="523"/>
    </x:row>
    <x:row r="19" spans="1:8" ht="20" customHeight="1">
      <x:c r="A19" s="827">
        <x:v>46039</x:v>
      </x:c>
      <x:c r="B19" s="516">
        <x:v>1163</x:v>
      </x:c>
      <x:c r="C19" s="516">
        <x:f>G18</x:f>
        <x:v>2937</x:v>
      </x:c>
      <x:c r="D19" s="516">
        <x:v>13</x:v>
      </x:c>
      <x:c r="E19" s="516"/>
      <x:c r="F19" s="516"/>
      <x:c r="G19" s="516">
        <x:f>C19-D19+E19+F19</x:f>
        <x:v>2924</x:v>
      </x:c>
      <x:c r="H19" s="523"/>
    </x:row>
    <x:row r="20" spans="1:8" ht="20" customHeight="1">
      <x:c r="A20" s="827">
        <x:v>46040</x:v>
      </x:c>
      <x:c r="B20" s="516">
        <x:v>1163</x:v>
      </x:c>
      <x:c r="C20" s="516">
        <x:f>G19</x:f>
        <x:v>2924</x:v>
      </x:c>
      <x:c r="D20" s="516">
        <x:v>11</x:v>
      </x:c>
      <x:c r="E20" s="516"/>
      <x:c r="F20" s="516"/>
      <x:c r="G20" s="516">
        <x:f>C20-D20+E20+F20</x:f>
        <x:v>2913</x:v>
      </x:c>
      <x:c r="H20" s="523"/>
    </x:row>
    <x:row r="21" spans="1:8" ht="20" customHeight="1">
      <x:c r="A21" s="827">
        <x:v>46041</x:v>
      </x:c>
      <x:c r="B21" s="516">
        <x:v>1163</x:v>
      </x:c>
      <x:c r="C21" s="516">
        <x:f>G20</x:f>
        <x:v>2913</x:v>
      </x:c>
      <x:c r="D21" s="516">
        <x:v>9</x:v>
      </x:c>
      <x:c r="E21" s="516"/>
      <x:c r="F21" s="516"/>
      <x:c r="G21" s="516">
        <x:f>C21-D21+E21+F21</x:f>
        <x:v>2904</x:v>
      </x:c>
      <x:c r="H21" s="523"/>
    </x:row>
    <x:row r="22" spans="1:8" ht="20" customHeight="1">
      <x:c r="A22" s="827">
        <x:v>46042</x:v>
      </x:c>
      <x:c r="B22" s="516">
        <x:v>1163</x:v>
      </x:c>
      <x:c r="C22" s="516">
        <x:f>G21</x:f>
        <x:v>2904</x:v>
      </x:c>
      <x:c r="D22" s="516">
        <x:v>2</x:v>
      </x:c>
      <x:c r="E22" s="516"/>
      <x:c r="F22" s="516"/>
      <x:c r="G22" s="516">
        <x:f>C22-D22+E22+F22</x:f>
        <x:v>2902</x:v>
      </x:c>
      <x:c r="H22" s="523"/>
    </x:row>
    <x:row r="23" spans="1:8" ht="20" customHeight="1">
      <x:c r="A23" s="827">
        <x:v>46043</x:v>
      </x:c>
      <x:c r="B23" s="516">
        <x:v>1163</x:v>
      </x:c>
      <x:c r="C23" s="516">
        <x:f>G22</x:f>
        <x:v>2902</x:v>
      </x:c>
      <x:c r="D23" s="516">
        <x:v>12</x:v>
      </x:c>
      <x:c r="E23" s="516"/>
      <x:c r="F23" s="516"/>
      <x:c r="G23" s="516">
        <x:f>C23-D23+E23+F23</x:f>
        <x:v>2890</x:v>
      </x:c>
      <x:c r="H23" s="523"/>
    </x:row>
    <x:row r="24" spans="1:8" ht="20" customHeight="1">
      <x:c r="A24" s="827">
        <x:v>46044</x:v>
      </x:c>
      <x:c r="B24" s="516">
        <x:v>1163</x:v>
      </x:c>
      <x:c r="C24" s="516">
        <x:f>G23</x:f>
        <x:v>2890</x:v>
      </x:c>
      <x:c r="D24" s="516">
        <x:v>6</x:v>
      </x:c>
      <x:c r="E24" s="516">
        <x:f>241+333</x:f>
        <x:v>574</x:v>
      </x:c>
      <x:c r="F24" s="516"/>
      <x:c r="G24" s="516">
        <x:f>C24-D24+E24+F24</x:f>
        <x:v>3458</x:v>
      </x:c>
      <x:c r="H24" s="523" t="s">
        <x:v>202</x:v>
      </x:c>
    </x:row>
    <x:row r="25" spans="1:8" ht="20" customHeight="1">
      <x:c r="A25" s="827">
        <x:v>46045</x:v>
      </x:c>
      <x:c r="B25" s="516">
        <x:f>1163+242</x:f>
        <x:v>1405</x:v>
      </x:c>
      <x:c r="C25" s="516">
        <x:f>G24</x:f>
        <x:v>3458</x:v>
      </x:c>
      <x:c r="D25" s="516">
        <x:v>9</x:v>
      </x:c>
      <x:c r="E25" s="516"/>
      <x:c r="F25" s="516"/>
      <x:c r="G25" s="516">
        <x:f>C25-D25+E25+F25</x:f>
        <x:v>3449</x:v>
      </x:c>
      <x:c r="H25" s="523"/>
    </x:row>
    <x:row r="26" spans="1:8" ht="20" customHeight="1">
      <x:c r="A26" s="827">
        <x:v>46046</x:v>
      </x:c>
      <x:c r="B26" s="516">
        <x:v>1405</x:v>
      </x:c>
      <x:c r="C26" s="516">
        <x:f>G25</x:f>
        <x:v>3449</x:v>
      </x:c>
      <x:c r="D26" s="516">
        <x:v>15</x:v>
      </x:c>
      <x:c r="E26" s="516"/>
      <x:c r="F26" s="516"/>
      <x:c r="G26" s="516">
        <x:f>C26-D26+E26+F26</x:f>
        <x:v>3434</x:v>
      </x:c>
      <x:c r="H26" s="523"/>
    </x:row>
    <x:row r="27" spans="1:8" ht="20" customHeight="1">
      <x:c r="A27" s="827">
        <x:v>46047</x:v>
      </x:c>
      <x:c r="B27" s="516">
        <x:v>1405</x:v>
      </x:c>
      <x:c r="C27" s="516">
        <x:f>G26</x:f>
        <x:v>3434</x:v>
      </x:c>
      <x:c r="D27" s="516">
        <x:v>8</x:v>
      </x:c>
      <x:c r="E27" s="516"/>
      <x:c r="F27" s="516"/>
      <x:c r="G27" s="516">
        <x:f>C27-D27+E27+F27</x:f>
        <x:v>3426</x:v>
      </x:c>
      <x:c r="H27" s="523"/>
    </x:row>
    <x:row r="28" spans="1:8" ht="20" customHeight="1">
      <x:c r="A28" s="827">
        <x:v>46048</x:v>
      </x:c>
      <x:c r="B28" s="516">
        <x:v>1405</x:v>
      </x:c>
      <x:c r="C28" s="516">
        <x:f>G27</x:f>
        <x:v>3426</x:v>
      </x:c>
      <x:c r="D28" s="516">
        <x:v>3</x:v>
      </x:c>
      <x:c r="E28" s="516"/>
      <x:c r="F28" s="516"/>
      <x:c r="G28" s="516">
        <x:f>C28-D28+E28+F28</x:f>
        <x:v>3423</x:v>
      </x:c>
      <x:c r="H28" s="523"/>
    </x:row>
    <x:row r="29" spans="1:8" ht="20" customHeight="1">
      <x:c r="A29" s="827">
        <x:v>46049</x:v>
      </x:c>
      <x:c r="B29" s="516">
        <x:v>1405</x:v>
      </x:c>
      <x:c r="C29" s="516">
        <x:f>G28</x:f>
        <x:v>3423</x:v>
      </x:c>
      <x:c r="D29" s="516">
        <x:v>9</x:v>
      </x:c>
      <x:c r="E29" s="516"/>
      <x:c r="F29" s="516">
        <x:v>-26</x:v>
      </x:c>
      <x:c r="G29" s="516">
        <x:f>C29-D29+E29+F29</x:f>
        <x:v>3388</x:v>
      </x:c>
      <x:c r="H29" s="523"/>
    </x:row>
    <x:row r="30" spans="1:8" ht="20" customHeight="1">
      <x:c r="A30" s="827">
        <x:v>46050</x:v>
      </x:c>
      <x:c r="B30" s="516">
        <x:v>1405</x:v>
      </x:c>
      <x:c r="C30" s="516">
        <x:f>G29</x:f>
        <x:v>3388</x:v>
      </x:c>
      <x:c r="D30" s="516">
        <x:v>7</x:v>
      </x:c>
      <x:c r="E30" s="516"/>
      <x:c r="F30" s="516"/>
      <x:c r="G30" s="516">
        <x:f>C30-D30+E30+F30</x:f>
        <x:v>3381</x:v>
      </x:c>
      <x:c r="H30" s="523"/>
    </x:row>
    <x:row r="31" spans="1:8" ht="20" customHeight="1">
      <x:c r="A31" s="827">
        <x:v>46051</x:v>
      </x:c>
      <x:c r="B31" s="516">
        <x:f>1405+250</x:f>
        <x:v>1655</x:v>
      </x:c>
      <x:c r="C31" s="516">
        <x:f>G30</x:f>
        <x:v>3381</x:v>
      </x:c>
      <x:c r="D31" s="516">
        <x:v>8</x:v>
      </x:c>
      <x:c r="E31" s="516">
        <x:v>308</x:v>
      </x:c>
      <x:c r="F31" s="516"/>
      <x:c r="G31" s="516">
        <x:f>C31-D31+E31+F31</x:f>
        <x:v>3681</x:v>
      </x:c>
      <x:c r="H31" s="523"/>
    </x:row>
    <x:row r="32" spans="1:8" ht="20" customHeight="1">
      <x:c r="A32" s="827">
        <x:v>46052</x:v>
      </x:c>
      <x:c r="B32" s="516">
        <x:v>1655</x:v>
      </x:c>
      <x:c r="C32" s="516">
        <x:f>G31</x:f>
        <x:v>3681</x:v>
      </x:c>
      <x:c r="D32" s="516">
        <x:v>22</x:v>
      </x:c>
      <x:c r="E32" s="516"/>
      <x:c r="F32" s="516"/>
      <x:c r="G32" s="516">
        <x:f>C32-D32+E32+F32</x:f>
        <x:v>3659</x:v>
      </x:c>
      <x:c r="H32" s="523"/>
    </x:row>
    <x:row r="33" spans="1:8" ht="20" customHeight="1">
      <x:c r="A33" s="828">
        <x:v>46053</x:v>
      </x:c>
      <x:c r="B33" s="516">
        <x:v>1655</x:v>
      </x:c>
      <x:c r="C33" s="516">
        <x:f>G32</x:f>
        <x:v>3659</x:v>
      </x:c>
      <x:c r="D33" s="831">
        <x:v>21</x:v>
      </x:c>
      <x:c r="E33" s="831"/>
      <x:c r="F33" s="831">
        <x:v>-16</x:v>
      </x:c>
      <x:c r="G33" s="516">
        <x:f>C33-D33+E33+F33</x:f>
        <x:v>3622</x:v>
      </x:c>
      <x:c r="H33" s="829"/>
    </x:row>
    <x:row r="35" spans="1:8" ht="29.149999999999999">
      <x:c r="A35" s="1641">
        <x:v>46048</x:v>
      </x:c>
      <x:c r="B35" s="1641"/>
      <x:c r="C35" s="1641"/>
      <x:c r="D35" s="1641"/>
      <x:c r="E35" s="1641"/>
      <x:c r="F35" s="1641"/>
      <x:c r="G35" s="1641"/>
      <x:c r="H35" s="1641"/>
    </x:row>
    <x:row r="36" spans="1:8" ht="16.75">
      <x:c r="A36" s="825" t="s">
        <x:v>1044</x:v>
      </x:c>
      <x:c r="B36" s="826" t="s">
        <x:v>10302</x:v>
      </x:c>
      <x:c r="C36" s="826" t="s">
        <x:v>10378</x:v>
      </x:c>
      <x:c r="D36" s="826" t="s">
        <x:v>10376</x:v>
      </x:c>
      <x:c r="E36" s="826" t="s">
        <x:v>10362</x:v>
      </x:c>
      <x:c r="F36" s="826" t="s">
        <x:v>10289</x:v>
      </x:c>
      <x:c r="G36" s="826" t="s">
        <x:v>10319</x:v>
      </x:c>
      <x:c r="H36" s="830" t="s">
        <x:v>3936</x:v>
      </x:c>
    </x:row>
    <x:row r="37" spans="1:8" ht="20" customHeight="1">
      <x:c r="A37" s="827">
        <x:v>46054</x:v>
      </x:c>
      <x:c r="B37" s="516">
        <x:v>1655</x:v>
      </x:c>
      <x:c r="C37" s="516">
        <x:v>3622</x:v>
      </x:c>
      <x:c r="D37" s="516">
        <x:v>15</x:v>
      </x:c>
      <x:c r="E37" s="516"/>
      <x:c r="F37" s="516"/>
      <x:c r="G37" s="516">
        <x:f>C37-D37+E37+F37</x:f>
        <x:v>3607</x:v>
      </x:c>
      <x:c r="H37" s="523"/>
    </x:row>
    <x:row r="38" spans="1:8" ht="20" customHeight="1">
      <x:c r="A38" s="827">
        <x:v>46055</x:v>
      </x:c>
      <x:c r="B38" s="516">
        <x:v>1655</x:v>
      </x:c>
      <x:c r="C38" s="516">
        <x:f>G37</x:f>
        <x:v>3607</x:v>
      </x:c>
      <x:c r="D38" s="516">
        <x:v>6</x:v>
      </x:c>
      <x:c r="E38" s="516"/>
      <x:c r="F38" s="516"/>
      <x:c r="G38" s="516">
        <x:f>C38-D38+E38+F38</x:f>
        <x:v>3601</x:v>
      </x:c>
      <x:c r="H38" s="523"/>
    </x:row>
    <x:row r="39" spans="1:8" ht="20" customHeight="1">
      <x:c r="A39" s="827">
        <x:v>46056</x:v>
      </x:c>
      <x:c r="B39" s="516">
        <x:v>1655</x:v>
      </x:c>
      <x:c r="C39" s="516">
        <x:f>G38</x:f>
        <x:v>3601</x:v>
      </x:c>
      <x:c r="D39" s="516">
        <x:v>4</x:v>
      </x:c>
      <x:c r="E39" s="516">
        <x:v>11</x:v>
      </x:c>
      <x:c r="F39" s="516">
        <x:v>-15</x:v>
      </x:c>
      <x:c r="G39" s="516">
        <x:f>C39-D39+E39+F39</x:f>
        <x:v>3593</x:v>
      </x:c>
      <x:c r="H39" s="523" t="s">
        <x:v>11727</x:v>
      </x:c>
    </x:row>
    <x:row r="40" spans="1:8" ht="20" customHeight="1">
      <x:c r="A40" s="827">
        <x:v>46057</x:v>
      </x:c>
      <x:c r="B40" s="516">
        <x:f>1655+15</x:f>
        <x:v>1670</x:v>
      </x:c>
      <x:c r="C40" s="516">
        <x:f>G39</x:f>
        <x:v>3593</x:v>
      </x:c>
      <x:c r="D40" s="516">
        <x:v>6</x:v>
      </x:c>
      <x:c r="E40" s="516"/>
      <x:c r="F40" s="516"/>
      <x:c r="G40" s="516">
        <x:f>C40-D40+E40+F40</x:f>
        <x:v>3587</x:v>
      </x:c>
      <x:c r="H40" s="523"/>
    </x:row>
    <x:row r="41" spans="1:8" ht="20" customHeight="1">
      <x:c r="A41" s="827">
        <x:v>46058</x:v>
      </x:c>
      <x:c r="B41" s="516">
        <x:f>B40</x:f>
        <x:v>1670</x:v>
      </x:c>
      <x:c r="C41" s="516">
        <x:f>G40</x:f>
        <x:v>3587</x:v>
      </x:c>
      <x:c r="D41" s="516">
        <x:v>7</x:v>
      </x:c>
      <x:c r="E41" s="516"/>
      <x:c r="F41" s="516"/>
      <x:c r="G41" s="516">
        <x:f>C41-D41+E41+F41</x:f>
        <x:v>3580</x:v>
      </x:c>
      <x:c r="H41" s="832"/>
    </x:row>
    <x:row r="42" spans="1:8" ht="20" customHeight="1">
      <x:c r="A42" s="827">
        <x:v>46059</x:v>
      </x:c>
      <x:c r="B42" s="516">
        <x:f>B41</x:f>
        <x:v>1670</x:v>
      </x:c>
      <x:c r="C42" s="516">
        <x:f>G41</x:f>
        <x:v>3580</x:v>
      </x:c>
      <x:c r="D42" s="516">
        <x:v>17</x:v>
      </x:c>
      <x:c r="E42" s="516"/>
      <x:c r="F42" s="516">
        <x:f>3-55</x:f>
        <x:v>-52</x:v>
      </x:c>
      <x:c r="G42" s="516">
        <x:f>C42-D42+E42+F42</x:f>
        <x:v>3511</x:v>
      </x:c>
      <x:c r="H42" s="832" t="s">
        <x:v>12062</x:v>
      </x:c>
    </x:row>
    <x:row r="43" spans="1:8" ht="20" customHeight="1">
      <x:c r="A43" s="827">
        <x:v>46060</x:v>
      </x:c>
      <x:c r="B43" s="516">
        <x:f>B42-66</x:f>
        <x:v>1604</x:v>
      </x:c>
      <x:c r="C43" s="516">
        <x:f>G42</x:f>
        <x:v>3511</x:v>
      </x:c>
      <x:c r="D43" s="516">
        <x:v>11</x:v>
      </x:c>
      <x:c r="E43" s="516"/>
      <x:c r="F43" s="516"/>
      <x:c r="G43" s="516">
        <x:f>C43-D43+E43+F43</x:f>
        <x:v>3500</x:v>
      </x:c>
      <x:c r="H43" s="523" t="s">
        <x:v>12071</x:v>
      </x:c>
    </x:row>
    <x:row r="44" spans="1:8" ht="20" customHeight="1">
      <x:c r="A44" s="827">
        <x:v>46061</x:v>
      </x:c>
      <x:c r="B44" s="516">
        <x:v>1604</x:v>
      </x:c>
      <x:c r="C44" s="516">
        <x:f>G43</x:f>
        <x:v>3500</x:v>
      </x:c>
      <x:c r="D44" s="516">
        <x:v>9</x:v>
      </x:c>
      <x:c r="E44" s="516"/>
      <x:c r="F44" s="516">
        <x:f>-83-29</x:f>
        <x:v>-112</x:v>
      </x:c>
      <x:c r="G44" s="516">
        <x:f>C44-D44+E44+F44</x:f>
        <x:v>3379</x:v>
      </x:c>
      <x:c r="H44" s="523" t="s">
        <x:v>12060</x:v>
      </x:c>
    </x:row>
    <x:row r="45" spans="1:8" ht="20" customHeight="1">
      <x:c r="A45" s="827">
        <x:v>46062</x:v>
      </x:c>
      <x:c r="B45" s="516">
        <x:v>1604</x:v>
      </x:c>
      <x:c r="C45" s="516">
        <x:f>G44</x:f>
        <x:v>3379</x:v>
      </x:c>
      <x:c r="D45" s="516">
        <x:v>6</x:v>
      </x:c>
      <x:c r="E45" s="516"/>
      <x:c r="F45" s="516"/>
      <x:c r="G45" s="516">
        <x:f>C45-D45+E45+F45</x:f>
        <x:v>3373</x:v>
      </x:c>
      <x:c r="H45" s="523"/>
    </x:row>
    <x:row r="46" spans="1:8" ht="20" customHeight="1">
      <x:c r="A46" s="827">
        <x:v>46063</x:v>
      </x:c>
      <x:c r="B46" s="516">
        <x:v>1604</x:v>
      </x:c>
      <x:c r="C46" s="516">
        <x:f>G45</x:f>
        <x:v>3373</x:v>
      </x:c>
      <x:c r="D46" s="516">
        <x:v>5</x:v>
      </x:c>
      <x:c r="E46" s="516"/>
      <x:c r="F46" s="516"/>
      <x:c r="G46" s="516">
        <x:f>C46-D46+E46+F46</x:f>
        <x:v>3368</x:v>
      </x:c>
      <x:c r="H46" s="523"/>
    </x:row>
    <x:row r="47" spans="1:8" ht="20" customHeight="1">
      <x:c r="A47" s="827">
        <x:v>46064</x:v>
      </x:c>
      <x:c r="B47" s="516">
        <x:v>1604</x:v>
      </x:c>
      <x:c r="C47" s="516">
        <x:f>G46</x:f>
        <x:v>3368</x:v>
      </x:c>
      <x:c r="D47" s="516">
        <x:v>8</x:v>
      </x:c>
      <x:c r="E47" s="516"/>
      <x:c r="F47" s="516"/>
      <x:c r="G47" s="516">
        <x:f>C47-D47+E47+F47</x:f>
        <x:v>3360</x:v>
      </x:c>
      <x:c r="H47" s="832"/>
    </x:row>
    <x:row r="48" spans="1:8" ht="20" customHeight="1">
      <x:c r="A48" s="827">
        <x:v>46065</x:v>
      </x:c>
      <x:c r="B48" s="516">
        <x:v>1604</x:v>
      </x:c>
      <x:c r="C48" s="516">
        <x:f>G47</x:f>
        <x:v>3360</x:v>
      </x:c>
      <x:c r="D48" s="516">
        <x:v>16</x:v>
      </x:c>
      <x:c r="E48" s="516"/>
      <x:c r="F48" s="516">
        <x:v>-3</x:v>
      </x:c>
      <x:c r="G48" s="516">
        <x:f>C48-D48+E48+F48</x:f>
        <x:v>3341</x:v>
      </x:c>
      <x:c r="H48" s="523" t="s">
        <x:v>10658</x:v>
      </x:c>
    </x:row>
    <x:row r="49" spans="1:8" ht="20" customHeight="1">
      <x:c r="A49" s="827">
        <x:v>46066</x:v>
      </x:c>
      <x:c r="B49" s="516">
        <x:f>1604-1</x:f>
        <x:v>1603</x:v>
      </x:c>
      <x:c r="C49" s="516">
        <x:f>G48</x:f>
        <x:v>3341</x:v>
      </x:c>
      <x:c r="D49" s="516">
        <x:v>15</x:v>
      </x:c>
      <x:c r="E49" s="516"/>
      <x:c r="F49" s="516">
        <x:f>-53+3</x:f>
        <x:v>-50</x:v>
      </x:c>
      <x:c r="G49" s="516">
        <x:f>C49-D49+E49+F49</x:f>
        <x:v>3276</x:v>
      </x:c>
      <x:c r="H49" s="832" t="s">
        <x:v>4279</x:v>
      </x:c>
    </x:row>
    <x:row r="50" spans="1:8" ht="20" customHeight="1">
      <x:c r="A50" s="827">
        <x:v>46067</x:v>
      </x:c>
      <x:c r="B50" s="516">
        <x:f>1604+1</x:f>
        <x:v>1605</x:v>
      </x:c>
      <x:c r="C50" s="516">
        <x:f>G49</x:f>
        <x:v>3276</x:v>
      </x:c>
      <x:c r="D50" s="516">
        <x:f>2+18</x:f>
        <x:v>20</x:v>
      </x:c>
      <x:c r="E50" s="516"/>
      <x:c r="F50" s="516">
        <x:v>1</x:v>
      </x:c>
      <x:c r="G50" s="516">
        <x:f>C50-D50+E50+F50</x:f>
        <x:v>3257</x:v>
      </x:c>
      <x:c r="H50" s="832" t="s">
        <x:v>1496</x:v>
      </x:c>
    </x:row>
    <x:row r="51" spans="1:8" ht="20" customHeight="1">
      <x:c r="A51" s="827">
        <x:v>46068</x:v>
      </x:c>
      <x:c r="B51" s="516">
        <x:f>1604+1+58</x:f>
        <x:v>1663</x:v>
      </x:c>
      <x:c r="C51" s="516">
        <x:f>G50</x:f>
        <x:v>3257</x:v>
      </x:c>
      <x:c r="D51" s="516">
        <x:v>12</x:v>
      </x:c>
      <x:c r="E51" s="516"/>
      <x:c r="F51" s="516"/>
      <x:c r="G51" s="516">
        <x:f>C51-D51+E51+F51</x:f>
        <x:v>3245</x:v>
      </x:c>
      <x:c r="H51" s="523"/>
    </x:row>
    <x:row r="52" spans="1:8" ht="20" customHeight="1">
      <x:c r="A52" s="827">
        <x:v>46069</x:v>
      </x:c>
      <x:c r="B52" s="516">
        <x:f>1604+1+58</x:f>
        <x:v>1663</x:v>
      </x:c>
      <x:c r="C52" s="516">
        <x:f>G51</x:f>
        <x:v>3245</x:v>
      </x:c>
      <x:c r="D52" s="516">
        <x:v>11</x:v>
      </x:c>
      <x:c r="E52" s="516"/>
      <x:c r="F52" s="516"/>
      <x:c r="G52" s="516">
        <x:f>C52-D52+E52+F52</x:f>
        <x:v>3234</x:v>
      </x:c>
      <x:c r="H52" s="523"/>
    </x:row>
    <x:row r="53" spans="1:8" ht="20" customHeight="1">
      <x:c r="A53" s="827">
        <x:v>46070</x:v>
      </x:c>
      <x:c r="B53" s="516">
        <x:f>1604+1+58</x:f>
        <x:v>1663</x:v>
      </x:c>
      <x:c r="C53" s="516">
        <x:f>G52</x:f>
        <x:v>3234</x:v>
      </x:c>
      <x:c r="D53" s="516">
        <x:v>15</x:v>
      </x:c>
      <x:c r="E53" s="516"/>
      <x:c r="F53" s="516">
        <x:v>-42</x:v>
      </x:c>
      <x:c r="G53" s="516">
        <x:f>C53-D53+E53+F53</x:f>
        <x:v>3177</x:v>
      </x:c>
      <x:c r="H53" s="832" t="s">
        <x:v>884</x:v>
      </x:c>
    </x:row>
    <x:row r="54" spans="1:8" ht="20" customHeight="1">
      <x:c r="A54" s="827">
        <x:v>46071</x:v>
      </x:c>
      <x:c r="B54" s="516">
        <x:f>1604+1+58</x:f>
        <x:v>1663</x:v>
      </x:c>
      <x:c r="C54" s="516">
        <x:f>G53</x:f>
        <x:v>3177</x:v>
      </x:c>
      <x:c r="D54" s="516">
        <x:v>5</x:v>
      </x:c>
      <x:c r="E54" s="516"/>
      <x:c r="F54" s="516"/>
      <x:c r="G54" s="516">
        <x:f>C54-D54+E54+F54</x:f>
        <x:v>3172</x:v>
      </x:c>
      <x:c r="H54" s="523"/>
    </x:row>
    <x:row r="55" spans="1:8" ht="20" customHeight="1">
      <x:c r="A55" s="827">
        <x:v>46072</x:v>
      </x:c>
      <x:c r="B55" s="516">
        <x:f>1604+1+58</x:f>
        <x:v>1663</x:v>
      </x:c>
      <x:c r="C55" s="516">
        <x:f>G54</x:f>
        <x:v>3172</x:v>
      </x:c>
      <x:c r="D55" s="516">
        <x:v>5</x:v>
      </x:c>
      <x:c r="E55" s="516"/>
      <x:c r="F55" s="516"/>
      <x:c r="G55" s="516">
        <x:f>C55-D55+E55+F55</x:f>
        <x:v>3167</x:v>
      </x:c>
      <x:c r="H55" s="523"/>
    </x:row>
    <x:row r="56" spans="1:8" ht="20" customHeight="1">
      <x:c r="A56" s="827">
        <x:v>46073</x:v>
      </x:c>
      <x:c r="B56" s="516">
        <x:f>1604+1+58</x:f>
        <x:v>1663</x:v>
      </x:c>
      <x:c r="C56" s="516">
        <x:f>G55</x:f>
        <x:v>3167</x:v>
      </x:c>
      <x:c r="D56" s="516">
        <x:v>8</x:v>
      </x:c>
      <x:c r="E56" s="516"/>
      <x:c r="F56" s="516"/>
      <x:c r="G56" s="516">
        <x:f>C56-D56+E56+F56</x:f>
        <x:v>3159</x:v>
      </x:c>
      <x:c r="H56" s="523"/>
    </x:row>
    <x:row r="57" spans="1:8" ht="20" customHeight="1">
      <x:c r="A57" s="827">
        <x:v>46074</x:v>
      </x:c>
      <x:c r="B57" s="516">
        <x:f>1604+1+58</x:f>
        <x:v>1663</x:v>
      </x:c>
      <x:c r="C57" s="516">
        <x:f>G56</x:f>
        <x:v>3159</x:v>
      </x:c>
      <x:c r="D57" s="516">
        <x:v>7</x:v>
      </x:c>
      <x:c r="E57" s="516"/>
      <x:c r="F57" s="516"/>
      <x:c r="G57" s="516">
        <x:f>C57-D57+E57+F57</x:f>
        <x:v>3152</x:v>
      </x:c>
      <x:c r="H57" s="523"/>
    </x:row>
    <x:row r="58" spans="1:8" ht="20" customHeight="1">
      <x:c r="A58" s="827">
        <x:v>46075</x:v>
      </x:c>
      <x:c r="B58" s="516">
        <x:f>1604+1+58</x:f>
        <x:v>1663</x:v>
      </x:c>
      <x:c r="C58" s="516">
        <x:f>G57</x:f>
        <x:v>3152</x:v>
      </x:c>
      <x:c r="D58" s="516">
        <x:v>5</x:v>
      </x:c>
      <x:c r="E58" s="516"/>
      <x:c r="F58" s="516"/>
      <x:c r="G58" s="516">
        <x:f>C58-D58+E58+F58</x:f>
        <x:v>3147</x:v>
      </x:c>
      <x:c r="H58" s="523"/>
    </x:row>
    <x:row r="59" spans="1:8" ht="20" customHeight="1">
      <x:c r="A59" s="827">
        <x:v>46076</x:v>
      </x:c>
      <x:c r="B59" s="516">
        <x:f>1604+1+58</x:f>
        <x:v>1663</x:v>
      </x:c>
      <x:c r="C59" s="516">
        <x:f>G58</x:f>
        <x:v>3147</x:v>
      </x:c>
      <x:c r="D59" s="516">
        <x:v>3</x:v>
      </x:c>
      <x:c r="E59" s="516"/>
      <x:c r="F59" s="516"/>
      <x:c r="G59" s="516">
        <x:f>C59-D59+E59+F59</x:f>
        <x:v>3144</x:v>
      </x:c>
      <x:c r="H59" s="523"/>
    </x:row>
    <x:row r="60" spans="1:8" ht="20" customHeight="1">
      <x:c r="A60" s="827">
        <x:v>46077</x:v>
      </x:c>
      <x:c r="B60" s="516">
        <x:f>1604+1+58</x:f>
        <x:v>1663</x:v>
      </x:c>
      <x:c r="C60" s="516">
        <x:f>G59</x:f>
        <x:v>3144</x:v>
      </x:c>
      <x:c r="D60" s="516">
        <x:v>14</x:v>
      </x:c>
      <x:c r="E60" s="516"/>
      <x:c r="F60" s="516">
        <x:v>-29</x:v>
      </x:c>
      <x:c r="G60" s="516">
        <x:f>C60-D60+E60+F60</x:f>
        <x:v>3101</x:v>
      </x:c>
      <x:c r="H60" s="832" t="s">
        <x:v>1791</x:v>
      </x:c>
    </x:row>
    <x:row r="61" spans="1:8" ht="20" customHeight="1">
      <x:c r="A61" s="827">
        <x:v>46078</x:v>
      </x:c>
      <x:c r="B61" s="516">
        <x:f>1604+1+58</x:f>
        <x:v>1663</x:v>
      </x:c>
      <x:c r="C61" s="516">
        <x:f>G60</x:f>
        <x:v>3101</x:v>
      </x:c>
      <x:c r="D61" s="516">
        <x:v>10</x:v>
      </x:c>
      <x:c r="E61" s="516"/>
      <x:c r="F61" s="516"/>
      <x:c r="G61" s="516">
        <x:f>C61-D61+E61+F61</x:f>
        <x:v>3091</x:v>
      </x:c>
      <x:c r="H61" s="832" t="s">
        <x:v>806</x:v>
      </x:c>
    </x:row>
    <x:row r="62" spans="1:8" ht="20" customHeight="1">
      <x:c r="A62" s="827">
        <x:v>46079</x:v>
      </x:c>
      <x:c r="B62" s="516">
        <x:f>1604+1+58</x:f>
        <x:v>1663</x:v>
      </x:c>
      <x:c r="C62" s="516">
        <x:f>G61</x:f>
        <x:v>3091</x:v>
      </x:c>
      <x:c r="D62" s="516">
        <x:v>10</x:v>
      </x:c>
      <x:c r="E62" s="516">
        <x:v>11</x:v>
      </x:c>
      <x:c r="F62" s="516">
        <x:f>-5+1-1+144</x:f>
        <x:v>139</x:v>
      </x:c>
      <x:c r="G62" s="516">
        <x:f>C62-D62+E62+F62</x:f>
        <x:v>3231</x:v>
      </x:c>
      <x:c r="H62" s="832" t="s">
        <x:v>10498</x:v>
      </x:c>
    </x:row>
    <x:row r="63" spans="1:8" ht="20" customHeight="1">
      <x:c r="A63" s="827">
        <x:v>46080</x:v>
      </x:c>
      <x:c r="B63" s="516">
        <x:f>1604+1+58</x:f>
        <x:v>1663</x:v>
      </x:c>
      <x:c r="C63" s="516">
        <x:f>G62</x:f>
        <x:v>3231</x:v>
      </x:c>
      <x:c r="D63" s="516">
        <x:v>16</x:v>
      </x:c>
      <x:c r="E63" s="516"/>
      <x:c r="F63" s="516"/>
      <x:c r="G63" s="516">
        <x:f>C63-D63+E63+F63</x:f>
        <x:v>3215</x:v>
      </x:c>
      <x:c r="H63" s="523"/>
    </x:row>
    <x:row r="64" spans="1:8" ht="20" customHeight="1">
      <x:c r="A64" s="827">
        <x:v>46081</x:v>
      </x:c>
      <x:c r="B64" s="516">
        <x:f>1604+1+58</x:f>
        <x:v>1663</x:v>
      </x:c>
      <x:c r="C64" s="516">
        <x:f>G63</x:f>
        <x:v>3215</x:v>
      </x:c>
      <x:c r="D64" s="516">
        <x:v>3</x:v>
      </x:c>
      <x:c r="E64" s="516"/>
      <x:c r="F64" s="516">
        <x:f>-3</x:f>
        <x:v>-3</x:v>
      </x:c>
      <x:c r="G64" s="516">
        <x:f>C64-D64+E64+F64</x:f>
        <x:v>3209</x:v>
      </x:c>
      <x:c r="H64" s="832" t="s">
        <x:v>11068</x:v>
      </x:c>
    </x:row>
    <x:row r="65" spans="1:8" ht="20" customHeight="1">
      <x:c r="A65" s="827"/>
      <x:c r="B65" s="516"/>
      <x:c r="C65" s="516"/>
      <x:c r="D65" s="516"/>
      <x:c r="E65" s="516"/>
      <x:c r="F65" s="516"/>
      <x:c r="G65" s="516"/>
      <x:c r="H65" s="523"/>
    </x:row>
    <x:row r="66" spans="1:8" ht="20" customHeight="1">
      <x:c r="A66" s="827"/>
      <x:c r="B66" s="516"/>
      <x:c r="C66" s="516"/>
      <x:c r="D66" s="516"/>
      <x:c r="E66" s="516"/>
      <x:c r="F66" s="516"/>
      <x:c r="G66" s="516"/>
      <x:c r="H66" s="523"/>
    </x:row>
    <x:row r="67" spans="1:8" ht="20" customHeight="1">
      <x:c r="A67" s="828"/>
      <x:c r="B67" s="516"/>
      <x:c r="C67" s="516"/>
      <x:c r="D67" s="831"/>
      <x:c r="E67" s="831"/>
      <x:c r="F67" s="831"/>
      <x:c r="G67" s="516"/>
      <x:c r="H67" s="829"/>
    </x:row>
    <x:row r="68" spans="1:8" ht="29.149999999999999">
      <x:c r="A68" s="1641">
        <x:v>46048</x:v>
      </x:c>
      <x:c r="B68" s="1641"/>
      <x:c r="C68" s="1641"/>
      <x:c r="D68" s="1641"/>
      <x:c r="E68" s="1641"/>
      <x:c r="F68" s="1641"/>
      <x:c r="G68" s="1641"/>
      <x:c r="H68" s="1641"/>
    </x:row>
    <x:row r="69" spans="1:8" ht="16.75">
      <x:c r="A69" s="825" t="s">
        <x:v>1044</x:v>
      </x:c>
      <x:c r="B69" s="826" t="s">
        <x:v>10302</x:v>
      </x:c>
      <x:c r="C69" s="826" t="s">
        <x:v>10378</x:v>
      </x:c>
      <x:c r="D69" s="826" t="s">
        <x:v>10376</x:v>
      </x:c>
      <x:c r="E69" s="826" t="s">
        <x:v>10362</x:v>
      </x:c>
      <x:c r="F69" s="826" t="s">
        <x:v>10289</x:v>
      </x:c>
      <x:c r="G69" s="826" t="s">
        <x:v>10319</x:v>
      </x:c>
      <x:c r="H69" s="830" t="s">
        <x:v>3936</x:v>
      </x:c>
    </x:row>
    <x:row r="70" spans="1:8" customHeight="1">
      <x:c r="A70" s="827">
        <x:v>46082</x:v>
      </x:c>
      <x:c r="B70" s="516">
        <x:f>1336-23</x:f>
        <x:v>1313</x:v>
      </x:c>
      <x:c r="C70" s="516">
        <x:v>3209</x:v>
      </x:c>
      <x:c r="D70" s="516">
        <x:v>6</x:v>
      </x:c>
      <x:c r="E70" s="516"/>
      <x:c r="F70" s="516"/>
      <x:c r="G70" s="516">
        <x:f>C70-D70+E70+F70</x:f>
        <x:v>3203</x:v>
      </x:c>
      <x:c r="H70" s="523" t="s">
        <x:v>8604</x:v>
      </x:c>
    </x:row>
    <x:row r="71" spans="1:8" customHeight="1">
      <x:c r="A71" s="827">
        <x:v>46083</x:v>
      </x:c>
      <x:c r="B71" s="516">
        <x:v>1313</x:v>
      </x:c>
      <x:c r="C71" s="516">
        <x:f>G70</x:f>
        <x:v>3203</x:v>
      </x:c>
      <x:c r="D71" s="516">
        <x:v>9</x:v>
      </x:c>
      <x:c r="E71" s="516"/>
      <x:c r="F71" s="516"/>
      <x:c r="G71" s="516">
        <x:f>C71-D71+E71+F71</x:f>
        <x:v>3194</x:v>
      </x:c>
      <x:c r="H71" s="523"/>
    </x:row>
    <x:row r="72" spans="1:8" customHeight="1">
      <x:c r="A72" s="827">
        <x:v>46084</x:v>
      </x:c>
      <x:c r="B72" s="516">
        <x:v>1313</x:v>
      </x:c>
      <x:c r="C72" s="516">
        <x:f>G71</x:f>
        <x:v>3194</x:v>
      </x:c>
      <x:c r="D72" s="516">
        <x:v>12</x:v>
      </x:c>
      <x:c r="E72" s="516"/>
      <x:c r="F72" s="516"/>
      <x:c r="G72" s="516">
        <x:f>C72-D72+E72+F72</x:f>
        <x:v>3182</x:v>
      </x:c>
      <x:c r="H72" s="523"/>
    </x:row>
    <x:row r="73" spans="1:8" customHeight="1">
      <x:c r="A73" s="827">
        <x:v>46085</x:v>
      </x:c>
      <x:c r="B73" s="516">
        <x:v>1313</x:v>
      </x:c>
      <x:c r="C73" s="516">
        <x:f>G72</x:f>
        <x:v>3182</x:v>
      </x:c>
      <x:c r="D73" s="516">
        <x:v>20</x:v>
      </x:c>
      <x:c r="E73" s="516"/>
      <x:c r="F73" s="516"/>
      <x:c r="G73" s="516">
        <x:f>C73-D73+E73+F73</x:f>
        <x:v>3162</x:v>
      </x:c>
      <x:c r="H73" s="523"/>
    </x:row>
    <x:row r="74" spans="1:8" customHeight="1">
      <x:c r="A74" s="827">
        <x:v>46086</x:v>
      </x:c>
      <x:c r="B74" s="516">
        <x:v>1313</x:v>
      </x:c>
      <x:c r="C74" s="516">
        <x:f>G73</x:f>
        <x:v>3162</x:v>
      </x:c>
      <x:c r="D74" s="516">
        <x:v>18</x:v>
      </x:c>
      <x:c r="E74" s="516"/>
      <x:c r="F74" s="516">
        <x:f>1+10-3-2+1-1</x:f>
        <x:v>6</x:v>
      </x:c>
      <x:c r="G74" s="516">
        <x:f>C74-D74+E74+F74</x:f>
        <x:v>3150</x:v>
      </x:c>
      <x:c r="H74" s="832" t="s">
        <x:v>3275</x:v>
      </x:c>
    </x:row>
    <x:row r="75" spans="1:8" customHeight="1">
      <x:c r="A75" s="827">
        <x:v>46087</x:v>
      </x:c>
      <x:c r="B75" s="516">
        <x:f>1313+1</x:f>
        <x:v>1314</x:v>
      </x:c>
      <x:c r="C75" s="516">
        <x:f>G74</x:f>
        <x:v>3150</x:v>
      </x:c>
      <x:c r="D75" s="516">
        <x:v>13</x:v>
      </x:c>
      <x:c r="E75" s="516"/>
      <x:c r="F75" s="516"/>
      <x:c r="G75" s="516">
        <x:f>C75-D75+E75+F75</x:f>
        <x:v>3137</x:v>
      </x:c>
      <x:c r="H75" s="832"/>
    </x:row>
    <x:row r="76" spans="1:8" customHeight="1">
      <x:c r="A76" s="827">
        <x:v>46088</x:v>
      </x:c>
      <x:c r="B76" s="516">
        <x:f>1313+1</x:f>
        <x:v>1314</x:v>
      </x:c>
      <x:c r="C76" s="516">
        <x:f>G75</x:f>
        <x:v>3137</x:v>
      </x:c>
      <x:c r="D76" s="516">
        <x:v>27</x:v>
      </x:c>
      <x:c r="E76" s="516"/>
      <x:c r="F76" s="516"/>
      <x:c r="G76" s="516">
        <x:f>C76-D76+E76+F76</x:f>
        <x:v>3110</x:v>
      </x:c>
      <x:c r="H76" s="523"/>
    </x:row>
    <x:row r="77" spans="1:8" customHeight="1">
      <x:c r="A77" s="827">
        <x:v>46089</x:v>
      </x:c>
      <x:c r="B77" s="516">
        <x:f>1313+1</x:f>
        <x:v>1314</x:v>
      </x:c>
      <x:c r="C77" s="516">
        <x:f>G76</x:f>
        <x:v>3110</x:v>
      </x:c>
      <x:c r="D77" s="516">
        <x:v>19</x:v>
      </x:c>
      <x:c r="E77" s="516"/>
      <x:c r="F77" s="516">
        <x:f>2-1</x:f>
        <x:v>1</x:v>
      </x:c>
      <x:c r="G77" s="516">
        <x:f>C77-D77+E77+F77</x:f>
        <x:v>3092</x:v>
      </x:c>
      <x:c r="H77" s="832" t="s">
        <x:v>12023</x:v>
      </x:c>
    </x:row>
    <x:row r="78" spans="1:8" customHeight="1">
      <x:c r="A78" s="827">
        <x:v>46090</x:v>
      </x:c>
      <x:c r="B78" s="516">
        <x:f>1313+1</x:f>
        <x:v>1314</x:v>
      </x:c>
      <x:c r="C78" s="516">
        <x:f>G77</x:f>
        <x:v>3092</x:v>
      </x:c>
      <x:c r="D78" s="516">
        <x:v>28</x:v>
      </x:c>
      <x:c r="E78" s="516"/>
      <x:c r="F78" s="516">
        <x:f>-2-10</x:f>
        <x:v>-12</x:v>
      </x:c>
      <x:c r="G78" s="516">
        <x:f>C78-D78+E78+F78</x:f>
        <x:v>3052</x:v>
      </x:c>
      <x:c r="H78" s="832" t="s">
        <x:v>265</x:v>
      </x:c>
    </x:row>
    <x:row r="79" spans="1:8" customHeight="1">
      <x:c r="A79" s="827">
        <x:v>46091</x:v>
      </x:c>
      <x:c r="B79" s="516">
        <x:f>1313+1</x:f>
        <x:v>1314</x:v>
      </x:c>
      <x:c r="C79" s="516">
        <x:f>G78</x:f>
        <x:v>3052</x:v>
      </x:c>
      <x:c r="D79" s="516">
        <x:v>11</x:v>
      </x:c>
      <x:c r="E79" s="516"/>
      <x:c r="F79" s="516">
        <x:f>1-1</x:f>
        <x:v>0</x:v>
      </x:c>
      <x:c r="G79" s="516">
        <x:f>C79-D79+E79+F79</x:f>
        <x:v>3041</x:v>
      </x:c>
      <x:c r="H79" s="832" t="s">
        <x:v>1016</x:v>
      </x:c>
    </x:row>
    <x:row r="80" spans="1:8" customHeight="1">
      <x:c r="A80" s="827">
        <x:v>46092</x:v>
      </x:c>
      <x:c r="B80" s="516">
        <x:f>1313+1</x:f>
        <x:v>1314</x:v>
      </x:c>
      <x:c r="C80" s="516">
        <x:f>G79</x:f>
        <x:v>3041</x:v>
      </x:c>
      <x:c r="D80" s="516">
        <x:v>21</x:v>
      </x:c>
      <x:c r="E80" s="516"/>
      <x:c r="F80" s="516">
        <x:v>3</x:v>
      </x:c>
      <x:c r="G80" s="516">
        <x:f>C80-D80+E80+F80</x:f>
        <x:v>3023</x:v>
      </x:c>
      <x:c r="H80" s="832" t="s">
        <x:v>472</x:v>
      </x:c>
    </x:row>
    <x:row r="81" spans="1:8" customHeight="1">
      <x:c r="A81" s="827">
        <x:v>46093</x:v>
      </x:c>
      <x:c r="B81" s="516">
        <x:f>1313+1</x:f>
        <x:v>1314</x:v>
      </x:c>
      <x:c r="C81" s="516">
        <x:f>G80</x:f>
        <x:v>3023</x:v>
      </x:c>
      <x:c r="D81" s="516">
        <x:v>15</x:v>
      </x:c>
      <x:c r="E81" s="516"/>
      <x:c r="F81" s="516">
        <x:f>-1+3+2</x:f>
        <x:v>4</x:v>
      </x:c>
      <x:c r="G81" s="516">
        <x:f>C81-D81+E81+F81</x:f>
        <x:v>3012</x:v>
      </x:c>
      <x:c r="H81" s="832" t="s">
        <x:v>10022</x:v>
      </x:c>
    </x:row>
    <x:row r="82" spans="1:8" customHeight="1">
      <x:c r="A82" s="827">
        <x:v>46094</x:v>
      </x:c>
      <x:c r="B82" s="516">
        <x:f>1313+1</x:f>
        <x:v>1314</x:v>
      </x:c>
      <x:c r="C82" s="516">
        <x:f>G81</x:f>
        <x:v>3012</x:v>
      </x:c>
      <x:c r="D82" s="516">
        <x:v>27</x:v>
      </x:c>
      <x:c r="E82" s="516"/>
      <x:c r="F82" s="516">
        <x:f>3+13</x:f>
        <x:v>16</x:v>
      </x:c>
      <x:c r="G82" s="516">
        <x:f>C82-D82+E82+F82</x:f>
        <x:v>3001</x:v>
      </x:c>
      <x:c r="H82" s="832" t="s">
        <x:v>41</x:v>
      </x:c>
    </x:row>
    <x:row r="83" spans="1:8" customHeight="1">
      <x:c r="A83" s="827">
        <x:v>46095</x:v>
      </x:c>
      <x:c r="B83" s="516">
        <x:f>1313+1+11</x:f>
        <x:v>1325</x:v>
      </x:c>
      <x:c r="C83" s="516">
        <x:f>G82</x:f>
        <x:v>3001</x:v>
      </x:c>
      <x:c r="D83" s="516">
        <x:v>51</x:v>
      </x:c>
      <x:c r="E83" s="516">
        <x:v>32</x:v>
      </x:c>
      <x:c r="F83" s="516">
        <x:f>2-3</x:f>
        <x:v>-1</x:v>
      </x:c>
      <x:c r="G83" s="516">
        <x:f>C83-D83+E83+F83</x:f>
        <x:v>2981</x:v>
      </x:c>
      <x:c r="H83" s="832" t="s">
        <x:v>1637</x:v>
      </x:c>
    </x:row>
    <x:row r="84" spans="1:8" customHeight="1">
      <x:c r="A84" s="827">
        <x:v>46096</x:v>
      </x:c>
      <x:c r="B84" s="516">
        <x:v>1325</x:v>
      </x:c>
      <x:c r="C84" s="516">
        <x:f>G83</x:f>
        <x:v>2981</x:v>
      </x:c>
      <x:c r="D84" s="516">
        <x:v>39</x:v>
      </x:c>
      <x:c r="E84" s="516"/>
      <x:c r="F84" s="516">
        <x:f>8-5</x:f>
        <x:v>3</x:v>
      </x:c>
      <x:c r="G84" s="516">
        <x:f>C84-D84+E84+F84</x:f>
        <x:v>2945</x:v>
      </x:c>
      <x:c r="H84" s="832" t="s">
        <x:v>798</x:v>
      </x:c>
    </x:row>
    <x:row r="85" spans="1:8" customHeight="1">
      <x:c r="A85" s="827">
        <x:v>46097</x:v>
      </x:c>
      <x:c r="B85" s="516">
        <x:v>1325</x:v>
      </x:c>
      <x:c r="C85" s="516">
        <x:f>G84</x:f>
        <x:v>2945</x:v>
      </x:c>
      <x:c r="D85" s="516">
        <x:v>24</x:v>
      </x:c>
      <x:c r="E85" s="516"/>
      <x:c r="F85" s="516"/>
      <x:c r="G85" s="516">
        <x:f>C85-D85+E85+F85</x:f>
        <x:v>2921</x:v>
      </x:c>
      <x:c r="H85" s="523"/>
    </x:row>
    <x:row r="86" spans="1:8" customHeight="1">
      <x:c r="A86" s="827">
        <x:v>46098</x:v>
      </x:c>
      <x:c r="B86" s="516">
        <x:v>1335</x:v>
      </x:c>
      <x:c r="C86" s="516">
        <x:f>G85</x:f>
        <x:v>2921</x:v>
      </x:c>
      <x:c r="D86" s="516">
        <x:v>34</x:v>
      </x:c>
      <x:c r="E86" s="516"/>
      <x:c r="F86" s="516">
        <x:f>-13</x:f>
        <x:v>-13</x:v>
      </x:c>
      <x:c r="G86" s="516">
        <x:f>C86-D86+E86+F86</x:f>
        <x:v>2874</x:v>
      </x:c>
      <x:c r="H86" s="832" t="s">
        <x:v>805</x:v>
      </x:c>
    </x:row>
    <x:row r="87" spans="1:8" customHeight="1">
      <x:c r="A87" s="827">
        <x:v>46099</x:v>
      </x:c>
      <x:c r="B87" s="516">
        <x:v>1335</x:v>
      </x:c>
      <x:c r="C87" s="516">
        <x:f>G86</x:f>
        <x:v>2874</x:v>
      </x:c>
      <x:c r="D87" s="516">
        <x:v>27</x:v>
      </x:c>
      <x:c r="E87" s="516"/>
      <x:c r="F87" s="516">
        <x:f>107</x:f>
        <x:v>107</x:v>
      </x:c>
      <x:c r="G87" s="516">
        <x:f>C87-D87+E87+F87</x:f>
        <x:v>2954</x:v>
      </x:c>
      <x:c r="H87" s="832" t="s">
        <x:v>4791</x:v>
      </x:c>
    </x:row>
    <x:row r="88" spans="1:8" customHeight="1">
      <x:c r="A88" s="827">
        <x:v>46100</x:v>
      </x:c>
      <x:c r="B88" s="516">
        <x:v>1335</x:v>
      </x:c>
      <x:c r="C88" s="516">
        <x:f>G87</x:f>
        <x:v>2954</x:v>
      </x:c>
      <x:c r="D88" s="516">
        <x:v>54</x:v>
      </x:c>
      <x:c r="E88" s="516"/>
      <x:c r="F88" s="516"/>
      <x:c r="G88" s="516">
        <x:f>C88-D88+E88+F88</x:f>
        <x:v>2900</x:v>
      </x:c>
      <x:c r="H88" s="523"/>
    </x:row>
    <x:row r="89" spans="1:8" customHeight="1">
      <x:c r="A89" s="827">
        <x:v>46101</x:v>
      </x:c>
      <x:c r="B89" s="516">
        <x:v>1335</x:v>
      </x:c>
      <x:c r="C89" s="516">
        <x:f>G88</x:f>
        <x:v>2900</x:v>
      </x:c>
      <x:c r="D89" s="516">
        <x:v>15</x:v>
      </x:c>
      <x:c r="E89" s="516"/>
      <x:c r="F89" s="516">
        <x:f>-4-7+9+2</x:f>
        <x:v>0</x:v>
      </x:c>
      <x:c r="G89" s="516">
        <x:f>C89-D89+E89+F89</x:f>
        <x:v>2885</x:v>
      </x:c>
      <x:c r="H89" s="832" t="s">
        <x:v>8331</x:v>
      </x:c>
    </x:row>
    <x:row r="90" spans="1:8" customHeight="1">
      <x:c r="A90" s="827">
        <x:v>46102</x:v>
      </x:c>
      <x:c r="B90" s="516">
        <x:v>1335</x:v>
      </x:c>
      <x:c r="C90" s="516">
        <x:f>G89</x:f>
        <x:v>2885</x:v>
      </x:c>
      <x:c r="D90" s="516">
        <x:v>21</x:v>
      </x:c>
      <x:c r="E90" s="516"/>
      <x:c r="F90" s="516">
        <x:f>-2-1-2+1</x:f>
        <x:v>-4</x:v>
      </x:c>
      <x:c r="G90" s="516">
        <x:f>C90-D90+E90+F90</x:f>
        <x:v>2860</x:v>
      </x:c>
      <x:c r="H90" s="832" t="s">
        <x:v>4301</x:v>
      </x:c>
    </x:row>
    <x:row r="91" spans="1:8" customHeight="1">
      <x:c r="A91" s="827">
        <x:v>46103</x:v>
      </x:c>
      <x:c r="B91" s="516">
        <x:v>1335</x:v>
      </x:c>
      <x:c r="C91" s="516">
        <x:f>G90</x:f>
        <x:v>2860</x:v>
      </x:c>
      <x:c r="D91" s="516">
        <x:v>20</x:v>
      </x:c>
      <x:c r="E91" s="516"/>
      <x:c r="F91" s="516">
        <x:f>-8-4</x:f>
        <x:v>-12</x:v>
      </x:c>
      <x:c r="G91" s="516">
        <x:f>C91-D91+E91+F91</x:f>
        <x:v>2828</x:v>
      </x:c>
      <x:c r="H91" s="832" t="s">
        <x:v>7424</x:v>
      </x:c>
    </x:row>
    <x:row r="92" spans="1:8" customHeight="1">
      <x:c r="A92" s="827">
        <x:v>46104</x:v>
      </x:c>
      <x:c r="B92" s="516">
        <x:v>1335</x:v>
      </x:c>
      <x:c r="C92" s="516">
        <x:f>G91</x:f>
        <x:v>2828</x:v>
      </x:c>
      <x:c r="D92" s="516">
        <x:v>3</x:v>
      </x:c>
      <x:c r="E92" s="516"/>
      <x:c r="F92" s="516">
        <x:f>-2+5</x:f>
        <x:v>3</x:v>
      </x:c>
      <x:c r="G92" s="516">
        <x:f>C92-D92+E92+F92</x:f>
        <x:v>2828</x:v>
      </x:c>
      <x:c r="H92" s="832" t="s">
        <x:v>654</x:v>
      </x:c>
    </x:row>
    <x:row r="93" spans="1:8" customHeight="1">
      <x:c r="A93" s="827">
        <x:v>46105</x:v>
      </x:c>
      <x:c r="B93" s="516">
        <x:v>1335</x:v>
      </x:c>
      <x:c r="C93" s="516">
        <x:f>G92</x:f>
        <x:v>2828</x:v>
      </x:c>
      <x:c r="D93" s="516">
        <x:v>13</x:v>
      </x:c>
      <x:c r="E93" s="516"/>
      <x:c r="F93" s="516"/>
      <x:c r="G93" s="516">
        <x:f>C93-D93+E93+F93</x:f>
        <x:v>2815</x:v>
      </x:c>
      <x:c r="H93" s="832"/>
    </x:row>
    <x:row r="94" spans="1:8" customHeight="1">
      <x:c r="A94" s="827">
        <x:v>46106</x:v>
      </x:c>
      <x:c r="B94" s="516">
        <x:v>1335</x:v>
      </x:c>
      <x:c r="C94" s="516">
        <x:f>G93</x:f>
        <x:v>2815</x:v>
      </x:c>
      <x:c r="D94" s="516">
        <x:v>4</x:v>
      </x:c>
      <x:c r="E94" s="516"/>
      <x:c r="F94" s="516"/>
      <x:c r="G94" s="516">
        <x:f>C94-D94+E94+F94</x:f>
        <x:v>2811</x:v>
      </x:c>
      <x:c r="H94" s="832"/>
    </x:row>
    <x:row r="95" spans="1:8" customHeight="1">
      <x:c r="A95" s="827">
        <x:v>46107</x:v>
      </x:c>
      <x:c r="B95" s="516">
        <x:v>1335</x:v>
      </x:c>
      <x:c r="C95" s="516">
        <x:f>G94</x:f>
        <x:v>2811</x:v>
      </x:c>
      <x:c r="D95" s="516">
        <x:v>2</x:v>
      </x:c>
      <x:c r="E95" s="516"/>
      <x:c r="F95" s="516">
        <x:f>2-2</x:f>
        <x:v>0</x:v>
      </x:c>
      <x:c r="G95" s="516">
        <x:f>C95-D95+E95+F95</x:f>
        <x:v>2809</x:v>
      </x:c>
      <x:c r="H95" s="832" t="s">
        <x:v>1240</x:v>
      </x:c>
    </x:row>
    <x:row r="96" spans="1:8" customHeight="1">
      <x:c r="A96" s="827">
        <x:v>46108</x:v>
      </x:c>
      <x:c r="B96" s="516">
        <x:v>1335</x:v>
      </x:c>
      <x:c r="C96" s="516">
        <x:f>G95</x:f>
        <x:v>2809</x:v>
      </x:c>
      <x:c r="D96" s="516">
        <x:v>16</x:v>
      </x:c>
      <x:c r="E96" s="516"/>
      <x:c r="F96" s="516">
        <x:f>-4</x:f>
        <x:v>-4</x:v>
      </x:c>
      <x:c r="G96" s="516">
        <x:f>C96-D96+E96+F96</x:f>
        <x:v>2789</x:v>
      </x:c>
      <x:c r="H96" s="832" t="s">
        <x:v>1253</x:v>
      </x:c>
    </x:row>
    <x:row r="97" spans="1:8" customHeight="1">
      <x:c r="A97" s="827">
        <x:v>46109</x:v>
      </x:c>
      <x:c r="B97" s="516">
        <x:v>1335</x:v>
      </x:c>
      <x:c r="C97" s="516">
        <x:f>G96</x:f>
        <x:v>2789</x:v>
      </x:c>
      <x:c r="D97" s="516">
        <x:v>11</x:v>
      </x:c>
      <x:c r="E97" s="516"/>
      <x:c r="F97" s="516">
        <x:f>-2</x:f>
        <x:v>-2</x:v>
      </x:c>
      <x:c r="G97" s="516">
        <x:f>C97-D97+E97+F97</x:f>
        <x:v>2776</x:v>
      </x:c>
      <x:c r="H97" s="832" t="s">
        <x:v>726</x:v>
      </x:c>
    </x:row>
    <x:row r="98" spans="1:8" customHeight="1">
      <x:c r="A98" s="827">
        <x:v>46110</x:v>
      </x:c>
      <x:c r="B98" s="516">
        <x:v>1335</x:v>
      </x:c>
      <x:c r="C98" s="516">
        <x:f>G97</x:f>
        <x:v>2776</x:v>
      </x:c>
      <x:c r="D98" s="516">
        <x:v>16</x:v>
      </x:c>
      <x:c r="E98" s="516"/>
      <x:c r="F98" s="516"/>
      <x:c r="G98" s="516">
        <x:f>C98-D98+E98+F98</x:f>
        <x:v>2760</x:v>
      </x:c>
      <x:c r="H98" s="523"/>
    </x:row>
    <x:row r="99" spans="1:8" customHeight="1">
      <x:c r="A99" s="827">
        <x:v>46111</x:v>
      </x:c>
      <x:c r="B99" s="516">
        <x:v>1335</x:v>
      </x:c>
      <x:c r="C99" s="516">
        <x:f>G98</x:f>
        <x:v>2760</x:v>
      </x:c>
      <x:c r="D99" s="516">
        <x:v>5</x:v>
      </x:c>
      <x:c r="E99" s="516"/>
      <x:c r="F99" s="516">
        <x:f>2</x:f>
        <x:v>2</x:v>
      </x:c>
      <x:c r="G99" s="516">
        <x:f>C99-D99+E99+F99</x:f>
        <x:v>2757</x:v>
      </x:c>
      <x:c r="H99" s="832" t="s">
        <x:v>1132</x:v>
      </x:c>
    </x:row>
    <x:row r="100" spans="1:8" customHeight="1">
      <x:c r="A100" s="827">
        <x:v>46112</x:v>
      </x:c>
      <x:c r="B100" s="516">
        <x:v>1335</x:v>
      </x:c>
      <x:c r="C100" s="516">
        <x:f>G99</x:f>
        <x:v>2757</x:v>
      </x:c>
      <x:c r="D100" s="831">
        <x:v>6</x:v>
      </x:c>
      <x:c r="E100" s="831"/>
      <x:c r="F100" s="831"/>
      <x:c r="G100" s="516">
        <x:f>C100-D100+E100+F100</x:f>
        <x:v>2751</x:v>
      </x:c>
      <x:c r="H100" s="829"/>
    </x:row>
    <x:row r="102" spans="1:8" customHeight="1">
      <x:c r="A102" s="825" t="s">
        <x:v>1044</x:v>
      </x:c>
      <x:c r="B102" s="826" t="s">
        <x:v>10302</x:v>
      </x:c>
      <x:c r="C102" s="826" t="s">
        <x:v>10378</x:v>
      </x:c>
      <x:c r="D102" s="826" t="s">
        <x:v>10376</x:v>
      </x:c>
      <x:c r="E102" s="826" t="s">
        <x:v>10362</x:v>
      </x:c>
      <x:c r="F102" s="826" t="s">
        <x:v>10289</x:v>
      </x:c>
      <x:c r="G102" s="826" t="s">
        <x:v>10319</x:v>
      </x:c>
      <x:c r="H102" s="830" t="s">
        <x:v>3936</x:v>
      </x:c>
    </x:row>
    <x:row r="103" spans="1:8" customHeight="1">
      <x:c r="A103" s="827">
        <x:v>46113</x:v>
      </x:c>
      <x:c r="B103" s="516">
        <x:v>1335</x:v>
      </x:c>
      <x:c r="C103" s="516">
        <x:v>2751</x:v>
      </x:c>
      <x:c r="D103" s="516">
        <x:v>9</x:v>
      </x:c>
      <x:c r="E103" s="516"/>
      <x:c r="F103" s="516">
        <x:f>3-6-6</x:f>
        <x:v>-9</x:v>
      </x:c>
      <x:c r="G103" s="516">
        <x:f>C103-D103+E103+F103</x:f>
        <x:v>2733</x:v>
      </x:c>
      <x:c r="H103" s="832" t="s">
        <x:v>5408</x:v>
      </x:c>
    </x:row>
    <x:row r="104" spans="1:8" customHeight="1">
      <x:c r="A104" s="827">
        <x:v>46114</x:v>
      </x:c>
      <x:c r="B104" s="516">
        <x:v>1335</x:v>
      </x:c>
      <x:c r="C104" s="516">
        <x:f>G103</x:f>
        <x:v>2733</x:v>
      </x:c>
      <x:c r="D104" s="516">
        <x:v>7</x:v>
      </x:c>
      <x:c r="E104" s="516"/>
      <x:c r="F104" s="516"/>
      <x:c r="G104" s="516">
        <x:f>C104-D104+E104+F104</x:f>
        <x:v>2726</x:v>
      </x:c>
      <x:c r="H104" s="523"/>
    </x:row>
    <x:row r="105" spans="1:8" customHeight="1">
      <x:c r="A105" s="827">
        <x:v>46115</x:v>
      </x:c>
      <x:c r="B105" s="516">
        <x:v>1335</x:v>
      </x:c>
      <x:c r="C105" s="516">
        <x:f>G104</x:f>
        <x:v>2726</x:v>
      </x:c>
      <x:c r="D105" s="516">
        <x:v>13</x:v>
      </x:c>
      <x:c r="E105" s="516"/>
      <x:c r="F105" s="516"/>
      <x:c r="G105" s="516">
        <x:f>C105-D105+E105+F105</x:f>
        <x:v>2713</x:v>
      </x:c>
      <x:c r="H105" s="523"/>
    </x:row>
    <x:row r="106" spans="1:8" customHeight="1">
      <x:c r="A106" s="827">
        <x:v>46116</x:v>
      </x:c>
      <x:c r="B106" s="516">
        <x:v>1335</x:v>
      </x:c>
      <x:c r="C106" s="516">
        <x:f>G105</x:f>
        <x:v>2713</x:v>
      </x:c>
      <x:c r="D106" s="516">
        <x:v>13</x:v>
      </x:c>
      <x:c r="E106" s="516"/>
      <x:c r="F106" s="516"/>
      <x:c r="G106" s="516">
        <x:f>C106-D106+E106+F106</x:f>
        <x:v>2700</x:v>
      </x:c>
      <x:c r="H106" s="523"/>
    </x:row>
    <x:row r="107" spans="1:8" customHeight="1">
      <x:c r="A107" s="827">
        <x:v>46117</x:v>
      </x:c>
      <x:c r="B107" s="516">
        <x:v>1335</x:v>
      </x:c>
      <x:c r="C107" s="516">
        <x:f>G106</x:f>
        <x:v>2700</x:v>
      </x:c>
      <x:c r="D107" s="516">
        <x:v>9</x:v>
      </x:c>
      <x:c r="E107" s="516"/>
      <x:c r="F107" s="516"/>
      <x:c r="G107" s="516">
        <x:f>C107-D107+E107+F107</x:f>
        <x:v>2691</x:v>
      </x:c>
      <x:c r="H107" s="832"/>
    </x:row>
    <x:row r="108" spans="1:8" customHeight="1">
      <x:c r="A108" s="827">
        <x:v>46118</x:v>
      </x:c>
      <x:c r="B108" s="516">
        <x:v>1335</x:v>
      </x:c>
      <x:c r="C108" s="516">
        <x:f>G107</x:f>
        <x:v>2691</x:v>
      </x:c>
      <x:c r="D108" s="516">
        <x:v>4</x:v>
      </x:c>
      <x:c r="E108" s="516"/>
      <x:c r="F108" s="516"/>
      <x:c r="G108" s="516">
        <x:f>C108-D108+E108+F108</x:f>
        <x:v>2687</x:v>
      </x:c>
      <x:c r="H108" s="832"/>
    </x:row>
    <x:row r="109" spans="1:8" customHeight="1">
      <x:c r="A109" s="827">
        <x:v>46119</x:v>
      </x:c>
      <x:c r="B109" s="516">
        <x:v>1335</x:v>
      </x:c>
      <x:c r="C109" s="516">
        <x:f>G108</x:f>
        <x:v>2687</x:v>
      </x:c>
      <x:c r="D109" s="516">
        <x:v>5</x:v>
      </x:c>
      <x:c r="E109" s="516"/>
      <x:c r="F109" s="516"/>
      <x:c r="G109" s="516">
        <x:f>C109-D109+E109+F109</x:f>
        <x:v>2682</x:v>
      </x:c>
      <x:c r="H109" s="523"/>
    </x:row>
    <x:row r="110" spans="1:8" customHeight="1">
      <x:c r="A110" s="827">
        <x:v>46120</x:v>
      </x:c>
      <x:c r="B110" s="516">
        <x:v>1335</x:v>
      </x:c>
      <x:c r="C110" s="516">
        <x:f>G109</x:f>
        <x:v>2682</x:v>
      </x:c>
      <x:c r="D110" s="516">
        <x:v>5</x:v>
      </x:c>
      <x:c r="E110" s="516"/>
      <x:c r="F110" s="516"/>
      <x:c r="G110" s="516">
        <x:f>C110-D110+E110+F110</x:f>
        <x:v>2677</x:v>
      </x:c>
      <x:c r="H110" s="832"/>
    </x:row>
    <x:row r="111" spans="1:8" customHeight="1">
      <x:c r="A111" s="827">
        <x:v>46121</x:v>
      </x:c>
      <x:c r="B111" s="516">
        <x:v>1335</x:v>
      </x:c>
      <x:c r="C111" s="516">
        <x:f>G110</x:f>
        <x:v>2677</x:v>
      </x:c>
      <x:c r="D111" s="516">
        <x:v>7</x:v>
      </x:c>
      <x:c r="E111" s="516"/>
      <x:c r="F111" s="516"/>
      <x:c r="G111" s="516">
        <x:f>C111-D111+E111+F111</x:f>
        <x:v>2670</x:v>
      </x:c>
      <x:c r="H111" s="832"/>
    </x:row>
    <x:row r="112" spans="1:8" customHeight="1">
      <x:c r="A112" s="827">
        <x:v>46122</x:v>
      </x:c>
      <x:c r="B112" s="516">
        <x:v>1335</x:v>
      </x:c>
      <x:c r="C112" s="516">
        <x:f>G111</x:f>
        <x:v>2670</x:v>
      </x:c>
      <x:c r="D112" s="516">
        <x:v>10</x:v>
      </x:c>
      <x:c r="E112" s="516"/>
      <x:c r="F112" s="516"/>
      <x:c r="G112" s="516">
        <x:f>C112-D112+E112+F112</x:f>
        <x:v>2660</x:v>
      </x:c>
      <x:c r="H112" s="832"/>
    </x:row>
    <x:row r="113" spans="1:8" customHeight="1">
      <x:c r="A113" s="827">
        <x:v>46123</x:v>
      </x:c>
      <x:c r="B113" s="516">
        <x:v>1335</x:v>
      </x:c>
      <x:c r="C113" s="516">
        <x:f>G112</x:f>
        <x:v>2660</x:v>
      </x:c>
      <x:c r="D113" s="516">
        <x:v>11</x:v>
      </x:c>
      <x:c r="E113" s="516"/>
      <x:c r="F113" s="516"/>
      <x:c r="G113" s="516">
        <x:f>C113-D113+E113+F113</x:f>
        <x:v>2649</x:v>
      </x:c>
      <x:c r="H113" s="832"/>
    </x:row>
    <x:row r="114" spans="1:8" customHeight="1">
      <x:c r="A114" s="827">
        <x:v>46124</x:v>
      </x:c>
      <x:c r="B114" s="516">
        <x:v>1335</x:v>
      </x:c>
      <x:c r="C114" s="516">
        <x:f>G113</x:f>
        <x:v>2649</x:v>
      </x:c>
      <x:c r="D114" s="516">
        <x:v>3</x:v>
      </x:c>
      <x:c r="E114" s="516"/>
      <x:c r="F114" s="516"/>
      <x:c r="G114" s="516">
        <x:f>C114-D114+E114+F114</x:f>
        <x:v>2646</x:v>
      </x:c>
      <x:c r="H114" s="832"/>
    </x:row>
    <x:row r="115" spans="1:8" customHeight="1">
      <x:c r="A115" s="827">
        <x:v>46125</x:v>
      </x:c>
      <x:c r="B115" s="516">
        <x:v>1335</x:v>
      </x:c>
      <x:c r="C115" s="516">
        <x:f>G114</x:f>
        <x:v>2646</x:v>
      </x:c>
      <x:c r="D115" s="516">
        <x:v>6</x:v>
      </x:c>
      <x:c r="E115" s="516"/>
      <x:c r="F115" s="516"/>
      <x:c r="G115" s="516">
        <x:f>C115-D115+E115+F115</x:f>
        <x:v>2640</x:v>
      </x:c>
      <x:c r="H115" s="832"/>
    </x:row>
    <x:row r="116" spans="1:8" customHeight="1">
      <x:c r="A116" s="827">
        <x:v>46126</x:v>
      </x:c>
      <x:c r="B116" s="516">
        <x:v>1335</x:v>
      </x:c>
      <x:c r="C116" s="516">
        <x:f>G115</x:f>
        <x:v>2640</x:v>
      </x:c>
      <x:c r="D116" s="516">
        <x:v>6</x:v>
      </x:c>
      <x:c r="E116" s="516"/>
      <x:c r="F116" s="516"/>
      <x:c r="G116" s="516">
        <x:f>C116-D116+E116+F116</x:f>
        <x:v>2634</x:v>
      </x:c>
      <x:c r="H116" s="832"/>
    </x:row>
    <x:row r="117" spans="1:8" customHeight="1">
      <x:c r="A117" s="827">
        <x:v>46127</x:v>
      </x:c>
      <x:c r="B117" s="516">
        <x:v>1335</x:v>
      </x:c>
      <x:c r="C117" s="516">
        <x:f>G116</x:f>
        <x:v>2634</x:v>
      </x:c>
      <x:c r="D117" s="516">
        <x:v>4</x:v>
      </x:c>
      <x:c r="E117" s="516"/>
      <x:c r="F117" s="516"/>
      <x:c r="G117" s="516">
        <x:f>C117-D117+E117+F117</x:f>
        <x:v>2630</x:v>
      </x:c>
      <x:c r="H117" s="832"/>
    </x:row>
    <x:row r="118" spans="1:8" customHeight="1">
      <x:c r="A118" s="827">
        <x:v>46128</x:v>
      </x:c>
      <x:c r="B118" s="516">
        <x:v>1335</x:v>
      </x:c>
      <x:c r="C118" s="516">
        <x:f>G117</x:f>
        <x:v>2630</x:v>
      </x:c>
      <x:c r="D118" s="516">
        <x:v>7</x:v>
      </x:c>
      <x:c r="E118" s="516"/>
      <x:c r="F118" s="516"/>
      <x:c r="G118" s="516">
        <x:f>C118-D118+E118+F118</x:f>
        <x:v>2623</x:v>
      </x:c>
      <x:c r="H118" s="523"/>
    </x:row>
    <x:row r="119" spans="1:8" customHeight="1">
      <x:c r="A119" s="827">
        <x:v>46129</x:v>
      </x:c>
      <x:c r="B119" s="516">
        <x:v>1335</x:v>
      </x:c>
      <x:c r="C119" s="516">
        <x:f>G118</x:f>
        <x:v>2623</x:v>
      </x:c>
      <x:c r="D119" s="516">
        <x:v>4</x:v>
      </x:c>
      <x:c r="E119" s="516"/>
      <x:c r="F119" s="516"/>
      <x:c r="G119" s="516">
        <x:f>C119-D119+E119+F119</x:f>
        <x:v>2619</x:v>
      </x:c>
      <x:c r="H119" s="832"/>
    </x:row>
    <x:row r="120" spans="1:8" customHeight="1">
      <x:c r="A120" s="827">
        <x:v>46130</x:v>
      </x:c>
      <x:c r="B120" s="516">
        <x:v>1335</x:v>
      </x:c>
      <x:c r="C120" s="516">
        <x:f>G119</x:f>
        <x:v>2619</x:v>
      </x:c>
      <x:c r="D120" s="516">
        <x:v>11</x:v>
      </x:c>
      <x:c r="E120" s="516"/>
      <x:c r="F120" s="516"/>
      <x:c r="G120" s="516">
        <x:f>C120-D120+E120+F120</x:f>
        <x:v>2608</x:v>
      </x:c>
      <x:c r="H120" s="832"/>
    </x:row>
    <x:row r="121" spans="1:8" customHeight="1">
      <x:c r="A121" s="827">
        <x:v>46131</x:v>
      </x:c>
      <x:c r="B121" s="516">
        <x:v>1335</x:v>
      </x:c>
      <x:c r="C121" s="516">
        <x:f>G120</x:f>
        <x:v>2608</x:v>
      </x:c>
      <x:c r="D121" s="516">
        <x:v>3</x:v>
      </x:c>
      <x:c r="E121" s="516"/>
      <x:c r="F121" s="516"/>
      <x:c r="G121" s="516">
        <x:f>C121-D121+E121+F121</x:f>
        <x:v>2605</x:v>
      </x:c>
      <x:c r="H121" s="523"/>
    </x:row>
    <x:row r="122" spans="1:8" customHeight="1">
      <x:c r="A122" s="827">
        <x:v>46132</x:v>
      </x:c>
      <x:c r="B122" s="516">
        <x:v>1335</x:v>
      </x:c>
      <x:c r="C122" s="516">
        <x:f>G121</x:f>
        <x:v>2605</x:v>
      </x:c>
      <x:c r="D122" s="516">
        <x:v>9</x:v>
      </x:c>
      <x:c r="E122" s="516"/>
      <x:c r="F122" s="516"/>
      <x:c r="G122" s="516">
        <x:f>C122-D122+E122+F122</x:f>
        <x:v>2596</x:v>
      </x:c>
      <x:c r="H122" s="832"/>
    </x:row>
    <x:row r="123" spans="1:8" customHeight="1">
      <x:c r="A123" s="827">
        <x:v>46133</x:v>
      </x:c>
      <x:c r="B123" s="516">
        <x:v>1335</x:v>
      </x:c>
      <x:c r="C123" s="516">
        <x:f>G122</x:f>
        <x:v>2596</x:v>
      </x:c>
      <x:c r="D123" s="516">
        <x:v>11</x:v>
      </x:c>
      <x:c r="E123" s="516"/>
      <x:c r="F123" s="516">
        <x:f>2-3+3-5</x:f>
        <x:v>-3</x:v>
      </x:c>
      <x:c r="G123" s="516">
        <x:f>C123-D123+E123+F123</x:f>
        <x:v>2582</x:v>
      </x:c>
      <x:c r="H123" s="832" t="s">
        <x:v>10504</x:v>
      </x:c>
    </x:row>
    <x:row r="124" spans="1:8" customHeight="1">
      <x:c r="A124" s="827">
        <x:v>46134</x:v>
      </x:c>
      <x:c r="B124" s="516">
        <x:v>1335</x:v>
      </x:c>
      <x:c r="C124" s="516">
        <x:f>G123</x:f>
        <x:v>2582</x:v>
      </x:c>
      <x:c r="D124" s="516">
        <x:v>9</x:v>
      </x:c>
      <x:c r="E124" s="516"/>
      <x:c r="F124" s="516">
        <x:f>-12</x:f>
        <x:v>-12</x:v>
      </x:c>
      <x:c r="G124" s="516">
        <x:f>C124-D124+E124+F124</x:f>
        <x:v>2561</x:v>
      </x:c>
      <x:c r="H124" s="832" t="s">
        <x:v>246</x:v>
      </x:c>
    </x:row>
    <x:row r="125" spans="1:8" customHeight="1">
      <x:c r="A125" s="827">
        <x:v>46135</x:v>
      </x:c>
      <x:c r="B125" s="516">
        <x:v>1335</x:v>
      </x:c>
      <x:c r="C125" s="516">
        <x:f t="shared" ref="C125:C132" si="0">G124</x:f>
        <x:v>2561</x:v>
      </x:c>
      <x:c r="D125" s="516">
        <x:v>8</x:v>
      </x:c>
      <x:c r="E125" s="516"/>
      <x:c r="F125" s="516">
        <x:f>18+161</x:f>
        <x:v>179</x:v>
      </x:c>
      <x:c r="G125" s="516">
        <x:f t="shared" ref="G125:G132" si="1">C125-D125+E125+F125</x:f>
        <x:v>2732</x:v>
      </x:c>
      <x:c r="H125" s="832" t="s">
        <x:v>25</x:v>
      </x:c>
    </x:row>
    <x:row r="126" spans="1:8" customHeight="1">
      <x:c r="A126" s="827">
        <x:v>46136</x:v>
      </x:c>
      <x:c r="B126" s="516">
        <x:v>1335</x:v>
      </x:c>
      <x:c r="C126" s="516">
        <x:f t="shared" si="0"/>
        <x:v>2732</x:v>
      </x:c>
      <x:c r="D126" s="516">
        <x:v>14</x:v>
      </x:c>
      <x:c r="E126" s="516"/>
      <x:c r="F126" s="516"/>
      <x:c r="G126" s="516">
        <x:f t="shared" si="1"/>
        <x:v>2718</x:v>
      </x:c>
      <x:c r="H126" s="832"/>
    </x:row>
    <x:row r="127" spans="1:8" customHeight="1">
      <x:c r="A127" s="827">
        <x:v>46137</x:v>
      </x:c>
      <x:c r="B127" s="516">
        <x:v>1335</x:v>
      </x:c>
      <x:c r="C127" s="516">
        <x:f t="shared" si="0"/>
        <x:v>2718</x:v>
      </x:c>
      <x:c r="D127" s="516">
        <x:v>10</x:v>
      </x:c>
      <x:c r="E127" s="516"/>
      <x:c r="F127" s="516">
        <x:f>11</x:f>
        <x:v>11</x:v>
      </x:c>
      <x:c r="G127" s="516">
        <x:f t="shared" si="1"/>
        <x:v>2719</x:v>
      </x:c>
      <x:c r="H127" s="832" t="s">
        <x:v>7015</x:v>
      </x:c>
    </x:row>
    <x:row r="128" spans="1:8" customHeight="1">
      <x:c r="A128" s="827">
        <x:v>46138</x:v>
      </x:c>
      <x:c r="B128" s="516">
        <x:v>1335</x:v>
      </x:c>
      <x:c r="C128" s="516">
        <x:f t="shared" si="0"/>
        <x:v>2719</x:v>
      </x:c>
      <x:c r="D128" s="516">
        <x:v>11</x:v>
      </x:c>
      <x:c r="E128" s="516"/>
      <x:c r="F128" s="516"/>
      <x:c r="G128" s="516">
        <x:f t="shared" si="1"/>
        <x:v>2708</x:v>
      </x:c>
      <x:c r="H128" s="832"/>
    </x:row>
    <x:row r="129" spans="1:8" customHeight="1">
      <x:c r="A129" s="827">
        <x:v>46139</x:v>
      </x:c>
      <x:c r="B129" s="516">
        <x:v>1335</x:v>
      </x:c>
      <x:c r="C129" s="516">
        <x:f t="shared" si="0"/>
        <x:v>2708</x:v>
      </x:c>
      <x:c r="D129" s="516">
        <x:v>9</x:v>
      </x:c>
      <x:c r="E129" s="516"/>
      <x:c r="F129" s="516"/>
      <x:c r="G129" s="516">
        <x:f t="shared" si="1"/>
        <x:v>2699</x:v>
      </x:c>
      <x:c r="H129" s="832"/>
    </x:row>
    <x:row r="130" spans="1:8" customHeight="1">
      <x:c r="A130" s="827">
        <x:v>46140</x:v>
      </x:c>
      <x:c r="B130" s="516">
        <x:v>1335</x:v>
      </x:c>
      <x:c r="C130" s="516">
        <x:f t="shared" si="0"/>
        <x:v>2699</x:v>
      </x:c>
      <x:c r="D130" s="516">
        <x:v>11</x:v>
      </x:c>
      <x:c r="E130" s="516"/>
      <x:c r="F130" s="516"/>
      <x:c r="G130" s="516">
        <x:f t="shared" si="1"/>
        <x:v>2688</x:v>
      </x:c>
      <x:c r="H130" s="832"/>
    </x:row>
    <x:row r="131" spans="1:8" customHeight="1">
      <x:c r="A131" s="827">
        <x:v>46141</x:v>
      </x:c>
      <x:c r="B131" s="516">
        <x:v>1335</x:v>
      </x:c>
      <x:c r="C131" s="516">
        <x:f t="shared" si="0"/>
        <x:v>2688</x:v>
      </x:c>
      <x:c r="D131" s="516">
        <x:v>7</x:v>
      </x:c>
      <x:c r="E131" s="516"/>
      <x:c r="F131" s="516"/>
      <x:c r="G131" s="516">
        <x:f t="shared" si="1"/>
        <x:v>2681</x:v>
      </x:c>
      <x:c r="H131" s="523"/>
    </x:row>
    <x:row r="132" spans="1:8" customHeight="1">
      <x:c r="A132" s="827">
        <x:v>46142</x:v>
      </x:c>
      <x:c r="B132" s="516">
        <x:v>1335</x:v>
      </x:c>
      <x:c r="C132" s="516">
        <x:f t="shared" si="0"/>
        <x:v>2681</x:v>
      </x:c>
      <x:c r="D132" s="516">
        <x:v>2</x:v>
      </x:c>
      <x:c r="E132" s="516"/>
      <x:c r="F132" s="516"/>
      <x:c r="G132" s="516">
        <x:f t="shared" si="1"/>
        <x:v>2679</x:v>
      </x:c>
      <x:c r="H132" s="832"/>
    </x:row>
    <x:row r="133" spans="1:8" customHeight="1">
      <x:c r="A133" s="827"/>
      <x:c r="B133" s="516"/>
      <x:c r="C133" s="516"/>
      <x:c r="D133" s="831"/>
      <x:c r="E133" s="831"/>
      <x:c r="F133" s="831"/>
      <x:c r="G133" s="516"/>
      <x:c r="H133" s="829"/>
    </x:row>
    <x:row r="135" spans="1:8" customHeight="1">
      <x:c r="A135" s="825" t="s">
        <x:v>1044</x:v>
      </x:c>
      <x:c r="B135" s="826" t="s">
        <x:v>10302</x:v>
      </x:c>
      <x:c r="C135" s="826" t="s">
        <x:v>10378</x:v>
      </x:c>
      <x:c r="D135" s="826" t="s">
        <x:v>10376</x:v>
      </x:c>
      <x:c r="E135" s="826" t="s">
        <x:v>10362</x:v>
      </x:c>
      <x:c r="F135" s="826" t="s">
        <x:v>10289</x:v>
      </x:c>
      <x:c r="G135" s="826" t="s">
        <x:v>10319</x:v>
      </x:c>
      <x:c r="H135" s="830" t="s">
        <x:v>3936</x:v>
      </x:c>
    </x:row>
    <x:row r="136" spans="1:8" customHeight="1">
      <x:c r="A136" s="827">
        <x:v>46143</x:v>
      </x:c>
      <x:c r="B136" s="516">
        <x:v>1039</x:v>
      </x:c>
      <x:c r="C136" s="516">
        <x:v>2682</x:v>
      </x:c>
      <x:c r="D136" s="516">
        <x:v>13</x:v>
      </x:c>
      <x:c r="E136" s="516"/>
      <x:c r="F136" s="516"/>
      <x:c r="G136" s="516">
        <x:f>C136-D136+E136+F136</x:f>
        <x:v>2669</x:v>
      </x:c>
      <x:c r="H136" s="832" t="s">
        <x:v>1505</x:v>
      </x:c>
    </x:row>
    <x:row r="137" spans="1:8" customHeight="1">
      <x:c r="A137" s="827">
        <x:v>46144</x:v>
      </x:c>
      <x:c r="B137" s="516">
        <x:v>1039</x:v>
      </x:c>
      <x:c r="C137" s="516">
        <x:f>G136</x:f>
        <x:v>2669</x:v>
      </x:c>
      <x:c r="D137" s="516">
        <x:v>9</x:v>
      </x:c>
      <x:c r="E137" s="516"/>
      <x:c r="F137" s="516"/>
      <x:c r="G137" s="516">
        <x:f>C137-D137+E137+F137</x:f>
        <x:v>2660</x:v>
      </x:c>
      <x:c r="H137" s="523"/>
    </x:row>
    <x:row r="138" spans="1:8" customHeight="1">
      <x:c r="A138" s="827">
        <x:v>46145</x:v>
      </x:c>
      <x:c r="B138" s="516">
        <x:v>1039</x:v>
      </x:c>
      <x:c r="C138" s="516">
        <x:f>G137</x:f>
        <x:v>2660</x:v>
      </x:c>
      <x:c r="D138" s="516">
        <x:v>18</x:v>
      </x:c>
      <x:c r="E138" s="516"/>
      <x:c r="F138" s="516"/>
      <x:c r="G138" s="516">
        <x:f>C138-D138+E138+F138</x:f>
        <x:v>2642</x:v>
      </x:c>
      <x:c r="H138" s="523"/>
    </x:row>
    <x:row r="139" spans="1:8" customHeight="1">
      <x:c r="A139" s="827">
        <x:v>46146</x:v>
      </x:c>
      <x:c r="B139" s="516">
        <x:v>1039</x:v>
      </x:c>
      <x:c r="C139" s="516">
        <x:f>G138</x:f>
        <x:v>2642</x:v>
      </x:c>
      <x:c r="D139" s="516">
        <x:v>2</x:v>
      </x:c>
      <x:c r="E139" s="516"/>
      <x:c r="F139" s="516"/>
      <x:c r="G139" s="516">
        <x:f>C139-D139+E139+F139</x:f>
        <x:v>2640</x:v>
      </x:c>
      <x:c r="H139" s="523"/>
    </x:row>
    <x:row r="140" spans="1:8" customHeight="1">
      <x:c r="A140" s="827">
        <x:v>46147</x:v>
      </x:c>
      <x:c r="B140" s="516">
        <x:v>1039</x:v>
      </x:c>
      <x:c r="C140" s="516">
        <x:f>G139</x:f>
        <x:v>2640</x:v>
      </x:c>
      <x:c r="D140" s="516">
        <x:v>12</x:v>
      </x:c>
      <x:c r="E140" s="516"/>
      <x:c r="F140" s="516"/>
      <x:c r="G140" s="516">
        <x:f>C140-D140+E140+F140</x:f>
        <x:v>2628</x:v>
      </x:c>
      <x:c r="H140" s="832"/>
    </x:row>
    <x:row r="141" spans="1:8" customHeight="1">
      <x:c r="A141" s="827">
        <x:v>46148</x:v>
      </x:c>
      <x:c r="B141" s="516">
        <x:v>1039</x:v>
      </x:c>
      <x:c r="C141" s="516">
        <x:f>G140</x:f>
        <x:v>2628</x:v>
      </x:c>
      <x:c r="D141" s="516">
        <x:v>21</x:v>
      </x:c>
      <x:c r="E141" s="516"/>
      <x:c r="F141" s="516"/>
      <x:c r="G141" s="516">
        <x:f>C141-D141+E141+F141</x:f>
        <x:v>2607</x:v>
      </x:c>
      <x:c r="H141" s="832"/>
    </x:row>
    <x:row r="142" spans="1:8" customHeight="1">
      <x:c r="A142" s="827">
        <x:v>46149</x:v>
      </x:c>
      <x:c r="B142" s="516">
        <x:v>1039</x:v>
      </x:c>
      <x:c r="C142" s="516">
        <x:f>G141</x:f>
        <x:v>2607</x:v>
      </x:c>
      <x:c r="D142" s="516">
        <x:v>9</x:v>
      </x:c>
      <x:c r="E142" s="516"/>
      <x:c r="F142" s="516"/>
      <x:c r="G142" s="516">
        <x:f>C142-D142+E142+F142</x:f>
        <x:v>2598</x:v>
      </x:c>
      <x:c r="H142" s="523"/>
    </x:row>
    <x:row r="143" spans="1:8" customHeight="1">
      <x:c r="A143" s="827">
        <x:v>46150</x:v>
      </x:c>
      <x:c r="B143" s="516">
        <x:f>1039+17</x:f>
        <x:v>1056</x:v>
      </x:c>
      <x:c r="C143" s="516">
        <x:f>G142</x:f>
        <x:v>2598</x:v>
      </x:c>
      <x:c r="D143" s="516">
        <x:v>10</x:v>
      </x:c>
      <x:c r="E143" s="516"/>
      <x:c r="F143" s="516">
        <x:f>46</x:f>
        <x:v>46</x:v>
      </x:c>
      <x:c r="G143" s="516">
        <x:f>C143-D143+E143+F143</x:f>
        <x:v>2634</x:v>
      </x:c>
      <x:c r="H143" s="832" t="s">
        <x:v>10635</x:v>
      </x:c>
    </x:row>
    <x:row r="144" spans="1:8" customHeight="1">
      <x:c r="A144" s="827">
        <x:v>46151</x:v>
      </x:c>
      <x:c r="B144" s="516">
        <x:v>1056</x:v>
      </x:c>
      <x:c r="C144" s="516">
        <x:f>G143</x:f>
        <x:v>2634</x:v>
      </x:c>
      <x:c r="D144" s="516">
        <x:v>21</x:v>
      </x:c>
      <x:c r="E144" s="516"/>
      <x:c r="F144" s="516"/>
      <x:c r="G144" s="516">
        <x:f>C144-D144+E144+F144</x:f>
        <x:v>2613</x:v>
      </x:c>
      <x:c r="H144" s="832"/>
    </x:row>
    <x:row r="145" spans="1:8" customHeight="1">
      <x:c r="A145" s="827">
        <x:v>46152</x:v>
      </x:c>
      <x:c r="B145" s="516">
        <x:v>1056</x:v>
      </x:c>
      <x:c r="C145" s="516">
        <x:f>G144</x:f>
        <x:v>2613</x:v>
      </x:c>
      <x:c r="D145" s="516">
        <x:v>14</x:v>
      </x:c>
      <x:c r="E145" s="516"/>
      <x:c r="F145" s="516"/>
      <x:c r="G145" s="516">
        <x:f>C145-D145+E145+F145</x:f>
        <x:v>2599</x:v>
      </x:c>
      <x:c r="H145" s="832"/>
    </x:row>
    <x:row r="146" spans="1:8" customHeight="1">
      <x:c r="A146" s="827">
        <x:v>46153</x:v>
      </x:c>
      <x:c r="B146" s="516">
        <x:v>1056</x:v>
      </x:c>
      <x:c r="C146" s="516">
        <x:f>G145</x:f>
        <x:v>2599</x:v>
      </x:c>
      <x:c r="D146" s="516">
        <x:v>2</x:v>
      </x:c>
      <x:c r="E146" s="516"/>
      <x:c r="F146" s="516"/>
      <x:c r="G146" s="516">
        <x:f>C146-D146+E146+F146</x:f>
        <x:v>2597</x:v>
      </x:c>
      <x:c r="H146" s="832"/>
    </x:row>
    <x:row r="147" spans="1:8" customHeight="1">
      <x:c r="A147" s="827">
        <x:v>46154</x:v>
      </x:c>
      <x:c r="B147" s="516">
        <x:v>1056</x:v>
      </x:c>
      <x:c r="C147" s="516">
        <x:f>G146</x:f>
        <x:v>2597</x:v>
      </x:c>
      <x:c r="D147" s="516">
        <x:v>8</x:v>
      </x:c>
      <x:c r="E147" s="516"/>
      <x:c r="F147" s="516">
        <x:f>3</x:f>
        <x:v>3</x:v>
      </x:c>
      <x:c r="G147" s="516">
        <x:f>C147-D147+E147+F147</x:f>
        <x:v>2592</x:v>
      </x:c>
      <x:c r="H147" s="832" t="s">
        <x:v>542</x:v>
      </x:c>
    </x:row>
    <x:row r="148" spans="1:8" customHeight="1">
      <x:c r="A148" s="827">
        <x:v>46155</x:v>
      </x:c>
      <x:c r="B148" s="516">
        <x:v>1056</x:v>
      </x:c>
      <x:c r="C148" s="516">
        <x:f>G147</x:f>
        <x:v>2592</x:v>
      </x:c>
      <x:c r="D148" s="516">
        <x:v>13</x:v>
      </x:c>
      <x:c r="E148" s="516"/>
      <x:c r="F148" s="516">
        <x:f>3+4+5+8+9</x:f>
        <x:v>29</x:v>
      </x:c>
      <x:c r="G148" s="516">
        <x:f>C148-D148+E148+F148</x:f>
        <x:v>2608</x:v>
      </x:c>
      <x:c r="H148" s="832" t="s">
        <x:v>3274</x:v>
      </x:c>
    </x:row>
    <x:row r="149" spans="1:8" customHeight="1">
      <x:c r="A149" s="827">
        <x:v>46156</x:v>
      </x:c>
      <x:c r="B149" s="516">
        <x:v>1056</x:v>
      </x:c>
      <x:c r="C149" s="516">
        <x:f>G148</x:f>
        <x:v>2608</x:v>
      </x:c>
      <x:c r="D149" s="516">
        <x:v>15</x:v>
      </x:c>
      <x:c r="E149" s="516">
        <x:f>176</x:f>
        <x:v>176</x:v>
      </x:c>
      <x:c r="F149" s="516"/>
      <x:c r="G149" s="516">
        <x:f>C149-D149+E149+F149</x:f>
        <x:v>2769</x:v>
      </x:c>
      <x:c r="H149" s="832" t="s">
        <x:v>1369</x:v>
      </x:c>
    </x:row>
    <x:row r="150" spans="1:8" customHeight="1">
      <x:c r="A150" s="827">
        <x:v>46157</x:v>
      </x:c>
      <x:c r="B150" s="516">
        <x:v>1056</x:v>
      </x:c>
      <x:c r="C150" s="516">
        <x:f>G149</x:f>
        <x:v>2769</x:v>
      </x:c>
      <x:c r="D150" s="516">
        <x:v>13</x:v>
      </x:c>
      <x:c r="E150" s="516"/>
      <x:c r="F150" s="516"/>
      <x:c r="G150" s="516">
        <x:f>C150-D150+E150+F150</x:f>
        <x:v>2756</x:v>
      </x:c>
      <x:c r="H150" s="832"/>
    </x:row>
    <x:row r="151" spans="1:8" customHeight="1">
      <x:c r="A151" s="827">
        <x:v>46158</x:v>
      </x:c>
      <x:c r="B151" s="516">
        <x:v>1056</x:v>
      </x:c>
      <x:c r="C151" s="516">
        <x:f>G150</x:f>
        <x:v>2756</x:v>
      </x:c>
      <x:c r="D151" s="516">
        <x:v>10</x:v>
      </x:c>
      <x:c r="E151" s="516"/>
      <x:c r="F151" s="516"/>
      <x:c r="G151" s="516">
        <x:f>C151-D151+E151+F151</x:f>
        <x:v>2746</x:v>
      </x:c>
      <x:c r="H151" s="523"/>
    </x:row>
    <x:row r="152" spans="1:8" customHeight="1">
      <x:c r="A152" s="827">
        <x:v>46159</x:v>
      </x:c>
      <x:c r="B152" s="516">
        <x:v>1056</x:v>
      </x:c>
      <x:c r="C152" s="516">
        <x:f>G151</x:f>
        <x:v>2746</x:v>
      </x:c>
      <x:c r="D152" s="516">
        <x:v>16</x:v>
      </x:c>
      <x:c r="E152" s="516"/>
      <x:c r="F152" s="516"/>
      <x:c r="G152" s="516">
        <x:f>C152-D152+E152+F152</x:f>
        <x:v>2730</x:v>
      </x:c>
      <x:c r="H152" s="832"/>
    </x:row>
    <x:row r="153" spans="1:8" customHeight="1">
      <x:c r="A153" s="827">
        <x:v>46160</x:v>
      </x:c>
      <x:c r="B153" s="516">
        <x:v>1056</x:v>
      </x:c>
      <x:c r="C153" s="516">
        <x:f>G152</x:f>
        <x:v>2730</x:v>
      </x:c>
      <x:c r="D153" s="516">
        <x:v>10</x:v>
      </x:c>
      <x:c r="E153" s="516"/>
      <x:c r="F153" s="516"/>
      <x:c r="G153" s="516">
        <x:f>C153-D153+E153+F153</x:f>
        <x:v>2720</x:v>
      </x:c>
      <x:c r="H153" s="832"/>
    </x:row>
    <x:row r="154" spans="1:8" customHeight="1">
      <x:c r="A154" s="827">
        <x:v>46161</x:v>
      </x:c>
      <x:c r="B154" s="516">
        <x:v>1056</x:v>
      </x:c>
      <x:c r="C154" s="516">
        <x:f>G153</x:f>
        <x:v>2720</x:v>
      </x:c>
      <x:c r="D154" s="516">
        <x:v>10</x:v>
      </x:c>
      <x:c r="E154" s="516"/>
      <x:c r="F154" s="516"/>
      <x:c r="G154" s="516">
        <x:f>C154-D154+E154+F154</x:f>
        <x:v>2710</x:v>
      </x:c>
      <x:c r="H154" s="523"/>
    </x:row>
    <x:row r="155" spans="1:8" customHeight="1">
      <x:c r="A155" s="827">
        <x:v>46162</x:v>
      </x:c>
      <x:c r="B155" s="516">
        <x:v>1056</x:v>
      </x:c>
      <x:c r="C155" s="516">
        <x:f>G154</x:f>
        <x:v>2710</x:v>
      </x:c>
      <x:c r="D155" s="516">
        <x:v>7</x:v>
      </x:c>
      <x:c r="E155" s="516"/>
      <x:c r="F155" s="516"/>
      <x:c r="G155" s="516">
        <x:f t="shared" ref="G155:G166" si="2">C155-D155+E155+F155</x:f>
        <x:v>2703</x:v>
      </x:c>
      <x:c r="H155" s="832"/>
    </x:row>
    <x:row r="156" spans="1:8" customHeight="1">
      <x:c r="A156" s="827">
        <x:v>46163</x:v>
      </x:c>
      <x:c r="B156" s="516">
        <x:v>1056</x:v>
      </x:c>
      <x:c r="C156" s="516">
        <x:f>G155</x:f>
        <x:v>2703</x:v>
      </x:c>
      <x:c r="D156" s="516">
        <x:v>17</x:v>
      </x:c>
      <x:c r="E156" s="516"/>
      <x:c r="F156" s="516"/>
      <x:c r="G156" s="516">
        <x:f t="shared" si="2"/>
        <x:v>2686</x:v>
      </x:c>
      <x:c r="H156" s="832"/>
    </x:row>
    <x:row r="157" spans="1:8" customHeight="1">
      <x:c r="A157" s="827">
        <x:v>46164</x:v>
      </x:c>
      <x:c r="B157" s="516">
        <x:v>1056</x:v>
      </x:c>
      <x:c r="C157" s="516">
        <x:f>G156</x:f>
        <x:v>2686</x:v>
      </x:c>
      <x:c r="D157" s="516">
        <x:v>25</x:v>
      </x:c>
      <x:c r="E157" s="516"/>
      <x:c r="F157" s="516">
        <x:f>-3-4</x:f>
        <x:v>-7</x:v>
      </x:c>
      <x:c r="G157" s="516">
        <x:f t="shared" si="2"/>
        <x:v>2654</x:v>
      </x:c>
      <x:c r="H157" s="832" t="s">
        <x:v>5397</x:v>
      </x:c>
    </x:row>
    <x:row r="158" spans="1:8" customHeight="1">
      <x:c r="A158" s="827">
        <x:v>46165</x:v>
      </x:c>
      <x:c r="B158" s="516">
        <x:v>1056</x:v>
      </x:c>
      <x:c r="C158" s="516">
        <x:f>G157</x:f>
        <x:v>2654</x:v>
      </x:c>
      <x:c r="D158" s="516">
        <x:v>31</x:v>
      </x:c>
      <x:c r="E158" s="516"/>
      <x:c r="F158" s="516"/>
      <x:c r="G158" s="516">
        <x:f t="shared" si="2"/>
        <x:v>2623</x:v>
      </x:c>
      <x:c r="H158" s="832"/>
    </x:row>
    <x:row r="159" spans="1:8" customHeight="1">
      <x:c r="A159" s="827">
        <x:v>46166</x:v>
      </x:c>
      <x:c r="B159" s="516">
        <x:v>1056</x:v>
      </x:c>
      <x:c r="C159" s="516">
        <x:f>G158</x:f>
        <x:v>2623</x:v>
      </x:c>
      <x:c r="D159" s="516">
        <x:v>22</x:v>
      </x:c>
      <x:c r="E159" s="516"/>
      <x:c r="F159" s="516"/>
      <x:c r="G159" s="516">
        <x:f t="shared" si="2"/>
        <x:v>2601</x:v>
      </x:c>
      <x:c r="H159" s="832"/>
    </x:row>
    <x:row r="160" spans="1:8" customHeight="1">
      <x:c r="A160" s="827">
        <x:v>46167</x:v>
      </x:c>
      <x:c r="B160" s="516">
        <x:v>1056</x:v>
      </x:c>
      <x:c r="C160" s="516">
        <x:f>G159</x:f>
        <x:v>2601</x:v>
      </x:c>
      <x:c r="D160" s="516">
        <x:v>39</x:v>
      </x:c>
      <x:c r="E160" s="516"/>
      <x:c r="F160" s="516"/>
      <x:c r="G160" s="516">
        <x:f t="shared" si="2"/>
        <x:v>2562</x:v>
      </x:c>
      <x:c r="H160" s="832"/>
    </x:row>
    <x:row r="161" spans="1:8" customHeight="1">
      <x:c r="A161" s="827">
        <x:v>46168</x:v>
      </x:c>
      <x:c r="B161" s="516">
        <x:v>1056</x:v>
      </x:c>
      <x:c r="C161" s="516">
        <x:f>G160</x:f>
        <x:v>2562</x:v>
      </x:c>
      <x:c r="D161" s="516">
        <x:v>26</x:v>
      </x:c>
      <x:c r="E161" s="516">
        <x:v>28</x:v>
      </x:c>
      <x:c r="F161" s="516"/>
      <x:c r="G161" s="516">
        <x:f t="shared" si="2"/>
        <x:v>2564</x:v>
      </x:c>
      <x:c r="H161" s="832"/>
    </x:row>
    <x:row r="162" spans="1:8" customHeight="1">
      <x:c r="A162" s="827">
        <x:v>46169</x:v>
      </x:c>
      <x:c r="B162" s="516">
        <x:v>1056</x:v>
      </x:c>
      <x:c r="C162" s="516">
        <x:f>G161</x:f>
        <x:v>2564</x:v>
      </x:c>
      <x:c r="D162" s="516">
        <x:v>6</x:v>
      </x:c>
      <x:c r="E162" s="516"/>
      <x:c r="F162" s="516"/>
      <x:c r="G162" s="516">
        <x:f t="shared" si="2"/>
        <x:v>2558</x:v>
      </x:c>
      <x:c r="H162" s="832"/>
    </x:row>
    <x:row r="163" spans="1:8" customHeight="1">
      <x:c r="A163" s="827">
        <x:v>46170</x:v>
      </x:c>
      <x:c r="B163" s="516">
        <x:v>1056</x:v>
      </x:c>
      <x:c r="C163" s="516">
        <x:f>G162</x:f>
        <x:v>2558</x:v>
      </x:c>
      <x:c r="D163" s="516">
        <x:v>20</x:v>
      </x:c>
      <x:c r="E163" s="516"/>
      <x:c r="F163" s="516"/>
      <x:c r="G163" s="516">
        <x:f t="shared" si="2"/>
        <x:v>2538</x:v>
      </x:c>
      <x:c r="H163" s="832"/>
    </x:row>
    <x:row r="164" spans="1:8" customHeight="1">
      <x:c r="A164" s="827">
        <x:v>46171</x:v>
      </x:c>
      <x:c r="B164" s="516">
        <x:v>1056</x:v>
      </x:c>
      <x:c r="C164" s="516">
        <x:f>G163</x:f>
        <x:v>2538</x:v>
      </x:c>
      <x:c r="D164" s="516">
        <x:v>10</x:v>
      </x:c>
      <x:c r="E164" s="516"/>
      <x:c r="F164" s="516"/>
      <x:c r="G164" s="516">
        <x:f t="shared" si="2"/>
        <x:v>2528</x:v>
      </x:c>
      <x:c r="H164" s="523"/>
    </x:row>
    <x:row r="165" spans="1:8" customHeight="1">
      <x:c r="A165" s="827">
        <x:v>46172</x:v>
      </x:c>
      <x:c r="B165" s="516">
        <x:v>1056</x:v>
      </x:c>
      <x:c r="C165" s="516">
        <x:f>G164</x:f>
        <x:v>2528</x:v>
      </x:c>
      <x:c r="D165" s="516">
        <x:v>18</x:v>
      </x:c>
      <x:c r="E165" s="516"/>
      <x:c r="F165" s="516"/>
      <x:c r="G165" s="516">
        <x:f t="shared" si="2"/>
        <x:v>2510</x:v>
      </x:c>
      <x:c r="H165" s="832"/>
    </x:row>
    <x:row r="166" spans="1:8" customHeight="1">
      <x:c r="A166" s="827">
        <x:v>46173</x:v>
      </x:c>
      <x:c r="B166" s="516">
        <x:v>1056</x:v>
      </x:c>
      <x:c r="C166" s="516">
        <x:f>G165</x:f>
        <x:v>2510</x:v>
      </x:c>
      <x:c r="D166" s="831">
        <x:v>16</x:v>
      </x:c>
      <x:c r="E166" s="831"/>
      <x:c r="F166" s="831"/>
      <x:c r="G166" s="516">
        <x:f t="shared" si="2"/>
        <x:v>2494</x:v>
      </x:c>
      <x:c r="H166" s="829"/>
    </x:row>
    <x:row r="168" spans="1:8" ht="16.199999999999999" customHeight="1">
      <x:c r="A168" s="825" t="s">
        <x:v>1044</x:v>
      </x:c>
      <x:c r="B168" s="826" t="s">
        <x:v>10302</x:v>
      </x:c>
      <x:c r="C168" s="826" t="s">
        <x:v>10378</x:v>
      </x:c>
      <x:c r="D168" s="826" t="s">
        <x:v>10376</x:v>
      </x:c>
      <x:c r="E168" s="826" t="s">
        <x:v>10362</x:v>
      </x:c>
      <x:c r="F168" s="826" t="s">
        <x:v>10289</x:v>
      </x:c>
      <x:c r="G168" s="826" t="s">
        <x:v>10319</x:v>
      </x:c>
      <x:c r="H168" s="830" t="s">
        <x:v>3936</x:v>
      </x:c>
    </x:row>
    <x:row r="169" spans="1:8" ht="16.199999999999999" customHeight="1">
      <x:c r="A169" s="827">
        <x:v>46174</x:v>
      </x:c>
      <x:c r="B169" s="516">
        <x:v>1002</x:v>
      </x:c>
      <x:c r="C169" s="516">
        <x:v>2494</x:v>
      </x:c>
      <x:c r="D169" s="516">
        <x:v>4</x:v>
      </x:c>
      <x:c r="E169" s="516"/>
      <x:c r="F169" s="516"/>
      <x:c r="G169" s="516">
        <x:f>C169-D169+E169+F169</x:f>
        <x:v>2490</x:v>
      </x:c>
      <x:c r="H169" s="832"/>
    </x:row>
    <x:row r="170" spans="1:8" ht="16.199999999999999" customHeight="1">
      <x:c r="A170" s="827">
        <x:v>46175</x:v>
      </x:c>
      <x:c r="B170" s="516">
        <x:v>1002</x:v>
      </x:c>
      <x:c r="C170" s="516">
        <x:f>G169</x:f>
        <x:v>2490</x:v>
      </x:c>
      <x:c r="D170" s="516">
        <x:v>8</x:v>
      </x:c>
      <x:c r="E170" s="516"/>
      <x:c r="F170" s="516"/>
      <x:c r="G170" s="516">
        <x:f t="shared" ref="G170:G198" si="3">C170-D170+E170+F170</x:f>
        <x:v>2482</x:v>
      </x:c>
      <x:c r="H170" s="523"/>
    </x:row>
    <x:row r="171" spans="1:8" ht="16.199999999999999" customHeight="1">
      <x:c r="A171" s="827">
        <x:v>46176</x:v>
      </x:c>
      <x:c r="B171" s="516">
        <x:v>1002</x:v>
      </x:c>
      <x:c r="C171" s="516">
        <x:f>G170</x:f>
        <x:v>2482</x:v>
      </x:c>
      <x:c r="D171" s="516">
        <x:v>6</x:v>
      </x:c>
      <x:c r="E171" s="516"/>
      <x:c r="F171" s="516"/>
      <x:c r="G171" s="516">
        <x:f t="shared" si="3"/>
        <x:v>2476</x:v>
      </x:c>
      <x:c r="H171" s="523"/>
    </x:row>
    <x:row r="172" spans="1:8" ht="16.199999999999999" customHeight="1">
      <x:c r="A172" s="827">
        <x:v>46177</x:v>
      </x:c>
      <x:c r="B172" s="516">
        <x:v>1002</x:v>
      </x:c>
      <x:c r="C172" s="516">
        <x:f>G171</x:f>
        <x:v>2476</x:v>
      </x:c>
      <x:c r="D172" s="516">
        <x:v>9</x:v>
      </x:c>
      <x:c r="E172" s="516"/>
      <x:c r="F172" s="516"/>
      <x:c r="G172" s="516">
        <x:f t="shared" si="3"/>
        <x:v>2467</x:v>
      </x:c>
      <x:c r="H172" s="523"/>
    </x:row>
    <x:row r="173" spans="1:8" ht="16.199999999999999" customHeight="1">
      <x:c r="A173" s="827">
        <x:v>46178</x:v>
      </x:c>
      <x:c r="B173" s="516">
        <x:v>1002</x:v>
      </x:c>
      <x:c r="C173" s="516">
        <x:f>G172</x:f>
        <x:v>2467</x:v>
      </x:c>
      <x:c r="D173" s="516">
        <x:v>16</x:v>
      </x:c>
      <x:c r="E173" s="516"/>
      <x:c r="F173" s="516"/>
      <x:c r="G173" s="516">
        <x:f t="shared" si="3"/>
        <x:v>2451</x:v>
      </x:c>
      <x:c r="H173" s="832"/>
    </x:row>
    <x:row r="174" spans="1:8" ht="16.199999999999999" customHeight="1">
      <x:c r="A174" s="827">
        <x:v>46179</x:v>
      </x:c>
      <x:c r="B174" s="516">
        <x:v>1002</x:v>
      </x:c>
      <x:c r="C174" s="516">
        <x:f>G173</x:f>
        <x:v>2451</x:v>
      </x:c>
      <x:c r="D174" s="516">
        <x:v>17</x:v>
      </x:c>
      <x:c r="E174" s="516"/>
      <x:c r="F174" s="516"/>
      <x:c r="G174" s="516">
        <x:f t="shared" si="3"/>
        <x:v>2434</x:v>
      </x:c>
      <x:c r="H174" s="832"/>
    </x:row>
    <x:row r="175" spans="1:8" ht="16.199999999999999" customHeight="1">
      <x:c r="A175" s="827">
        <x:v>46180</x:v>
      </x:c>
      <x:c r="B175" s="516">
        <x:v>1002</x:v>
      </x:c>
      <x:c r="C175" s="516">
        <x:f>G174</x:f>
        <x:v>2434</x:v>
      </x:c>
      <x:c r="D175" s="516">
        <x:v>15</x:v>
      </x:c>
      <x:c r="E175" s="516"/>
      <x:c r="F175" s="516"/>
      <x:c r="G175" s="516">
        <x:f t="shared" si="3"/>
        <x:v>2419</x:v>
      </x:c>
      <x:c r="H175" s="523"/>
    </x:row>
    <x:row r="176" spans="1:8" ht="16.199999999999999" customHeight="1">
      <x:c r="A176" s="827">
        <x:v>46181</x:v>
      </x:c>
      <x:c r="B176" s="516">
        <x:v>1002</x:v>
      </x:c>
      <x:c r="C176" s="516">
        <x:f>G175</x:f>
        <x:v>2419</x:v>
      </x:c>
      <x:c r="D176" s="516"/>
      <x:c r="E176" s="516"/>
      <x:c r="F176" s="516"/>
      <x:c r="G176" s="516">
        <x:f t="shared" si="3"/>
        <x:v>2419</x:v>
      </x:c>
      <x:c r="H176" s="832"/>
    </x:row>
    <x:row r="177" spans="1:8" ht="16.199999999999999" customHeight="1">
      <x:c r="A177" s="827">
        <x:v>46182</x:v>
      </x:c>
      <x:c r="B177" s="516">
        <x:v>1002</x:v>
      </x:c>
      <x:c r="C177" s="516">
        <x:f t="shared" ref="C177:C198" si="4">G176</x:f>
        <x:v>2419</x:v>
      </x:c>
      <x:c r="D177" s="516"/>
      <x:c r="E177" s="516"/>
      <x:c r="F177" s="516"/>
      <x:c r="G177" s="516">
        <x:f t="shared" si="3"/>
        <x:v>2419</x:v>
      </x:c>
      <x:c r="H177" s="832"/>
    </x:row>
    <x:row r="178" spans="1:8" ht="16.199999999999999" customHeight="1">
      <x:c r="A178" s="827">
        <x:v>46183</x:v>
      </x:c>
      <x:c r="B178" s="516">
        <x:v>1002</x:v>
      </x:c>
      <x:c r="C178" s="516">
        <x:f t="shared" si="4"/>
        <x:v>2419</x:v>
      </x:c>
      <x:c r="D178" s="516"/>
      <x:c r="E178" s="516"/>
      <x:c r="F178" s="516">
        <x:f>1-2-3+2</x:f>
        <x:v>-2</x:v>
      </x:c>
      <x:c r="G178" s="516">
        <x:f t="shared" si="3"/>
        <x:v>2417</x:v>
      </x:c>
      <x:c r="H178" s="832" t="s">
        <x:v>8132</x:v>
      </x:c>
    </x:row>
    <x:row r="179" spans="1:8" ht="16.199999999999999" customHeight="1">
      <x:c r="A179" s="827">
        <x:v>46184</x:v>
      </x:c>
      <x:c r="B179" s="516">
        <x:v>1002</x:v>
      </x:c>
      <x:c r="C179" s="516">
        <x:f t="shared" si="4"/>
        <x:v>2417</x:v>
      </x:c>
      <x:c r="D179" s="516"/>
      <x:c r="E179" s="516"/>
      <x:c r="F179" s="516">
        <x:f>4+2+4</x:f>
        <x:v>10</x:v>
      </x:c>
      <x:c r="G179" s="516">
        <x:f t="shared" si="3"/>
        <x:v>2427</x:v>
      </x:c>
      <x:c r="H179" s="832" t="s">
        <x:v>10512</x:v>
      </x:c>
    </x:row>
    <x:row r="180" spans="1:8" ht="16.199999999999999" customHeight="1">
      <x:c r="A180" s="827">
        <x:v>46185</x:v>
      </x:c>
      <x:c r="B180" s="516">
        <x:v>1002</x:v>
      </x:c>
      <x:c r="C180" s="516">
        <x:f t="shared" si="4"/>
        <x:v>2427</x:v>
      </x:c>
      <x:c r="D180" s="516"/>
      <x:c r="E180" s="516"/>
      <x:c r="F180" s="516"/>
      <x:c r="G180" s="516">
        <x:f t="shared" si="3"/>
        <x:v>2427</x:v>
      </x:c>
      <x:c r="H180" s="832"/>
    </x:row>
    <x:row r="181" spans="1:8" ht="16.199999999999999" customHeight="1">
      <x:c r="A181" s="827">
        <x:v>46186</x:v>
      </x:c>
      <x:c r="B181" s="516">
        <x:v>1002</x:v>
      </x:c>
      <x:c r="C181" s="516">
        <x:f t="shared" si="4"/>
        <x:v>2427</x:v>
      </x:c>
      <x:c r="D181" s="516"/>
      <x:c r="E181" s="516"/>
      <x:c r="F181" s="516"/>
      <x:c r="G181" s="516">
        <x:f t="shared" si="3"/>
        <x:v>2427</x:v>
      </x:c>
      <x:c r="H181" s="832"/>
    </x:row>
    <x:row r="182" spans="1:8" ht="16.199999999999999" customHeight="1">
      <x:c r="A182" s="827">
        <x:v>46187</x:v>
      </x:c>
      <x:c r="B182" s="516">
        <x:v>1002</x:v>
      </x:c>
      <x:c r="C182" s="516">
        <x:f t="shared" si="4"/>
        <x:v>2427</x:v>
      </x:c>
      <x:c r="D182" s="516"/>
      <x:c r="E182" s="516"/>
      <x:c r="F182" s="516">
        <x:f>-7-5</x:f>
        <x:v>-12</x:v>
      </x:c>
      <x:c r="G182" s="516">
        <x:f t="shared" si="3"/>
        <x:v>2415</x:v>
      </x:c>
      <x:c r="H182" s="832" t="s">
        <x:v>1639</x:v>
      </x:c>
    </x:row>
    <x:row r="183" spans="1:8" ht="16.199999999999999" customHeight="1">
      <x:c r="A183" s="827">
        <x:v>46188</x:v>
      </x:c>
      <x:c r="B183" s="516">
        <x:v>1002</x:v>
      </x:c>
      <x:c r="C183" s="516">
        <x:f t="shared" si="4"/>
        <x:v>2415</x:v>
      </x:c>
      <x:c r="D183" s="516"/>
      <x:c r="E183" s="516"/>
      <x:c r="F183" s="516">
        <x:f>-4-6</x:f>
        <x:v>-10</x:v>
      </x:c>
      <x:c r="G183" s="516">
        <x:f t="shared" si="3"/>
        <x:v>2405</x:v>
      </x:c>
      <x:c r="H183" s="832" t="s">
        <x:v>454</x:v>
      </x:c>
    </x:row>
    <x:row r="184" spans="1:8" ht="16.199999999999999" customHeight="1">
      <x:c r="A184" s="827">
        <x:v>46189</x:v>
      </x:c>
      <x:c r="B184" s="516">
        <x:v>1002</x:v>
      </x:c>
      <x:c r="C184" s="516">
        <x:f t="shared" si="4"/>
        <x:v>2405</x:v>
      </x:c>
      <x:c r="D184" s="516"/>
      <x:c r="E184" s="516"/>
      <x:c r="F184" s="516">
        <x:f>8+6</x:f>
        <x:v>14</x:v>
      </x:c>
      <x:c r="G184" s="516">
        <x:f t="shared" si="3"/>
        <x:v>2419</x:v>
      </x:c>
      <x:c r="H184" s="832" t="s">
        <x:v>4640</x:v>
      </x:c>
    </x:row>
    <x:row r="185" spans="1:8" ht="16.199999999999999" customHeight="1">
      <x:c r="A185" s="827">
        <x:v>46190</x:v>
      </x:c>
      <x:c r="B185" s="516">
        <x:v>1002</x:v>
      </x:c>
      <x:c r="C185" s="516">
        <x:f t="shared" si="4"/>
        <x:v>2419</x:v>
      </x:c>
      <x:c r="D185" s="516"/>
      <x:c r="E185" s="516"/>
      <x:c r="F185" s="516"/>
      <x:c r="G185" s="516">
        <x:f t="shared" si="3"/>
        <x:v>2419</x:v>
      </x:c>
      <x:c r="H185" s="832"/>
    </x:row>
    <x:row r="186" spans="1:8" ht="16.199999999999999" customHeight="1">
      <x:c r="A186" s="827">
        <x:v>46191</x:v>
      </x:c>
      <x:c r="B186" s="516">
        <x:v>1002</x:v>
      </x:c>
      <x:c r="C186" s="516">
        <x:f t="shared" si="4"/>
        <x:v>2419</x:v>
      </x:c>
      <x:c r="D186" s="516"/>
      <x:c r="E186" s="516"/>
      <x:c r="F186" s="516"/>
      <x:c r="G186" s="516">
        <x:f t="shared" si="3"/>
        <x:v>2419</x:v>
      </x:c>
      <x:c r="H186" s="832"/>
    </x:row>
    <x:row r="187" spans="1:8" ht="16.199999999999999" customHeight="1">
      <x:c r="A187" s="827">
        <x:v>46192</x:v>
      </x:c>
      <x:c r="B187" s="516">
        <x:v>1002</x:v>
      </x:c>
      <x:c r="C187" s="516">
        <x:f t="shared" si="4"/>
        <x:v>2419</x:v>
      </x:c>
      <x:c r="D187" s="516"/>
      <x:c r="E187" s="516"/>
      <x:c r="F187" s="516"/>
      <x:c r="G187" s="516">
        <x:f t="shared" si="3"/>
        <x:v>2419</x:v>
      </x:c>
      <x:c r="H187" s="523"/>
    </x:row>
    <x:row r="188" spans="1:8" ht="16.199999999999999" customHeight="1">
      <x:c r="A188" s="827">
        <x:v>46193</x:v>
      </x:c>
      <x:c r="B188" s="516">
        <x:v>1002</x:v>
      </x:c>
      <x:c r="C188" s="516">
        <x:f t="shared" si="4"/>
        <x:v>2419</x:v>
      </x:c>
      <x:c r="D188" s="516"/>
      <x:c r="E188" s="516"/>
      <x:c r="F188" s="516"/>
      <x:c r="G188" s="516">
        <x:f t="shared" si="3"/>
        <x:v>2419</x:v>
      </x:c>
      <x:c r="H188" s="832"/>
    </x:row>
    <x:row r="189" spans="1:8" ht="16.199999999999999" customHeight="1">
      <x:c r="A189" s="827">
        <x:v>46194</x:v>
      </x:c>
      <x:c r="B189" s="516">
        <x:v>1002</x:v>
      </x:c>
      <x:c r="C189" s="516">
        <x:f t="shared" si="4"/>
        <x:v>2419</x:v>
      </x:c>
      <x:c r="D189" s="516"/>
      <x:c r="E189" s="516"/>
      <x:c r="F189" s="516"/>
      <x:c r="G189" s="516">
        <x:f t="shared" si="3"/>
        <x:v>2419</x:v>
      </x:c>
      <x:c r="H189" s="832"/>
    </x:row>
    <x:row r="190" spans="1:8" ht="16.199999999999999" customHeight="1">
      <x:c r="A190" s="827">
        <x:v>46195</x:v>
      </x:c>
      <x:c r="B190" s="516">
        <x:v>1002</x:v>
      </x:c>
      <x:c r="C190" s="516">
        <x:f t="shared" si="4"/>
        <x:v>2419</x:v>
      </x:c>
      <x:c r="D190" s="516"/>
      <x:c r="E190" s="516"/>
      <x:c r="F190" s="516"/>
      <x:c r="G190" s="516">
        <x:f t="shared" si="3"/>
        <x:v>2419</x:v>
      </x:c>
      <x:c r="H190" s="832"/>
    </x:row>
    <x:row r="191" spans="1:8" ht="16.199999999999999" customHeight="1">
      <x:c r="A191" s="827">
        <x:v>46196</x:v>
      </x:c>
      <x:c r="B191" s="516">
        <x:v>1002</x:v>
      </x:c>
      <x:c r="C191" s="516">
        <x:f t="shared" si="4"/>
        <x:v>2419</x:v>
      </x:c>
      <x:c r="D191" s="516"/>
      <x:c r="E191" s="516"/>
      <x:c r="F191" s="516"/>
      <x:c r="G191" s="516">
        <x:f t="shared" si="3"/>
        <x:v>2419</x:v>
      </x:c>
      <x:c r="H191" s="832"/>
    </x:row>
    <x:row r="192" spans="1:8" ht="16.199999999999999" customHeight="1">
      <x:c r="A192" s="827">
        <x:v>46197</x:v>
      </x:c>
      <x:c r="B192" s="516">
        <x:v>1002</x:v>
      </x:c>
      <x:c r="C192" s="516">
        <x:f t="shared" si="4"/>
        <x:v>2419</x:v>
      </x:c>
      <x:c r="D192" s="516"/>
      <x:c r="E192" s="516"/>
      <x:c r="F192" s="516"/>
      <x:c r="G192" s="516">
        <x:f t="shared" si="3"/>
        <x:v>2419</x:v>
      </x:c>
      <x:c r="H192" s="832"/>
    </x:row>
    <x:row r="193" spans="1:8" ht="16.199999999999999" customHeight="1">
      <x:c r="A193" s="827">
        <x:v>46198</x:v>
      </x:c>
      <x:c r="B193" s="516">
        <x:v>1002</x:v>
      </x:c>
      <x:c r="C193" s="516">
        <x:f t="shared" si="4"/>
        <x:v>2419</x:v>
      </x:c>
      <x:c r="D193" s="516"/>
      <x:c r="E193" s="516"/>
      <x:c r="F193" s="516"/>
      <x:c r="G193" s="516">
        <x:f t="shared" si="3"/>
        <x:v>2419</x:v>
      </x:c>
      <x:c r="H193" s="832"/>
    </x:row>
    <x:row r="194" spans="1:8" ht="16.199999999999999" customHeight="1">
      <x:c r="A194" s="827">
        <x:v>46199</x:v>
      </x:c>
      <x:c r="B194" s="516">
        <x:v>1002</x:v>
      </x:c>
      <x:c r="C194" s="516">
        <x:f t="shared" si="4"/>
        <x:v>2419</x:v>
      </x:c>
      <x:c r="D194" s="516"/>
      <x:c r="E194" s="516"/>
      <x:c r="F194" s="516"/>
      <x:c r="G194" s="516">
        <x:f t="shared" si="3"/>
        <x:v>2419</x:v>
      </x:c>
      <x:c r="H194" s="832"/>
    </x:row>
    <x:row r="195" spans="1:8" ht="16.199999999999999" customHeight="1">
      <x:c r="A195" s="827">
        <x:v>46200</x:v>
      </x:c>
      <x:c r="B195" s="516">
        <x:v>1002</x:v>
      </x:c>
      <x:c r="C195" s="516">
        <x:f t="shared" si="4"/>
        <x:v>2419</x:v>
      </x:c>
      <x:c r="D195" s="516"/>
      <x:c r="E195" s="516"/>
      <x:c r="F195" s="516"/>
      <x:c r="G195" s="516">
        <x:f t="shared" si="3"/>
        <x:v>2419</x:v>
      </x:c>
      <x:c r="H195" s="832"/>
    </x:row>
    <x:row r="196" spans="1:8" ht="16.199999999999999" customHeight="1">
      <x:c r="A196" s="827">
        <x:v>46201</x:v>
      </x:c>
      <x:c r="B196" s="516">
        <x:v>1002</x:v>
      </x:c>
      <x:c r="C196" s="516">
        <x:f t="shared" si="4"/>
        <x:v>2419</x:v>
      </x:c>
      <x:c r="D196" s="516"/>
      <x:c r="E196" s="516"/>
      <x:c r="F196" s="516"/>
      <x:c r="G196" s="516">
        <x:f t="shared" si="3"/>
        <x:v>2419</x:v>
      </x:c>
      <x:c r="H196" s="832"/>
    </x:row>
    <x:row r="197" spans="1:8" ht="16.199999999999999" customHeight="1">
      <x:c r="A197" s="827">
        <x:v>46202</x:v>
      </x:c>
      <x:c r="B197" s="516">
        <x:v>1002</x:v>
      </x:c>
      <x:c r="C197" s="516">
        <x:f t="shared" si="4"/>
        <x:v>2419</x:v>
      </x:c>
      <x:c r="D197" s="516"/>
      <x:c r="E197" s="516"/>
      <x:c r="F197" s="516"/>
      <x:c r="G197" s="516">
        <x:f t="shared" si="3"/>
        <x:v>2419</x:v>
      </x:c>
      <x:c r="H197" s="523"/>
    </x:row>
    <x:row r="198" spans="1:8" ht="16.199999999999999" customHeight="1">
      <x:c r="A198" s="827">
        <x:v>46203</x:v>
      </x:c>
      <x:c r="B198" s="516">
        <x:v>1002</x:v>
      </x:c>
      <x:c r="C198" s="516">
        <x:f t="shared" si="4"/>
        <x:v>2419</x:v>
      </x:c>
      <x:c r="D198" s="516"/>
      <x:c r="E198" s="516"/>
      <x:c r="F198" s="516"/>
      <x:c r="G198" s="516">
        <x:f t="shared" si="3"/>
        <x:v>2419</x:v>
      </x:c>
      <x:c r="H198" s="832"/>
    </x:row>
    <x:row r="199" spans="1:8" ht="16.199999999999999" customHeight="1">
      <x:c r="A199" s="827"/>
      <x:c r="B199" s="516"/>
      <x:c r="C199" s="516"/>
      <x:c r="D199" s="831"/>
      <x:c r="E199" s="831"/>
      <x:c r="F199" s="831"/>
      <x:c r="G199" s="516"/>
      <x:c r="H199" s="829"/>
    </x:row>
    <x:row r="201" spans="1:8" ht="16.75">
      <x:c r="A201" s="825" t="s">
        <x:v>1044</x:v>
      </x:c>
      <x:c r="B201" s="826" t="s">
        <x:v>10302</x:v>
      </x:c>
      <x:c r="C201" s="826" t="s">
        <x:v>10378</x:v>
      </x:c>
      <x:c r="D201" s="826" t="s">
        <x:v>10376</x:v>
      </x:c>
      <x:c r="E201" s="826" t="s">
        <x:v>10362</x:v>
      </x:c>
      <x:c r="F201" s="826" t="s">
        <x:v>10289</x:v>
      </x:c>
      <x:c r="G201" s="826" t="s">
        <x:v>10319</x:v>
      </x:c>
      <x:c r="H201" s="830" t="s">
        <x:v>3936</x:v>
      </x:c>
    </x:row>
    <x:row r="202" spans="1:8" customHeight="1">
      <x:c r="A202" s="827">
        <x:v>46204</x:v>
      </x:c>
      <x:c r="B202" s="516"/>
      <x:c r="C202" s="516"/>
      <x:c r="D202" s="516"/>
      <x:c r="E202" s="516"/>
      <x:c r="F202" s="516"/>
      <x:c r="G202" s="516"/>
      <x:c r="H202" s="832"/>
    </x:row>
    <x:row r="203" spans="1:8" customHeight="1">
      <x:c r="A203" s="827">
        <x:v>46205</x:v>
      </x:c>
      <x:c r="B203" s="516"/>
      <x:c r="C203" s="516"/>
      <x:c r="D203" s="516"/>
      <x:c r="E203" s="516"/>
      <x:c r="F203" s="516"/>
      <x:c r="G203" s="516"/>
      <x:c r="H203" s="523"/>
    </x:row>
    <x:row r="204" spans="1:8" customHeight="1">
      <x:c r="A204" s="827">
        <x:v>46206</x:v>
      </x:c>
      <x:c r="B204" s="516"/>
      <x:c r="C204" s="516"/>
      <x:c r="D204" s="516"/>
      <x:c r="E204" s="516"/>
      <x:c r="F204" s="516"/>
      <x:c r="G204" s="516"/>
      <x:c r="H204" s="523"/>
    </x:row>
    <x:row r="205" spans="1:8" customHeight="1">
      <x:c r="A205" s="827">
        <x:v>46207</x:v>
      </x:c>
      <x:c r="B205" s="516"/>
      <x:c r="C205" s="516"/>
      <x:c r="D205" s="516"/>
      <x:c r="E205" s="516"/>
      <x:c r="F205" s="516"/>
      <x:c r="G205" s="516"/>
      <x:c r="H205" s="523"/>
    </x:row>
    <x:row r="206" spans="1:8" customHeight="1">
      <x:c r="A206" s="827">
        <x:v>46208</x:v>
      </x:c>
      <x:c r="B206" s="516"/>
      <x:c r="C206" s="516"/>
      <x:c r="D206" s="516"/>
      <x:c r="E206" s="516"/>
      <x:c r="F206" s="516"/>
      <x:c r="G206" s="516"/>
      <x:c r="H206" s="832"/>
    </x:row>
    <x:row r="207" spans="1:8" customHeight="1">
      <x:c r="A207" s="827">
        <x:v>46209</x:v>
      </x:c>
      <x:c r="B207" s="516"/>
      <x:c r="C207" s="516"/>
      <x:c r="D207" s="516"/>
      <x:c r="E207" s="516"/>
      <x:c r="F207" s="516"/>
      <x:c r="G207" s="516"/>
      <x:c r="H207" s="832"/>
    </x:row>
    <x:row r="208" spans="1:8" customHeight="1">
      <x:c r="A208" s="827">
        <x:v>46210</x:v>
      </x:c>
      <x:c r="B208" s="516"/>
      <x:c r="C208" s="516"/>
      <x:c r="D208" s="516"/>
      <x:c r="E208" s="516"/>
      <x:c r="F208" s="516">
        <x:f>-7</x:f>
        <x:v>-7</x:v>
      </x:c>
      <x:c r="G208" s="516"/>
      <x:c r="H208" s="832" t="s">
        <x:v>7391</x:v>
      </x:c>
    </x:row>
    <x:row r="209" spans="1:8" customHeight="1">
      <x:c r="A209" s="827">
        <x:v>46211</x:v>
      </x:c>
      <x:c r="B209" s="516"/>
      <x:c r="C209" s="516"/>
      <x:c r="D209" s="516"/>
      <x:c r="E209" s="516"/>
      <x:c r="F209" s="516"/>
      <x:c r="G209" s="516"/>
      <x:c r="H209" s="832"/>
    </x:row>
    <x:row r="210" spans="1:8" customHeight="1">
      <x:c r="A210" s="827">
        <x:v>46212</x:v>
      </x:c>
      <x:c r="B210" s="516"/>
      <x:c r="C210" s="516"/>
      <x:c r="D210" s="516"/>
      <x:c r="E210" s="516"/>
      <x:c r="F210" s="516"/>
      <x:c r="G210" s="516"/>
      <x:c r="H210" s="832"/>
    </x:row>
    <x:row r="211" spans="1:8" customHeight="1">
      <x:c r="A211" s="827">
        <x:v>46213</x:v>
      </x:c>
      <x:c r="B211" s="516"/>
      <x:c r="C211" s="516"/>
      <x:c r="D211" s="516"/>
      <x:c r="E211" s="516"/>
      <x:c r="F211" s="516"/>
      <x:c r="G211" s="516"/>
      <x:c r="H211" s="832"/>
    </x:row>
    <x:row r="212" spans="1:8" customHeight="1">
      <x:c r="A212" s="827">
        <x:v>46214</x:v>
      </x:c>
      <x:c r="B212" s="516"/>
      <x:c r="C212" s="516"/>
      <x:c r="D212" s="516"/>
      <x:c r="E212" s="516"/>
      <x:c r="F212" s="516"/>
      <x:c r="G212" s="516"/>
      <x:c r="H212" s="832"/>
    </x:row>
    <x:row r="213" spans="1:8" customHeight="1">
      <x:c r="A213" s="827">
        <x:v>46215</x:v>
      </x:c>
      <x:c r="B213" s="516"/>
      <x:c r="C213" s="516"/>
      <x:c r="D213" s="516"/>
      <x:c r="E213" s="516"/>
      <x:c r="F213" s="516"/>
      <x:c r="G213" s="516"/>
      <x:c r="H213" s="832"/>
    </x:row>
    <x:row r="214" spans="1:8" customHeight="1">
      <x:c r="A214" s="827">
        <x:v>46216</x:v>
      </x:c>
      <x:c r="B214" s="516"/>
      <x:c r="C214" s="516"/>
      <x:c r="D214" s="516"/>
      <x:c r="E214" s="516"/>
      <x:c r="F214" s="516"/>
      <x:c r="G214" s="516"/>
      <x:c r="H214" s="832"/>
    </x:row>
    <x:row r="215" spans="1:8" customHeight="1">
      <x:c r="A215" s="827">
        <x:v>46217</x:v>
      </x:c>
      <x:c r="B215" s="516"/>
      <x:c r="C215" s="516"/>
      <x:c r="D215" s="516"/>
      <x:c r="E215" s="516"/>
      <x:c r="F215" s="516"/>
      <x:c r="G215" s="516"/>
      <x:c r="H215" s="832"/>
    </x:row>
    <x:row r="216" spans="1:8" customHeight="1">
      <x:c r="A216" s="827">
        <x:v>46218</x:v>
      </x:c>
      <x:c r="B216" s="516"/>
      <x:c r="C216" s="516"/>
      <x:c r="D216" s="516"/>
      <x:c r="E216" s="516"/>
      <x:c r="F216" s="516">
        <x:f>2+2+5</x:f>
        <x:v>9</x:v>
      </x:c>
      <x:c r="G216" s="516"/>
      <x:c r="H216" s="832" t="s">
        <x:v>10760</x:v>
      </x:c>
    </x:row>
    <x:row r="217" spans="1:8" customHeight="1">
      <x:c r="A217" s="827">
        <x:v>46219</x:v>
      </x:c>
      <x:c r="B217" s="516"/>
      <x:c r="C217" s="516"/>
      <x:c r="D217" s="516"/>
      <x:c r="E217" s="516"/>
      <x:c r="F217" s="516"/>
      <x:c r="G217" s="516"/>
      <x:c r="H217" s="832"/>
    </x:row>
    <x:row r="218" spans="1:8" customHeight="1">
      <x:c r="A218" s="827">
        <x:v>46220</x:v>
      </x:c>
      <x:c r="B218" s="516"/>
      <x:c r="C218" s="516"/>
      <x:c r="D218" s="516"/>
      <x:c r="E218" s="516"/>
      <x:c r="F218" s="516"/>
      <x:c r="G218" s="516"/>
      <x:c r="H218" s="832"/>
    </x:row>
    <x:row r="219" spans="1:8" customHeight="1">
      <x:c r="A219" s="827">
        <x:v>46221</x:v>
      </x:c>
      <x:c r="B219" s="516"/>
      <x:c r="C219" s="516"/>
      <x:c r="D219" s="516"/>
      <x:c r="E219" s="516"/>
      <x:c r="F219" s="516">
        <x:f>2</x:f>
        <x:v>2</x:v>
      </x:c>
      <x:c r="G219" s="516"/>
      <x:c r="H219" s="832" t="s">
        <x:v>10403</x:v>
      </x:c>
    </x:row>
    <x:row r="220" spans="1:8" customHeight="1">
      <x:c r="A220" s="827">
        <x:v>46222</x:v>
      </x:c>
      <x:c r="B220" s="516"/>
      <x:c r="C220" s="516"/>
      <x:c r="D220" s="516"/>
      <x:c r="E220" s="516"/>
      <x:c r="F220" s="516"/>
      <x:c r="G220" s="516"/>
      <x:c r="H220" s="523"/>
    </x:row>
    <x:row r="221" spans="1:8" customHeight="1">
      <x:c r="A221" s="827">
        <x:v>46223</x:v>
      </x:c>
      <x:c r="B221" s="516"/>
      <x:c r="C221" s="516"/>
      <x:c r="D221" s="516"/>
      <x:c r="E221" s="516"/>
      <x:c r="F221" s="516">
        <x:f>8</x:f>
        <x:v>8</x:v>
      </x:c>
      <x:c r="G221" s="516"/>
      <x:c r="H221" s="832" t="s">
        <x:v>6332</x:v>
      </x:c>
    </x:row>
    <x:row r="222" spans="1:8" customHeight="1">
      <x:c r="A222" s="827">
        <x:v>46224</x:v>
      </x:c>
      <x:c r="B222" s="516"/>
      <x:c r="C222" s="516"/>
      <x:c r="D222" s="516"/>
      <x:c r="E222" s="516"/>
      <x:c r="F222" s="516"/>
      <x:c r="G222" s="516"/>
      <x:c r="H222" s="832"/>
    </x:row>
    <x:row r="223" spans="1:8" customHeight="1">
      <x:c r="A223" s="827">
        <x:v>46225</x:v>
      </x:c>
      <x:c r="B223" s="516"/>
      <x:c r="C223" s="516"/>
      <x:c r="D223" s="516"/>
      <x:c r="E223" s="516"/>
      <x:c r="F223" s="516">
        <x:f>2+5</x:f>
        <x:v>7</x:v>
      </x:c>
      <x:c r="G223" s="516"/>
      <x:c r="H223" s="832" t="s">
        <x:v>12831</x:v>
      </x:c>
    </x:row>
    <x:row r="224" spans="1:8" customHeight="1">
      <x:c r="A224" s="827">
        <x:v>46226</x:v>
      </x:c>
      <x:c r="B224" s="516"/>
      <x:c r="C224" s="516"/>
      <x:c r="D224" s="516"/>
      <x:c r="E224" s="516"/>
      <x:c r="F224" s="516"/>
      <x:c r="G224" s="516"/>
      <x:c r="H224" s="832"/>
    </x:row>
    <x:row r="225" spans="1:8" customHeight="1">
      <x:c r="A225" s="827">
        <x:v>46227</x:v>
      </x:c>
      <x:c r="B225" s="516"/>
      <x:c r="C225" s="516"/>
      <x:c r="D225" s="516"/>
      <x:c r="E225" s="516"/>
      <x:c r="F225" s="516"/>
      <x:c r="G225" s="516"/>
      <x:c r="H225" s="832"/>
    </x:row>
    <x:row r="226" spans="1:8" customHeight="1">
      <x:c r="A226" s="827">
        <x:v>46228</x:v>
      </x:c>
      <x:c r="B226" s="516"/>
      <x:c r="C226" s="516"/>
      <x:c r="D226" s="516"/>
      <x:c r="E226" s="516"/>
      <x:c r="F226" s="516"/>
      <x:c r="G226" s="516"/>
      <x:c r="H226" s="832"/>
    </x:row>
    <x:row r="227" spans="1:8" customHeight="1">
      <x:c r="A227" s="827">
        <x:v>46229</x:v>
      </x:c>
      <x:c r="B227" s="516"/>
      <x:c r="C227" s="516"/>
      <x:c r="D227" s="516"/>
      <x:c r="E227" s="516"/>
      <x:c r="F227" s="516"/>
      <x:c r="G227" s="516"/>
      <x:c r="H227" s="832"/>
    </x:row>
    <x:row r="228" spans="1:8" customHeight="1">
      <x:c r="A228" s="827">
        <x:v>46230</x:v>
      </x:c>
      <x:c r="B228" s="516"/>
      <x:c r="C228" s="516"/>
      <x:c r="D228" s="516"/>
      <x:c r="E228" s="516"/>
      <x:c r="F228" s="516"/>
      <x:c r="G228" s="516"/>
      <x:c r="H228" s="832"/>
    </x:row>
    <x:row r="229" spans="1:8" customHeight="1">
      <x:c r="A229" s="827">
        <x:v>46231</x:v>
      </x:c>
      <x:c r="B229" s="516"/>
      <x:c r="C229" s="516"/>
      <x:c r="D229" s="516"/>
      <x:c r="E229" s="516"/>
      <x:c r="F229" s="516"/>
      <x:c r="G229" s="516"/>
      <x:c r="H229" s="832"/>
    </x:row>
    <x:row r="230" spans="1:8" customHeight="1">
      <x:c r="A230" s="827">
        <x:v>46232</x:v>
      </x:c>
      <x:c r="B230" s="516"/>
      <x:c r="C230" s="516"/>
      <x:c r="D230" s="516"/>
      <x:c r="E230" s="516"/>
      <x:c r="F230" s="516"/>
      <x:c r="G230" s="516"/>
      <x:c r="H230" s="523"/>
    </x:row>
    <x:row r="231" spans="1:8" customHeight="1">
      <x:c r="A231" s="827">
        <x:v>46233</x:v>
      </x:c>
      <x:c r="B231" s="516"/>
      <x:c r="C231" s="516"/>
      <x:c r="D231" s="516"/>
      <x:c r="E231" s="516"/>
      <x:c r="F231" s="516"/>
      <x:c r="G231" s="516"/>
      <x:c r="H231" s="832"/>
    </x:row>
    <x:row r="232" spans="1:8" customHeight="1">
      <x:c r="A232" s="827">
        <x:v>46234</x:v>
      </x:c>
      <x:c r="B232" s="516"/>
      <x:c r="C232" s="516"/>
      <x:c r="D232" s="831"/>
      <x:c r="E232" s="831"/>
      <x:c r="F232" s="831"/>
      <x:c r="G232" s="516"/>
      <x:c r="H232" s="829"/>
    </x:row>
  </x:sheetData>
  <x:mergeCells count="3">
    <x:mergeCell ref="A1:H1"/>
    <x:mergeCell ref="A35:H35"/>
    <x:mergeCell ref="A68:H68"/>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6"/>
  <x:dimension ref="A1:K7305"/>
  <x:sheetViews>
    <x:sheetView topLeftCell="A7274" zoomScaleNormal="100" zoomScaleSheetLayoutView="75" workbookViewId="0">
      <x:selection activeCell="D7287" activeCellId="0" sqref="D7287:D7287"/>
    </x:sheetView>
  </x:sheetViews>
  <x:sheetFormatPr defaultColWidth="9.00390625" defaultRowHeight="16.399999999999999"/>
  <x:cols>
    <x:col min="1" max="1" width="10.62890625" style="227" bestFit="1" customWidth="1"/>
    <x:col min="2" max="2" width="5.77734375" style="276" customWidth="1"/>
    <x:col min="3" max="3" width="13.77734375" style="241" customWidth="1"/>
    <x:col min="4" max="4" width="10.77734375" style="240" customWidth="1"/>
    <x:col min="5" max="5" width="5.77734375" style="240" customWidth="1"/>
    <x:col min="6" max="6" width="13.77734375" style="240" customWidth="1"/>
    <x:col min="7" max="7" width="9.00390625" style="240" bestFit="1" customWidth="1"/>
    <x:col min="8" max="8" width="5.77734375" style="240" customWidth="1"/>
    <x:col min="9" max="9" width="8.27734375" style="240" customWidth="1"/>
    <x:col min="10" max="10" width="9.00390625" style="240" bestFit="1" customWidth="1"/>
    <x:col min="11" max="11" width="8.27734375" style="240" customWidth="1"/>
    <x:col min="12" max="12" width="9.00390625" style="240" bestFit="1" customWidth="1"/>
    <x:col min="13" max="16384" width="9.00390625" style="240"/>
  </x:cols>
  <x:sheetData>
    <x:row r="1" spans="1:6">
      <x:c r="A1" s="227" t="s">
        <x:v>10382</x:v>
      </x:c>
      <x:c r="C1" s="241" t="s">
        <x:v>10307</x:v>
      </x:c>
      <x:c r="E1" s="240" t="s">
        <x:v>10389</x:v>
      </x:c>
      <x:c r="F1" s="240" t="s">
        <x:v>10274</x:v>
      </x:c>
    </x:row>
    <x:row r="2" spans="1:6">
      <x:c r="A2" s="232">
        <x:v>45764</x:v>
      </x:c>
      <x:c r="B2" s="499"/>
      <x:c r="C2" s="241" t="s">
        <x:v>2586</x:v>
      </x:c>
      <x:c r="D2" s="240" t="s">
        <x:v>4007</x:v>
      </x:c>
      <x:c r="E2" s="240">
        <x:v>1</x:v>
      </x:c>
      <x:c r="F2" s="240">
        <x:v>190</x:v>
      </x:c>
    </x:row>
    <x:row r="3" spans="1:6">
      <x:c r="A3" s="232">
        <x:v>45764</x:v>
      </x:c>
      <x:c r="B3" s="499"/>
      <x:c r="C3" s="241" t="s">
        <x:v>5948</x:v>
      </x:c>
      <x:c r="D3" s="240" t="s">
        <x:v>6097</x:v>
      </x:c>
      <x:c r="E3" s="240">
        <x:v>1</x:v>
      </x:c>
      <x:c r="F3" s="240">
        <x:v>477</x:v>
      </x:c>
    </x:row>
    <x:row r="4" spans="1:6">
      <x:c r="A4" s="232">
        <x:v>45764</x:v>
      </x:c>
      <x:c r="B4" s="499"/>
      <x:c r="C4" s="241" t="s">
        <x:v>12271</x:v>
      </x:c>
      <x:c r="D4" s="240" t="s">
        <x:v>4067</x:v>
      </x:c>
      <x:c r="E4" s="240">
        <x:v>1</x:v>
      </x:c>
      <x:c r="F4" s="240">
        <x:v>270</x:v>
      </x:c>
    </x:row>
    <x:row r="5" spans="1:6">
      <x:c r="A5" s="232">
        <x:v>45764</x:v>
      </x:c>
      <x:c r="B5" s="499"/>
      <x:c r="C5" s="241" t="s">
        <x:v>12503</x:v>
      </x:c>
      <x:c r="D5" s="240" t="s">
        <x:v>4067</x:v>
      </x:c>
      <x:c r="E5" s="240">
        <x:v>1</x:v>
      </x:c>
      <x:c r="F5" s="240">
        <x:v>180</x:v>
      </x:c>
    </x:row>
    <x:row r="6" spans="1:6">
      <x:c r="A6" s="232">
        <x:v>45764</x:v>
      </x:c>
      <x:c r="B6" s="499"/>
      <x:c r="C6" s="241" t="s">
        <x:v>6013</x:v>
      </x:c>
      <x:c r="D6" s="240" t="s">
        <x:v>4067</x:v>
      </x:c>
      <x:c r="E6" s="240">
        <x:v>1</x:v>
      </x:c>
      <x:c r="F6" s="240">
        <x:v>135</x:v>
      </x:c>
    </x:row>
    <x:row r="7" spans="1:6">
      <x:c r="A7" s="232">
        <x:v>45764</x:v>
      </x:c>
      <x:c r="B7" s="499"/>
      <x:c r="C7" s="241" t="s">
        <x:v>8414</x:v>
      </x:c>
      <x:c r="D7" s="240" t="s">
        <x:v>4067</x:v>
      </x:c>
      <x:c r="E7" s="240">
        <x:v>1</x:v>
      </x:c>
      <x:c r="F7" s="240">
        <x:v>248.18000000000001</x:v>
      </x:c>
    </x:row>
    <x:row r="8" spans="1:6">
      <x:c r="A8" s="232">
        <x:v>45764</x:v>
      </x:c>
      <x:c r="B8" s="499"/>
      <x:c r="C8" s="241" t="s">
        <x:v>12253</x:v>
      </x:c>
      <x:c r="D8" s="240" t="s">
        <x:v>6089</x:v>
      </x:c>
      <x:c r="E8" s="240">
        <x:v>1</x:v>
      </x:c>
      <x:c r="F8" s="240">
        <x:v>190</x:v>
      </x:c>
    </x:row>
    <x:row r="9" spans="1:6">
      <x:c r="A9" s="232">
        <x:v>45764</x:v>
      </x:c>
      <x:c r="B9" s="499"/>
      <x:c r="C9" s="241" t="s">
        <x:v>5799</x:v>
      </x:c>
      <x:c r="D9" s="240" t="s">
        <x:v>139</x:v>
      </x:c>
      <x:c r="E9" s="240">
        <x:v>1</x:v>
      </x:c>
      <x:c r="F9" s="240">
        <x:v>70</x:v>
      </x:c>
    </x:row>
    <x:row r="10" spans="1:6">
      <x:c r="A10" s="232">
        <x:v>45764</x:v>
      </x:c>
      <x:c r="B10" s="499"/>
      <x:c r="C10" s="241" t="s">
        <x:v>6125</x:v>
      </x:c>
      <x:c r="D10" s="240" t="s">
        <x:v>4027</x:v>
      </x:c>
      <x:c r="E10" s="240">
        <x:v>1</x:v>
      </x:c>
      <x:c r="F10" s="240">
        <x:v>171.81999999999999</x:v>
      </x:c>
    </x:row>
    <x:row r="11" spans="1:5">
      <x:c r="A11" s="232"/>
      <x:c r="B11" s="499"/>
      <x:c r="E11" s="240">
        <x:f>SUM(E2:E10)</x:f>
        <x:v>9</x:v>
      </x:c>
    </x:row>
    <x:row r="12" spans="1:5">
      <x:c r="A12" s="232">
        <x:v>45765</x:v>
      </x:c>
      <x:c r="B12" s="499"/>
      <x:c r="C12" s="241" t="s">
        <x:v>6248</x:v>
      </x:c>
      <x:c r="D12" s="240" t="s">
        <x:v>6097</x:v>
      </x:c>
      <x:c r="E12" s="240">
        <x:v>1</x:v>
      </x:c>
    </x:row>
    <x:row r="13" spans="3:5">
      <x:c r="C13" s="241" t="s">
        <x:v>6269</x:v>
      </x:c>
      <x:c r="D13" s="240" t="s">
        <x:v>6097</x:v>
      </x:c>
      <x:c r="E13" s="240">
        <x:v>1</x:v>
      </x:c>
    </x:row>
    <x:row r="14" spans="3:5">
      <x:c r="C14" s="241" t="s">
        <x:v>2331</x:v>
      </x:c>
      <x:c r="D14" s="240" t="s">
        <x:v>4067</x:v>
      </x:c>
      <x:c r="E14" s="240">
        <x:v>1</x:v>
      </x:c>
    </x:row>
    <x:row r="15" spans="3:5">
      <x:c r="C15" s="241" t="s">
        <x:v>7518</x:v>
      </x:c>
      <x:c r="D15" s="240" t="s">
        <x:v>4067</x:v>
      </x:c>
      <x:c r="E15" s="240">
        <x:v>1</x:v>
      </x:c>
    </x:row>
    <x:row r="16" spans="3:5">
      <x:c r="C16" s="241" t="s">
        <x:v>9020</x:v>
      </x:c>
      <x:c r="D16" s="240" t="s">
        <x:v>4067</x:v>
      </x:c>
      <x:c r="E16" s="240">
        <x:v>1</x:v>
      </x:c>
    </x:row>
    <x:row r="17" spans="3:5">
      <x:c r="C17" s="241" t="s">
        <x:v>2231</x:v>
      </x:c>
      <x:c r="D17" s="240" t="s">
        <x:v>4067</x:v>
      </x:c>
      <x:c r="E17" s="240">
        <x:v>1</x:v>
      </x:c>
    </x:row>
    <x:row r="18" spans="3:5">
      <x:c r="C18" s="241" t="s">
        <x:v>8087</x:v>
      </x:c>
      <x:c r="D18" s="240" t="s">
        <x:v>4067</x:v>
      </x:c>
      <x:c r="E18" s="240">
        <x:v>1</x:v>
      </x:c>
    </x:row>
    <x:row r="19" spans="3:5">
      <x:c r="C19" s="241" t="s">
        <x:v>2494</x:v>
      </x:c>
      <x:c r="D19" s="240" t="s">
        <x:v>4067</x:v>
      </x:c>
      <x:c r="E19" s="240">
        <x:v>1</x:v>
      </x:c>
    </x:row>
    <x:row r="20" spans="3:5">
      <x:c r="C20" s="241" t="s">
        <x:v>6046</x:v>
      </x:c>
      <x:c r="D20" s="240" t="s">
        <x:v>4067</x:v>
      </x:c>
      <x:c r="E20" s="240">
        <x:v>1</x:v>
      </x:c>
    </x:row>
    <x:row r="21" spans="3:5">
      <x:c r="C21" s="241" t="s">
        <x:v>4573</x:v>
      </x:c>
      <x:c r="D21" s="240" t="s">
        <x:v>4067</x:v>
      </x:c>
      <x:c r="E21" s="240">
        <x:v>1</x:v>
      </x:c>
    </x:row>
    <x:row r="22" spans="3:5">
      <x:c r="C22" s="241" t="s">
        <x:v>8418</x:v>
      </x:c>
      <x:c r="D22" s="240" t="s">
        <x:v>4067</x:v>
      </x:c>
      <x:c r="E22" s="240">
        <x:v>1</x:v>
      </x:c>
    </x:row>
    <x:row r="23" spans="3:5">
      <x:c r="C23" s="241" t="s">
        <x:v>5583</x:v>
      </x:c>
      <x:c r="D23" s="240" t="s">
        <x:v>6089</x:v>
      </x:c>
      <x:c r="E23" s="240">
        <x:v>1</x:v>
      </x:c>
    </x:row>
    <x:row r="24" spans="3:5">
      <x:c r="C24" s="241" t="s">
        <x:v>12715</x:v>
      </x:c>
      <x:c r="D24" s="240" t="s">
        <x:v>6089</x:v>
      </x:c>
      <x:c r="E24" s="240">
        <x:v>1</x:v>
      </x:c>
    </x:row>
    <x:row r="25" spans="3:5">
      <x:c r="C25" s="241" t="s">
        <x:v>11374</x:v>
      </x:c>
      <x:c r="D25" s="240" t="s">
        <x:v>6089</x:v>
      </x:c>
      <x:c r="E25" s="240">
        <x:v>1</x:v>
      </x:c>
    </x:row>
    <x:row r="26" spans="3:5">
      <x:c r="C26" s="241" t="s">
        <x:v>8106</x:v>
      </x:c>
      <x:c r="D26" s="240" t="s">
        <x:v>6089</x:v>
      </x:c>
      <x:c r="E26" s="240">
        <x:v>1</x:v>
      </x:c>
    </x:row>
    <x:row r="27" spans="3:5">
      <x:c r="C27" s="241" t="s">
        <x:v>9134</x:v>
      </x:c>
      <x:c r="D27" s="240" t="s">
        <x:v>6089</x:v>
      </x:c>
      <x:c r="E27" s="240">
        <x:v>1</x:v>
      </x:c>
    </x:row>
    <x:row r="28" spans="3:5">
      <x:c r="C28" s="241" t="s">
        <x:v>6246</x:v>
      </x:c>
      <x:c r="D28" s="240" t="s">
        <x:v>6089</x:v>
      </x:c>
      <x:c r="E28" s="240">
        <x:v>1</x:v>
      </x:c>
    </x:row>
    <x:row r="29" spans="3:5">
      <x:c r="C29" s="241" t="s">
        <x:v>6178</x:v>
      </x:c>
      <x:c r="D29" s="240" t="s">
        <x:v>6089</x:v>
      </x:c>
      <x:c r="E29" s="240">
        <x:v>1</x:v>
      </x:c>
    </x:row>
    <x:row r="30" spans="3:5">
      <x:c r="C30" s="241" t="s">
        <x:v>8440</x:v>
      </x:c>
      <x:c r="D30" s="240" t="s">
        <x:v>6089</x:v>
      </x:c>
      <x:c r="E30" s="240">
        <x:v>1</x:v>
      </x:c>
    </x:row>
    <x:row r="31" spans="3:5">
      <x:c r="C31" s="241" t="s">
        <x:v>12516</x:v>
      </x:c>
      <x:c r="D31" s="240" t="s">
        <x:v>4027</x:v>
      </x:c>
      <x:c r="E31" s="240">
        <x:v>1</x:v>
      </x:c>
    </x:row>
    <x:row r="32" spans="5:5">
      <x:c r="E32" s="240">
        <x:f>SUM(E12:E31)</x:f>
        <x:v>20</x:v>
      </x:c>
    </x:row>
    <x:row r="33" spans="1:5">
      <x:c r="A33" s="232">
        <x:v>45766</x:v>
      </x:c>
      <x:c r="B33" s="499"/>
      <x:c r="C33" s="241" t="s">
        <x:v>6234</x:v>
      </x:c>
      <x:c r="D33" s="240" t="s">
        <x:v>4007</x:v>
      </x:c>
      <x:c r="E33" s="240">
        <x:v>1</x:v>
      </x:c>
    </x:row>
    <x:row r="34" spans="3:5">
      <x:c r="C34" s="241" t="s">
        <x:v>8919</x:v>
      </x:c>
      <x:c r="D34" s="240" t="s">
        <x:v>4007</x:v>
      </x:c>
      <x:c r="E34" s="240">
        <x:v>1</x:v>
      </x:c>
    </x:row>
    <x:row r="35" spans="3:5">
      <x:c r="C35" s="241" t="s">
        <x:v>12743</x:v>
      </x:c>
      <x:c r="D35" s="240" t="s">
        <x:v>6097</x:v>
      </x:c>
      <x:c r="E35" s="240">
        <x:v>1</x:v>
      </x:c>
    </x:row>
    <x:row r="36" spans="3:5">
      <x:c r="C36" s="241" t="s">
        <x:v>12379</x:v>
      </x:c>
      <x:c r="D36" s="240" t="s">
        <x:v>6097</x:v>
      </x:c>
      <x:c r="E36" s="240">
        <x:v>1</x:v>
      </x:c>
    </x:row>
    <x:row r="37" spans="3:5">
      <x:c r="C37" s="241" t="s">
        <x:v>12388</x:v>
      </x:c>
      <x:c r="D37" s="240" t="s">
        <x:v>6097</x:v>
      </x:c>
      <x:c r="E37" s="240">
        <x:v>1</x:v>
      </x:c>
    </x:row>
    <x:row r="38" spans="1:5" s="240" customFormat="1">
      <x:c r="A38" s="243"/>
      <x:c r="B38" s="276"/>
      <x:c r="C38" s="241" t="s">
        <x:v>4506</x:v>
      </x:c>
      <x:c r="D38" s="240" t="s">
        <x:v>6097</x:v>
      </x:c>
      <x:c r="E38" s="240">
        <x:v>1</x:v>
      </x:c>
    </x:row>
    <x:row r="39" spans="3:5">
      <x:c r="C39" s="241" t="s">
        <x:v>6269</x:v>
      </x:c>
      <x:c r="D39" s="240" t="s">
        <x:v>6097</x:v>
      </x:c>
      <x:c r="E39" s="240">
        <x:v>1</x:v>
      </x:c>
    </x:row>
    <x:row r="40" spans="3:5">
      <x:c r="C40" s="241" t="s">
        <x:v>2031</x:v>
      </x:c>
      <x:c r="D40" s="240" t="s">
        <x:v>6097</x:v>
      </x:c>
      <x:c r="E40" s="240">
        <x:v>1</x:v>
      </x:c>
    </x:row>
    <x:row r="41" spans="3:5">
      <x:c r="C41" s="241" t="s">
        <x:v>2407</x:v>
      </x:c>
      <x:c r="D41" s="240" t="s">
        <x:v>4067</x:v>
      </x:c>
      <x:c r="E41" s="240">
        <x:v>1</x:v>
      </x:c>
    </x:row>
    <x:row r="42" spans="3:5">
      <x:c r="C42" s="241" t="s">
        <x:v>11327</x:v>
      </x:c>
      <x:c r="D42" s="240" t="s">
        <x:v>4067</x:v>
      </x:c>
      <x:c r="E42" s="240">
        <x:v>1</x:v>
      </x:c>
    </x:row>
    <x:row r="43" spans="3:5">
      <x:c r="C43" s="241" t="s">
        <x:v>5531</x:v>
      </x:c>
      <x:c r="D43" s="240" t="s">
        <x:v>4067</x:v>
      </x:c>
      <x:c r="E43" s="240">
        <x:v>1</x:v>
      </x:c>
    </x:row>
    <x:row r="44" spans="3:5">
      <x:c r="C44" s="241" t="s">
        <x:v>12726</x:v>
      </x:c>
      <x:c r="D44" s="240" t="s">
        <x:v>4067</x:v>
      </x:c>
      <x:c r="E44" s="240">
        <x:v>1</x:v>
      </x:c>
    </x:row>
    <x:row r="45" spans="3:5">
      <x:c r="C45" s="241" t="s">
        <x:v>7675</x:v>
      </x:c>
      <x:c r="D45" s="240" t="s">
        <x:v>4067</x:v>
      </x:c>
      <x:c r="E45" s="240">
        <x:v>1</x:v>
      </x:c>
    </x:row>
    <x:row r="46" spans="3:5">
      <x:c r="C46" s="241" t="s">
        <x:v>6186</x:v>
      </x:c>
      <x:c r="D46" s="240" t="s">
        <x:v>4067</x:v>
      </x:c>
      <x:c r="E46" s="240">
        <x:v>1</x:v>
      </x:c>
    </x:row>
    <x:row r="47" spans="3:5">
      <x:c r="C47" s="241" t="s">
        <x:v>9033</x:v>
      </x:c>
      <x:c r="D47" s="240" t="s">
        <x:v>4067</x:v>
      </x:c>
      <x:c r="E47" s="240">
        <x:v>2</x:v>
      </x:c>
    </x:row>
    <x:row r="48" spans="3:5">
      <x:c r="C48" s="241" t="s">
        <x:v>11374</x:v>
      </x:c>
      <x:c r="D48" s="240" t="s">
        <x:v>6089</x:v>
      </x:c>
      <x:c r="E48" s="240">
        <x:v>2</x:v>
      </x:c>
    </x:row>
    <x:row r="49" spans="3:5">
      <x:c r="C49" s="241" t="s">
        <x:v>7902</x:v>
      </x:c>
      <x:c r="D49" s="240" t="s">
        <x:v>6089</x:v>
      </x:c>
      <x:c r="E49" s="240">
        <x:v>1</x:v>
      </x:c>
    </x:row>
    <x:row r="50" spans="3:5">
      <x:c r="C50" s="241" t="s">
        <x:v>7676</x:v>
      </x:c>
      <x:c r="D50" s="240" t="s">
        <x:v>6089</x:v>
      </x:c>
      <x:c r="E50" s="240">
        <x:v>1</x:v>
      </x:c>
    </x:row>
    <x:row r="51" spans="3:5">
      <x:c r="C51" s="241" t="s">
        <x:v>4427</x:v>
      </x:c>
      <x:c r="D51" s="240" t="s">
        <x:v>6089</x:v>
      </x:c>
      <x:c r="E51" s="240">
        <x:v>1</x:v>
      </x:c>
    </x:row>
    <x:row r="52" spans="3:5">
      <x:c r="C52" s="241" t="s">
        <x:v>9134</x:v>
      </x:c>
      <x:c r="D52" s="240" t="s">
        <x:v>6089</x:v>
      </x:c>
      <x:c r="E52" s="240">
        <x:v>1</x:v>
      </x:c>
    </x:row>
    <x:row r="53" spans="1:5" s="240" customFormat="1">
      <x:c r="A53" s="243"/>
      <x:c r="B53" s="276"/>
      <x:c r="C53" s="241" t="s">
        <x:v>1948</x:v>
      </x:c>
      <x:c r="D53" s="240" t="s">
        <x:v>6089</x:v>
      </x:c>
      <x:c r="E53" s="240">
        <x:v>1</x:v>
      </x:c>
    </x:row>
    <x:row r="54" spans="3:5">
      <x:c r="C54" s="241" t="s">
        <x:v>1977</x:v>
      </x:c>
      <x:c r="D54" s="240" t="s">
        <x:v>6089</x:v>
      </x:c>
      <x:c r="E54" s="240">
        <x:v>1</x:v>
      </x:c>
    </x:row>
    <x:row r="55" spans="3:5">
      <x:c r="C55" s="241" t="s">
        <x:v>8350</x:v>
      </x:c>
      <x:c r="D55" s="240" t="s">
        <x:v>6089</x:v>
      </x:c>
      <x:c r="E55" s="240">
        <x:v>1</x:v>
      </x:c>
    </x:row>
    <x:row r="56" spans="3:5">
      <x:c r="C56" s="241" t="s">
        <x:v>2483</x:v>
      </x:c>
      <x:c r="D56" s="240" t="s">
        <x:v>4027</x:v>
      </x:c>
      <x:c r="E56" s="240">
        <x:v>2</x:v>
      </x:c>
    </x:row>
    <x:row r="57" spans="3:5">
      <x:c r="C57" s="241" t="s">
        <x:v>5615</x:v>
      </x:c>
      <x:c r="D57" s="240" t="s">
        <x:v>4027</x:v>
      </x:c>
      <x:c r="E57" s="240">
        <x:v>1</x:v>
      </x:c>
    </x:row>
    <x:row r="58" spans="3:5">
      <x:c r="C58" s="241" t="s">
        <x:v>11470</x:v>
      </x:c>
      <x:c r="D58" s="240" t="s">
        <x:v>4027</x:v>
      </x:c>
      <x:c r="E58" s="240">
        <x:v>1</x:v>
      </x:c>
    </x:row>
    <x:row r="59" spans="3:5">
      <x:c r="C59" s="241" t="s">
        <x:v>2208</x:v>
      </x:c>
      <x:c r="D59" s="240" t="s">
        <x:v>4027</x:v>
      </x:c>
      <x:c r="E59" s="240">
        <x:v>1</x:v>
      </x:c>
    </x:row>
    <x:row r="60" spans="3:5">
      <x:c r="C60" s="241" t="s">
        <x:v>5561</x:v>
      </x:c>
      <x:c r="D60" s="240" t="s">
        <x:v>4027</x:v>
      </x:c>
      <x:c r="E60" s="240">
        <x:v>1</x:v>
      </x:c>
    </x:row>
    <x:row r="61" spans="3:5">
      <x:c r="C61" s="241" t="s">
        <x:v>7881</x:v>
      </x:c>
      <x:c r="D61" s="240" t="s">
        <x:v>4027</x:v>
      </x:c>
      <x:c r="E61" s="240">
        <x:v>1</x:v>
      </x:c>
    </x:row>
    <x:row r="62" spans="3:5">
      <x:c r="C62" s="241" t="s">
        <x:v>12395</x:v>
      </x:c>
      <x:c r="D62" s="240" t="s">
        <x:v>4027</x:v>
      </x:c>
      <x:c r="E62" s="240">
        <x:v>1</x:v>
      </x:c>
    </x:row>
    <x:row r="63" spans="3:5">
      <x:c r="C63" s="241" t="s">
        <x:v>12596</x:v>
      </x:c>
      <x:c r="D63" s="240" t="s">
        <x:v>4027</x:v>
      </x:c>
      <x:c r="E63" s="240">
        <x:v>1</x:v>
      </x:c>
    </x:row>
    <x:row r="64" spans="3:5">
      <x:c r="C64" s="241" t="s">
        <x:v>6020</x:v>
      </x:c>
      <x:c r="D64" s="240" t="s">
        <x:v>4027</x:v>
      </x:c>
      <x:c r="E64" s="240">
        <x:v>1</x:v>
      </x:c>
    </x:row>
    <x:row r="65" spans="3:5">
      <x:c r="C65" s="241" t="s">
        <x:v>9217</x:v>
      </x:c>
      <x:c r="D65" s="240" t="s">
        <x:v>4027</x:v>
      </x:c>
      <x:c r="E65" s="240">
        <x:v>1</x:v>
      </x:c>
    </x:row>
    <x:row r="66" spans="3:5">
      <x:c r="C66" s="241" t="s">
        <x:v>4401</x:v>
      </x:c>
      <x:c r="D66" s="240" t="s">
        <x:v>4027</x:v>
      </x:c>
      <x:c r="E66" s="240">
        <x:v>1</x:v>
      </x:c>
    </x:row>
    <x:row r="67" spans="5:5">
      <x:c r="E67" s="240">
        <x:f>SUM(E33:E66)</x:f>
        <x:v>37</x:v>
      </x:c>
    </x:row>
    <x:row r="68" spans="1:5">
      <x:c r="A68" s="232">
        <x:v>45767</x:v>
      </x:c>
      <x:c r="B68" s="499"/>
      <x:c r="C68" s="241" t="s">
        <x:v>6315</x:v>
      </x:c>
      <x:c r="D68" s="240" t="s">
        <x:v>6097</x:v>
      </x:c>
      <x:c r="E68" s="240">
        <x:v>1</x:v>
      </x:c>
    </x:row>
    <x:row r="69" spans="3:5">
      <x:c r="C69" s="241" t="s">
        <x:v>2643</x:v>
      </x:c>
      <x:c r="D69" s="240" t="s">
        <x:v>4067</x:v>
      </x:c>
      <x:c r="E69" s="240">
        <x:v>1</x:v>
      </x:c>
    </x:row>
    <x:row r="70" spans="3:5">
      <x:c r="C70" s="241" t="s">
        <x:v>7880</x:v>
      </x:c>
      <x:c r="D70" s="240" t="s">
        <x:v>4067</x:v>
      </x:c>
      <x:c r="E70" s="240">
        <x:v>1</x:v>
      </x:c>
    </x:row>
    <x:row r="71" spans="3:5">
      <x:c r="C71" s="241" t="s">
        <x:v>5966</x:v>
      </x:c>
      <x:c r="D71" s="240" t="s">
        <x:v>4067</x:v>
      </x:c>
      <x:c r="E71" s="240">
        <x:v>1</x:v>
      </x:c>
    </x:row>
    <x:row r="72" spans="3:5">
      <x:c r="C72" s="241" t="s">
        <x:v>4524</x:v>
      </x:c>
      <x:c r="D72" s="240" t="s">
        <x:v>4067</x:v>
      </x:c>
      <x:c r="E72" s="240">
        <x:v>1</x:v>
      </x:c>
    </x:row>
    <x:row r="73" spans="3:5">
      <x:c r="C73" s="241" t="s">
        <x:v>12517</x:v>
      </x:c>
      <x:c r="D73" s="240" t="s">
        <x:v>6089</x:v>
      </x:c>
      <x:c r="E73" s="240">
        <x:v>1</x:v>
      </x:c>
    </x:row>
    <x:row r="74" spans="3:5">
      <x:c r="C74" s="241" t="s">
        <x:v>7673</x:v>
      </x:c>
      <x:c r="D74" s="240" t="s">
        <x:v>6089</x:v>
      </x:c>
      <x:c r="E74" s="240">
        <x:v>1</x:v>
      </x:c>
    </x:row>
    <x:row r="75" spans="3:5">
      <x:c r="C75" s="241" t="s">
        <x:v>2109</x:v>
      </x:c>
      <x:c r="D75" s="240" t="s">
        <x:v>6089</x:v>
      </x:c>
      <x:c r="E75" s="240">
        <x:v>1</x:v>
      </x:c>
    </x:row>
    <x:row r="76" spans="3:5">
      <x:c r="C76" s="241" t="s">
        <x:v>6041</x:v>
      </x:c>
      <x:c r="D76" s="240" t="s">
        <x:v>6089</x:v>
      </x:c>
      <x:c r="E76" s="240">
        <x:v>1</x:v>
      </x:c>
    </x:row>
    <x:row r="77" spans="3:5">
      <x:c r="C77" s="241" t="s">
        <x:v>7788</x:v>
      </x:c>
      <x:c r="D77" s="240" t="s">
        <x:v>4027</x:v>
      </x:c>
      <x:c r="E77" s="240">
        <x:v>1</x:v>
      </x:c>
    </x:row>
    <x:row r="78" spans="5:5">
      <x:c r="E78" s="240">
        <x:f>SUM(E68:E77)</x:f>
        <x:v>10</x:v>
      </x:c>
    </x:row>
    <x:row r="79" spans="1:5">
      <x:c r="A79" s="232">
        <x:v>45768</x:v>
      </x:c>
      <x:c r="B79" s="499"/>
      <x:c r="C79" s="241" t="s">
        <x:v>5930</x:v>
      </x:c>
      <x:c r="D79" s="240" t="s">
        <x:v>6097</x:v>
      </x:c>
      <x:c r="E79" s="240">
        <x:v>1</x:v>
      </x:c>
    </x:row>
    <x:row r="80" spans="3:5">
      <x:c r="C80" s="241" t="s">
        <x:v>8991</x:v>
      </x:c>
      <x:c r="D80" s="240" t="s">
        <x:v>4067</x:v>
      </x:c>
      <x:c r="E80" s="240">
        <x:v>1</x:v>
      </x:c>
    </x:row>
    <x:row r="81" spans="3:5">
      <x:c r="C81" s="241" t="s">
        <x:v>5962</x:v>
      </x:c>
      <x:c r="D81" s="240" t="s">
        <x:v>6089</x:v>
      </x:c>
      <x:c r="E81" s="240">
        <x:v>1</x:v>
      </x:c>
    </x:row>
    <x:row r="82" spans="3:5">
      <x:c r="C82" s="241" t="s">
        <x:v>8350</x:v>
      </x:c>
      <x:c r="D82" s="240" t="s">
        <x:v>6089</x:v>
      </x:c>
      <x:c r="E82" s="240">
        <x:v>1</x:v>
      </x:c>
    </x:row>
    <x:row r="83" spans="5:5">
      <x:c r="E83" s="240">
        <x:f>SUM(E79:E82)</x:f>
        <x:v>4</x:v>
      </x:c>
    </x:row>
    <x:row r="84" spans="1:5">
      <x:c r="A84" s="232">
        <x:v>45769</x:v>
      </x:c>
      <x:c r="B84" s="499"/>
      <x:c r="C84" s="241" t="s">
        <x:v>7792</x:v>
      </x:c>
      <x:c r="D84" s="240" t="s">
        <x:v>6097</x:v>
      </x:c>
      <x:c r="E84" s="240">
        <x:v>1</x:v>
      </x:c>
    </x:row>
    <x:row r="85" spans="3:5">
      <x:c r="C85" s="241" t="s">
        <x:v>5470</x:v>
      </x:c>
      <x:c r="D85" s="240" t="s">
        <x:v>6097</x:v>
      </x:c>
      <x:c r="E85" s="240">
        <x:v>1</x:v>
      </x:c>
    </x:row>
    <x:row r="86" spans="3:5">
      <x:c r="C86" s="241" t="s">
        <x:v>12785</x:v>
      </x:c>
      <x:c r="D86" s="240" t="s">
        <x:v>6097</x:v>
      </x:c>
      <x:c r="E86" s="240">
        <x:v>1</x:v>
      </x:c>
    </x:row>
    <x:row r="87" spans="3:5">
      <x:c r="C87" s="241" t="s">
        <x:v>8525</x:v>
      </x:c>
      <x:c r="D87" s="240" t="s">
        <x:v>6097</x:v>
      </x:c>
      <x:c r="E87" s="240">
        <x:v>1</x:v>
      </x:c>
    </x:row>
    <x:row r="88" spans="3:5">
      <x:c r="C88" s="241" t="s">
        <x:v>4535</x:v>
      </x:c>
      <x:c r="D88" s="240" t="s">
        <x:v>6097</x:v>
      </x:c>
      <x:c r="E88" s="240">
        <x:v>1</x:v>
      </x:c>
    </x:row>
    <x:row r="89" spans="3:5">
      <x:c r="C89" s="241" t="s">
        <x:v>5940</x:v>
      </x:c>
      <x:c r="D89" s="240" t="s">
        <x:v>4067</x:v>
      </x:c>
      <x:c r="E89" s="240">
        <x:v>1</x:v>
      </x:c>
    </x:row>
    <x:row r="90" spans="3:5">
      <x:c r="C90" s="241" t="s">
        <x:v>7463</x:v>
      </x:c>
      <x:c r="D90" s="240" t="s">
        <x:v>4067</x:v>
      </x:c>
      <x:c r="E90" s="240">
        <x:v>1</x:v>
      </x:c>
    </x:row>
    <x:row r="91" spans="3:5">
      <x:c r="C91" s="241" t="s">
        <x:v>2486</x:v>
      </x:c>
      <x:c r="D91" s="240" t="s">
        <x:v>4067</x:v>
      </x:c>
      <x:c r="E91" s="240">
        <x:v>1</x:v>
      </x:c>
    </x:row>
    <x:row r="92" spans="3:5">
      <x:c r="C92" s="241" t="s">
        <x:v>2627</x:v>
      </x:c>
      <x:c r="D92" s="240" t="s">
        <x:v>4067</x:v>
      </x:c>
      <x:c r="E92" s="240">
        <x:v>1</x:v>
      </x:c>
    </x:row>
    <x:row r="93" spans="3:5">
      <x:c r="C93" s="241" t="s">
        <x:v>8521</x:v>
      </x:c>
      <x:c r="D93" s="240" t="s">
        <x:v>4067</x:v>
      </x:c>
      <x:c r="E93" s="240">
        <x:v>1</x:v>
      </x:c>
    </x:row>
    <x:row r="94" spans="3:5">
      <x:c r="C94" s="241" t="s">
        <x:v>8970</x:v>
      </x:c>
      <x:c r="D94" s="240" t="s">
        <x:v>4067</x:v>
      </x:c>
      <x:c r="E94" s="240">
        <x:v>1</x:v>
      </x:c>
    </x:row>
    <x:row r="95" spans="3:5">
      <x:c r="C95" s="241" t="s">
        <x:v>4477</x:v>
      </x:c>
      <x:c r="D95" s="240" t="s">
        <x:v>4067</x:v>
      </x:c>
      <x:c r="E95" s="240">
        <x:v>1</x:v>
      </x:c>
    </x:row>
    <x:row r="96" spans="3:5">
      <x:c r="C96" s="241" t="s">
        <x:v>6136</x:v>
      </x:c>
      <x:c r="D96" s="240" t="s">
        <x:v>4067</x:v>
      </x:c>
      <x:c r="E96" s="240">
        <x:v>1</x:v>
      </x:c>
    </x:row>
    <x:row r="97" spans="3:5">
      <x:c r="C97" s="241" t="s">
        <x:v>2265</x:v>
      </x:c>
      <x:c r="D97" s="240" t="s">
        <x:v>6089</x:v>
      </x:c>
      <x:c r="E97" s="240">
        <x:v>1</x:v>
      </x:c>
    </x:row>
    <x:row r="98" spans="3:5">
      <x:c r="C98" s="241" t="s">
        <x:v>9316</x:v>
      </x:c>
      <x:c r="D98" s="240" t="s">
        <x:v>6089</x:v>
      </x:c>
      <x:c r="E98" s="240">
        <x:v>1</x:v>
      </x:c>
    </x:row>
    <x:row r="99" spans="3:5">
      <x:c r="C99" s="241" t="s">
        <x:v>5615</x:v>
      </x:c>
      <x:c r="D99" s="240" t="s">
        <x:v>4027</x:v>
      </x:c>
      <x:c r="E99" s="240">
        <x:v>1</x:v>
      </x:c>
    </x:row>
    <x:row r="100" spans="3:5">
      <x:c r="C100" s="241" t="s">
        <x:v>12259</x:v>
      </x:c>
      <x:c r="D100" s="240" t="s">
        <x:v>4027</x:v>
      </x:c>
      <x:c r="E100" s="240">
        <x:v>1</x:v>
      </x:c>
    </x:row>
    <x:row r="101" spans="5:5">
      <x:c r="E101" s="240">
        <x:f>SUM(E84:E100)</x:f>
        <x:v>17</x:v>
      </x:c>
    </x:row>
    <x:row r="102" spans="1:5">
      <x:c r="A102" s="232">
        <x:v>45770</x:v>
      </x:c>
      <x:c r="B102" s="499"/>
      <x:c r="C102" s="241" t="s">
        <x:v>12286</x:v>
      </x:c>
      <x:c r="D102" s="240" t="s">
        <x:v>4007</x:v>
      </x:c>
      <x:c r="E102" s="240">
        <x:v>1</x:v>
      </x:c>
    </x:row>
    <x:row r="103" spans="3:5">
      <x:c r="C103" s="241" t="s">
        <x:v>5850</x:v>
      </x:c>
      <x:c r="D103" s="240" t="s">
        <x:v>4007</x:v>
      </x:c>
      <x:c r="E103" s="240">
        <x:v>1</x:v>
      </x:c>
    </x:row>
    <x:row r="104" spans="3:5">
      <x:c r="C104" s="241" t="s">
        <x:v>6059</x:v>
      </x:c>
      <x:c r="D104" s="240" t="s">
        <x:v>4007</x:v>
      </x:c>
      <x:c r="E104" s="240">
        <x:v>1</x:v>
      </x:c>
    </x:row>
    <x:row r="105" spans="3:5">
      <x:c r="C105" s="241" t="s">
        <x:v>7887</x:v>
      </x:c>
      <x:c r="D105" s="240" t="s">
        <x:v>6097</x:v>
      </x:c>
      <x:c r="E105" s="240">
        <x:v>1</x:v>
      </x:c>
    </x:row>
    <x:row r="106" spans="3:5">
      <x:c r="C106" s="241" t="s">
        <x:v>5605</x:v>
      </x:c>
      <x:c r="D106" s="240" t="s">
        <x:v>4067</x:v>
      </x:c>
      <x:c r="E106" s="240">
        <x:v>1</x:v>
      </x:c>
    </x:row>
    <x:row r="107" spans="3:5">
      <x:c r="C107" s="241" t="s">
        <x:v>5652</x:v>
      </x:c>
      <x:c r="D107" s="240" t="s">
        <x:v>4067</x:v>
      </x:c>
      <x:c r="E107" s="240">
        <x:v>1</x:v>
      </x:c>
    </x:row>
    <x:row r="108" spans="3:5">
      <x:c r="C108" s="241" t="s">
        <x:v>5858</x:v>
      </x:c>
      <x:c r="D108" s="240" t="s">
        <x:v>4067</x:v>
      </x:c>
      <x:c r="E108" s="240">
        <x:v>1</x:v>
      </x:c>
    </x:row>
    <x:row r="109" spans="3:5">
      <x:c r="C109" s="241" t="s">
        <x:v>8092</x:v>
      </x:c>
      <x:c r="D109" s="240" t="s">
        <x:v>4067</x:v>
      </x:c>
      <x:c r="E109" s="240">
        <x:v>1</x:v>
      </x:c>
    </x:row>
    <x:row r="110" spans="3:5">
      <x:c r="C110" s="241" t="s">
        <x:v>5475</x:v>
      </x:c>
      <x:c r="D110" s="240" t="s">
        <x:v>4067</x:v>
      </x:c>
      <x:c r="E110" s="240">
        <x:v>1</x:v>
      </x:c>
    </x:row>
    <x:row r="111" spans="3:5">
      <x:c r="C111" s="241" t="s">
        <x:v>6117</x:v>
      </x:c>
      <x:c r="D111" s="240" t="s">
        <x:v>4067</x:v>
      </x:c>
      <x:c r="E111" s="240">
        <x:v>1</x:v>
      </x:c>
    </x:row>
    <x:row r="112" spans="3:5">
      <x:c r="C112" s="241" t="s">
        <x:v>5997</x:v>
      </x:c>
      <x:c r="D112" s="240" t="s">
        <x:v>4067</x:v>
      </x:c>
      <x:c r="E112" s="240">
        <x:v>1</x:v>
      </x:c>
    </x:row>
    <x:row r="113" spans="3:5">
      <x:c r="C113" s="241" t="s">
        <x:v>4524</x:v>
      </x:c>
      <x:c r="D113" s="240" t="s">
        <x:v>4067</x:v>
      </x:c>
      <x:c r="E113" s="240">
        <x:v>1</x:v>
      </x:c>
    </x:row>
    <x:row r="114" spans="5:5">
      <x:c r="E114" s="240">
        <x:f>SUM(E102:E113)</x:f>
        <x:v>12</x:v>
      </x:c>
    </x:row>
    <x:row r="115" spans="1:5">
      <x:c r="A115" s="232">
        <x:v>45771</x:v>
      </x:c>
      <x:c r="B115" s="499"/>
      <x:c r="C115" s="241" t="s">
        <x:v>7782</x:v>
      </x:c>
      <x:c r="D115" s="240" t="s">
        <x:v>4007</x:v>
      </x:c>
      <x:c r="E115" s="240">
        <x:v>1</x:v>
      </x:c>
    </x:row>
    <x:row r="116" spans="3:5">
      <x:c r="C116" s="241" t="s">
        <x:v>2263</x:v>
      </x:c>
      <x:c r="D116" s="240" t="s">
        <x:v>4007</x:v>
      </x:c>
      <x:c r="E116" s="240">
        <x:v>1</x:v>
      </x:c>
    </x:row>
    <x:row r="117" spans="3:5">
      <x:c r="C117" s="241" t="s">
        <x:v>8921</x:v>
      </x:c>
      <x:c r="D117" s="240" t="s">
        <x:v>4067</x:v>
      </x:c>
      <x:c r="E117" s="240">
        <x:v>1</x:v>
      </x:c>
    </x:row>
    <x:row r="118" spans="3:5">
      <x:c r="C118" s="241" t="s">
        <x:v>6084</x:v>
      </x:c>
      <x:c r="D118" s="240" t="s">
        <x:v>4067</x:v>
      </x:c>
      <x:c r="E118" s="240">
        <x:v>1</x:v>
      </x:c>
    </x:row>
    <x:row r="119" spans="3:5">
      <x:c r="C119" s="241" t="s">
        <x:v>1948</x:v>
      </x:c>
      <x:c r="D119" s="240" t="s">
        <x:v>6089</x:v>
      </x:c>
      <x:c r="E119" s="240">
        <x:v>1</x:v>
      </x:c>
    </x:row>
    <x:row r="120" spans="3:5">
      <x:c r="C120" s="241" t="s">
        <x:v>12447</x:v>
      </x:c>
      <x:c r="D120" s="240" t="s">
        <x:v>139</x:v>
      </x:c>
      <x:c r="E120" s="240">
        <x:v>1</x:v>
      </x:c>
    </x:row>
    <x:row r="121" spans="3:5">
      <x:c r="C121" s="241" t="s">
        <x:v>2551</x:v>
      </x:c>
      <x:c r="D121" s="240" t="s">
        <x:v>4027</x:v>
      </x:c>
      <x:c r="E121" s="240">
        <x:v>1</x:v>
      </x:c>
    </x:row>
    <x:row r="122" spans="3:5">
      <x:c r="C122" s="241" t="s">
        <x:v>4462</x:v>
      </x:c>
      <x:c r="D122" s="240" t="s">
        <x:v>4027</x:v>
      </x:c>
      <x:c r="E122" s="240">
        <x:v>1</x:v>
      </x:c>
    </x:row>
    <x:row r="123" spans="5:5">
      <x:c r="E123" s="240">
        <x:f>SUM(E115:E122)</x:f>
        <x:v>8</x:v>
      </x:c>
    </x:row>
    <x:row r="124" spans="1:5">
      <x:c r="A124" s="232">
        <x:v>45772</x:v>
      </x:c>
      <x:c r="B124" s="499"/>
      <x:c r="C124" s="241" t="s">
        <x:v>7529</x:v>
      </x:c>
      <x:c r="D124" s="240" t="s">
        <x:v>4007</x:v>
      </x:c>
      <x:c r="E124" s="240">
        <x:v>1</x:v>
      </x:c>
    </x:row>
    <x:row r="125" spans="3:5">
      <x:c r="C125" s="241" t="s">
        <x:v>4374</x:v>
      </x:c>
      <x:c r="D125" s="240" t="s">
        <x:v>6097</x:v>
      </x:c>
      <x:c r="E125" s="240">
        <x:v>1</x:v>
      </x:c>
    </x:row>
    <x:row r="126" spans="3:5">
      <x:c r="C126" s="241" t="s">
        <x:v>9057</x:v>
      </x:c>
      <x:c r="D126" s="240" t="s">
        <x:v>6097</x:v>
      </x:c>
      <x:c r="E126" s="240">
        <x:v>1</x:v>
      </x:c>
    </x:row>
    <x:row r="127" spans="3:5">
      <x:c r="C127" s="241" t="s">
        <x:v>7518</x:v>
      </x:c>
      <x:c r="D127" s="240" t="s">
        <x:v>4067</x:v>
      </x:c>
      <x:c r="E127" s="240">
        <x:v>1</x:v>
      </x:c>
    </x:row>
    <x:row r="128" spans="3:5">
      <x:c r="C128" s="241" t="s">
        <x:v>7475</x:v>
      </x:c>
      <x:c r="D128" s="240" t="s">
        <x:v>4067</x:v>
      </x:c>
      <x:c r="E128" s="240">
        <x:v>1</x:v>
      </x:c>
    </x:row>
    <x:row r="129" spans="3:5">
      <x:c r="C129" s="241" t="s">
        <x:v>12511</x:v>
      </x:c>
      <x:c r="D129" s="240" t="s">
        <x:v>4067</x:v>
      </x:c>
      <x:c r="E129" s="240">
        <x:v>2</x:v>
      </x:c>
    </x:row>
    <x:row r="130" spans="3:5">
      <x:c r="C130" s="241" t="s">
        <x:v>8089</x:v>
      </x:c>
      <x:c r="D130" s="240" t="s">
        <x:v>4067</x:v>
      </x:c>
      <x:c r="E130" s="240">
        <x:v>1</x:v>
      </x:c>
    </x:row>
    <x:row r="131" spans="3:5">
      <x:c r="C131" s="241" t="s">
        <x:v>7704</x:v>
      </x:c>
      <x:c r="D131" s="240" t="s">
        <x:v>4067</x:v>
      </x:c>
      <x:c r="E131" s="240">
        <x:v>1</x:v>
      </x:c>
    </x:row>
    <x:row r="132" spans="3:5">
      <x:c r="C132" s="241" t="s">
        <x:v>8484</x:v>
      </x:c>
      <x:c r="D132" s="240" t="s">
        <x:v>4067</x:v>
      </x:c>
      <x:c r="E132" s="240">
        <x:v>1</x:v>
      </x:c>
    </x:row>
    <x:row r="133" spans="3:5">
      <x:c r="C133" s="241" t="s">
        <x:v>8918</x:v>
      </x:c>
      <x:c r="D133" s="240" t="s">
        <x:v>4067</x:v>
      </x:c>
      <x:c r="E133" s="240">
        <x:v>1</x:v>
      </x:c>
    </x:row>
    <x:row r="134" spans="3:5">
      <x:c r="C134" s="241" t="s">
        <x:v>11427</x:v>
      </x:c>
      <x:c r="D134" s="240" t="s">
        <x:v>6089</x:v>
      </x:c>
      <x:c r="E134" s="240">
        <x:v>1</x:v>
      </x:c>
    </x:row>
    <x:row r="135" spans="3:5">
      <x:c r="C135" s="241" t="s">
        <x:v>2345</x:v>
      </x:c>
      <x:c r="D135" s="240" t="s">
        <x:v>6089</x:v>
      </x:c>
      <x:c r="E135" s="240">
        <x:v>1</x:v>
      </x:c>
    </x:row>
    <x:row r="136" spans="3:5">
      <x:c r="C136" s="241" t="s">
        <x:v>12449</x:v>
      </x:c>
      <x:c r="D136" s="240" t="s">
        <x:v>6089</x:v>
      </x:c>
      <x:c r="E136" s="240">
        <x:v>1</x:v>
      </x:c>
    </x:row>
    <x:row r="137" spans="3:5">
      <x:c r="C137" s="241" t="s">
        <x:v>6246</x:v>
      </x:c>
      <x:c r="D137" s="240" t="s">
        <x:v>6089</x:v>
      </x:c>
      <x:c r="E137" s="240">
        <x:v>1</x:v>
      </x:c>
    </x:row>
    <x:row r="138" spans="3:5">
      <x:c r="C138" s="241" t="s">
        <x:v>4553</x:v>
      </x:c>
      <x:c r="D138" s="240" t="s">
        <x:v>6089</x:v>
      </x:c>
      <x:c r="E138" s="240">
        <x:v>1</x:v>
      </x:c>
    </x:row>
    <x:row r="139" spans="3:5">
      <x:c r="C139" s="241" t="s">
        <x:v>6041</x:v>
      </x:c>
      <x:c r="D139" s="240" t="s">
        <x:v>6089</x:v>
      </x:c>
      <x:c r="E139" s="240">
        <x:v>1</x:v>
      </x:c>
    </x:row>
    <x:row r="140" spans="3:5">
      <x:c r="C140" s="241" t="s">
        <x:v>2387</x:v>
      </x:c>
      <x:c r="D140" s="240" t="s">
        <x:v>4027</x:v>
      </x:c>
      <x:c r="E140" s="240">
        <x:v>1</x:v>
      </x:c>
    </x:row>
    <x:row r="141" spans="3:5">
      <x:c r="C141" s="241" t="s">
        <x:v>12370</x:v>
      </x:c>
      <x:c r="D141" s="240" t="s">
        <x:v>4027</x:v>
      </x:c>
      <x:c r="E141" s="240">
        <x:v>2</x:v>
      </x:c>
    </x:row>
    <x:row r="142" spans="3:5">
      <x:c r="C142" s="241" t="s">
        <x:v>12360</x:v>
      </x:c>
      <x:c r="D142" s="240" t="s">
        <x:v>4027</x:v>
      </x:c>
      <x:c r="E142" s="240">
        <x:v>1</x:v>
      </x:c>
    </x:row>
    <x:row r="143" spans="3:5">
      <x:c r="C143" s="241" t="s">
        <x:v>12695</x:v>
      </x:c>
      <x:c r="D143" s="240" t="s">
        <x:v>4027</x:v>
      </x:c>
      <x:c r="E143" s="240">
        <x:v>1</x:v>
      </x:c>
    </x:row>
    <x:row r="144" spans="3:5">
      <x:c r="C144" s="241" t="s">
        <x:v>7881</x:v>
      </x:c>
      <x:c r="D144" s="240" t="s">
        <x:v>4027</x:v>
      </x:c>
      <x:c r="E144" s="240">
        <x:v>1</x:v>
      </x:c>
    </x:row>
    <x:row r="145" spans="3:5">
      <x:c r="C145" s="241" t="s">
        <x:v>12581</x:v>
      </x:c>
      <x:c r="D145" s="240" t="s">
        <x:v>4027</x:v>
      </x:c>
      <x:c r="E145" s="240">
        <x:v>1</x:v>
      </x:c>
    </x:row>
    <x:row r="146" spans="3:5">
      <x:c r="C146" s="241" t="s">
        <x:v>2522</x:v>
      </x:c>
      <x:c r="D146" s="240" t="s">
        <x:v>4027</x:v>
      </x:c>
      <x:c r="E146" s="240">
        <x:v>1</x:v>
      </x:c>
    </x:row>
    <x:row r="147" spans="3:5">
      <x:c r="C147" s="241" t="s">
        <x:v>11517</x:v>
      </x:c>
      <x:c r="D147" s="240" t="s">
        <x:v>4027</x:v>
      </x:c>
      <x:c r="E147" s="240">
        <x:v>1</x:v>
      </x:c>
    </x:row>
    <x:row r="148" spans="3:5">
      <x:c r="C148" s="241" t="s">
        <x:v>9171</x:v>
      </x:c>
      <x:c r="D148" s="240" t="s">
        <x:v>4027</x:v>
      </x:c>
      <x:c r="E148" s="240">
        <x:v>2</x:v>
      </x:c>
    </x:row>
    <x:row r="149" spans="3:5">
      <x:c r="C149" s="241" t="s">
        <x:v>8335</x:v>
      </x:c>
      <x:c r="D149" s="240" t="s">
        <x:v>4027</x:v>
      </x:c>
      <x:c r="E149" s="240">
        <x:v>1</x:v>
      </x:c>
    </x:row>
    <x:row r="150" spans="5:5">
      <x:c r="E150" s="240">
        <x:f>SUM(E124:E149)</x:f>
        <x:v>29</x:v>
      </x:c>
    </x:row>
    <x:row r="151" spans="1:5">
      <x:c r="A151" s="232">
        <x:v>45773</x:v>
      </x:c>
      <x:c r="B151" s="499"/>
      <x:c r="C151" s="241" t="s">
        <x:v>8374</x:v>
      </x:c>
      <x:c r="D151" s="240" t="s">
        <x:v>4061</x:v>
      </x:c>
      <x:c r="E151" s="240">
        <x:v>1</x:v>
      </x:c>
    </x:row>
    <x:row r="152" spans="3:5">
      <x:c r="C152" s="241" t="s">
        <x:v>7681</x:v>
      </x:c>
      <x:c r="D152" s="240" t="s">
        <x:v>4007</x:v>
      </x:c>
      <x:c r="E152" s="240">
        <x:v>1</x:v>
      </x:c>
    </x:row>
    <x:row r="153" spans="3:5">
      <x:c r="C153" s="241" t="s">
        <x:v>4490</x:v>
      </x:c>
      <x:c r="D153" s="240" t="s">
        <x:v>4007</x:v>
      </x:c>
      <x:c r="E153" s="240">
        <x:v>1</x:v>
      </x:c>
    </x:row>
    <x:row r="154" spans="3:5">
      <x:c r="C154" s="241" t="s">
        <x:v>2028</x:v>
      </x:c>
      <x:c r="D154" s="240" t="s">
        <x:v>4007</x:v>
      </x:c>
      <x:c r="E154" s="240">
        <x:v>1</x:v>
      </x:c>
    </x:row>
    <x:row r="155" spans="3:5">
      <x:c r="C155" s="241" t="s">
        <x:v>6059</x:v>
      </x:c>
      <x:c r="D155" s="240" t="s">
        <x:v>4007</x:v>
      </x:c>
      <x:c r="E155" s="240">
        <x:v>1</x:v>
      </x:c>
    </x:row>
    <x:row r="156" spans="3:5">
      <x:c r="C156" s="241" t="s">
        <x:v>9021</x:v>
      </x:c>
      <x:c r="D156" s="240" t="s">
        <x:v>6097</x:v>
      </x:c>
      <x:c r="E156" s="240">
        <x:v>1</x:v>
      </x:c>
    </x:row>
    <x:row r="157" spans="3:5">
      <x:c r="C157" s="241" t="s">
        <x:v>6229</x:v>
      </x:c>
      <x:c r="D157" s="240" t="s">
        <x:v>6097</x:v>
      </x:c>
      <x:c r="E157" s="240">
        <x:v>1</x:v>
      </x:c>
    </x:row>
    <x:row r="158" spans="3:5">
      <x:c r="C158" s="241" t="s">
        <x:v>5605</x:v>
      </x:c>
      <x:c r="D158" s="240" t="s">
        <x:v>4067</x:v>
      </x:c>
      <x:c r="E158" s="240">
        <x:v>1</x:v>
      </x:c>
    </x:row>
    <x:row r="159" spans="3:5">
      <x:c r="C159" s="241" t="s">
        <x:v>9020</x:v>
      </x:c>
      <x:c r="D159" s="240" t="s">
        <x:v>4067</x:v>
      </x:c>
      <x:c r="E159" s="240">
        <x:v>1</x:v>
      </x:c>
    </x:row>
    <x:row r="160" spans="3:5">
      <x:c r="C160" s="241" t="s">
        <x:v>11490</x:v>
      </x:c>
      <x:c r="D160" s="240" t="s">
        <x:v>4067</x:v>
      </x:c>
      <x:c r="E160" s="240">
        <x:v>1</x:v>
      </x:c>
    </x:row>
    <x:row r="161" spans="3:5">
      <x:c r="C161" s="241" t="s">
        <x:v>5461</x:v>
      </x:c>
      <x:c r="D161" s="240" t="s">
        <x:v>4067</x:v>
      </x:c>
      <x:c r="E161" s="240">
        <x:v>1</x:v>
      </x:c>
    </x:row>
    <x:row r="162" spans="3:5">
      <x:c r="C162" s="241" t="s">
        <x:v>12261</x:v>
      </x:c>
      <x:c r="D162" s="240" t="s">
        <x:v>4067</x:v>
      </x:c>
      <x:c r="E162" s="240">
        <x:v>1</x:v>
      </x:c>
    </x:row>
    <x:row r="163" spans="3:5">
      <x:c r="C163" s="241" t="s">
        <x:v>5953</x:v>
      </x:c>
      <x:c r="D163" s="240" t="s">
        <x:v>4067</x:v>
      </x:c>
      <x:c r="E163" s="240">
        <x:v>1</x:v>
      </x:c>
    </x:row>
    <x:row r="164" spans="3:5">
      <x:c r="C164" s="241" t="s">
        <x:v>11452</x:v>
      </x:c>
      <x:c r="D164" s="240" t="s">
        <x:v>4067</x:v>
      </x:c>
      <x:c r="E164" s="240">
        <x:v>1</x:v>
      </x:c>
    </x:row>
    <x:row r="165" spans="3:5">
      <x:c r="C165" s="241" t="s">
        <x:v>4402</x:v>
      </x:c>
      <x:c r="D165" s="240" t="s">
        <x:v>4067</x:v>
      </x:c>
      <x:c r="E165" s="240">
        <x:v>1</x:v>
      </x:c>
    </x:row>
    <x:row r="166" spans="3:5">
      <x:c r="C166" s="241" t="s">
        <x:v>12282</x:v>
      </x:c>
      <x:c r="D166" s="240" t="s">
        <x:v>6089</x:v>
      </x:c>
      <x:c r="E166" s="240">
        <x:v>1</x:v>
      </x:c>
    </x:row>
    <x:row r="167" spans="3:5">
      <x:c r="C167" s="241" t="s">
        <x:v>12418</x:v>
      </x:c>
      <x:c r="D167" s="240" t="s">
        <x:v>6089</x:v>
      </x:c>
      <x:c r="E167" s="240">
        <x:v>1</x:v>
      </x:c>
    </x:row>
    <x:row r="168" spans="3:5">
      <x:c r="C168" s="241" t="s">
        <x:v>12517</x:v>
      </x:c>
      <x:c r="D168" s="240" t="s">
        <x:v>6089</x:v>
      </x:c>
      <x:c r="E168" s="240">
        <x:v>1</x:v>
      </x:c>
    </x:row>
    <x:row r="169" spans="3:5">
      <x:c r="C169" s="241" t="s">
        <x:v>6054</x:v>
      </x:c>
      <x:c r="D169" s="240" t="s">
        <x:v>6089</x:v>
      </x:c>
      <x:c r="E169" s="240">
        <x:v>1</x:v>
      </x:c>
    </x:row>
    <x:row r="170" spans="3:5">
      <x:c r="C170" s="241" t="s">
        <x:v>8526</x:v>
      </x:c>
      <x:c r="D170" s="240" t="s">
        <x:v>6089</x:v>
      </x:c>
      <x:c r="E170" s="240">
        <x:v>1</x:v>
      </x:c>
    </x:row>
    <x:row r="171" spans="3:5">
      <x:c r="C171" s="241" t="s">
        <x:v>9190</x:v>
      </x:c>
      <x:c r="D171" s="240" t="s">
        <x:v>6089</x:v>
      </x:c>
      <x:c r="E171" s="240">
        <x:v>1</x:v>
      </x:c>
    </x:row>
    <x:row r="172" spans="3:5">
      <x:c r="C172" s="241" t="s">
        <x:v>12359</x:v>
      </x:c>
      <x:c r="D172" s="240" t="s">
        <x:v>139</x:v>
      </x:c>
      <x:c r="E172" s="240">
        <x:v>1</x:v>
      </x:c>
    </x:row>
    <x:row r="173" spans="3:5">
      <x:c r="C173" s="241" t="s">
        <x:v>8355</x:v>
      </x:c>
      <x:c r="D173" s="240" t="s">
        <x:v>4027</x:v>
      </x:c>
      <x:c r="E173" s="240">
        <x:v>1</x:v>
      </x:c>
    </x:row>
    <x:row r="174" spans="3:5">
      <x:c r="C174" s="241" t="s">
        <x:v>5615</x:v>
      </x:c>
      <x:c r="D174" s="240" t="s">
        <x:v>4027</x:v>
      </x:c>
      <x:c r="E174" s="240">
        <x:v>1</x:v>
      </x:c>
    </x:row>
    <x:row r="175" spans="3:5">
      <x:c r="C175" s="241" t="s">
        <x:v>12321</x:v>
      </x:c>
      <x:c r="D175" s="240" t="s">
        <x:v>4027</x:v>
      </x:c>
      <x:c r="E175" s="240">
        <x:v>1</x:v>
      </x:c>
    </x:row>
    <x:row r="176" spans="3:5">
      <x:c r="C176" s="241" t="s">
        <x:v>8335</x:v>
      </x:c>
      <x:c r="D176" s="240" t="s">
        <x:v>4027</x:v>
      </x:c>
      <x:c r="E176" s="240">
        <x:v>1</x:v>
      </x:c>
    </x:row>
    <x:row r="177" spans="3:5">
      <x:c r="C177" s="241" t="s">
        <x:v>9310</x:v>
      </x:c>
      <x:c r="D177" s="240" t="s">
        <x:v>4027</x:v>
      </x:c>
      <x:c r="E177" s="240">
        <x:v>1</x:v>
      </x:c>
    </x:row>
    <x:row r="178" spans="5:5">
      <x:c r="E178" s="240">
        <x:f>SUM(E151:E177)</x:f>
        <x:v>27</x:v>
      </x:c>
    </x:row>
    <x:row r="179" spans="1:5">
      <x:c r="A179" s="232">
        <x:v>45774</x:v>
      </x:c>
      <x:c r="B179" s="499"/>
      <x:c r="C179" s="241" t="s">
        <x:v>5702</x:v>
      </x:c>
      <x:c r="D179" s="240" t="s">
        <x:v>4061</x:v>
      </x:c>
      <x:c r="E179" s="240">
        <x:v>1</x:v>
      </x:c>
    </x:row>
    <x:row r="180" spans="3:5">
      <x:c r="C180" s="241" t="s">
        <x:v>8374</x:v>
      </x:c>
      <x:c r="D180" s="240" t="s">
        <x:v>4061</x:v>
      </x:c>
      <x:c r="E180" s="240">
        <x:v>1</x:v>
      </x:c>
    </x:row>
    <x:row r="181" spans="3:5">
      <x:c r="C181" s="241" t="s">
        <x:v>5738</x:v>
      </x:c>
      <x:c r="D181" s="240" t="s">
        <x:v>4007</x:v>
      </x:c>
      <x:c r="E181" s="240">
        <x:v>1</x:v>
      </x:c>
    </x:row>
    <x:row r="182" spans="3:5">
      <x:c r="C182" s="241" t="s">
        <x:v>12701</x:v>
      </x:c>
      <x:c r="D182" s="240" t="s">
        <x:v>139</x:v>
      </x:c>
      <x:c r="E182" s="240">
        <x:v>1</x:v>
      </x:c>
    </x:row>
    <x:row r="183" spans="3:5">
      <x:c r="C183" s="241" t="s">
        <x:v>6229</x:v>
      </x:c>
      <x:c r="D183" s="240" t="s">
        <x:v>6097</x:v>
      </x:c>
      <x:c r="E183" s="240">
        <x:v>2</x:v>
      </x:c>
    </x:row>
    <x:row r="184" spans="3:5">
      <x:c r="C184" s="241" t="s">
        <x:v>4513</x:v>
      </x:c>
      <x:c r="D184" s="240" t="s">
        <x:v>6097</x:v>
      </x:c>
      <x:c r="E184" s="240">
        <x:v>1</x:v>
      </x:c>
    </x:row>
    <x:row r="185" spans="3:5">
      <x:c r="C185" s="241" t="s">
        <x:v>12705</x:v>
      </x:c>
      <x:c r="D185" s="240" t="s">
        <x:v>4067</x:v>
      </x:c>
      <x:c r="E185" s="240">
        <x:v>1</x:v>
      </x:c>
    </x:row>
    <x:row r="186" spans="3:5">
      <x:c r="C186" s="241" t="s">
        <x:v>2410</x:v>
      </x:c>
      <x:c r="D186" s="240" t="s">
        <x:v>4067</x:v>
      </x:c>
      <x:c r="E186" s="240">
        <x:v>1</x:v>
      </x:c>
    </x:row>
    <x:row r="187" spans="3:5">
      <x:c r="C187" s="241" t="s">
        <x:v>2210</x:v>
      </x:c>
      <x:c r="D187" s="240" t="s">
        <x:v>4067</x:v>
      </x:c>
      <x:c r="E187" s="240">
        <x:v>1</x:v>
      </x:c>
    </x:row>
    <x:row r="188" spans="3:5">
      <x:c r="C188" s="241" t="s">
        <x:v>6046</x:v>
      </x:c>
      <x:c r="D188" s="240" t="s">
        <x:v>4067</x:v>
      </x:c>
      <x:c r="E188" s="240">
        <x:v>1</x:v>
      </x:c>
    </x:row>
    <x:row r="189" spans="3:5">
      <x:c r="C189" s="241" t="s">
        <x:v>8441</x:v>
      </x:c>
      <x:c r="D189" s="240" t="s">
        <x:v>4067</x:v>
      </x:c>
      <x:c r="E189" s="240">
        <x:v>1</x:v>
      </x:c>
    </x:row>
    <x:row r="190" spans="3:5">
      <x:c r="C190" s="241" t="s">
        <x:v>4477</x:v>
      </x:c>
      <x:c r="D190" s="240" t="s">
        <x:v>4067</x:v>
      </x:c>
      <x:c r="E190" s="240">
        <x:v>1</x:v>
      </x:c>
    </x:row>
    <x:row r="191" spans="3:5">
      <x:c r="C191" s="241" t="s">
        <x:v>6186</x:v>
      </x:c>
      <x:c r="D191" s="240" t="s">
        <x:v>4067</x:v>
      </x:c>
      <x:c r="E191" s="240">
        <x:v>1</x:v>
      </x:c>
    </x:row>
    <x:row r="192" spans="3:5">
      <x:c r="C192" s="241" t="s">
        <x:v>4402</x:v>
      </x:c>
      <x:c r="D192" s="240" t="s">
        <x:v>4067</x:v>
      </x:c>
      <x:c r="E192" s="240">
        <x:v>1</x:v>
      </x:c>
    </x:row>
    <x:row r="193" spans="3:5">
      <x:c r="C193" s="241" t="s">
        <x:v>6298</x:v>
      </x:c>
      <x:c r="D193" s="240" t="s">
        <x:v>4067</x:v>
      </x:c>
      <x:c r="E193" s="240">
        <x:v>1</x:v>
      </x:c>
    </x:row>
    <x:row r="194" spans="3:5">
      <x:c r="C194" s="241" t="s">
        <x:v>11400</x:v>
      </x:c>
      <x:c r="D194" s="240" t="s">
        <x:v>6089</x:v>
      </x:c>
      <x:c r="E194" s="240">
        <x:v>1</x:v>
      </x:c>
    </x:row>
    <x:row r="195" spans="3:5">
      <x:c r="C195" s="241" t="s">
        <x:v>5962</x:v>
      </x:c>
      <x:c r="D195" s="240" t="s">
        <x:v>6089</x:v>
      </x:c>
      <x:c r="E195" s="240">
        <x:v>1</x:v>
      </x:c>
    </x:row>
    <x:row r="196" spans="3:5">
      <x:c r="C196" s="241" t="s">
        <x:v>2032</x:v>
      </x:c>
      <x:c r="D196" s="240" t="s">
        <x:v>6089</x:v>
      </x:c>
      <x:c r="E196" s="240">
        <x:v>1</x:v>
      </x:c>
    </x:row>
    <x:row r="197" spans="3:5">
      <x:c r="C197" s="241" t="s">
        <x:v>6075</x:v>
      </x:c>
      <x:c r="D197" s="240" t="s">
        <x:v>6089</x:v>
      </x:c>
      <x:c r="E197" s="240">
        <x:v>1</x:v>
      </x:c>
    </x:row>
    <x:row r="198" spans="3:5">
      <x:c r="C198" s="241" t="s">
        <x:v>5472</x:v>
      </x:c>
      <x:c r="D198" s="240" t="s">
        <x:v>139</x:v>
      </x:c>
      <x:c r="E198" s="240">
        <x:v>1</x:v>
      </x:c>
    </x:row>
    <x:row r="199" spans="3:5">
      <x:c r="C199" s="241" t="s">
        <x:v>2540</x:v>
      </x:c>
      <x:c r="D199" s="240" t="s">
        <x:v>4027</x:v>
      </x:c>
      <x:c r="E199" s="240">
        <x:v>1</x:v>
      </x:c>
    </x:row>
    <x:row r="200" spans="3:5">
      <x:c r="C200" s="241" t="s">
        <x:v>5790</x:v>
      </x:c>
      <x:c r="D200" s="240" t="s">
        <x:v>4027</x:v>
      </x:c>
      <x:c r="E200" s="240">
        <x:v>1</x:v>
      </x:c>
    </x:row>
    <x:row r="201" spans="3:5">
      <x:c r="C201" s="241" t="s">
        <x:v>2605</x:v>
      </x:c>
      <x:c r="D201" s="240" t="s">
        <x:v>4027</x:v>
      </x:c>
      <x:c r="E201" s="240">
        <x:v>1</x:v>
      </x:c>
    </x:row>
    <x:row r="202" spans="3:5">
      <x:c r="C202" s="241" t="s">
        <x:v>7796</x:v>
      </x:c>
      <x:c r="D202" s="240" t="s">
        <x:v>4027</x:v>
      </x:c>
      <x:c r="E202" s="240">
        <x:v>1</x:v>
      </x:c>
    </x:row>
    <x:row r="203" spans="5:5">
      <x:c r="E203" s="240">
        <x:f>SUM(E179:E202)</x:f>
        <x:v>25</x:v>
      </x:c>
    </x:row>
    <x:row r="204" spans="1:5">
      <x:c r="A204" s="232">
        <x:v>45775</x:v>
      </x:c>
      <x:c r="B204" s="499"/>
      <x:c r="C204" s="241" t="s">
        <x:v>6032</x:v>
      </x:c>
      <x:c r="D204" s="240" t="s">
        <x:v>4007</x:v>
      </x:c>
      <x:c r="E204" s="240">
        <x:v>1</x:v>
      </x:c>
    </x:row>
    <x:row r="205" spans="3:5">
      <x:c r="C205" s="241" t="s">
        <x:v>6095</x:v>
      </x:c>
      <x:c r="D205" s="240" t="s">
        <x:v>4007</x:v>
      </x:c>
      <x:c r="E205" s="240">
        <x:v>1</x:v>
      </x:c>
    </x:row>
    <x:row r="206" spans="3:5">
      <x:c r="C206" s="241" t="s">
        <x:v>2633</x:v>
      </x:c>
      <x:c r="D206" s="240" t="s">
        <x:v>6097</x:v>
      </x:c>
      <x:c r="E206" s="240">
        <x:v>1</x:v>
      </x:c>
    </x:row>
    <x:row r="207" spans="3:5">
      <x:c r="C207" s="241" t="s">
        <x:v>7464</x:v>
      </x:c>
      <x:c r="D207" s="240" t="s">
        <x:v>6097</x:v>
      </x:c>
      <x:c r="E207" s="240">
        <x:v>1</x:v>
      </x:c>
    </x:row>
    <x:row r="208" spans="3:5">
      <x:c r="C208" s="241" t="s">
        <x:v>9291</x:v>
      </x:c>
      <x:c r="D208" s="240" t="s">
        <x:v>6097</x:v>
      </x:c>
      <x:c r="E208" s="240">
        <x:v>1</x:v>
      </x:c>
    </x:row>
    <x:row r="209" spans="3:5">
      <x:c r="C209" s="241" t="s">
        <x:v>2063</x:v>
      </x:c>
      <x:c r="D209" s="240" t="s">
        <x:v>6097</x:v>
      </x:c>
      <x:c r="E209" s="240">
        <x:v>1</x:v>
      </x:c>
    </x:row>
    <x:row r="210" spans="3:5">
      <x:c r="C210" s="241" t="s">
        <x:v>6108</x:v>
      </x:c>
      <x:c r="D210" s="240" t="s">
        <x:v>6097</x:v>
      </x:c>
      <x:c r="E210" s="240">
        <x:v>1</x:v>
      </x:c>
    </x:row>
    <x:row r="211" spans="3:5">
      <x:c r="C211" s="241" t="s">
        <x:v>12271</x:v>
      </x:c>
      <x:c r="D211" s="240" t="s">
        <x:v>4067</x:v>
      </x:c>
      <x:c r="E211" s="240">
        <x:v>1</x:v>
      </x:c>
    </x:row>
    <x:row r="212" spans="3:5">
      <x:c r="C212" s="241" t="s">
        <x:v>12548</x:v>
      </x:c>
      <x:c r="D212" s="240" t="s">
        <x:v>4067</x:v>
      </x:c>
      <x:c r="E212" s="240">
        <x:v>1</x:v>
      </x:c>
    </x:row>
    <x:row r="213" spans="3:5">
      <x:c r="C213" s="241" t="s">
        <x:v>12280</x:v>
      </x:c>
      <x:c r="D213" s="240" t="s">
        <x:v>4067</x:v>
      </x:c>
      <x:c r="E213" s="240">
        <x:v>1</x:v>
      </x:c>
    </x:row>
    <x:row r="214" spans="3:5">
      <x:c r="C214" s="241" t="s">
        <x:v>8521</x:v>
      </x:c>
      <x:c r="D214" s="240" t="s">
        <x:v>4067</x:v>
      </x:c>
      <x:c r="E214" s="240">
        <x:v>2</x:v>
      </x:c>
    </x:row>
    <x:row r="215" spans="3:5">
      <x:c r="C215" s="241" t="s">
        <x:v>6249</x:v>
      </x:c>
      <x:c r="D215" s="240" t="s">
        <x:v>4067</x:v>
      </x:c>
      <x:c r="E215" s="240">
        <x:v>1</x:v>
      </x:c>
    </x:row>
    <x:row r="216" spans="3:5">
      <x:c r="C216" s="241" t="s">
        <x:v>6305</x:v>
      </x:c>
      <x:c r="D216" s="240" t="s">
        <x:v>4067</x:v>
      </x:c>
      <x:c r="E216" s="240">
        <x:v>1</x:v>
      </x:c>
    </x:row>
    <x:row r="217" spans="3:5">
      <x:c r="C217" s="241" t="s">
        <x:v>5942</x:v>
      </x:c>
      <x:c r="D217" s="240" t="s">
        <x:v>6089</x:v>
      </x:c>
      <x:c r="E217" s="240">
        <x:v>1</x:v>
      </x:c>
    </x:row>
    <x:row r="218" spans="3:5">
      <x:c r="C218" s="241" t="s">
        <x:v>9077</x:v>
      </x:c>
      <x:c r="D218" s="240" t="s">
        <x:v>6089</x:v>
      </x:c>
      <x:c r="E218" s="240">
        <x:v>1</x:v>
      </x:c>
    </x:row>
    <x:row r="219" spans="3:5">
      <x:c r="C219" s="241" t="s">
        <x:v>2070</x:v>
      </x:c>
      <x:c r="D219" s="240" t="s">
        <x:v>6089</x:v>
      </x:c>
      <x:c r="E219" s="240">
        <x:v>1</x:v>
      </x:c>
    </x:row>
    <x:row r="220" spans="3:5">
      <x:c r="C220" s="241" t="s">
        <x:v>2369</x:v>
      </x:c>
      <x:c r="D220" s="240" t="s">
        <x:v>4027</x:v>
      </x:c>
      <x:c r="E220" s="240">
        <x:v>1</x:v>
      </x:c>
    </x:row>
    <x:row r="221" spans="3:5">
      <x:c r="C221" s="241" t="s">
        <x:v>11433</x:v>
      </x:c>
      <x:c r="D221" s="240" t="s">
        <x:v>4027</x:v>
      </x:c>
      <x:c r="E221" s="240">
        <x:v>1</x:v>
      </x:c>
    </x:row>
    <x:row r="222" spans="3:5">
      <x:c r="C222" s="241" t="s">
        <x:v>11449</x:v>
      </x:c>
      <x:c r="D222" s="240" t="s">
        <x:v>4027</x:v>
      </x:c>
      <x:c r="E222" s="240">
        <x:v>1</x:v>
      </x:c>
    </x:row>
    <x:row r="223" spans="5:5">
      <x:c r="E223" s="240">
        <x:f>SUM(E204:E222)</x:f>
        <x:v>20</x:v>
      </x:c>
    </x:row>
    <x:row r="224" spans="1:5">
      <x:c r="A224" s="232">
        <x:v>45776</x:v>
      </x:c>
      <x:c r="B224" s="499"/>
      <x:c r="C224" s="241" t="s">
        <x:v>12547</x:v>
      </x:c>
      <x:c r="D224" s="240" t="s">
        <x:v>4067</x:v>
      </x:c>
      <x:c r="E224" s="240">
        <x:v>1</x:v>
      </x:c>
    </x:row>
    <x:row r="225" spans="3:5">
      <x:c r="C225" s="241" t="s">
        <x:v>5499</x:v>
      </x:c>
      <x:c r="D225" s="240" t="s">
        <x:v>4067</x:v>
      </x:c>
      <x:c r="E225" s="240">
        <x:v>1</x:v>
      </x:c>
    </x:row>
    <x:row r="226" spans="3:5">
      <x:c r="C226" s="241" t="s">
        <x:v>5928</x:v>
      </x:c>
      <x:c r="D226" s="240" t="s">
        <x:v>4067</x:v>
      </x:c>
      <x:c r="E226" s="240">
        <x:v>1</x:v>
      </x:c>
    </x:row>
    <x:row r="227" spans="3:5">
      <x:c r="C227" s="241" t="s">
        <x:v>7509</x:v>
      </x:c>
      <x:c r="D227" s="240" t="s">
        <x:v>4067</x:v>
      </x:c>
      <x:c r="E227" s="240">
        <x:v>1</x:v>
      </x:c>
    </x:row>
    <x:row r="228" spans="3:5">
      <x:c r="C228" s="241" t="s">
        <x:v>5968</x:v>
      </x:c>
      <x:c r="D228" s="240" t="s">
        <x:v>4067</x:v>
      </x:c>
      <x:c r="E228" s="240">
        <x:v>1</x:v>
      </x:c>
    </x:row>
    <x:row r="229" spans="3:5">
      <x:c r="C229" s="241" t="s">
        <x:v>7676</x:v>
      </x:c>
      <x:c r="D229" s="240" t="s">
        <x:v>6089</x:v>
      </x:c>
      <x:c r="E229" s="240">
        <x:v>2</x:v>
      </x:c>
    </x:row>
    <x:row r="230" spans="3:5">
      <x:c r="C230" s="241" t="s">
        <x:v>6060</x:v>
      </x:c>
      <x:c r="D230" s="240" t="s">
        <x:v>6089</x:v>
      </x:c>
      <x:c r="E230" s="240">
        <x:v>1</x:v>
      </x:c>
    </x:row>
    <x:row r="231" spans="3:5">
      <x:c r="C231" s="241" t="s">
        <x:v>8346</x:v>
      </x:c>
      <x:c r="D231" s="240" t="s">
        <x:v>6089</x:v>
      </x:c>
      <x:c r="E231" s="240">
        <x:v>1</x:v>
      </x:c>
    </x:row>
    <x:row r="232" spans="3:5">
      <x:c r="C232" s="241" t="s">
        <x:v>6270</x:v>
      </x:c>
      <x:c r="D232" s="240" t="s">
        <x:v>6089</x:v>
      </x:c>
      <x:c r="E232" s="240">
        <x:v>1</x:v>
      </x:c>
    </x:row>
    <x:row r="233" spans="3:5">
      <x:c r="C233" s="241" t="s">
        <x:v>2623</x:v>
      </x:c>
      <x:c r="D233" s="240" t="s">
        <x:v>4027</x:v>
      </x:c>
      <x:c r="E233" s="240">
        <x:v>1</x:v>
      </x:c>
    </x:row>
    <x:row r="234" spans="3:5">
      <x:c r="C234" s="241" t="s">
        <x:v>11518</x:v>
      </x:c>
      <x:c r="D234" s="240" t="s">
        <x:v>4027</x:v>
      </x:c>
      <x:c r="E234" s="240">
        <x:v>1</x:v>
      </x:c>
    </x:row>
    <x:row r="235" spans="3:5">
      <x:c r="C235" s="241" t="s">
        <x:v>11335</x:v>
      </x:c>
      <x:c r="D235" s="240" t="s">
        <x:v>4027</x:v>
      </x:c>
      <x:c r="E235" s="240">
        <x:v>1</x:v>
      </x:c>
    </x:row>
    <x:row r="236" spans="3:5">
      <x:c r="C236" s="241" t="s">
        <x:v>7705</x:v>
      </x:c>
      <x:c r="D236" s="240" t="s">
        <x:v>4027</x:v>
      </x:c>
      <x:c r="E236" s="240">
        <x:v>1</x:v>
      </x:c>
    </x:row>
    <x:row r="237" spans="3:5">
      <x:c r="C237" s="241" t="s">
        <x:v>4462</x:v>
      </x:c>
      <x:c r="D237" s="240" t="s">
        <x:v>4027</x:v>
      </x:c>
      <x:c r="E237" s="240">
        <x:v>1</x:v>
      </x:c>
    </x:row>
    <x:row r="238" spans="3:5">
      <x:c r="C238" s="241" t="s">
        <x:v>1950</x:v>
      </x:c>
      <x:c r="D238" s="240" t="s">
        <x:v>4027</x:v>
      </x:c>
      <x:c r="E238" s="240">
        <x:v>1</x:v>
      </x:c>
    </x:row>
    <x:row r="239" spans="5:5">
      <x:c r="E239" s="240">
        <x:f>SUM(E224:E238)</x:f>
        <x:v>16</x:v>
      </x:c>
    </x:row>
    <x:row r="240" spans="1:5">
      <x:c r="A240" s="232">
        <x:v>45777</x:v>
      </x:c>
      <x:c r="B240" s="499"/>
      <x:c r="C240" s="241" t="s">
        <x:v>8374</x:v>
      </x:c>
      <x:c r="D240" s="240" t="s">
        <x:v>4061</x:v>
      </x:c>
      <x:c r="E240" s="240">
        <x:v>1</x:v>
      </x:c>
    </x:row>
    <x:row r="241" spans="3:5">
      <x:c r="C241" s="241" t="s">
        <x:v>12635</x:v>
      </x:c>
      <x:c r="D241" s="240" t="s">
        <x:v>4007</x:v>
      </x:c>
      <x:c r="E241" s="240">
        <x:v>1</x:v>
      </x:c>
    </x:row>
    <x:row r="242" spans="3:5">
      <x:c r="C242" s="241" t="s">
        <x:v>6095</x:v>
      </x:c>
      <x:c r="D242" s="240" t="s">
        <x:v>4007</x:v>
      </x:c>
      <x:c r="E242" s="240">
        <x:v>1</x:v>
      </x:c>
    </x:row>
    <x:row r="243" spans="3:5">
      <x:c r="C243" s="241" t="s">
        <x:v>12187</x:v>
      </x:c>
      <x:c r="D243" s="240" t="s">
        <x:v>6097</x:v>
      </x:c>
      <x:c r="E243" s="240">
        <x:v>1</x:v>
      </x:c>
    </x:row>
    <x:row r="244" spans="3:5">
      <x:c r="C244" s="241" t="s">
        <x:v>2001</x:v>
      </x:c>
      <x:c r="D244" s="240" t="s">
        <x:v>6097</x:v>
      </x:c>
      <x:c r="E244" s="240">
        <x:v>1</x:v>
      </x:c>
    </x:row>
    <x:row r="245" spans="3:5">
      <x:c r="C245" s="241" t="s">
        <x:v>9021</x:v>
      </x:c>
      <x:c r="D245" s="240" t="s">
        <x:v>6097</x:v>
      </x:c>
      <x:c r="E245" s="240">
        <x:v>1</x:v>
      </x:c>
    </x:row>
    <x:row r="246" spans="3:5">
      <x:c r="C246" s="241" t="s">
        <x:v>5689</x:v>
      </x:c>
      <x:c r="D246" s="240" t="s">
        <x:v>4067</x:v>
      </x:c>
      <x:c r="E246" s="240">
        <x:v>1</x:v>
      </x:c>
    </x:row>
    <x:row r="247" spans="3:5">
      <x:c r="C247" s="241" t="s">
        <x:v>2000</x:v>
      </x:c>
      <x:c r="D247" s="240" t="s">
        <x:v>4067</x:v>
      </x:c>
      <x:c r="E247" s="240">
        <x:v>1</x:v>
      </x:c>
    </x:row>
    <x:row r="248" spans="3:5">
      <x:c r="C248" s="241" t="s">
        <x:v>4573</x:v>
      </x:c>
      <x:c r="D248" s="240" t="s">
        <x:v>4067</x:v>
      </x:c>
      <x:c r="E248" s="240">
        <x:v>1</x:v>
      </x:c>
    </x:row>
    <x:row r="249" spans="3:5">
      <x:c r="C249" s="241" t="s">
        <x:v>7515</x:v>
      </x:c>
      <x:c r="D249" s="240" t="s">
        <x:v>6089</x:v>
      </x:c>
      <x:c r="E249" s="240">
        <x:v>1</x:v>
      </x:c>
    </x:row>
    <x:row r="250" spans="3:5">
      <x:c r="C250" s="241" t="s">
        <x:v>4436</x:v>
      </x:c>
      <x:c r="D250" s="240" t="s">
        <x:v>6089</x:v>
      </x:c>
      <x:c r="E250" s="240">
        <x:v>1</x:v>
      </x:c>
    </x:row>
    <x:row r="251" spans="3:5">
      <x:c r="C251" s="241" t="s">
        <x:v>8526</x:v>
      </x:c>
      <x:c r="D251" s="240" t="s">
        <x:v>6089</x:v>
      </x:c>
      <x:c r="E251" s="240">
        <x:v>1</x:v>
      </x:c>
    </x:row>
    <x:row r="252" spans="3:5">
      <x:c r="C252" s="241" t="s">
        <x:v>5954</x:v>
      </x:c>
      <x:c r="D252" s="240" t="s">
        <x:v>6089</x:v>
      </x:c>
      <x:c r="E252" s="240">
        <x:v>1</x:v>
      </x:c>
    </x:row>
    <x:row r="253" spans="3:5">
      <x:c r="C253" s="241" t="s">
        <x:v>5577</x:v>
      </x:c>
      <x:c r="D253" s="240" t="s">
        <x:v>4027</x:v>
      </x:c>
      <x:c r="E253" s="240">
        <x:v>1</x:v>
      </x:c>
    </x:row>
    <x:row r="254" spans="3:5">
      <x:c r="C254" s="241" t="s">
        <x:v>6088</x:v>
      </x:c>
      <x:c r="D254" s="240" t="s">
        <x:v>4027</x:v>
      </x:c>
      <x:c r="E254" s="240">
        <x:v>1</x:v>
      </x:c>
    </x:row>
    <x:row r="255" spans="3:5">
      <x:c r="C255" s="241" t="s">
        <x:v>8425</x:v>
      </x:c>
      <x:c r="D255" s="240" t="s">
        <x:v>4027</x:v>
      </x:c>
      <x:c r="E255" s="240">
        <x:v>1</x:v>
      </x:c>
    </x:row>
    <x:row r="256" spans="3:5">
      <x:c r="C256" s="241" t="s">
        <x:v>6243</x:v>
      </x:c>
      <x:c r="D256" s="240" t="s">
        <x:v>4027</x:v>
      </x:c>
      <x:c r="E256" s="240">
        <x:v>1</x:v>
      </x:c>
    </x:row>
    <x:row r="257" spans="5:5">
      <x:c r="E257" s="240">
        <x:f>SUM(E240:E256)</x:f>
        <x:v>17</x:v>
      </x:c>
    </x:row>
    <x:row r="258" spans="1:5">
      <x:c r="A258" s="232">
        <x:v>45778</x:v>
      </x:c>
      <x:c r="B258" s="499"/>
      <x:c r="C258" s="241" t="s">
        <x:v>5453</x:v>
      </x:c>
      <x:c r="D258" s="240" t="s">
        <x:v>4061</x:v>
      </x:c>
      <x:c r="E258" s="240">
        <x:v>1</x:v>
      </x:c>
    </x:row>
    <x:row r="259" spans="3:5">
      <x:c r="C259" s="241" t="s">
        <x:v>2374</x:v>
      </x:c>
      <x:c r="D259" s="240" t="s">
        <x:v>4067</x:v>
      </x:c>
      <x:c r="E259" s="240">
        <x:v>1</x:v>
      </x:c>
    </x:row>
    <x:row r="260" spans="3:5">
      <x:c r="C260" s="241" t="s">
        <x:v>1997</x:v>
      </x:c>
      <x:c r="D260" s="240" t="s">
        <x:v>4067</x:v>
      </x:c>
      <x:c r="E260" s="240">
        <x:v>1</x:v>
      </x:c>
    </x:row>
    <x:row r="261" spans="3:5">
      <x:c r="C261" s="241" t="s">
        <x:v>6249</x:v>
      </x:c>
      <x:c r="D261" s="240" t="s">
        <x:v>4067</x:v>
      </x:c>
      <x:c r="E261" s="240">
        <x:v>1</x:v>
      </x:c>
    </x:row>
    <x:row r="262" spans="3:5">
      <x:c r="C262" s="241" t="s">
        <x:v>7856</x:v>
      </x:c>
      <x:c r="D262" s="240" t="s">
        <x:v>6089</x:v>
      </x:c>
      <x:c r="E262" s="240">
        <x:v>1</x:v>
      </x:c>
    </x:row>
    <x:row r="263" spans="3:5">
      <x:c r="C263" s="241" t="s">
        <x:v>2056</x:v>
      </x:c>
      <x:c r="D263" s="240" t="s">
        <x:v>6089</x:v>
      </x:c>
      <x:c r="E263" s="240">
        <x:v>1</x:v>
      </x:c>
    </x:row>
    <x:row r="264" spans="3:5">
      <x:c r="C264" s="241" t="s">
        <x:v>2228</x:v>
      </x:c>
      <x:c r="D264" s="240" t="s">
        <x:v>6089</x:v>
      </x:c>
      <x:c r="E264" s="240">
        <x:v>1</x:v>
      </x:c>
    </x:row>
    <x:row r="265" spans="3:5">
      <x:c r="C265" s="241" t="s">
        <x:v>2070</x:v>
      </x:c>
      <x:c r="D265" s="240" t="s">
        <x:v>6089</x:v>
      </x:c>
      <x:c r="E265" s="240">
        <x:v>1</x:v>
      </x:c>
    </x:row>
    <x:row r="266" spans="3:5">
      <x:c r="C266" s="241" t="s">
        <x:v>5954</x:v>
      </x:c>
      <x:c r="D266" s="240" t="s">
        <x:v>6089</x:v>
      </x:c>
      <x:c r="E266" s="240">
        <x:v>2</x:v>
      </x:c>
    </x:row>
    <x:row r="267" spans="5:5">
      <x:c r="E267" s="240">
        <x:f>SUM(E258:E266)</x:f>
        <x:v>10</x:v>
      </x:c>
    </x:row>
    <x:row r="268" spans="1:5">
      <x:c r="A268" s="232">
        <x:v>45779</x:v>
      </x:c>
      <x:c r="B268" s="499"/>
      <x:c r="C268" s="241" t="s">
        <x:v>12284</x:v>
      </x:c>
      <x:c r="D268" s="240" t="s">
        <x:v>4061</x:v>
      </x:c>
      <x:c r="E268" s="240">
        <x:v>1</x:v>
      </x:c>
    </x:row>
    <x:row r="269" spans="3:5">
      <x:c r="C269" s="241" t="s">
        <x:v>12188</x:v>
      </x:c>
      <x:c r="D269" s="240" t="s">
        <x:v>4061</x:v>
      </x:c>
      <x:c r="E269" s="240">
        <x:v>1</x:v>
      </x:c>
    </x:row>
    <x:row r="270" spans="3:5">
      <x:c r="C270" s="241" t="s">
        <x:v>5779</x:v>
      </x:c>
      <x:c r="D270" s="240" t="s">
        <x:v>6097</x:v>
      </x:c>
      <x:c r="E270" s="240">
        <x:v>1</x:v>
      </x:c>
    </x:row>
    <x:row r="271" spans="3:5">
      <x:c r="C271" s="241" t="s">
        <x:v>6101</x:v>
      </x:c>
      <x:c r="D271" s="240" t="s">
        <x:v>6097</x:v>
      </x:c>
      <x:c r="E271" s="240">
        <x:v>1</x:v>
      </x:c>
    </x:row>
    <x:row r="272" spans="3:5">
      <x:c r="C272" s="241" t="s">
        <x:v>6229</x:v>
      </x:c>
      <x:c r="D272" s="240" t="s">
        <x:v>6097</x:v>
      </x:c>
      <x:c r="E272" s="240">
        <x:v>1</x:v>
      </x:c>
    </x:row>
    <x:row r="273" spans="3:5">
      <x:c r="C273" s="241" t="s">
        <x:v>12531</x:v>
      </x:c>
      <x:c r="D273" s="240" t="s">
        <x:v>4067</x:v>
      </x:c>
      <x:c r="E273" s="240">
        <x:v>1</x:v>
      </x:c>
    </x:row>
    <x:row r="274" spans="3:5">
      <x:c r="C274" s="241" t="s">
        <x:v>12261</x:v>
      </x:c>
      <x:c r="D274" s="240" t="s">
        <x:v>4067</x:v>
      </x:c>
      <x:c r="E274" s="240">
        <x:v>1</x:v>
      </x:c>
    </x:row>
    <x:row r="275" spans="3:5">
      <x:c r="C275" s="241" t="s">
        <x:v>5550</x:v>
      </x:c>
      <x:c r="D275" s="240" t="s">
        <x:v>4067</x:v>
      </x:c>
      <x:c r="E275" s="240">
        <x:v>1</x:v>
      </x:c>
    </x:row>
    <x:row r="276" spans="3:5">
      <x:c r="C276" s="241" t="s">
        <x:v>6052</x:v>
      </x:c>
      <x:c r="D276" s="240" t="s">
        <x:v>4067</x:v>
      </x:c>
      <x:c r="E276" s="240">
        <x:v>1</x:v>
      </x:c>
    </x:row>
    <x:row r="277" spans="3:5">
      <x:c r="C277" s="241" t="s">
        <x:v>12715</x:v>
      </x:c>
      <x:c r="D277" s="240" t="s">
        <x:v>6089</x:v>
      </x:c>
      <x:c r="E277" s="240">
        <x:v>1</x:v>
      </x:c>
    </x:row>
    <x:row r="278" spans="3:5">
      <x:c r="C278" s="241" t="s">
        <x:v>9293</x:v>
      </x:c>
      <x:c r="D278" s="240" t="s">
        <x:v>6089</x:v>
      </x:c>
      <x:c r="E278" s="240">
        <x:v>1</x:v>
      </x:c>
    </x:row>
    <x:row r="279" spans="3:5">
      <x:c r="C279" s="241" t="s">
        <x:v>4385</x:v>
      </x:c>
      <x:c r="D279" s="240" t="s">
        <x:v>6089</x:v>
      </x:c>
      <x:c r="E279" s="240">
        <x:v>1</x:v>
      </x:c>
    </x:row>
    <x:row r="280" spans="3:5">
      <x:c r="C280" s="241" t="s">
        <x:v>9253</x:v>
      </x:c>
      <x:c r="D280" s="240" t="s">
        <x:v>6089</x:v>
      </x:c>
      <x:c r="E280" s="240">
        <x:v>1</x:v>
      </x:c>
    </x:row>
    <x:row r="281" spans="3:5">
      <x:c r="C281" s="241" t="s">
        <x:v>2070</x:v>
      </x:c>
      <x:c r="D281" s="240" t="s">
        <x:v>6089</x:v>
      </x:c>
      <x:c r="E281" s="240">
        <x:v>2</x:v>
      </x:c>
    </x:row>
    <x:row r="282" spans="3:5">
      <x:c r="C282" s="241" t="s">
        <x:v>5912</x:v>
      </x:c>
      <x:c r="D282" s="240" t="s">
        <x:v>4027</x:v>
      </x:c>
      <x:c r="E282" s="240">
        <x:v>1</x:v>
      </x:c>
    </x:row>
    <x:row r="283" spans="3:5">
      <x:c r="C283" s="241" t="s">
        <x:v>12601</x:v>
      </x:c>
      <x:c r="D283" s="240" t="s">
        <x:v>4027</x:v>
      </x:c>
      <x:c r="E283" s="240">
        <x:v>1</x:v>
      </x:c>
    </x:row>
    <x:row r="284" spans="3:5">
      <x:c r="C284" s="241" t="s">
        <x:v>2477</x:v>
      </x:c>
      <x:c r="D284" s="240" t="s">
        <x:v>4027</x:v>
      </x:c>
      <x:c r="E284" s="240">
        <x:v>1</x:v>
      </x:c>
    </x:row>
    <x:row r="285" spans="3:5">
      <x:c r="C285" s="241" t="s">
        <x:v>9270</x:v>
      </x:c>
      <x:c r="D285" s="240" t="s">
        <x:v>4027</x:v>
      </x:c>
      <x:c r="E285" s="240">
        <x:v>1</x:v>
      </x:c>
    </x:row>
    <x:row r="286" spans="5:5">
      <x:c r="E286" s="240">
        <x:f>SUM(E268:E285)</x:f>
        <x:v>19</x:v>
      </x:c>
    </x:row>
    <x:row r="287" spans="1:5">
      <x:c r="A287" s="232">
        <x:v>45780</x:v>
      </x:c>
      <x:c r="B287" s="499"/>
      <x:c r="C287" s="241" t="s">
        <x:v>7681</x:v>
      </x:c>
      <x:c r="D287" s="240" t="s">
        <x:v>4007</x:v>
      </x:c>
      <x:c r="E287" s="240">
        <x:v>1</x:v>
      </x:c>
    </x:row>
    <x:row r="288" spans="3:5">
      <x:c r="C288" s="241" t="s">
        <x:v>5505</x:v>
      </x:c>
      <x:c r="D288" s="240" t="s">
        <x:v>4007</x:v>
      </x:c>
      <x:c r="E288" s="240">
        <x:v>1</x:v>
      </x:c>
    </x:row>
    <x:row r="289" spans="3:5">
      <x:c r="C289" s="241" t="s">
        <x:v>2028</x:v>
      </x:c>
      <x:c r="D289" s="240" t="s">
        <x:v>4007</x:v>
      </x:c>
      <x:c r="E289" s="240">
        <x:v>1</x:v>
      </x:c>
    </x:row>
    <x:row r="290" spans="3:5">
      <x:c r="C290" s="241" t="s">
        <x:v>9081</x:v>
      </x:c>
      <x:c r="D290" s="240" t="s">
        <x:v>4007</x:v>
      </x:c>
      <x:c r="E290" s="240">
        <x:v>1</x:v>
      </x:c>
    </x:row>
    <x:row r="291" spans="3:5">
      <x:c r="C291" s="241" t="s">
        <x:v>12288</x:v>
      </x:c>
      <x:c r="D291" s="240" t="s">
        <x:v>6097</x:v>
      </x:c>
      <x:c r="E291" s="240">
        <x:v>1</x:v>
      </x:c>
    </x:row>
    <x:row r="292" spans="3:5">
      <x:c r="C292" s="241" t="s">
        <x:v>5599</x:v>
      </x:c>
      <x:c r="D292" s="240" t="s">
        <x:v>6097</x:v>
      </x:c>
      <x:c r="E292" s="240">
        <x:v>1</x:v>
      </x:c>
    </x:row>
    <x:row r="293" spans="3:5">
      <x:c r="C293" s="241" t="s">
        <x:v>5484</x:v>
      </x:c>
      <x:c r="D293" s="240" t="s">
        <x:v>6097</x:v>
      </x:c>
      <x:c r="E293" s="240">
        <x:v>1</x:v>
      </x:c>
    </x:row>
    <x:row r="294" spans="3:5">
      <x:c r="C294" s="241" t="s">
        <x:v>12687</x:v>
      </x:c>
      <x:c r="D294" s="240" t="s">
        <x:v>6097</x:v>
      </x:c>
      <x:c r="E294" s="240">
        <x:v>1</x:v>
      </x:c>
    </x:row>
    <x:row r="295" spans="3:5">
      <x:c r="C295" s="241" t="s">
        <x:v>2015</x:v>
      </x:c>
      <x:c r="D295" s="240" t="s">
        <x:v>6097</x:v>
      </x:c>
      <x:c r="E295" s="240">
        <x:v>1</x:v>
      </x:c>
    </x:row>
    <x:row r="296" spans="3:5">
      <x:c r="C296" s="241" t="s">
        <x:v>9021</x:v>
      </x:c>
      <x:c r="D296" s="240" t="s">
        <x:v>6097</x:v>
      </x:c>
      <x:c r="E296" s="240">
        <x:v>1</x:v>
      </x:c>
    </x:row>
    <x:row r="297" spans="3:5">
      <x:c r="C297" s="241" t="s">
        <x:v>6155</x:v>
      </x:c>
      <x:c r="D297" s="240" t="s">
        <x:v>139</x:v>
      </x:c>
      <x:c r="E297" s="240">
        <x:v>1</x:v>
      </x:c>
    </x:row>
    <x:row r="298" spans="3:5">
      <x:c r="C298" s="241" t="s">
        <x:v>12676</x:v>
      </x:c>
      <x:c r="D298" s="240" t="s">
        <x:v>4067</x:v>
      </x:c>
      <x:c r="E298" s="240">
        <x:v>1</x:v>
      </x:c>
    </x:row>
    <x:row r="299" spans="3:5">
      <x:c r="C299" s="241" t="s">
        <x:v>2575</x:v>
      </x:c>
      <x:c r="D299" s="240" t="s">
        <x:v>4067</x:v>
      </x:c>
      <x:c r="E299" s="240">
        <x:v>1</x:v>
      </x:c>
    </x:row>
    <x:row r="300" spans="3:5">
      <x:c r="C300" s="241" t="s">
        <x:v>2584</x:v>
      </x:c>
      <x:c r="D300" s="240" t="s">
        <x:v>4067</x:v>
      </x:c>
      <x:c r="E300" s="240">
        <x:v>3</x:v>
      </x:c>
    </x:row>
    <x:row r="301" spans="3:5">
      <x:c r="C301" s="241" t="s">
        <x:v>8947</x:v>
      </x:c>
      <x:c r="D301" s="240" t="s">
        <x:v>4067</x:v>
      </x:c>
      <x:c r="E301" s="240">
        <x:v>1</x:v>
      </x:c>
    </x:row>
    <x:row r="302" spans="3:5">
      <x:c r="C302" s="241" t="s">
        <x:v>8471</x:v>
      </x:c>
      <x:c r="D302" s="240" t="s">
        <x:v>4067</x:v>
      </x:c>
      <x:c r="E302" s="240">
        <x:v>1</x:v>
      </x:c>
    </x:row>
    <x:row r="303" spans="3:5">
      <x:c r="C303" s="241" t="s">
        <x:v>6298</x:v>
      </x:c>
      <x:c r="D303" s="240" t="s">
        <x:v>4067</x:v>
      </x:c>
      <x:c r="E303" s="240">
        <x:v>1</x:v>
      </x:c>
    </x:row>
    <x:row r="304" spans="3:5">
      <x:c r="C304" s="241" t="s">
        <x:v>7550</x:v>
      </x:c>
      <x:c r="D304" s="240" t="s">
        <x:v>139</x:v>
      </x:c>
      <x:c r="E304" s="240">
        <x:v>1</x:v>
      </x:c>
    </x:row>
    <x:row r="305" spans="3:5">
      <x:c r="C305" s="241" t="s">
        <x:v>2483</x:v>
      </x:c>
      <x:c r="D305" s="240" t="s">
        <x:v>4027</x:v>
      </x:c>
      <x:c r="E305" s="240">
        <x:v>1</x:v>
      </x:c>
    </x:row>
    <x:row r="306" spans="3:5">
      <x:c r="C306" s="241" t="s">
        <x:v>12216</x:v>
      </x:c>
      <x:c r="D306" s="240" t="s">
        <x:v>4027</x:v>
      </x:c>
      <x:c r="E306" s="240">
        <x:v>1</x:v>
      </x:c>
    </x:row>
    <x:row r="307" spans="3:5">
      <x:c r="C307" s="241" t="s">
        <x:v>7862</x:v>
      </x:c>
      <x:c r="D307" s="240" t="s">
        <x:v>4027</x:v>
      </x:c>
      <x:c r="E307" s="240">
        <x:v>1</x:v>
      </x:c>
    </x:row>
    <x:row r="308" spans="3:5">
      <x:c r="C308" s="241" t="s">
        <x:v>5552</x:v>
      </x:c>
      <x:c r="D308" s="240" t="s">
        <x:v>4027</x:v>
      </x:c>
      <x:c r="E308" s="240">
        <x:v>1</x:v>
      </x:c>
    </x:row>
    <x:row r="309" spans="5:5">
      <x:c r="E309" s="240">
        <x:f>SUM(E287:E308)</x:f>
        <x:v>24</x:v>
      </x:c>
    </x:row>
    <x:row r="310" spans="1:5">
      <x:c r="A310" s="232">
        <x:v>45781</x:v>
      </x:c>
      <x:c r="B310" s="499"/>
      <x:c r="C310" s="241" t="s">
        <x:v>7700</x:v>
      </x:c>
      <x:c r="D310" s="240" t="s">
        <x:v>4007</x:v>
      </x:c>
      <x:c r="E310" s="240">
        <x:v>1</x:v>
      </x:c>
    </x:row>
    <x:row r="311" spans="3:5">
      <x:c r="C311" s="241" t="s">
        <x:v>12665</x:v>
      </x:c>
      <x:c r="D311" s="240" t="s">
        <x:v>4067</x:v>
      </x:c>
      <x:c r="E311" s="240">
        <x:v>1</x:v>
      </x:c>
    </x:row>
    <x:row r="312" spans="3:5">
      <x:c r="C312" s="241" t="s">
        <x:v>7865</x:v>
      </x:c>
      <x:c r="D312" s="240" t="s">
        <x:v>4067</x:v>
      </x:c>
      <x:c r="E312" s="240">
        <x:v>1</x:v>
      </x:c>
    </x:row>
    <x:row r="313" spans="3:7">
      <x:c r="C313" s="241" t="s">
        <x:v>12726</x:v>
      </x:c>
      <x:c r="D313" s="240" t="s">
        <x:v>4067</x:v>
      </x:c>
      <x:c r="E313" s="240">
        <x:v>2</x:v>
      </x:c>
      <x:c r="F313" s="240" t="s">
        <x:v>10356</x:v>
      </x:c>
      <x:c r="G313" s="240">
        <x:v>1</x:v>
      </x:c>
    </x:row>
    <x:row r="314" spans="3:5">
      <x:c r="C314" s="241" t="s">
        <x:v>11305</x:v>
      </x:c>
      <x:c r="D314" s="240" t="s">
        <x:v>4067</x:v>
      </x:c>
      <x:c r="E314" s="240">
        <x:v>1</x:v>
      </x:c>
    </x:row>
    <x:row r="315" spans="3:7">
      <x:c r="C315" s="241" t="s">
        <x:v>4584</x:v>
      </x:c>
      <x:c r="D315" s="240" t="s">
        <x:v>4067</x:v>
      </x:c>
      <x:c r="E315" s="240">
        <x:v>1</x:v>
      </x:c>
      <x:c r="F315" s="240" t="s">
        <x:v>10356</x:v>
      </x:c>
      <x:c r="G315" s="240">
        <x:v>1</x:v>
      </x:c>
    </x:row>
    <x:row r="316" spans="3:5">
      <x:c r="C316" s="241" t="s">
        <x:v>9300</x:v>
      </x:c>
      <x:c r="D316" s="240" t="s">
        <x:v>4067</x:v>
      </x:c>
      <x:c r="E316" s="240">
        <x:v>1</x:v>
      </x:c>
    </x:row>
    <x:row r="317" spans="3:5">
      <x:c r="C317" s="241" t="s">
        <x:v>8961</x:v>
      </x:c>
      <x:c r="D317" s="240" t="s">
        <x:v>4067</x:v>
      </x:c>
      <x:c r="E317" s="240">
        <x:v>2</x:v>
      </x:c>
    </x:row>
    <x:row r="318" spans="3:5">
      <x:c r="C318" s="241" t="s">
        <x:v>6178</x:v>
      </x:c>
      <x:c r="D318" s="240" t="s">
        <x:v>6089</x:v>
      </x:c>
      <x:c r="E318" s="240">
        <x:v>1</x:v>
      </x:c>
    </x:row>
    <x:row r="319" spans="3:5">
      <x:c r="C319" s="241" t="s">
        <x:v>9253</x:v>
      </x:c>
      <x:c r="D319" s="240" t="s">
        <x:v>6089</x:v>
      </x:c>
      <x:c r="E319" s="240">
        <x:v>2</x:v>
      </x:c>
    </x:row>
    <x:row r="320" spans="3:5">
      <x:c r="C320" s="241" t="s">
        <x:v>6270</x:v>
      </x:c>
      <x:c r="D320" s="240" t="s">
        <x:v>6089</x:v>
      </x:c>
      <x:c r="E320" s="240">
        <x:v>1</x:v>
      </x:c>
    </x:row>
    <x:row r="321" spans="3:5">
      <x:c r="C321" s="241" t="s">
        <x:v>5954</x:v>
      </x:c>
      <x:c r="D321" s="240" t="s">
        <x:v>6089</x:v>
      </x:c>
      <x:c r="E321" s="240">
        <x:v>1</x:v>
      </x:c>
    </x:row>
    <x:row r="322" spans="3:5">
      <x:c r="C322" s="241" t="s">
        <x:v>8535</x:v>
      </x:c>
      <x:c r="D322" s="240" t="s">
        <x:v>4027</x:v>
      </x:c>
      <x:c r="E322" s="240">
        <x:v>1</x:v>
      </x:c>
    </x:row>
    <x:row r="323" spans="5:8">
      <x:c r="E323" s="240">
        <x:f>SUM(E310:E322)</x:f>
        <x:v>16</x:v>
      </x:c>
      <x:c r="G323" s="240">
        <x:f>SUM(G310:G322)</x:f>
        <x:v>2</x:v>
      </x:c>
      <x:c r="H323" s="240">
        <x:f>E323-G323</x:f>
        <x:v>14</x:v>
      </x:c>
    </x:row>
    <x:row r="324" spans="1:5">
      <x:c r="A324" s="232">
        <x:v>45782</x:v>
      </x:c>
      <x:c r="B324" s="499"/>
      <x:c r="C324" s="241" t="s">
        <x:v>12600</x:v>
      </x:c>
      <x:c r="D324" s="240" t="s">
        <x:v>4007</x:v>
      </x:c>
      <x:c r="E324" s="240">
        <x:v>1</x:v>
      </x:c>
    </x:row>
    <x:row r="325" spans="3:5">
      <x:c r="C325" s="241" t="s">
        <x:v>7782</x:v>
      </x:c>
      <x:c r="D325" s="240" t="s">
        <x:v>4007</x:v>
      </x:c>
      <x:c r="E325" s="240">
        <x:v>1</x:v>
      </x:c>
    </x:row>
    <x:row r="326" spans="3:5">
      <x:c r="C326" s="241" t="s">
        <x:v>4380</x:v>
      </x:c>
      <x:c r="D326" s="240" t="s">
        <x:v>4007</x:v>
      </x:c>
      <x:c r="E326" s="240">
        <x:v>1</x:v>
      </x:c>
    </x:row>
    <x:row r="327" spans="3:5">
      <x:c r="C327" s="241" t="s">
        <x:v>9071</x:v>
      </x:c>
      <x:c r="D327" s="240" t="s">
        <x:v>4007</x:v>
      </x:c>
      <x:c r="E327" s="240">
        <x:v>1</x:v>
      </x:c>
    </x:row>
    <x:row r="328" spans="3:5">
      <x:c r="C328" s="241" t="s">
        <x:v>6095</x:v>
      </x:c>
      <x:c r="D328" s="240" t="s">
        <x:v>4007</x:v>
      </x:c>
      <x:c r="E328" s="240">
        <x:v>1</x:v>
      </x:c>
    </x:row>
    <x:row r="329" spans="3:5">
      <x:c r="C329" s="241" t="s">
        <x:v>5676</x:v>
      </x:c>
      <x:c r="D329" s="240" t="s">
        <x:v>6097</x:v>
      </x:c>
      <x:c r="E329" s="240">
        <x:v>1</x:v>
      </x:c>
    </x:row>
    <x:row r="330" spans="3:5">
      <x:c r="C330" s="241" t="s">
        <x:v>7761</x:v>
      </x:c>
      <x:c r="D330" s="240" t="s">
        <x:v>6097</x:v>
      </x:c>
      <x:c r="E330" s="240">
        <x:v>1</x:v>
      </x:c>
    </x:row>
    <x:row r="331" spans="3:5">
      <x:c r="C331" s="241" t="s">
        <x:v>8497</x:v>
      </x:c>
      <x:c r="D331" s="240" t="s">
        <x:v>6097</x:v>
      </x:c>
      <x:c r="E331" s="240">
        <x:v>1</x:v>
      </x:c>
    </x:row>
    <x:row r="332" spans="3:5">
      <x:c r="C332" s="241" t="s">
        <x:v>6039</x:v>
      </x:c>
      <x:c r="D332" s="240" t="s">
        <x:v>6097</x:v>
      </x:c>
      <x:c r="E332" s="240">
        <x:v>1</x:v>
      </x:c>
    </x:row>
    <x:row r="333" spans="3:5">
      <x:c r="C333" s="241" t="s">
        <x:v>9062</x:v>
      </x:c>
      <x:c r="D333" s="240" t="s">
        <x:v>6097</x:v>
      </x:c>
      <x:c r="E333" s="240">
        <x:v>1</x:v>
      </x:c>
    </x:row>
    <x:row r="334" spans="3:5">
      <x:c r="C334" s="241" t="s">
        <x:v>11233</x:v>
      </x:c>
      <x:c r="D334" s="240" t="s">
        <x:v>4067</x:v>
      </x:c>
      <x:c r="E334" s="240">
        <x:v>1</x:v>
      </x:c>
    </x:row>
    <x:row r="335" spans="3:5">
      <x:c r="C335" s="241" t="s">
        <x:v>12445</x:v>
      </x:c>
      <x:c r="D335" s="240" t="s">
        <x:v>4067</x:v>
      </x:c>
      <x:c r="E335" s="240">
        <x:v>1</x:v>
      </x:c>
    </x:row>
    <x:row r="336" spans="3:5">
      <x:c r="C336" s="241" t="s">
        <x:v>8554</x:v>
      </x:c>
      <x:c r="D336" s="240" t="s">
        <x:v>4067</x:v>
      </x:c>
      <x:c r="E336" s="240">
        <x:v>1</x:v>
      </x:c>
    </x:row>
    <x:row r="337" spans="3:5">
      <x:c r="C337" s="241" t="s">
        <x:v>8441</x:v>
      </x:c>
      <x:c r="D337" s="240" t="s">
        <x:v>4067</x:v>
      </x:c>
      <x:c r="E337" s="240">
        <x:v>1</x:v>
      </x:c>
    </x:row>
    <x:row r="338" spans="3:5">
      <x:c r="C338" s="241" t="s">
        <x:v>6305</x:v>
      </x:c>
      <x:c r="D338" s="240" t="s">
        <x:v>4067</x:v>
      </x:c>
      <x:c r="E338" s="240">
        <x:v>1</x:v>
      </x:c>
    </x:row>
    <x:row r="339" spans="3:5">
      <x:c r="C339" s="241" t="s">
        <x:v>8991</x:v>
      </x:c>
      <x:c r="D339" s="240" t="s">
        <x:v>4067</x:v>
      </x:c>
      <x:c r="E339" s="240">
        <x:v>1</x:v>
      </x:c>
    </x:row>
    <x:row r="340" spans="3:5">
      <x:c r="C340" s="241" t="s">
        <x:v>2126</x:v>
      </x:c>
      <x:c r="D340" s="240" t="s">
        <x:v>4067</x:v>
      </x:c>
      <x:c r="E340" s="240">
        <x:v>1</x:v>
      </x:c>
    </x:row>
    <x:row r="341" spans="3:5">
      <x:c r="C341" s="241" t="s">
        <x:v>8480</x:v>
      </x:c>
      <x:c r="D341" s="240" t="s">
        <x:v>4067</x:v>
      </x:c>
      <x:c r="E341" s="240">
        <x:v>1</x:v>
      </x:c>
    </x:row>
    <x:row r="342" spans="3:5">
      <x:c r="C342" s="241" t="s">
        <x:v>4550</x:v>
      </x:c>
      <x:c r="D342" s="240" t="s">
        <x:v>6089</x:v>
      </x:c>
      <x:c r="E342" s="240">
        <x:v>1</x:v>
      </x:c>
    </x:row>
    <x:row r="343" spans="3:5">
      <x:c r="C343" s="241" t="s">
        <x:v>8346</x:v>
      </x:c>
      <x:c r="D343" s="240" t="s">
        <x:v>6089</x:v>
      </x:c>
      <x:c r="E343" s="240">
        <x:v>1</x:v>
      </x:c>
    </x:row>
    <x:row r="344" spans="3:5">
      <x:c r="C344" s="241" t="s">
        <x:v>8526</x:v>
      </x:c>
      <x:c r="D344" s="240" t="s">
        <x:v>6089</x:v>
      </x:c>
      <x:c r="E344" s="240">
        <x:v>2</x:v>
      </x:c>
    </x:row>
    <x:row r="345" spans="3:5">
      <x:c r="C345" s="241" t="s">
        <x:v>8978</x:v>
      </x:c>
      <x:c r="D345" s="240" t="s">
        <x:v>6089</x:v>
      </x:c>
      <x:c r="E345" s="240">
        <x:v>1</x:v>
      </x:c>
    </x:row>
    <x:row r="346" spans="3:5">
      <x:c r="C346" s="241" t="s">
        <x:v>2070</x:v>
      </x:c>
      <x:c r="D346" s="240" t="s">
        <x:v>6089</x:v>
      </x:c>
      <x:c r="E346" s="240">
        <x:v>1</x:v>
      </x:c>
    </x:row>
    <x:row r="347" spans="3:5">
      <x:c r="C347" s="241" t="s">
        <x:v>12516</x:v>
      </x:c>
      <x:c r="D347" s="240" t="s">
        <x:v>4027</x:v>
      </x:c>
      <x:c r="E347" s="240">
        <x:v>1</x:v>
      </x:c>
    </x:row>
    <x:row r="348" spans="3:5">
      <x:c r="C348" s="241" t="s">
        <x:v>12483</x:v>
      </x:c>
      <x:c r="D348" s="240" t="s">
        <x:v>4027</x:v>
      </x:c>
      <x:c r="E348" s="240">
        <x:v>1</x:v>
      </x:c>
    </x:row>
    <x:row r="349" spans="3:5">
      <x:c r="C349" s="241" t="s">
        <x:v>7779</x:v>
      </x:c>
      <x:c r="D349" s="240" t="s">
        <x:v>4027</x:v>
      </x:c>
      <x:c r="E349" s="240">
        <x:v>1</x:v>
      </x:c>
    </x:row>
    <x:row r="350" spans="3:5">
      <x:c r="C350" s="241" t="s">
        <x:v>7862</x:v>
      </x:c>
      <x:c r="D350" s="240" t="s">
        <x:v>4027</x:v>
      </x:c>
      <x:c r="E350" s="240">
        <x:v>1</x:v>
      </x:c>
    </x:row>
    <x:row r="351" spans="3:5">
      <x:c r="C351" s="241" t="s">
        <x:v>12604</x:v>
      </x:c>
      <x:c r="D351" s="240" t="s">
        <x:v>4027</x:v>
      </x:c>
      <x:c r="E351" s="240">
        <x:v>1</x:v>
      </x:c>
    </x:row>
    <x:row r="352" spans="3:5">
      <x:c r="C352" s="241" t="s">
        <x:v>2044</x:v>
      </x:c>
      <x:c r="D352" s="240" t="s">
        <x:v>4027</x:v>
      </x:c>
      <x:c r="E352" s="240">
        <x:v>1</x:v>
      </x:c>
    </x:row>
    <x:row r="353" spans="3:5">
      <x:c r="C353" s="241" t="s">
        <x:v>6166</x:v>
      </x:c>
      <x:c r="D353" s="240" t="s">
        <x:v>4027</x:v>
      </x:c>
      <x:c r="E353" s="240">
        <x:v>1</x:v>
      </x:c>
    </x:row>
    <x:row r="354" spans="5:5">
      <x:c r="E354" s="240">
        <x:f>SUM(E324:E353)</x:f>
        <x:v>31</x:v>
      </x:c>
    </x:row>
    <x:row r="355" spans="1:8">
      <x:c r="A355" s="232">
        <x:v>45783</x:v>
      </x:c>
      <x:c r="B355" s="499"/>
      <x:c r="C355" s="241" t="s">
        <x:v>8374</x:v>
      </x:c>
      <x:c r="D355" s="240" t="s">
        <x:v>4061</x:v>
      </x:c>
      <x:c r="E355" s="240">
        <x:v>2</x:v>
      </x:c>
      <x:c r="F355" s="241" t="s">
        <x:v>5472</x:v>
      </x:c>
      <x:c r="G355" s="240" t="s">
        <x:v>139</x:v>
      </x:c>
      <x:c r="H355" s="240">
        <x:v>1</x:v>
      </x:c>
    </x:row>
    <x:row r="356" spans="3:8">
      <x:c r="C356" s="241" t="s">
        <x:v>12342</x:v>
      </x:c>
      <x:c r="D356" s="240" t="s">
        <x:v>4007</x:v>
      </x:c>
      <x:c r="E356" s="240">
        <x:v>1</x:v>
      </x:c>
      <x:c r="F356" s="241" t="s">
        <x:v>7870</x:v>
      </x:c>
      <x:c r="G356" s="240" t="s">
        <x:v>4027</x:v>
      </x:c>
      <x:c r="H356" s="240">
        <x:v>1</x:v>
      </x:c>
    </x:row>
    <x:row r="357" spans="3:8">
      <x:c r="C357" s="241" t="s">
        <x:v>7702</x:v>
      </x:c>
      <x:c r="D357" s="240" t="s">
        <x:v>4007</x:v>
      </x:c>
      <x:c r="E357" s="240">
        <x:v>1</x:v>
      </x:c>
      <x:c r="F357" s="241" t="s">
        <x:v>7878</x:v>
      </x:c>
      <x:c r="G357" s="240" t="s">
        <x:v>6097</x:v>
      </x:c>
      <x:c r="H357" s="240">
        <x:v>1</x:v>
      </x:c>
    </x:row>
    <x:row r="358" spans="3:8">
      <x:c r="C358" s="241" t="s">
        <x:v>7878</x:v>
      </x:c>
      <x:c r="D358" s="240" t="s">
        <x:v>6097</x:v>
      </x:c>
      <x:c r="E358" s="240">
        <x:v>1</x:v>
      </x:c>
      <x:c r="F358" s="241" t="s">
        <x:v>11333</x:v>
      </x:c>
      <x:c r="G358" s="240" t="s">
        <x:v>6097</x:v>
      </x:c>
      <x:c r="H358" s="240">
        <x:v>1</x:v>
      </x:c>
    </x:row>
    <x:row r="359" spans="3:8">
      <x:c r="C359" s="241" t="s">
        <x:v>11333</x:v>
      </x:c>
      <x:c r="D359" s="240" t="s">
        <x:v>6097</x:v>
      </x:c>
      <x:c r="E359" s="240">
        <x:v>1</x:v>
      </x:c>
      <x:c r="F359" s="241" t="s">
        <x:v>12627</x:v>
      </x:c>
      <x:c r="G359" s="240" t="s">
        <x:v>6097</x:v>
      </x:c>
      <x:c r="H359" s="240">
        <x:v>1</x:v>
      </x:c>
    </x:row>
    <x:row r="360" spans="3:8">
      <x:c r="C360" s="241" t="s">
        <x:v>12627</x:v>
      </x:c>
      <x:c r="D360" s="240" t="s">
        <x:v>6097</x:v>
      </x:c>
      <x:c r="E360" s="240">
        <x:v>1</x:v>
      </x:c>
      <x:c r="F360" s="241" t="s">
        <x:v>5627</x:v>
      </x:c>
      <x:c r="G360" s="240" t="s">
        <x:v>4027</x:v>
      </x:c>
      <x:c r="H360" s="240">
        <x:v>1</x:v>
      </x:c>
    </x:row>
    <x:row r="361" spans="3:8">
      <x:c r="C361" s="241" t="s">
        <x:v>7464</x:v>
      </x:c>
      <x:c r="D361" s="240" t="s">
        <x:v>6097</x:v>
      </x:c>
      <x:c r="E361" s="240">
        <x:v>1</x:v>
      </x:c>
      <x:c r="F361" s="241" t="s">
        <x:v>12592</x:v>
      </x:c>
      <x:c r="G361" s="240" t="s">
        <x:v>4067</x:v>
      </x:c>
      <x:c r="H361" s="240">
        <x:v>1</x:v>
      </x:c>
    </x:row>
    <x:row r="362" spans="3:8">
      <x:c r="C362" s="241" t="s">
        <x:v>5779</x:v>
      </x:c>
      <x:c r="D362" s="240" t="s">
        <x:v>6097</x:v>
      </x:c>
      <x:c r="E362" s="240">
        <x:v>1</x:v>
      </x:c>
      <x:c r="F362" s="241" t="s">
        <x:v>12342</x:v>
      </x:c>
      <x:c r="G362" s="240" t="s">
        <x:v>4007</x:v>
      </x:c>
      <x:c r="H362" s="240">
        <x:v>1</x:v>
      </x:c>
    </x:row>
    <x:row r="363" spans="3:8">
      <x:c r="C363" s="241" t="s">
        <x:v>1981</x:v>
      </x:c>
      <x:c r="D363" s="240" t="s">
        <x:v>6097</x:v>
      </x:c>
      <x:c r="E363" s="240">
        <x:v>1</x:v>
      </x:c>
      <x:c r="F363" s="241" t="s">
        <x:v>7464</x:v>
      </x:c>
      <x:c r="G363" s="240" t="s">
        <x:v>6097</x:v>
      </x:c>
      <x:c r="H363" s="240">
        <x:v>1</x:v>
      </x:c>
    </x:row>
    <x:row r="364" spans="3:8">
      <x:c r="C364" s="241" t="s">
        <x:v>8494</x:v>
      </x:c>
      <x:c r="D364" s="240" t="s">
        <x:v>6097</x:v>
      </x:c>
      <x:c r="E364" s="240">
        <x:v>1</x:v>
      </x:c>
      <x:c r="F364" s="241" t="s">
        <x:v>7702</x:v>
      </x:c>
      <x:c r="G364" s="240" t="s">
        <x:v>4007</x:v>
      </x:c>
      <x:c r="H364" s="240">
        <x:v>1</x:v>
      </x:c>
    </x:row>
    <x:row r="365" spans="3:8">
      <x:c r="C365" s="241" t="s">
        <x:v>6058</x:v>
      </x:c>
      <x:c r="D365" s="240" t="s">
        <x:v>6097</x:v>
      </x:c>
      <x:c r="E365" s="240">
        <x:v>1</x:v>
      </x:c>
      <x:c r="F365" s="241" t="s">
        <x:v>7704</x:v>
      </x:c>
      <x:c r="G365" s="240" t="s">
        <x:v>4067</x:v>
      </x:c>
      <x:c r="H365" s="240">
        <x:v>1</x:v>
      </x:c>
    </x:row>
    <x:row r="366" spans="3:8">
      <x:c r="C366" s="241" t="s">
        <x:v>12592</x:v>
      </x:c>
      <x:c r="D366" s="240" t="s">
        <x:v>4067</x:v>
      </x:c>
      <x:c r="E366" s="240">
        <x:v>1</x:v>
      </x:c>
      <x:c r="F366" s="241" t="s">
        <x:v>5779</x:v>
      </x:c>
      <x:c r="G366" s="240" t="s">
        <x:v>6097</x:v>
      </x:c>
      <x:c r="H366" s="240">
        <x:v>1</x:v>
      </x:c>
    </x:row>
    <x:row r="367" spans="3:8">
      <x:c r="C367" s="241" t="s">
        <x:v>7704</x:v>
      </x:c>
      <x:c r="D367" s="240" t="s">
        <x:v>4067</x:v>
      </x:c>
      <x:c r="E367" s="240">
        <x:v>1</x:v>
      </x:c>
      <x:c r="F367" s="241" t="s">
        <x:v>8958</x:v>
      </x:c>
      <x:c r="G367" s="240" t="s">
        <x:v>4027</x:v>
      </x:c>
      <x:c r="H367" s="240">
        <x:v>1</x:v>
      </x:c>
    </x:row>
    <x:row r="368" spans="3:8">
      <x:c r="C368" s="241" t="s">
        <x:v>8414</x:v>
      </x:c>
      <x:c r="D368" s="240" t="s">
        <x:v>4067</x:v>
      </x:c>
      <x:c r="E368" s="240">
        <x:v>1</x:v>
      </x:c>
      <x:c r="F368" s="241" t="s">
        <x:v>9201</x:v>
      </x:c>
      <x:c r="G368" s="240" t="s">
        <x:v>139</x:v>
      </x:c>
      <x:c r="H368" s="240">
        <x:v>1</x:v>
      </x:c>
    </x:row>
    <x:row r="369" spans="3:8">
      <x:c r="C369" s="241" t="s">
        <x:v>4573</x:v>
      </x:c>
      <x:c r="D369" s="240" t="s">
        <x:v>4067</x:v>
      </x:c>
      <x:c r="E369" s="240">
        <x:v>1</x:v>
      </x:c>
      <x:c r="F369" s="241" t="s">
        <x:v>1981</x:v>
      </x:c>
      <x:c r="G369" s="240" t="s">
        <x:v>6097</x:v>
      </x:c>
      <x:c r="H369" s="240">
        <x:v>1</x:v>
      </x:c>
    </x:row>
    <x:row r="370" spans="3:8">
      <x:c r="C370" s="241" t="s">
        <x:v>9201</x:v>
      </x:c>
      <x:c r="D370" s="240" t="s">
        <x:v>139</x:v>
      </x:c>
      <x:c r="E370" s="240">
        <x:v>1</x:v>
      </x:c>
      <x:c r="F370" s="241" t="s">
        <x:v>8494</x:v>
      </x:c>
      <x:c r="G370" s="240" t="s">
        <x:v>6097</x:v>
      </x:c>
      <x:c r="H370" s="240">
        <x:v>1</x:v>
      </x:c>
    </x:row>
    <x:row r="371" spans="3:8">
      <x:c r="C371" s="241" t="s">
        <x:v>9012</x:v>
      </x:c>
      <x:c r="D371" s="240" t="s">
        <x:v>6089</x:v>
      </x:c>
      <x:c r="E371" s="240">
        <x:v>1</x:v>
      </x:c>
      <x:c r="F371" s="241" t="s">
        <x:v>8414</x:v>
      </x:c>
      <x:c r="G371" s="240" t="s">
        <x:v>4067</x:v>
      </x:c>
      <x:c r="H371" s="240">
        <x:v>1</x:v>
      </x:c>
    </x:row>
    <x:row r="372" spans="3:8">
      <x:c r="C372" s="241" t="s">
        <x:v>2070</x:v>
      </x:c>
      <x:c r="D372" s="240" t="s">
        <x:v>6089</x:v>
      </x:c>
      <x:c r="E372" s="240">
        <x:v>1</x:v>
      </x:c>
      <x:c r="F372" s="241" t="s">
        <x:v>6058</x:v>
      </x:c>
      <x:c r="G372" s="240" t="s">
        <x:v>6097</x:v>
      </x:c>
      <x:c r="H372" s="240">
        <x:v>1</x:v>
      </x:c>
    </x:row>
    <x:row r="373" spans="3:8">
      <x:c r="C373" s="241" t="s">
        <x:v>5472</x:v>
      </x:c>
      <x:c r="D373" s="240" t="s">
        <x:v>139</x:v>
      </x:c>
      <x:c r="E373" s="240">
        <x:v>1</x:v>
      </x:c>
      <x:c r="F373" s="241" t="s">
        <x:v>8374</x:v>
      </x:c>
      <x:c r="G373" s="240" t="s">
        <x:v>4061</x:v>
      </x:c>
      <x:c r="H373" s="240">
        <x:v>2</x:v>
      </x:c>
    </x:row>
    <x:row r="374" spans="3:8">
      <x:c r="C374" s="241" t="s">
        <x:v>7870</x:v>
      </x:c>
      <x:c r="D374" s="240" t="s">
        <x:v>4027</x:v>
      </x:c>
      <x:c r="E374" s="240">
        <x:v>1</x:v>
      </x:c>
      <x:c r="F374" s="241" t="s">
        <x:v>4573</x:v>
      </x:c>
      <x:c r="G374" s="240" t="s">
        <x:v>4067</x:v>
      </x:c>
      <x:c r="H374" s="240">
        <x:v>1</x:v>
      </x:c>
    </x:row>
    <x:row r="375" spans="3:8">
      <x:c r="C375" s="241" t="s">
        <x:v>5627</x:v>
      </x:c>
      <x:c r="D375" s="240" t="s">
        <x:v>4027</x:v>
      </x:c>
      <x:c r="E375" s="240">
        <x:v>1</x:v>
      </x:c>
      <x:c r="F375" s="241" t="s">
        <x:v>9012</x:v>
      </x:c>
      <x:c r="G375" s="240" t="s">
        <x:v>6089</x:v>
      </x:c>
      <x:c r="H375" s="240">
        <x:v>1</x:v>
      </x:c>
    </x:row>
    <x:row r="376" spans="3:8">
      <x:c r="C376" s="241" t="s">
        <x:v>8958</x:v>
      </x:c>
      <x:c r="D376" s="240" t="s">
        <x:v>4027</x:v>
      </x:c>
      <x:c r="E376" s="240">
        <x:v>1</x:v>
      </x:c>
      <x:c r="F376" s="241" t="s">
        <x:v>2070</x:v>
      </x:c>
      <x:c r="G376" s="240" t="s">
        <x:v>6089</x:v>
      </x:c>
      <x:c r="H376" s="240">
        <x:v>1</x:v>
      </x:c>
    </x:row>
    <x:row r="377" spans="5:5">
      <x:c r="E377" s="240">
        <x:f>SUM(E355:E376)</x:f>
        <x:v>23</x:v>
      </x:c>
    </x:row>
    <x:row r="378" spans="1:8">
      <x:c r="A378" s="232">
        <x:v>45784</x:v>
      </x:c>
      <x:c r="B378" s="499"/>
      <x:c r="C378" s="241" t="s">
        <x:v>12391</x:v>
      </x:c>
      <x:c r="D378" s="240" t="s">
        <x:v>4061</x:v>
      </x:c>
      <x:c r="E378" s="240">
        <x:v>1</x:v>
      </x:c>
      <x:c r="F378" s="241" t="s">
        <x:v>12391</x:v>
      </x:c>
      <x:c r="G378" s="240" t="s">
        <x:v>4061</x:v>
      </x:c>
      <x:c r="H378" s="240">
        <x:v>1</x:v>
      </x:c>
    </x:row>
    <x:row r="379" spans="3:8">
      <x:c r="C379" s="241" t="s">
        <x:v>6234</x:v>
      </x:c>
      <x:c r="D379" s="240" t="s">
        <x:v>4007</x:v>
      </x:c>
      <x:c r="E379" s="240">
        <x:v>1</x:v>
      </x:c>
      <x:c r="F379" s="241" t="s">
        <x:v>6230</x:v>
      </x:c>
      <x:c r="G379" s="240" t="s">
        <x:v>6097</x:v>
      </x:c>
      <x:c r="H379" s="240">
        <x:v>2</x:v>
      </x:c>
    </x:row>
    <x:row r="380" spans="3:8">
      <x:c r="C380" s="241" t="s">
        <x:v>6230</x:v>
      </x:c>
      <x:c r="D380" s="240" t="s">
        <x:v>6097</x:v>
      </x:c>
      <x:c r="E380" s="240">
        <x:v>2</x:v>
      </x:c>
      <x:c r="F380" s="241" t="s">
        <x:v>6234</x:v>
      </x:c>
      <x:c r="G380" s="240" t="s">
        <x:v>4007</x:v>
      </x:c>
      <x:c r="H380" s="240">
        <x:v>1</x:v>
      </x:c>
    </x:row>
    <x:row r="381" spans="3:8">
      <x:c r="C381" s="241" t="s">
        <x:v>9108</x:v>
      </x:c>
      <x:c r="D381" s="240" t="s">
        <x:v>6097</x:v>
      </x:c>
      <x:c r="E381" s="240">
        <x:v>1</x:v>
      </x:c>
      <x:c r="F381" s="241" t="s">
        <x:v>9108</x:v>
      </x:c>
      <x:c r="G381" s="240" t="s">
        <x:v>6097</x:v>
      </x:c>
      <x:c r="H381" s="240">
        <x:v>1</x:v>
      </x:c>
    </x:row>
    <x:row r="382" spans="3:8">
      <x:c r="C382" s="241" t="s">
        <x:v>9190</x:v>
      </x:c>
      <x:c r="D382" s="240" t="s">
        <x:v>6089</x:v>
      </x:c>
      <x:c r="E382" s="240">
        <x:v>1</x:v>
      </x:c>
      <x:c r="F382" s="241" t="s">
        <x:v>9190</x:v>
      </x:c>
      <x:c r="G382" s="240" t="s">
        <x:v>6089</x:v>
      </x:c>
      <x:c r="H382" s="240">
        <x:v>1</x:v>
      </x:c>
    </x:row>
    <x:row r="383" spans="5:5">
      <x:c r="E383" s="240">
        <x:f>SUM(E378:E382)</x:f>
        <x:v>6</x:v>
      </x:c>
    </x:row>
    <x:row r="384" spans="1:8">
      <x:c r="A384" s="232">
        <x:v>45785</x:v>
      </x:c>
      <x:c r="B384" s="499"/>
      <x:c r="C384" s="241" t="s">
        <x:v>11372</x:v>
      </x:c>
      <x:c r="D384" s="240" t="s">
        <x:v>6097</x:v>
      </x:c>
      <x:c r="E384" s="240">
        <x:v>1</x:v>
      </x:c>
      <x:c r="F384" s="241" t="s">
        <x:v>11372</x:v>
      </x:c>
      <x:c r="G384" s="240" t="s">
        <x:v>6097</x:v>
      </x:c>
      <x:c r="H384" s="240">
        <x:v>1</x:v>
      </x:c>
    </x:row>
    <x:row r="385" spans="3:8">
      <x:c r="C385" s="241" t="s">
        <x:v>9254</x:v>
      </x:c>
      <x:c r="D385" s="240" t="s">
        <x:v>4067</x:v>
      </x:c>
      <x:c r="E385" s="240">
        <x:v>1</x:v>
      </x:c>
      <x:c r="F385" s="241" t="s">
        <x:v>12675</x:v>
      </x:c>
      <x:c r="G385" s="240" t="s">
        <x:v>4027</x:v>
      </x:c>
      <x:c r="H385" s="240">
        <x:v>1</x:v>
      </x:c>
    </x:row>
    <x:row r="386" spans="3:8">
      <x:c r="C386" s="241" t="s">
        <x:v>4523</x:v>
      </x:c>
      <x:c r="D386" s="240" t="s">
        <x:v>6089</x:v>
      </x:c>
      <x:c r="E386" s="240">
        <x:v>1</x:v>
      </x:c>
      <x:c r="F386" s="241" t="s">
        <x:v>7502</x:v>
      </x:c>
      <x:c r="G386" s="240" t="s">
        <x:v>4027</x:v>
      </x:c>
      <x:c r="H386" s="240">
        <x:v>1</x:v>
      </x:c>
    </x:row>
    <x:row r="387" spans="3:8">
      <x:c r="C387" s="241" t="s">
        <x:v>12675</x:v>
      </x:c>
      <x:c r="D387" s="240" t="s">
        <x:v>4027</x:v>
      </x:c>
      <x:c r="E387" s="240">
        <x:v>1</x:v>
      </x:c>
      <x:c r="F387" s="241" t="s">
        <x:v>9254</x:v>
      </x:c>
      <x:c r="G387" s="240" t="s">
        <x:v>4067</x:v>
      </x:c>
      <x:c r="H387" s="240">
        <x:v>1</x:v>
      </x:c>
    </x:row>
    <x:row r="388" spans="3:8">
      <x:c r="C388" s="241" t="s">
        <x:v>7502</x:v>
      </x:c>
      <x:c r="D388" s="240" t="s">
        <x:v>4027</x:v>
      </x:c>
      <x:c r="E388" s="240">
        <x:v>1</x:v>
      </x:c>
      <x:c r="F388" s="241" t="s">
        <x:v>4523</x:v>
      </x:c>
      <x:c r="G388" s="240" t="s">
        <x:v>6089</x:v>
      </x:c>
      <x:c r="H388" s="240">
        <x:v>1</x:v>
      </x:c>
    </x:row>
    <x:row r="389" spans="5:5">
      <x:c r="E389" s="240">
        <x:f>SUM(E384:E388)</x:f>
        <x:v>5</x:v>
      </x:c>
    </x:row>
    <x:row r="390" spans="1:8">
      <x:c r="A390" s="232">
        <x:v>45786</x:v>
      </x:c>
      <x:c r="B390" s="499"/>
      <x:c r="C390" s="241" t="s">
        <x:v>2050</x:v>
      </x:c>
      <x:c r="D390" s="240" t="s">
        <x:v>4007</x:v>
      </x:c>
      <x:c r="E390" s="240">
        <x:v>1</x:v>
      </x:c>
      <x:c r="F390" s="241" t="s">
        <x:v>12379</x:v>
      </x:c>
      <x:c r="G390" s="240" t="s">
        <x:v>6097</x:v>
      </x:c>
      <x:c r="H390" s="240">
        <x:v>1</x:v>
      </x:c>
    </x:row>
    <x:row r="391" spans="3:8">
      <x:c r="C391" s="241" t="s">
        <x:v>12454</x:v>
      </x:c>
      <x:c r="D391" s="240" t="s">
        <x:v>4007</x:v>
      </x:c>
      <x:c r="E391" s="240">
        <x:v>1</x:v>
      </x:c>
      <x:c r="F391" s="241" t="s">
        <x:v>12406</x:v>
      </x:c>
      <x:c r="G391" s="240" t="s">
        <x:v>4067</x:v>
      </x:c>
      <x:c r="H391" s="240">
        <x:v>1</x:v>
      </x:c>
    </x:row>
    <x:row r="392" spans="3:8">
      <x:c r="C392" s="241" t="s">
        <x:v>12379</x:v>
      </x:c>
      <x:c r="D392" s="240" t="s">
        <x:v>6097</x:v>
      </x:c>
      <x:c r="E392" s="240">
        <x:v>1</x:v>
      </x:c>
      <x:c r="F392" s="241" t="s">
        <x:v>12655</x:v>
      </x:c>
      <x:c r="G392" s="240" t="s">
        <x:v>4067</x:v>
      </x:c>
      <x:c r="H392" s="240">
        <x:v>1</x:v>
      </x:c>
    </x:row>
    <x:row r="393" spans="3:8">
      <x:c r="C393" s="241" t="s">
        <x:v>12484</x:v>
      </x:c>
      <x:c r="D393" s="240" t="s">
        <x:v>6097</x:v>
      </x:c>
      <x:c r="E393" s="240">
        <x:v>1</x:v>
      </x:c>
      <x:c r="F393" s="241" t="s">
        <x:v>2337</x:v>
      </x:c>
      <x:c r="G393" s="240" t="s">
        <x:v>4027</x:v>
      </x:c>
      <x:c r="H393" s="240">
        <x:v>2</x:v>
      </x:c>
    </x:row>
    <x:row r="394" spans="3:8">
      <x:c r="C394" s="241" t="s">
        <x:v>2029</x:v>
      </x:c>
      <x:c r="D394" s="240" t="s">
        <x:v>6097</x:v>
      </x:c>
      <x:c r="E394" s="240">
        <x:v>1</x:v>
      </x:c>
      <x:c r="F394" s="241" t="s">
        <x:v>2050</x:v>
      </x:c>
      <x:c r="G394" s="240" t="s">
        <x:v>4007</x:v>
      </x:c>
      <x:c r="H394" s="240">
        <x:v>1</x:v>
      </x:c>
    </x:row>
    <x:row r="395" spans="3:8">
      <x:c r="C395" s="241" t="s">
        <x:v>12406</x:v>
      </x:c>
      <x:c r="D395" s="240" t="s">
        <x:v>4067</x:v>
      </x:c>
      <x:c r="E395" s="240">
        <x:v>1</x:v>
      </x:c>
      <x:c r="F395" s="241" t="s">
        <x:v>7805</x:v>
      </x:c>
      <x:c r="G395" s="240" t="s">
        <x:v>4027</x:v>
      </x:c>
      <x:c r="H395" s="240">
        <x:v>1</x:v>
      </x:c>
    </x:row>
    <x:row r="396" spans="3:8">
      <x:c r="C396" s="241" t="s">
        <x:v>12655</x:v>
      </x:c>
      <x:c r="D396" s="240" t="s">
        <x:v>4067</x:v>
      </x:c>
      <x:c r="E396" s="240">
        <x:v>1</x:v>
      </x:c>
      <x:c r="F396" s="241" t="s">
        <x:v>12454</x:v>
      </x:c>
      <x:c r="G396" s="240" t="s">
        <x:v>4007</x:v>
      </x:c>
      <x:c r="H396" s="240">
        <x:v>1</x:v>
      </x:c>
    </x:row>
    <x:row r="397" spans="3:8">
      <x:c r="C397" s="241" t="s">
        <x:v>12261</x:v>
      </x:c>
      <x:c r="D397" s="240" t="s">
        <x:v>4067</x:v>
      </x:c>
      <x:c r="E397" s="240">
        <x:v>1</x:v>
      </x:c>
      <x:c r="F397" s="241" t="s">
        <x:v>12261</x:v>
      </x:c>
      <x:c r="G397" s="240" t="s">
        <x:v>4067</x:v>
      </x:c>
      <x:c r="H397" s="240">
        <x:v>1</x:v>
      </x:c>
    </x:row>
    <x:row r="398" spans="3:8">
      <x:c r="C398" s="241" t="s">
        <x:v>12769</x:v>
      </x:c>
      <x:c r="D398" s="240" t="s">
        <x:v>4067</x:v>
      </x:c>
      <x:c r="E398" s="240">
        <x:v>1</x:v>
      </x:c>
      <x:c r="F398" s="241" t="s">
        <x:v>12515</x:v>
      </x:c>
      <x:c r="G398" s="240" t="s">
        <x:v>4027</x:v>
      </x:c>
      <x:c r="H398" s="240">
        <x:v>1</x:v>
      </x:c>
    </x:row>
    <x:row r="399" spans="3:8">
      <x:c r="C399" s="241" t="s">
        <x:v>8478</x:v>
      </x:c>
      <x:c r="D399" s="240" t="s">
        <x:v>4067</x:v>
      </x:c>
      <x:c r="E399" s="240">
        <x:v>1</x:v>
      </x:c>
      <x:c r="F399" s="241" t="s">
        <x:v>12484</x:v>
      </x:c>
      <x:c r="G399" s="240" t="s">
        <x:v>6097</x:v>
      </x:c>
      <x:c r="H399" s="240">
        <x:v>1</x:v>
      </x:c>
    </x:row>
    <x:row r="400" spans="3:8">
      <x:c r="C400" s="241" t="s">
        <x:v>6089</x:v>
      </x:c>
      <x:c r="D400" s="240" t="s">
        <x:v>6089</x:v>
      </x:c>
      <x:c r="E400" s="240">
        <x:v>1</x:v>
      </x:c>
      <x:c r="F400" s="241" t="s">
        <x:v>12769</x:v>
      </x:c>
      <x:c r="G400" s="240" t="s">
        <x:v>4067</x:v>
      </x:c>
      <x:c r="H400" s="240">
        <x:v>1</x:v>
      </x:c>
    </x:row>
    <x:row r="401" spans="3:8">
      <x:c r="C401" s="241" t="s">
        <x:v>9237</x:v>
      </x:c>
      <x:c r="D401" s="240" t="s">
        <x:v>6089</x:v>
      </x:c>
      <x:c r="E401" s="240">
        <x:v>1</x:v>
      </x:c>
      <x:c r="F401" s="241" t="s">
        <x:v>8478</x:v>
      </x:c>
      <x:c r="G401" s="240" t="s">
        <x:v>4067</x:v>
      </x:c>
      <x:c r="H401" s="240">
        <x:v>1</x:v>
      </x:c>
    </x:row>
    <x:row r="402" spans="3:8">
      <x:c r="C402" s="241" t="s">
        <x:v>9013</x:v>
      </x:c>
      <x:c r="D402" s="240" t="s">
        <x:v>6089</x:v>
      </x:c>
      <x:c r="E402" s="240">
        <x:v>2</x:v>
      </x:c>
      <x:c r="F402" s="241" t="s">
        <x:v>8996</x:v>
      </x:c>
      <x:c r="G402" s="240" t="s">
        <x:v>4027</x:v>
      </x:c>
      <x:c r="H402" s="240">
        <x:v>1</x:v>
      </x:c>
    </x:row>
    <x:row r="403" spans="3:8">
      <x:c r="C403" s="241" t="s">
        <x:v>2337</x:v>
      </x:c>
      <x:c r="D403" s="240" t="s">
        <x:v>4027</x:v>
      </x:c>
      <x:c r="E403" s="240">
        <x:v>2</x:v>
      </x:c>
      <x:c r="F403" s="241" t="s">
        <x:v>8511</x:v>
      </x:c>
      <x:c r="G403" s="240" t="s">
        <x:v>4027</x:v>
      </x:c>
      <x:c r="H403" s="240">
        <x:v>1</x:v>
      </x:c>
    </x:row>
    <x:row r="404" spans="3:8">
      <x:c r="C404" s="241" t="s">
        <x:v>7805</x:v>
      </x:c>
      <x:c r="D404" s="240" t="s">
        <x:v>4027</x:v>
      </x:c>
      <x:c r="E404" s="240">
        <x:v>1</x:v>
      </x:c>
      <x:c r="F404" s="241" t="s">
        <x:v>2029</x:v>
      </x:c>
      <x:c r="G404" s="240" t="s">
        <x:v>6097</x:v>
      </x:c>
      <x:c r="H404" s="240">
        <x:v>1</x:v>
      </x:c>
    </x:row>
    <x:row r="405" spans="3:8">
      <x:c r="C405" s="241" t="s">
        <x:v>12515</x:v>
      </x:c>
      <x:c r="D405" s="240" t="s">
        <x:v>4027</x:v>
      </x:c>
      <x:c r="E405" s="240">
        <x:v>1</x:v>
      </x:c>
      <x:c r="F405" s="241" t="s">
        <x:v>9237</x:v>
      </x:c>
      <x:c r="G405" s="240" t="s">
        <x:v>6089</x:v>
      </x:c>
      <x:c r="H405" s="240">
        <x:v>1</x:v>
      </x:c>
    </x:row>
    <x:row r="406" spans="3:8">
      <x:c r="C406" s="241" t="s">
        <x:v>8996</x:v>
      </x:c>
      <x:c r="D406" s="240" t="s">
        <x:v>4027</x:v>
      </x:c>
      <x:c r="E406" s="240">
        <x:v>1</x:v>
      </x:c>
      <x:c r="F406" s="241" t="s">
        <x:v>9013</x:v>
      </x:c>
      <x:c r="G406" s="240" t="s">
        <x:v>6089</x:v>
      </x:c>
      <x:c r="H406" s="240">
        <x:v>2</x:v>
      </x:c>
    </x:row>
    <x:row r="407" spans="3:8">
      <x:c r="C407" s="241" t="s">
        <x:v>8511</x:v>
      </x:c>
      <x:c r="D407" s="240" t="s">
        <x:v>4027</x:v>
      </x:c>
      <x:c r="E407" s="240">
        <x:v>1</x:v>
      </x:c>
      <x:c r="F407" s="241" t="s">
        <x:v>6089</x:v>
      </x:c>
      <x:c r="G407" s="240" t="s">
        <x:v>6089</x:v>
      </x:c>
      <x:c r="H407" s="240">
        <x:v>1</x:v>
      </x:c>
    </x:row>
    <x:row r="408" spans="5:5">
      <x:c r="E408" s="240">
        <x:f>SUM(E390:E407)</x:f>
        <x:v>20</x:v>
      </x:c>
    </x:row>
    <x:row r="409" spans="1:8">
      <x:c r="A409" s="232">
        <x:v>45787</x:v>
      </x:c>
      <x:c r="B409" s="499"/>
      <x:c r="C409" s="241" t="s">
        <x:v>12600</x:v>
      </x:c>
      <x:c r="D409" s="240" t="s">
        <x:v>4007</x:v>
      </x:c>
      <x:c r="E409" s="240">
        <x:v>1</x:v>
      </x:c>
      <x:c r="F409" s="269" t="s">
        <x:v>12600</x:v>
      </x:c>
      <x:c r="G409" s="270" t="s">
        <x:v>4007</x:v>
      </x:c>
      <x:c r="H409" s="270">
        <x:v>1</x:v>
      </x:c>
    </x:row>
    <x:row r="410" spans="3:8">
      <x:c r="C410" s="241" t="s">
        <x:v>12342</x:v>
      </x:c>
      <x:c r="D410" s="240" t="s">
        <x:v>4007</x:v>
      </x:c>
      <x:c r="E410" s="240">
        <x:v>1</x:v>
      </x:c>
      <x:c r="F410" s="269" t="s">
        <x:v>2537</x:v>
      </x:c>
      <x:c r="G410" s="270" t="s">
        <x:v>4067</x:v>
      </x:c>
      <x:c r="H410" s="270">
        <x:v>1</x:v>
      </x:c>
    </x:row>
    <x:row r="411" spans="3:8">
      <x:c r="C411" s="241" t="s">
        <x:v>2050</x:v>
      </x:c>
      <x:c r="D411" s="240" t="s">
        <x:v>4007</x:v>
      </x:c>
      <x:c r="E411" s="240">
        <x:v>1</x:v>
      </x:c>
      <x:c r="F411" s="269" t="s">
        <x:v>12327</x:v>
      </x:c>
      <x:c r="G411" s="270" t="s">
        <x:v>6097</x:v>
      </x:c>
      <x:c r="H411" s="270">
        <x:v>1</x:v>
      </x:c>
    </x:row>
    <x:row r="412" spans="3:8">
      <x:c r="C412" s="241" t="s">
        <x:v>7933</x:v>
      </x:c>
      <x:c r="D412" s="240" t="s">
        <x:v>4007</x:v>
      </x:c>
      <x:c r="E412" s="240">
        <x:v>4</x:v>
      </x:c>
      <x:c r="F412" s="269" t="s">
        <x:v>12449</x:v>
      </x:c>
      <x:c r="G412" s="270" t="s">
        <x:v>6089</x:v>
      </x:c>
      <x:c r="H412" s="270">
        <x:v>1</x:v>
      </x:c>
    </x:row>
    <x:row r="413" spans="3:8">
      <x:c r="C413" s="241" t="s">
        <x:v>4562</x:v>
      </x:c>
      <x:c r="D413" s="240" t="s">
        <x:v>4007</x:v>
      </x:c>
      <x:c r="E413" s="240">
        <x:v>1</x:v>
      </x:c>
      <x:c r="F413" s="269" t="s">
        <x:v>12342</x:v>
      </x:c>
      <x:c r="G413" s="270" t="s">
        <x:v>4007</x:v>
      </x:c>
      <x:c r="H413" s="270">
        <x:v>1</x:v>
      </x:c>
    </x:row>
    <x:row r="414" spans="3:8">
      <x:c r="C414" s="241" t="s">
        <x:v>6226</x:v>
      </x:c>
      <x:c r="D414" s="240" t="s">
        <x:v>4007</x:v>
      </x:c>
      <x:c r="E414" s="240">
        <x:v>1</x:v>
      </x:c>
      <x:c r="F414" s="269" t="s">
        <x:v>2050</x:v>
      </x:c>
      <x:c r="G414" s="270" t="s">
        <x:v>4007</x:v>
      </x:c>
      <x:c r="H414" s="270">
        <x:v>1</x:v>
      </x:c>
    </x:row>
    <x:row r="415" spans="3:8">
      <x:c r="C415" s="241" t="s">
        <x:v>12327</x:v>
      </x:c>
      <x:c r="D415" s="240" t="s">
        <x:v>6097</x:v>
      </x:c>
      <x:c r="E415" s="240">
        <x:v>1</x:v>
      </x:c>
      <x:c r="F415" s="269" t="s">
        <x:v>7933</x:v>
      </x:c>
      <x:c r="G415" s="270" t="s">
        <x:v>4007</x:v>
      </x:c>
      <x:c r="H415" s="270">
        <x:v>4</x:v>
      </x:c>
    </x:row>
    <x:row r="416" spans="3:8">
      <x:c r="C416" s="241" t="s">
        <x:v>8435</x:v>
      </x:c>
      <x:c r="D416" s="240" t="s">
        <x:v>4067</x:v>
      </x:c>
      <x:c r="E416" s="240">
        <x:v>1</x:v>
      </x:c>
      <x:c r="F416" s="269" t="s">
        <x:v>11277</x:v>
      </x:c>
      <x:c r="G416" s="270" t="s">
        <x:v>4027</x:v>
      </x:c>
      <x:c r="H416" s="270">
        <x:v>1</x:v>
      </x:c>
    </x:row>
    <x:row r="417" spans="3:8">
      <x:c r="C417" s="241" t="s">
        <x:v>2537</x:v>
      </x:c>
      <x:c r="D417" s="240" t="s">
        <x:v>4067</x:v>
      </x:c>
      <x:c r="E417" s="240">
        <x:v>1</x:v>
      </x:c>
      <x:c r="F417" s="269" t="s">
        <x:v>5475</x:v>
      </x:c>
      <x:c r="G417" s="270" t="s">
        <x:v>4067</x:v>
      </x:c>
      <x:c r="H417" s="270">
        <x:v>1</x:v>
      </x:c>
    </x:row>
    <x:row r="418" spans="3:8">
      <x:c r="C418" s="241" t="s">
        <x:v>5475</x:v>
      </x:c>
      <x:c r="D418" s="240" t="s">
        <x:v>4067</x:v>
      </x:c>
      <x:c r="E418" s="240">
        <x:v>1</x:v>
      </x:c>
      <x:c r="F418" s="269" t="s">
        <x:v>12633</x:v>
      </x:c>
      <x:c r="G418" s="270" t="s">
        <x:v>4027</x:v>
      </x:c>
      <x:c r="H418" s="270">
        <x:v>1</x:v>
      </x:c>
    </x:row>
    <x:row r="419" spans="3:8">
      <x:c r="C419" s="241" t="s">
        <x:v>9274</x:v>
      </x:c>
      <x:c r="D419" s="240" t="s">
        <x:v>4067</x:v>
      </x:c>
      <x:c r="E419" s="240">
        <x:v>1</x:v>
      </x:c>
      <x:c r="F419" s="269" t="s">
        <x:v>9274</x:v>
      </x:c>
      <x:c r="G419" s="270" t="s">
        <x:v>4067</x:v>
      </x:c>
      <x:c r="H419" s="270">
        <x:v>1</x:v>
      </x:c>
    </x:row>
    <x:row r="420" spans="3:8">
      <x:c r="C420" s="241" t="s">
        <x:v>12449</x:v>
      </x:c>
      <x:c r="D420" s="240" t="s">
        <x:v>6089</x:v>
      </x:c>
      <x:c r="E420" s="240">
        <x:v>1</x:v>
      </x:c>
      <x:c r="F420" s="269" t="s">
        <x:v>8361</x:v>
      </x:c>
      <x:c r="G420" s="270" t="s">
        <x:v>6089</x:v>
      </x:c>
      <x:c r="H420" s="270">
        <x:v>1</x:v>
      </x:c>
    </x:row>
    <x:row r="421" spans="3:8">
      <x:c r="C421" s="241" t="s">
        <x:v>8361</x:v>
      </x:c>
      <x:c r="D421" s="240" t="s">
        <x:v>6089</x:v>
      </x:c>
      <x:c r="E421" s="240">
        <x:v>1</x:v>
      </x:c>
      <x:c r="F421" s="269" t="s">
        <x:v>8360</x:v>
      </x:c>
      <x:c r="G421" s="270" t="s">
        <x:v>6089</x:v>
      </x:c>
      <x:c r="H421" s="270">
        <x:v>1</x:v>
      </x:c>
    </x:row>
    <x:row r="422" spans="3:8">
      <x:c r="C422" s="241" t="s">
        <x:v>8360</x:v>
      </x:c>
      <x:c r="D422" s="240" t="s">
        <x:v>6089</x:v>
      </x:c>
      <x:c r="E422" s="240">
        <x:v>1</x:v>
      </x:c>
      <x:c r="F422" s="269" t="s">
        <x:v>8435</x:v>
      </x:c>
      <x:c r="G422" s="270" t="s">
        <x:v>4067</x:v>
      </x:c>
      <x:c r="H422" s="270">
        <x:v>1</x:v>
      </x:c>
    </x:row>
    <x:row r="423" spans="3:8">
      <x:c r="C423" s="241" t="s">
        <x:v>2070</x:v>
      </x:c>
      <x:c r="D423" s="240" t="s">
        <x:v>6089</x:v>
      </x:c>
      <x:c r="E423" s="240">
        <x:v>1</x:v>
      </x:c>
      <x:c r="F423" s="269" t="s">
        <x:v>2081</x:v>
      </x:c>
      <x:c r="G423" s="270" t="s">
        <x:v>4027</x:v>
      </x:c>
      <x:c r="H423" s="270">
        <x:v>1</x:v>
      </x:c>
    </x:row>
    <x:row r="424" spans="3:8">
      <x:c r="C424" s="241" t="s">
        <x:v>11277</x:v>
      </x:c>
      <x:c r="D424" s="240" t="s">
        <x:v>4027</x:v>
      </x:c>
      <x:c r="E424" s="240">
        <x:v>1</x:v>
      </x:c>
      <x:c r="F424" s="269" t="s">
        <x:v>4562</x:v>
      </x:c>
      <x:c r="G424" s="270" t="s">
        <x:v>4007</x:v>
      </x:c>
      <x:c r="H424" s="270">
        <x:v>1</x:v>
      </x:c>
    </x:row>
    <x:row r="425" spans="3:8">
      <x:c r="C425" s="241" t="s">
        <x:v>12633</x:v>
      </x:c>
      <x:c r="D425" s="240" t="s">
        <x:v>4027</x:v>
      </x:c>
      <x:c r="E425" s="240">
        <x:v>1</x:v>
      </x:c>
      <x:c r="F425" s="269" t="s">
        <x:v>6226</x:v>
      </x:c>
      <x:c r="G425" s="270" t="s">
        <x:v>4007</x:v>
      </x:c>
      <x:c r="H425" s="270">
        <x:v>1</x:v>
      </x:c>
    </x:row>
    <x:row r="426" spans="3:8">
      <x:c r="C426" s="241" t="s">
        <x:v>2081</x:v>
      </x:c>
      <x:c r="D426" s="240" t="s">
        <x:v>4027</x:v>
      </x:c>
      <x:c r="E426" s="240">
        <x:v>1</x:v>
      </x:c>
      <x:c r="F426" s="269" t="s">
        <x:v>2070</x:v>
      </x:c>
      <x:c r="G426" s="270" t="s">
        <x:v>6089</x:v>
      </x:c>
      <x:c r="H426" s="270">
        <x:v>1</x:v>
      </x:c>
    </x:row>
    <x:row r="427" spans="5:5">
      <x:c r="E427" s="240">
        <x:f>SUM(E409:E426)</x:f>
        <x:v>21</x:v>
      </x:c>
    </x:row>
    <x:row r="428" spans="1:9">
      <x:c r="A428" s="232">
        <x:v>45788</x:v>
      </x:c>
      <x:c r="B428" s="499"/>
      <x:c r="C428" s="241" t="s">
        <x:v>12252</x:v>
      </x:c>
      <x:c r="D428" s="240" t="s">
        <x:v>6097</x:v>
      </x:c>
      <x:c r="E428" s="240">
        <x:v>1</x:v>
      </x:c>
      <x:c r="F428" s="241" t="s">
        <x:v>7516</x:v>
      </x:c>
      <x:c r="G428" s="240" t="s">
        <x:v>4027</x:v>
      </x:c>
      <x:c r="H428" s="240">
        <x:v>1</x:v>
      </x:c>
      <x:c r="I428" s="274">
        <x:v>1100302</x:v>
      </x:c>
    </x:row>
    <x:row r="429" spans="3:9">
      <x:c r="C429" s="241" t="s">
        <x:v>2029</x:v>
      </x:c>
      <x:c r="D429" s="240" t="s">
        <x:v>6097</x:v>
      </x:c>
      <x:c r="E429" s="240">
        <x:v>1</x:v>
      </x:c>
      <x:c r="F429" s="241" t="s">
        <x:v>2391</x:v>
      </x:c>
      <x:c r="G429" s="240" t="s">
        <x:v>4027</x:v>
      </x:c>
      <x:c r="H429" s="240">
        <x:v>1</x:v>
      </x:c>
      <x:c r="I429" s="274">
        <x:v>1100305</x:v>
      </x:c>
    </x:row>
    <x:row r="430" spans="3:9">
      <x:c r="C430" s="241" t="s">
        <x:v>5858</x:v>
      </x:c>
      <x:c r="D430" s="240" t="s">
        <x:v>4067</x:v>
      </x:c>
      <x:c r="E430" s="240">
        <x:v>1</x:v>
      </x:c>
      <x:c r="F430" s="241" t="s">
        <x:v>5858</x:v>
      </x:c>
      <x:c r="G430" s="240" t="s">
        <x:v>4067</x:v>
      </x:c>
      <x:c r="H430" s="240">
        <x:v>1</x:v>
      </x:c>
      <x:c r="I430" s="274">
        <x:v>3150205</x:v>
      </x:c>
    </x:row>
    <x:row r="431" spans="3:9">
      <x:c r="C431" s="241" t="s">
        <x:v>1976</x:v>
      </x:c>
      <x:c r="D431" s="240" t="s">
        <x:v>4067</x:v>
      </x:c>
      <x:c r="E431" s="240">
        <x:v>1</x:v>
      </x:c>
      <x:c r="F431" s="241" t="s">
        <x:v>11200</x:v>
      </x:c>
      <x:c r="G431" s="240" t="s">
        <x:v>4027</x:v>
      </x:c>
      <x:c r="H431" s="240">
        <x:v>1</x:v>
      </x:c>
      <x:c r="I431" s="274">
        <x:v>4240138</x:v>
      </x:c>
    </x:row>
    <x:row r="432" spans="3:9">
      <x:c r="C432" s="241" t="s">
        <x:v>8356</x:v>
      </x:c>
      <x:c r="D432" s="240" t="s">
        <x:v>4067</x:v>
      </x:c>
      <x:c r="E432" s="240">
        <x:v>1</x:v>
      </x:c>
      <x:c r="F432" s="241" t="s">
        <x:v>11465</x:v>
      </x:c>
      <x:c r="G432" s="240" t="s">
        <x:v>4027</x:v>
      </x:c>
      <x:c r="H432" s="240">
        <x:v>1</x:v>
      </x:c>
      <x:c r="I432" s="274">
        <x:v>7100404</x:v>
      </x:c>
    </x:row>
    <x:row r="433" spans="3:9">
      <x:c r="C433" s="241" t="s">
        <x:v>12615</x:v>
      </x:c>
      <x:c r="D433" s="240" t="s">
        <x:v>6089</x:v>
      </x:c>
      <x:c r="E433" s="240">
        <x:v>1</x:v>
      </x:c>
      <x:c r="F433" s="241" t="s">
        <x:v>2443</x:v>
      </x:c>
      <x:c r="G433" s="240" t="s">
        <x:v>4027</x:v>
      </x:c>
      <x:c r="H433" s="240">
        <x:v>1</x:v>
      </x:c>
      <x:c r="I433" s="274">
        <x:v>9260115</x:v>
      </x:c>
    </x:row>
    <x:row r="434" spans="3:9">
      <x:c r="C434" s="241" t="s">
        <x:v>7800</x:v>
      </x:c>
      <x:c r="D434" s="240" t="s">
        <x:v>6089</x:v>
      </x:c>
      <x:c r="E434" s="240">
        <x:v>1</x:v>
      </x:c>
      <x:c r="F434" s="241" t="s">
        <x:v>12615</x:v>
      </x:c>
      <x:c r="G434" s="240" t="s">
        <x:v>6089</x:v>
      </x:c>
      <x:c r="H434" s="240">
        <x:v>1</x:v>
      </x:c>
      <x:c r="I434" s="274">
        <x:v>10050408</x:v>
      </x:c>
    </x:row>
    <x:row r="435" spans="3:9">
      <x:c r="C435" s="241" t="s">
        <x:v>9253</x:v>
      </x:c>
      <x:c r="D435" s="240" t="s">
        <x:v>6089</x:v>
      </x:c>
      <x:c r="E435" s="240">
        <x:v>1</x:v>
      </x:c>
      <x:c r="F435" s="241" t="s">
        <x:v>12252</x:v>
      </x:c>
      <x:c r="G435" s="240" t="s">
        <x:v>6097</x:v>
      </x:c>
      <x:c r="H435" s="240">
        <x:v>1</x:v>
      </x:c>
      <x:c r="I435" s="274">
        <x:v>11150207</x:v>
      </x:c>
    </x:row>
    <x:row r="436" spans="3:9">
      <x:c r="C436" s="241" t="s">
        <x:v>7516</x:v>
      </x:c>
      <x:c r="D436" s="240" t="s">
        <x:v>4027</x:v>
      </x:c>
      <x:c r="E436" s="240">
        <x:v>1</x:v>
      </x:c>
      <x:c r="F436" s="241" t="s">
        <x:v>7800</x:v>
      </x:c>
      <x:c r="G436" s="240" t="s">
        <x:v>6089</x:v>
      </x:c>
      <x:c r="H436" s="240">
        <x:v>1</x:v>
      </x:c>
      <x:c r="I436" s="274">
        <x:v>12050206</x:v>
      </x:c>
    </x:row>
    <x:row r="437" spans="3:9">
      <x:c r="C437" s="241" t="s">
        <x:v>2391</x:v>
      </x:c>
      <x:c r="D437" s="240" t="s">
        <x:v>4027</x:v>
      </x:c>
      <x:c r="E437" s="240">
        <x:v>1</x:v>
      </x:c>
      <x:c r="F437" s="241" t="s">
        <x:v>7796</x:v>
      </x:c>
      <x:c r="G437" s="240" t="s">
        <x:v>4027</x:v>
      </x:c>
      <x:c r="H437" s="240">
        <x:v>1</x:v>
      </x:c>
      <x:c r="I437" s="274">
        <x:v>12100201</x:v>
      </x:c>
    </x:row>
    <x:row r="438" spans="3:9">
      <x:c r="C438" s="241" t="s">
        <x:v>11200</x:v>
      </x:c>
      <x:c r="D438" s="240" t="s">
        <x:v>4027</x:v>
      </x:c>
      <x:c r="E438" s="240">
        <x:v>1</x:v>
      </x:c>
      <x:c r="F438" s="241" t="s">
        <x:v>8334</x:v>
      </x:c>
      <x:c r="G438" s="240" t="s">
        <x:v>4027</x:v>
      </x:c>
      <x:c r="H438" s="240">
        <x:v>1</x:v>
      </x:c>
      <x:c r="I438" s="274">
        <x:v>2502100208</x:v>
      </x:c>
    </x:row>
    <x:row r="439" spans="3:9">
      <x:c r="C439" s="241" t="s">
        <x:v>11465</x:v>
      </x:c>
      <x:c r="D439" s="240" t="s">
        <x:v>4027</x:v>
      </x:c>
      <x:c r="E439" s="240">
        <x:v>1</x:v>
      </x:c>
      <x:c r="F439" s="241" t="s">
        <x:v>4537</x:v>
      </x:c>
      <x:c r="G439" s="240" t="s">
        <x:v>4027</x:v>
      </x:c>
      <x:c r="H439" s="240">
        <x:v>1</x:v>
      </x:c>
      <x:c r="I439" s="274">
        <x:v>2504060405</x:v>
      </x:c>
    </x:row>
    <x:row r="440" spans="3:9">
      <x:c r="C440" s="241" t="s">
        <x:v>2443</x:v>
      </x:c>
      <x:c r="D440" s="240" t="s">
        <x:v>4027</x:v>
      </x:c>
      <x:c r="E440" s="240">
        <x:v>1</x:v>
      </x:c>
      <x:c r="F440" s="241" t="s">
        <x:v>1976</x:v>
      </x:c>
      <x:c r="G440" s="240" t="s">
        <x:v>4067</x:v>
      </x:c>
      <x:c r="H440" s="240">
        <x:v>1</x:v>
      </x:c>
      <x:c r="I440" s="274">
        <x:v>2504060405</x:v>
      </x:c>
    </x:row>
    <x:row r="441" spans="3:9">
      <x:c r="C441" s="241" t="s">
        <x:v>7796</x:v>
      </x:c>
      <x:c r="D441" s="240" t="s">
        <x:v>4027</x:v>
      </x:c>
      <x:c r="E441" s="240">
        <x:v>1</x:v>
      </x:c>
      <x:c r="F441" s="241" t="s">
        <x:v>2029</x:v>
      </x:c>
      <x:c r="G441" s="240" t="s">
        <x:v>6097</x:v>
      </x:c>
      <x:c r="H441" s="240">
        <x:v>1</x:v>
      </x:c>
      <x:c r="I441" s="274">
        <x:v>2504070302</x:v>
      </x:c>
    </x:row>
    <x:row r="442" spans="3:8">
      <x:c r="C442" s="241" t="s">
        <x:v>8334</x:v>
      </x:c>
      <x:c r="D442" s="240" t="s">
        <x:v>4027</x:v>
      </x:c>
      <x:c r="E442" s="240">
        <x:v>1</x:v>
      </x:c>
      <x:c r="F442" s="241" t="s">
        <x:v>9253</x:v>
      </x:c>
      <x:c r="G442" s="240" t="s">
        <x:v>6089</x:v>
      </x:c>
      <x:c r="H442" s="240">
        <x:v>1</x:v>
      </x:c>
    </x:row>
    <x:row r="443" spans="3:8">
      <x:c r="C443" s="241" t="s">
        <x:v>4537</x:v>
      </x:c>
      <x:c r="D443" s="240" t="s">
        <x:v>4027</x:v>
      </x:c>
      <x:c r="E443" s="240">
        <x:v>1</x:v>
      </x:c>
      <x:c r="F443" s="241" t="s">
        <x:v>8356</x:v>
      </x:c>
      <x:c r="G443" s="240" t="s">
        <x:v>4067</x:v>
      </x:c>
      <x:c r="H443" s="240">
        <x:v>1</x:v>
      </x:c>
    </x:row>
    <x:row r="444" spans="5:5">
      <x:c r="E444" s="240">
        <x:f>SUM(E428:E443)</x:f>
        <x:v>16</x:v>
      </x:c>
    </x:row>
    <x:row r="445" spans="1:8">
      <x:c r="A445" s="232">
        <x:v>45789</x:v>
      </x:c>
      <x:c r="B445" s="499"/>
      <x:c r="C445" s="241" t="s">
        <x:v>4380</x:v>
      </x:c>
      <x:c r="D445" s="240" t="s">
        <x:v>4007</x:v>
      </x:c>
      <x:c r="E445" s="240">
        <x:v>1</x:v>
      </x:c>
      <x:c r="F445" s="241" t="s">
        <x:v>12535</x:v>
      </x:c>
      <x:c r="G445" s="240" t="s">
        <x:v>4027</x:v>
      </x:c>
      <x:c r="H445" s="240">
        <x:v>1</x:v>
      </x:c>
    </x:row>
    <x:row r="446" spans="3:8">
      <x:c r="C446" s="241" t="s">
        <x:v>5948</x:v>
      </x:c>
      <x:c r="D446" s="240" t="s">
        <x:v>6097</x:v>
      </x:c>
      <x:c r="E446" s="240">
        <x:v>1</x:v>
      </x:c>
      <x:c r="F446" s="241" t="s">
        <x:v>5948</x:v>
      </x:c>
      <x:c r="G446" s="240" t="s">
        <x:v>6097</x:v>
      </x:c>
      <x:c r="H446" s="240">
        <x:v>1</x:v>
      </x:c>
    </x:row>
    <x:row r="447" spans="3:8">
      <x:c r="C447" s="241" t="s">
        <x:v>4500</x:v>
      </x:c>
      <x:c r="D447" s="240" t="s">
        <x:v>4067</x:v>
      </x:c>
      <x:c r="E447" s="240">
        <x:v>1</x:v>
      </x:c>
      <x:c r="F447" s="241" t="s">
        <x:v>4500</x:v>
      </x:c>
      <x:c r="G447" s="240" t="s">
        <x:v>4067</x:v>
      </x:c>
      <x:c r="H447" s="240">
        <x:v>1</x:v>
      </x:c>
    </x:row>
    <x:row r="448" spans="3:8">
      <x:c r="C448" s="241" t="s">
        <x:v>1976</x:v>
      </x:c>
      <x:c r="D448" s="240" t="s">
        <x:v>4067</x:v>
      </x:c>
      <x:c r="E448" s="240">
        <x:v>1</x:v>
      </x:c>
      <x:c r="F448" s="241" t="s">
        <x:v>4380</x:v>
      </x:c>
      <x:c r="G448" s="240" t="s">
        <x:v>4007</x:v>
      </x:c>
      <x:c r="H448" s="240">
        <x:v>1</x:v>
      </x:c>
    </x:row>
    <x:row r="449" spans="3:8">
      <x:c r="C449" s="241" t="s">
        <x:v>8418</x:v>
      </x:c>
      <x:c r="D449" s="240" t="s">
        <x:v>4067</x:v>
      </x:c>
      <x:c r="E449" s="240">
        <x:v>1</x:v>
      </x:c>
      <x:c r="F449" s="241" t="s">
        <x:v>1976</x:v>
      </x:c>
      <x:c r="G449" s="240" t="s">
        <x:v>4067</x:v>
      </x:c>
      <x:c r="H449" s="240">
        <x:v>1</x:v>
      </x:c>
    </x:row>
    <x:row r="450" spans="3:8">
      <x:c r="C450" s="241" t="s">
        <x:v>9254</x:v>
      </x:c>
      <x:c r="D450" s="240" t="s">
        <x:v>4067</x:v>
      </x:c>
      <x:c r="E450" s="240">
        <x:v>1</x:v>
      </x:c>
      <x:c r="F450" s="241" t="s">
        <x:v>8418</x:v>
      </x:c>
      <x:c r="G450" s="240" t="s">
        <x:v>4067</x:v>
      </x:c>
      <x:c r="H450" s="240">
        <x:v>1</x:v>
      </x:c>
    </x:row>
    <x:row r="451" spans="3:8">
      <x:c r="C451" s="241" t="s">
        <x:v>9253</x:v>
      </x:c>
      <x:c r="D451" s="240" t="s">
        <x:v>6089</x:v>
      </x:c>
      <x:c r="E451" s="240">
        <x:v>1</x:v>
      </x:c>
      <x:c r="F451" s="241" t="s">
        <x:v>9254</x:v>
      </x:c>
      <x:c r="G451" s="240" t="s">
        <x:v>4067</x:v>
      </x:c>
      <x:c r="H451" s="240">
        <x:v>1</x:v>
      </x:c>
    </x:row>
    <x:row r="452" spans="3:8">
      <x:c r="C452" s="241" t="s">
        <x:v>12535</x:v>
      </x:c>
      <x:c r="D452" s="240" t="s">
        <x:v>4027</x:v>
      </x:c>
      <x:c r="E452" s="240">
        <x:v>1</x:v>
      </x:c>
      <x:c r="F452" s="241" t="s">
        <x:v>9253</x:v>
      </x:c>
      <x:c r="G452" s="240" t="s">
        <x:v>6089</x:v>
      </x:c>
      <x:c r="H452" s="240">
        <x:v>1</x:v>
      </x:c>
    </x:row>
    <x:row r="453" spans="5:5">
      <x:c r="E453" s="240">
        <x:f>SUM(E445:E452)</x:f>
        <x:v>8</x:v>
      </x:c>
    </x:row>
    <x:row r="454" spans="1:8">
      <x:c r="A454" s="232">
        <x:v>45790</x:v>
      </x:c>
      <x:c r="B454" s="499"/>
      <x:c r="C454" s="241" t="s">
        <x:v>5759</x:v>
      </x:c>
      <x:c r="D454" s="240" t="s">
        <x:v>4061</x:v>
      </x:c>
      <x:c r="E454" s="240">
        <x:v>1</x:v>
      </x:c>
      <x:c r="F454" s="241" t="s">
        <x:v>12279</x:v>
      </x:c>
      <x:c r="G454" s="240" t="s">
        <x:v>6097</x:v>
      </x:c>
      <x:c r="H454" s="240">
        <x:v>1</x:v>
      </x:c>
    </x:row>
    <x:row r="455" spans="3:8">
      <x:c r="C455" s="241" t="s">
        <x:v>5518</x:v>
      </x:c>
      <x:c r="D455" s="240" t="s">
        <x:v>4007</x:v>
      </x:c>
      <x:c r="E455" s="240">
        <x:v>1</x:v>
      </x:c>
      <x:c r="F455" s="280" t="s">
        <x:v>9020</x:v>
      </x:c>
      <x:c r="G455" s="281" t="s">
        <x:v>4067</x:v>
      </x:c>
      <x:c r="H455" s="281">
        <x:v>1</x:v>
      </x:c>
    </x:row>
    <x:row r="456" spans="3:8">
      <x:c r="C456" s="241" t="s">
        <x:v>12279</x:v>
      </x:c>
      <x:c r="D456" s="240" t="s">
        <x:v>6097</x:v>
      </x:c>
      <x:c r="E456" s="240">
        <x:v>1</x:v>
      </x:c>
      <x:c r="F456" s="280" t="s">
        <x:v>6087</x:v>
      </x:c>
      <x:c r="G456" s="281" t="s">
        <x:v>6097</x:v>
      </x:c>
      <x:c r="H456" s="281">
        <x:v>1</x:v>
      </x:c>
    </x:row>
    <x:row r="457" spans="3:8">
      <x:c r="C457" s="241" t="s">
        <x:v>6087</x:v>
      </x:c>
      <x:c r="D457" s="240" t="s">
        <x:v>6097</x:v>
      </x:c>
      <x:c r="E457" s="240">
        <x:v>1</x:v>
      </x:c>
      <x:c r="F457" s="280" t="s">
        <x:v>2615</x:v>
      </x:c>
      <x:c r="G457" s="281" t="s">
        <x:v>4027</x:v>
      </x:c>
      <x:c r="H457" s="281">
        <x:v>1</x:v>
      </x:c>
    </x:row>
    <x:row r="458" spans="3:8">
      <x:c r="C458" s="241" t="s">
        <x:v>12341</x:v>
      </x:c>
      <x:c r="D458" s="240" t="s">
        <x:v>6097</x:v>
      </x:c>
      <x:c r="E458" s="240">
        <x:v>1</x:v>
      </x:c>
      <x:c r="F458" s="280" t="s">
        <x:v>5518</x:v>
      </x:c>
      <x:c r="G458" s="281" t="s">
        <x:v>4007</x:v>
      </x:c>
      <x:c r="H458" s="281">
        <x:v>1</x:v>
      </x:c>
    </x:row>
    <x:row r="459" spans="3:8">
      <x:c r="C459" s="241" t="s">
        <x:v>4374</x:v>
      </x:c>
      <x:c r="D459" s="240" t="s">
        <x:v>6097</x:v>
      </x:c>
      <x:c r="E459" s="240">
        <x:v>1</x:v>
      </x:c>
      <x:c r="F459" s="280" t="s">
        <x:v>2458</x:v>
      </x:c>
      <x:c r="G459" s="281" t="s">
        <x:v>4027</x:v>
      </x:c>
      <x:c r="H459" s="281">
        <x:v>1</x:v>
      </x:c>
    </x:row>
    <x:row r="460" spans="3:8">
      <x:c r="C460" s="241" t="s">
        <x:v>8494</x:v>
      </x:c>
      <x:c r="D460" s="240" t="s">
        <x:v>6097</x:v>
      </x:c>
      <x:c r="E460" s="240">
        <x:v>1</x:v>
      </x:c>
      <x:c r="F460" s="280" t="s">
        <x:v>12503</x:v>
      </x:c>
      <x:c r="G460" s="281" t="s">
        <x:v>4067</x:v>
      </x:c>
      <x:c r="H460" s="281">
        <x:v>1</x:v>
      </x:c>
    </x:row>
    <x:row r="461" spans="3:8">
      <x:c r="C461" s="241" t="s">
        <x:v>9066</x:v>
      </x:c>
      <x:c r="D461" s="240" t="s">
        <x:v>6097</x:v>
      </x:c>
      <x:c r="E461" s="240">
        <x:v>1</x:v>
      </x:c>
      <x:c r="F461" s="280" t="s">
        <x:v>2625</x:v>
      </x:c>
      <x:c r="G461" s="281" t="s">
        <x:v>6089</x:v>
      </x:c>
      <x:c r="H461" s="281">
        <x:v>1</x:v>
      </x:c>
    </x:row>
    <x:row r="462" spans="3:8">
      <x:c r="C462" s="241" t="s">
        <x:v>8497</x:v>
      </x:c>
      <x:c r="D462" s="240" t="s">
        <x:v>6097</x:v>
      </x:c>
      <x:c r="E462" s="240">
        <x:v>1</x:v>
      </x:c>
      <x:c r="F462" s="280" t="s">
        <x:v>12274</x:v>
      </x:c>
      <x:c r="G462" s="281" t="s">
        <x:v>4027</x:v>
      </x:c>
      <x:c r="H462" s="281">
        <x:v>1</x:v>
      </x:c>
    </x:row>
    <x:row r="463" spans="3:8">
      <x:c r="C463" s="241" t="s">
        <x:v>4428</x:v>
      </x:c>
      <x:c r="D463" s="240" t="s">
        <x:v>6097</x:v>
      </x:c>
      <x:c r="E463" s="240">
        <x:v>1</x:v>
      </x:c>
      <x:c r="F463" s="280" t="s">
        <x:v>5759</x:v>
      </x:c>
      <x:c r="G463" s="281" t="s">
        <x:v>4061</x:v>
      </x:c>
      <x:c r="H463" s="281">
        <x:v>1</x:v>
      </x:c>
    </x:row>
    <x:row r="464" spans="3:8">
      <x:c r="C464" s="241" t="s">
        <x:v>9280</x:v>
      </x:c>
      <x:c r="D464" s="240" t="s">
        <x:v>6097</x:v>
      </x:c>
      <x:c r="E464" s="240">
        <x:v>1</x:v>
      </x:c>
      <x:c r="F464" s="280" t="s">
        <x:v>12675</x:v>
      </x:c>
      <x:c r="G464" s="281" t="s">
        <x:v>4027</x:v>
      </x:c>
      <x:c r="H464" s="281">
        <x:v>1</x:v>
      </x:c>
    </x:row>
    <x:row r="465" spans="3:8">
      <x:c r="C465" s="241" t="s">
        <x:v>9020</x:v>
      </x:c>
      <x:c r="D465" s="240" t="s">
        <x:v>4067</x:v>
      </x:c>
      <x:c r="E465" s="240">
        <x:v>1</x:v>
      </x:c>
      <x:c r="F465" s="280" t="s">
        <x:v>7553</x:v>
      </x:c>
      <x:c r="G465" s="281" t="s">
        <x:v>4027</x:v>
      </x:c>
      <x:c r="H465" s="281">
        <x:v>1</x:v>
      </x:c>
    </x:row>
    <x:row r="466" spans="3:8">
      <x:c r="C466" s="241" t="s">
        <x:v>12503</x:v>
      </x:c>
      <x:c r="D466" s="240" t="s">
        <x:v>4067</x:v>
      </x:c>
      <x:c r="E466" s="240">
        <x:v>1</x:v>
      </x:c>
      <x:c r="F466" s="280" t="s">
        <x:v>12341</x:v>
      </x:c>
      <x:c r="G466" s="281" t="s">
        <x:v>6097</x:v>
      </x:c>
      <x:c r="H466" s="281">
        <x:v>1</x:v>
      </x:c>
    </x:row>
    <x:row r="467" spans="3:8">
      <x:c r="C467" s="241" t="s">
        <x:v>1971</x:v>
      </x:c>
      <x:c r="D467" s="240" t="s">
        <x:v>4067</x:v>
      </x:c>
      <x:c r="E467" s="240">
        <x:v>1</x:v>
      </x:c>
      <x:c r="F467" s="280" t="s">
        <x:v>1971</x:v>
      </x:c>
      <x:c r="G467" s="281" t="s">
        <x:v>4067</x:v>
      </x:c>
      <x:c r="H467" s="281">
        <x:v>1</x:v>
      </x:c>
    </x:row>
    <x:row r="468" spans="3:8">
      <x:c r="C468" s="241" t="s">
        <x:v>8418</x:v>
      </x:c>
      <x:c r="D468" s="240" t="s">
        <x:v>4067</x:v>
      </x:c>
      <x:c r="E468" s="240">
        <x:v>1</x:v>
      </x:c>
      <x:c r="F468" s="280" t="s">
        <x:v>4374</x:v>
      </x:c>
      <x:c r="G468" s="281" t="s">
        <x:v>6097</x:v>
      </x:c>
      <x:c r="H468" s="281">
        <x:v>1</x:v>
      </x:c>
    </x:row>
    <x:row r="469" spans="3:8">
      <x:c r="C469" s="241" t="s">
        <x:v>6298</x:v>
      </x:c>
      <x:c r="D469" s="240" t="s">
        <x:v>4067</x:v>
      </x:c>
      <x:c r="E469" s="240">
        <x:v>1</x:v>
      </x:c>
      <x:c r="F469" s="280" t="s">
        <x:v>8494</x:v>
      </x:c>
      <x:c r="G469" s="281" t="s">
        <x:v>6097</x:v>
      </x:c>
      <x:c r="H469" s="281">
        <x:v>1</x:v>
      </x:c>
    </x:row>
    <x:row r="470" spans="3:8">
      <x:c r="C470" s="241" t="s">
        <x:v>2625</x:v>
      </x:c>
      <x:c r="D470" s="240" t="s">
        <x:v>6089</x:v>
      </x:c>
      <x:c r="E470" s="240">
        <x:v>1</x:v>
      </x:c>
      <x:c r="F470" s="280" t="s">
        <x:v>9066</x:v>
      </x:c>
      <x:c r="G470" s="281" t="s">
        <x:v>6097</x:v>
      </x:c>
      <x:c r="H470" s="281">
        <x:v>1</x:v>
      </x:c>
    </x:row>
    <x:row r="471" spans="3:8">
      <x:c r="C471" s="241" t="s">
        <x:v>4550</x:v>
      </x:c>
      <x:c r="D471" s="240" t="s">
        <x:v>6089</x:v>
      </x:c>
      <x:c r="E471" s="240">
        <x:v>1</x:v>
      </x:c>
      <x:c r="F471" s="280" t="s">
        <x:v>8497</x:v>
      </x:c>
      <x:c r="G471" s="281" t="s">
        <x:v>6097</x:v>
      </x:c>
      <x:c r="H471" s="281">
        <x:v>1</x:v>
      </x:c>
    </x:row>
    <x:row r="472" spans="3:8">
      <x:c r="C472" s="241" t="s">
        <x:v>4529</x:v>
      </x:c>
      <x:c r="D472" s="240" t="s">
        <x:v>6089</x:v>
      </x:c>
      <x:c r="E472" s="240">
        <x:v>1</x:v>
      </x:c>
      <x:c r="F472" s="280" t="s">
        <x:v>4536</x:v>
      </x:c>
      <x:c r="G472" s="281" t="s">
        <x:v>4027</x:v>
      </x:c>
      <x:c r="H472" s="281">
        <x:v>1</x:v>
      </x:c>
    </x:row>
    <x:row r="473" spans="3:8">
      <x:c r="C473" s="241" t="s">
        <x:v>2140</x:v>
      </x:c>
      <x:c r="D473" s="240" t="s">
        <x:v>6089</x:v>
      </x:c>
      <x:c r="E473" s="240">
        <x:v>1</x:v>
      </x:c>
      <x:c r="F473" s="280" t="s">
        <x:v>8418</x:v>
      </x:c>
      <x:c r="G473" s="281" t="s">
        <x:v>4067</x:v>
      </x:c>
      <x:c r="H473" s="281">
        <x:v>1</x:v>
      </x:c>
    </x:row>
    <x:row r="474" spans="3:8">
      <x:c r="C474" s="241" t="s">
        <x:v>2615</x:v>
      </x:c>
      <x:c r="D474" s="240" t="s">
        <x:v>4027</x:v>
      </x:c>
      <x:c r="E474" s="240">
        <x:v>1</x:v>
      </x:c>
      <x:c r="F474" s="280" t="s">
        <x:v>4550</x:v>
      </x:c>
      <x:c r="G474" s="281" t="s">
        <x:v>6089</x:v>
      </x:c>
      <x:c r="H474" s="281">
        <x:v>1</x:v>
      </x:c>
    </x:row>
    <x:row r="475" spans="3:8">
      <x:c r="C475" s="241" t="s">
        <x:v>2458</x:v>
      </x:c>
      <x:c r="D475" s="240" t="s">
        <x:v>4027</x:v>
      </x:c>
      <x:c r="E475" s="240">
        <x:v>1</x:v>
      </x:c>
      <x:c r="F475" s="280" t="s">
        <x:v>4529</x:v>
      </x:c>
      <x:c r="G475" s="281" t="s">
        <x:v>6089</x:v>
      </x:c>
      <x:c r="H475" s="281">
        <x:v>1</x:v>
      </x:c>
    </x:row>
    <x:row r="476" spans="3:8">
      <x:c r="C476" s="241" t="s">
        <x:v>12274</x:v>
      </x:c>
      <x:c r="D476" s="240" t="s">
        <x:v>4027</x:v>
      </x:c>
      <x:c r="E476" s="240">
        <x:v>1</x:v>
      </x:c>
      <x:c r="F476" s="280" t="s">
        <x:v>4428</x:v>
      </x:c>
      <x:c r="G476" s="281" t="s">
        <x:v>6097</x:v>
      </x:c>
      <x:c r="H476" s="281">
        <x:v>1</x:v>
      </x:c>
    </x:row>
    <x:row r="477" spans="3:8">
      <x:c r="C477" s="241" t="s">
        <x:v>12675</x:v>
      </x:c>
      <x:c r="D477" s="240" t="s">
        <x:v>4027</x:v>
      </x:c>
      <x:c r="E477" s="240">
        <x:v>1</x:v>
      </x:c>
      <x:c r="F477" s="280" t="s">
        <x:v>9280</x:v>
      </x:c>
      <x:c r="G477" s="281" t="s">
        <x:v>6097</x:v>
      </x:c>
      <x:c r="H477" s="281">
        <x:v>1</x:v>
      </x:c>
    </x:row>
    <x:row r="478" spans="3:8">
      <x:c r="C478" s="241" t="s">
        <x:v>7553</x:v>
      </x:c>
      <x:c r="D478" s="240" t="s">
        <x:v>4027</x:v>
      </x:c>
      <x:c r="E478" s="240">
        <x:v>1</x:v>
      </x:c>
      <x:c r="F478" s="280" t="s">
        <x:v>6298</x:v>
      </x:c>
      <x:c r="G478" s="281" t="s">
        <x:v>4067</x:v>
      </x:c>
      <x:c r="H478" s="281">
        <x:v>1</x:v>
      </x:c>
    </x:row>
    <x:row r="479" spans="3:8">
      <x:c r="C479" s="241" t="s">
        <x:v>4536</x:v>
      </x:c>
      <x:c r="D479" s="240" t="s">
        <x:v>4027</x:v>
      </x:c>
      <x:c r="E479" s="240">
        <x:v>1</x:v>
      </x:c>
      <x:c r="F479" s="280" t="s">
        <x:v>2140</x:v>
      </x:c>
      <x:c r="G479" s="281" t="s">
        <x:v>6089</x:v>
      </x:c>
      <x:c r="H479" s="281">
        <x:v>1</x:v>
      </x:c>
    </x:row>
    <x:row r="480" spans="5:5">
      <x:c r="E480" s="240">
        <x:f>SUM(E454:E479)</x:f>
        <x:v>26</x:v>
      </x:c>
    </x:row>
    <x:row r="481" spans="1:8">
      <x:c r="A481" s="232">
        <x:v>45791</x:v>
      </x:c>
      <x:c r="B481" s="499"/>
      <x:c r="C481" s="241" t="s">
        <x:v>12368</x:v>
      </x:c>
      <x:c r="D481" s="240" t="s">
        <x:v>4067</x:v>
      </x:c>
      <x:c r="E481" s="240">
        <x:v>1</x:v>
      </x:c>
      <x:c r="F481" s="241" t="s">
        <x:v>12654</x:v>
      </x:c>
      <x:c r="G481" s="240" t="s">
        <x:v>6089</x:v>
      </x:c>
      <x:c r="H481" s="240">
        <x:v>1</x:v>
      </x:c>
    </x:row>
    <x:row r="482" spans="3:8">
      <x:c r="C482" s="241" t="s">
        <x:v>7964</x:v>
      </x:c>
      <x:c r="D482" s="240" t="s">
        <x:v>6089</x:v>
      </x:c>
      <x:c r="E482" s="240">
        <x:v>1</x:v>
      </x:c>
      <x:c r="F482" s="241" t="s">
        <x:v>12368</x:v>
      </x:c>
      <x:c r="G482" s="240" t="s">
        <x:v>4067</x:v>
      </x:c>
      <x:c r="H482" s="240">
        <x:v>1</x:v>
      </x:c>
    </x:row>
    <x:row r="483" spans="3:8">
      <x:c r="C483" s="241" t="s">
        <x:v>12654</x:v>
      </x:c>
      <x:c r="D483" s="240" t="s">
        <x:v>6089</x:v>
      </x:c>
      <x:c r="E483" s="240">
        <x:v>1</x:v>
      </x:c>
      <x:c r="F483" s="241" t="s">
        <x:v>12596</x:v>
      </x:c>
      <x:c r="G483" s="240" t="s">
        <x:v>4027</x:v>
      </x:c>
      <x:c r="H483" s="240">
        <x:v>1</x:v>
      </x:c>
    </x:row>
    <x:row r="484" spans="3:8">
      <x:c r="C484" s="241" t="s">
        <x:v>2070</x:v>
      </x:c>
      <x:c r="D484" s="240" t="s">
        <x:v>6089</x:v>
      </x:c>
      <x:c r="E484" s="240">
        <x:v>1</x:v>
      </x:c>
      <x:c r="F484" s="241" t="s">
        <x:v>12747</x:v>
      </x:c>
      <x:c r="G484" s="240" t="s">
        <x:v>6089</x:v>
      </x:c>
      <x:c r="H484" s="240">
        <x:v>1</x:v>
      </x:c>
    </x:row>
    <x:row r="485" spans="3:8">
      <x:c r="C485" s="241" t="s">
        <x:v>12596</x:v>
      </x:c>
      <x:c r="D485" s="240" t="s">
        <x:v>4027</x:v>
      </x:c>
      <x:c r="E485" s="240">
        <x:v>1</x:v>
      </x:c>
      <x:c r="F485" s="241" t="s">
        <x:v>5990</x:v>
      </x:c>
      <x:c r="G485" s="240" t="s">
        <x:v>4027</x:v>
      </x:c>
      <x:c r="H485" s="240">
        <x:v>1</x:v>
      </x:c>
    </x:row>
    <x:row r="486" spans="3:8">
      <x:c r="C486" s="241" t="s">
        <x:v>5990</x:v>
      </x:c>
      <x:c r="D486" s="240" t="s">
        <x:v>4027</x:v>
      </x:c>
      <x:c r="E486" s="240">
        <x:v>1</x:v>
      </x:c>
      <x:c r="F486" s="241" t="s">
        <x:v>6268</x:v>
      </x:c>
      <x:c r="G486" s="240" t="s">
        <x:v>4027</x:v>
      </x:c>
      <x:c r="H486" s="240">
        <x:v>1</x:v>
      </x:c>
    </x:row>
    <x:row r="487" spans="3:8">
      <x:c r="C487" s="241" t="s">
        <x:v>6268</x:v>
      </x:c>
      <x:c r="D487" s="240" t="s">
        <x:v>4027</x:v>
      </x:c>
      <x:c r="E487" s="240">
        <x:v>1</x:v>
      </x:c>
      <x:c r="F487" s="241" t="s">
        <x:v>9310</x:v>
      </x:c>
      <x:c r="G487" s="240" t="s">
        <x:v>4027</x:v>
      </x:c>
      <x:c r="H487" s="240">
        <x:v>1</x:v>
      </x:c>
    </x:row>
    <x:row r="488" spans="3:8">
      <x:c r="C488" s="241" t="s">
        <x:v>9310</x:v>
      </x:c>
      <x:c r="D488" s="240" t="s">
        <x:v>4027</x:v>
      </x:c>
      <x:c r="E488" s="240">
        <x:v>1</x:v>
      </x:c>
      <x:c r="F488" s="241" t="s">
        <x:v>2070</x:v>
      </x:c>
      <x:c r="G488" s="240" t="s">
        <x:v>6089</x:v>
      </x:c>
      <x:c r="H488" s="240">
        <x:v>1</x:v>
      </x:c>
    </x:row>
    <x:row r="489" spans="5:5">
      <x:c r="E489" s="240">
        <x:f>SUM(E481:E488)</x:f>
        <x:v>8</x:v>
      </x:c>
    </x:row>
    <x:row r="490" spans="1:8">
      <x:c r="A490" s="232">
        <x:v>45792</x:v>
      </x:c>
      <x:c r="B490" s="499"/>
      <x:c r="C490" s="241" t="s">
        <x:v>12458</x:v>
      </x:c>
      <x:c r="D490" s="240" t="s">
        <x:v>4007</x:v>
      </x:c>
      <x:c r="E490" s="240">
        <x:v>1</x:v>
      </x:c>
      <x:c r="F490" s="241" t="s">
        <x:v>12542</x:v>
      </x:c>
      <x:c r="G490" s="240" t="s">
        <x:v>6097</x:v>
      </x:c>
      <x:c r="H490" s="240">
        <x:v>1</x:v>
      </x:c>
    </x:row>
    <x:row r="491" spans="3:8">
      <x:c r="C491" s="241" t="s">
        <x:v>7767</x:v>
      </x:c>
      <x:c r="D491" s="240" t="s">
        <x:v>4007</x:v>
      </x:c>
      <x:c r="E491" s="240">
        <x:v>2</x:v>
      </x:c>
      <x:c r="F491" s="241" t="s">
        <x:v>12458</x:v>
      </x:c>
      <x:c r="G491" s="240" t="s">
        <x:v>4007</x:v>
      </x:c>
      <x:c r="H491" s="240">
        <x:v>1</x:v>
      </x:c>
    </x:row>
    <x:row r="492" spans="3:8">
      <x:c r="C492" s="241" t="s">
        <x:v>6226</x:v>
      </x:c>
      <x:c r="D492" s="240" t="s">
        <x:v>4007</x:v>
      </x:c>
      <x:c r="E492" s="240">
        <x:v>1</x:v>
      </x:c>
      <x:c r="F492" s="241" t="s">
        <x:v>12503</x:v>
      </x:c>
      <x:c r="G492" s="240" t="s">
        <x:v>4067</x:v>
      </x:c>
      <x:c r="H492" s="240">
        <x:v>1</x:v>
      </x:c>
    </x:row>
    <x:row r="493" spans="3:8">
      <x:c r="C493" s="241" t="s">
        <x:v>11389</x:v>
      </x:c>
      <x:c r="D493" s="240" t="s">
        <x:v>4007</x:v>
      </x:c>
      <x:c r="E493" s="240">
        <x:v>1</x:v>
      </x:c>
      <x:c r="F493" s="241" t="s">
        <x:v>12511</x:v>
      </x:c>
      <x:c r="G493" s="240" t="s">
        <x:v>4067</x:v>
      </x:c>
      <x:c r="H493" s="240">
        <x:v>1</x:v>
      </x:c>
    </x:row>
    <x:row r="494" spans="3:8">
      <x:c r="C494" s="241" t="s">
        <x:v>12542</x:v>
      </x:c>
      <x:c r="D494" s="240" t="s">
        <x:v>6097</x:v>
      </x:c>
      <x:c r="E494" s="240">
        <x:v>1</x:v>
      </x:c>
      <x:c r="F494" s="241" t="s">
        <x:v>11311</x:v>
      </x:c>
      <x:c r="G494" s="240" t="s">
        <x:v>6097</x:v>
      </x:c>
      <x:c r="H494" s="240">
        <x:v>1</x:v>
      </x:c>
    </x:row>
    <x:row r="495" spans="3:8">
      <x:c r="C495" s="241" t="s">
        <x:v>11311</x:v>
      </x:c>
      <x:c r="D495" s="240" t="s">
        <x:v>6097</x:v>
      </x:c>
      <x:c r="E495" s="240">
        <x:v>1</x:v>
      </x:c>
      <x:c r="F495" s="241" t="s">
        <x:v>7767</x:v>
      </x:c>
      <x:c r="G495" s="240" t="s">
        <x:v>4007</x:v>
      </x:c>
      <x:c r="H495" s="240">
        <x:v>2</x:v>
      </x:c>
    </x:row>
    <x:row r="496" spans="3:8">
      <x:c r="C496" s="241" t="s">
        <x:v>6058</x:v>
      </x:c>
      <x:c r="D496" s="240" t="s">
        <x:v>6097</x:v>
      </x:c>
      <x:c r="E496" s="240">
        <x:v>1</x:v>
      </x:c>
      <x:c r="F496" s="241" t="s">
        <x:v>7862</x:v>
      </x:c>
      <x:c r="G496" s="240" t="s">
        <x:v>4027</x:v>
      </x:c>
      <x:c r="H496" s="240">
        <x:v>1</x:v>
      </x:c>
    </x:row>
    <x:row r="497" spans="3:8">
      <x:c r="C497" s="241" t="s">
        <x:v>9062</x:v>
      </x:c>
      <x:c r="D497" s="240" t="s">
        <x:v>6097</x:v>
      </x:c>
      <x:c r="E497" s="240">
        <x:v>1</x:v>
      </x:c>
      <x:c r="F497" s="241" t="s">
        <x:v>11389</x:v>
      </x:c>
      <x:c r="G497" s="240" t="s">
        <x:v>4007</x:v>
      </x:c>
      <x:c r="H497" s="240">
        <x:v>1</x:v>
      </x:c>
    </x:row>
    <x:row r="498" spans="3:8">
      <x:c r="C498" s="241" t="s">
        <x:v>12503</x:v>
      </x:c>
      <x:c r="D498" s="240" t="s">
        <x:v>4067</x:v>
      </x:c>
      <x:c r="E498" s="240">
        <x:v>1</x:v>
      </x:c>
      <x:c r="F498" s="241" t="s">
        <x:v>6058</x:v>
      </x:c>
      <x:c r="G498" s="240" t="s">
        <x:v>6097</x:v>
      </x:c>
      <x:c r="H498" s="240">
        <x:v>1</x:v>
      </x:c>
    </x:row>
    <x:row r="499" spans="3:8">
      <x:c r="C499" s="241" t="s">
        <x:v>12511</x:v>
      </x:c>
      <x:c r="D499" s="240" t="s">
        <x:v>4067</x:v>
      </x:c>
      <x:c r="E499" s="240">
        <x:v>1</x:v>
      </x:c>
      <x:c r="F499" s="241" t="s">
        <x:v>6226</x:v>
      </x:c>
      <x:c r="G499" s="240" t="s">
        <x:v>4007</x:v>
      </x:c>
      <x:c r="H499" s="240">
        <x:v>1</x:v>
      </x:c>
    </x:row>
    <x:row r="500" spans="3:8">
      <x:c r="C500" s="241" t="s">
        <x:v>6134</x:v>
      </x:c>
      <x:c r="D500" s="240" t="s">
        <x:v>6089</x:v>
      </x:c>
      <x:c r="E500" s="240">
        <x:v>1</x:v>
      </x:c>
      <x:c r="F500" s="241" t="s">
        <x:v>9062</x:v>
      </x:c>
      <x:c r="G500" s="240" t="s">
        <x:v>6097</x:v>
      </x:c>
      <x:c r="H500" s="240">
        <x:v>1</x:v>
      </x:c>
    </x:row>
    <x:row r="501" spans="3:8">
      <x:c r="C501" s="241" t="s">
        <x:v>5954</x:v>
      </x:c>
      <x:c r="D501" s="240" t="s">
        <x:v>6089</x:v>
      </x:c>
      <x:c r="E501" s="240">
        <x:v>1</x:v>
      </x:c>
      <x:c r="F501" s="241" t="s">
        <x:v>6134</x:v>
      </x:c>
      <x:c r="G501" s="240" t="s">
        <x:v>6089</x:v>
      </x:c>
      <x:c r="H501" s="240">
        <x:v>1</x:v>
      </x:c>
    </x:row>
    <x:row r="502" spans="3:8">
      <x:c r="C502" s="241" t="s">
        <x:v>7862</x:v>
      </x:c>
      <x:c r="D502" s="240" t="s">
        <x:v>4027</x:v>
      </x:c>
      <x:c r="E502" s="240">
        <x:v>1</x:v>
      </x:c>
      <x:c r="F502" s="241" t="s">
        <x:v>5954</x:v>
      </x:c>
      <x:c r="G502" s="240" t="s">
        <x:v>6089</x:v>
      </x:c>
      <x:c r="H502" s="240">
        <x:v>1</x:v>
      </x:c>
    </x:row>
    <x:row r="503" spans="5:5">
      <x:c r="E503" s="240">
        <x:f>SUM(E490:E502)</x:f>
        <x:v>14</x:v>
      </x:c>
    </x:row>
    <x:row r="504" spans="1:8">
      <x:c r="A504" s="232">
        <x:v>45793</x:v>
      </x:c>
      <x:c r="B504" s="499"/>
      <x:c r="C504" s="241" t="s">
        <x:v>9084</x:v>
      </x:c>
      <x:c r="D504" s="240" t="s">
        <x:v>4007</x:v>
      </x:c>
      <x:c r="E504" s="240">
        <x:v>1</x:v>
      </x:c>
      <x:c r="F504" s="241" t="s">
        <x:v>2047</x:v>
      </x:c>
      <x:c r="G504" s="240" t="s">
        <x:v>4067</x:v>
      </x:c>
      <x:c r="H504" s="240">
        <x:v>1</x:v>
      </x:c>
    </x:row>
    <x:row r="505" spans="3:8">
      <x:c r="C505" s="241" t="s">
        <x:v>6241</x:v>
      </x:c>
      <x:c r="D505" s="240" t="s">
        <x:v>4007</x:v>
      </x:c>
      <x:c r="E505" s="240">
        <x:v>1</x:v>
      </x:c>
      <x:c r="F505" s="283" t="s">
        <x:v>12506</x:v>
      </x:c>
      <x:c r="G505" s="284" t="s">
        <x:v>4007</x:v>
      </x:c>
      <x:c r="H505" s="284">
        <x:v>1</x:v>
      </x:c>
    </x:row>
    <x:row r="506" spans="3:8">
      <x:c r="C506" s="241" t="s">
        <x:v>12506</x:v>
      </x:c>
      <x:c r="D506" s="240" t="s">
        <x:v>4007</x:v>
      </x:c>
      <x:c r="E506" s="240">
        <x:v>1</x:v>
      </x:c>
      <x:c r="F506" s="283" t="s">
        <x:v>11448</x:v>
      </x:c>
      <x:c r="G506" s="284" t="s">
        <x:v>6097</x:v>
      </x:c>
      <x:c r="H506" s="284">
        <x:v>1</x:v>
      </x:c>
    </x:row>
    <x:row r="507" spans="3:8">
      <x:c r="C507" s="241" t="s">
        <x:v>11448</x:v>
      </x:c>
      <x:c r="D507" s="240" t="s">
        <x:v>6097</x:v>
      </x:c>
      <x:c r="E507" s="240">
        <x:v>1</x:v>
      </x:c>
      <x:c r="F507" s="283" t="s">
        <x:v>12707</x:v>
      </x:c>
      <x:c r="G507" s="284" t="s">
        <x:v>6089</x:v>
      </x:c>
      <x:c r="H507" s="284">
        <x:v>1</x:v>
      </x:c>
    </x:row>
    <x:row r="508" spans="3:8">
      <x:c r="C508" s="241" t="s">
        <x:v>12182</x:v>
      </x:c>
      <x:c r="D508" s="240" t="s">
        <x:v>6097</x:v>
      </x:c>
      <x:c r="E508" s="240">
        <x:v>1</x:v>
      </x:c>
      <x:c r="F508" s="283" t="s">
        <x:v>5937</x:v>
      </x:c>
      <x:c r="G508" s="284" t="s">
        <x:v>4067</x:v>
      </x:c>
      <x:c r="H508" s="284">
        <x:v>1</x:v>
      </x:c>
    </x:row>
    <x:row r="509" spans="3:8">
      <x:c r="C509" s="241" t="s">
        <x:v>6096</x:v>
      </x:c>
      <x:c r="D509" s="240" t="s">
        <x:v>6097</x:v>
      </x:c>
      <x:c r="E509" s="240">
        <x:v>1</x:v>
      </x:c>
      <x:c r="F509" s="283" t="s">
        <x:v>12182</x:v>
      </x:c>
      <x:c r="G509" s="284" t="s">
        <x:v>6097</x:v>
      </x:c>
      <x:c r="H509" s="284">
        <x:v>1</x:v>
      </x:c>
    </x:row>
    <x:row r="510" spans="3:8">
      <x:c r="C510" s="241" t="s">
        <x:v>4428</x:v>
      </x:c>
      <x:c r="D510" s="240" t="s">
        <x:v>6097</x:v>
      </x:c>
      <x:c r="E510" s="240">
        <x:v>1</x:v>
      </x:c>
      <x:c r="F510" s="283" t="s">
        <x:v>11332</x:v>
      </x:c>
      <x:c r="G510" s="284" t="s">
        <x:v>6089</x:v>
      </x:c>
      <x:c r="H510" s="284">
        <x:v>1</x:v>
      </x:c>
    </x:row>
    <x:row r="511" spans="3:8">
      <x:c r="C511" s="241" t="s">
        <x:v>4422</x:v>
      </x:c>
      <x:c r="D511" s="240" t="s">
        <x:v>6097</x:v>
      </x:c>
      <x:c r="E511" s="240">
        <x:v>1</x:v>
      </x:c>
      <x:c r="F511" s="283" t="s">
        <x:v>11322</x:v>
      </x:c>
      <x:c r="G511" s="284" t="s">
        <x:v>6089</x:v>
      </x:c>
      <x:c r="H511" s="284">
        <x:v>1</x:v>
      </x:c>
    </x:row>
    <x:row r="512" spans="3:8">
      <x:c r="C512" s="241" t="s">
        <x:v>2047</x:v>
      </x:c>
      <x:c r="D512" s="240" t="s">
        <x:v>4067</x:v>
      </x:c>
      <x:c r="E512" s="240">
        <x:v>1</x:v>
      </x:c>
      <x:c r="F512" s="283" t="s">
        <x:v>7670</x:v>
      </x:c>
      <x:c r="G512" s="284" t="s">
        <x:v>4067</x:v>
      </x:c>
      <x:c r="H512" s="284">
        <x:v>1</x:v>
      </x:c>
    </x:row>
    <x:row r="513" spans="3:8">
      <x:c r="C513" s="241" t="s">
        <x:v>5937</x:v>
      </x:c>
      <x:c r="D513" s="240" t="s">
        <x:v>4067</x:v>
      </x:c>
      <x:c r="E513" s="240">
        <x:v>1</x:v>
      </x:c>
      <x:c r="F513" s="283" t="s">
        <x:v>2210</x:v>
      </x:c>
      <x:c r="G513" s="284" t="s">
        <x:v>4067</x:v>
      </x:c>
      <x:c r="H513" s="284">
        <x:v>1</x:v>
      </x:c>
    </x:row>
    <x:row r="514" spans="3:8">
      <x:c r="C514" s="241" t="s">
        <x:v>7670</x:v>
      </x:c>
      <x:c r="D514" s="240" t="s">
        <x:v>4067</x:v>
      </x:c>
      <x:c r="E514" s="240">
        <x:v>1</x:v>
      </x:c>
      <x:c r="F514" s="283" t="s">
        <x:v>9093</x:v>
      </x:c>
      <x:c r="G514" s="284" t="s">
        <x:v>6089</x:v>
      </x:c>
      <x:c r="H514" s="284">
        <x:v>1</x:v>
      </x:c>
    </x:row>
    <x:row r="515" spans="3:8">
      <x:c r="C515" s="241" t="s">
        <x:v>2210</x:v>
      </x:c>
      <x:c r="D515" s="240" t="s">
        <x:v>4067</x:v>
      </x:c>
      <x:c r="E515" s="240">
        <x:v>1</x:v>
      </x:c>
      <x:c r="F515" s="283" t="s">
        <x:v>9084</x:v>
      </x:c>
      <x:c r="G515" s="284" t="s">
        <x:v>4007</x:v>
      </x:c>
      <x:c r="H515" s="284">
        <x:v>1</x:v>
      </x:c>
    </x:row>
    <x:row r="516" spans="3:8">
      <x:c r="C516" s="241" t="s">
        <x:v>9179</x:v>
      </x:c>
      <x:c r="D516" s="240" t="s">
        <x:v>4067</x:v>
      </x:c>
      <x:c r="E516" s="240">
        <x:v>1</x:v>
      </x:c>
      <x:c r="F516" s="283" t="s">
        <x:v>9179</x:v>
      </x:c>
      <x:c r="G516" s="284" t="s">
        <x:v>4067</x:v>
      </x:c>
      <x:c r="H516" s="284">
        <x:v>1</x:v>
      </x:c>
    </x:row>
    <x:row r="517" spans="3:8">
      <x:c r="C517" s="241" t="s">
        <x:v>8347</x:v>
      </x:c>
      <x:c r="D517" s="240" t="s">
        <x:v>4067</x:v>
      </x:c>
      <x:c r="E517" s="240">
        <x:v>1</x:v>
      </x:c>
      <x:c r="F517" s="283" t="s">
        <x:v>8347</x:v>
      </x:c>
      <x:c r="G517" s="284" t="s">
        <x:v>4067</x:v>
      </x:c>
      <x:c r="H517" s="284">
        <x:v>1</x:v>
      </x:c>
    </x:row>
    <x:row r="518" spans="3:8">
      <x:c r="C518" s="241" t="s">
        <x:v>2126</x:v>
      </x:c>
      <x:c r="D518" s="240" t="s">
        <x:v>4067</x:v>
      </x:c>
      <x:c r="E518" s="240">
        <x:v>1</x:v>
      </x:c>
      <x:c r="F518" s="283" t="s">
        <x:v>4537</x:v>
      </x:c>
      <x:c r="G518" s="284" t="s">
        <x:v>4027</x:v>
      </x:c>
      <x:c r="H518" s="284">
        <x:v>1</x:v>
      </x:c>
    </x:row>
    <x:row r="519" spans="3:8">
      <x:c r="C519" s="241" t="s">
        <x:v>8533</x:v>
      </x:c>
      <x:c r="D519" s="240" t="s">
        <x:v>4067</x:v>
      </x:c>
      <x:c r="E519" s="240">
        <x:v>1</x:v>
      </x:c>
      <x:c r="F519" s="283" t="s">
        <x:v>6096</x:v>
      </x:c>
      <x:c r="G519" s="284" t="s">
        <x:v>6097</x:v>
      </x:c>
      <x:c r="H519" s="284">
        <x:v>1</x:v>
      </x:c>
    </x:row>
    <x:row r="520" spans="3:8">
      <x:c r="C520" s="241" t="s">
        <x:v>9035</x:v>
      </x:c>
      <x:c r="D520" s="240" t="s">
        <x:v>4067</x:v>
      </x:c>
      <x:c r="E520" s="240">
        <x:v>1</x:v>
      </x:c>
      <x:c r="F520" s="283" t="s">
        <x:v>6241</x:v>
      </x:c>
      <x:c r="G520" s="284" t="s">
        <x:v>4007</x:v>
      </x:c>
      <x:c r="H520" s="284">
        <x:v>1</x:v>
      </x:c>
    </x:row>
    <x:row r="521" spans="3:8">
      <x:c r="C521" s="241" t="s">
        <x:v>12707</x:v>
      </x:c>
      <x:c r="D521" s="240" t="s">
        <x:v>6089</x:v>
      </x:c>
      <x:c r="E521" s="240">
        <x:v>1</x:v>
      </x:c>
      <x:c r="F521" s="283" t="s">
        <x:v>4550</x:v>
      </x:c>
      <x:c r="G521" s="284" t="s">
        <x:v>6089</x:v>
      </x:c>
      <x:c r="H521" s="284">
        <x:v>1</x:v>
      </x:c>
    </x:row>
    <x:row r="522" spans="3:8">
      <x:c r="C522" s="241" t="s">
        <x:v>11332</x:v>
      </x:c>
      <x:c r="D522" s="240" t="s">
        <x:v>6089</x:v>
      </x:c>
      <x:c r="E522" s="240">
        <x:v>1</x:v>
      </x:c>
      <x:c r="F522" s="283" t="s">
        <x:v>4428</x:v>
      </x:c>
      <x:c r="G522" s="284" t="s">
        <x:v>6097</x:v>
      </x:c>
      <x:c r="H522" s="284">
        <x:v>1</x:v>
      </x:c>
    </x:row>
    <x:row r="523" spans="3:8">
      <x:c r="C523" s="241" t="s">
        <x:v>11322</x:v>
      </x:c>
      <x:c r="D523" s="240" t="s">
        <x:v>6089</x:v>
      </x:c>
      <x:c r="E523" s="240">
        <x:v>1</x:v>
      </x:c>
      <x:c r="F523" s="283" t="s">
        <x:v>4422</x:v>
      </x:c>
      <x:c r="G523" s="284" t="s">
        <x:v>6097</x:v>
      </x:c>
      <x:c r="H523" s="284">
        <x:v>1</x:v>
      </x:c>
    </x:row>
    <x:row r="524" spans="3:8">
      <x:c r="C524" s="241" t="s">
        <x:v>4550</x:v>
      </x:c>
      <x:c r="D524" s="240" t="s">
        <x:v>6089</x:v>
      </x:c>
      <x:c r="E524" s="240">
        <x:v>1</x:v>
      </x:c>
      <x:c r="F524" s="283" t="s">
        <x:v>9077</x:v>
      </x:c>
      <x:c r="G524" s="284" t="s">
        <x:v>6089</x:v>
      </x:c>
      <x:c r="H524" s="284">
        <x:v>2</x:v>
      </x:c>
    </x:row>
    <x:row r="525" spans="3:8">
      <x:c r="C525" s="241" t="s">
        <x:v>9077</x:v>
      </x:c>
      <x:c r="D525" s="240" t="s">
        <x:v>6089</x:v>
      </x:c>
      <x:c r="E525" s="240">
        <x:v>2</x:v>
      </x:c>
      <x:c r="F525" s="283" t="s">
        <x:v>2126</x:v>
      </x:c>
      <x:c r="G525" s="284" t="s">
        <x:v>4067</x:v>
      </x:c>
      <x:c r="H525" s="284">
        <x:v>1</x:v>
      </x:c>
    </x:row>
    <x:row r="526" spans="3:8">
      <x:c r="C526" s="241" t="s">
        <x:v>6134</x:v>
      </x:c>
      <x:c r="D526" s="240" t="s">
        <x:v>6089</x:v>
      </x:c>
      <x:c r="E526" s="240">
        <x:v>1</x:v>
      </x:c>
      <x:c r="F526" s="283" t="s">
        <x:v>6134</x:v>
      </x:c>
      <x:c r="G526" s="284" t="s">
        <x:v>6089</x:v>
      </x:c>
      <x:c r="H526" s="284">
        <x:v>1</x:v>
      </x:c>
    </x:row>
    <x:row r="527" spans="3:8">
      <x:c r="C527" s="241" t="s">
        <x:v>9093</x:v>
      </x:c>
      <x:c r="D527" s="240" t="s">
        <x:v>6089</x:v>
      </x:c>
      <x:c r="E527" s="240">
        <x:v>1</x:v>
      </x:c>
      <x:c r="F527" s="283" t="s">
        <x:v>8533</x:v>
      </x:c>
      <x:c r="G527" s="284" t="s">
        <x:v>4067</x:v>
      </x:c>
      <x:c r="H527" s="284">
        <x:v>1</x:v>
      </x:c>
    </x:row>
    <x:row r="528" spans="3:8">
      <x:c r="C528" s="241" t="s">
        <x:v>4537</x:v>
      </x:c>
      <x:c r="D528" s="240" t="s">
        <x:v>4027</x:v>
      </x:c>
      <x:c r="E528" s="240">
        <x:v>1</x:v>
      </x:c>
      <x:c r="F528" s="283" t="s">
        <x:v>9035</x:v>
      </x:c>
      <x:c r="G528" s="284" t="s">
        <x:v>4067</x:v>
      </x:c>
      <x:c r="H528" s="284">
        <x:v>1</x:v>
      </x:c>
    </x:row>
    <x:row r="529" spans="5:5">
      <x:c r="E529" s="240">
        <x:f>SUM(E504:E528)</x:f>
        <x:v>26</x:v>
      </x:c>
    </x:row>
    <x:row r="530" spans="1:8">
      <x:c r="A530" s="232">
        <x:v>45794</x:v>
      </x:c>
      <x:c r="B530" s="499"/>
      <x:c r="C530" s="241" t="s">
        <x:v>12366</x:v>
      </x:c>
      <x:c r="D530" s="240" t="s">
        <x:v>4007</x:v>
      </x:c>
      <x:c r="E530" s="240">
        <x:v>1</x:v>
      </x:c>
      <x:c r="F530" s="280" t="s">
        <x:v>12366</x:v>
      </x:c>
      <x:c r="G530" s="281" t="s">
        <x:v>4007</x:v>
      </x:c>
      <x:c r="H530" s="281">
        <x:v>1</x:v>
      </x:c>
    </x:row>
    <x:row r="531" spans="3:8">
      <x:c r="C531" s="241" t="s">
        <x:v>7681</x:v>
      </x:c>
      <x:c r="D531" s="240" t="s">
        <x:v>4007</x:v>
      </x:c>
      <x:c r="E531" s="240">
        <x:v>1</x:v>
      </x:c>
      <x:c r="F531" s="280" t="s">
        <x:v>7865</x:v>
      </x:c>
      <x:c r="G531" s="281" t="s">
        <x:v>4067</x:v>
      </x:c>
      <x:c r="H531" s="281">
        <x:v>1</x:v>
      </x:c>
    </x:row>
    <x:row r="532" spans="3:8">
      <x:c r="C532" s="241" t="s">
        <x:v>9081</x:v>
      </x:c>
      <x:c r="D532" s="240" t="s">
        <x:v>4007</x:v>
      </x:c>
      <x:c r="E532" s="240">
        <x:v>1</x:v>
      </x:c>
      <x:c r="F532" s="280" t="s">
        <x:v>7979</x:v>
      </x:c>
      <x:c r="G532" s="281" t="s">
        <x:v>4067</x:v>
      </x:c>
      <x:c r="H532" s="281">
        <x:v>1</x:v>
      </x:c>
    </x:row>
    <x:row r="533" spans="3:8">
      <x:c r="C533" s="241" t="s">
        <x:v>5850</x:v>
      </x:c>
      <x:c r="D533" s="240" t="s">
        <x:v>4007</x:v>
      </x:c>
      <x:c r="E533" s="240">
        <x:v>1</x:v>
      </x:c>
      <x:c r="F533" s="280" t="s">
        <x:v>7681</x:v>
      </x:c>
      <x:c r="G533" s="281" t="s">
        <x:v>4007</x:v>
      </x:c>
      <x:c r="H533" s="281">
        <x:v>1</x:v>
      </x:c>
    </x:row>
    <x:row r="534" spans="3:8">
      <x:c r="C534" s="241" t="s">
        <x:v>12722</x:v>
      </x:c>
      <x:c r="D534" s="240" t="s">
        <x:v>6097</x:v>
      </x:c>
      <x:c r="E534" s="240">
        <x:v>1</x:v>
      </x:c>
      <x:c r="F534" s="280" t="s">
        <x:v>5603</x:v>
      </x:c>
      <x:c r="G534" s="281" t="s">
        <x:v>4067</x:v>
      </x:c>
      <x:c r="H534" s="281">
        <x:v>1</x:v>
      </x:c>
    </x:row>
    <x:row r="535" spans="3:8">
      <x:c r="C535" s="241" t="s">
        <x:v>9126</x:v>
      </x:c>
      <x:c r="D535" s="240" t="s">
        <x:v>6097</x:v>
      </x:c>
      <x:c r="E535" s="240">
        <x:v>1</x:v>
      </x:c>
      <x:c r="F535" s="280" t="s">
        <x:v>5850</x:v>
      </x:c>
      <x:c r="G535" s="281" t="s">
        <x:v>4007</x:v>
      </x:c>
      <x:c r="H535" s="281">
        <x:v>1</x:v>
      </x:c>
    </x:row>
    <x:row r="536" spans="3:8">
      <x:c r="C536" s="241" t="s">
        <x:v>6101</x:v>
      </x:c>
      <x:c r="D536" s="240" t="s">
        <x:v>6097</x:v>
      </x:c>
      <x:c r="E536" s="240">
        <x:v>2</x:v>
      </x:c>
      <x:c r="F536" s="280" t="s">
        <x:v>12722</x:v>
      </x:c>
      <x:c r="G536" s="281" t="s">
        <x:v>6097</x:v>
      </x:c>
      <x:c r="H536" s="281">
        <x:v>1</x:v>
      </x:c>
    </x:row>
    <x:row r="537" spans="3:8">
      <x:c r="C537" s="241" t="s">
        <x:v>2029</x:v>
      </x:c>
      <x:c r="D537" s="240" t="s">
        <x:v>6097</x:v>
      </x:c>
      <x:c r="E537" s="240">
        <x:v>1</x:v>
      </x:c>
      <x:c r="F537" s="280" t="s">
        <x:v>9126</x:v>
      </x:c>
      <x:c r="G537" s="281" t="s">
        <x:v>6097</x:v>
      </x:c>
      <x:c r="H537" s="281">
        <x:v>1</x:v>
      </x:c>
    </x:row>
    <x:row r="538" spans="3:8">
      <x:c r="C538" s="241" t="s">
        <x:v>1955</x:v>
      </x:c>
      <x:c r="D538" s="240" t="s">
        <x:v>6097</x:v>
      </x:c>
      <x:c r="E538" s="240">
        <x:v>1</x:v>
      </x:c>
      <x:c r="F538" s="280" t="s">
        <x:v>4450</x:v>
      </x:c>
      <x:c r="G538" s="281" t="s">
        <x:v>4067</x:v>
      </x:c>
      <x:c r="H538" s="281">
        <x:v>1</x:v>
      </x:c>
    </x:row>
    <x:row r="539" spans="3:8">
      <x:c r="C539" s="241" t="s">
        <x:v>6155</x:v>
      </x:c>
      <x:c r="D539" s="240" t="s">
        <x:v>139</x:v>
      </x:c>
      <x:c r="E539" s="240">
        <x:v>1</x:v>
      </x:c>
      <x:c r="F539" s="280" t="s">
        <x:v>6155</x:v>
      </x:c>
      <x:c r="G539" s="281" t="s">
        <x:v>139</x:v>
      </x:c>
      <x:c r="H539" s="281">
        <x:v>1</x:v>
      </x:c>
    </x:row>
    <x:row r="540" spans="3:8">
      <x:c r="C540" s="241" t="s">
        <x:v>7865</x:v>
      </x:c>
      <x:c r="D540" s="240" t="s">
        <x:v>4067</x:v>
      </x:c>
      <x:c r="E540" s="240">
        <x:v>1</x:v>
      </x:c>
      <x:c r="F540" s="280" t="s">
        <x:v>8360</x:v>
      </x:c>
      <x:c r="G540" s="281" t="s">
        <x:v>6089</x:v>
      </x:c>
      <x:c r="H540" s="281">
        <x:v>1</x:v>
      </x:c>
    </x:row>
    <x:row r="541" spans="3:8">
      <x:c r="C541" s="241" t="s">
        <x:v>7979</x:v>
      </x:c>
      <x:c r="D541" s="240" t="s">
        <x:v>4067</x:v>
      </x:c>
      <x:c r="E541" s="240">
        <x:v>1</x:v>
      </x:c>
      <x:c r="F541" s="280" t="s">
        <x:v>9316</x:v>
      </x:c>
      <x:c r="G541" s="281" t="s">
        <x:v>6089</x:v>
      </x:c>
      <x:c r="H541" s="281">
        <x:v>1</x:v>
      </x:c>
    </x:row>
    <x:row r="542" spans="3:8">
      <x:c r="C542" s="241" t="s">
        <x:v>5603</x:v>
      </x:c>
      <x:c r="D542" s="240" t="s">
        <x:v>4067</x:v>
      </x:c>
      <x:c r="E542" s="240">
        <x:v>1</x:v>
      </x:c>
      <x:c r="F542" s="280" t="s">
        <x:v>6101</x:v>
      </x:c>
      <x:c r="G542" s="281" t="s">
        <x:v>6097</x:v>
      </x:c>
      <x:c r="H542" s="281">
        <x:v>2</x:v>
      </x:c>
    </x:row>
    <x:row r="543" spans="3:8">
      <x:c r="C543" s="241" t="s">
        <x:v>4450</x:v>
      </x:c>
      <x:c r="D543" s="240" t="s">
        <x:v>4067</x:v>
      </x:c>
      <x:c r="E543" s="240">
        <x:v>1</x:v>
      </x:c>
      <x:c r="F543" s="280" t="s">
        <x:v>9081</x:v>
      </x:c>
      <x:c r="G543" s="281" t="s">
        <x:v>4007</x:v>
      </x:c>
      <x:c r="H543" s="281">
        <x:v>1</x:v>
      </x:c>
    </x:row>
    <x:row r="544" spans="3:8">
      <x:c r="C544" s="241" t="s">
        <x:v>8360</x:v>
      </x:c>
      <x:c r="D544" s="240" t="s">
        <x:v>6089</x:v>
      </x:c>
      <x:c r="E544" s="240">
        <x:v>1</x:v>
      </x:c>
      <x:c r="F544" s="280" t="s">
        <x:v>9308</x:v>
      </x:c>
      <x:c r="G544" s="281" t="s">
        <x:v>6089</x:v>
      </x:c>
      <x:c r="H544" s="281">
        <x:v>1</x:v>
      </x:c>
    </x:row>
    <x:row r="545" spans="3:8">
      <x:c r="C545" s="241" t="s">
        <x:v>9316</x:v>
      </x:c>
      <x:c r="D545" s="240" t="s">
        <x:v>6089</x:v>
      </x:c>
      <x:c r="E545" s="240">
        <x:v>1</x:v>
      </x:c>
      <x:c r="F545" s="280" t="s">
        <x:v>9100</x:v>
      </x:c>
      <x:c r="G545" s="281" t="s">
        <x:v>6089</x:v>
      </x:c>
      <x:c r="H545" s="281">
        <x:v>1</x:v>
      </x:c>
    </x:row>
    <x:row r="546" spans="3:8">
      <x:c r="C546" s="241" t="s">
        <x:v>9308</x:v>
      </x:c>
      <x:c r="D546" s="240" t="s">
        <x:v>6089</x:v>
      </x:c>
      <x:c r="E546" s="240">
        <x:v>1</x:v>
      </x:c>
      <x:c r="F546" s="280" t="s">
        <x:v>2029</x:v>
      </x:c>
      <x:c r="G546" s="281" t="s">
        <x:v>6097</x:v>
      </x:c>
      <x:c r="H546" s="281">
        <x:v>1</x:v>
      </x:c>
    </x:row>
    <x:row r="547" spans="3:8">
      <x:c r="C547" s="241" t="s">
        <x:v>9100</x:v>
      </x:c>
      <x:c r="D547" s="240" t="s">
        <x:v>6089</x:v>
      </x:c>
      <x:c r="E547" s="240">
        <x:v>1</x:v>
      </x:c>
      <x:c r="F547" s="280" t="s">
        <x:v>9186</x:v>
      </x:c>
      <x:c r="G547" s="281" t="s">
        <x:v>6089</x:v>
      </x:c>
      <x:c r="H547" s="281">
        <x:v>1</x:v>
      </x:c>
    </x:row>
    <x:row r="548" spans="3:8">
      <x:c r="C548" s="241" t="s">
        <x:v>9186</x:v>
      </x:c>
      <x:c r="D548" s="240" t="s">
        <x:v>6089</x:v>
      </x:c>
      <x:c r="E548" s="240">
        <x:v>1</x:v>
      </x:c>
      <x:c r="F548" s="280" t="s">
        <x:v>1955</x:v>
      </x:c>
      <x:c r="G548" s="281" t="s">
        <x:v>6097</x:v>
      </x:c>
      <x:c r="H548" s="281">
        <x:v>1</x:v>
      </x:c>
    </x:row>
    <x:row r="549" spans="3:8">
      <x:c r="C549" s="241" t="s">
        <x:v>2070</x:v>
      </x:c>
      <x:c r="D549" s="240" t="s">
        <x:v>6089</x:v>
      </x:c>
      <x:c r="E549" s="240">
        <x:v>1</x:v>
      </x:c>
      <x:c r="F549" s="280" t="s">
        <x:v>2070</x:v>
      </x:c>
      <x:c r="G549" s="281" t="s">
        <x:v>6089</x:v>
      </x:c>
      <x:c r="H549" s="281">
        <x:v>1</x:v>
      </x:c>
    </x:row>
    <x:row r="550" spans="5:5">
      <x:c r="E550" s="240">
        <x:f>SUM(E530:E549)</x:f>
        <x:v>21</x:v>
      </x:c>
    </x:row>
    <x:row r="551" spans="1:8">
      <x:c r="A551" s="232">
        <x:v>45795</x:v>
      </x:c>
      <x:c r="B551" s="499"/>
      <x:c r="C551" s="241" t="s">
        <x:v>12426</x:v>
      </x:c>
      <x:c r="D551" s="240" t="s">
        <x:v>4061</x:v>
      </x:c>
      <x:c r="E551" s="240">
        <x:v>1</x:v>
      </x:c>
      <x:c r="F551" s="241" t="s">
        <x:v>12216</x:v>
      </x:c>
      <x:c r="G551" s="240" t="s">
        <x:v>4027</x:v>
      </x:c>
      <x:c r="H551" s="240">
        <x:v>1</x:v>
      </x:c>
    </x:row>
    <x:row r="552" spans="3:8">
      <x:c r="C552" s="241" t="s">
        <x:v>5779</x:v>
      </x:c>
      <x:c r="D552" s="240" t="s">
        <x:v>6097</x:v>
      </x:c>
      <x:c r="E552" s="240">
        <x:v>1</x:v>
      </x:c>
      <x:c r="F552" s="280" t="s">
        <x:v>12689</x:v>
      </x:c>
      <x:c r="G552" s="281" t="s">
        <x:v>4027</x:v>
      </x:c>
      <x:c r="H552" s="281">
        <x:v>1</x:v>
      </x:c>
    </x:row>
    <x:row r="553" spans="3:8">
      <x:c r="C553" s="241" t="s">
        <x:v>8435</x:v>
      </x:c>
      <x:c r="D553" s="240" t="s">
        <x:v>6097</x:v>
      </x:c>
      <x:c r="E553" s="240">
        <x:v>1</x:v>
      </x:c>
      <x:c r="F553" s="280" t="s">
        <x:v>2393</x:v>
      </x:c>
      <x:c r="G553" s="281" t="s">
        <x:v>4027</x:v>
      </x:c>
      <x:c r="H553" s="281">
        <x:v>1</x:v>
      </x:c>
    </x:row>
    <x:row r="554" spans="3:8">
      <x:c r="C554" s="241" t="s">
        <x:v>6101</x:v>
      </x:c>
      <x:c r="D554" s="240" t="s">
        <x:v>6097</x:v>
      </x:c>
      <x:c r="E554" s="240">
        <x:v>1</x:v>
      </x:c>
      <x:c r="F554" s="280" t="s">
        <x:v>7958</x:v>
      </x:c>
      <x:c r="G554" s="281" t="s">
        <x:v>6089</x:v>
      </x:c>
      <x:c r="H554" s="281">
        <x:v>1</x:v>
      </x:c>
    </x:row>
    <x:row r="555" spans="3:8">
      <x:c r="C555" s="241" t="s">
        <x:v>6045</x:v>
      </x:c>
      <x:c r="D555" s="240" t="s">
        <x:v>6097</x:v>
      </x:c>
      <x:c r="E555" s="240">
        <x:v>1</x:v>
      </x:c>
      <x:c r="F555" s="280" t="s">
        <x:v>2171</x:v>
      </x:c>
      <x:c r="G555" s="281" t="s">
        <x:v>4027</x:v>
      </x:c>
      <x:c r="H555" s="281">
        <x:v>1</x:v>
      </x:c>
    </x:row>
    <x:row r="556" spans="3:8">
      <x:c r="C556" s="241" t="s">
        <x:v>12538</x:v>
      </x:c>
      <x:c r="D556" s="240" t="s">
        <x:v>6097</x:v>
      </x:c>
      <x:c r="E556" s="240">
        <x:v>1</x:v>
      </x:c>
      <x:c r="F556" s="280" t="s">
        <x:v>5779</x:v>
      </x:c>
      <x:c r="G556" s="281" t="s">
        <x:v>6097</x:v>
      </x:c>
      <x:c r="H556" s="281">
        <x:v>1</x:v>
      </x:c>
    </x:row>
    <x:row r="557" spans="3:8">
      <x:c r="C557" s="241" t="s">
        <x:v>7958</x:v>
      </x:c>
      <x:c r="D557" s="240" t="s">
        <x:v>6089</x:v>
      </x:c>
      <x:c r="E557" s="240">
        <x:v>1</x:v>
      </x:c>
      <x:c r="F557" s="280" t="s">
        <x:v>12426</x:v>
      </x:c>
      <x:c r="G557" s="281" t="s">
        <x:v>4061</x:v>
      </x:c>
      <x:c r="H557" s="281">
        <x:v>1</x:v>
      </x:c>
    </x:row>
    <x:row r="558" spans="3:8">
      <x:c r="C558" s="241" t="s">
        <x:v>6302</x:v>
      </x:c>
      <x:c r="D558" s="240" t="s">
        <x:v>6089</x:v>
      </x:c>
      <x:c r="E558" s="240">
        <x:v>1</x:v>
      </x:c>
      <x:c r="F558" s="280" t="s">
        <x:v>6229</x:v>
      </x:c>
      <x:c r="G558" s="281" t="s">
        <x:v>6097</x:v>
      </x:c>
      <x:c r="H558" s="281">
        <x:v>1</x:v>
      </x:c>
    </x:row>
    <x:row r="559" spans="3:8">
      <x:c r="C559" s="241" t="s">
        <x:v>5954</x:v>
      </x:c>
      <x:c r="D559" s="240" t="s">
        <x:v>6089</x:v>
      </x:c>
      <x:c r="E559" s="240">
        <x:v>1</x:v>
      </x:c>
      <x:c r="F559" s="280" t="s">
        <x:v>8435</x:v>
      </x:c>
      <x:c r="G559" s="281" t="s">
        <x:v>6097</x:v>
      </x:c>
      <x:c r="H559" s="281">
        <x:v>1</x:v>
      </x:c>
    </x:row>
    <x:row r="560" spans="3:8">
      <x:c r="C560" s="241" t="s">
        <x:v>12216</x:v>
      </x:c>
      <x:c r="D560" s="240" t="s">
        <x:v>4027</x:v>
      </x:c>
      <x:c r="E560" s="240">
        <x:v>1</x:v>
      </x:c>
      <x:c r="F560" s="280" t="s">
        <x:v>6101</x:v>
      </x:c>
      <x:c r="G560" s="281" t="s">
        <x:v>6097</x:v>
      </x:c>
      <x:c r="H560" s="281">
        <x:v>1</x:v>
      </x:c>
    </x:row>
    <x:row r="561" spans="3:8">
      <x:c r="C561" s="241" t="s">
        <x:v>12689</x:v>
      </x:c>
      <x:c r="D561" s="240" t="s">
        <x:v>4027</x:v>
      </x:c>
      <x:c r="E561" s="240">
        <x:v>1</x:v>
      </x:c>
      <x:c r="F561" s="280" t="s">
        <x:v>6045</x:v>
      </x:c>
      <x:c r="G561" s="281" t="s">
        <x:v>6097</x:v>
      </x:c>
      <x:c r="H561" s="281">
        <x:v>1</x:v>
      </x:c>
    </x:row>
    <x:row r="562" spans="3:8">
      <x:c r="C562" s="241" t="s">
        <x:v>2393</x:v>
      </x:c>
      <x:c r="D562" s="240" t="s">
        <x:v>4027</x:v>
      </x:c>
      <x:c r="E562" s="240">
        <x:v>1</x:v>
      </x:c>
      <x:c r="F562" s="280" t="s">
        <x:v>6302</x:v>
      </x:c>
      <x:c r="G562" s="281" t="s">
        <x:v>6089</x:v>
      </x:c>
      <x:c r="H562" s="281">
        <x:v>1</x:v>
      </x:c>
    </x:row>
    <x:row r="563" spans="3:8">
      <x:c r="C563" s="241" t="s">
        <x:v>2171</x:v>
      </x:c>
      <x:c r="D563" s="240" t="s">
        <x:v>4027</x:v>
      </x:c>
      <x:c r="E563" s="240">
        <x:v>1</x:v>
      </x:c>
      <x:c r="F563" s="280" t="s">
        <x:v>5954</x:v>
      </x:c>
      <x:c r="G563" s="281" t="s">
        <x:v>6089</x:v>
      </x:c>
      <x:c r="H563" s="281">
        <x:v>1</x:v>
      </x:c>
    </x:row>
    <x:row r="564" spans="5:5">
      <x:c r="E564" s="240">
        <x:f>SUM(E551:E563)</x:f>
        <x:v>13</x:v>
      </x:c>
    </x:row>
    <x:row r="565" spans="1:8">
      <x:c r="A565" s="232">
        <x:v>45796</x:v>
      </x:c>
      <x:c r="B565" s="499"/>
      <x:c r="C565" s="241" t="s">
        <x:v>2374</x:v>
      </x:c>
      <x:c r="D565" s="240" t="s">
        <x:v>4067</x:v>
      </x:c>
      <x:c r="E565" s="240">
        <x:v>1</x:v>
      </x:c>
      <x:c r="F565" s="241" t="s">
        <x:v>2374</x:v>
      </x:c>
      <x:c r="G565" s="240" t="s">
        <x:v>4067</x:v>
      </x:c>
      <x:c r="H565" s="240">
        <x:v>1</x:v>
      </x:c>
    </x:row>
    <x:row r="566" spans="3:8">
      <x:c r="C566" s="241" t="s">
        <x:v>6201</x:v>
      </x:c>
      <x:c r="D566" s="240" t="s">
        <x:v>4067</x:v>
      </x:c>
      <x:c r="E566" s="240">
        <x:v>1</x:v>
      </x:c>
      <x:c r="F566" s="241" t="s">
        <x:v>6201</x:v>
      </x:c>
      <x:c r="G566" s="240" t="s">
        <x:v>4067</x:v>
      </x:c>
      <x:c r="H566" s="240">
        <x:v>1</x:v>
      </x:c>
    </x:row>
    <x:row r="567" spans="3:8">
      <x:c r="C567" s="241" t="s">
        <x:v>6021</x:v>
      </x:c>
      <x:c r="D567" s="240" t="s">
        <x:v>4067</x:v>
      </x:c>
      <x:c r="E567" s="240">
        <x:v>1</x:v>
      </x:c>
      <x:c r="F567" s="241" t="s">
        <x:v>6021</x:v>
      </x:c>
      <x:c r="G567" s="240" t="s">
        <x:v>4067</x:v>
      </x:c>
      <x:c r="H567" s="240">
        <x:v>1</x:v>
      </x:c>
    </x:row>
    <x:row r="568" spans="3:8">
      <x:c r="C568" s="241" t="s">
        <x:v>4573</x:v>
      </x:c>
      <x:c r="D568" s="240" t="s">
        <x:v>4067</x:v>
      </x:c>
      <x:c r="E568" s="240">
        <x:v>1</x:v>
      </x:c>
      <x:c r="F568" s="241" t="s">
        <x:v>4573</x:v>
      </x:c>
      <x:c r="G568" s="240" t="s">
        <x:v>4067</x:v>
      </x:c>
      <x:c r="H568" s="240">
        <x:v>1</x:v>
      </x:c>
    </x:row>
    <x:row r="569" spans="3:8">
      <x:c r="C569" s="241" t="s">
        <x:v>8519</x:v>
      </x:c>
      <x:c r="D569" s="240" t="s">
        <x:v>4067</x:v>
      </x:c>
      <x:c r="E569" s="240">
        <x:v>1</x:v>
      </x:c>
      <x:c r="F569" s="241" t="s">
        <x:v>8519</x:v>
      </x:c>
      <x:c r="G569" s="240" t="s">
        <x:v>4067</x:v>
      </x:c>
      <x:c r="H569" s="240">
        <x:v>1</x:v>
      </x:c>
    </x:row>
    <x:row r="570" spans="5:5">
      <x:c r="E570" s="240">
        <x:f>SUM(E565:E569)</x:f>
        <x:v>5</x:v>
      </x:c>
    </x:row>
    <x:row r="571" spans="1:8">
      <x:c r="A571" s="232">
        <x:v>45797</x:v>
      </x:c>
      <x:c r="B571" s="499"/>
      <x:c r="C571" s="241" t="s">
        <x:v>12458</x:v>
      </x:c>
      <x:c r="D571" s="240" t="s">
        <x:v>4007</x:v>
      </x:c>
      <x:c r="E571" s="240">
        <x:v>1</x:v>
      </x:c>
      <x:c r="F571" s="241" t="s">
        <x:v>7507</x:v>
      </x:c>
      <x:c r="G571" s="240" t="s">
        <x:v>4067</x:v>
      </x:c>
      <x:c r="H571" s="240">
        <x:v>1</x:v>
      </x:c>
    </x:row>
    <x:row r="572" spans="3:8">
      <x:c r="C572" s="241" t="s">
        <x:v>5532</x:v>
      </x:c>
      <x:c r="D572" s="240" t="s">
        <x:v>4007</x:v>
      </x:c>
      <x:c r="E572" s="240">
        <x:v>1</x:v>
      </x:c>
      <x:c r="F572" s="241" t="s">
        <x:v>12476</x:v>
      </x:c>
      <x:c r="G572" s="240" t="s">
        <x:v>4067</x:v>
      </x:c>
      <x:c r="H572" s="240">
        <x:v>1</x:v>
      </x:c>
    </x:row>
    <x:row r="573" spans="3:8">
      <x:c r="C573" s="241" t="s">
        <x:v>7767</x:v>
      </x:c>
      <x:c r="D573" s="240" t="s">
        <x:v>4007</x:v>
      </x:c>
      <x:c r="E573" s="240">
        <x:v>1</x:v>
      </x:c>
      <x:c r="F573" s="241" t="s">
        <x:v>12458</x:v>
      </x:c>
      <x:c r="G573" s="240" t="s">
        <x:v>4007</x:v>
      </x:c>
      <x:c r="H573" s="240">
        <x:v>1</x:v>
      </x:c>
    </x:row>
    <x:row r="574" spans="3:8">
      <x:c r="C574" s="241" t="s">
        <x:v>7852</x:v>
      </x:c>
      <x:c r="D574" s="240" t="s">
        <x:v>4007</x:v>
      </x:c>
      <x:c r="E574" s="240">
        <x:v>1</x:v>
      </x:c>
      <x:c r="F574" s="241" t="s">
        <x:v>5532</x:v>
      </x:c>
      <x:c r="G574" s="240" t="s">
        <x:v>4007</x:v>
      </x:c>
      <x:c r="H574" s="240">
        <x:v>1</x:v>
      </x:c>
    </x:row>
    <x:row r="575" spans="3:8">
      <x:c r="C575" s="241" t="s">
        <x:v>11405</x:v>
      </x:c>
      <x:c r="D575" s="240" t="s">
        <x:v>6097</x:v>
      </x:c>
      <x:c r="E575" s="240">
        <x:v>1</x:v>
      </x:c>
      <x:c r="F575" s="241" t="s">
        <x:v>11405</x:v>
      </x:c>
      <x:c r="G575" s="240" t="s">
        <x:v>6097</x:v>
      </x:c>
      <x:c r="H575" s="240">
        <x:v>1</x:v>
      </x:c>
    </x:row>
    <x:row r="576" spans="3:8">
      <x:c r="C576" s="241" t="s">
        <x:v>7507</x:v>
      </x:c>
      <x:c r="D576" s="240" t="s">
        <x:v>4067</x:v>
      </x:c>
      <x:c r="E576" s="240">
        <x:v>1</x:v>
      </x:c>
      <x:c r="F576" s="280" t="s">
        <x:v>7767</x:v>
      </x:c>
      <x:c r="G576" s="281" t="s">
        <x:v>4007</x:v>
      </x:c>
      <x:c r="H576" s="281">
        <x:v>1</x:v>
      </x:c>
    </x:row>
    <x:row r="577" spans="3:8">
      <x:c r="C577" s="241" t="s">
        <x:v>12476</x:v>
      </x:c>
      <x:c r="D577" s="240" t="s">
        <x:v>4067</x:v>
      </x:c>
      <x:c r="E577" s="240">
        <x:v>1</x:v>
      </x:c>
      <x:c r="F577" s="280" t="s">
        <x:v>7852</x:v>
      </x:c>
      <x:c r="G577" s="281" t="s">
        <x:v>4007</x:v>
      </x:c>
      <x:c r="H577" s="281">
        <x:v>1</x:v>
      </x:c>
    </x:row>
    <x:row r="578" spans="3:8">
      <x:c r="C578" s="241" t="s">
        <x:v>8519</x:v>
      </x:c>
      <x:c r="D578" s="240" t="s">
        <x:v>4067</x:v>
      </x:c>
      <x:c r="E578" s="240">
        <x:v>1</x:v>
      </x:c>
      <x:c r="F578" s="280" t="s">
        <x:v>2082</x:v>
      </x:c>
      <x:c r="G578" s="281" t="s">
        <x:v>4027</x:v>
      </x:c>
      <x:c r="H578" s="281">
        <x:v>1</x:v>
      </x:c>
    </x:row>
    <x:row r="579" spans="3:8">
      <x:c r="C579" s="241" t="s">
        <x:v>6082</x:v>
      </x:c>
      <x:c r="D579" s="240" t="s">
        <x:v>139</x:v>
      </x:c>
      <x:c r="E579" s="240">
        <x:v>1</x:v>
      </x:c>
      <x:c r="F579" s="280" t="s">
        <x:v>9154</x:v>
      </x:c>
      <x:c r="G579" s="281" t="s">
        <x:v>6089</x:v>
      </x:c>
      <x:c r="H579" s="281">
        <x:v>1</x:v>
      </x:c>
    </x:row>
    <x:row r="580" spans="3:8">
      <x:c r="C580" s="241" t="s">
        <x:v>9253</x:v>
      </x:c>
      <x:c r="D580" s="240" t="s">
        <x:v>6089</x:v>
      </x:c>
      <x:c r="E580" s="240">
        <x:v>1</x:v>
      </x:c>
      <x:c r="F580" s="280" t="s">
        <x:v>8519</x:v>
      </x:c>
      <x:c r="G580" s="281" t="s">
        <x:v>4067</x:v>
      </x:c>
      <x:c r="H580" s="281">
        <x:v>1</x:v>
      </x:c>
    </x:row>
    <x:row r="581" spans="3:8">
      <x:c r="C581" s="241" t="s">
        <x:v>9154</x:v>
      </x:c>
      <x:c r="D581" s="240" t="s">
        <x:v>6089</x:v>
      </x:c>
      <x:c r="E581" s="240">
        <x:v>1</x:v>
      </x:c>
      <x:c r="F581" s="280" t="s">
        <x:v>6082</x:v>
      </x:c>
      <x:c r="G581" s="281" t="s">
        <x:v>139</x:v>
      </x:c>
      <x:c r="H581" s="281">
        <x:v>1</x:v>
      </x:c>
    </x:row>
    <x:row r="582" spans="3:8">
      <x:c r="C582" s="241" t="s">
        <x:v>2082</x:v>
      </x:c>
      <x:c r="D582" s="240" t="s">
        <x:v>4027</x:v>
      </x:c>
      <x:c r="E582" s="240">
        <x:v>1</x:v>
      </x:c>
      <x:c r="F582" s="280" t="s">
        <x:v>9253</x:v>
      </x:c>
      <x:c r="G582" s="281" t="s">
        <x:v>6089</x:v>
      </x:c>
      <x:c r="H582" s="281">
        <x:v>1</x:v>
      </x:c>
    </x:row>
    <x:row r="583" spans="5:5">
      <x:c r="E583" s="240">
        <x:f>SUM(E571:E582)</x:f>
        <x:v>12</x:v>
      </x:c>
    </x:row>
    <x:row r="584" spans="1:8">
      <x:c r="A584" s="232">
        <x:v>45798</x:v>
      </x:c>
      <x:c r="B584" s="499"/>
      <x:c r="C584" s="241" t="s">
        <x:v>6032</x:v>
      </x:c>
      <x:c r="D584" s="240" t="s">
        <x:v>4007</x:v>
      </x:c>
      <x:c r="E584" s="240">
        <x:v>1</x:v>
      </x:c>
      <x:c r="F584" s="241" t="s">
        <x:v>11512</x:v>
      </x:c>
      <x:c r="G584" s="240" t="s">
        <x:v>4067</x:v>
      </x:c>
      <x:c r="H584" s="240">
        <x:v>1</x:v>
      </x:c>
    </x:row>
    <x:row r="585" spans="3:8">
      <x:c r="C585" s="241" t="s">
        <x:v>6003</x:v>
      </x:c>
      <x:c r="D585" s="240" t="s">
        <x:v>6097</x:v>
      </x:c>
      <x:c r="E585" s="240">
        <x:v>1</x:v>
      </x:c>
      <x:c r="F585" s="241" t="s">
        <x:v>5928</x:v>
      </x:c>
      <x:c r="G585" s="240" t="s">
        <x:v>4067</x:v>
      </x:c>
      <x:c r="H585" s="240">
        <x:v>1</x:v>
      </x:c>
    </x:row>
    <x:row r="586" spans="3:8">
      <x:c r="C586" s="241" t="s">
        <x:v>11512</x:v>
      </x:c>
      <x:c r="D586" s="240" t="s">
        <x:v>4067</x:v>
      </x:c>
      <x:c r="E586" s="240">
        <x:v>1</x:v>
      </x:c>
      <x:c r="F586" s="241" t="s">
        <x:v>12398</x:v>
      </x:c>
      <x:c r="G586" s="240" t="s">
        <x:v>4027</x:v>
      </x:c>
      <x:c r="H586" s="240">
        <x:v>1</x:v>
      </x:c>
    </x:row>
    <x:row r="587" spans="3:8">
      <x:c r="C587" s="241" t="s">
        <x:v>5928</x:v>
      </x:c>
      <x:c r="D587" s="240" t="s">
        <x:v>4067</x:v>
      </x:c>
      <x:c r="E587" s="240">
        <x:v>1</x:v>
      </x:c>
      <x:c r="F587" s="241" t="s">
        <x:v>5705</x:v>
      </x:c>
      <x:c r="G587" s="240" t="s">
        <x:v>4027</x:v>
      </x:c>
      <x:c r="H587" s="240">
        <x:v>1</x:v>
      </x:c>
    </x:row>
    <x:row r="588" spans="3:8">
      <x:c r="C588" s="241" t="s">
        <x:v>9316</x:v>
      </x:c>
      <x:c r="D588" s="240" t="s">
        <x:v>6089</x:v>
      </x:c>
      <x:c r="E588" s="240">
        <x:v>1</x:v>
      </x:c>
      <x:c r="F588" s="241" t="s">
        <x:v>9316</x:v>
      </x:c>
      <x:c r="G588" s="240" t="s">
        <x:v>6089</x:v>
      </x:c>
      <x:c r="H588" s="240">
        <x:v>1</x:v>
      </x:c>
    </x:row>
    <x:row r="589" spans="3:8">
      <x:c r="C589" s="241" t="s">
        <x:v>9100</x:v>
      </x:c>
      <x:c r="D589" s="240" t="s">
        <x:v>6089</x:v>
      </x:c>
      <x:c r="E589" s="240">
        <x:v>1</x:v>
      </x:c>
      <x:c r="F589" s="241" t="s">
        <x:v>6003</x:v>
      </x:c>
      <x:c r="G589" s="240" t="s">
        <x:v>6097</x:v>
      </x:c>
      <x:c r="H589" s="240">
        <x:v>1</x:v>
      </x:c>
    </x:row>
    <x:row r="590" spans="3:8">
      <x:c r="C590" s="241" t="s">
        <x:v>12398</x:v>
      </x:c>
      <x:c r="D590" s="240" t="s">
        <x:v>4027</x:v>
      </x:c>
      <x:c r="E590" s="240">
        <x:v>1</x:v>
      </x:c>
      <x:c r="F590" s="241" t="s">
        <x:v>6032</x:v>
      </x:c>
      <x:c r="G590" s="240" t="s">
        <x:v>4007</x:v>
      </x:c>
      <x:c r="H590" s="240">
        <x:v>1</x:v>
      </x:c>
    </x:row>
    <x:row r="591" spans="3:8">
      <x:c r="C591" s="241" t="s">
        <x:v>5705</x:v>
      </x:c>
      <x:c r="D591" s="240" t="s">
        <x:v>4027</x:v>
      </x:c>
      <x:c r="E591" s="240">
        <x:v>1</x:v>
      </x:c>
      <x:c r="F591" s="241" t="s">
        <x:v>9100</x:v>
      </x:c>
      <x:c r="G591" s="240" t="s">
        <x:v>6089</x:v>
      </x:c>
      <x:c r="H591" s="240">
        <x:v>1</x:v>
      </x:c>
    </x:row>
    <x:row r="592" spans="5:5">
      <x:c r="E592" s="240">
        <x:f>SUM(E584:E591)</x:f>
        <x:v>8</x:v>
      </x:c>
    </x:row>
    <x:row r="593" spans="1:8">
      <x:c r="A593" s="232">
        <x:v>45799</x:v>
      </x:c>
      <x:c r="B593" s="499"/>
      <x:c r="C593" s="241" t="s">
        <x:v>8455</x:v>
      </x:c>
      <x:c r="D593" s="240" t="s">
        <x:v>4061</x:v>
      </x:c>
      <x:c r="E593" s="240">
        <x:v>1</x:v>
      </x:c>
      <x:c r="F593" s="241" t="s">
        <x:v>12671</x:v>
      </x:c>
      <x:c r="G593" s="240" t="s">
        <x:v>4027</x:v>
      </x:c>
      <x:c r="H593" s="240">
        <x:v>1</x:v>
      </x:c>
    </x:row>
    <x:row r="594" spans="3:8">
      <x:c r="C594" s="241" t="s">
        <x:v>2500</x:v>
      </x:c>
      <x:c r="D594" s="240" t="s">
        <x:v>4007</x:v>
      </x:c>
      <x:c r="E594" s="240">
        <x:v>1</x:v>
      </x:c>
      <x:c r="F594" s="241" t="s">
        <x:v>7870</x:v>
      </x:c>
      <x:c r="G594" s="240" t="s">
        <x:v>4027</x:v>
      </x:c>
      <x:c r="H594" s="240">
        <x:v>1</x:v>
      </x:c>
    </x:row>
    <x:row r="595" spans="3:8">
      <x:c r="C595" s="241" t="s">
        <x:v>2120</x:v>
      </x:c>
      <x:c r="D595" s="240" t="s">
        <x:v>6097</x:v>
      </x:c>
      <x:c r="E595" s="240">
        <x:v>1</x:v>
      </x:c>
      <x:c r="F595" s="241" t="s">
        <x:v>2500</x:v>
      </x:c>
      <x:c r="G595" s="240" t="s">
        <x:v>4007</x:v>
      </x:c>
      <x:c r="H595" s="240">
        <x:v>1</x:v>
      </x:c>
    </x:row>
    <x:row r="596" spans="3:8">
      <x:c r="C596" s="241" t="s">
        <x:v>8340</x:v>
      </x:c>
      <x:c r="D596" s="240" t="s">
        <x:v>6097</x:v>
      </x:c>
      <x:c r="E596" s="240">
        <x:v>1</x:v>
      </x:c>
      <x:c r="F596" s="241" t="s">
        <x:v>7815</x:v>
      </x:c>
      <x:c r="G596" s="240" t="s">
        <x:v>4067</x:v>
      </x:c>
      <x:c r="H596" s="240">
        <x:v>1</x:v>
      </x:c>
    </x:row>
    <x:row r="597" spans="3:8">
      <x:c r="C597" s="241" t="s">
        <x:v>7815</x:v>
      </x:c>
      <x:c r="D597" s="240" t="s">
        <x:v>4067</x:v>
      </x:c>
      <x:c r="E597" s="240">
        <x:v>1</x:v>
      </x:c>
      <x:c r="F597" s="241" t="s">
        <x:v>1971</x:v>
      </x:c>
      <x:c r="G597" s="240" t="s">
        <x:v>4067</x:v>
      </x:c>
      <x:c r="H597" s="240">
        <x:v>1</x:v>
      </x:c>
    </x:row>
    <x:row r="598" spans="3:8">
      <x:c r="C598" s="241" t="s">
        <x:v>1971</x:v>
      </x:c>
      <x:c r="D598" s="240" t="s">
        <x:v>4067</x:v>
      </x:c>
      <x:c r="E598" s="240">
        <x:v>1</x:v>
      </x:c>
      <x:c r="F598" s="241" t="s">
        <x:v>8931</x:v>
      </x:c>
      <x:c r="G598" s="240" t="s">
        <x:v>4067</x:v>
      </x:c>
      <x:c r="H598" s="240">
        <x:v>1</x:v>
      </x:c>
    </x:row>
    <x:row r="599" spans="3:8">
      <x:c r="C599" s="241" t="s">
        <x:v>8931</x:v>
      </x:c>
      <x:c r="D599" s="240" t="s">
        <x:v>4067</x:v>
      </x:c>
      <x:c r="E599" s="240">
        <x:v>1</x:v>
      </x:c>
      <x:c r="F599" s="241" t="s">
        <x:v>2120</x:v>
      </x:c>
      <x:c r="G599" s="240" t="s">
        <x:v>6097</x:v>
      </x:c>
      <x:c r="H599" s="240">
        <x:v>1</x:v>
      </x:c>
    </x:row>
    <x:row r="600" spans="3:8">
      <x:c r="C600" s="241" t="s">
        <x:v>8471</x:v>
      </x:c>
      <x:c r="D600" s="240" t="s">
        <x:v>4067</x:v>
      </x:c>
      <x:c r="E600" s="240">
        <x:v>1</x:v>
      </x:c>
      <x:c r="F600" s="241" t="s">
        <x:v>8471</x:v>
      </x:c>
      <x:c r="G600" s="240" t="s">
        <x:v>4067</x:v>
      </x:c>
      <x:c r="H600" s="240">
        <x:v>1</x:v>
      </x:c>
    </x:row>
    <x:row r="601" spans="3:8">
      <x:c r="C601" s="241" t="s">
        <x:v>6178</x:v>
      </x:c>
      <x:c r="D601" s="240" t="s">
        <x:v>6089</x:v>
      </x:c>
      <x:c r="E601" s="240">
        <x:v>1</x:v>
      </x:c>
      <x:c r="F601" s="241" t="s">
        <x:v>6178</x:v>
      </x:c>
      <x:c r="G601" s="240" t="s">
        <x:v>6089</x:v>
      </x:c>
      <x:c r="H601" s="240">
        <x:v>1</x:v>
      </x:c>
    </x:row>
    <x:row r="602" spans="3:8">
      <x:c r="C602" s="241" t="s">
        <x:v>2017</x:v>
      </x:c>
      <x:c r="D602" s="240" t="s">
        <x:v>6089</x:v>
      </x:c>
      <x:c r="E602" s="240">
        <x:v>1</x:v>
      </x:c>
      <x:c r="F602" s="241" t="s">
        <x:v>2017</x:v>
      </x:c>
      <x:c r="G602" s="240" t="s">
        <x:v>6089</x:v>
      </x:c>
      <x:c r="H602" s="240">
        <x:v>1</x:v>
      </x:c>
    </x:row>
    <x:row r="603" spans="3:8">
      <x:c r="C603" s="241" t="s">
        <x:v>12671</x:v>
      </x:c>
      <x:c r="D603" s="240" t="s">
        <x:v>4027</x:v>
      </x:c>
      <x:c r="E603" s="240">
        <x:v>1</x:v>
      </x:c>
      <x:c r="F603" s="241" t="s">
        <x:v>8340</x:v>
      </x:c>
      <x:c r="G603" s="240" t="s">
        <x:v>6097</x:v>
      </x:c>
      <x:c r="H603" s="240">
        <x:v>1</x:v>
      </x:c>
    </x:row>
    <x:row r="604" spans="3:8">
      <x:c r="C604" s="241" t="s">
        <x:v>7870</x:v>
      </x:c>
      <x:c r="D604" s="240" t="s">
        <x:v>4027</x:v>
      </x:c>
      <x:c r="E604" s="240">
        <x:v>1</x:v>
      </x:c>
      <x:c r="F604" s="241" t="s">
        <x:v>8455</x:v>
      </x:c>
      <x:c r="G604" s="240" t="s">
        <x:v>4061</x:v>
      </x:c>
      <x:c r="H604" s="240">
        <x:v>1</x:v>
      </x:c>
    </x:row>
    <x:row r="605" spans="5:5">
      <x:c r="E605" s="240">
        <x:f>SUM(E593:E604)</x:f>
        <x:v>12</x:v>
      </x:c>
    </x:row>
    <x:row r="606" spans="1:8">
      <x:c r="A606" s="232">
        <x:v>45800</x:v>
      </x:c>
      <x:c r="B606" s="499"/>
      <x:c r="C606" s="241" t="s">
        <x:v>9158</x:v>
      </x:c>
      <x:c r="D606" s="240" t="s">
        <x:v>4061</x:v>
      </x:c>
      <x:c r="E606" s="240">
        <x:v>1</x:v>
      </x:c>
      <x:c r="F606" s="241" t="s">
        <x:v>7544</x:v>
      </x:c>
      <x:c r="G606" s="240" t="s">
        <x:v>6089</x:v>
      </x:c>
      <x:c r="H606" s="240">
        <x:v>1</x:v>
      </x:c>
    </x:row>
    <x:row r="607" spans="3:8">
      <x:c r="C607" s="241" t="s">
        <x:v>5532</x:v>
      </x:c>
      <x:c r="D607" s="240" t="s">
        <x:v>4007</x:v>
      </x:c>
      <x:c r="E607" s="240">
        <x:v>1</x:v>
      </x:c>
      <x:c r="F607" s="241" t="s">
        <x:v>11401</x:v>
      </x:c>
      <x:c r="G607" s="240" t="s">
        <x:v>6089</x:v>
      </x:c>
      <x:c r="H607" s="240">
        <x:v>1</x:v>
      </x:c>
    </x:row>
    <x:row r="608" spans="3:8">
      <x:c r="C608" s="241" t="s">
        <x:v>12388</x:v>
      </x:c>
      <x:c r="D608" s="240" t="s">
        <x:v>6097</x:v>
      </x:c>
      <x:c r="E608" s="240">
        <x:v>1</x:v>
      </x:c>
      <x:c r="F608" s="241" t="s">
        <x:v>12625</x:v>
      </x:c>
      <x:c r="G608" s="240" t="s">
        <x:v>4027</x:v>
      </x:c>
      <x:c r="H608" s="240">
        <x:v>1</x:v>
      </x:c>
    </x:row>
    <x:row r="609" spans="3:8">
      <x:c r="C609" s="241" t="s">
        <x:v>5779</x:v>
      </x:c>
      <x:c r="D609" s="240" t="s">
        <x:v>6097</x:v>
      </x:c>
      <x:c r="E609" s="240">
        <x:v>1</x:v>
      </x:c>
      <x:c r="F609" s="241" t="s">
        <x:v>9204</x:v>
      </x:c>
      <x:c r="G609" s="240" t="s">
        <x:v>4027</x:v>
      </x:c>
      <x:c r="H609" s="240">
        <x:v>1</x:v>
      </x:c>
    </x:row>
    <x:row r="610" spans="3:8">
      <x:c r="C610" s="241" t="s">
        <x:v>7921</x:v>
      </x:c>
      <x:c r="D610" s="240" t="s">
        <x:v>6097</x:v>
      </x:c>
      <x:c r="E610" s="240">
        <x:v>1</x:v>
      </x:c>
      <x:c r="F610" s="241" t="s">
        <x:v>8104</x:v>
      </x:c>
      <x:c r="G610" s="240" t="s">
        <x:v>4067</x:v>
      </x:c>
      <x:c r="H610" s="240">
        <x:v>1</x:v>
      </x:c>
    </x:row>
    <x:row r="611" spans="3:8">
      <x:c r="C611" s="241" t="s">
        <x:v>4374</x:v>
      </x:c>
      <x:c r="D611" s="240" t="s">
        <x:v>6097</x:v>
      </x:c>
      <x:c r="E611" s="240">
        <x:v>1</x:v>
      </x:c>
      <x:c r="F611" s="241" t="s">
        <x:v>7842</x:v>
      </x:c>
      <x:c r="G611" s="240" t="s">
        <x:v>4067</x:v>
      </x:c>
      <x:c r="H611" s="240">
        <x:v>1</x:v>
      </x:c>
    </x:row>
    <x:row r="612" spans="3:8">
      <x:c r="C612" s="241" t="s">
        <x:v>6096</x:v>
      </x:c>
      <x:c r="D612" s="240" t="s">
        <x:v>6097</x:v>
      </x:c>
      <x:c r="E612" s="240">
        <x:v>1</x:v>
      </x:c>
      <x:c r="F612" s="241" t="s">
        <x:v>5532</x:v>
      </x:c>
      <x:c r="G612" s="240" t="s">
        <x:v>4007</x:v>
      </x:c>
      <x:c r="H612" s="240">
        <x:v>1</x:v>
      </x:c>
    </x:row>
    <x:row r="613" spans="3:8">
      <x:c r="C613" s="241" t="s">
        <x:v>9021</x:v>
      </x:c>
      <x:c r="D613" s="240" t="s">
        <x:v>6097</x:v>
      </x:c>
      <x:c r="E613" s="240">
        <x:v>1</x:v>
      </x:c>
      <x:c r="F613" s="241" t="s">
        <x:v>12449</x:v>
      </x:c>
      <x:c r="G613" s="240" t="s">
        <x:v>6089</x:v>
      </x:c>
      <x:c r="H613" s="240">
        <x:v>1</x:v>
      </x:c>
    </x:row>
    <x:row r="614" spans="3:8">
      <x:c r="C614" s="241" t="s">
        <x:v>9262</x:v>
      </x:c>
      <x:c r="D614" s="240" t="s">
        <x:v>6097</x:v>
      </x:c>
      <x:c r="E614" s="240">
        <x:v>1</x:v>
      </x:c>
      <x:c r="F614" s="241" t="s">
        <x:v>8094</x:v>
      </x:c>
      <x:c r="G614" s="240" t="s">
        <x:v>4027</x:v>
      </x:c>
      <x:c r="H614" s="240">
        <x:v>1</x:v>
      </x:c>
    </x:row>
    <x:row r="615" spans="3:8">
      <x:c r="C615" s="241" t="s">
        <x:v>8104</x:v>
      </x:c>
      <x:c r="D615" s="240" t="s">
        <x:v>4067</x:v>
      </x:c>
      <x:c r="E615" s="240">
        <x:v>1</x:v>
      </x:c>
      <x:c r="F615" s="241" t="s">
        <x:v>7783</x:v>
      </x:c>
      <x:c r="G615" s="240" t="s">
        <x:v>4027</x:v>
      </x:c>
      <x:c r="H615" s="240">
        <x:v>1</x:v>
      </x:c>
    </x:row>
    <x:row r="616" spans="3:8">
      <x:c r="C616" s="241" t="s">
        <x:v>7842</x:v>
      </x:c>
      <x:c r="D616" s="240" t="s">
        <x:v>4067</x:v>
      </x:c>
      <x:c r="E616" s="240">
        <x:v>1</x:v>
      </x:c>
      <x:c r="F616" s="241" t="s">
        <x:v>5770</x:v>
      </x:c>
      <x:c r="G616" s="240" t="s">
        <x:v>4027</x:v>
      </x:c>
      <x:c r="H616" s="240">
        <x:v>1</x:v>
      </x:c>
    </x:row>
    <x:row r="617" spans="3:8">
      <x:c r="C617" s="241" t="s">
        <x:v>5619</x:v>
      </x:c>
      <x:c r="D617" s="240" t="s">
        <x:v>4067</x:v>
      </x:c>
      <x:c r="E617" s="240">
        <x:v>1</x:v>
      </x:c>
      <x:c r="F617" s="241" t="s">
        <x:v>12388</x:v>
      </x:c>
      <x:c r="G617" s="240" t="s">
        <x:v>6097</x:v>
      </x:c>
      <x:c r="H617" s="240">
        <x:v>1</x:v>
      </x:c>
    </x:row>
    <x:row r="618" spans="3:8">
      <x:c r="C618" s="241" t="s">
        <x:v>5966</x:v>
      </x:c>
      <x:c r="D618" s="240" t="s">
        <x:v>4067</x:v>
      </x:c>
      <x:c r="E618" s="240">
        <x:v>1</x:v>
      </x:c>
      <x:c r="F618" s="241" t="s">
        <x:v>5779</x:v>
      </x:c>
      <x:c r="G618" s="240" t="s">
        <x:v>6097</x:v>
      </x:c>
      <x:c r="H618" s="240">
        <x:v>1</x:v>
      </x:c>
    </x:row>
    <x:row r="619" spans="3:8">
      <x:c r="C619" s="241" t="s">
        <x:v>2144</x:v>
      </x:c>
      <x:c r="D619" s="240" t="s">
        <x:v>4067</x:v>
      </x:c>
      <x:c r="E619" s="240">
        <x:v>1</x:v>
      </x:c>
      <x:c r="F619" s="241" t="s">
        <x:v>5619</x:v>
      </x:c>
      <x:c r="G619" s="240" t="s">
        <x:v>4067</x:v>
      </x:c>
      <x:c r="H619" s="240">
        <x:v>1</x:v>
      </x:c>
    </x:row>
    <x:row r="620" spans="3:8">
      <x:c r="C620" s="241" t="s">
        <x:v>9185</x:v>
      </x:c>
      <x:c r="D620" s="240" t="s">
        <x:v>4067</x:v>
      </x:c>
      <x:c r="E620" s="240">
        <x:v>1</x:v>
      </x:c>
      <x:c r="F620" s="241" t="s">
        <x:v>7921</x:v>
      </x:c>
      <x:c r="G620" s="240" t="s">
        <x:v>6097</x:v>
      </x:c>
      <x:c r="H620" s="240">
        <x:v>1</x:v>
      </x:c>
    </x:row>
    <x:row r="621" spans="3:8">
      <x:c r="C621" s="241" t="s">
        <x:v>9287</x:v>
      </x:c>
      <x:c r="D621" s="240" t="s">
        <x:v>4067</x:v>
      </x:c>
      <x:c r="E621" s="240">
        <x:v>1</x:v>
      </x:c>
      <x:c r="F621" s="241" t="s">
        <x:v>12672</x:v>
      </x:c>
      <x:c r="G621" s="240" t="s">
        <x:v>4027</x:v>
      </x:c>
      <x:c r="H621" s="240">
        <x:v>1</x:v>
      </x:c>
    </x:row>
    <x:row r="622" spans="3:8">
      <x:c r="C622" s="241" t="s">
        <x:v>8441</x:v>
      </x:c>
      <x:c r="D622" s="240" t="s">
        <x:v>4067</x:v>
      </x:c>
      <x:c r="E622" s="240">
        <x:v>1</x:v>
      </x:c>
      <x:c r="F622" s="289" t="s">
        <x:v>5966</x:v>
      </x:c>
      <x:c r="G622" s="240" t="s">
        <x:v>4067</x:v>
      </x:c>
      <x:c r="H622" s="240">
        <x:v>1</x:v>
      </x:c>
    </x:row>
    <x:row r="623" spans="3:8">
      <x:c r="C623" s="241" t="s">
        <x:v>6249</x:v>
      </x:c>
      <x:c r="D623" s="240" t="s">
        <x:v>4067</x:v>
      </x:c>
      <x:c r="E623" s="240">
        <x:v>1</x:v>
      </x:c>
      <x:c r="F623" s="289" t="s">
        <x:v>2012</x:v>
      </x:c>
      <x:c r="G623" s="240" t="s">
        <x:v>6089</x:v>
      </x:c>
      <x:c r="H623" s="240">
        <x:v>1</x:v>
      </x:c>
    </x:row>
    <x:row r="624" spans="3:8">
      <x:c r="C624" s="241" t="s">
        <x:v>7544</x:v>
      </x:c>
      <x:c r="D624" s="240" t="s">
        <x:v>6089</x:v>
      </x:c>
      <x:c r="E624" s="240">
        <x:v>1</x:v>
      </x:c>
      <x:c r="F624" s="289" t="s">
        <x:v>2109</x:v>
      </x:c>
      <x:c r="G624" s="240" t="s">
        <x:v>6089</x:v>
      </x:c>
      <x:c r="H624" s="240">
        <x:v>1</x:v>
      </x:c>
    </x:row>
    <x:row r="625" spans="3:8">
      <x:c r="C625" s="241" t="s">
        <x:v>11401</x:v>
      </x:c>
      <x:c r="D625" s="240" t="s">
        <x:v>6089</x:v>
      </x:c>
      <x:c r="E625" s="240">
        <x:v>1</x:v>
      </x:c>
      <x:c r="F625" s="289" t="s">
        <x:v>4374</x:v>
      </x:c>
      <x:c r="G625" s="240" t="s">
        <x:v>6097</x:v>
      </x:c>
      <x:c r="H625" s="240">
        <x:v>1</x:v>
      </x:c>
    </x:row>
    <x:row r="626" spans="3:8">
      <x:c r="C626" s="241" t="s">
        <x:v>12449</x:v>
      </x:c>
      <x:c r="D626" s="240" t="s">
        <x:v>6089</x:v>
      </x:c>
      <x:c r="E626" s="240">
        <x:v>1</x:v>
      </x:c>
      <x:c r="F626" s="289" t="s">
        <x:v>4545</x:v>
      </x:c>
      <x:c r="G626" s="240" t="s">
        <x:v>4027</x:v>
      </x:c>
      <x:c r="H626" s="240">
        <x:v>1</x:v>
      </x:c>
    </x:row>
    <x:row r="627" spans="3:8">
      <x:c r="C627" s="241" t="s">
        <x:v>2012</x:v>
      </x:c>
      <x:c r="D627" s="240" t="s">
        <x:v>6089</x:v>
      </x:c>
      <x:c r="E627" s="240">
        <x:v>1</x:v>
      </x:c>
      <x:c r="F627" s="289" t="s">
        <x:v>2144</x:v>
      </x:c>
      <x:c r="G627" s="240" t="s">
        <x:v>4067</x:v>
      </x:c>
      <x:c r="H627" s="240">
        <x:v>1</x:v>
      </x:c>
    </x:row>
    <x:row r="628" spans="3:8">
      <x:c r="C628" s="241" t="s">
        <x:v>2109</x:v>
      </x:c>
      <x:c r="D628" s="240" t="s">
        <x:v>6089</x:v>
      </x:c>
      <x:c r="E628" s="240">
        <x:v>1</x:v>
      </x:c>
      <x:c r="F628" s="288" t="s">
        <x:v>9185</x:v>
      </x:c>
      <x:c r="G628" s="240" t="s">
        <x:v>4067</x:v>
      </x:c>
      <x:c r="H628" s="240">
        <x:v>1</x:v>
      </x:c>
    </x:row>
    <x:row r="629" spans="3:8">
      <x:c r="C629" s="241" t="s">
        <x:v>8985</x:v>
      </x:c>
      <x:c r="D629" s="240" t="s">
        <x:v>6089</x:v>
      </x:c>
      <x:c r="E629" s="240">
        <x:v>1</x:v>
      </x:c>
      <x:c r="F629" s="288" t="s">
        <x:v>8985</x:v>
      </x:c>
      <x:c r="G629" s="240" t="s">
        <x:v>6089</x:v>
      </x:c>
      <x:c r="H629" s="240">
        <x:v>1</x:v>
      </x:c>
    </x:row>
    <x:row r="630" spans="3:8">
      <x:c r="C630" s="241" t="s">
        <x:v>4434</x:v>
      </x:c>
      <x:c r="D630" s="240" t="s">
        <x:v>6089</x:v>
      </x:c>
      <x:c r="E630" s="240">
        <x:v>1</x:v>
      </x:c>
      <x:c r="F630" s="288" t="s">
        <x:v>4434</x:v>
      </x:c>
      <x:c r="G630" s="240" t="s">
        <x:v>6089</x:v>
      </x:c>
      <x:c r="H630" s="240">
        <x:v>1</x:v>
      </x:c>
    </x:row>
    <x:row r="631" spans="3:8">
      <x:c r="C631" s="241" t="s">
        <x:v>9308</x:v>
      </x:c>
      <x:c r="D631" s="240" t="s">
        <x:v>6089</x:v>
      </x:c>
      <x:c r="E631" s="240">
        <x:v>1</x:v>
      </x:c>
      <x:c r="F631" s="288" t="s">
        <x:v>6096</x:v>
      </x:c>
      <x:c r="G631" s="240" t="s">
        <x:v>6097</x:v>
      </x:c>
      <x:c r="H631" s="240">
        <x:v>1</x:v>
      </x:c>
    </x:row>
    <x:row r="632" spans="3:8">
      <x:c r="C632" s="241" t="s">
        <x:v>9101</x:v>
      </x:c>
      <x:c r="D632" s="240" t="s">
        <x:v>6089</x:v>
      </x:c>
      <x:c r="E632" s="240">
        <x:v>1</x:v>
      </x:c>
      <x:c r="F632" s="287" t="s">
        <x:v>9287</x:v>
      </x:c>
      <x:c r="G632" s="240" t="s">
        <x:v>4067</x:v>
      </x:c>
      <x:c r="H632" s="240">
        <x:v>1</x:v>
      </x:c>
    </x:row>
    <x:row r="633" spans="3:8">
      <x:c r="C633" s="241" t="s">
        <x:v>8417</x:v>
      </x:c>
      <x:c r="D633" s="240" t="s">
        <x:v>6089</x:v>
      </x:c>
      <x:c r="E633" s="240">
        <x:v>1</x:v>
      </x:c>
      <x:c r="F633" s="287" t="s">
        <x:v>8441</x:v>
      </x:c>
      <x:c r="G633" s="240" t="s">
        <x:v>4067</x:v>
      </x:c>
      <x:c r="H633" s="240">
        <x:v>1</x:v>
      </x:c>
    </x:row>
    <x:row r="634" spans="3:8">
      <x:c r="C634" s="241" t="s">
        <x:v>12625</x:v>
      </x:c>
      <x:c r="D634" s="240" t="s">
        <x:v>4027</x:v>
      </x:c>
      <x:c r="E634" s="240">
        <x:v>1</x:v>
      </x:c>
      <x:c r="F634" s="287" t="s">
        <x:v>6249</x:v>
      </x:c>
      <x:c r="G634" s="240" t="s">
        <x:v>4067</x:v>
      </x:c>
      <x:c r="H634" s="240">
        <x:v>1</x:v>
      </x:c>
    </x:row>
    <x:row r="635" spans="3:8">
      <x:c r="C635" s="241" t="s">
        <x:v>9204</x:v>
      </x:c>
      <x:c r="D635" s="240" t="s">
        <x:v>4027</x:v>
      </x:c>
      <x:c r="E635" s="240">
        <x:v>1</x:v>
      </x:c>
      <x:c r="F635" s="287" t="s">
        <x:v>6025</x:v>
      </x:c>
      <x:c r="G635" s="240" t="s">
        <x:v>4027</x:v>
      </x:c>
      <x:c r="H635" s="240">
        <x:v>1</x:v>
      </x:c>
    </x:row>
    <x:row r="636" spans="3:8">
      <x:c r="C636" s="241" t="s">
        <x:v>8094</x:v>
      </x:c>
      <x:c r="D636" s="240" t="s">
        <x:v>4027</x:v>
      </x:c>
      <x:c r="E636" s="240">
        <x:v>1</x:v>
      </x:c>
      <x:c r="F636" s="287" t="s">
        <x:v>4368</x:v>
      </x:c>
      <x:c r="G636" s="240" t="s">
        <x:v>4027</x:v>
      </x:c>
      <x:c r="H636" s="240">
        <x:v>1</x:v>
      </x:c>
    </x:row>
    <x:row r="637" spans="3:8">
      <x:c r="C637" s="241" t="s">
        <x:v>7783</x:v>
      </x:c>
      <x:c r="D637" s="240" t="s">
        <x:v>4027</x:v>
      </x:c>
      <x:c r="E637" s="240">
        <x:v>1</x:v>
      </x:c>
      <x:c r="F637" s="287" t="s">
        <x:v>4536</x:v>
      </x:c>
      <x:c r="G637" s="240" t="s">
        <x:v>4027</x:v>
      </x:c>
      <x:c r="H637" s="240">
        <x:v>1</x:v>
      </x:c>
    </x:row>
    <x:row r="638" spans="3:8">
      <x:c r="C638" s="241" t="s">
        <x:v>5770</x:v>
      </x:c>
      <x:c r="D638" s="240" t="s">
        <x:v>4027</x:v>
      </x:c>
      <x:c r="E638" s="240">
        <x:v>1</x:v>
      </x:c>
      <x:c r="F638" s="287" t="s">
        <x:v>9308</x:v>
      </x:c>
      <x:c r="G638" s="240" t="s">
        <x:v>6089</x:v>
      </x:c>
      <x:c r="H638" s="240">
        <x:v>1</x:v>
      </x:c>
    </x:row>
    <x:row r="639" spans="3:8">
      <x:c r="C639" s="241" t="s">
        <x:v>12672</x:v>
      </x:c>
      <x:c r="D639" s="240" t="s">
        <x:v>4027</x:v>
      </x:c>
      <x:c r="E639" s="240">
        <x:v>1</x:v>
      </x:c>
      <x:c r="F639" s="287" t="s">
        <x:v>9021</x:v>
      </x:c>
      <x:c r="G639" s="240" t="s">
        <x:v>6097</x:v>
      </x:c>
      <x:c r="H639" s="240">
        <x:v>1</x:v>
      </x:c>
    </x:row>
    <x:row r="640" spans="3:8">
      <x:c r="C640" s="241" t="s">
        <x:v>4545</x:v>
      </x:c>
      <x:c r="D640" s="240" t="s">
        <x:v>4027</x:v>
      </x:c>
      <x:c r="E640" s="240">
        <x:v>1</x:v>
      </x:c>
      <x:c r="F640" s="287" t="s">
        <x:v>9101</x:v>
      </x:c>
      <x:c r="G640" s="240" t="s">
        <x:v>6089</x:v>
      </x:c>
      <x:c r="H640" s="240">
        <x:v>1</x:v>
      </x:c>
    </x:row>
    <x:row r="641" spans="3:8">
      <x:c r="C641" s="241" t="s">
        <x:v>6025</x:v>
      </x:c>
      <x:c r="D641" s="240" t="s">
        <x:v>4027</x:v>
      </x:c>
      <x:c r="E641" s="240">
        <x:v>1</x:v>
      </x:c>
      <x:c r="F641" s="286" t="s">
        <x:v>8417</x:v>
      </x:c>
      <x:c r="G641" s="240" t="s">
        <x:v>6089</x:v>
      </x:c>
      <x:c r="H641" s="240">
        <x:v>1</x:v>
      </x:c>
    </x:row>
    <x:row r="642" spans="3:8">
      <x:c r="C642" s="241" t="s">
        <x:v>4368</x:v>
      </x:c>
      <x:c r="D642" s="240" t="s">
        <x:v>4027</x:v>
      </x:c>
      <x:c r="E642" s="240">
        <x:v>1</x:v>
      </x:c>
      <x:c r="F642" s="286" t="s">
        <x:v>9262</x:v>
      </x:c>
      <x:c r="G642" s="240" t="s">
        <x:v>6097</x:v>
      </x:c>
      <x:c r="H642" s="240">
        <x:v>1</x:v>
      </x:c>
    </x:row>
    <x:row r="643" spans="3:8">
      <x:c r="C643" s="241" t="s">
        <x:v>4536</x:v>
      </x:c>
      <x:c r="D643" s="240" t="s">
        <x:v>4027</x:v>
      </x:c>
      <x:c r="E643" s="240">
        <x:v>1</x:v>
      </x:c>
      <x:c r="F643" s="286" t="s">
        <x:v>9158</x:v>
      </x:c>
      <x:c r="G643" s="240" t="s">
        <x:v>4061</x:v>
      </x:c>
      <x:c r="H643" s="240">
        <x:v>1</x:v>
      </x:c>
    </x:row>
    <x:row r="644" spans="5:5">
      <x:c r="E644" s="240">
        <x:f>SUM(E606:E643)</x:f>
        <x:v>38</x:v>
      </x:c>
    </x:row>
    <x:row r="645" spans="1:8">
      <x:c r="A645" s="232">
        <x:v>45801</x:v>
      </x:c>
      <x:c r="B645" s="499"/>
      <x:c r="C645" s="241" t="s">
        <x:v>12701</x:v>
      </x:c>
      <x:c r="D645" s="240" t="s">
        <x:v>139</x:v>
      </x:c>
      <x:c r="E645" s="240">
        <x:v>1</x:v>
      </x:c>
      <x:c r="F645" s="241" t="s">
        <x:v>8110</x:v>
      </x:c>
      <x:c r="G645" s="240" t="s">
        <x:v>6097</x:v>
      </x:c>
      <x:c r="H645" s="240">
        <x:v>1</x:v>
      </x:c>
    </x:row>
    <x:row r="646" spans="3:8">
      <x:c r="C646" s="241" t="s">
        <x:v>8110</x:v>
      </x:c>
      <x:c r="D646" s="240" t="s">
        <x:v>6097</x:v>
      </x:c>
      <x:c r="E646" s="240">
        <x:v>1</x:v>
      </x:c>
      <x:c r="F646" s="241" t="s">
        <x:v>7751</x:v>
      </x:c>
      <x:c r="G646" s="240" t="s">
        <x:v>139</x:v>
      </x:c>
      <x:c r="H646" s="240">
        <x:v>1</x:v>
      </x:c>
    </x:row>
    <x:row r="647" spans="3:8">
      <x:c r="C647" s="241" t="s">
        <x:v>12350</x:v>
      </x:c>
      <x:c r="D647" s="240" t="s">
        <x:v>6097</x:v>
      </x:c>
      <x:c r="E647" s="240">
        <x:v>1</x:v>
      </x:c>
      <x:c r="F647" s="241" t="s">
        <x:v>11327</x:v>
      </x:c>
      <x:c r="G647" s="240" t="s">
        <x:v>4067</x:v>
      </x:c>
      <x:c r="H647" s="240">
        <x:v>1</x:v>
      </x:c>
    </x:row>
    <x:row r="648" spans="3:8">
      <x:c r="C648" s="241" t="s">
        <x:v>2301</x:v>
      </x:c>
      <x:c r="D648" s="240" t="s">
        <x:v>6097</x:v>
      </x:c>
      <x:c r="E648" s="240">
        <x:v>1</x:v>
      </x:c>
      <x:c r="F648" s="241" t="s">
        <x:v>11207</x:v>
      </x:c>
      <x:c r="G648" s="240" t="s">
        <x:v>4027</x:v>
      </x:c>
      <x:c r="H648" s="240">
        <x:v>1</x:v>
      </x:c>
    </x:row>
    <x:row r="649" spans="3:8">
      <x:c r="C649" s="241" t="s">
        <x:v>7761</x:v>
      </x:c>
      <x:c r="D649" s="240" t="s">
        <x:v>6097</x:v>
      </x:c>
      <x:c r="E649" s="240">
        <x:v>1</x:v>
      </x:c>
      <x:c r="F649" s="241" t="s">
        <x:v>12350</x:v>
      </x:c>
      <x:c r="G649" s="240" t="s">
        <x:v>6097</x:v>
      </x:c>
      <x:c r="H649" s="240">
        <x:v>1</x:v>
      </x:c>
    </x:row>
    <x:row r="650" spans="3:8">
      <x:c r="C650" s="241" t="s">
        <x:v>2350</x:v>
      </x:c>
      <x:c r="D650" s="240" t="s">
        <x:v>6097</x:v>
      </x:c>
      <x:c r="E650" s="240">
        <x:v>1</x:v>
      </x:c>
      <x:c r="F650" s="241" t="s">
        <x:v>7514</x:v>
      </x:c>
      <x:c r="G650" s="240" t="s">
        <x:v>4027</x:v>
      </x:c>
      <x:c r="H650" s="240">
        <x:v>1</x:v>
      </x:c>
    </x:row>
    <x:row r="651" spans="3:8">
      <x:c r="C651" s="241" t="s">
        <x:v>9189</x:v>
      </x:c>
      <x:c r="D651" s="240" t="s">
        <x:v>6097</x:v>
      </x:c>
      <x:c r="E651" s="240">
        <x:v>1</x:v>
      </x:c>
      <x:c r="F651" s="241" t="s">
        <x:v>2393</x:v>
      </x:c>
      <x:c r="G651" s="240" t="s">
        <x:v>4027</x:v>
      </x:c>
      <x:c r="H651" s="240">
        <x:v>1</x:v>
      </x:c>
    </x:row>
    <x:row r="652" spans="3:8">
      <x:c r="C652" s="241" t="s">
        <x:v>6058</x:v>
      </x:c>
      <x:c r="D652" s="240" t="s">
        <x:v>6097</x:v>
      </x:c>
      <x:c r="E652" s="240">
        <x:v>1</x:v>
      </x:c>
      <x:c r="F652" s="241" t="s">
        <x:v>12241</x:v>
      </x:c>
      <x:c r="G652" s="240" t="s">
        <x:v>6089</x:v>
      </x:c>
      <x:c r="H652" s="240">
        <x:v>1</x:v>
      </x:c>
    </x:row>
    <x:row r="653" spans="3:8">
      <x:c r="C653" s="241" t="s">
        <x:v>9279</x:v>
      </x:c>
      <x:c r="D653" s="240" t="s">
        <x:v>6097</x:v>
      </x:c>
      <x:c r="E653" s="240">
        <x:v>1</x:v>
      </x:c>
      <x:c r="F653" s="241" t="s">
        <x:v>2301</x:v>
      </x:c>
      <x:c r="G653" s="240" t="s">
        <x:v>6097</x:v>
      </x:c>
      <x:c r="H653" s="240">
        <x:v>1</x:v>
      </x:c>
    </x:row>
    <x:row r="654" spans="3:8">
      <x:c r="C654" s="241" t="s">
        <x:v>5970</x:v>
      </x:c>
      <x:c r="D654" s="240" t="s">
        <x:v>6097</x:v>
      </x:c>
      <x:c r="E654" s="240">
        <x:v>1</x:v>
      </x:c>
      <x:c r="F654" s="241" t="s">
        <x:v>12601</x:v>
      </x:c>
      <x:c r="G654" s="240" t="s">
        <x:v>4027</x:v>
      </x:c>
      <x:c r="H654" s="240">
        <x:v>1</x:v>
      </x:c>
    </x:row>
    <x:row r="655" spans="3:8">
      <x:c r="C655" s="241" t="s">
        <x:v>9011</x:v>
      </x:c>
      <x:c r="D655" s="240" t="s">
        <x:v>6097</x:v>
      </x:c>
      <x:c r="E655" s="240">
        <x:v>1</x:v>
      </x:c>
      <x:c r="F655" s="241" t="s">
        <x:v>11460</x:v>
      </x:c>
      <x:c r="G655" s="240" t="s">
        <x:v>4067</x:v>
      </x:c>
      <x:c r="H655" s="240">
        <x:v>1</x:v>
      </x:c>
    </x:row>
    <x:row r="656" spans="3:8">
      <x:c r="C656" s="241" t="s">
        <x:v>8340</x:v>
      </x:c>
      <x:c r="D656" s="240" t="s">
        <x:v>6097</x:v>
      </x:c>
      <x:c r="E656" s="240">
        <x:v>1</x:v>
      </x:c>
      <x:c r="F656" s="241" t="s">
        <x:v>11353</x:v>
      </x:c>
      <x:c r="G656" s="240" t="s">
        <x:v>6089</x:v>
      </x:c>
      <x:c r="H656" s="240">
        <x:v>1</x:v>
      </x:c>
    </x:row>
    <x:row r="657" spans="3:8">
      <x:c r="C657" s="241" t="s">
        <x:v>11327</x:v>
      </x:c>
      <x:c r="D657" s="240" t="s">
        <x:v>4067</x:v>
      </x:c>
      <x:c r="E657" s="240">
        <x:v>1</x:v>
      </x:c>
      <x:c r="F657" s="241" t="s">
        <x:v>12701</x:v>
      </x:c>
      <x:c r="G657" s="240" t="s">
        <x:v>139</x:v>
      </x:c>
      <x:c r="H657" s="240">
        <x:v>1</x:v>
      </x:c>
    </x:row>
    <x:row r="658" spans="3:8">
      <x:c r="C658" s="241" t="s">
        <x:v>11460</x:v>
      </x:c>
      <x:c r="D658" s="240" t="s">
        <x:v>4067</x:v>
      </x:c>
      <x:c r="E658" s="240">
        <x:v>1</x:v>
      </x:c>
      <x:c r="F658" s="241" t="s">
        <x:v>7761</x:v>
      </x:c>
      <x:c r="G658" s="240" t="s">
        <x:v>6097</x:v>
      </x:c>
      <x:c r="H658" s="240">
        <x:v>1</x:v>
      </x:c>
    </x:row>
    <x:row r="659" spans="3:8">
      <x:c r="C659" s="241" t="s">
        <x:v>1960</x:v>
      </x:c>
      <x:c r="D659" s="240" t="s">
        <x:v>4067</x:v>
      </x:c>
      <x:c r="E659" s="240">
        <x:v>1</x:v>
      </x:c>
      <x:c r="F659" s="241" t="s">
        <x:v>2350</x:v>
      </x:c>
      <x:c r="G659" s="240" t="s">
        <x:v>6097</x:v>
      </x:c>
      <x:c r="H659" s="240">
        <x:v>1</x:v>
      </x:c>
    </x:row>
    <x:row r="660" spans="3:8">
      <x:c r="C660" s="241" t="s">
        <x:v>6294</x:v>
      </x:c>
      <x:c r="D660" s="240" t="s">
        <x:v>4067</x:v>
      </x:c>
      <x:c r="E660" s="240">
        <x:v>1</x:v>
      </x:c>
      <x:c r="F660" s="292" t="s">
        <x:v>1960</x:v>
      </x:c>
      <x:c r="G660" s="293" t="s">
        <x:v>4067</x:v>
      </x:c>
      <x:c r="H660" s="293">
        <x:v>1</x:v>
      </x:c>
    </x:row>
    <x:row r="661" spans="3:8">
      <x:c r="C661" s="241" t="s">
        <x:v>6082</x:v>
      </x:c>
      <x:c r="D661" s="240" t="s">
        <x:v>139</x:v>
      </x:c>
      <x:c r="E661" s="240">
        <x:v>1</x:v>
      </x:c>
      <x:c r="F661" s="292" t="s">
        <x:v>9134</x:v>
      </x:c>
      <x:c r="G661" s="293" t="s">
        <x:v>6089</x:v>
      </x:c>
      <x:c r="H661" s="293">
        <x:v>1</x:v>
      </x:c>
    </x:row>
    <x:row r="662" spans="3:8">
      <x:c r="C662" s="241" t="s">
        <x:v>12241</x:v>
      </x:c>
      <x:c r="D662" s="240" t="s">
        <x:v>6089</x:v>
      </x:c>
      <x:c r="E662" s="240">
        <x:v>1</x:v>
      </x:c>
      <x:c r="F662" s="292" t="s">
        <x:v>4531</x:v>
      </x:c>
      <x:c r="G662" s="293" t="s">
        <x:v>4027</x:v>
      </x:c>
      <x:c r="H662" s="293">
        <x:v>1</x:v>
      </x:c>
    </x:row>
    <x:row r="663" spans="3:8">
      <x:c r="C663" s="241" t="s">
        <x:v>11353</x:v>
      </x:c>
      <x:c r="D663" s="240" t="s">
        <x:v>6089</x:v>
      </x:c>
      <x:c r="E663" s="240">
        <x:v>1</x:v>
      </x:c>
      <x:c r="F663" s="292" t="s">
        <x:v>9189</x:v>
      </x:c>
      <x:c r="G663" s="293" t="s">
        <x:v>6097</x:v>
      </x:c>
      <x:c r="H663" s="293">
        <x:v>1</x:v>
      </x:c>
    </x:row>
    <x:row r="664" spans="3:8">
      <x:c r="C664" s="241" t="s">
        <x:v>9134</x:v>
      </x:c>
      <x:c r="D664" s="240" t="s">
        <x:v>6089</x:v>
      </x:c>
      <x:c r="E664" s="240">
        <x:v>1</x:v>
      </x:c>
      <x:c r="F664" s="288" t="s">
        <x:v>1948</x:v>
      </x:c>
      <x:c r="G664" s="291" t="s">
        <x:v>6089</x:v>
      </x:c>
      <x:c r="H664" s="291">
        <x:v>1</x:v>
      </x:c>
    </x:row>
    <x:row r="665" spans="3:8">
      <x:c r="C665" s="241" t="s">
        <x:v>1948</x:v>
      </x:c>
      <x:c r="D665" s="240" t="s">
        <x:v>6089</x:v>
      </x:c>
      <x:c r="E665" s="240">
        <x:v>1</x:v>
      </x:c>
      <x:c r="F665" s="288" t="s">
        <x:v>6058</x:v>
      </x:c>
      <x:c r="G665" s="291" t="s">
        <x:v>6097</x:v>
      </x:c>
      <x:c r="H665" s="291">
        <x:v>1</x:v>
      </x:c>
    </x:row>
    <x:row r="666" spans="3:8">
      <x:c r="C666" s="241" t="s">
        <x:v>9316</x:v>
      </x:c>
      <x:c r="D666" s="240" t="s">
        <x:v>6089</x:v>
      </x:c>
      <x:c r="E666" s="240">
        <x:v>1</x:v>
      </x:c>
      <x:c r="F666" s="288" t="s">
        <x:v>9316</x:v>
      </x:c>
      <x:c r="G666" s="291" t="s">
        <x:v>6089</x:v>
      </x:c>
      <x:c r="H666" s="291">
        <x:v>1</x:v>
      </x:c>
    </x:row>
    <x:row r="667" spans="3:8">
      <x:c r="C667" s="241" t="s">
        <x:v>6301</x:v>
      </x:c>
      <x:c r="D667" s="240" t="s">
        <x:v>6089</x:v>
      </x:c>
      <x:c r="E667" s="240">
        <x:v>1</x:v>
      </x:c>
      <x:c r="F667" s="288" t="s">
        <x:v>9279</x:v>
      </x:c>
      <x:c r="G667" s="291" t="s">
        <x:v>6097</x:v>
      </x:c>
      <x:c r="H667" s="291">
        <x:v>1</x:v>
      </x:c>
    </x:row>
    <x:row r="668" spans="3:8">
      <x:c r="C668" s="241" t="s">
        <x:v>9166</x:v>
      </x:c>
      <x:c r="D668" s="240" t="s">
        <x:v>6089</x:v>
      </x:c>
      <x:c r="E668" s="240">
        <x:v>1</x:v>
      </x:c>
      <x:c r="F668" s="288" t="s">
        <x:v>5970</x:v>
      </x:c>
      <x:c r="G668" s="291" t="s">
        <x:v>6097</x:v>
      </x:c>
      <x:c r="H668" s="291">
        <x:v>1</x:v>
      </x:c>
    </x:row>
    <x:row r="669" spans="3:8">
      <x:c r="C669" s="241" t="s">
        <x:v>9180</x:v>
      </x:c>
      <x:c r="D669" s="240" t="s">
        <x:v>6089</x:v>
      </x:c>
      <x:c r="E669" s="240">
        <x:v>2</x:v>
      </x:c>
      <x:c r="F669" s="288" t="s">
        <x:v>4368</x:v>
      </x:c>
      <x:c r="G669" s="291" t="s">
        <x:v>4027</x:v>
      </x:c>
      <x:c r="H669" s="291">
        <x:v>1</x:v>
      </x:c>
    </x:row>
    <x:row r="670" spans="3:8">
      <x:c r="C670" s="241" t="s">
        <x:v>8450</x:v>
      </x:c>
      <x:c r="D670" s="240" t="s">
        <x:v>6089</x:v>
      </x:c>
      <x:c r="E670" s="240">
        <x:v>1</x:v>
      </x:c>
      <x:c r="F670" s="288" t="s">
        <x:v>6301</x:v>
      </x:c>
      <x:c r="G670" s="291" t="s">
        <x:v>6089</x:v>
      </x:c>
      <x:c r="H670" s="291">
        <x:v>1</x:v>
      </x:c>
    </x:row>
    <x:row r="671" spans="3:8">
      <x:c r="C671" s="241" t="s">
        <x:v>7751</x:v>
      </x:c>
      <x:c r="D671" s="240" t="s">
        <x:v>139</x:v>
      </x:c>
      <x:c r="E671" s="240">
        <x:v>1</x:v>
      </x:c>
      <x:c r="F671" s="288" t="s">
        <x:v>9011</x:v>
      </x:c>
      <x:c r="G671" s="291" t="s">
        <x:v>6097</x:v>
      </x:c>
      <x:c r="H671" s="291">
        <x:v>1</x:v>
      </x:c>
    </x:row>
    <x:row r="672" spans="3:8">
      <x:c r="C672" s="241" t="s">
        <x:v>11207</x:v>
      </x:c>
      <x:c r="D672" s="240" t="s">
        <x:v>4027</x:v>
      </x:c>
      <x:c r="E672" s="240">
        <x:v>1</x:v>
      </x:c>
      <x:c r="F672" s="288" t="s">
        <x:v>9166</x:v>
      </x:c>
      <x:c r="G672" s="291" t="s">
        <x:v>6089</x:v>
      </x:c>
      <x:c r="H672" s="291">
        <x:v>1</x:v>
      </x:c>
    </x:row>
    <x:row r="673" spans="3:8">
      <x:c r="C673" s="241" t="s">
        <x:v>7514</x:v>
      </x:c>
      <x:c r="D673" s="240" t="s">
        <x:v>4027</x:v>
      </x:c>
      <x:c r="E673" s="240">
        <x:v>1</x:v>
      </x:c>
      <x:c r="F673" s="288" t="s">
        <x:v>6082</x:v>
      </x:c>
      <x:c r="G673" s="291" t="s">
        <x:v>139</x:v>
      </x:c>
      <x:c r="H673" s="291">
        <x:v>1</x:v>
      </x:c>
    </x:row>
    <x:row r="674" spans="3:8">
      <x:c r="C674" s="241" t="s">
        <x:v>2393</x:v>
      </x:c>
      <x:c r="D674" s="240" t="s">
        <x:v>4027</x:v>
      </x:c>
      <x:c r="E674" s="240">
        <x:v>1</x:v>
      </x:c>
      <x:c r="F674" s="288" t="s">
        <x:v>9180</x:v>
      </x:c>
      <x:c r="G674" s="291" t="s">
        <x:v>6089</x:v>
      </x:c>
      <x:c r="H674" s="291">
        <x:v>2</x:v>
      </x:c>
    </x:row>
    <x:row r="675" spans="3:8">
      <x:c r="C675" s="241" t="s">
        <x:v>12601</x:v>
      </x:c>
      <x:c r="D675" s="240" t="s">
        <x:v>4027</x:v>
      </x:c>
      <x:c r="E675" s="240">
        <x:v>1</x:v>
      </x:c>
      <x:c r="F675" s="289" t="s">
        <x:v>8450</x:v>
      </x:c>
      <x:c r="G675" s="290" t="s">
        <x:v>6089</x:v>
      </x:c>
      <x:c r="H675" s="290">
        <x:v>1</x:v>
      </x:c>
    </x:row>
    <x:row r="676" spans="3:8">
      <x:c r="C676" s="241" t="s">
        <x:v>4531</x:v>
      </x:c>
      <x:c r="D676" s="240" t="s">
        <x:v>4027</x:v>
      </x:c>
      <x:c r="E676" s="240">
        <x:v>1</x:v>
      </x:c>
      <x:c r="F676" s="289" t="s">
        <x:v>8340</x:v>
      </x:c>
      <x:c r="G676" s="290" t="s">
        <x:v>6097</x:v>
      </x:c>
      <x:c r="H676" s="290">
        <x:v>1</x:v>
      </x:c>
    </x:row>
    <x:row r="677" spans="3:8">
      <x:c r="C677" s="241" t="s">
        <x:v>4368</x:v>
      </x:c>
      <x:c r="D677" s="240" t="s">
        <x:v>4027</x:v>
      </x:c>
      <x:c r="E677" s="240">
        <x:v>1</x:v>
      </x:c>
      <x:c r="F677" s="289" t="s">
        <x:v>6018</x:v>
      </x:c>
      <x:c r="G677" s="290" t="s">
        <x:v>4027</x:v>
      </x:c>
      <x:c r="H677" s="290">
        <x:v>1</x:v>
      </x:c>
    </x:row>
    <x:row r="678" spans="3:8">
      <x:c r="C678" s="241" t="s">
        <x:v>6018</x:v>
      </x:c>
      <x:c r="D678" s="240" t="s">
        <x:v>4027</x:v>
      </x:c>
      <x:c r="E678" s="240">
        <x:v>1</x:v>
      </x:c>
      <x:c r="F678" s="289" t="s">
        <x:v>6294</x:v>
      </x:c>
      <x:c r="G678" s="290" t="s">
        <x:v>4067</x:v>
      </x:c>
      <x:c r="H678" s="290">
        <x:v>1</x:v>
      </x:c>
    </x:row>
    <x:row r="679" spans="5:5">
      <x:c r="E679" s="240">
        <x:f>SUM(E645:E678)</x:f>
        <x:v>35</x:v>
      </x:c>
    </x:row>
    <x:row r="680" spans="1:8">
      <x:c r="A680" s="232">
        <x:v>45802</x:v>
      </x:c>
      <x:c r="B680" s="499"/>
      <x:c r="C680" s="241" t="s">
        <x:v>12599</x:v>
      </x:c>
      <x:c r="D680" s="240" t="s">
        <x:v>4007</x:v>
      </x:c>
      <x:c r="E680" s="240">
        <x:v>1</x:v>
      </x:c>
      <x:c r="F680" s="241" t="s">
        <x:v>12599</x:v>
      </x:c>
      <x:c r="G680" s="240" t="s">
        <x:v>4007</x:v>
      </x:c>
      <x:c r="H680" s="240">
        <x:v>1</x:v>
      </x:c>
    </x:row>
    <x:row r="681" spans="3:8">
      <x:c r="C681" s="241" t="s">
        <x:v>8383</x:v>
      </x:c>
      <x:c r="D681" s="240" t="s">
        <x:v>6097</x:v>
      </x:c>
      <x:c r="E681" s="240">
        <x:v>1</x:v>
      </x:c>
      <x:c r="F681" s="241" t="s">
        <x:v>8383</x:v>
      </x:c>
      <x:c r="G681" s="240" t="s">
        <x:v>6097</x:v>
      </x:c>
      <x:c r="H681" s="240">
        <x:v>1</x:v>
      </x:c>
    </x:row>
    <x:row r="682" spans="3:8">
      <x:c r="C682" s="241" t="s">
        <x:v>12350</x:v>
      </x:c>
      <x:c r="D682" s="240" t="s">
        <x:v>6097</x:v>
      </x:c>
      <x:c r="E682" s="240">
        <x:v>1</x:v>
      </x:c>
      <x:c r="F682" s="241" t="s">
        <x:v>5584</x:v>
      </x:c>
      <x:c r="G682" s="240" t="s">
        <x:v>4067</x:v>
      </x:c>
      <x:c r="H682" s="240">
        <x:v>1</x:v>
      </x:c>
    </x:row>
    <x:row r="683" spans="3:8">
      <x:c r="C683" s="241" t="s">
        <x:v>2120</x:v>
      </x:c>
      <x:c r="D683" s="240" t="s">
        <x:v>6097</x:v>
      </x:c>
      <x:c r="E683" s="240">
        <x:v>1</x:v>
      </x:c>
      <x:c r="F683" s="241" t="s">
        <x:v>12228</x:v>
      </x:c>
      <x:c r="G683" s="240" t="s">
        <x:v>139</x:v>
      </x:c>
      <x:c r="H683" s="240">
        <x:v>2</x:v>
      </x:c>
    </x:row>
    <x:row r="684" spans="3:8">
      <x:c r="C684" s="241" t="s">
        <x:v>4455</x:v>
      </x:c>
      <x:c r="D684" s="240" t="s">
        <x:v>6097</x:v>
      </x:c>
      <x:c r="E684" s="240">
        <x:v>1</x:v>
      </x:c>
      <x:c r="F684" s="241" t="s">
        <x:v>12350</x:v>
      </x:c>
      <x:c r="G684" s="240" t="s">
        <x:v>6097</x:v>
      </x:c>
      <x:c r="H684" s="240">
        <x:v>1</x:v>
      </x:c>
    </x:row>
    <x:row r="685" spans="3:8">
      <x:c r="C685" s="241" t="s">
        <x:v>2063</x:v>
      </x:c>
      <x:c r="D685" s="240" t="s">
        <x:v>6097</x:v>
      </x:c>
      <x:c r="E685" s="240">
        <x:v>1</x:v>
      </x:c>
      <x:c r="F685" s="241" t="s">
        <x:v>12208</x:v>
      </x:c>
      <x:c r="G685" s="240" t="s">
        <x:v>4027</x:v>
      </x:c>
      <x:c r="H685" s="240">
        <x:v>1</x:v>
      </x:c>
    </x:row>
    <x:row r="686" spans="3:8">
      <x:c r="C686" s="241" t="s">
        <x:v>6229</x:v>
      </x:c>
      <x:c r="D686" s="240" t="s">
        <x:v>6097</x:v>
      </x:c>
      <x:c r="E686" s="240">
        <x:v>2</x:v>
      </x:c>
      <x:c r="F686" s="241" t="s">
        <x:v>2231</x:v>
      </x:c>
      <x:c r="G686" s="240" t="s">
        <x:v>4067</x:v>
      </x:c>
      <x:c r="H686" s="240">
        <x:v>1</x:v>
      </x:c>
    </x:row>
    <x:row r="687" spans="3:8">
      <x:c r="C687" s="241" t="s">
        <x:v>9262</x:v>
      </x:c>
      <x:c r="D687" s="240" t="s">
        <x:v>6097</x:v>
      </x:c>
      <x:c r="E687" s="240">
        <x:v>1</x:v>
      </x:c>
      <x:c r="F687" s="241" t="s">
        <x:v>5806</x:v>
      </x:c>
      <x:c r="G687" s="240" t="s">
        <x:v>4067</x:v>
      </x:c>
      <x:c r="H687" s="240">
        <x:v>1</x:v>
      </x:c>
    </x:row>
    <x:row r="688" spans="3:8">
      <x:c r="C688" s="241" t="s">
        <x:v>12228</x:v>
      </x:c>
      <x:c r="D688" s="240" t="s">
        <x:v>139</x:v>
      </x:c>
      <x:c r="E688" s="240">
        <x:v>2</x:v>
      </x:c>
      <x:c r="F688" s="241" t="s">
        <x:v>2377</x:v>
      </x:c>
      <x:c r="G688" s="240" t="s">
        <x:v>4067</x:v>
      </x:c>
      <x:c r="H688" s="240">
        <x:v>1</x:v>
      </x:c>
    </x:row>
    <x:row r="689" spans="3:8">
      <x:c r="C689" s="241" t="s">
        <x:v>5584</x:v>
      </x:c>
      <x:c r="D689" s="240" t="s">
        <x:v>4067</x:v>
      </x:c>
      <x:c r="E689" s="240">
        <x:v>1</x:v>
      </x:c>
      <x:c r="F689" s="241" t="s">
        <x:v>12364</x:v>
      </x:c>
      <x:c r="G689" s="240" t="s">
        <x:v>4067</x:v>
      </x:c>
      <x:c r="H689" s="240">
        <x:v>1</x:v>
      </x:c>
    </x:row>
    <x:row r="690" spans="3:8">
      <x:c r="C690" s="241" t="s">
        <x:v>2231</x:v>
      </x:c>
      <x:c r="D690" s="240" t="s">
        <x:v>4067</x:v>
      </x:c>
      <x:c r="E690" s="240">
        <x:v>1</x:v>
      </x:c>
      <x:c r="F690" s="298" t="s">
        <x:v>4401</x:v>
      </x:c>
      <x:c r="G690" s="299" t="s">
        <x:v>4027</x:v>
      </x:c>
      <x:c r="H690" s="299">
        <x:v>1</x:v>
      </x:c>
    </x:row>
    <x:row r="691" spans="3:8">
      <x:c r="C691" s="241" t="s">
        <x:v>5806</x:v>
      </x:c>
      <x:c r="D691" s="240" t="s">
        <x:v>4067</x:v>
      </x:c>
      <x:c r="E691" s="240">
        <x:v>1</x:v>
      </x:c>
      <x:c r="F691" s="298" t="s">
        <x:v>2120</x:v>
      </x:c>
      <x:c r="G691" s="299" t="s">
        <x:v>6097</x:v>
      </x:c>
      <x:c r="H691" s="299">
        <x:v>1</x:v>
      </x:c>
    </x:row>
    <x:row r="692" spans="3:8">
      <x:c r="C692" s="241" t="s">
        <x:v>2377</x:v>
      </x:c>
      <x:c r="D692" s="240" t="s">
        <x:v>4067</x:v>
      </x:c>
      <x:c r="E692" s="240">
        <x:v>1</x:v>
      </x:c>
      <x:c r="F692" s="296" t="s">
        <x:v>8414</x:v>
      </x:c>
      <x:c r="G692" s="297" t="s">
        <x:v>4067</x:v>
      </x:c>
      <x:c r="H692" s="297">
        <x:v>1</x:v>
      </x:c>
    </x:row>
    <x:row r="693" spans="3:8">
      <x:c r="C693" s="241" t="s">
        <x:v>12364</x:v>
      </x:c>
      <x:c r="D693" s="240" t="s">
        <x:v>4067</x:v>
      </x:c>
      <x:c r="E693" s="240">
        <x:v>1</x:v>
      </x:c>
      <x:c r="F693" s="296" t="s">
        <x:v>6030</x:v>
      </x:c>
      <x:c r="G693" s="297" t="s">
        <x:v>4067</x:v>
      </x:c>
      <x:c r="H693" s="297">
        <x:v>1</x:v>
      </x:c>
    </x:row>
    <x:row r="694" spans="3:8">
      <x:c r="C694" s="241" t="s">
        <x:v>8414</x:v>
      </x:c>
      <x:c r="D694" s="240" t="s">
        <x:v>4067</x:v>
      </x:c>
      <x:c r="E694" s="240">
        <x:v>1</x:v>
      </x:c>
      <x:c r="F694" s="296" t="s">
        <x:v>8360</x:v>
      </x:c>
      <x:c r="G694" s="297" t="s">
        <x:v>6089</x:v>
      </x:c>
      <x:c r="H694" s="297">
        <x:v>1</x:v>
      </x:c>
    </x:row>
    <x:row r="695" spans="3:8">
      <x:c r="C695" s="241" t="s">
        <x:v>6030</x:v>
      </x:c>
      <x:c r="D695" s="240" t="s">
        <x:v>4067</x:v>
      </x:c>
      <x:c r="E695" s="240">
        <x:v>1</x:v>
      </x:c>
      <x:c r="F695" s="296" t="s">
        <x:v>4455</x:v>
      </x:c>
      <x:c r="G695" s="297" t="s">
        <x:v>6097</x:v>
      </x:c>
      <x:c r="H695" s="297">
        <x:v>1</x:v>
      </x:c>
    </x:row>
    <x:row r="696" spans="3:8">
      <x:c r="C696" s="241" t="s">
        <x:v>2121</x:v>
      </x:c>
      <x:c r="D696" s="240" t="s">
        <x:v>4067</x:v>
      </x:c>
      <x:c r="E696" s="240">
        <x:v>1</x:v>
      </x:c>
      <x:c r="F696" s="296" t="s">
        <x:v>2121</x:v>
      </x:c>
      <x:c r="G696" s="297" t="s">
        <x:v>4067</x:v>
      </x:c>
      <x:c r="H696" s="297">
        <x:v>1</x:v>
      </x:c>
    </x:row>
    <x:row r="697" spans="3:8">
      <x:c r="C697" s="241" t="s">
        <x:v>9087</x:v>
      </x:c>
      <x:c r="D697" s="240" t="s">
        <x:v>4067</x:v>
      </x:c>
      <x:c r="E697" s="240">
        <x:v>1</x:v>
      </x:c>
      <x:c r="F697" s="296" t="s">
        <x:v>2063</x:v>
      </x:c>
      <x:c r="G697" s="297" t="s">
        <x:v>6097</x:v>
      </x:c>
      <x:c r="H697" s="297">
        <x:v>1</x:v>
      </x:c>
    </x:row>
    <x:row r="698" spans="3:8">
      <x:c r="C698" s="241" t="s">
        <x:v>8444</x:v>
      </x:c>
      <x:c r="D698" s="240" t="s">
        <x:v>4067</x:v>
      </x:c>
      <x:c r="E698" s="240">
        <x:v>1</x:v>
      </x:c>
      <x:c r="F698" s="296" t="s">
        <x:v>9087</x:v>
      </x:c>
      <x:c r="G698" s="297" t="s">
        <x:v>4067</x:v>
      </x:c>
      <x:c r="H698" s="297">
        <x:v>1</x:v>
      </x:c>
    </x:row>
    <x:row r="699" spans="3:8">
      <x:c r="C699" s="241" t="s">
        <x:v>8925</x:v>
      </x:c>
      <x:c r="D699" s="240" t="s">
        <x:v>4067</x:v>
      </x:c>
      <x:c r="E699" s="240">
        <x:v>1</x:v>
      </x:c>
      <x:c r="F699" s="296" t="s">
        <x:v>6301</x:v>
      </x:c>
      <x:c r="G699" s="297" t="s">
        <x:v>6089</x:v>
      </x:c>
      <x:c r="H699" s="297">
        <x:v>1</x:v>
      </x:c>
    </x:row>
    <x:row r="700" spans="3:8">
      <x:c r="C700" s="241" t="s">
        <x:v>9153</x:v>
      </x:c>
      <x:c r="D700" s="240" t="s">
        <x:v>4067</x:v>
      </x:c>
      <x:c r="E700" s="240">
        <x:v>1</x:v>
      </x:c>
      <x:c r="F700" s="296" t="s">
        <x:v>6229</x:v>
      </x:c>
      <x:c r="G700" s="297" t="s">
        <x:v>6097</x:v>
      </x:c>
      <x:c r="H700" s="297">
        <x:v>2</x:v>
      </x:c>
    </x:row>
    <x:row r="701" spans="3:8">
      <x:c r="C701" s="241" t="s">
        <x:v>4411</x:v>
      </x:c>
      <x:c r="D701" s="240" t="s">
        <x:v>4067</x:v>
      </x:c>
      <x:c r="E701" s="240">
        <x:v>1</x:v>
      </x:c>
      <x:c r="F701" s="296" t="s">
        <x:v>9101</x:v>
      </x:c>
      <x:c r="G701" s="297" t="s">
        <x:v>6089</x:v>
      </x:c>
      <x:c r="H701" s="297">
        <x:v>1</x:v>
      </x:c>
    </x:row>
    <x:row r="702" spans="3:8">
      <x:c r="C702" s="241" t="s">
        <x:v>8360</x:v>
      </x:c>
      <x:c r="D702" s="240" t="s">
        <x:v>6089</x:v>
      </x:c>
      <x:c r="E702" s="240">
        <x:v>1</x:v>
      </x:c>
      <x:c r="F702" s="294" t="s">
        <x:v>8444</x:v>
      </x:c>
      <x:c r="G702" s="295" t="s">
        <x:v>4067</x:v>
      </x:c>
      <x:c r="H702" s="295">
        <x:v>1</x:v>
      </x:c>
    </x:row>
    <x:row r="703" spans="3:8">
      <x:c r="C703" s="241" t="s">
        <x:v>6301</x:v>
      </x:c>
      <x:c r="D703" s="240" t="s">
        <x:v>6089</x:v>
      </x:c>
      <x:c r="E703" s="240">
        <x:v>1</x:v>
      </x:c>
      <x:c r="F703" s="294" t="s">
        <x:v>9262</x:v>
      </x:c>
      <x:c r="G703" s="295" t="s">
        <x:v>6097</x:v>
      </x:c>
      <x:c r="H703" s="295">
        <x:v>1</x:v>
      </x:c>
    </x:row>
    <x:row r="704" spans="3:8">
      <x:c r="C704" s="241" t="s">
        <x:v>9101</x:v>
      </x:c>
      <x:c r="D704" s="240" t="s">
        <x:v>6089</x:v>
      </x:c>
      <x:c r="E704" s="240">
        <x:v>1</x:v>
      </x:c>
      <x:c r="F704" s="294" t="s">
        <x:v>8925</x:v>
      </x:c>
      <x:c r="G704" s="295" t="s">
        <x:v>4067</x:v>
      </x:c>
      <x:c r="H704" s="295">
        <x:v>1</x:v>
      </x:c>
    </x:row>
    <x:row r="705" spans="3:8">
      <x:c r="C705" s="241" t="s">
        <x:v>12208</x:v>
      </x:c>
      <x:c r="D705" s="240" t="s">
        <x:v>4027</x:v>
      </x:c>
      <x:c r="E705" s="240">
        <x:v>1</x:v>
      </x:c>
      <x:c r="F705" s="294" t="s">
        <x:v>9153</x:v>
      </x:c>
      <x:c r="G705" s="295" t="s">
        <x:v>4067</x:v>
      </x:c>
      <x:c r="H705" s="295">
        <x:v>1</x:v>
      </x:c>
    </x:row>
    <x:row r="706" spans="3:8">
      <x:c r="C706" s="241" t="s">
        <x:v>4401</x:v>
      </x:c>
      <x:c r="D706" s="240" t="s">
        <x:v>4027</x:v>
      </x:c>
      <x:c r="E706" s="240">
        <x:v>1</x:v>
      </x:c>
      <x:c r="F706" s="294" t="s">
        <x:v>4411</x:v>
      </x:c>
      <x:c r="G706" s="295" t="s">
        <x:v>4067</x:v>
      </x:c>
      <x:c r="H706" s="295">
        <x:v>1</x:v>
      </x:c>
    </x:row>
    <x:row r="707" spans="5:5">
      <x:c r="E707" s="240">
        <x:f>SUM(E680:E706)</x:f>
        <x:v>29</x:v>
      </x:c>
    </x:row>
    <x:row r="708" spans="1:8">
      <x:c r="A708" s="232">
        <x:v>45803</x:v>
      </x:c>
      <x:c r="B708" s="499"/>
      <x:c r="C708" s="241" t="s">
        <x:v>2363</x:v>
      </x:c>
      <x:c r="D708" s="240" t="s">
        <x:v>6097</x:v>
      </x:c>
      <x:c r="E708" s="240">
        <x:v>1</x:v>
      </x:c>
      <x:c r="F708" s="280" t="s">
        <x:v>7864</x:v>
      </x:c>
      <x:c r="G708" s="281" t="s">
        <x:v>4067</x:v>
      </x:c>
      <x:c r="H708" s="281">
        <x:v>1</x:v>
      </x:c>
    </x:row>
    <x:row r="709" spans="3:8">
      <x:c r="C709" s="241" t="s">
        <x:v>9262</x:v>
      </x:c>
      <x:c r="D709" s="240" t="s">
        <x:v>6097</x:v>
      </x:c>
      <x:c r="E709" s="240">
        <x:v>1</x:v>
      </x:c>
      <x:c r="F709" s="280" t="s">
        <x:v>12641</x:v>
      </x:c>
      <x:c r="G709" s="281" t="s">
        <x:v>4027</x:v>
      </x:c>
      <x:c r="H709" s="281">
        <x:v>1</x:v>
      </x:c>
    </x:row>
    <x:row r="710" spans="3:8">
      <x:c r="C710" s="241" t="s">
        <x:v>7864</x:v>
      </x:c>
      <x:c r="D710" s="240" t="s">
        <x:v>4067</x:v>
      </x:c>
      <x:c r="E710" s="240">
        <x:v>1</x:v>
      </x:c>
      <x:c r="F710" s="280" t="s">
        <x:v>2363</x:v>
      </x:c>
      <x:c r="G710" s="281" t="s">
        <x:v>6097</x:v>
      </x:c>
      <x:c r="H710" s="281">
        <x:v>1</x:v>
      </x:c>
    </x:row>
    <x:row r="711" spans="3:8">
      <x:c r="C711" s="241" t="s">
        <x:v>8995</x:v>
      </x:c>
      <x:c r="D711" s="240" t="s">
        <x:v>4067</x:v>
      </x:c>
      <x:c r="E711" s="240">
        <x:v>1</x:v>
      </x:c>
      <x:c r="F711" s="241" t="s">
        <x:v>6274</x:v>
      </x:c>
      <x:c r="G711" s="240" t="s">
        <x:v>6089</x:v>
      </x:c>
      <x:c r="H711" s="240">
        <x:v>1</x:v>
      </x:c>
    </x:row>
    <x:row r="712" spans="3:8">
      <x:c r="C712" s="241" t="s">
        <x:v>8345</x:v>
      </x:c>
      <x:c r="D712" s="240" t="s">
        <x:v>4067</x:v>
      </x:c>
      <x:c r="E712" s="240">
        <x:v>1</x:v>
      </x:c>
      <x:c r="F712" s="241" t="s">
        <x:v>4556</x:v>
      </x:c>
      <x:c r="G712" s="240" t="s">
        <x:v>4027</x:v>
      </x:c>
      <x:c r="H712" s="240">
        <x:v>1</x:v>
      </x:c>
    </x:row>
    <x:row r="713" spans="3:8">
      <x:c r="C713" s="241" t="s">
        <x:v>8925</x:v>
      </x:c>
      <x:c r="D713" s="240" t="s">
        <x:v>4067</x:v>
      </x:c>
      <x:c r="E713" s="240">
        <x:v>1</x:v>
      </x:c>
      <x:c r="F713" s="241" t="s">
        <x:v>4368</x:v>
      </x:c>
      <x:c r="G713" s="240" t="s">
        <x:v>4027</x:v>
      </x:c>
      <x:c r="H713" s="240">
        <x:v>1</x:v>
      </x:c>
    </x:row>
    <x:row r="714" spans="3:8">
      <x:c r="C714" s="241" t="s">
        <x:v>9116</x:v>
      </x:c>
      <x:c r="D714" s="240" t="s">
        <x:v>4067</x:v>
      </x:c>
      <x:c r="E714" s="240">
        <x:v>1</x:v>
      </x:c>
      <x:c r="F714" s="241" t="s">
        <x:v>8995</x:v>
      </x:c>
      <x:c r="G714" s="240" t="s">
        <x:v>4067</x:v>
      </x:c>
      <x:c r="H714" s="240">
        <x:v>1</x:v>
      </x:c>
    </x:row>
    <x:row r="715" spans="3:8">
      <x:c r="C715" s="241" t="s">
        <x:v>6274</x:v>
      </x:c>
      <x:c r="D715" s="240" t="s">
        <x:v>6089</x:v>
      </x:c>
      <x:c r="E715" s="240">
        <x:v>1</x:v>
      </x:c>
      <x:c r="F715" s="241" t="s">
        <x:v>8345</x:v>
      </x:c>
      <x:c r="G715" s="240" t="s">
        <x:v>4067</x:v>
      </x:c>
      <x:c r="H715" s="240">
        <x:v>1</x:v>
      </x:c>
    </x:row>
    <x:row r="716" spans="3:8">
      <x:c r="C716" s="241" t="s">
        <x:v>12641</x:v>
      </x:c>
      <x:c r="D716" s="240" t="s">
        <x:v>4027</x:v>
      </x:c>
      <x:c r="E716" s="240">
        <x:v>1</x:v>
      </x:c>
      <x:c r="F716" s="280" t="s">
        <x:v>9262</x:v>
      </x:c>
      <x:c r="G716" s="281" t="s">
        <x:v>6097</x:v>
      </x:c>
      <x:c r="H716" s="281">
        <x:v>1</x:v>
      </x:c>
    </x:row>
    <x:row r="717" spans="3:8">
      <x:c r="C717" s="241" t="s">
        <x:v>4556</x:v>
      </x:c>
      <x:c r="D717" s="240" t="s">
        <x:v>4027</x:v>
      </x:c>
      <x:c r="E717" s="240">
        <x:v>1</x:v>
      </x:c>
      <x:c r="F717" s="280" t="s">
        <x:v>8925</x:v>
      </x:c>
      <x:c r="G717" s="281" t="s">
        <x:v>4067</x:v>
      </x:c>
      <x:c r="H717" s="281">
        <x:v>1</x:v>
      </x:c>
    </x:row>
    <x:row r="718" spans="3:8">
      <x:c r="C718" s="241" t="s">
        <x:v>4368</x:v>
      </x:c>
      <x:c r="D718" s="240" t="s">
        <x:v>4027</x:v>
      </x:c>
      <x:c r="E718" s="240">
        <x:v>1</x:v>
      </x:c>
      <x:c r="F718" s="280" t="s">
        <x:v>9116</x:v>
      </x:c>
      <x:c r="G718" s="281" t="s">
        <x:v>4067</x:v>
      </x:c>
      <x:c r="H718" s="281">
        <x:v>1</x:v>
      </x:c>
    </x:row>
    <x:row r="719" spans="5:5">
      <x:c r="E719" s="240">
        <x:f>SUM(E708:E718)</x:f>
        <x:v>11</x:v>
      </x:c>
    </x:row>
    <x:row r="720" spans="1:8">
      <x:c r="A720" s="232">
        <x:v>45804</x:v>
      </x:c>
      <x:c r="B720" s="499"/>
      <x:c r="C720" s="241" t="s">
        <x:v>11444</x:v>
      </x:c>
      <x:c r="D720" s="240" t="s">
        <x:v>6097</x:v>
      </x:c>
      <x:c r="E720" s="240">
        <x:v>1</x:v>
      </x:c>
      <x:c r="F720" s="304" t="s">
        <x:v>7751</x:v>
      </x:c>
      <x:c r="G720" s="305" t="s">
        <x:v>139</x:v>
      </x:c>
      <x:c r="H720" s="305">
        <x:v>1</x:v>
      </x:c>
    </x:row>
    <x:row r="721" spans="3:8">
      <x:c r="C721" s="241" t="s">
        <x:v>2031</x:v>
      </x:c>
      <x:c r="D721" s="240" t="s">
        <x:v>6097</x:v>
      </x:c>
      <x:c r="E721" s="240">
        <x:v>1</x:v>
      </x:c>
      <x:c r="F721" s="304" t="s">
        <x:v>11499</x:v>
      </x:c>
      <x:c r="G721" s="305" t="s">
        <x:v>4067</x:v>
      </x:c>
      <x:c r="H721" s="305">
        <x:v>1</x:v>
      </x:c>
    </x:row>
    <x:row r="722" spans="3:8">
      <x:c r="C722" s="241" t="s">
        <x:v>6213</x:v>
      </x:c>
      <x:c r="D722" s="240" t="s">
        <x:v>6097</x:v>
      </x:c>
      <x:c r="E722" s="240">
        <x:v>1</x:v>
      </x:c>
      <x:c r="F722" s="304" t="s">
        <x:v>12271</x:v>
      </x:c>
      <x:c r="G722" s="305" t="s">
        <x:v>4067</x:v>
      </x:c>
      <x:c r="H722" s="305">
        <x:v>1</x:v>
      </x:c>
    </x:row>
    <x:row r="723" spans="3:8">
      <x:c r="C723" s="241" t="s">
        <x:v>5959</x:v>
      </x:c>
      <x:c r="D723" s="240" t="s">
        <x:v>6097</x:v>
      </x:c>
      <x:c r="E723" s="240">
        <x:v>2</x:v>
      </x:c>
      <x:c r="F723" s="304" t="s">
        <x:v>12222</x:v>
      </x:c>
      <x:c r="G723" s="305" t="s">
        <x:v>4067</x:v>
      </x:c>
      <x:c r="H723" s="305">
        <x:v>1</x:v>
      </x:c>
    </x:row>
    <x:row r="724" spans="3:8">
      <x:c r="C724" s="241" t="s">
        <x:v>11499</x:v>
      </x:c>
      <x:c r="D724" s="240" t="s">
        <x:v>4067</x:v>
      </x:c>
      <x:c r="E724" s="240">
        <x:v>1</x:v>
      </x:c>
      <x:c r="F724" s="304" t="s">
        <x:v>11444</x:v>
      </x:c>
      <x:c r="G724" s="305" t="s">
        <x:v>6097</x:v>
      </x:c>
      <x:c r="H724" s="305">
        <x:v>1</x:v>
      </x:c>
    </x:row>
    <x:row r="725" spans="3:8">
      <x:c r="C725" s="241" t="s">
        <x:v>12271</x:v>
      </x:c>
      <x:c r="D725" s="240" t="s">
        <x:v>4067</x:v>
      </x:c>
      <x:c r="E725" s="240">
        <x:v>1</x:v>
      </x:c>
      <x:c r="F725" s="241" t="s">
        <x:v>5531</x:v>
      </x:c>
      <x:c r="G725" s="240" t="s">
        <x:v>4067</x:v>
      </x:c>
      <x:c r="H725" s="240">
        <x:v>1</x:v>
      </x:c>
    </x:row>
    <x:row r="726" spans="3:8">
      <x:c r="C726" s="241" t="s">
        <x:v>12222</x:v>
      </x:c>
      <x:c r="D726" s="240" t="s">
        <x:v>4067</x:v>
      </x:c>
      <x:c r="E726" s="240">
        <x:v>1</x:v>
      </x:c>
      <x:c r="F726" s="241" t="s">
        <x:v>5506</x:v>
      </x:c>
      <x:c r="G726" s="240" t="s">
        <x:v>4027</x:v>
      </x:c>
      <x:c r="H726" s="240">
        <x:v>1</x:v>
      </x:c>
    </x:row>
    <x:row r="727" spans="3:8">
      <x:c r="C727" s="241" t="s">
        <x:v>5531</x:v>
      </x:c>
      <x:c r="D727" s="240" t="s">
        <x:v>4067</x:v>
      </x:c>
      <x:c r="E727" s="240">
        <x:v>1</x:v>
      </x:c>
      <x:c r="F727" s="241" t="s">
        <x:v>12241</x:v>
      </x:c>
      <x:c r="G727" s="240" t="s">
        <x:v>6089</x:v>
      </x:c>
      <x:c r="H727" s="240">
        <x:v>1</x:v>
      </x:c>
    </x:row>
    <x:row r="728" spans="3:8">
      <x:c r="C728" s="241" t="s">
        <x:v>8412</x:v>
      </x:c>
      <x:c r="D728" s="240" t="s">
        <x:v>4067</x:v>
      </x:c>
      <x:c r="E728" s="240">
        <x:v>1</x:v>
      </x:c>
      <x:c r="F728" s="241" t="s">
        <x:v>11324</x:v>
      </x:c>
      <x:c r="G728" s="240" t="s">
        <x:v>4027</x:v>
      </x:c>
      <x:c r="H728" s="240">
        <x:v>1</x:v>
      </x:c>
    </x:row>
    <x:row r="729" spans="3:8">
      <x:c r="C729" s="241" t="s">
        <x:v>6046</x:v>
      </x:c>
      <x:c r="D729" s="240" t="s">
        <x:v>4067</x:v>
      </x:c>
      <x:c r="E729" s="240">
        <x:v>1</x:v>
      </x:c>
      <x:c r="F729" s="283" t="s">
        <x:v>5962</x:v>
      </x:c>
      <x:c r="G729" s="284" t="s">
        <x:v>6089</x:v>
      </x:c>
      <x:c r="H729" s="284">
        <x:v>1</x:v>
      </x:c>
    </x:row>
    <x:row r="730" spans="3:8">
      <x:c r="C730" s="241" t="s">
        <x:v>6258</x:v>
      </x:c>
      <x:c r="D730" s="240" t="s">
        <x:v>4067</x:v>
      </x:c>
      <x:c r="E730" s="240">
        <x:v>1</x:v>
      </x:c>
      <x:c r="F730" s="283" t="s">
        <x:v>8412</x:v>
      </x:c>
      <x:c r="G730" s="284" t="s">
        <x:v>4067</x:v>
      </x:c>
      <x:c r="H730" s="284">
        <x:v>1</x:v>
      </x:c>
    </x:row>
    <x:row r="731" spans="3:8">
      <x:c r="C731" s="241" t="s">
        <x:v>6030</x:v>
      </x:c>
      <x:c r="D731" s="240" t="s">
        <x:v>4067</x:v>
      </x:c>
      <x:c r="E731" s="240">
        <x:v>1</x:v>
      </x:c>
      <x:c r="F731" s="283" t="s">
        <x:v>6046</x:v>
      </x:c>
      <x:c r="G731" s="284" t="s">
        <x:v>4067</x:v>
      </x:c>
      <x:c r="H731" s="284">
        <x:v>1</x:v>
      </x:c>
    </x:row>
    <x:row r="732" spans="3:8">
      <x:c r="C732" s="241" t="s">
        <x:v>9254</x:v>
      </x:c>
      <x:c r="D732" s="240" t="s">
        <x:v>4067</x:v>
      </x:c>
      <x:c r="E732" s="240">
        <x:v>1</x:v>
      </x:c>
      <x:c r="F732" s="283" t="s">
        <x:v>6258</x:v>
      </x:c>
      <x:c r="G732" s="284" t="s">
        <x:v>4067</x:v>
      </x:c>
      <x:c r="H732" s="284">
        <x:v>1</x:v>
      </x:c>
    </x:row>
    <x:row r="733" spans="3:8">
      <x:c r="C733" s="241" t="s">
        <x:v>12241</x:v>
      </x:c>
      <x:c r="D733" s="240" t="s">
        <x:v>6089</x:v>
      </x:c>
      <x:c r="E733" s="240">
        <x:v>1</x:v>
      </x:c>
      <x:c r="F733" s="302" t="s">
        <x:v>6030</x:v>
      </x:c>
      <x:c r="G733" s="303" t="s">
        <x:v>4067</x:v>
      </x:c>
      <x:c r="H733" s="303">
        <x:v>1</x:v>
      </x:c>
    </x:row>
    <x:row r="734" spans="3:8">
      <x:c r="C734" s="241" t="s">
        <x:v>5962</x:v>
      </x:c>
      <x:c r="D734" s="240" t="s">
        <x:v>6089</x:v>
      </x:c>
      <x:c r="E734" s="240">
        <x:v>1</x:v>
      </x:c>
      <x:c r="F734" s="302" t="s">
        <x:v>1948</x:v>
      </x:c>
      <x:c r="G734" s="303" t="s">
        <x:v>6089</x:v>
      </x:c>
      <x:c r="H734" s="303">
        <x:v>1</x:v>
      </x:c>
    </x:row>
    <x:row r="735" spans="3:8">
      <x:c r="C735" s="241" t="s">
        <x:v>1948</x:v>
      </x:c>
      <x:c r="D735" s="240" t="s">
        <x:v>6089</x:v>
      </x:c>
      <x:c r="E735" s="240">
        <x:v>1</x:v>
      </x:c>
      <x:c r="F735" s="302" t="s">
        <x:v>2082</x:v>
      </x:c>
      <x:c r="G735" s="303" t="s">
        <x:v>4027</x:v>
      </x:c>
      <x:c r="H735" s="303">
        <x:v>1</x:v>
      </x:c>
    </x:row>
    <x:row r="736" spans="3:8">
      <x:c r="C736" s="241" t="s">
        <x:v>8350</x:v>
      </x:c>
      <x:c r="D736" s="240" t="s">
        <x:v>6089</x:v>
      </x:c>
      <x:c r="E736" s="240">
        <x:v>1</x:v>
      </x:c>
      <x:c r="F736" s="302" t="s">
        <x:v>2031</x:v>
      </x:c>
      <x:c r="G736" s="303" t="s">
        <x:v>6097</x:v>
      </x:c>
      <x:c r="H736" s="303">
        <x:v>1</x:v>
      </x:c>
    </x:row>
    <x:row r="737" spans="3:8">
      <x:c r="C737" s="241" t="s">
        <x:v>9190</x:v>
      </x:c>
      <x:c r="D737" s="240" t="s">
        <x:v>6089</x:v>
      </x:c>
      <x:c r="E737" s="240">
        <x:v>1</x:v>
      </x:c>
      <x:c r="F737" s="302" t="s">
        <x:v>8350</x:v>
      </x:c>
      <x:c r="G737" s="303" t="s">
        <x:v>6089</x:v>
      </x:c>
      <x:c r="H737" s="303">
        <x:v>1</x:v>
      </x:c>
    </x:row>
    <x:row r="738" spans="3:8">
      <x:c r="C738" s="241" t="s">
        <x:v>7751</x:v>
      </x:c>
      <x:c r="D738" s="240" t="s">
        <x:v>139</x:v>
      </x:c>
      <x:c r="E738" s="240">
        <x:v>1</x:v>
      </x:c>
      <x:c r="F738" s="302" t="s">
        <x:v>9254</x:v>
      </x:c>
      <x:c r="G738" s="303" t="s">
        <x:v>4067</x:v>
      </x:c>
      <x:c r="H738" s="303">
        <x:v>1</x:v>
      </x:c>
    </x:row>
    <x:row r="739" spans="3:8">
      <x:c r="C739" s="241" t="s">
        <x:v>5506</x:v>
      </x:c>
      <x:c r="D739" s="240" t="s">
        <x:v>4027</x:v>
      </x:c>
      <x:c r="E739" s="240">
        <x:v>1</x:v>
      </x:c>
      <x:c r="F739" s="302" t="s">
        <x:v>9190</x:v>
      </x:c>
      <x:c r="G739" s="303" t="s">
        <x:v>6089</x:v>
      </x:c>
      <x:c r="H739" s="303">
        <x:v>1</x:v>
      </x:c>
    </x:row>
    <x:row r="740" spans="3:8">
      <x:c r="C740" s="241" t="s">
        <x:v>11324</x:v>
      </x:c>
      <x:c r="D740" s="240" t="s">
        <x:v>4027</x:v>
      </x:c>
      <x:c r="E740" s="240">
        <x:v>1</x:v>
      </x:c>
      <x:c r="F740" s="300" t="s">
        <x:v>6213</x:v>
      </x:c>
      <x:c r="G740" s="301" t="s">
        <x:v>6097</x:v>
      </x:c>
      <x:c r="H740" s="301">
        <x:v>1</x:v>
      </x:c>
    </x:row>
    <x:row r="741" spans="3:8">
      <x:c r="C741" s="241" t="s">
        <x:v>2082</x:v>
      </x:c>
      <x:c r="D741" s="240" t="s">
        <x:v>4027</x:v>
      </x:c>
      <x:c r="E741" s="240">
        <x:v>1</x:v>
      </x:c>
      <x:c r="F741" s="300" t="s">
        <x:v>9321</x:v>
      </x:c>
      <x:c r="G741" s="301" t="s">
        <x:v>4027</x:v>
      </x:c>
      <x:c r="H741" s="301">
        <x:v>1</x:v>
      </x:c>
    </x:row>
    <x:row r="742" spans="3:8">
      <x:c r="C742" s="241" t="s">
        <x:v>9321</x:v>
      </x:c>
      <x:c r="D742" s="240" t="s">
        <x:v>4027</x:v>
      </x:c>
      <x:c r="E742" s="240">
        <x:v>1</x:v>
      </x:c>
      <x:c r="F742" s="300" t="s">
        <x:v>5959</x:v>
      </x:c>
      <x:c r="G742" s="301" t="s">
        <x:v>6097</x:v>
      </x:c>
      <x:c r="H742" s="301">
        <x:v>2</x:v>
      </x:c>
    </x:row>
    <x:row r="743" spans="5:5">
      <x:c r="E743" s="240">
        <x:f>SUM(E720:E742)</x:f>
        <x:v>24</x:v>
      </x:c>
    </x:row>
    <x:row r="744" spans="1:8">
      <x:c r="A744" s="232">
        <x:v>45805</x:v>
      </x:c>
      <x:c r="B744" s="499"/>
      <x:c r="C744" s="241" t="s">
        <x:v>2049</x:v>
      </x:c>
      <x:c r="D744" s="240" t="s">
        <x:v>4007</x:v>
      </x:c>
      <x:c r="E744" s="240">
        <x:v>1</x:v>
      </x:c>
      <x:c r="F744" s="318" t="s">
        <x:v>12625</x:v>
      </x:c>
      <x:c r="G744" s="319" t="s">
        <x:v>4027</x:v>
      </x:c>
      <x:c r="H744" s="319">
        <x:v>1</x:v>
      </x:c>
    </x:row>
    <x:row r="745" spans="3:8">
      <x:c r="C745" s="241" t="s">
        <x:v>6032</x:v>
      </x:c>
      <x:c r="D745" s="240" t="s">
        <x:v>4007</x:v>
      </x:c>
      <x:c r="E745" s="240">
        <x:v>1</x:v>
      </x:c>
      <x:c r="F745" s="318" t="s">
        <x:v>7932</x:v>
      </x:c>
      <x:c r="G745" s="319" t="s">
        <x:v>6089</x:v>
      </x:c>
      <x:c r="H745" s="319">
        <x:v>1</x:v>
      </x:c>
    </x:row>
    <x:row r="746" spans="3:8">
      <x:c r="C746" s="241" t="s">
        <x:v>1954</x:v>
      </x:c>
      <x:c r="D746" s="240" t="s">
        <x:v>4007</x:v>
      </x:c>
      <x:c r="E746" s="240">
        <x:v>1</x:v>
      </x:c>
      <x:c r="F746" s="318" t="s">
        <x:v>2615</x:v>
      </x:c>
      <x:c r="G746" s="319" t="s">
        <x:v>4027</x:v>
      </x:c>
      <x:c r="H746" s="319">
        <x:v>1</x:v>
      </x:c>
    </x:row>
    <x:row r="747" spans="3:8">
      <x:c r="C747" s="241" t="s">
        <x:v>9126</x:v>
      </x:c>
      <x:c r="D747" s="240" t="s">
        <x:v>6097</x:v>
      </x:c>
      <x:c r="E747" s="240">
        <x:v>1</x:v>
      </x:c>
      <x:c r="F747" s="316" t="s">
        <x:v>11200</x:v>
      </x:c>
      <x:c r="G747" s="317" t="s">
        <x:v>4027</x:v>
      </x:c>
      <x:c r="H747" s="317">
        <x:v>1</x:v>
      </x:c>
    </x:row>
    <x:row r="748" spans="3:8">
      <x:c r="C748" s="241" t="s">
        <x:v>6248</x:v>
      </x:c>
      <x:c r="D748" s="240" t="s">
        <x:v>6097</x:v>
      </x:c>
      <x:c r="E748" s="240">
        <x:v>1</x:v>
      </x:c>
      <x:c r="F748" s="316" t="s">
        <x:v>8102</x:v>
      </x:c>
      <x:c r="G748" s="317" t="s">
        <x:v>4027</x:v>
      </x:c>
      <x:c r="H748" s="317">
        <x:v>1</x:v>
      </x:c>
    </x:row>
    <x:row r="749" spans="3:8">
      <x:c r="C749" s="241" t="s">
        <x:v>9066</x:v>
      </x:c>
      <x:c r="D749" s="240" t="s">
        <x:v>6097</x:v>
      </x:c>
      <x:c r="E749" s="240">
        <x:v>1</x:v>
      </x:c>
      <x:c r="F749" s="316" t="s">
        <x:v>5806</x:v>
      </x:c>
      <x:c r="G749" s="317" t="s">
        <x:v>4067</x:v>
      </x:c>
      <x:c r="H749" s="317">
        <x:v>1</x:v>
      </x:c>
    </x:row>
    <x:row r="750" spans="3:8">
      <x:c r="C750" s="241" t="s">
        <x:v>9271</x:v>
      </x:c>
      <x:c r="D750" s="240" t="s">
        <x:v>6097</x:v>
      </x:c>
      <x:c r="E750" s="240">
        <x:v>1</x:v>
      </x:c>
      <x:c r="F750" s="316" t="s">
        <x:v>12619</x:v>
      </x:c>
      <x:c r="G750" s="317" t="s">
        <x:v>4067</x:v>
      </x:c>
      <x:c r="H750" s="317">
        <x:v>1</x:v>
      </x:c>
    </x:row>
    <x:row r="751" spans="3:8">
      <x:c r="C751" s="241" t="s">
        <x:v>9062</x:v>
      </x:c>
      <x:c r="D751" s="240" t="s">
        <x:v>6097</x:v>
      </x:c>
      <x:c r="E751" s="240">
        <x:v>1</x:v>
      </x:c>
      <x:c r="F751" s="316" t="s">
        <x:v>11344</x:v>
      </x:c>
      <x:c r="G751" s="317" t="s">
        <x:v>6089</x:v>
      </x:c>
      <x:c r="H751" s="317">
        <x:v>2</x:v>
      </x:c>
    </x:row>
    <x:row r="752" spans="3:8">
      <x:c r="C752" s="241" t="s">
        <x:v>5806</x:v>
      </x:c>
      <x:c r="D752" s="240" t="s">
        <x:v>4067</x:v>
      </x:c>
      <x:c r="E752" s="240">
        <x:v>1</x:v>
      </x:c>
      <x:c r="F752" s="314" t="s">
        <x:v>7553</x:v>
      </x:c>
      <x:c r="G752" s="315" t="s">
        <x:v>4027</x:v>
      </x:c>
      <x:c r="H752" s="315">
        <x:v>1</x:v>
      </x:c>
    </x:row>
    <x:row r="753" spans="3:8">
      <x:c r="C753" s="241" t="s">
        <x:v>12619</x:v>
      </x:c>
      <x:c r="D753" s="240" t="s">
        <x:v>4067</x:v>
      </x:c>
      <x:c r="E753" s="240">
        <x:v>1</x:v>
      </x:c>
      <x:c r="F753" s="314" t="s">
        <x:v>12354</x:v>
      </x:c>
      <x:c r="G753" s="315" t="s">
        <x:v>4067</x:v>
      </x:c>
      <x:c r="H753" s="315">
        <x:v>1</x:v>
      </x:c>
    </x:row>
    <x:row r="754" spans="3:8">
      <x:c r="C754" s="241" t="s">
        <x:v>12354</x:v>
      </x:c>
      <x:c r="D754" s="240" t="s">
        <x:v>4067</x:v>
      </x:c>
      <x:c r="E754" s="240">
        <x:v>1</x:v>
      </x:c>
      <x:c r="F754" s="314" t="s">
        <x:v>7902</x:v>
      </x:c>
      <x:c r="G754" s="315" t="s">
        <x:v>6089</x:v>
      </x:c>
      <x:c r="H754" s="315">
        <x:v>1</x:v>
      </x:c>
    </x:row>
    <x:row r="755" spans="3:8">
      <x:c r="C755" s="241" t="s">
        <x:v>7509</x:v>
      </x:c>
      <x:c r="D755" s="240" t="s">
        <x:v>4067</x:v>
      </x:c>
      <x:c r="E755" s="240">
        <x:v>1</x:v>
      </x:c>
      <x:c r="F755" s="314" t="s">
        <x:v>2395</x:v>
      </x:c>
      <x:c r="G755" s="315" t="s">
        <x:v>6089</x:v>
      </x:c>
      <x:c r="H755" s="315">
        <x:v>1</x:v>
      </x:c>
    </x:row>
    <x:row r="756" spans="3:8">
      <x:c r="C756" s="241" t="s">
        <x:v>2000</x:v>
      </x:c>
      <x:c r="D756" s="240" t="s">
        <x:v>4067</x:v>
      </x:c>
      <x:c r="E756" s="240">
        <x:v>1</x:v>
      </x:c>
      <x:c r="F756" s="314" t="s">
        <x:v>2049</x:v>
      </x:c>
      <x:c r="G756" s="315" t="s">
        <x:v>4007</x:v>
      </x:c>
      <x:c r="H756" s="315">
        <x:v>1</x:v>
      </x:c>
    </x:row>
    <x:row r="757" spans="3:8">
      <x:c r="C757" s="241" t="s">
        <x:v>8947</x:v>
      </x:c>
      <x:c r="D757" s="240" t="s">
        <x:v>4067</x:v>
      </x:c>
      <x:c r="E757" s="240">
        <x:v>2</x:v>
      </x:c>
      <x:c r="F757" s="314" t="s">
        <x:v>7509</x:v>
      </x:c>
      <x:c r="G757" s="315" t="s">
        <x:v>4067</x:v>
      </x:c>
      <x:c r="H757" s="315">
        <x:v>1</x:v>
      </x:c>
    </x:row>
    <x:row r="758" spans="3:8">
      <x:c r="C758" s="241" t="s">
        <x:v>6030</x:v>
      </x:c>
      <x:c r="D758" s="240" t="s">
        <x:v>4067</x:v>
      </x:c>
      <x:c r="E758" s="240">
        <x:v>1</x:v>
      </x:c>
      <x:c r="F758" s="314" t="s">
        <x:v>11417</x:v>
      </x:c>
      <x:c r="G758" s="315" t="s">
        <x:v>4027</x:v>
      </x:c>
      <x:c r="H758" s="315">
        <x:v>1</x:v>
      </x:c>
    </x:row>
    <x:row r="759" spans="3:8">
      <x:c r="C759" s="241" t="s">
        <x:v>8471</x:v>
      </x:c>
      <x:c r="D759" s="240" t="s">
        <x:v>4067</x:v>
      </x:c>
      <x:c r="E759" s="240">
        <x:v>1</x:v>
      </x:c>
      <x:c r="F759" s="310" t="s">
        <x:v>8456</x:v>
      </x:c>
      <x:c r="G759" s="311" t="s">
        <x:v>6089</x:v>
      </x:c>
      <x:c r="H759" s="311">
        <x:v>1</x:v>
      </x:c>
    </x:row>
    <x:row r="760" spans="3:8">
      <x:c r="C760" s="241" t="s">
        <x:v>2121</x:v>
      </x:c>
      <x:c r="D760" s="240" t="s">
        <x:v>4067</x:v>
      </x:c>
      <x:c r="E760" s="240">
        <x:v>1</x:v>
      </x:c>
      <x:c r="F760" s="310" t="s">
        <x:v>9126</x:v>
      </x:c>
      <x:c r="G760" s="311" t="s">
        <x:v>6097</x:v>
      </x:c>
      <x:c r="H760" s="311">
        <x:v>1</x:v>
      </x:c>
    </x:row>
    <x:row r="761" spans="3:8">
      <x:c r="C761" s="241" t="s">
        <x:v>6309</x:v>
      </x:c>
      <x:c r="D761" s="240" t="s">
        <x:v>4067</x:v>
      </x:c>
      <x:c r="E761" s="240">
        <x:v>1</x:v>
      </x:c>
      <x:c r="F761" s="310" t="s">
        <x:v>2000</x:v>
      </x:c>
      <x:c r="G761" s="311" t="s">
        <x:v>4067</x:v>
      </x:c>
      <x:c r="H761" s="311">
        <x:v>1</x:v>
      </x:c>
    </x:row>
    <x:row r="762" spans="3:8">
      <x:c r="C762" s="241" t="s">
        <x:v>9206</x:v>
      </x:c>
      <x:c r="D762" s="240" t="s">
        <x:v>4067</x:v>
      </x:c>
      <x:c r="E762" s="240">
        <x:v>1</x:v>
      </x:c>
      <x:c r="F762" s="310" t="s">
        <x:v>8947</x:v>
      </x:c>
      <x:c r="G762" s="311" t="s">
        <x:v>4067</x:v>
      </x:c>
      <x:c r="H762" s="311">
        <x:v>2</x:v>
      </x:c>
    </x:row>
    <x:row r="763" spans="3:8">
      <x:c r="C763" s="241" t="s">
        <x:v>8477</x:v>
      </x:c>
      <x:c r="D763" s="240" t="s">
        <x:v>4067</x:v>
      </x:c>
      <x:c r="E763" s="240">
        <x:v>1</x:v>
      </x:c>
      <x:c r="F763" s="310" t="s">
        <x:v>6248</x:v>
      </x:c>
      <x:c r="G763" s="311" t="s">
        <x:v>6097</x:v>
      </x:c>
      <x:c r="H763" s="311">
        <x:v>1</x:v>
      </x:c>
    </x:row>
    <x:row r="764" spans="3:8">
      <x:c r="C764" s="241" t="s">
        <x:v>6261</x:v>
      </x:c>
      <x:c r="D764" s="240" t="s">
        <x:v>4067</x:v>
      </x:c>
      <x:c r="E764" s="240">
        <x:v>1</x:v>
      </x:c>
      <x:c r="F764" s="310" t="s">
        <x:v>9066</x:v>
      </x:c>
      <x:c r="G764" s="311" t="s">
        <x:v>6097</x:v>
      </x:c>
      <x:c r="H764" s="311">
        <x:v>1</x:v>
      </x:c>
    </x:row>
    <x:row r="765" spans="3:8">
      <x:c r="C765" s="241" t="s">
        <x:v>5968</x:v>
      </x:c>
      <x:c r="D765" s="240" t="s">
        <x:v>4067</x:v>
      </x:c>
      <x:c r="E765" s="240">
        <x:v>1</x:v>
      </x:c>
      <x:c r="F765" s="308" t="s">
        <x:v>6030</x:v>
      </x:c>
      <x:c r="G765" s="309" t="s">
        <x:v>4067</x:v>
      </x:c>
      <x:c r="H765" s="309">
        <x:v>1</x:v>
      </x:c>
    </x:row>
    <x:row r="766" spans="3:8">
      <x:c r="C766" s="241" t="s">
        <x:v>8444</x:v>
      </x:c>
      <x:c r="D766" s="240" t="s">
        <x:v>4067</x:v>
      </x:c>
      <x:c r="E766" s="240">
        <x:v>1</x:v>
      </x:c>
      <x:c r="F766" s="308" t="s">
        <x:v>8471</x:v>
      </x:c>
      <x:c r="G766" s="309" t="s">
        <x:v>4067</x:v>
      </x:c>
      <x:c r="H766" s="309">
        <x:v>1</x:v>
      </x:c>
    </x:row>
    <x:row r="767" spans="3:8">
      <x:c r="C767" s="241" t="s">
        <x:v>6115</x:v>
      </x:c>
      <x:c r="D767" s="240" t="s">
        <x:v>4067</x:v>
      </x:c>
      <x:c r="E767" s="240">
        <x:v>1</x:v>
      </x:c>
      <x:c r="F767" s="308" t="s">
        <x:v>1977</x:v>
      </x:c>
      <x:c r="G767" s="309" t="s">
        <x:v>6089</x:v>
      </x:c>
      <x:c r="H767" s="309">
        <x:v>1</x:v>
      </x:c>
    </x:row>
    <x:row r="768" spans="3:8">
      <x:c r="C768" s="241" t="s">
        <x:v>6034</x:v>
      </x:c>
      <x:c r="D768" s="240" t="s">
        <x:v>4067</x:v>
      </x:c>
      <x:c r="E768" s="240">
        <x:v>1</x:v>
      </x:c>
      <x:c r="F768" s="308" t="s">
        <x:v>2121</x:v>
      </x:c>
      <x:c r="G768" s="309" t="s">
        <x:v>4067</x:v>
      </x:c>
      <x:c r="H768" s="309">
        <x:v>1</x:v>
      </x:c>
    </x:row>
    <x:row r="769" spans="3:8">
      <x:c r="C769" s="241" t="s">
        <x:v>7932</x:v>
      </x:c>
      <x:c r="D769" s="240" t="s">
        <x:v>6089</x:v>
      </x:c>
      <x:c r="E769" s="240">
        <x:v>1</x:v>
      </x:c>
      <x:c r="F769" s="308" t="s">
        <x:v>9271</x:v>
      </x:c>
      <x:c r="G769" s="309" t="s">
        <x:v>6097</x:v>
      </x:c>
      <x:c r="H769" s="309">
        <x:v>1</x:v>
      </x:c>
    </x:row>
    <x:row r="770" spans="3:8">
      <x:c r="C770" s="241" t="s">
        <x:v>11344</x:v>
      </x:c>
      <x:c r="D770" s="240" t="s">
        <x:v>6089</x:v>
      </x:c>
      <x:c r="E770" s="240">
        <x:v>2</x:v>
      </x:c>
      <x:c r="F770" s="308" t="s">
        <x:v>6032</x:v>
      </x:c>
      <x:c r="G770" s="309" t="s">
        <x:v>4007</x:v>
      </x:c>
      <x:c r="H770" s="309">
        <x:v>1</x:v>
      </x:c>
    </x:row>
    <x:row r="771" spans="3:8">
      <x:c r="C771" s="241" t="s">
        <x:v>7902</x:v>
      </x:c>
      <x:c r="D771" s="240" t="s">
        <x:v>6089</x:v>
      </x:c>
      <x:c r="E771" s="240">
        <x:v>1</x:v>
      </x:c>
      <x:c r="F771" s="308" t="s">
        <x:v>8966</x:v>
      </x:c>
      <x:c r="G771" s="309" t="s">
        <x:v>4027</x:v>
      </x:c>
      <x:c r="H771" s="309">
        <x:v>1</x:v>
      </x:c>
    </x:row>
    <x:row r="772" spans="3:8">
      <x:c r="C772" s="241" t="s">
        <x:v>2395</x:v>
      </x:c>
      <x:c r="D772" s="240" t="s">
        <x:v>6089</x:v>
      </x:c>
      <x:c r="E772" s="240">
        <x:v>1</x:v>
      </x:c>
      <x:c r="F772" s="308" t="s">
        <x:v>6309</x:v>
      </x:c>
      <x:c r="G772" s="309" t="s">
        <x:v>4067</x:v>
      </x:c>
      <x:c r="H772" s="309">
        <x:v>1</x:v>
      </x:c>
    </x:row>
    <x:row r="773" spans="3:8">
      <x:c r="C773" s="241" t="s">
        <x:v>8456</x:v>
      </x:c>
      <x:c r="D773" s="240" t="s">
        <x:v>6089</x:v>
      </x:c>
      <x:c r="E773" s="240">
        <x:v>1</x:v>
      </x:c>
      <x:c r="F773" s="308" t="s">
        <x:v>6301</x:v>
      </x:c>
      <x:c r="G773" s="309" t="s">
        <x:v>6089</x:v>
      </x:c>
      <x:c r="H773" s="309">
        <x:v>1</x:v>
      </x:c>
    </x:row>
    <x:row r="774" spans="3:8">
      <x:c r="C774" s="241" t="s">
        <x:v>1977</x:v>
      </x:c>
      <x:c r="D774" s="240" t="s">
        <x:v>6089</x:v>
      </x:c>
      <x:c r="E774" s="240">
        <x:v>1</x:v>
      </x:c>
      <x:c r="F774" s="308" t="s">
        <x:v>9062</x:v>
      </x:c>
      <x:c r="G774" s="309" t="s">
        <x:v>6097</x:v>
      </x:c>
      <x:c r="H774" s="309">
        <x:v>1</x:v>
      </x:c>
    </x:row>
    <x:row r="775" spans="3:8">
      <x:c r="C775" s="241" t="s">
        <x:v>6301</x:v>
      </x:c>
      <x:c r="D775" s="240" t="s">
        <x:v>6089</x:v>
      </x:c>
      <x:c r="E775" s="240">
        <x:v>1</x:v>
      </x:c>
      <x:c r="F775" s="308" t="s">
        <x:v>9253</x:v>
      </x:c>
      <x:c r="G775" s="309" t="s">
        <x:v>6089</x:v>
      </x:c>
      <x:c r="H775" s="309">
        <x:v>1</x:v>
      </x:c>
    </x:row>
    <x:row r="776" spans="3:8">
      <x:c r="C776" s="241" t="s">
        <x:v>9253</x:v>
      </x:c>
      <x:c r="D776" s="240" t="s">
        <x:v>6089</x:v>
      </x:c>
      <x:c r="E776" s="240">
        <x:v>1</x:v>
      </x:c>
      <x:c r="F776" s="312" t="s">
        <x:v>9206</x:v>
      </x:c>
      <x:c r="G776" s="313" t="s">
        <x:v>4067</x:v>
      </x:c>
      <x:c r="H776" s="313">
        <x:v>1</x:v>
      </x:c>
    </x:row>
    <x:row r="777" spans="3:8">
      <x:c r="C777" s="241" t="s">
        <x:v>5954</x:v>
      </x:c>
      <x:c r="D777" s="240" t="s">
        <x:v>6089</x:v>
      </x:c>
      <x:c r="E777" s="240">
        <x:v>1</x:v>
      </x:c>
      <x:c r="F777" s="312" t="s">
        <x:v>8477</x:v>
      </x:c>
      <x:c r="G777" s="313" t="s">
        <x:v>4067</x:v>
      </x:c>
      <x:c r="H777" s="313">
        <x:v>1</x:v>
      </x:c>
    </x:row>
    <x:row r="778" spans="3:8">
      <x:c r="C778" s="241" t="s">
        <x:v>12625</x:v>
      </x:c>
      <x:c r="D778" s="240" t="s">
        <x:v>4027</x:v>
      </x:c>
      <x:c r="E778" s="240">
        <x:v>1</x:v>
      </x:c>
      <x:c r="F778" s="312" t="s">
        <x:v>5954</x:v>
      </x:c>
      <x:c r="G778" s="313" t="s">
        <x:v>6089</x:v>
      </x:c>
      <x:c r="H778" s="313">
        <x:v>1</x:v>
      </x:c>
    </x:row>
    <x:row r="779" spans="3:8">
      <x:c r="C779" s="241" t="s">
        <x:v>2615</x:v>
      </x:c>
      <x:c r="D779" s="240" t="s">
        <x:v>4027</x:v>
      </x:c>
      <x:c r="E779" s="240">
        <x:v>1</x:v>
      </x:c>
      <x:c r="F779" s="312" t="s">
        <x:v>6261</x:v>
      </x:c>
      <x:c r="G779" s="313" t="s">
        <x:v>4067</x:v>
      </x:c>
      <x:c r="H779" s="313">
        <x:v>1</x:v>
      </x:c>
    </x:row>
    <x:row r="780" spans="3:8">
      <x:c r="C780" s="241" t="s">
        <x:v>11200</x:v>
      </x:c>
      <x:c r="D780" s="240" t="s">
        <x:v>4027</x:v>
      </x:c>
      <x:c r="E780" s="240">
        <x:v>1</x:v>
      </x:c>
      <x:c r="F780" s="312" t="s">
        <x:v>5968</x:v>
      </x:c>
      <x:c r="G780" s="313" t="s">
        <x:v>4067</x:v>
      </x:c>
      <x:c r="H780" s="313">
        <x:v>1</x:v>
      </x:c>
    </x:row>
    <x:row r="781" spans="3:8">
      <x:c r="C781" s="241" t="s">
        <x:v>8102</x:v>
      </x:c>
      <x:c r="D781" s="240" t="s">
        <x:v>4027</x:v>
      </x:c>
      <x:c r="E781" s="240">
        <x:v>1</x:v>
      </x:c>
      <x:c r="F781" s="306" t="s">
        <x:v>8444</x:v>
      </x:c>
      <x:c r="G781" s="307" t="s">
        <x:v>4067</x:v>
      </x:c>
      <x:c r="H781" s="307">
        <x:v>1</x:v>
      </x:c>
    </x:row>
    <x:row r="782" spans="3:8">
      <x:c r="C782" s="241" t="s">
        <x:v>7553</x:v>
      </x:c>
      <x:c r="D782" s="240" t="s">
        <x:v>4027</x:v>
      </x:c>
      <x:c r="E782" s="240">
        <x:v>1</x:v>
      </x:c>
      <x:c r="F782" s="306" t="s">
        <x:v>6115</x:v>
      </x:c>
      <x:c r="G782" s="307" t="s">
        <x:v>4067</x:v>
      </x:c>
      <x:c r="H782" s="307">
        <x:v>1</x:v>
      </x:c>
    </x:row>
    <x:row r="783" spans="3:8">
      <x:c r="C783" s="241" t="s">
        <x:v>11417</x:v>
      </x:c>
      <x:c r="D783" s="240" t="s">
        <x:v>4027</x:v>
      </x:c>
      <x:c r="E783" s="240">
        <x:v>1</x:v>
      </x:c>
      <x:c r="F783" s="306" t="s">
        <x:v>6034</x:v>
      </x:c>
      <x:c r="G783" s="307" t="s">
        <x:v>4067</x:v>
      </x:c>
      <x:c r="H783" s="307">
        <x:v>1</x:v>
      </x:c>
    </x:row>
    <x:row r="784" spans="3:8">
      <x:c r="C784" s="241" t="s">
        <x:v>8966</x:v>
      </x:c>
      <x:c r="D784" s="240" t="s">
        <x:v>4027</x:v>
      </x:c>
      <x:c r="E784" s="240">
        <x:v>1</x:v>
      </x:c>
      <x:c r="F784" s="306" t="s">
        <x:v>1954</x:v>
      </x:c>
      <x:c r="G784" s="307" t="s">
        <x:v>4007</x:v>
      </x:c>
      <x:c r="H784" s="307">
        <x:v>1</x:v>
      </x:c>
    </x:row>
    <x:row r="785" spans="3:8">
      <x:c r="C785" s="241" t="s">
        <x:v>4412</x:v>
      </x:c>
      <x:c r="D785" s="240" t="s">
        <x:v>4027</x:v>
      </x:c>
      <x:c r="E785" s="240">
        <x:v>1</x:v>
      </x:c>
      <x:c r="F785" s="306" t="s">
        <x:v>4412</x:v>
      </x:c>
      <x:c r="G785" s="307" t="s">
        <x:v>4027</x:v>
      </x:c>
      <x:c r="H785" s="307">
        <x:v>1</x:v>
      </x:c>
    </x:row>
    <x:row r="786" spans="5:5">
      <x:c r="E786" s="240">
        <x:f>SUM(E744:E785)</x:f>
        <x:v>44</x:v>
      </x:c>
    </x:row>
    <x:row r="787" spans="1:8">
      <x:c r="A787" s="232">
        <x:v>45806</x:v>
      </x:c>
      <x:c r="B787" s="499"/>
      <x:c r="C787" s="241" t="s">
        <x:v>8374</x:v>
      </x:c>
      <x:c r="D787" s="240" t="s">
        <x:v>4061</x:v>
      </x:c>
      <x:c r="E787" s="240">
        <x:v>1</x:v>
      </x:c>
      <x:c r="F787" s="241" t="s">
        <x:v>7467</x:v>
      </x:c>
      <x:c r="G787" s="240" t="s">
        <x:v>6097</x:v>
      </x:c>
      <x:c r="H787" s="240">
        <x:v>1</x:v>
      </x:c>
    </x:row>
    <x:row r="788" spans="3:8">
      <x:c r="C788" s="241" t="s">
        <x:v>4468</x:v>
      </x:c>
      <x:c r="D788" s="240" t="s">
        <x:v>4007</x:v>
      </x:c>
      <x:c r="E788" s="240">
        <x:v>1</x:v>
      </x:c>
      <x:c r="F788" s="241" t="s">
        <x:v>7499</x:v>
      </x:c>
      <x:c r="G788" s="240" t="s">
        <x:v>6089</x:v>
      </x:c>
      <x:c r="H788" s="240">
        <x:v>1</x:v>
      </x:c>
    </x:row>
    <x:row r="789" spans="3:8">
      <x:c r="C789" s="241" t="s">
        <x:v>8502</x:v>
      </x:c>
      <x:c r="D789" s="240" t="s">
        <x:v>4007</x:v>
      </x:c>
      <x:c r="E789" s="240">
        <x:v>1</x:v>
      </x:c>
      <x:c r="F789" s="241" t="s">
        <x:v>7761</x:v>
      </x:c>
      <x:c r="G789" s="240" t="s">
        <x:v>6097</x:v>
      </x:c>
      <x:c r="H789" s="240">
        <x:v>1</x:v>
      </x:c>
    </x:row>
    <x:row r="790" spans="3:8">
      <x:c r="C790" s="241" t="s">
        <x:v>7467</x:v>
      </x:c>
      <x:c r="D790" s="240" t="s">
        <x:v>6097</x:v>
      </x:c>
      <x:c r="E790" s="240">
        <x:v>1</x:v>
      </x:c>
      <x:c r="F790" s="308" t="s">
        <x:v>4455</x:v>
      </x:c>
      <x:c r="G790" s="309" t="s">
        <x:v>6097</x:v>
      </x:c>
      <x:c r="H790" s="309">
        <x:v>1</x:v>
      </x:c>
    </x:row>
    <x:row r="791" spans="3:8">
      <x:c r="C791" s="241" t="s">
        <x:v>7761</x:v>
      </x:c>
      <x:c r="D791" s="240" t="s">
        <x:v>6097</x:v>
      </x:c>
      <x:c r="E791" s="240">
        <x:v>1</x:v>
      </x:c>
      <x:c r="F791" s="308" t="s">
        <x:v>8374</x:v>
      </x:c>
      <x:c r="G791" s="309" t="s">
        <x:v>4061</x:v>
      </x:c>
      <x:c r="H791" s="309">
        <x:v>1</x:v>
      </x:c>
    </x:row>
    <x:row r="792" spans="3:8">
      <x:c r="C792" s="241" t="s">
        <x:v>4455</x:v>
      </x:c>
      <x:c r="D792" s="240" t="s">
        <x:v>6097</x:v>
      </x:c>
      <x:c r="E792" s="240">
        <x:v>1</x:v>
      </x:c>
      <x:c r="F792" s="320" t="s">
        <x:v>8476</x:v>
      </x:c>
      <x:c r="G792" s="321" t="s">
        <x:v>4067</x:v>
      </x:c>
      <x:c r="H792" s="321">
        <x:v>1</x:v>
      </x:c>
    </x:row>
    <x:row r="793" spans="3:8">
      <x:c r="C793" s="241" t="s">
        <x:v>8495</x:v>
      </x:c>
      <x:c r="D793" s="240" t="s">
        <x:v>6097</x:v>
      </x:c>
      <x:c r="E793" s="240">
        <x:v>1</x:v>
      </x:c>
      <x:c r="F793" s="320" t="s">
        <x:v>6093</x:v>
      </x:c>
      <x:c r="G793" s="321" t="s">
        <x:v>6089</x:v>
      </x:c>
      <x:c r="H793" s="321">
        <x:v>1</x:v>
      </x:c>
    </x:row>
    <x:row r="794" spans="3:8">
      <x:c r="C794" s="241" t="s">
        <x:v>9196</x:v>
      </x:c>
      <x:c r="D794" s="240" t="s">
        <x:v>6097</x:v>
      </x:c>
      <x:c r="E794" s="240">
        <x:v>1</x:v>
      </x:c>
      <x:c r="F794" s="320" t="s">
        <x:v>8495</x:v>
      </x:c>
      <x:c r="G794" s="321" t="s">
        <x:v>6097</x:v>
      </x:c>
      <x:c r="H794" s="321">
        <x:v>1</x:v>
      </x:c>
    </x:row>
    <x:row r="795" spans="3:8">
      <x:c r="C795" s="241" t="s">
        <x:v>8476</x:v>
      </x:c>
      <x:c r="D795" s="240" t="s">
        <x:v>4067</x:v>
      </x:c>
      <x:c r="E795" s="240">
        <x:v>1</x:v>
      </x:c>
      <x:c r="F795" s="320" t="s">
        <x:v>6160</x:v>
      </x:c>
      <x:c r="G795" s="321" t="s">
        <x:v>4027</x:v>
      </x:c>
      <x:c r="H795" s="321">
        <x:v>1</x:v>
      </x:c>
    </x:row>
    <x:row r="796" spans="3:8">
      <x:c r="C796" s="241" t="s">
        <x:v>1952</x:v>
      </x:c>
      <x:c r="D796" s="240" t="s">
        <x:v>4067</x:v>
      </x:c>
      <x:c r="E796" s="240">
        <x:v>1</x:v>
      </x:c>
      <x:c r="F796" s="320" t="s">
        <x:v>1952</x:v>
      </x:c>
      <x:c r="G796" s="321" t="s">
        <x:v>4067</x:v>
      </x:c>
      <x:c r="H796" s="321">
        <x:v>1</x:v>
      </x:c>
    </x:row>
    <x:row r="797" spans="3:8">
      <x:c r="C797" s="241" t="s">
        <x:v>4370</x:v>
      </x:c>
      <x:c r="D797" s="240" t="s">
        <x:v>139</x:v>
      </x:c>
      <x:c r="E797" s="240">
        <x:v>1</x:v>
      </x:c>
      <x:c r="F797" s="320" t="s">
        <x:v>9196</x:v>
      </x:c>
      <x:c r="G797" s="321" t="s">
        <x:v>6097</x:v>
      </x:c>
      <x:c r="H797" s="321">
        <x:v>1</x:v>
      </x:c>
    </x:row>
    <x:row r="798" spans="3:8">
      <x:c r="C798" s="241" t="s">
        <x:v>2101</x:v>
      </x:c>
      <x:c r="D798" s="240" t="s">
        <x:v>139</x:v>
      </x:c>
      <x:c r="E798" s="240">
        <x:v>1</x:v>
      </x:c>
      <x:c r="F798" s="320" t="s">
        <x:v>4370</x:v>
      </x:c>
      <x:c r="G798" s="321" t="s">
        <x:v>139</x:v>
      </x:c>
      <x:c r="H798" s="321">
        <x:v>1</x:v>
      </x:c>
    </x:row>
    <x:row r="799" spans="3:8">
      <x:c r="C799" s="241" t="s">
        <x:v>8358</x:v>
      </x:c>
      <x:c r="D799" s="240" t="s">
        <x:v>139</x:v>
      </x:c>
      <x:c r="E799" s="240">
        <x:v>1</x:v>
      </x:c>
      <x:c r="F799" s="320" t="s">
        <x:v>9034</x:v>
      </x:c>
      <x:c r="G799" s="321" t="s">
        <x:v>4027</x:v>
      </x:c>
      <x:c r="H799" s="321">
        <x:v>1</x:v>
      </x:c>
    </x:row>
    <x:row r="800" spans="3:8">
      <x:c r="C800" s="241" t="s">
        <x:v>7499</x:v>
      </x:c>
      <x:c r="D800" s="240" t="s">
        <x:v>6089</x:v>
      </x:c>
      <x:c r="E800" s="240">
        <x:v>1</x:v>
      </x:c>
      <x:c r="F800" s="320" t="s">
        <x:v>2101</x:v>
      </x:c>
      <x:c r="G800" s="321" t="s">
        <x:v>139</x:v>
      </x:c>
      <x:c r="H800" s="321">
        <x:v>1</x:v>
      </x:c>
    </x:row>
    <x:row r="801" spans="3:8">
      <x:c r="C801" s="241" t="s">
        <x:v>6093</x:v>
      </x:c>
      <x:c r="D801" s="240" t="s">
        <x:v>6089</x:v>
      </x:c>
      <x:c r="E801" s="240">
        <x:v>1</x:v>
      </x:c>
      <x:c r="F801" s="320" t="s">
        <x:v>8358</x:v>
      </x:c>
      <x:c r="G801" s="321" t="s">
        <x:v>139</x:v>
      </x:c>
      <x:c r="H801" s="321">
        <x:v>1</x:v>
      </x:c>
    </x:row>
    <x:row r="802" spans="3:8">
      <x:c r="C802" s="241" t="s">
        <x:v>6160</x:v>
      </x:c>
      <x:c r="D802" s="240" t="s">
        <x:v>4027</x:v>
      </x:c>
      <x:c r="E802" s="240">
        <x:v>1</x:v>
      </x:c>
      <x:c r="F802" s="320" t="s">
        <x:v>4468</x:v>
      </x:c>
      <x:c r="G802" s="321" t="s">
        <x:v>4007</x:v>
      </x:c>
      <x:c r="H802" s="321">
        <x:v>1</x:v>
      </x:c>
    </x:row>
    <x:row r="803" spans="3:8">
      <x:c r="C803" s="241" t="s">
        <x:v>9034</x:v>
      </x:c>
      <x:c r="D803" s="240" t="s">
        <x:v>4027</x:v>
      </x:c>
      <x:c r="E803" s="240">
        <x:v>1</x:v>
      </x:c>
      <x:c r="F803" s="320" t="s">
        <x:v>8502</x:v>
      </x:c>
      <x:c r="G803" s="321" t="s">
        <x:v>4007</x:v>
      </x:c>
      <x:c r="H803" s="321">
        <x:v>1</x:v>
      </x:c>
    </x:row>
    <x:row r="804" spans="5:5">
      <x:c r="E804" s="240">
        <x:f>SUM(E787:E803)</x:f>
        <x:v>17</x:v>
      </x:c>
    </x:row>
    <x:row r="805" spans="1:8">
      <x:c r="A805" s="232">
        <x:v>45807</x:v>
      </x:c>
      <x:c r="B805" s="499"/>
      <x:c r="C805" s="241" t="s">
        <x:v>9139</x:v>
      </x:c>
      <x:c r="D805" s="240" t="s">
        <x:v>4061</x:v>
      </x:c>
      <x:c r="E805" s="240">
        <x:v>1</x:v>
      </x:c>
      <x:c r="F805" s="330" t="s">
        <x:v>11297</x:v>
      </x:c>
      <x:c r="G805" s="331" t="s">
        <x:v>6089</x:v>
      </x:c>
      <x:c r="H805" s="331">
        <x:v>1</x:v>
      </x:c>
    </x:row>
    <x:row r="806" spans="3:8">
      <x:c r="C806" s="241" t="s">
        <x:v>9306</x:v>
      </x:c>
      <x:c r="D806" s="240" t="s">
        <x:v>4061</x:v>
      </x:c>
      <x:c r="E806" s="240">
        <x:v>1</x:v>
      </x:c>
      <x:c r="F806" s="330" t="s">
        <x:v>12535</x:v>
      </x:c>
      <x:c r="G806" s="331" t="s">
        <x:v>4027</x:v>
      </x:c>
      <x:c r="H806" s="331">
        <x:v>1</x:v>
      </x:c>
    </x:row>
    <x:row r="807" spans="3:8">
      <x:c r="C807" s="241" t="s">
        <x:v>8434</x:v>
      </x:c>
      <x:c r="D807" s="240" t="s">
        <x:v>4007</x:v>
      </x:c>
      <x:c r="E807" s="240">
        <x:v>1</x:v>
      </x:c>
      <x:c r="F807" s="330" t="s">
        <x:v>11499</x:v>
      </x:c>
      <x:c r="G807" s="331" t="s">
        <x:v>4067</x:v>
      </x:c>
      <x:c r="H807" s="331">
        <x:v>2</x:v>
      </x:c>
    </x:row>
    <x:row r="808" spans="3:8">
      <x:c r="C808" s="241" t="s">
        <x:v>9000</x:v>
      </x:c>
      <x:c r="D808" s="240" t="s">
        <x:v>4007</x:v>
      </x:c>
      <x:c r="E808" s="240">
        <x:v>2</x:v>
      </x:c>
      <x:c r="F808" s="330" t="s">
        <x:v>12531</x:v>
      </x:c>
      <x:c r="G808" s="331" t="s">
        <x:v>4067</x:v>
      </x:c>
      <x:c r="H808" s="331">
        <x:v>1</x:v>
      </x:c>
    </x:row>
    <x:row r="809" spans="3:8">
      <x:c r="C809" s="241" t="s">
        <x:v>5484</x:v>
      </x:c>
      <x:c r="D809" s="240" t="s">
        <x:v>6097</x:v>
      </x:c>
      <x:c r="E809" s="240">
        <x:v>1</x:v>
      </x:c>
      <x:c r="F809" s="328" t="s">
        <x:v>5484</x:v>
      </x:c>
      <x:c r="G809" s="329" t="s">
        <x:v>6097</x:v>
      </x:c>
      <x:c r="H809" s="329">
        <x:v>1</x:v>
      </x:c>
    </x:row>
    <x:row r="810" spans="3:8">
      <x:c r="C810" s="241" t="s">
        <x:v>2322</x:v>
      </x:c>
      <x:c r="D810" s="240" t="s">
        <x:v>6097</x:v>
      </x:c>
      <x:c r="E810" s="240">
        <x:v>1</x:v>
      </x:c>
      <x:c r="F810" s="328" t="s">
        <x:v>12532</x:v>
      </x:c>
      <x:c r="G810" s="329" t="s">
        <x:v>4067</x:v>
      </x:c>
      <x:c r="H810" s="329">
        <x:v>1</x:v>
      </x:c>
    </x:row>
    <x:row r="811" spans="3:8">
      <x:c r="C811" s="241" t="s">
        <x:v>7918</x:v>
      </x:c>
      <x:c r="D811" s="240" t="s">
        <x:v>6097</x:v>
      </x:c>
      <x:c r="E811" s="240">
        <x:v>1</x:v>
      </x:c>
      <x:c r="F811" s="328" t="s">
        <x:v>12368</x:v>
      </x:c>
      <x:c r="G811" s="329" t="s">
        <x:v>4067</x:v>
      </x:c>
      <x:c r="H811" s="329">
        <x:v>1</x:v>
      </x:c>
    </x:row>
    <x:row r="812" spans="3:8">
      <x:c r="C812" s="241" t="s">
        <x:v>2001</x:v>
      </x:c>
      <x:c r="D812" s="240" t="s">
        <x:v>6097</x:v>
      </x:c>
      <x:c r="E812" s="240">
        <x:v>1</x:v>
      </x:c>
      <x:c r="F812" s="328" t="s">
        <x:v>11382</x:v>
      </x:c>
      <x:c r="G812" s="329" t="s">
        <x:v>4067</x:v>
      </x:c>
      <x:c r="H812" s="329">
        <x:v>1</x:v>
      </x:c>
    </x:row>
    <x:row r="813" spans="3:8">
      <x:c r="C813" s="241" t="s">
        <x:v>9262</x:v>
      </x:c>
      <x:c r="D813" s="240" t="s">
        <x:v>6097</x:v>
      </x:c>
      <x:c r="E813" s="240">
        <x:v>1</x:v>
      </x:c>
      <x:c r="F813" s="328" t="s">
        <x:v>5646</x:v>
      </x:c>
      <x:c r="G813" s="329" t="s">
        <x:v>4067</x:v>
      </x:c>
      <x:c r="H813" s="329">
        <x:v>1</x:v>
      </x:c>
    </x:row>
    <x:row r="814" spans="3:8">
      <x:c r="C814" s="241" t="s">
        <x:v>9196</x:v>
      </x:c>
      <x:c r="D814" s="240" t="s">
        <x:v>6097</x:v>
      </x:c>
      <x:c r="E814" s="240">
        <x:v>1</x:v>
      </x:c>
      <x:c r="F814" s="328" t="s">
        <x:v>2322</x:v>
      </x:c>
      <x:c r="G814" s="329" t="s">
        <x:v>6097</x:v>
      </x:c>
      <x:c r="H814" s="329">
        <x:v>1</x:v>
      </x:c>
    </x:row>
    <x:row r="815" spans="3:8">
      <x:c r="C815" s="241" t="s">
        <x:v>6271</x:v>
      </x:c>
      <x:c r="D815" s="240" t="s">
        <x:v>6097</x:v>
      </x:c>
      <x:c r="E815" s="240">
        <x:v>1</x:v>
      </x:c>
      <x:c r="F815" s="328" t="s">
        <x:v>7918</x:v>
      </x:c>
      <x:c r="G815" s="329" t="s">
        <x:v>6097</x:v>
      </x:c>
      <x:c r="H815" s="329">
        <x:v>1</x:v>
      </x:c>
    </x:row>
    <x:row r="816" spans="3:8">
      <x:c r="C816" s="241" t="s">
        <x:v>11499</x:v>
      </x:c>
      <x:c r="D816" s="240" t="s">
        <x:v>4067</x:v>
      </x:c>
      <x:c r="E816" s="240">
        <x:v>2</x:v>
      </x:c>
      <x:c r="F816" s="326" t="s">
        <x:v>8921</x:v>
      </x:c>
      <x:c r="G816" s="327" t="s">
        <x:v>4067</x:v>
      </x:c>
      <x:c r="H816" s="327">
        <x:v>1</x:v>
      </x:c>
    </x:row>
    <x:row r="817" spans="3:8">
      <x:c r="C817" s="241" t="s">
        <x:v>12531</x:v>
      </x:c>
      <x:c r="D817" s="240" t="s">
        <x:v>4067</x:v>
      </x:c>
      <x:c r="E817" s="240">
        <x:v>1</x:v>
      </x:c>
      <x:c r="F817" s="326" t="s">
        <x:v>2074</x:v>
      </x:c>
      <x:c r="G817" s="327" t="s">
        <x:v>4067</x:v>
      </x:c>
      <x:c r="H817" s="327">
        <x:v>1</x:v>
      </x:c>
    </x:row>
    <x:row r="818" spans="3:8">
      <x:c r="C818" s="241" t="s">
        <x:v>12532</x:v>
      </x:c>
      <x:c r="D818" s="240" t="s">
        <x:v>4067</x:v>
      </x:c>
      <x:c r="E818" s="240">
        <x:v>1</x:v>
      </x:c>
      <x:c r="F818" s="326" t="s">
        <x:v>9185</x:v>
      </x:c>
      <x:c r="G818" s="327" t="s">
        <x:v>4067</x:v>
      </x:c>
      <x:c r="H818" s="327">
        <x:v>1</x:v>
      </x:c>
    </x:row>
    <x:row r="819" spans="3:8">
      <x:c r="C819" s="241" t="s">
        <x:v>12368</x:v>
      </x:c>
      <x:c r="D819" s="240" t="s">
        <x:v>4067</x:v>
      </x:c>
      <x:c r="E819" s="240">
        <x:v>1</x:v>
      </x:c>
      <x:c r="F819" s="326" t="s">
        <x:v>4531</x:v>
      </x:c>
      <x:c r="G819" s="327" t="s">
        <x:v>4027</x:v>
      </x:c>
      <x:c r="H819" s="327">
        <x:v>1</x:v>
      </x:c>
    </x:row>
    <x:row r="820" spans="3:8">
      <x:c r="C820" s="241" t="s">
        <x:v>11382</x:v>
      </x:c>
      <x:c r="D820" s="240" t="s">
        <x:v>4067</x:v>
      </x:c>
      <x:c r="E820" s="240">
        <x:v>1</x:v>
      </x:c>
      <x:c r="F820" s="324" t="s">
        <x:v>6178</x:v>
      </x:c>
      <x:c r="G820" s="325" t="s">
        <x:v>6089</x:v>
      </x:c>
      <x:c r="H820" s="325">
        <x:v>1</x:v>
      </x:c>
    </x:row>
    <x:row r="821" spans="3:8">
      <x:c r="C821" s="241" t="s">
        <x:v>5646</x:v>
      </x:c>
      <x:c r="D821" s="240" t="s">
        <x:v>4067</x:v>
      </x:c>
      <x:c r="E821" s="240">
        <x:v>1</x:v>
      </x:c>
      <x:c r="F821" s="324" t="s">
        <x:v>2001</x:v>
      </x:c>
      <x:c r="G821" s="325" t="s">
        <x:v>6097</x:v>
      </x:c>
      <x:c r="H821" s="325">
        <x:v>1</x:v>
      </x:c>
    </x:row>
    <x:row r="822" spans="3:8">
      <x:c r="C822" s="241" t="s">
        <x:v>8921</x:v>
      </x:c>
      <x:c r="D822" s="240" t="s">
        <x:v>4067</x:v>
      </x:c>
      <x:c r="E822" s="240">
        <x:v>1</x:v>
      </x:c>
      <x:c r="F822" s="324" t="s">
        <x:v>8918</x:v>
      </x:c>
      <x:c r="G822" s="325" t="s">
        <x:v>4067</x:v>
      </x:c>
      <x:c r="H822" s="325">
        <x:v>1</x:v>
      </x:c>
    </x:row>
    <x:row r="823" spans="3:8">
      <x:c r="C823" s="241" t="s">
        <x:v>2074</x:v>
      </x:c>
      <x:c r="D823" s="240" t="s">
        <x:v>4067</x:v>
      </x:c>
      <x:c r="E823" s="240">
        <x:v>1</x:v>
      </x:c>
      <x:c r="F823" s="324" t="s">
        <x:v>6298</x:v>
      </x:c>
      <x:c r="G823" s="325" t="s">
        <x:v>4067</x:v>
      </x:c>
      <x:c r="H823" s="325">
        <x:v>1</x:v>
      </x:c>
    </x:row>
    <x:row r="824" spans="3:8">
      <x:c r="C824" s="241" t="s">
        <x:v>9185</x:v>
      </x:c>
      <x:c r="D824" s="240" t="s">
        <x:v>4067</x:v>
      </x:c>
      <x:c r="E824" s="240">
        <x:v>1</x:v>
      </x:c>
      <x:c r="F824" s="324" t="s">
        <x:v>2140</x:v>
      </x:c>
      <x:c r="G824" s="325" t="s">
        <x:v>6089</x:v>
      </x:c>
      <x:c r="H824" s="325">
        <x:v>1</x:v>
      </x:c>
    </x:row>
    <x:row r="825" spans="3:8">
      <x:c r="C825" s="241" t="s">
        <x:v>8918</x:v>
      </x:c>
      <x:c r="D825" s="240" t="s">
        <x:v>4067</x:v>
      </x:c>
      <x:c r="E825" s="240">
        <x:v>1</x:v>
      </x:c>
      <x:c r="F825" s="324" t="s">
        <x:v>8349</x:v>
      </x:c>
      <x:c r="G825" s="325" t="s">
        <x:v>4067</x:v>
      </x:c>
      <x:c r="H825" s="325">
        <x:v>1</x:v>
      </x:c>
    </x:row>
    <x:row r="826" spans="3:8">
      <x:c r="C826" s="241" t="s">
        <x:v>6298</x:v>
      </x:c>
      <x:c r="D826" s="240" t="s">
        <x:v>4067</x:v>
      </x:c>
      <x:c r="E826" s="240">
        <x:v>1</x:v>
      </x:c>
      <x:c r="F826" s="322" t="s">
        <x:v>9262</x:v>
      </x:c>
      <x:c r="G826" s="323" t="s">
        <x:v>6097</x:v>
      </x:c>
      <x:c r="H826" s="323">
        <x:v>1</x:v>
      </x:c>
    </x:row>
    <x:row r="827" spans="3:8">
      <x:c r="C827" s="241" t="s">
        <x:v>8349</x:v>
      </x:c>
      <x:c r="D827" s="240" t="s">
        <x:v>4067</x:v>
      </x:c>
      <x:c r="E827" s="240">
        <x:v>1</x:v>
      </x:c>
      <x:c r="F827" s="322" t="s">
        <x:v>9139</x:v>
      </x:c>
      <x:c r="G827" s="323" t="s">
        <x:v>4061</x:v>
      </x:c>
      <x:c r="H827" s="323">
        <x:v>1</x:v>
      </x:c>
    </x:row>
    <x:row r="828" spans="3:8">
      <x:c r="C828" s="241" t="s">
        <x:v>11297</x:v>
      </x:c>
      <x:c r="D828" s="240" t="s">
        <x:v>6089</x:v>
      </x:c>
      <x:c r="E828" s="240">
        <x:v>1</x:v>
      </x:c>
      <x:c r="F828" s="322" t="s">
        <x:v>9306</x:v>
      </x:c>
      <x:c r="G828" s="323" t="s">
        <x:v>4061</x:v>
      </x:c>
      <x:c r="H828" s="323">
        <x:v>1</x:v>
      </x:c>
    </x:row>
    <x:row r="829" spans="3:8">
      <x:c r="C829" s="241" t="s">
        <x:v>6178</x:v>
      </x:c>
      <x:c r="D829" s="240" t="s">
        <x:v>6089</x:v>
      </x:c>
      <x:c r="E829" s="240">
        <x:v>1</x:v>
      </x:c>
      <x:c r="F829" s="322" t="s">
        <x:v>9196</x:v>
      </x:c>
      <x:c r="G829" s="323" t="s">
        <x:v>6097</x:v>
      </x:c>
      <x:c r="H829" s="323">
        <x:v>1</x:v>
      </x:c>
    </x:row>
    <x:row r="830" spans="3:8">
      <x:c r="C830" s="241" t="s">
        <x:v>2140</x:v>
      </x:c>
      <x:c r="D830" s="240" t="s">
        <x:v>6089</x:v>
      </x:c>
      <x:c r="E830" s="240">
        <x:v>1</x:v>
      </x:c>
      <x:c r="F830" s="322" t="s">
        <x:v>6271</x:v>
      </x:c>
      <x:c r="G830" s="323" t="s">
        <x:v>6097</x:v>
      </x:c>
      <x:c r="H830" s="323">
        <x:v>1</x:v>
      </x:c>
    </x:row>
    <x:row r="831" spans="3:8">
      <x:c r="C831" s="241" t="s">
        <x:v>12535</x:v>
      </x:c>
      <x:c r="D831" s="240" t="s">
        <x:v>4027</x:v>
      </x:c>
      <x:c r="E831" s="240">
        <x:v>1</x:v>
      </x:c>
      <x:c r="F831" s="322" t="s">
        <x:v>8434</x:v>
      </x:c>
      <x:c r="G831" s="323" t="s">
        <x:v>4007</x:v>
      </x:c>
      <x:c r="H831" s="323">
        <x:v>1</x:v>
      </x:c>
    </x:row>
    <x:row r="832" spans="3:8">
      <x:c r="C832" s="241" t="s">
        <x:v>4531</x:v>
      </x:c>
      <x:c r="D832" s="240" t="s">
        <x:v>4027</x:v>
      </x:c>
      <x:c r="E832" s="240">
        <x:v>1</x:v>
      </x:c>
      <x:c r="F832" s="322" t="s">
        <x:v>9000</x:v>
      </x:c>
      <x:c r="G832" s="323" t="s">
        <x:v>4007</x:v>
      </x:c>
      <x:c r="H832" s="323">
        <x:v>2</x:v>
      </x:c>
    </x:row>
    <x:row r="833" spans="5:5">
      <x:c r="E833" s="240">
        <x:f>SUM(E805:E832)</x:f>
        <x:v>30</x:v>
      </x:c>
    </x:row>
    <x:row r="834" spans="1:8">
      <x:c r="A834" s="232">
        <x:v>45808</x:v>
      </x:c>
      <x:c r="B834" s="499"/>
      <x:c r="C834" s="241" t="s">
        <x:v>5576</x:v>
      </x:c>
      <x:c r="D834" s="240" t="s">
        <x:v>4061</x:v>
      </x:c>
      <x:c r="E834" s="240">
        <x:v>1</x:v>
      </x:c>
      <x:c r="F834" s="340" t="s">
        <x:v>7507</x:v>
      </x:c>
      <x:c r="G834" s="341" t="s">
        <x:v>4067</x:v>
      </x:c>
      <x:c r="H834" s="341">
        <x:v>1</x:v>
      </x:c>
    </x:row>
    <x:row r="835" spans="3:8">
      <x:c r="C835" s="241" t="s">
        <x:v>9158</x:v>
      </x:c>
      <x:c r="D835" s="240" t="s">
        <x:v>4061</x:v>
      </x:c>
      <x:c r="E835" s="240">
        <x:v>1</x:v>
      </x:c>
      <x:c r="F835" s="340" t="s">
        <x:v>11401</x:v>
      </x:c>
      <x:c r="G835" s="341" t="s">
        <x:v>6089</x:v>
      </x:c>
      <x:c r="H835" s="341">
        <x:v>1</x:v>
      </x:c>
    </x:row>
    <x:row r="836" spans="3:8">
      <x:c r="C836" s="241" t="s">
        <x:v>7702</x:v>
      </x:c>
      <x:c r="D836" s="240" t="s">
        <x:v>4007</x:v>
      </x:c>
      <x:c r="E836" s="240">
        <x:v>1</x:v>
      </x:c>
      <x:c r="F836" s="340" t="s">
        <x:v>8523</x:v>
      </x:c>
      <x:c r="G836" s="341" t="s">
        <x:v>6097</x:v>
      </x:c>
      <x:c r="H836" s="341">
        <x:v>1</x:v>
      </x:c>
    </x:row>
    <x:row r="837" spans="3:8">
      <x:c r="C837" s="241" t="s">
        <x:v>12362</x:v>
      </x:c>
      <x:c r="D837" s="240" t="s">
        <x:v>4007</x:v>
      </x:c>
      <x:c r="E837" s="240">
        <x:v>1</x:v>
      </x:c>
      <x:c r="F837" s="340" t="s">
        <x:v>9281</x:v>
      </x:c>
      <x:c r="G837" s="341" t="s">
        <x:v>6097</x:v>
      </x:c>
      <x:c r="H837" s="341">
        <x:v>1</x:v>
      </x:c>
    </x:row>
    <x:row r="838" spans="3:8">
      <x:c r="C838" s="241" t="s">
        <x:v>12247</x:v>
      </x:c>
      <x:c r="D838" s="240" t="s">
        <x:v>4007</x:v>
      </x:c>
      <x:c r="E838" s="240">
        <x:v>1</x:v>
      </x:c>
      <x:c r="F838" s="340" t="s">
        <x:v>8355</x:v>
      </x:c>
      <x:c r="G838" s="341" t="s">
        <x:v>4027</x:v>
      </x:c>
      <x:c r="H838" s="341">
        <x:v>1</x:v>
      </x:c>
    </x:row>
    <x:row r="839" spans="3:8">
      <x:c r="C839" s="241" t="s">
        <x:v>2028</x:v>
      </x:c>
      <x:c r="D839" s="240" t="s">
        <x:v>4007</x:v>
      </x:c>
      <x:c r="E839" s="240">
        <x:v>1</x:v>
      </x:c>
      <x:c r="F839" s="340" t="s">
        <x:v>11486</x:v>
      </x:c>
      <x:c r="G839" s="341" t="s">
        <x:v>4067</x:v>
      </x:c>
      <x:c r="H839" s="341">
        <x:v>1</x:v>
      </x:c>
    </x:row>
    <x:row r="840" spans="3:8">
      <x:c r="C840" s="241" t="s">
        <x:v>9081</x:v>
      </x:c>
      <x:c r="D840" s="240" t="s">
        <x:v>4007</x:v>
      </x:c>
      <x:c r="E840" s="240">
        <x:v>1</x:v>
      </x:c>
      <x:c r="F840" s="338" t="s">
        <x:v>2632</x:v>
      </x:c>
      <x:c r="G840" s="339" t="s">
        <x:v>6089</x:v>
      </x:c>
      <x:c r="H840" s="339">
        <x:v>1</x:v>
      </x:c>
    </x:row>
    <x:row r="841" spans="3:8">
      <x:c r="C841" s="241" t="s">
        <x:v>8352</x:v>
      </x:c>
      <x:c r="D841" s="240" t="s">
        <x:v>4007</x:v>
      </x:c>
      <x:c r="E841" s="240">
        <x:v>1</x:v>
      </x:c>
      <x:c r="F841" s="338" t="s">
        <x:v>2200</x:v>
      </x:c>
      <x:c r="G841" s="339" t="s">
        <x:v>4067</x:v>
      </x:c>
      <x:c r="H841" s="339">
        <x:v>1</x:v>
      </x:c>
    </x:row>
    <x:row r="842" spans="3:8">
      <x:c r="C842" s="241" t="s">
        <x:v>8434</x:v>
      </x:c>
      <x:c r="D842" s="240" t="s">
        <x:v>4007</x:v>
      </x:c>
      <x:c r="E842" s="240">
        <x:v>1</x:v>
      </x:c>
      <x:c r="F842" s="338" t="s">
        <x:v>11362</x:v>
      </x:c>
      <x:c r="G842" s="339" t="s">
        <x:v>4067</x:v>
      </x:c>
      <x:c r="H842" s="339">
        <x:v>1</x:v>
      </x:c>
    </x:row>
    <x:row r="843" spans="3:8">
      <x:c r="C843" s="241" t="s">
        <x:v>6113</x:v>
      </x:c>
      <x:c r="D843" s="240" t="s">
        <x:v>4007</x:v>
      </x:c>
      <x:c r="E843" s="240">
        <x:v>1</x:v>
      </x:c>
      <x:c r="F843" s="338" t="s">
        <x:v>7515</x:v>
      </x:c>
      <x:c r="G843" s="339" t="s">
        <x:v>6089</x:v>
      </x:c>
      <x:c r="H843" s="339">
        <x:v>1</x:v>
      </x:c>
    </x:row>
    <x:row r="844" spans="3:8">
      <x:c r="C844" s="241" t="s">
        <x:v>8523</x:v>
      </x:c>
      <x:c r="D844" s="240" t="s">
        <x:v>6097</x:v>
      </x:c>
      <x:c r="E844" s="240">
        <x:v>1</x:v>
      </x:c>
      <x:c r="F844" s="338" t="s">
        <x:v>5756</x:v>
      </x:c>
      <x:c r="G844" s="339" t="s">
        <x:v>4067</x:v>
      </x:c>
      <x:c r="H844" s="339">
        <x:v>1</x:v>
      </x:c>
    </x:row>
    <x:row r="845" spans="3:8">
      <x:c r="C845" s="241" t="s">
        <x:v>9281</x:v>
      </x:c>
      <x:c r="D845" s="240" t="s">
        <x:v>6097</x:v>
      </x:c>
      <x:c r="E845" s="240">
        <x:v>1</x:v>
      </x:c>
      <x:c r="F845" s="336" t="s">
        <x:v>5576</x:v>
      </x:c>
      <x:c r="G845" s="337" t="s">
        <x:v>4061</x:v>
      </x:c>
      <x:c r="H845" s="337">
        <x:v>1</x:v>
      </x:c>
    </x:row>
    <x:row r="846" spans="3:8">
      <x:c r="C846" s="241" t="s">
        <x:v>11451</x:v>
      </x:c>
      <x:c r="D846" s="240" t="s">
        <x:v>6097</x:v>
      </x:c>
      <x:c r="E846" s="240">
        <x:v>1</x:v>
      </x:c>
      <x:c r="F846" s="336" t="s">
        <x:v>12532</x:v>
      </x:c>
      <x:c r="G846" s="337" t="s">
        <x:v>4067</x:v>
      </x:c>
      <x:c r="H846" s="337">
        <x:v>1</x:v>
      </x:c>
    </x:row>
    <x:row r="847" spans="3:8">
      <x:c r="C847" s="241" t="s">
        <x:v>12333</x:v>
      </x:c>
      <x:c r="D847" s="240" t="s">
        <x:v>6097</x:v>
      </x:c>
      <x:c r="E847" s="240">
        <x:v>1</x:v>
      </x:c>
      <x:c r="F847" s="336" t="s">
        <x:v>12771</x:v>
      </x:c>
      <x:c r="G847" s="337" t="s">
        <x:v>4067</x:v>
      </x:c>
      <x:c r="H847" s="337">
        <x:v>1</x:v>
      </x:c>
    </x:row>
    <x:row r="848" spans="3:8">
      <x:c r="C848" s="241" t="s">
        <x:v>12522</x:v>
      </x:c>
      <x:c r="D848" s="240" t="s">
        <x:v>6097</x:v>
      </x:c>
      <x:c r="E848" s="240">
        <x:v>1</x:v>
      </x:c>
      <x:c r="F848" s="336" t="s">
        <x:v>11451</x:v>
      </x:c>
      <x:c r="G848" s="337" t="s">
        <x:v>6097</x:v>
      </x:c>
      <x:c r="H848" s="337">
        <x:v>1</x:v>
      </x:c>
    </x:row>
    <x:row r="849" spans="3:8">
      <x:c r="C849" s="241" t="s">
        <x:v>5537</x:v>
      </x:c>
      <x:c r="D849" s="240" t="s">
        <x:v>6097</x:v>
      </x:c>
      <x:c r="E849" s="240">
        <x:v>1</x:v>
      </x:c>
      <x:c r="F849" s="336" t="s">
        <x:v>8102</x:v>
      </x:c>
      <x:c r="G849" s="337" t="s">
        <x:v>4027</x:v>
      </x:c>
      <x:c r="H849" s="337">
        <x:v>1</x:v>
      </x:c>
    </x:row>
    <x:row r="850" spans="3:8">
      <x:c r="C850" s="241" t="s">
        <x:v>2350</x:v>
      </x:c>
      <x:c r="D850" s="240" t="s">
        <x:v>6097</x:v>
      </x:c>
      <x:c r="E850" s="240">
        <x:v>1</x:v>
      </x:c>
      <x:c r="F850" s="336" t="s">
        <x:v>5663</x:v>
      </x:c>
      <x:c r="G850" s="337" t="s">
        <x:v>4067</x:v>
      </x:c>
      <x:c r="H850" s="337">
        <x:v>1</x:v>
      </x:c>
    </x:row>
    <x:row r="851" spans="3:8">
      <x:c r="C851" s="241" t="s">
        <x:v>12209</x:v>
      </x:c>
      <x:c r="D851" s="240" t="s">
        <x:v>6097</x:v>
      </x:c>
      <x:c r="E851" s="240">
        <x:v>2</x:v>
      </x:c>
      <x:c r="F851" s="336" t="s">
        <x:v>8115</x:v>
      </x:c>
      <x:c r="G851" s="337" t="s">
        <x:v>4067</x:v>
      </x:c>
      <x:c r="H851" s="337">
        <x:v>1</x:v>
      </x:c>
    </x:row>
    <x:row r="852" spans="3:8">
      <x:c r="C852" s="241" t="s">
        <x:v>12187</x:v>
      </x:c>
      <x:c r="D852" s="240" t="s">
        <x:v>6097</x:v>
      </x:c>
      <x:c r="E852" s="240">
        <x:v>1</x:v>
      </x:c>
      <x:c r="F852" s="336" t="s">
        <x:v>7702</x:v>
      </x:c>
      <x:c r="G852" s="337" t="s">
        <x:v>4007</x:v>
      </x:c>
      <x:c r="H852" s="337">
        <x:v>1</x:v>
      </x:c>
    </x:row>
    <x:row r="853" spans="3:8">
      <x:c r="C853" s="241" t="s">
        <x:v>6104</x:v>
      </x:c>
      <x:c r="D853" s="240" t="s">
        <x:v>6097</x:v>
      </x:c>
      <x:c r="E853" s="240">
        <x:v>1</x:v>
      </x:c>
      <x:c r="F853" s="336" t="s">
        <x:v>11335</x:v>
      </x:c>
      <x:c r="G853" s="337" t="s">
        <x:v>4027</x:v>
      </x:c>
      <x:c r="H853" s="337">
        <x:v>1</x:v>
      </x:c>
    </x:row>
    <x:row r="854" spans="3:8">
      <x:c r="C854" s="241" t="s">
        <x:v>6063</x:v>
      </x:c>
      <x:c r="D854" s="240" t="s">
        <x:v>6097</x:v>
      </x:c>
      <x:c r="E854" s="240">
        <x:v>3</x:v>
      </x:c>
      <x:c r="F854" s="308" t="s">
        <x:v>12586</x:v>
      </x:c>
      <x:c r="G854" s="309" t="s">
        <x:v>4067</x:v>
      </x:c>
      <x:c r="H854" s="309">
        <x:v>1</x:v>
      </x:c>
    </x:row>
    <x:row r="855" spans="3:8">
      <x:c r="C855" s="241" t="s">
        <x:v>7507</x:v>
      </x:c>
      <x:c r="D855" s="240" t="s">
        <x:v>4067</x:v>
      </x:c>
      <x:c r="E855" s="240">
        <x:v>1</x:v>
      </x:c>
      <x:c r="F855" s="308" t="s">
        <x:v>12362</x:v>
      </x:c>
      <x:c r="G855" s="309" t="s">
        <x:v>4007</x:v>
      </x:c>
      <x:c r="H855" s="309">
        <x:v>1</x:v>
      </x:c>
    </x:row>
    <x:row r="856" spans="3:8">
      <x:c r="C856" s="241" t="s">
        <x:v>11486</x:v>
      </x:c>
      <x:c r="D856" s="240" t="s">
        <x:v>4067</x:v>
      </x:c>
      <x:c r="E856" s="240">
        <x:v>1</x:v>
      </x:c>
      <x:c r="F856" s="308" t="s">
        <x:v>5790</x:v>
      </x:c>
      <x:c r="G856" s="309" t="s">
        <x:v>4027</x:v>
      </x:c>
      <x:c r="H856" s="309">
        <x:v>1</x:v>
      </x:c>
    </x:row>
    <x:row r="857" spans="3:8">
      <x:c r="C857" s="241" t="s">
        <x:v>2200</x:v>
      </x:c>
      <x:c r="D857" s="240" t="s">
        <x:v>4067</x:v>
      </x:c>
      <x:c r="E857" s="240">
        <x:v>1</x:v>
      </x:c>
      <x:c r="F857" s="308" t="s">
        <x:v>12333</x:v>
      </x:c>
      <x:c r="G857" s="309" t="s">
        <x:v>6097</x:v>
      </x:c>
      <x:c r="H857" s="309">
        <x:v>1</x:v>
      </x:c>
    </x:row>
    <x:row r="858" spans="3:8">
      <x:c r="C858" s="241" t="s">
        <x:v>11362</x:v>
      </x:c>
      <x:c r="D858" s="240" t="s">
        <x:v>4067</x:v>
      </x:c>
      <x:c r="E858" s="240">
        <x:v>1</x:v>
      </x:c>
      <x:c r="F858" s="308" t="s">
        <x:v>12522</x:v>
      </x:c>
      <x:c r="G858" s="309" t="s">
        <x:v>6097</x:v>
      </x:c>
      <x:c r="H858" s="309">
        <x:v>1</x:v>
      </x:c>
    </x:row>
    <x:row r="859" spans="3:8">
      <x:c r="C859" s="241" t="s">
        <x:v>5756</x:v>
      </x:c>
      <x:c r="D859" s="240" t="s">
        <x:v>4067</x:v>
      </x:c>
      <x:c r="E859" s="240">
        <x:v>1</x:v>
      </x:c>
      <x:c r="F859" s="308" t="s">
        <x:v>12247</x:v>
      </x:c>
      <x:c r="G859" s="309" t="s">
        <x:v>4007</x:v>
      </x:c>
      <x:c r="H859" s="309">
        <x:v>1</x:v>
      </x:c>
    </x:row>
    <x:row r="860" spans="3:8">
      <x:c r="C860" s="241" t="s">
        <x:v>12532</x:v>
      </x:c>
      <x:c r="D860" s="240" t="s">
        <x:v>4067</x:v>
      </x:c>
      <x:c r="E860" s="240">
        <x:v>1</x:v>
      </x:c>
      <x:c r="F860" s="308" t="s">
        <x:v>12581</x:v>
      </x:c>
      <x:c r="G860" s="309" t="s">
        <x:v>4027</x:v>
      </x:c>
      <x:c r="H860" s="309">
        <x:v>1</x:v>
      </x:c>
    </x:row>
    <x:row r="861" spans="3:8">
      <x:c r="C861" s="241" t="s">
        <x:v>12771</x:v>
      </x:c>
      <x:c r="D861" s="240" t="s">
        <x:v>4067</x:v>
      </x:c>
      <x:c r="E861" s="240">
        <x:v>1</x:v>
      </x:c>
      <x:c r="F861" s="334" t="s">
        <x:v>11184</x:v>
      </x:c>
      <x:c r="G861" s="335" t="s">
        <x:v>6089</x:v>
      </x:c>
      <x:c r="H861" s="335">
        <x:v>1</x:v>
      </x:c>
    </x:row>
    <x:row r="862" spans="3:8">
      <x:c r="C862" s="241" t="s">
        <x:v>5663</x:v>
      </x:c>
      <x:c r="D862" s="240" t="s">
        <x:v>4067</x:v>
      </x:c>
      <x:c r="E862" s="240">
        <x:v>1</x:v>
      </x:c>
      <x:c r="F862" s="334" t="s">
        <x:v>5537</x:v>
      </x:c>
      <x:c r="G862" s="335" t="s">
        <x:v>6097</x:v>
      </x:c>
      <x:c r="H862" s="335">
        <x:v>1</x:v>
      </x:c>
    </x:row>
    <x:row r="863" spans="3:8">
      <x:c r="C863" s="241" t="s">
        <x:v>8115</x:v>
      </x:c>
      <x:c r="D863" s="240" t="s">
        <x:v>4067</x:v>
      </x:c>
      <x:c r="E863" s="240">
        <x:v>1</x:v>
      </x:c>
      <x:c r="F863" s="334" t="s">
        <x:v>2477</x:v>
      </x:c>
      <x:c r="G863" s="335" t="s">
        <x:v>4027</x:v>
      </x:c>
      <x:c r="H863" s="335">
        <x:v>1</x:v>
      </x:c>
    </x:row>
    <x:row r="864" spans="3:8">
      <x:c r="C864" s="241" t="s">
        <x:v>12586</x:v>
      </x:c>
      <x:c r="D864" s="240" t="s">
        <x:v>4067</x:v>
      </x:c>
      <x:c r="E864" s="240">
        <x:v>1</x:v>
      </x:c>
      <x:c r="F864" s="334" t="s">
        <x:v>12364</x:v>
      </x:c>
      <x:c r="G864" s="335" t="s">
        <x:v>4067</x:v>
      </x:c>
      <x:c r="H864" s="335">
        <x:v>1</x:v>
      </x:c>
    </x:row>
    <x:row r="865" spans="3:8">
      <x:c r="C865" s="241" t="s">
        <x:v>12364</x:v>
      </x:c>
      <x:c r="D865" s="240" t="s">
        <x:v>4067</x:v>
      </x:c>
      <x:c r="E865" s="240">
        <x:v>1</x:v>
      </x:c>
      <x:c r="F865" s="334" t="s">
        <x:v>2350</x:v>
      </x:c>
      <x:c r="G865" s="335" t="s">
        <x:v>6097</x:v>
      </x:c>
      <x:c r="H865" s="335">
        <x:v>1</x:v>
      </x:c>
    </x:row>
    <x:row r="866" spans="3:8">
      <x:c r="C866" s="241" t="s">
        <x:v>5957</x:v>
      </x:c>
      <x:c r="D866" s="240" t="s">
        <x:v>4067</x:v>
      </x:c>
      <x:c r="E866" s="240">
        <x:v>1</x:v>
      </x:c>
      <x:c r="F866" s="334" t="s">
        <x:v>12209</x:v>
      </x:c>
      <x:c r="G866" s="335" t="s">
        <x:v>6097</x:v>
      </x:c>
      <x:c r="H866" s="335">
        <x:v>2</x:v>
      </x:c>
    </x:row>
    <x:row r="867" spans="3:8">
      <x:c r="C867" s="241" t="s">
        <x:v>9135</x:v>
      </x:c>
      <x:c r="D867" s="240" t="s">
        <x:v>4067</x:v>
      </x:c>
      <x:c r="E867" s="240">
        <x:v>1</x:v>
      </x:c>
      <x:c r="F867" s="334" t="s">
        <x:v>12187</x:v>
      </x:c>
      <x:c r="G867" s="335" t="s">
        <x:v>6097</x:v>
      </x:c>
      <x:c r="H867" s="335">
        <x:v>1</x:v>
      </x:c>
    </x:row>
    <x:row r="868" spans="3:8">
      <x:c r="C868" s="241" t="s">
        <x:v>2074</x:v>
      </x:c>
      <x:c r="D868" s="240" t="s">
        <x:v>4067</x:v>
      </x:c>
      <x:c r="E868" s="240">
        <x:v>1</x:v>
      </x:c>
      <x:c r="F868" s="334" t="s">
        <x:v>11217</x:v>
      </x:c>
      <x:c r="G868" s="335" t="s">
        <x:v>4027</x:v>
      </x:c>
      <x:c r="H868" s="335">
        <x:v>1</x:v>
      </x:c>
    </x:row>
    <x:row r="869" spans="3:8">
      <x:c r="C869" s="241" t="s">
        <x:v>9287</x:v>
      </x:c>
      <x:c r="D869" s="240" t="s">
        <x:v>4067</x:v>
      </x:c>
      <x:c r="E869" s="240">
        <x:v>1</x:v>
      </x:c>
      <x:c r="F869" s="326" t="s">
        <x:v>5962</x:v>
      </x:c>
      <x:c r="G869" s="327" t="s">
        <x:v>6089</x:v>
      </x:c>
      <x:c r="H869" s="327">
        <x:v>1</x:v>
      </x:c>
    </x:row>
    <x:row r="870" spans="3:8">
      <x:c r="C870" s="241" t="s">
        <x:v>8478</x:v>
      </x:c>
      <x:c r="D870" s="240" t="s">
        <x:v>4067</x:v>
      </x:c>
      <x:c r="E870" s="240">
        <x:v>1</x:v>
      </x:c>
      <x:c r="F870" s="326" t="s">
        <x:v>5957</x:v>
      </x:c>
      <x:c r="G870" s="327" t="s">
        <x:v>4067</x:v>
      </x:c>
      <x:c r="H870" s="327">
        <x:v>1</x:v>
      </x:c>
    </x:row>
    <x:row r="871" spans="3:8">
      <x:c r="C871" s="241" t="s">
        <x:v>6283</x:v>
      </x:c>
      <x:c r="D871" s="240" t="s">
        <x:v>4067</x:v>
      </x:c>
      <x:c r="E871" s="240">
        <x:v>3</x:v>
      </x:c>
      <x:c r="F871" s="326" t="s">
        <x:v>9135</x:v>
      </x:c>
      <x:c r="G871" s="327" t="s">
        <x:v>4067</x:v>
      </x:c>
      <x:c r="H871" s="327">
        <x:v>1</x:v>
      </x:c>
    </x:row>
    <x:row r="872" spans="3:8">
      <x:c r="C872" s="241" t="s">
        <x:v>8480</x:v>
      </x:c>
      <x:c r="D872" s="240" t="s">
        <x:v>4067</x:v>
      </x:c>
      <x:c r="E872" s="240">
        <x:v>1</x:v>
      </x:c>
      <x:c r="F872" s="326" t="s">
        <x:v>2074</x:v>
      </x:c>
      <x:c r="G872" s="327" t="s">
        <x:v>4067</x:v>
      </x:c>
      <x:c r="H872" s="327">
        <x:v>1</x:v>
      </x:c>
    </x:row>
    <x:row r="873" spans="3:8">
      <x:c r="C873" s="241" t="s">
        <x:v>6052</x:v>
      </x:c>
      <x:c r="D873" s="240" t="s">
        <x:v>4067</x:v>
      </x:c>
      <x:c r="E873" s="240">
        <x:v>1</x:v>
      </x:c>
      <x:c r="F873" s="326" t="s">
        <x:v>8506</x:v>
      </x:c>
      <x:c r="G873" s="327" t="s">
        <x:v>6089</x:v>
      </x:c>
      <x:c r="H873" s="327">
        <x:v>1</x:v>
      </x:c>
    </x:row>
    <x:row r="874" spans="3:8">
      <x:c r="C874" s="241" t="s">
        <x:v>8349</x:v>
      </x:c>
      <x:c r="D874" s="240" t="s">
        <x:v>4067</x:v>
      </x:c>
      <x:c r="E874" s="240">
        <x:v>2</x:v>
      </x:c>
      <x:c r="F874" s="326" t="s">
        <x:v>9174</x:v>
      </x:c>
      <x:c r="G874" s="327" t="s">
        <x:v>6089</x:v>
      </x:c>
      <x:c r="H874" s="327">
        <x:v>1</x:v>
      </x:c>
    </x:row>
    <x:row r="875" spans="3:8">
      <x:c r="C875" s="241" t="s">
        <x:v>9162</x:v>
      </x:c>
      <x:c r="D875" s="240" t="s">
        <x:v>4067</x:v>
      </x:c>
      <x:c r="E875" s="240">
        <x:v>1</x:v>
      </x:c>
      <x:c r="F875" s="326" t="s">
        <x:v>6104</x:v>
      </x:c>
      <x:c r="G875" s="327" t="s">
        <x:v>6097</x:v>
      </x:c>
      <x:c r="H875" s="327">
        <x:v>1</x:v>
      </x:c>
    </x:row>
    <x:row r="876" spans="3:8">
      <x:c r="C876" s="241" t="s">
        <x:v>9116</x:v>
      </x:c>
      <x:c r="D876" s="240" t="s">
        <x:v>4067</x:v>
      </x:c>
      <x:c r="E876" s="240">
        <x:v>1</x:v>
      </x:c>
      <x:c r="F876" s="332" t="s">
        <x:v>9287</x:v>
      </x:c>
      <x:c r="G876" s="333" t="s">
        <x:v>4067</x:v>
      </x:c>
      <x:c r="H876" s="333">
        <x:v>1</x:v>
      </x:c>
    </x:row>
    <x:row r="877" spans="3:8">
      <x:c r="C877" s="241" t="s">
        <x:v>4377</x:v>
      </x:c>
      <x:c r="D877" s="240" t="s">
        <x:v>4067</x:v>
      </x:c>
      <x:c r="E877" s="240">
        <x:v>1</x:v>
      </x:c>
      <x:c r="F877" s="332" t="s">
        <x:v>6274</x:v>
      </x:c>
      <x:c r="G877" s="333" t="s">
        <x:v>6089</x:v>
      </x:c>
      <x:c r="H877" s="333">
        <x:v>1</x:v>
      </x:c>
    </x:row>
    <x:row r="878" spans="3:8">
      <x:c r="C878" s="241" t="s">
        <x:v>8358</x:v>
      </x:c>
      <x:c r="D878" s="240" t="s">
        <x:v>139</x:v>
      </x:c>
      <x:c r="E878" s="240">
        <x:v>1</x:v>
      </x:c>
      <x:c r="F878" s="332" t="s">
        <x:v>6025</x:v>
      </x:c>
      <x:c r="G878" s="333" t="s">
        <x:v>4027</x:v>
      </x:c>
      <x:c r="H878" s="333">
        <x:v>1</x:v>
      </x:c>
    </x:row>
    <x:row r="879" spans="3:8">
      <x:c r="C879" s="241" t="s">
        <x:v>6082</x:v>
      </x:c>
      <x:c r="D879" s="240" t="s">
        <x:v>139</x:v>
      </x:c>
      <x:c r="E879" s="240">
        <x:v>1</x:v>
      </x:c>
      <x:c r="F879" s="332" t="s">
        <x:v>8478</x:v>
      </x:c>
      <x:c r="G879" s="333" t="s">
        <x:v>4067</x:v>
      </x:c>
      <x:c r="H879" s="333">
        <x:v>1</x:v>
      </x:c>
    </x:row>
    <x:row r="880" spans="3:8">
      <x:c r="C880" s="241" t="s">
        <x:v>11401</x:v>
      </x:c>
      <x:c r="D880" s="240" t="s">
        <x:v>6089</x:v>
      </x:c>
      <x:c r="E880" s="240">
        <x:v>1</x:v>
      </x:c>
      <x:c r="F880" s="332" t="s">
        <x:v>2028</x:v>
      </x:c>
      <x:c r="G880" s="333" t="s">
        <x:v>4007</x:v>
      </x:c>
      <x:c r="H880" s="333">
        <x:v>1</x:v>
      </x:c>
    </x:row>
    <x:row r="881" spans="3:8">
      <x:c r="C881" s="241" t="s">
        <x:v>2632</x:v>
      </x:c>
      <x:c r="D881" s="240" t="s">
        <x:v>6089</x:v>
      </x:c>
      <x:c r="E881" s="240">
        <x:v>1</x:v>
      </x:c>
      <x:c r="F881" s="332" t="s">
        <x:v>9081</x:v>
      </x:c>
      <x:c r="G881" s="333" t="s">
        <x:v>4007</x:v>
      </x:c>
      <x:c r="H881" s="333">
        <x:v>1</x:v>
      </x:c>
    </x:row>
    <x:row r="882" spans="3:8">
      <x:c r="C882" s="241" t="s">
        <x:v>7515</x:v>
      </x:c>
      <x:c r="D882" s="240" t="s">
        <x:v>6089</x:v>
      </x:c>
      <x:c r="E882" s="240">
        <x:v>1</x:v>
      </x:c>
      <x:c r="F882" s="332" t="s">
        <x:v>4368</x:v>
      </x:c>
      <x:c r="G882" s="333" t="s">
        <x:v>4027</x:v>
      </x:c>
      <x:c r="H882" s="333">
        <x:v>1</x:v>
      </x:c>
    </x:row>
    <x:row r="883" spans="3:8">
      <x:c r="C883" s="241" t="s">
        <x:v>11184</x:v>
      </x:c>
      <x:c r="D883" s="240" t="s">
        <x:v>6089</x:v>
      </x:c>
      <x:c r="E883" s="240">
        <x:v>1</x:v>
      </x:c>
      <x:c r="F883" s="332" t="s">
        <x:v>6283</x:v>
      </x:c>
      <x:c r="G883" s="333" t="s">
        <x:v>4067</x:v>
      </x:c>
      <x:c r="H883" s="333">
        <x:v>3</x:v>
      </x:c>
    </x:row>
    <x:row r="884" spans="3:8">
      <x:c r="C884" s="241" t="s">
        <x:v>5962</x:v>
      </x:c>
      <x:c r="D884" s="240" t="s">
        <x:v>6089</x:v>
      </x:c>
      <x:c r="E884" s="240">
        <x:v>1</x:v>
      </x:c>
      <x:c r="F884" s="332" t="s">
        <x:v>6060</x:v>
      </x:c>
      <x:c r="G884" s="333" t="s">
        <x:v>6089</x:v>
      </x:c>
      <x:c r="H884" s="333">
        <x:v>1</x:v>
      </x:c>
    </x:row>
    <x:row r="885" spans="3:8">
      <x:c r="C885" s="241" t="s">
        <x:v>8506</x:v>
      </x:c>
      <x:c r="D885" s="240" t="s">
        <x:v>6089</x:v>
      </x:c>
      <x:c r="E885" s="240">
        <x:v>1</x:v>
      </x:c>
      <x:c r="F885" s="332" t="s">
        <x:v>8346</x:v>
      </x:c>
      <x:c r="G885" s="333" t="s">
        <x:v>6089</x:v>
      </x:c>
      <x:c r="H885" s="333">
        <x:v>1</x:v>
      </x:c>
    </x:row>
    <x:row r="886" spans="3:8">
      <x:c r="C886" s="241" t="s">
        <x:v>9174</x:v>
      </x:c>
      <x:c r="D886" s="240" t="s">
        <x:v>6089</x:v>
      </x:c>
      <x:c r="E886" s="240">
        <x:v>1</x:v>
      </x:c>
      <x:c r="F886" s="332" t="s">
        <x:v>6082</x:v>
      </x:c>
      <x:c r="G886" s="333" t="s">
        <x:v>139</x:v>
      </x:c>
      <x:c r="H886" s="333">
        <x:v>1</x:v>
      </x:c>
    </x:row>
    <x:row r="887" spans="3:8">
      <x:c r="C887" s="241" t="s">
        <x:v>6274</x:v>
      </x:c>
      <x:c r="D887" s="240" t="s">
        <x:v>6089</x:v>
      </x:c>
      <x:c r="E887" s="240">
        <x:v>1</x:v>
      </x:c>
      <x:c r="F887" s="332" t="s">
        <x:v>8526</x:v>
      </x:c>
      <x:c r="G887" s="333" t="s">
        <x:v>6089</x:v>
      </x:c>
      <x:c r="H887" s="333">
        <x:v>1</x:v>
      </x:c>
    </x:row>
    <x:row r="888" spans="3:8">
      <x:c r="C888" s="241" t="s">
        <x:v>6060</x:v>
      </x:c>
      <x:c r="D888" s="240" t="s">
        <x:v>6089</x:v>
      </x:c>
      <x:c r="E888" s="240">
        <x:v>1</x:v>
      </x:c>
      <x:c r="F888" s="332" t="s">
        <x:v>2140</x:v>
      </x:c>
      <x:c r="G888" s="333" t="s">
        <x:v>6089</x:v>
      </x:c>
      <x:c r="H888" s="333">
        <x:v>1</x:v>
      </x:c>
    </x:row>
    <x:row r="889" spans="3:8">
      <x:c r="C889" s="241" t="s">
        <x:v>8346</x:v>
      </x:c>
      <x:c r="D889" s="240" t="s">
        <x:v>6089</x:v>
      </x:c>
      <x:c r="E889" s="240">
        <x:v>1</x:v>
      </x:c>
      <x:c r="F889" s="332" t="s">
        <x:v>9155</x:v>
      </x:c>
      <x:c r="G889" s="333" t="s">
        <x:v>6089</x:v>
      </x:c>
      <x:c r="H889" s="333">
        <x:v>1</x:v>
      </x:c>
    </x:row>
    <x:row r="890" spans="3:8">
      <x:c r="C890" s="241" t="s">
        <x:v>8526</x:v>
      </x:c>
      <x:c r="D890" s="240" t="s">
        <x:v>6089</x:v>
      </x:c>
      <x:c r="E890" s="240">
        <x:v>1</x:v>
      </x:c>
      <x:c r="F890" s="332" t="s">
        <x:v>8978</x:v>
      </x:c>
      <x:c r="G890" s="333" t="s">
        <x:v>6089</x:v>
      </x:c>
      <x:c r="H890" s="333">
        <x:v>1</x:v>
      </x:c>
    </x:row>
    <x:row r="891" spans="3:8">
      <x:c r="C891" s="241" t="s">
        <x:v>2140</x:v>
      </x:c>
      <x:c r="D891" s="240" t="s">
        <x:v>6089</x:v>
      </x:c>
      <x:c r="E891" s="240">
        <x:v>1</x:v>
      </x:c>
      <x:c r="F891" s="332" t="s">
        <x:v>6270</x:v>
      </x:c>
      <x:c r="G891" s="333" t="s">
        <x:v>6089</x:v>
      </x:c>
      <x:c r="H891" s="333">
        <x:v>2</x:v>
      </x:c>
    </x:row>
    <x:row r="892" spans="3:8">
      <x:c r="C892" s="241" t="s">
        <x:v>9155</x:v>
      </x:c>
      <x:c r="D892" s="240" t="s">
        <x:v>6089</x:v>
      </x:c>
      <x:c r="E892" s="240">
        <x:v>1</x:v>
      </x:c>
      <x:c r="F892" s="332" t="s">
        <x:v>8336</x:v>
      </x:c>
      <x:c r="G892" s="333" t="s">
        <x:v>6089</x:v>
      </x:c>
      <x:c r="H892" s="333">
        <x:v>1</x:v>
      </x:c>
    </x:row>
    <x:row r="893" spans="3:8">
      <x:c r="C893" s="241" t="s">
        <x:v>8978</x:v>
      </x:c>
      <x:c r="D893" s="240" t="s">
        <x:v>6089</x:v>
      </x:c>
      <x:c r="E893" s="240">
        <x:v>1</x:v>
      </x:c>
      <x:c r="F893" s="332" t="s">
        <x:v>8480</x:v>
      </x:c>
      <x:c r="G893" s="333" t="s">
        <x:v>4067</x:v>
      </x:c>
      <x:c r="H893" s="333">
        <x:v>1</x:v>
      </x:c>
    </x:row>
    <x:row r="894" spans="3:8">
      <x:c r="C894" s="241" t="s">
        <x:v>6270</x:v>
      </x:c>
      <x:c r="D894" s="240" t="s">
        <x:v>6089</x:v>
      </x:c>
      <x:c r="E894" s="240">
        <x:v>2</x:v>
      </x:c>
      <x:c r="F894" s="332" t="s">
        <x:v>6052</x:v>
      </x:c>
      <x:c r="G894" s="333" t="s">
        <x:v>4067</x:v>
      </x:c>
      <x:c r="H894" s="333">
        <x:v>1</x:v>
      </x:c>
    </x:row>
    <x:row r="895" spans="3:8">
      <x:c r="C895" s="241" t="s">
        <x:v>8336</x:v>
      </x:c>
      <x:c r="D895" s="240" t="s">
        <x:v>6089</x:v>
      </x:c>
      <x:c r="E895" s="240">
        <x:v>1</x:v>
      </x:c>
      <x:c r="F895" s="332" t="s">
        <x:v>8349</x:v>
      </x:c>
      <x:c r="G895" s="333" t="s">
        <x:v>4067</x:v>
      </x:c>
      <x:c r="H895" s="333">
        <x:v>2</x:v>
      </x:c>
    </x:row>
    <x:row r="896" spans="3:8">
      <x:c r="C896" s="241" t="s">
        <x:v>9121</x:v>
      </x:c>
      <x:c r="D896" s="240" t="s">
        <x:v>6089</x:v>
      </x:c>
      <x:c r="E896" s="240">
        <x:v>1</x:v>
      </x:c>
      <x:c r="F896" s="280" t="s">
        <x:v>9162</x:v>
      </x:c>
      <x:c r="G896" s="281" t="s">
        <x:v>4067</x:v>
      </x:c>
      <x:c r="H896" s="281">
        <x:v>1</x:v>
      </x:c>
    </x:row>
    <x:row r="897" spans="3:8">
      <x:c r="C897" s="241" t="s">
        <x:v>8355</x:v>
      </x:c>
      <x:c r="D897" s="240" t="s">
        <x:v>4027</x:v>
      </x:c>
      <x:c r="E897" s="240">
        <x:v>1</x:v>
      </x:c>
      <x:c r="F897" s="280" t="s">
        <x:v>8352</x:v>
      </x:c>
      <x:c r="G897" s="281" t="s">
        <x:v>4007</x:v>
      </x:c>
      <x:c r="H897" s="281">
        <x:v>1</x:v>
      </x:c>
    </x:row>
    <x:row r="898" spans="3:8">
      <x:c r="C898" s="241" t="s">
        <x:v>8102</x:v>
      </x:c>
      <x:c r="D898" s="240" t="s">
        <x:v>4027</x:v>
      </x:c>
      <x:c r="E898" s="240">
        <x:v>1</x:v>
      </x:c>
      <x:c r="F898" s="280" t="s">
        <x:v>9158</x:v>
      </x:c>
      <x:c r="G898" s="281" t="s">
        <x:v>4061</x:v>
      </x:c>
      <x:c r="H898" s="281">
        <x:v>1</x:v>
      </x:c>
    </x:row>
    <x:row r="899" spans="3:8">
      <x:c r="C899" s="241" t="s">
        <x:v>11335</x:v>
      </x:c>
      <x:c r="D899" s="240" t="s">
        <x:v>4027</x:v>
      </x:c>
      <x:c r="E899" s="240">
        <x:v>1</x:v>
      </x:c>
      <x:c r="F899" s="280" t="s">
        <x:v>9121</x:v>
      </x:c>
      <x:c r="G899" s="281" t="s">
        <x:v>6089</x:v>
      </x:c>
      <x:c r="H899" s="281">
        <x:v>1</x:v>
      </x:c>
    </x:row>
    <x:row r="900" spans="3:8">
      <x:c r="C900" s="241" t="s">
        <x:v>5790</x:v>
      </x:c>
      <x:c r="D900" s="240" t="s">
        <x:v>4027</x:v>
      </x:c>
      <x:c r="E900" s="240">
        <x:v>1</x:v>
      </x:c>
      <x:c r="F900" s="280" t="s">
        <x:v>6063</x:v>
      </x:c>
      <x:c r="G900" s="281" t="s">
        <x:v>6097</x:v>
      </x:c>
      <x:c r="H900" s="281">
        <x:v>3</x:v>
      </x:c>
    </x:row>
    <x:row r="901" spans="3:8">
      <x:c r="C901" s="241" t="s">
        <x:v>12581</x:v>
      </x:c>
      <x:c r="D901" s="240" t="s">
        <x:v>4027</x:v>
      </x:c>
      <x:c r="E901" s="240">
        <x:v>1</x:v>
      </x:c>
      <x:c r="F901" s="280" t="s">
        <x:v>9034</x:v>
      </x:c>
      <x:c r="G901" s="281" t="s">
        <x:v>4027</x:v>
      </x:c>
      <x:c r="H901" s="281">
        <x:v>1</x:v>
      </x:c>
    </x:row>
    <x:row r="902" spans="3:8">
      <x:c r="C902" s="241" t="s">
        <x:v>2477</x:v>
      </x:c>
      <x:c r="D902" s="240" t="s">
        <x:v>4027</x:v>
      </x:c>
      <x:c r="E902" s="240">
        <x:v>1</x:v>
      </x:c>
      <x:c r="F902" s="280" t="s">
        <x:v>4479</x:v>
      </x:c>
      <x:c r="G902" s="281" t="s">
        <x:v>4027</x:v>
      </x:c>
      <x:c r="H902" s="281">
        <x:v>1</x:v>
      </x:c>
    </x:row>
    <x:row r="903" spans="3:8">
      <x:c r="C903" s="241" t="s">
        <x:v>11217</x:v>
      </x:c>
      <x:c r="D903" s="240" t="s">
        <x:v>4027</x:v>
      </x:c>
      <x:c r="E903" s="240">
        <x:v>1</x:v>
      </x:c>
      <x:c r="F903" s="280" t="s">
        <x:v>9116</x:v>
      </x:c>
      <x:c r="G903" s="281" t="s">
        <x:v>4067</x:v>
      </x:c>
      <x:c r="H903" s="281">
        <x:v>1</x:v>
      </x:c>
    </x:row>
    <x:row r="904" spans="3:8">
      <x:c r="C904" s="241" t="s">
        <x:v>6025</x:v>
      </x:c>
      <x:c r="D904" s="240" t="s">
        <x:v>4027</x:v>
      </x:c>
      <x:c r="E904" s="240">
        <x:v>1</x:v>
      </x:c>
      <x:c r="F904" s="280" t="s">
        <x:v>8358</x:v>
      </x:c>
      <x:c r="G904" s="281" t="s">
        <x:v>139</x:v>
      </x:c>
      <x:c r="H904" s="281">
        <x:v>1</x:v>
      </x:c>
    </x:row>
    <x:row r="905" spans="3:8">
      <x:c r="C905" s="241" t="s">
        <x:v>4368</x:v>
      </x:c>
      <x:c r="D905" s="240" t="s">
        <x:v>4027</x:v>
      </x:c>
      <x:c r="E905" s="240">
        <x:v>1</x:v>
      </x:c>
      <x:c r="F905" s="280" t="s">
        <x:v>8403</x:v>
      </x:c>
      <x:c r="G905" s="281" t="s">
        <x:v>4027</x:v>
      </x:c>
      <x:c r="H905" s="281">
        <x:v>1</x:v>
      </x:c>
    </x:row>
    <x:row r="906" spans="3:8">
      <x:c r="C906" s="241" t="s">
        <x:v>9034</x:v>
      </x:c>
      <x:c r="D906" s="240" t="s">
        <x:v>4027</x:v>
      </x:c>
      <x:c r="E906" s="240">
        <x:v>1</x:v>
      </x:c>
      <x:c r="F906" s="280" t="s">
        <x:v>4377</x:v>
      </x:c>
      <x:c r="G906" s="281" t="s">
        <x:v>4067</x:v>
      </x:c>
      <x:c r="H906" s="281">
        <x:v>1</x:v>
      </x:c>
    </x:row>
    <x:row r="907" spans="3:8">
      <x:c r="C907" s="241" t="s">
        <x:v>4479</x:v>
      </x:c>
      <x:c r="D907" s="240" t="s">
        <x:v>4027</x:v>
      </x:c>
      <x:c r="E907" s="240">
        <x:v>1</x:v>
      </x:c>
      <x:c r="F907" s="280" t="s">
        <x:v>8434</x:v>
      </x:c>
      <x:c r="G907" s="281" t="s">
        <x:v>4007</x:v>
      </x:c>
      <x:c r="H907" s="281">
        <x:v>1</x:v>
      </x:c>
    </x:row>
    <x:row r="908" spans="3:8">
      <x:c r="C908" s="241" t="s">
        <x:v>8403</x:v>
      </x:c>
      <x:c r="D908" s="240" t="s">
        <x:v>4027</x:v>
      </x:c>
      <x:c r="E908" s="240">
        <x:v>1</x:v>
      </x:c>
      <x:c r="F908" s="280" t="s">
        <x:v>9194</x:v>
      </x:c>
      <x:c r="G908" s="281" t="s">
        <x:v>4027</x:v>
      </x:c>
      <x:c r="H908" s="281">
        <x:v>1</x:v>
      </x:c>
    </x:row>
    <x:row r="909" spans="3:8">
      <x:c r="C909" s="241" t="s">
        <x:v>9194</x:v>
      </x:c>
      <x:c r="D909" s="240" t="s">
        <x:v>4027</x:v>
      </x:c>
      <x:c r="E909" s="240">
        <x:v>1</x:v>
      </x:c>
      <x:c r="F909" s="280" t="s">
        <x:v>6113</x:v>
      </x:c>
      <x:c r="G909" s="281" t="s">
        <x:v>4007</x:v>
      </x:c>
      <x:c r="H909" s="281">
        <x:v>1</x:v>
      </x:c>
    </x:row>
    <x:row r="910" spans="5:5">
      <x:c r="E910" s="240">
        <x:f>SUM(E834:E909)</x:f>
        <x:v>83</x:v>
      </x:c>
    </x:row>
    <x:row r="911" spans="1:8">
      <x:c r="A911" s="232">
        <x:v>45809</x:v>
      </x:c>
      <x:c r="B911" s="499"/>
      <x:c r="C911" s="241" t="s">
        <x:v>5576</x:v>
      </x:c>
      <x:c r="D911" s="240" t="s">
        <x:v>4061</x:v>
      </x:c>
      <x:c r="E911" s="240">
        <x:v>1</x:v>
      </x:c>
      <x:c r="F911" s="344" t="s">
        <x:v>5529</x:v>
      </x:c>
      <x:c r="G911" s="345" t="s">
        <x:v>6097</x:v>
      </x:c>
      <x:c r="H911" s="345">
        <x:v>1</x:v>
      </x:c>
    </x:row>
    <x:row r="912" spans="3:8">
      <x:c r="C912" s="241" t="s">
        <x:v>9115</x:v>
      </x:c>
      <x:c r="D912" s="240" t="s">
        <x:v>4007</x:v>
      </x:c>
      <x:c r="E912" s="240">
        <x:v>1</x:v>
      </x:c>
      <x:c r="F912" s="344" t="s">
        <x:v>12625</x:v>
      </x:c>
      <x:c r="G912" s="345" t="s">
        <x:v>4027</x:v>
      </x:c>
      <x:c r="H912" s="345">
        <x:v>1</x:v>
      </x:c>
    </x:row>
    <x:row r="913" spans="3:8">
      <x:c r="C913" s="241" t="s">
        <x:v>5969</x:v>
      </x:c>
      <x:c r="D913" s="240" t="s">
        <x:v>4007</x:v>
      </x:c>
      <x:c r="E913" s="240">
        <x:v>1</x:v>
      </x:c>
      <x:c r="F913" s="344" t="s">
        <x:v>5576</x:v>
      </x:c>
      <x:c r="G913" s="345" t="s">
        <x:v>4061</x:v>
      </x:c>
      <x:c r="H913" s="345">
        <x:v>1</x:v>
      </x:c>
    </x:row>
    <x:row r="914" spans="3:8">
      <x:c r="C914" s="241" t="s">
        <x:v>8434</x:v>
      </x:c>
      <x:c r="D914" s="240" t="s">
        <x:v>4007</x:v>
      </x:c>
      <x:c r="E914" s="240">
        <x:v>0</x:v>
      </x:c>
      <x:c r="F914" s="344" t="s">
        <x:v>11200</x:v>
      </x:c>
      <x:c r="G914" s="345" t="s">
        <x:v>4027</x:v>
      </x:c>
      <x:c r="H914" s="345">
        <x:v>1</x:v>
      </x:c>
    </x:row>
    <x:row r="915" spans="3:8">
      <x:c r="C915" s="241" t="s">
        <x:v>9242</x:v>
      </x:c>
      <x:c r="D915" s="240" t="s">
        <x:v>4007</x:v>
      </x:c>
      <x:c r="E915" s="240">
        <x:v>1</x:v>
      </x:c>
      <x:c r="F915" s="344" t="s">
        <x:v>12499</x:v>
      </x:c>
      <x:c r="G915" s="345" t="s">
        <x:v>4067</x:v>
      </x:c>
      <x:c r="H915" s="345">
        <x:v>1</x:v>
      </x:c>
    </x:row>
    <x:row r="916" spans="3:8">
      <x:c r="C916" s="241" t="s">
        <x:v>5529</x:v>
      </x:c>
      <x:c r="D916" s="240" t="s">
        <x:v>6097</x:v>
      </x:c>
      <x:c r="E916" s="240">
        <x:v>1</x:v>
      </x:c>
      <x:c r="F916" s="342" t="s">
        <x:v>12566</x:v>
      </x:c>
      <x:c r="G916" s="343" t="s">
        <x:v>6089</x:v>
      </x:c>
      <x:c r="H916" s="343">
        <x:v>1</x:v>
      </x:c>
    </x:row>
    <x:row r="917" spans="3:8">
      <x:c r="C917" s="241" t="s">
        <x:v>12209</x:v>
      </x:c>
      <x:c r="D917" s="240" t="s">
        <x:v>6097</x:v>
      </x:c>
      <x:c r="E917" s="240">
        <x:v>0</x:v>
      </x:c>
      <x:c r="F917" s="342" t="s">
        <x:v>7555</x:v>
      </x:c>
      <x:c r="G917" s="343" t="s">
        <x:v>4027</x:v>
      </x:c>
      <x:c r="H917" s="343">
        <x:v>1</x:v>
      </x:c>
    </x:row>
    <x:row r="918" spans="3:8">
      <x:c r="C918" s="241" t="s">
        <x:v>12187</x:v>
      </x:c>
      <x:c r="D918" s="240" t="s">
        <x:v>6097</x:v>
      </x:c>
      <x:c r="E918" s="240">
        <x:v>0</x:v>
      </x:c>
      <x:c r="F918" s="342" t="s">
        <x:v>7711</x:v>
      </x:c>
      <x:c r="G918" s="343" t="s">
        <x:v>4067</x:v>
      </x:c>
      <x:c r="H918" s="343">
        <x:v>1</x:v>
      </x:c>
    </x:row>
    <x:row r="919" spans="3:8">
      <x:c r="C919" s="241" t="s">
        <x:v>8365</x:v>
      </x:c>
      <x:c r="D919" s="240" t="s">
        <x:v>6097</x:v>
      </x:c>
      <x:c r="E919" s="240">
        <x:v>1</x:v>
      </x:c>
      <x:c r="F919" s="342" t="s">
        <x:v>12364</x:v>
      </x:c>
      <x:c r="G919" s="343" t="s">
        <x:v>4067</x:v>
      </x:c>
      <x:c r="H919" s="343">
        <x:v>1</x:v>
      </x:c>
    </x:row>
    <x:row r="920" spans="3:8">
      <x:c r="C920" s="241" t="s">
        <x:v>9252</x:v>
      </x:c>
      <x:c r="D920" s="240" t="s">
        <x:v>6097</x:v>
      </x:c>
      <x:c r="E920" s="240">
        <x:v>1</x:v>
      </x:c>
      <x:c r="F920" s="342" t="s">
        <x:v>12209</x:v>
      </x:c>
      <x:c r="G920" s="343" t="s">
        <x:v>6097</x:v>
      </x:c>
      <x:c r="H920" s="343">
        <x:v>0</x:v>
      </x:c>
    </x:row>
    <x:row r="921" spans="3:8">
      <x:c r="C921" s="241" t="s">
        <x:v>4422</x:v>
      </x:c>
      <x:c r="D921" s="240" t="s">
        <x:v>6097</x:v>
      </x:c>
      <x:c r="E921" s="240">
        <x:v>2</x:v>
      </x:c>
      <x:c r="F921" s="342" t="s">
        <x:v>12187</x:v>
      </x:c>
      <x:c r="G921" s="343" t="s">
        <x:v>6097</x:v>
      </x:c>
      <x:c r="H921" s="343">
        <x:v>0</x:v>
      </x:c>
    </x:row>
    <x:row r="922" spans="3:8">
      <x:c r="C922" s="241" t="s">
        <x:v>1999</x:v>
      </x:c>
      <x:c r="D922" s="240" t="s">
        <x:v>6097</x:v>
      </x:c>
      <x:c r="E922" s="240">
        <x:v>1</x:v>
      </x:c>
      <x:c r="F922" s="308" t="s">
        <x:v>5966</x:v>
      </x:c>
      <x:c r="G922" s="309" t="s">
        <x:v>4067</x:v>
      </x:c>
      <x:c r="H922" s="309">
        <x:v>1</x:v>
      </x:c>
    </x:row>
    <x:row r="923" spans="3:8">
      <x:c r="C923" s="241" t="s">
        <x:v>2016</x:v>
      </x:c>
      <x:c r="D923" s="240" t="s">
        <x:v>6097</x:v>
      </x:c>
      <x:c r="E923" s="240">
        <x:v>1</x:v>
      </x:c>
      <x:c r="F923" s="308" t="s">
        <x:v>2109</x:v>
      </x:c>
      <x:c r="G923" s="309" t="s">
        <x:v>6089</x:v>
      </x:c>
      <x:c r="H923" s="309">
        <x:v>1</x:v>
      </x:c>
    </x:row>
    <x:row r="924" spans="3:8">
      <x:c r="C924" s="241" t="s">
        <x:v>4540</x:v>
      </x:c>
      <x:c r="D924" s="240" t="s">
        <x:v>6097</x:v>
      </x:c>
      <x:c r="E924" s="240">
        <x:v>1</x:v>
      </x:c>
      <x:c r="F924" s="308" t="s">
        <x:v>2148</x:v>
      </x:c>
      <x:c r="G924" s="309" t="s">
        <x:v>4067</x:v>
      </x:c>
      <x:c r="H924" s="309">
        <x:v>1</x:v>
      </x:c>
    </x:row>
    <x:row r="925" spans="3:8">
      <x:c r="C925" s="241" t="s">
        <x:v>9196</x:v>
      </x:c>
      <x:c r="D925" s="240" t="s">
        <x:v>6097</x:v>
      </x:c>
      <x:c r="E925" s="240">
        <x:v>1</x:v>
      </x:c>
      <x:c r="F925" s="308" t="s">
        <x:v>8361</x:v>
      </x:c>
      <x:c r="G925" s="309" t="s">
        <x:v>6089</x:v>
      </x:c>
      <x:c r="H925" s="309">
        <x:v>1</x:v>
      </x:c>
    </x:row>
    <x:row r="926" spans="3:8">
      <x:c r="C926" s="241" t="s">
        <x:v>12499</x:v>
      </x:c>
      <x:c r="D926" s="240" t="s">
        <x:v>4067</x:v>
      </x:c>
      <x:c r="E926" s="240">
        <x:v>1</x:v>
      </x:c>
      <x:c r="F926" s="308" t="s">
        <x:v>8365</x:v>
      </x:c>
      <x:c r="G926" s="309" t="s">
        <x:v>6097</x:v>
      </x:c>
      <x:c r="H926" s="309">
        <x:v>1</x:v>
      </x:c>
    </x:row>
    <x:row r="927" spans="3:8">
      <x:c r="C927" s="241" t="s">
        <x:v>7711</x:v>
      </x:c>
      <x:c r="D927" s="240" t="s">
        <x:v>4067</x:v>
      </x:c>
      <x:c r="E927" s="240">
        <x:v>1</x:v>
      </x:c>
      <x:c r="F927" s="298" t="s">
        <x:v>9287</x:v>
      </x:c>
      <x:c r="G927" s="299" t="s">
        <x:v>4067</x:v>
      </x:c>
      <x:c r="H927" s="299">
        <x:v>1</x:v>
      </x:c>
    </x:row>
    <x:row r="928" spans="3:8">
      <x:c r="C928" s="241" t="s">
        <x:v>12364</x:v>
      </x:c>
      <x:c r="D928" s="240" t="s">
        <x:v>4067</x:v>
      </x:c>
      <x:c r="E928" s="240">
        <x:v>1</x:v>
      </x:c>
      <x:c r="F928" s="298" t="s">
        <x:v>1976</x:v>
      </x:c>
      <x:c r="G928" s="299" t="s">
        <x:v>4067</x:v>
      </x:c>
      <x:c r="H928" s="299">
        <x:v>1</x:v>
      </x:c>
    </x:row>
    <x:row r="929" spans="3:8">
      <x:c r="C929" s="241" t="s">
        <x:v>5966</x:v>
      </x:c>
      <x:c r="D929" s="240" t="s">
        <x:v>4067</x:v>
      </x:c>
      <x:c r="E929" s="240">
        <x:v>1</x:v>
      </x:c>
      <x:c r="F929" s="298" t="s">
        <x:v>1977</x:v>
      </x:c>
      <x:c r="G929" s="299" t="s">
        <x:v>6089</x:v>
      </x:c>
      <x:c r="H929" s="299">
        <x:v>1</x:v>
      </x:c>
    </x:row>
    <x:row r="930" spans="3:8">
      <x:c r="C930" s="241" t="s">
        <x:v>2148</x:v>
      </x:c>
      <x:c r="D930" s="240" t="s">
        <x:v>4067</x:v>
      </x:c>
      <x:c r="E930" s="240">
        <x:v>1</x:v>
      </x:c>
      <x:c r="F930" s="298" t="s">
        <x:v>9252</x:v>
      </x:c>
      <x:c r="G930" s="299" t="s">
        <x:v>6097</x:v>
      </x:c>
      <x:c r="H930" s="299">
        <x:v>1</x:v>
      </x:c>
    </x:row>
    <x:row r="931" spans="3:8">
      <x:c r="C931" s="241" t="s">
        <x:v>9287</x:v>
      </x:c>
      <x:c r="D931" s="240" t="s">
        <x:v>4067</x:v>
      </x:c>
      <x:c r="E931" s="240">
        <x:v>1</x:v>
      </x:c>
      <x:c r="F931" s="298" t="s">
        <x:v>6068</x:v>
      </x:c>
      <x:c r="G931" s="299" t="s">
        <x:v>4027</x:v>
      </x:c>
      <x:c r="H931" s="299">
        <x:v>1</x:v>
      </x:c>
    </x:row>
    <x:row r="932" spans="3:8">
      <x:c r="C932" s="241" t="s">
        <x:v>1976</x:v>
      </x:c>
      <x:c r="D932" s="240" t="s">
        <x:v>4067</x:v>
      </x:c>
      <x:c r="E932" s="240">
        <x:v>1</x:v>
      </x:c>
      <x:c r="F932" s="298" t="s">
        <x:v>8461</x:v>
      </x:c>
      <x:c r="G932" s="299" t="s">
        <x:v>6089</x:v>
      </x:c>
      <x:c r="H932" s="299">
        <x:v>1</x:v>
      </x:c>
    </x:row>
    <x:row r="933" spans="3:8">
      <x:c r="C933" s="241" t="s">
        <x:v>1975</x:v>
      </x:c>
      <x:c r="D933" s="240" t="s">
        <x:v>4067</x:v>
      </x:c>
      <x:c r="E933" s="240">
        <x:v>1</x:v>
      </x:c>
      <x:c r="F933" s="298" t="s">
        <x:v>4422</x:v>
      </x:c>
      <x:c r="G933" s="299" t="s">
        <x:v>6097</x:v>
      </x:c>
      <x:c r="H933" s="299">
        <x:v>2</x:v>
      </x:c>
    </x:row>
    <x:row r="934" spans="3:8">
      <x:c r="C934" s="241" t="s">
        <x:v>4377</x:v>
      </x:c>
      <x:c r="D934" s="240" t="s">
        <x:v>4067</x:v>
      </x:c>
      <x:c r="E934" s="240">
        <x:v>0</x:v>
      </x:c>
      <x:c r="F934" s="298" t="s">
        <x:v>6302</x:v>
      </x:c>
      <x:c r="G934" s="299" t="s">
        <x:v>6089</x:v>
      </x:c>
      <x:c r="H934" s="299">
        <x:v>1</x:v>
      </x:c>
    </x:row>
    <x:row r="935" spans="3:8">
      <x:c r="C935" s="241" t="s">
        <x:v>8358</x:v>
      </x:c>
      <x:c r="D935" s="240" t="s">
        <x:v>139</x:v>
      </x:c>
      <x:c r="E935" s="240">
        <x:v>1</x:v>
      </x:c>
      <x:c r="F935" s="298" t="s">
        <x:v>8978</x:v>
      </x:c>
      <x:c r="G935" s="299" t="s">
        <x:v>6089</x:v>
      </x:c>
      <x:c r="H935" s="299">
        <x:v>1</x:v>
      </x:c>
    </x:row>
    <x:row r="936" spans="3:8">
      <x:c r="C936" s="241" t="s">
        <x:v>12566</x:v>
      </x:c>
      <x:c r="D936" s="240" t="s">
        <x:v>6089</x:v>
      </x:c>
      <x:c r="E936" s="240">
        <x:v>1</x:v>
      </x:c>
      <x:c r="F936" s="326" t="s">
        <x:v>1999</x:v>
      </x:c>
      <x:c r="G936" s="327" t="s">
        <x:v>6097</x:v>
      </x:c>
      <x:c r="H936" s="327">
        <x:v>1</x:v>
      </x:c>
    </x:row>
    <x:row r="937" spans="3:8">
      <x:c r="C937" s="241" t="s">
        <x:v>2109</x:v>
      </x:c>
      <x:c r="D937" s="240" t="s">
        <x:v>6089</x:v>
      </x:c>
      <x:c r="E937" s="240">
        <x:v>1</x:v>
      </x:c>
      <x:c r="F937" s="326" t="s">
        <x:v>2016</x:v>
      </x:c>
      <x:c r="G937" s="327" t="s">
        <x:v>6097</x:v>
      </x:c>
      <x:c r="H937" s="327">
        <x:v>1</x:v>
      </x:c>
    </x:row>
    <x:row r="938" spans="3:8">
      <x:c r="C938" s="241" t="s">
        <x:v>8361</x:v>
      </x:c>
      <x:c r="D938" s="240" t="s">
        <x:v>6089</x:v>
      </x:c>
      <x:c r="E938" s="240">
        <x:v>1</x:v>
      </x:c>
      <x:c r="F938" s="326" t="s">
        <x:v>1975</x:v>
      </x:c>
      <x:c r="G938" s="327" t="s">
        <x:v>4067</x:v>
      </x:c>
      <x:c r="H938" s="327">
        <x:v>1</x:v>
      </x:c>
    </x:row>
    <x:row r="939" spans="3:8">
      <x:c r="C939" s="241" t="s">
        <x:v>1977</x:v>
      </x:c>
      <x:c r="D939" s="240" t="s">
        <x:v>6089</x:v>
      </x:c>
      <x:c r="E939" s="240">
        <x:v>1</x:v>
      </x:c>
      <x:c r="F939" s="326" t="s">
        <x:v>4540</x:v>
      </x:c>
      <x:c r="G939" s="327" t="s">
        <x:v>6097</x:v>
      </x:c>
      <x:c r="H939" s="327">
        <x:v>1</x:v>
      </x:c>
    </x:row>
    <x:row r="940" spans="3:8">
      <x:c r="C940" s="241" t="s">
        <x:v>8461</x:v>
      </x:c>
      <x:c r="D940" s="240" t="s">
        <x:v>6089</x:v>
      </x:c>
      <x:c r="E940" s="240">
        <x:v>1</x:v>
      </x:c>
      <x:c r="F940" s="326" t="s">
        <x:v>9196</x:v>
      </x:c>
      <x:c r="G940" s="327" t="s">
        <x:v>6097</x:v>
      </x:c>
      <x:c r="H940" s="327">
        <x:v>1</x:v>
      </x:c>
    </x:row>
    <x:row r="941" spans="3:8">
      <x:c r="C941" s="241" t="s">
        <x:v>6302</x:v>
      </x:c>
      <x:c r="D941" s="240" t="s">
        <x:v>6089</x:v>
      </x:c>
      <x:c r="E941" s="240">
        <x:v>1</x:v>
      </x:c>
      <x:c r="F941" s="326" t="s">
        <x:v>9321</x:v>
      </x:c>
      <x:c r="G941" s="327" t="s">
        <x:v>4027</x:v>
      </x:c>
      <x:c r="H941" s="327">
        <x:v>1</x:v>
      </x:c>
    </x:row>
    <x:row r="942" spans="3:8">
      <x:c r="C942" s="241" t="s">
        <x:v>8978</x:v>
      </x:c>
      <x:c r="D942" s="240" t="s">
        <x:v>6089</x:v>
      </x:c>
      <x:c r="E942" s="240">
        <x:v>1</x:v>
      </x:c>
      <x:c r="F942" s="326" t="s">
        <x:v>9034</x:v>
      </x:c>
      <x:c r="G942" s="327" t="s">
        <x:v>4027</x:v>
      </x:c>
      <x:c r="H942" s="327">
        <x:v>1</x:v>
      </x:c>
    </x:row>
    <x:row r="943" spans="3:8">
      <x:c r="C943" s="241" t="s">
        <x:v>12625</x:v>
      </x:c>
      <x:c r="D943" s="240" t="s">
        <x:v>4027</x:v>
      </x:c>
      <x:c r="E943" s="240">
        <x:v>1</x:v>
      </x:c>
      <x:c r="F943" s="326" t="s">
        <x:v>8550</x:v>
      </x:c>
      <x:c r="G943" s="327" t="s">
        <x:v>4027</x:v>
      </x:c>
      <x:c r="H943" s="327">
        <x:v>1</x:v>
      </x:c>
    </x:row>
    <x:row r="944" spans="3:8">
      <x:c r="C944" s="241" t="s">
        <x:v>11200</x:v>
      </x:c>
      <x:c r="D944" s="240" t="s">
        <x:v>4027</x:v>
      </x:c>
      <x:c r="E944" s="240">
        <x:v>1</x:v>
      </x:c>
      <x:c r="F944" s="326" t="s">
        <x:v>4479</x:v>
      </x:c>
      <x:c r="G944" s="327" t="s">
        <x:v>4027</x:v>
      </x:c>
      <x:c r="H944" s="327">
        <x:v>1</x:v>
      </x:c>
    </x:row>
    <x:row r="945" spans="3:8">
      <x:c r="C945" s="241" t="s">
        <x:v>7555</x:v>
      </x:c>
      <x:c r="D945" s="240" t="s">
        <x:v>4027</x:v>
      </x:c>
      <x:c r="E945" s="240">
        <x:v>1</x:v>
      </x:c>
      <x:c r="F945" s="326" t="s">
        <x:v>8358</x:v>
      </x:c>
      <x:c r="G945" s="327" t="s">
        <x:v>139</x:v>
      </x:c>
      <x:c r="H945" s="327">
        <x:v>1</x:v>
      </x:c>
    </x:row>
    <x:row r="946" spans="3:8">
      <x:c r="C946" s="241" t="s">
        <x:v>6068</x:v>
      </x:c>
      <x:c r="D946" s="240" t="s">
        <x:v>4027</x:v>
      </x:c>
      <x:c r="E946" s="240">
        <x:v>1</x:v>
      </x:c>
      <x:c r="F946" s="326" t="s">
        <x:v>9115</x:v>
      </x:c>
      <x:c r="G946" s="327" t="s">
        <x:v>4007</x:v>
      </x:c>
      <x:c r="H946" s="327">
        <x:v>1</x:v>
      </x:c>
    </x:row>
    <x:row r="947" spans="3:8">
      <x:c r="C947" s="241" t="s">
        <x:v>9321</x:v>
      </x:c>
      <x:c r="D947" s="240" t="s">
        <x:v>4027</x:v>
      </x:c>
      <x:c r="E947" s="240">
        <x:v>1</x:v>
      </x:c>
      <x:c r="F947" s="326" t="s">
        <x:v>5969</x:v>
      </x:c>
      <x:c r="G947" s="327" t="s">
        <x:v>4007</x:v>
      </x:c>
      <x:c r="H947" s="327">
        <x:v>1</x:v>
      </x:c>
    </x:row>
    <x:row r="948" spans="3:8">
      <x:c r="C948" s="241" t="s">
        <x:v>9034</x:v>
      </x:c>
      <x:c r="D948" s="240" t="s">
        <x:v>4027</x:v>
      </x:c>
      <x:c r="E948" s="240">
        <x:v>1</x:v>
      </x:c>
      <x:c r="F948" s="326" t="s">
        <x:v>4377</x:v>
      </x:c>
      <x:c r="G948" s="327" t="s">
        <x:v>4067</x:v>
      </x:c>
      <x:c r="H948" s="327">
        <x:v>0</x:v>
      </x:c>
    </x:row>
    <x:row r="949" spans="3:8">
      <x:c r="C949" s="241" t="s">
        <x:v>8550</x:v>
      </x:c>
      <x:c r="D949" s="240" t="s">
        <x:v>4027</x:v>
      </x:c>
      <x:c r="E949" s="240">
        <x:v>1</x:v>
      </x:c>
      <x:c r="F949" s="326" t="s">
        <x:v>8434</x:v>
      </x:c>
      <x:c r="G949" s="327" t="s">
        <x:v>4007</x:v>
      </x:c>
      <x:c r="H949" s="327">
        <x:v>0</x:v>
      </x:c>
    </x:row>
    <x:row r="950" spans="3:8">
      <x:c r="C950" s="241" t="s">
        <x:v>4479</x:v>
      </x:c>
      <x:c r="D950" s="240" t="s">
        <x:v>4027</x:v>
      </x:c>
      <x:c r="E950" s="240">
        <x:v>1</x:v>
      </x:c>
      <x:c r="F950" s="326" t="s">
        <x:v>6016</x:v>
      </x:c>
      <x:c r="G950" s="327" t="s">
        <x:v>4027</x:v>
      </x:c>
      <x:c r="H950" s="327">
        <x:v>2</x:v>
      </x:c>
    </x:row>
    <x:row r="951" spans="3:8">
      <x:c r="C951" s="241" t="s">
        <x:v>6016</x:v>
      </x:c>
      <x:c r="D951" s="240" t="s">
        <x:v>4027</x:v>
      </x:c>
      <x:c r="E951" s="240">
        <x:v>2</x:v>
      </x:c>
      <x:c r="F951" s="326" t="s">
        <x:v>9242</x:v>
      </x:c>
      <x:c r="G951" s="327" t="s">
        <x:v>4007</x:v>
      </x:c>
      <x:c r="H951" s="327">
        <x:v>1</x:v>
      </x:c>
    </x:row>
    <x:row r="952" spans="5:5">
      <x:c r="E952" s="240">
        <x:f>SUM(E911:E951)</x:f>
        <x:v>39</x:v>
      </x:c>
    </x:row>
    <x:row r="953" spans="1:8">
      <x:c r="A953" s="232">
        <x:v>45810</x:v>
      </x:c>
      <x:c r="B953" s="499"/>
      <x:c r="C953" s="241" t="s">
        <x:v>5765</x:v>
      </x:c>
      <x:c r="D953" s="240" t="s">
        <x:v>4061</x:v>
      </x:c>
      <x:c r="E953" s="240">
        <x:v>1</x:v>
      </x:c>
      <x:c r="F953" s="364" t="s">
        <x:v>12177</x:v>
      </x:c>
      <x:c r="G953" s="365" t="s">
        <x:v>4067</x:v>
      </x:c>
      <x:c r="H953" s="365">
        <x:v>1</x:v>
      </x:c>
    </x:row>
    <x:row r="954" spans="3:8">
      <x:c r="C954" s="241" t="s">
        <x:v>4367</x:v>
      </x:c>
      <x:c r="D954" s="240" t="s">
        <x:v>4061</x:v>
      </x:c>
      <x:c r="E954" s="240">
        <x:v>1</x:v>
      </x:c>
      <x:c r="F954" s="364" t="s">
        <x:v>2618</x:v>
      </x:c>
      <x:c r="G954" s="365" t="s">
        <x:v>6089</x:v>
      </x:c>
      <x:c r="H954" s="365">
        <x:v>1</x:v>
      </x:c>
    </x:row>
    <x:row r="955" spans="3:8">
      <x:c r="C955" s="241" t="s">
        <x:v>12362</x:v>
      </x:c>
      <x:c r="D955" s="240" t="s">
        <x:v>4007</x:v>
      </x:c>
      <x:c r="E955" s="240">
        <x:v>1</x:v>
      </x:c>
      <x:c r="F955" s="364" t="s">
        <x:v>5848</x:v>
      </x:c>
      <x:c r="G955" s="365" t="s">
        <x:v>6097</x:v>
      </x:c>
      <x:c r="H955" s="365">
        <x:v>1</x:v>
      </x:c>
    </x:row>
    <x:row r="956" spans="3:8">
      <x:c r="C956" s="241" t="s">
        <x:v>8352</x:v>
      </x:c>
      <x:c r="D956" s="240" t="s">
        <x:v>4007</x:v>
      </x:c>
      <x:c r="E956" s="240">
        <x:v>1</x:v>
      </x:c>
      <x:c r="F956" s="364" t="s">
        <x:v>8524</x:v>
      </x:c>
      <x:c r="G956" s="365" t="s">
        <x:v>6089</x:v>
      </x:c>
      <x:c r="H956" s="365">
        <x:v>1</x:v>
      </x:c>
    </x:row>
    <x:row r="957" spans="3:8">
      <x:c r="C957" s="241" t="s">
        <x:v>9085</x:v>
      </x:c>
      <x:c r="D957" s="240" t="s">
        <x:v>4007</x:v>
      </x:c>
      <x:c r="E957" s="240">
        <x:v>1</x:v>
      </x:c>
      <x:c r="F957" s="364" t="s">
        <x:v>5615</x:v>
      </x:c>
      <x:c r="G957" s="365" t="s">
        <x:v>4027</x:v>
      </x:c>
      <x:c r="H957" s="365">
        <x:v>1</x:v>
      </x:c>
    </x:row>
    <x:row r="958" spans="1:8">
      <x:c r="A958" s="227" t="s">
        <x:v>8937</x:v>
      </x:c>
      <x:c r="C958" s="241" t="s">
        <x:v>11345</x:v>
      </x:c>
      <x:c r="D958" s="240" t="s">
        <x:v>139</x:v>
      </x:c>
      <x:c r="E958" s="240">
        <x:v>1</x:v>
      </x:c>
      <x:c r="F958" s="364" t="s">
        <x:v>12645</x:v>
      </x:c>
      <x:c r="G958" s="365" t="s">
        <x:v>6097</x:v>
      </x:c>
      <x:c r="H958" s="365">
        <x:v>1</x:v>
      </x:c>
    </x:row>
    <x:row r="959" spans="3:8">
      <x:c r="C959" s="241" t="s">
        <x:v>5848</x:v>
      </x:c>
      <x:c r="D959" s="240" t="s">
        <x:v>6097</x:v>
      </x:c>
      <x:c r="E959" s="240">
        <x:v>1</x:v>
      </x:c>
      <x:c r="F959" s="364" t="s">
        <x:v>11479</x:v>
      </x:c>
      <x:c r="G959" s="365" t="s">
        <x:v>4027</x:v>
      </x:c>
      <x:c r="H959" s="365">
        <x:v>1</x:v>
      </x:c>
    </x:row>
    <x:row r="960" spans="3:8">
      <x:c r="C960" s="241" t="s">
        <x:v>12645</x:v>
      </x:c>
      <x:c r="D960" s="240" t="s">
        <x:v>6097</x:v>
      </x:c>
      <x:c r="E960" s="240">
        <x:v>1</x:v>
      </x:c>
      <x:c r="F960" s="280" t="s">
        <x:v>12536</x:v>
      </x:c>
      <x:c r="G960" s="281" t="s">
        <x:v>4067</x:v>
      </x:c>
      <x:c r="H960" s="281">
        <x:v>1</x:v>
      </x:c>
    </x:row>
    <x:row r="961" spans="3:8">
      <x:c r="C961" s="241" t="s">
        <x:v>12333</x:v>
      </x:c>
      <x:c r="D961" s="240" t="s">
        <x:v>6097</x:v>
      </x:c>
      <x:c r="E961" s="240">
        <x:v>1</x:v>
      </x:c>
      <x:c r="F961" s="280" t="s">
        <x:v>11345</x:v>
      </x:c>
      <x:c r="G961" s="281" t="s">
        <x:v>139</x:v>
      </x:c>
      <x:c r="H961" s="281">
        <x:v>1</x:v>
      </x:c>
    </x:row>
    <x:row r="962" spans="3:8">
      <x:c r="C962" s="241" t="s">
        <x:v>9196</x:v>
      </x:c>
      <x:c r="D962" s="240" t="s">
        <x:v>6097</x:v>
      </x:c>
      <x:c r="E962" s="240">
        <x:v>1</x:v>
      </x:c>
      <x:c r="F962" s="280" t="s">
        <x:v>2582</x:v>
      </x:c>
      <x:c r="G962" s="281" t="s">
        <x:v>6089</x:v>
      </x:c>
      <x:c r="H962" s="281">
        <x:v>1</x:v>
      </x:c>
    </x:row>
    <x:row r="963" spans="3:8">
      <x:c r="C963" s="241" t="s">
        <x:v>4467</x:v>
      </x:c>
      <x:c r="D963" s="240" t="s">
        <x:v>6097</x:v>
      </x:c>
      <x:c r="E963" s="240">
        <x:v>1</x:v>
      </x:c>
      <x:c r="F963" s="280" t="s">
        <x:v>5806</x:v>
      </x:c>
      <x:c r="G963" s="281" t="s">
        <x:v>4067</x:v>
      </x:c>
      <x:c r="H963" s="281">
        <x:v>1</x:v>
      </x:c>
    </x:row>
    <x:row r="964" spans="3:8">
      <x:c r="C964" s="241" t="s">
        <x:v>6271</x:v>
      </x:c>
      <x:c r="D964" s="240" t="s">
        <x:v>6097</x:v>
      </x:c>
      <x:c r="E964" s="240">
        <x:v>1</x:v>
      </x:c>
      <x:c r="F964" s="280" t="s">
        <x:v>12362</x:v>
      </x:c>
      <x:c r="G964" s="281" t="s">
        <x:v>4007</x:v>
      </x:c>
      <x:c r="H964" s="281">
        <x:v>1</x:v>
      </x:c>
    </x:row>
    <x:row r="965" spans="3:8">
      <x:c r="C965" s="241" t="s">
        <x:v>12177</x:v>
      </x:c>
      <x:c r="D965" s="240" t="s">
        <x:v>4067</x:v>
      </x:c>
      <x:c r="E965" s="240">
        <x:v>1</x:v>
      </x:c>
      <x:c r="F965" s="280" t="s">
        <x:v>5795</x:v>
      </x:c>
      <x:c r="G965" s="281" t="s">
        <x:v>4067</x:v>
      </x:c>
      <x:c r="H965" s="281">
        <x:v>1</x:v>
      </x:c>
    </x:row>
    <x:row r="966" spans="3:8">
      <x:c r="C966" s="241" t="s">
        <x:v>12536</x:v>
      </x:c>
      <x:c r="D966" s="240" t="s">
        <x:v>4067</x:v>
      </x:c>
      <x:c r="E966" s="240">
        <x:v>1</x:v>
      </x:c>
      <x:c r="F966" s="280" t="s">
        <x:v>12333</x:v>
      </x:c>
      <x:c r="G966" s="281" t="s">
        <x:v>6097</x:v>
      </x:c>
      <x:c r="H966" s="281">
        <x:v>1</x:v>
      </x:c>
    </x:row>
    <x:row r="967" spans="3:8">
      <x:c r="C967" s="241" t="s">
        <x:v>5806</x:v>
      </x:c>
      <x:c r="D967" s="240" t="s">
        <x:v>4067</x:v>
      </x:c>
      <x:c r="E967" s="240">
        <x:v>1</x:v>
      </x:c>
      <x:c r="F967" s="280" t="s">
        <x:v>12517</x:v>
      </x:c>
      <x:c r="G967" s="281" t="s">
        <x:v>6089</x:v>
      </x:c>
      <x:c r="H967" s="281">
        <x:v>1</x:v>
      </x:c>
    </x:row>
    <x:row r="968" spans="3:8">
      <x:c r="C968" s="241" t="s">
        <x:v>5795</x:v>
      </x:c>
      <x:c r="D968" s="240" t="s">
        <x:v>4067</x:v>
      </x:c>
      <x:c r="E968" s="240">
        <x:v>1</x:v>
      </x:c>
      <x:c r="F968" s="280" t="s">
        <x:v>5765</x:v>
      </x:c>
      <x:c r="G968" s="281" t="s">
        <x:v>4061</x:v>
      </x:c>
      <x:c r="H968" s="281">
        <x:v>1</x:v>
      </x:c>
    </x:row>
    <x:row r="969" spans="3:8">
      <x:c r="C969" s="241" t="s">
        <x:v>8961</x:v>
      </x:c>
      <x:c r="D969" s="240" t="s">
        <x:v>4067</x:v>
      </x:c>
      <x:c r="E969" s="240">
        <x:v>1</x:v>
      </x:c>
      <x:c r="F969" s="280" t="s">
        <x:v>7502</x:v>
      </x:c>
      <x:c r="G969" s="281" t="s">
        <x:v>4027</x:v>
      </x:c>
      <x:c r="H969" s="281">
        <x:v>1</x:v>
      </x:c>
    </x:row>
    <x:row r="970" spans="3:8">
      <x:c r="C970" s="241" t="s">
        <x:v>1952</x:v>
      </x:c>
      <x:c r="D970" s="240" t="s">
        <x:v>4067</x:v>
      </x:c>
      <x:c r="E970" s="240">
        <x:v>1</x:v>
      </x:c>
      <x:c r="F970" s="362" t="s">
        <x:v>4553</x:v>
      </x:c>
      <x:c r="G970" s="363" t="s">
        <x:v>6089</x:v>
      </x:c>
      <x:c r="H970" s="363">
        <x:v>1</x:v>
      </x:c>
    </x:row>
    <x:row r="971" spans="1:8">
      <x:c r="A971" s="227" t="s">
        <x:v>9210</x:v>
      </x:c>
      <x:c r="C971" s="241" t="s">
        <x:v>8358</x:v>
      </x:c>
      <x:c r="D971" s="240" t="s">
        <x:v>139</x:v>
      </x:c>
      <x:c r="E971" s="240">
        <x:v>1</x:v>
      </x:c>
      <x:c r="F971" s="362" t="s">
        <x:v>9308</x:v>
      </x:c>
      <x:c r="G971" s="363" t="s">
        <x:v>6089</x:v>
      </x:c>
      <x:c r="H971" s="363">
        <x:v>1</x:v>
      </x:c>
    </x:row>
    <x:row r="972" spans="3:8">
      <x:c r="C972" s="241" t="s">
        <x:v>2618</x:v>
      </x:c>
      <x:c r="D972" s="240" t="s">
        <x:v>6089</x:v>
      </x:c>
      <x:c r="E972" s="240">
        <x:v>1</x:v>
      </x:c>
      <x:c r="F972" s="362" t="s">
        <x:v>8961</x:v>
      </x:c>
      <x:c r="G972" s="363" t="s">
        <x:v>4067</x:v>
      </x:c>
      <x:c r="H972" s="363">
        <x:v>1</x:v>
      </x:c>
    </x:row>
    <x:row r="973" spans="3:8">
      <x:c r="C973" s="241" t="s">
        <x:v>8524</x:v>
      </x:c>
      <x:c r="D973" s="240" t="s">
        <x:v>6089</x:v>
      </x:c>
      <x:c r="E973" s="240">
        <x:v>1</x:v>
      </x:c>
      <x:c r="F973" s="362" t="s">
        <x:v>6134</x:v>
      </x:c>
      <x:c r="G973" s="363" t="s">
        <x:v>6089</x:v>
      </x:c>
      <x:c r="H973" s="363">
        <x:v>1</x:v>
      </x:c>
    </x:row>
    <x:row r="974" spans="3:8">
      <x:c r="C974" s="241" t="s">
        <x:v>2582</x:v>
      </x:c>
      <x:c r="D974" s="240" t="s">
        <x:v>6089</x:v>
      </x:c>
      <x:c r="E974" s="240">
        <x:v>1</x:v>
      </x:c>
      <x:c r="F974" s="362" t="s">
        <x:v>9190</x:v>
      </x:c>
      <x:c r="G974" s="363" t="s">
        <x:v>6089</x:v>
      </x:c>
      <x:c r="H974" s="363">
        <x:v>1</x:v>
      </x:c>
    </x:row>
    <x:row r="975" spans="3:8">
      <x:c r="C975" s="241" t="s">
        <x:v>12517</x:v>
      </x:c>
      <x:c r="D975" s="240" t="s">
        <x:v>6089</x:v>
      </x:c>
      <x:c r="E975" s="240">
        <x:v>1</x:v>
      </x:c>
      <x:c r="F975" s="362" t="s">
        <x:v>9013</x:v>
      </x:c>
      <x:c r="G975" s="363" t="s">
        <x:v>6089</x:v>
      </x:c>
      <x:c r="H975" s="363">
        <x:v>1</x:v>
      </x:c>
    </x:row>
    <x:row r="976" spans="3:8">
      <x:c r="C976" s="241" t="s">
        <x:v>4553</x:v>
      </x:c>
      <x:c r="D976" s="240" t="s">
        <x:v>6089</x:v>
      </x:c>
      <x:c r="E976" s="240">
        <x:v>1</x:v>
      </x:c>
      <x:c r="F976" s="362" t="s">
        <x:v>9073</x:v>
      </x:c>
      <x:c r="G976" s="363" t="s">
        <x:v>6089</x:v>
      </x:c>
      <x:c r="H976" s="363">
        <x:v>1</x:v>
      </x:c>
    </x:row>
    <x:row r="977" spans="3:8">
      <x:c r="C977" s="241" t="s">
        <x:v>9308</x:v>
      </x:c>
      <x:c r="D977" s="240" t="s">
        <x:v>6089</x:v>
      </x:c>
      <x:c r="E977" s="240">
        <x:v>1</x:v>
      </x:c>
      <x:c r="F977" s="308" t="s">
        <x:v>6093</x:v>
      </x:c>
      <x:c r="G977" s="309" t="s">
        <x:v>6089</x:v>
      </x:c>
      <x:c r="H977" s="309">
        <x:v>1</x:v>
      </x:c>
    </x:row>
    <x:row r="978" spans="3:8">
      <x:c r="C978" s="241" t="s">
        <x:v>6134</x:v>
      </x:c>
      <x:c r="D978" s="240" t="s">
        <x:v>6089</x:v>
      </x:c>
      <x:c r="E978" s="240">
        <x:v>1</x:v>
      </x:c>
      <x:c r="F978" s="308" t="s">
        <x:v>8352</x:v>
      </x:c>
      <x:c r="G978" s="309" t="s">
        <x:v>4007</x:v>
      </x:c>
      <x:c r="H978" s="309">
        <x:v>1</x:v>
      </x:c>
    </x:row>
    <x:row r="979" spans="3:8">
      <x:c r="C979" s="241" t="s">
        <x:v>9190</x:v>
      </x:c>
      <x:c r="D979" s="240" t="s">
        <x:v>6089</x:v>
      </x:c>
      <x:c r="E979" s="240">
        <x:v>1</x:v>
      </x:c>
      <x:c r="F979" s="308" t="s">
        <x:v>4367</x:v>
      </x:c>
      <x:c r="G979" s="309" t="s">
        <x:v>4061</x:v>
      </x:c>
      <x:c r="H979" s="309">
        <x:v>1</x:v>
      </x:c>
    </x:row>
    <x:row r="980" spans="3:8">
      <x:c r="C980" s="241" t="s">
        <x:v>9013</x:v>
      </x:c>
      <x:c r="D980" s="240" t="s">
        <x:v>6089</x:v>
      </x:c>
      <x:c r="E980" s="240">
        <x:v>1</x:v>
      </x:c>
      <x:c r="F980" s="308" t="s">
        <x:v>1952</x:v>
      </x:c>
      <x:c r="G980" s="309" t="s">
        <x:v>4067</x:v>
      </x:c>
      <x:c r="H980" s="309">
        <x:v>1</x:v>
      </x:c>
    </x:row>
    <x:row r="981" spans="3:8">
      <x:c r="C981" s="241" t="s">
        <x:v>9073</x:v>
      </x:c>
      <x:c r="D981" s="240" t="s">
        <x:v>6089</x:v>
      </x:c>
      <x:c r="E981" s="240">
        <x:v>1</x:v>
      </x:c>
      <x:c r="F981" s="308" t="s">
        <x:v>9196</x:v>
      </x:c>
      <x:c r="G981" s="309" t="s">
        <x:v>6097</x:v>
      </x:c>
      <x:c r="H981" s="309">
        <x:v>1</x:v>
      </x:c>
    </x:row>
    <x:row r="982" spans="3:8">
      <x:c r="C982" s="241" t="s">
        <x:v>6093</x:v>
      </x:c>
      <x:c r="D982" s="240" t="s">
        <x:v>6089</x:v>
      </x:c>
      <x:c r="E982" s="240">
        <x:v>1</x:v>
      </x:c>
      <x:c r="F982" s="308" t="s">
        <x:v>4467</x:v>
      </x:c>
      <x:c r="G982" s="309" t="s">
        <x:v>6097</x:v>
      </x:c>
      <x:c r="H982" s="309">
        <x:v>1</x:v>
      </x:c>
    </x:row>
    <x:row r="983" spans="3:8">
      <x:c r="C983" s="241" t="s">
        <x:v>5615</x:v>
      </x:c>
      <x:c r="D983" s="240" t="s">
        <x:v>4027</x:v>
      </x:c>
      <x:c r="E983" s="240">
        <x:v>1</x:v>
      </x:c>
      <x:c r="F983" s="308" t="s">
        <x:v>9034</x:v>
      </x:c>
      <x:c r="G983" s="309" t="s">
        <x:v>4027</x:v>
      </x:c>
      <x:c r="H983" s="309">
        <x:v>1</x:v>
      </x:c>
    </x:row>
    <x:row r="984" spans="3:8">
      <x:c r="C984" s="241" t="s">
        <x:v>11479</x:v>
      </x:c>
      <x:c r="D984" s="240" t="s">
        <x:v>4027</x:v>
      </x:c>
      <x:c r="E984" s="240">
        <x:v>1</x:v>
      </x:c>
      <x:c r="F984" s="308" t="s">
        <x:v>4479</x:v>
      </x:c>
      <x:c r="G984" s="309" t="s">
        <x:v>4027</x:v>
      </x:c>
      <x:c r="H984" s="309">
        <x:v>1</x:v>
      </x:c>
    </x:row>
    <x:row r="985" spans="3:8">
      <x:c r="C985" s="241" t="s">
        <x:v>7502</x:v>
      </x:c>
      <x:c r="D985" s="240" t="s">
        <x:v>4027</x:v>
      </x:c>
      <x:c r="E985" s="240">
        <x:v>1</x:v>
      </x:c>
      <x:c r="F985" s="308" t="s">
        <x:v>8358</x:v>
      </x:c>
      <x:c r="G985" s="309" t="s">
        <x:v>139</x:v>
      </x:c>
      <x:c r="H985" s="309">
        <x:v>1</x:v>
      </x:c>
    </x:row>
    <x:row r="986" spans="3:8">
      <x:c r="C986" s="241" t="s">
        <x:v>9034</x:v>
      </x:c>
      <x:c r="D986" s="240" t="s">
        <x:v>4027</x:v>
      </x:c>
      <x:c r="E986" s="240">
        <x:v>1</x:v>
      </x:c>
      <x:c r="F986" s="308" t="s">
        <x:v>6271</x:v>
      </x:c>
      <x:c r="G986" s="309" t="s">
        <x:v>6097</x:v>
      </x:c>
      <x:c r="H986" s="309">
        <x:v>1</x:v>
      </x:c>
    </x:row>
    <x:row r="987" spans="3:8">
      <x:c r="C987" s="241" t="s">
        <x:v>4479</x:v>
      </x:c>
      <x:c r="D987" s="240" t="s">
        <x:v>4027</x:v>
      </x:c>
      <x:c r="E987" s="240">
        <x:v>1</x:v>
      </x:c>
      <x:c r="F987" s="308" t="s">
        <x:v>9085</x:v>
      </x:c>
      <x:c r="G987" s="309" t="s">
        <x:v>4007</x:v>
      </x:c>
      <x:c r="H987" s="309">
        <x:v>1</x:v>
      </x:c>
    </x:row>
    <x:row r="988" spans="5:5">
      <x:c r="E988" s="240">
        <x:f>SUM(E953:E987)</x:f>
        <x:v>35</x:v>
      </x:c>
    </x:row>
    <x:row r="989" spans="1:8">
      <x:c r="A989" s="232">
        <x:v>45811</x:v>
      </x:c>
      <x:c r="B989" s="499"/>
      <x:c r="C989" s="241" t="s">
        <x:v>9129</x:v>
      </x:c>
      <x:c r="D989" s="240" t="s">
        <x:v>4007</x:v>
      </x:c>
      <x:c r="E989" s="240">
        <x:v>1</x:v>
      </x:c>
      <x:c r="F989" s="326" t="s">
        <x:v>7518</x:v>
      </x:c>
      <x:c r="G989" s="327" t="s">
        <x:v>4067</x:v>
      </x:c>
      <x:c r="H989" s="327">
        <x:v>1</x:v>
      </x:c>
    </x:row>
    <x:row r="990" spans="3:8">
      <x:c r="C990" s="241" t="s">
        <x:v>4562</x:v>
      </x:c>
      <x:c r="D990" s="240" t="s">
        <x:v>4007</x:v>
      </x:c>
      <x:c r="E990" s="240">
        <x:v>1</x:v>
      </x:c>
      <x:c r="F990" s="326" t="s">
        <x:v>2483</x:v>
      </x:c>
      <x:c r="G990" s="327" t="s">
        <x:v>4027</x:v>
      </x:c>
      <x:c r="H990" s="327">
        <x:v>1</x:v>
      </x:c>
    </x:row>
    <x:row r="991" spans="3:8">
      <x:c r="C991" s="241" t="s">
        <x:v>8352</x:v>
      </x:c>
      <x:c r="D991" s="240" t="s">
        <x:v>4007</x:v>
      </x:c>
      <x:c r="E991" s="240">
        <x:v>2</x:v>
      </x:c>
      <x:c r="F991" s="326" t="s">
        <x:v>11514</x:v>
      </x:c>
      <x:c r="G991" s="327" t="s">
        <x:v>4067</x:v>
      </x:c>
      <x:c r="H991" s="327">
        <x:v>1</x:v>
      </x:c>
    </x:row>
    <x:row r="992" spans="3:8">
      <x:c r="C992" s="241" t="s">
        <x:v>4413</x:v>
      </x:c>
      <x:c r="D992" s="240" t="s">
        <x:v>4007</x:v>
      </x:c>
      <x:c r="E992" s="240">
        <x:v>1</x:v>
      </x:c>
      <x:c r="F992" s="326" t="s">
        <x:v>12279</x:v>
      </x:c>
      <x:c r="G992" s="327" t="s">
        <x:v>6097</x:v>
      </x:c>
      <x:c r="H992" s="327">
        <x:v>1</x:v>
      </x:c>
    </x:row>
    <x:row r="993" spans="3:8">
      <x:c r="C993" s="241" t="s">
        <x:v>8448</x:v>
      </x:c>
      <x:c r="D993" s="240" t="s">
        <x:v>4007</x:v>
      </x:c>
      <x:c r="E993" s="240">
        <x:v>1</x:v>
      </x:c>
      <x:c r="F993" s="326" t="s">
        <x:v>2624</x:v>
      </x:c>
      <x:c r="G993" s="327" t="s">
        <x:v>4027</x:v>
      </x:c>
      <x:c r="H993" s="327">
        <x:v>1</x:v>
      </x:c>
    </x:row>
    <x:row r="994" spans="3:8">
      <x:c r="C994" s="241" t="s">
        <x:v>4389</x:v>
      </x:c>
      <x:c r="D994" s="240" t="s">
        <x:v>4007</x:v>
      </x:c>
      <x:c r="E994" s="240">
        <x:v>1</x:v>
      </x:c>
      <x:c r="F994" s="342" t="s">
        <x:v>2561</x:v>
      </x:c>
      <x:c r="G994" s="343" t="s">
        <x:v>4027</x:v>
      </x:c>
      <x:c r="H994" s="343">
        <x:v>1</x:v>
      </x:c>
    </x:row>
    <x:row r="995" spans="3:8">
      <x:c r="C995" s="241" t="s">
        <x:v>9085</x:v>
      </x:c>
      <x:c r="D995" s="240" t="s">
        <x:v>4007</x:v>
      </x:c>
      <x:c r="E995" s="240">
        <x:v>1</x:v>
      </x:c>
      <x:c r="F995" s="342" t="s">
        <x:v>12463</x:v>
      </x:c>
      <x:c r="G995" s="343" t="s">
        <x:v>4067</x:v>
      </x:c>
      <x:c r="H995" s="343">
        <x:v>1</x:v>
      </x:c>
    </x:row>
    <x:row r="996" spans="3:8">
      <x:c r="C996" s="241" t="s">
        <x:v>12279</x:v>
      </x:c>
      <x:c r="D996" s="240" t="s">
        <x:v>6097</x:v>
      </x:c>
      <x:c r="E996" s="240">
        <x:v>1</x:v>
      </x:c>
      <x:c r="F996" s="342" t="s">
        <x:v>12280</x:v>
      </x:c>
      <x:c r="G996" s="343" t="s">
        <x:v>4067</x:v>
      </x:c>
      <x:c r="H996" s="343">
        <x:v>1</x:v>
      </x:c>
    </x:row>
    <x:row r="997" spans="3:8">
      <x:c r="C997" s="241" t="s">
        <x:v>8109</x:v>
      </x:c>
      <x:c r="D997" s="240" t="s">
        <x:v>6097</x:v>
      </x:c>
      <x:c r="E997" s="240">
        <x:v>1</x:v>
      </x:c>
      <x:c r="F997" s="342" t="s">
        <x:v>11335</x:v>
      </x:c>
      <x:c r="G997" s="343" t="s">
        <x:v>4027</x:v>
      </x:c>
      <x:c r="H997" s="343">
        <x:v>1</x:v>
      </x:c>
    </x:row>
    <x:row r="998" spans="3:8">
      <x:c r="C998" s="241" t="s">
        <x:v>7518</x:v>
      </x:c>
      <x:c r="D998" s="240" t="s">
        <x:v>4067</x:v>
      </x:c>
      <x:c r="E998" s="240">
        <x:v>1</x:v>
      </x:c>
      <x:c r="F998" s="342" t="s">
        <x:v>11277</x:v>
      </x:c>
      <x:c r="G998" s="343" t="s">
        <x:v>4027</x:v>
      </x:c>
      <x:c r="H998" s="343">
        <x:v>1</x:v>
      </x:c>
    </x:row>
    <x:row r="999" spans="3:8">
      <x:c r="C999" s="241" t="s">
        <x:v>11514</x:v>
      </x:c>
      <x:c r="D999" s="240" t="s">
        <x:v>4067</x:v>
      </x:c>
      <x:c r="E999" s="240">
        <x:v>1</x:v>
      </x:c>
      <x:c r="F999" s="342" t="s">
        <x:v>8109</x:v>
      </x:c>
      <x:c r="G999" s="343" t="s">
        <x:v>6097</x:v>
      </x:c>
      <x:c r="H999" s="343">
        <x:v>1</x:v>
      </x:c>
    </x:row>
    <x:row r="1000" spans="3:8">
      <x:c r="C1000" s="241" t="s">
        <x:v>12463</x:v>
      </x:c>
      <x:c r="D1000" s="240" t="s">
        <x:v>4067</x:v>
      </x:c>
      <x:c r="E1000" s="240">
        <x:v>1</x:v>
      </x:c>
      <x:c r="F1000" s="342" t="s">
        <x:v>7502</x:v>
      </x:c>
      <x:c r="G1000" s="343" t="s">
        <x:v>4027</x:v>
      </x:c>
      <x:c r="H1000" s="343">
        <x:v>1</x:v>
      </x:c>
    </x:row>
    <x:row r="1001" spans="3:8">
      <x:c r="C1001" s="241" t="s">
        <x:v>12280</x:v>
      </x:c>
      <x:c r="D1001" s="240" t="s">
        <x:v>4067</x:v>
      </x:c>
      <x:c r="E1001" s="240">
        <x:v>1</x:v>
      </x:c>
      <x:c r="F1001" s="241" t="s">
        <x:v>4537</x:v>
      </x:c>
      <x:c r="G1001" s="240" t="s">
        <x:v>4027</x:v>
      </x:c>
      <x:c r="H1001" s="240">
        <x:v>1</x:v>
      </x:c>
    </x:row>
    <x:row r="1002" spans="3:8">
      <x:c r="C1002" s="241" t="s">
        <x:v>6030</x:v>
      </x:c>
      <x:c r="D1002" s="240" t="s">
        <x:v>4067</x:v>
      </x:c>
      <x:c r="E1002" s="240">
        <x:v>1</x:v>
      </x:c>
      <x:c r="F1002" s="366" t="s">
        <x:v>6030</x:v>
      </x:c>
      <x:c r="G1002" s="367" t="s">
        <x:v>4067</x:v>
      </x:c>
      <x:c r="H1002" s="367">
        <x:v>1</x:v>
      </x:c>
    </x:row>
    <x:row r="1003" spans="3:8">
      <x:c r="C1003" s="241" t="s">
        <x:v>8349</x:v>
      </x:c>
      <x:c r="D1003" s="240" t="s">
        <x:v>4067</x:v>
      </x:c>
      <x:c r="E1003" s="240">
        <x:v>1</x:v>
      </x:c>
      <x:c r="F1003" s="366" t="s">
        <x:v>9129</x:v>
      </x:c>
      <x:c r="G1003" s="367" t="s">
        <x:v>4007</x:v>
      </x:c>
      <x:c r="H1003" s="367">
        <x:v>1</x:v>
      </x:c>
    </x:row>
    <x:row r="1004" spans="3:8">
      <x:c r="C1004" s="241" t="s">
        <x:v>6091</x:v>
      </x:c>
      <x:c r="D1004" s="240" t="s">
        <x:v>4067</x:v>
      </x:c>
      <x:c r="E1004" s="240">
        <x:v>1</x:v>
      </x:c>
      <x:c r="F1004" s="366" t="s">
        <x:v>4562</x:v>
      </x:c>
      <x:c r="G1004" s="367" t="s">
        <x:v>4007</x:v>
      </x:c>
      <x:c r="H1004" s="367">
        <x:v>1</x:v>
      </x:c>
    </x:row>
    <x:row r="1005" spans="3:8">
      <x:c r="C1005" s="241" t="s">
        <x:v>5964</x:v>
      </x:c>
      <x:c r="D1005" s="240" t="s">
        <x:v>4067</x:v>
      </x:c>
      <x:c r="E1005" s="240">
        <x:v>1</x:v>
      </x:c>
      <x:c r="F1005" s="366" t="s">
        <x:v>8511</x:v>
      </x:c>
      <x:c r="G1005" s="367" t="s">
        <x:v>4027</x:v>
      </x:c>
      <x:c r="H1005" s="367">
        <x:v>2</x:v>
      </x:c>
    </x:row>
    <x:row r="1006" spans="1:8">
      <x:c r="A1006" s="227" t="s">
        <x:v>9210</x:v>
      </x:c>
      <x:c r="C1006" s="241" t="s">
        <x:v>8358</x:v>
      </x:c>
      <x:c r="D1006" s="240" t="s">
        <x:v>139</x:v>
      </x:c>
      <x:c r="E1006" s="240">
        <x:v>1</x:v>
      </x:c>
      <x:c r="F1006" s="366" t="s">
        <x:v>4603</x:v>
      </x:c>
      <x:c r="G1006" s="367" t="s">
        <x:v>4027</x:v>
      </x:c>
      <x:c r="H1006" s="367">
        <x:v>1</x:v>
      </x:c>
    </x:row>
    <x:row r="1007" spans="3:8">
      <x:c r="C1007" s="241" t="s">
        <x:v>4523</x:v>
      </x:c>
      <x:c r="D1007" s="240" t="s">
        <x:v>6089</x:v>
      </x:c>
      <x:c r="E1007" s="240">
        <x:v>1</x:v>
      </x:c>
      <x:c r="F1007" s="366" t="s">
        <x:v>4523</x:v>
      </x:c>
      <x:c r="G1007" s="367" t="s">
        <x:v>6089</x:v>
      </x:c>
      <x:c r="H1007" s="367">
        <x:v>1</x:v>
      </x:c>
    </x:row>
    <x:row r="1008" spans="3:8">
      <x:c r="C1008" s="241" t="s">
        <x:v>9292</x:v>
      </x:c>
      <x:c r="D1008" s="240" t="s">
        <x:v>6089</x:v>
      </x:c>
      <x:c r="E1008" s="240">
        <x:v>1</x:v>
      </x:c>
      <x:c r="F1008" s="366" t="s">
        <x:v>9292</x:v>
      </x:c>
      <x:c r="G1008" s="367" t="s">
        <x:v>6089</x:v>
      </x:c>
      <x:c r="H1008" s="367">
        <x:v>1</x:v>
      </x:c>
    </x:row>
    <x:row r="1009" spans="3:8">
      <x:c r="C1009" s="241" t="s">
        <x:v>8336</x:v>
      </x:c>
      <x:c r="D1009" s="240" t="s">
        <x:v>6089</x:v>
      </x:c>
      <x:c r="E1009" s="240">
        <x:v>1</x:v>
      </x:c>
      <x:c r="F1009" s="366" t="s">
        <x:v>8336</x:v>
      </x:c>
      <x:c r="G1009" s="367" t="s">
        <x:v>6089</x:v>
      </x:c>
      <x:c r="H1009" s="367">
        <x:v>1</x:v>
      </x:c>
    </x:row>
    <x:row r="1010" spans="3:8">
      <x:c r="C1010" s="241" t="s">
        <x:v>8450</x:v>
      </x:c>
      <x:c r="D1010" s="240" t="s">
        <x:v>6089</x:v>
      </x:c>
      <x:c r="E1010" s="240">
        <x:v>1</x:v>
      </x:c>
      <x:c r="F1010" s="366" t="s">
        <x:v>8349</x:v>
      </x:c>
      <x:c r="G1010" s="367" t="s">
        <x:v>4067</x:v>
      </x:c>
      <x:c r="H1010" s="367">
        <x:v>1</x:v>
      </x:c>
    </x:row>
    <x:row r="1011" spans="3:8">
      <x:c r="C1011" s="241" t="s">
        <x:v>2483</x:v>
      </x:c>
      <x:c r="D1011" s="240" t="s">
        <x:v>4027</x:v>
      </x:c>
      <x:c r="E1011" s="240">
        <x:v>1</x:v>
      </x:c>
      <x:c r="F1011" s="368" t="s">
        <x:v>6091</x:v>
      </x:c>
      <x:c r="G1011" s="369" t="s">
        <x:v>4067</x:v>
      </x:c>
      <x:c r="H1011" s="369">
        <x:v>1</x:v>
      </x:c>
    </x:row>
    <x:row r="1012" spans="3:8">
      <x:c r="C1012" s="241" t="s">
        <x:v>2624</x:v>
      </x:c>
      <x:c r="D1012" s="240" t="s">
        <x:v>4027</x:v>
      </x:c>
      <x:c r="E1012" s="240">
        <x:v>1</x:v>
      </x:c>
      <x:c r="F1012" s="368" t="s">
        <x:v>8450</x:v>
      </x:c>
      <x:c r="G1012" s="369" t="s">
        <x:v>6089</x:v>
      </x:c>
      <x:c r="H1012" s="369">
        <x:v>1</x:v>
      </x:c>
    </x:row>
    <x:row r="1013" spans="3:8">
      <x:c r="C1013" s="241" t="s">
        <x:v>2561</x:v>
      </x:c>
      <x:c r="D1013" s="240" t="s">
        <x:v>4027</x:v>
      </x:c>
      <x:c r="E1013" s="240">
        <x:v>1</x:v>
      </x:c>
      <x:c r="F1013" s="368" t="s">
        <x:v>8352</x:v>
      </x:c>
      <x:c r="G1013" s="369" t="s">
        <x:v>4007</x:v>
      </x:c>
      <x:c r="H1013" s="369">
        <x:v>2</x:v>
      </x:c>
    </x:row>
    <x:row r="1014" spans="3:8">
      <x:c r="C1014" s="241" t="s">
        <x:v>11335</x:v>
      </x:c>
      <x:c r="D1014" s="240" t="s">
        <x:v>4027</x:v>
      </x:c>
      <x:c r="E1014" s="240">
        <x:v>1</x:v>
      </x:c>
      <x:c r="F1014" s="368" t="s">
        <x:v>4413</x:v>
      </x:c>
      <x:c r="G1014" s="369" t="s">
        <x:v>4007</x:v>
      </x:c>
      <x:c r="H1014" s="369">
        <x:v>1</x:v>
      </x:c>
    </x:row>
    <x:row r="1015" spans="3:8">
      <x:c r="C1015" s="241" t="s">
        <x:v>11277</x:v>
      </x:c>
      <x:c r="D1015" s="240" t="s">
        <x:v>4027</x:v>
      </x:c>
      <x:c r="E1015" s="240">
        <x:v>1</x:v>
      </x:c>
      <x:c r="F1015" s="368" t="s">
        <x:v>8448</x:v>
      </x:c>
      <x:c r="G1015" s="369" t="s">
        <x:v>4007</x:v>
      </x:c>
      <x:c r="H1015" s="369">
        <x:v>1</x:v>
      </x:c>
    </x:row>
    <x:row r="1016" spans="3:8">
      <x:c r="C1016" s="241" t="s">
        <x:v>7502</x:v>
      </x:c>
      <x:c r="D1016" s="240" t="s">
        <x:v>4027</x:v>
      </x:c>
      <x:c r="E1016" s="240">
        <x:v>1</x:v>
      </x:c>
      <x:c r="F1016" s="368" t="s">
        <x:v>4389</x:v>
      </x:c>
      <x:c r="G1016" s="369" t="s">
        <x:v>4007</x:v>
      </x:c>
      <x:c r="H1016" s="369">
        <x:v>1</x:v>
      </x:c>
    </x:row>
    <x:row r="1017" spans="3:8">
      <x:c r="C1017" s="241" t="s">
        <x:v>4537</x:v>
      </x:c>
      <x:c r="D1017" s="240" t="s">
        <x:v>4027</x:v>
      </x:c>
      <x:c r="E1017" s="240">
        <x:v>1</x:v>
      </x:c>
      <x:c r="F1017" s="368" t="s">
        <x:v>8358</x:v>
      </x:c>
      <x:c r="G1017" s="369" t="s">
        <x:v>139</x:v>
      </x:c>
      <x:c r="H1017" s="369">
        <x:v>1</x:v>
      </x:c>
    </x:row>
    <x:row r="1018" spans="3:8">
      <x:c r="C1018" s="241" t="s">
        <x:v>8511</x:v>
      </x:c>
      <x:c r="D1018" s="240" t="s">
        <x:v>4027</x:v>
      </x:c>
      <x:c r="E1018" s="240">
        <x:v>2</x:v>
      </x:c>
      <x:c r="F1018" s="368" t="s">
        <x:v>9085</x:v>
      </x:c>
      <x:c r="G1018" s="369" t="s">
        <x:v>4007</x:v>
      </x:c>
      <x:c r="H1018" s="369">
        <x:v>1</x:v>
      </x:c>
    </x:row>
    <x:row r="1019" spans="3:8">
      <x:c r="C1019" s="241" t="s">
        <x:v>4603</x:v>
      </x:c>
      <x:c r="D1019" s="240" t="s">
        <x:v>4027</x:v>
      </x:c>
      <x:c r="E1019" s="240">
        <x:v>1</x:v>
      </x:c>
      <x:c r="F1019" s="368" t="s">
        <x:v>5964</x:v>
      </x:c>
      <x:c r="G1019" s="369" t="s">
        <x:v>4067</x:v>
      </x:c>
      <x:c r="H1019" s="369">
        <x:v>1</x:v>
      </x:c>
    </x:row>
    <x:row r="1020" spans="5:5">
      <x:c r="E1020" s="240">
        <x:f>SUM(E989:E1019)</x:f>
        <x:v>33</x:v>
      </x:c>
    </x:row>
    <x:row r="1021" spans="1:8">
      <x:c r="A1021" s="232">
        <x:v>45812</x:v>
      </x:c>
      <x:c r="B1021" s="499"/>
      <x:c r="C1021" s="241" t="s">
        <x:v>9279</x:v>
      </x:c>
      <x:c r="D1021" s="240" t="s">
        <x:v>6097</x:v>
      </x:c>
      <x:c r="E1021" s="240">
        <x:v>1</x:v>
      </x:c>
      <x:c r="F1021" s="371" t="s">
        <x:v>12550</x:v>
      </x:c>
      <x:c r="G1021" s="371" t="s">
        <x:v>6089</x:v>
      </x:c>
      <x:c r="H1021" s="371">
        <x:v>1</x:v>
      </x:c>
    </x:row>
    <x:row r="1022" spans="3:8">
      <x:c r="C1022" s="241" t="s">
        <x:v>6019</x:v>
      </x:c>
      <x:c r="D1022" s="240" t="s">
        <x:v>6097</x:v>
      </x:c>
      <x:c r="E1022" s="240">
        <x:v>1</x:v>
      </x:c>
      <x:c r="F1022" s="371" t="s">
        <x:v>12721</x:v>
      </x:c>
      <x:c r="G1022" s="371" t="s">
        <x:v>4027</x:v>
      </x:c>
      <x:c r="H1022" s="371">
        <x:v>1</x:v>
      </x:c>
    </x:row>
    <x:row r="1023" spans="3:8">
      <x:c r="C1023" s="241" t="s">
        <x:v>9028</x:v>
      </x:c>
      <x:c r="D1023" s="240" t="s">
        <x:v>6097</x:v>
      </x:c>
      <x:c r="E1023" s="240">
        <x:v>1</x:v>
      </x:c>
      <x:c r="F1023" s="372" t="s">
        <x:v>12300</x:v>
      </x:c>
      <x:c r="G1023" s="371" t="s">
        <x:v>4067</x:v>
      </x:c>
      <x:c r="H1023" s="371">
        <x:v>1</x:v>
      </x:c>
    </x:row>
    <x:row r="1024" spans="3:8">
      <x:c r="C1024" s="241" t="s">
        <x:v>9125</x:v>
      </x:c>
      <x:c r="D1024" s="240" t="s">
        <x:v>6097</x:v>
      </x:c>
      <x:c r="E1024" s="240">
        <x:v>1</x:v>
      </x:c>
      <x:c r="F1024" s="370" t="s">
        <x:v>12186</x:v>
      </x:c>
      <x:c r="G1024" s="370" t="s">
        <x:v>4067</x:v>
      </x:c>
      <x:c r="H1024" s="370">
        <x:v>1</x:v>
      </x:c>
    </x:row>
    <x:row r="1025" spans="3:8">
      <x:c r="C1025" s="241" t="s">
        <x:v>6271</x:v>
      </x:c>
      <x:c r="D1025" s="240" t="s">
        <x:v>6097</x:v>
      </x:c>
      <x:c r="E1025" s="240">
        <x:v>1</x:v>
      </x:c>
      <x:c r="F1025" s="370" t="s">
        <x:v>5555</x:v>
      </x:c>
      <x:c r="G1025" s="370" t="s">
        <x:v>4067</x:v>
      </x:c>
      <x:c r="H1025" s="370">
        <x:v>1</x:v>
      </x:c>
    </x:row>
    <x:row r="1026" spans="3:8">
      <x:c r="C1026" s="241" t="s">
        <x:v>11377</x:v>
      </x:c>
      <x:c r="D1026" s="240" t="s">
        <x:v>4067</x:v>
      </x:c>
      <x:c r="E1026" s="240">
        <x:v>1</x:v>
      </x:c>
      <x:c r="F1026" s="370" t="s">
        <x:v>11440</x:v>
      </x:c>
      <x:c r="G1026" s="370" t="s">
        <x:v>4027</x:v>
      </x:c>
      <x:c r="H1026" s="370">
        <x:v>1</x:v>
      </x:c>
    </x:row>
    <x:row r="1027" spans="3:8">
      <x:c r="C1027" s="241" t="s">
        <x:v>12186</x:v>
      </x:c>
      <x:c r="D1027" s="240" t="s">
        <x:v>4067</x:v>
      </x:c>
      <x:c r="E1027" s="240">
        <x:v>1</x:v>
      </x:c>
      <x:c r="F1027" s="370" t="s">
        <x:v>12321</x:v>
      </x:c>
      <x:c r="G1027" s="370" t="s">
        <x:v>4027</x:v>
      </x:c>
      <x:c r="H1027" s="370">
        <x:v>1</x:v>
      </x:c>
    </x:row>
    <x:row r="1028" spans="3:8">
      <x:c r="C1028" s="241" t="s">
        <x:v>5555</x:v>
      </x:c>
      <x:c r="D1028" s="240" t="s">
        <x:v>4067</x:v>
      </x:c>
      <x:c r="E1028" s="240">
        <x:v>1</x:v>
      </x:c>
      <x:c r="F1028" s="370" t="s">
        <x:v>2475</x:v>
      </x:c>
      <x:c r="G1028" s="370" t="s">
        <x:v>4067</x:v>
      </x:c>
      <x:c r="H1028" s="370">
        <x:v>2</x:v>
      </x:c>
    </x:row>
    <x:row r="1029" spans="3:8">
      <x:c r="C1029" s="241" t="s">
        <x:v>2475</x:v>
      </x:c>
      <x:c r="D1029" s="240" t="s">
        <x:v>4067</x:v>
      </x:c>
      <x:c r="E1029" s="240">
        <x:v>2</x:v>
      </x:c>
      <x:c r="F1029" s="309" t="s">
        <x:v>1960</x:v>
      </x:c>
      <x:c r="G1029" s="309" t="s">
        <x:v>4067</x:v>
      </x:c>
      <x:c r="H1029" s="309">
        <x:v>1</x:v>
      </x:c>
    </x:row>
    <x:row r="1030" spans="3:8">
      <x:c r="C1030" s="241" t="s">
        <x:v>1960</x:v>
      </x:c>
      <x:c r="D1030" s="240" t="s">
        <x:v>4067</x:v>
      </x:c>
      <x:c r="E1030" s="240">
        <x:v>1</x:v>
      </x:c>
      <x:c r="F1030" s="309" t="s">
        <x:v>6049</x:v>
      </x:c>
      <x:c r="G1030" s="309" t="s">
        <x:v>4067</x:v>
      </x:c>
      <x:c r="H1030" s="309">
        <x:v>1</x:v>
      </x:c>
    </x:row>
    <x:row r="1031" spans="3:8">
      <x:c r="C1031" s="241" t="s">
        <x:v>6049</x:v>
      </x:c>
      <x:c r="D1031" s="240" t="s">
        <x:v>4067</x:v>
      </x:c>
      <x:c r="E1031" s="240">
        <x:v>1</x:v>
      </x:c>
      <x:c r="F1031" s="309" t="s">
        <x:v>4434</x:v>
      </x:c>
      <x:c r="G1031" s="309" t="s">
        <x:v>6089</x:v>
      </x:c>
      <x:c r="H1031" s="309">
        <x:v>1</x:v>
      </x:c>
    </x:row>
    <x:row r="1032" spans="3:8">
      <x:c r="C1032" s="241" t="s">
        <x:v>8991</x:v>
      </x:c>
      <x:c r="D1032" s="240" t="s">
        <x:v>4067</x:v>
      </x:c>
      <x:c r="E1032" s="240">
        <x:v>1</x:v>
      </x:c>
      <x:c r="F1032" s="299" t="s">
        <x:v>6246</x:v>
      </x:c>
      <x:c r="G1032" s="299" t="s">
        <x:v>6089</x:v>
      </x:c>
      <x:c r="H1032" s="299">
        <x:v>1</x:v>
      </x:c>
    </x:row>
    <x:row r="1033" spans="3:8">
      <x:c r="C1033" s="241" t="s">
        <x:v>8918</x:v>
      </x:c>
      <x:c r="D1033" s="240" t="s">
        <x:v>4067</x:v>
      </x:c>
      <x:c r="E1033" s="240">
        <x:v>1</x:v>
      </x:c>
      <x:c r="F1033" s="299" t="s">
        <x:v>4553</x:v>
      </x:c>
      <x:c r="G1033" s="299" t="s">
        <x:v>6089</x:v>
      </x:c>
      <x:c r="H1033" s="299">
        <x:v>1</x:v>
      </x:c>
    </x:row>
    <x:row r="1034" spans="3:8">
      <x:c r="C1034" s="241" t="s">
        <x:v>5996</x:v>
      </x:c>
      <x:c r="D1034" s="240" t="s">
        <x:v>4067</x:v>
      </x:c>
      <x:c r="E1034" s="240">
        <x:v>1</x:v>
      </x:c>
      <x:c r="F1034" s="299" t="s">
        <x:v>8991</x:v>
      </x:c>
      <x:c r="G1034" s="299" t="s">
        <x:v>4067</x:v>
      </x:c>
      <x:c r="H1034" s="299">
        <x:v>1</x:v>
      </x:c>
    </x:row>
    <x:row r="1035" spans="3:8">
      <x:c r="C1035" s="241" t="s">
        <x:v>5968</x:v>
      </x:c>
      <x:c r="D1035" s="240" t="s">
        <x:v>4067</x:v>
      </x:c>
      <x:c r="E1035" s="240">
        <x:v>1</x:v>
      </x:c>
      <x:c r="F1035" s="299" t="s">
        <x:v>4385</x:v>
      </x:c>
      <x:c r="G1035" s="299" t="s">
        <x:v>6089</x:v>
      </x:c>
      <x:c r="H1035" s="299">
        <x:v>1</x:v>
      </x:c>
    </x:row>
    <x:row r="1036" spans="3:8">
      <x:c r="C1036" s="241" t="s">
        <x:v>8426</x:v>
      </x:c>
      <x:c r="D1036" s="240" t="s">
        <x:v>4067</x:v>
      </x:c>
      <x:c r="E1036" s="240">
        <x:v>1</x:v>
      </x:c>
      <x:c r="F1036" s="299" t="s">
        <x:v>9279</x:v>
      </x:c>
      <x:c r="G1036" s="299" t="s">
        <x:v>6097</x:v>
      </x:c>
      <x:c r="H1036" s="299">
        <x:v>1</x:v>
      </x:c>
    </x:row>
    <x:row r="1037" spans="3:8">
      <x:c r="C1037" s="241" t="s">
        <x:v>8925</x:v>
      </x:c>
      <x:c r="D1037" s="240" t="s">
        <x:v>4067</x:v>
      </x:c>
      <x:c r="E1037" s="240">
        <x:v>1</x:v>
      </x:c>
      <x:c r="F1037" s="299" t="s">
        <x:v>6019</x:v>
      </x:c>
      <x:c r="G1037" s="299" t="s">
        <x:v>6097</x:v>
      </x:c>
      <x:c r="H1037" s="299">
        <x:v>1</x:v>
      </x:c>
    </x:row>
    <x:row r="1038" spans="3:8">
      <x:c r="C1038" s="241" t="s">
        <x:v>8472</x:v>
      </x:c>
      <x:c r="D1038" s="240" t="s">
        <x:v>4067</x:v>
      </x:c>
      <x:c r="E1038" s="240">
        <x:v>1</x:v>
      </x:c>
      <x:c r="F1038" s="299" t="s">
        <x:v>8918</x:v>
      </x:c>
      <x:c r="G1038" s="299" t="s">
        <x:v>4067</x:v>
      </x:c>
      <x:c r="H1038" s="299">
        <x:v>1</x:v>
      </x:c>
    </x:row>
    <x:row r="1039" spans="3:8">
      <x:c r="C1039" s="241" t="s">
        <x:v>2039</x:v>
      </x:c>
      <x:c r="D1039" s="240" t="s">
        <x:v>4067</x:v>
      </x:c>
      <x:c r="E1039" s="240">
        <x:v>1</x:v>
      </x:c>
      <x:c r="F1039" s="299" t="s">
        <x:v>4511</x:v>
      </x:c>
      <x:c r="G1039" s="299" t="s">
        <x:v>6089</x:v>
      </x:c>
      <x:c r="H1039" s="299">
        <x:v>1</x:v>
      </x:c>
    </x:row>
    <x:row r="1040" spans="3:8">
      <x:c r="C1040" s="241" t="s">
        <x:v>4567</x:v>
      </x:c>
      <x:c r="D1040" s="240" t="s">
        <x:v>4067</x:v>
      </x:c>
      <x:c r="E1040" s="240">
        <x:v>1</x:v>
      </x:c>
      <x:c r="F1040" s="299" t="s">
        <x:v>4550</x:v>
      </x:c>
      <x:c r="G1040" s="299" t="s">
        <x:v>6089</x:v>
      </x:c>
      <x:c r="H1040" s="299">
        <x:v>1</x:v>
      </x:c>
    </x:row>
    <x:row r="1041" spans="3:8">
      <x:c r="C1041" s="241" t="s">
        <x:v>5987</x:v>
      </x:c>
      <x:c r="D1041" s="240" t="s">
        <x:v>4067</x:v>
      </x:c>
      <x:c r="E1041" s="240">
        <x:v>1</x:v>
      </x:c>
      <x:c r="F1041" s="299" t="s">
        <x:v>6304</x:v>
      </x:c>
      <x:c r="G1041" s="299" t="s">
        <x:v>4027</x:v>
      </x:c>
      <x:c r="H1041" s="299">
        <x:v>1</x:v>
      </x:c>
    </x:row>
    <x:row r="1042" spans="3:8">
      <x:c r="C1042" s="241" t="s">
        <x:v>8358</x:v>
      </x:c>
      <x:c r="D1042" s="240" t="s">
        <x:v>139</x:v>
      </x:c>
      <x:c r="E1042" s="240">
        <x:v>1</x:v>
      </x:c>
      <x:c r="F1042" s="299" t="s">
        <x:v>9028</x:v>
      </x:c>
      <x:c r="G1042" s="299" t="s">
        <x:v>6097</x:v>
      </x:c>
      <x:c r="H1042" s="299">
        <x:v>1</x:v>
      </x:c>
    </x:row>
    <x:row r="1043" spans="3:8">
      <x:c r="C1043" s="241" t="s">
        <x:v>12550</x:v>
      </x:c>
      <x:c r="D1043" s="240" t="s">
        <x:v>6089</x:v>
      </x:c>
      <x:c r="E1043" s="240">
        <x:v>1</x:v>
      </x:c>
      <x:c r="F1043" s="299" t="s">
        <x:v>5996</x:v>
      </x:c>
      <x:c r="G1043" s="299" t="s">
        <x:v>4067</x:v>
      </x:c>
      <x:c r="H1043" s="299">
        <x:v>1</x:v>
      </x:c>
    </x:row>
    <x:row r="1044" spans="3:8">
      <x:c r="C1044" s="241" t="s">
        <x:v>4434</x:v>
      </x:c>
      <x:c r="D1044" s="240" t="s">
        <x:v>6089</x:v>
      </x:c>
      <x:c r="E1044" s="240">
        <x:v>1</x:v>
      </x:c>
      <x:c r="F1044" s="299" t="s">
        <x:v>4574</x:v>
      </x:c>
      <x:c r="G1044" s="299" t="s">
        <x:v>6089</x:v>
      </x:c>
      <x:c r="H1044" s="299">
        <x:v>1</x:v>
      </x:c>
    </x:row>
    <x:row r="1045" spans="3:8">
      <x:c r="C1045" s="241" t="s">
        <x:v>6246</x:v>
      </x:c>
      <x:c r="D1045" s="240" t="s">
        <x:v>6089</x:v>
      </x:c>
      <x:c r="E1045" s="240">
        <x:v>1</x:v>
      </x:c>
      <x:c r="F1045" s="299" t="s">
        <x:v>5968</x:v>
      </x:c>
      <x:c r="G1045" s="299" t="s">
        <x:v>4067</x:v>
      </x:c>
      <x:c r="H1045" s="299">
        <x:v>1</x:v>
      </x:c>
    </x:row>
    <x:row r="1046" spans="3:8">
      <x:c r="C1046" s="241" t="s">
        <x:v>4553</x:v>
      </x:c>
      <x:c r="D1046" s="240" t="s">
        <x:v>6089</x:v>
      </x:c>
      <x:c r="E1046" s="240">
        <x:v>1</x:v>
      </x:c>
      <x:c r="F1046" s="327" t="s">
        <x:v>8426</x:v>
      </x:c>
      <x:c r="G1046" s="327" t="s">
        <x:v>4067</x:v>
      </x:c>
      <x:c r="H1046" s="327">
        <x:v>1</x:v>
      </x:c>
    </x:row>
    <x:row r="1047" spans="3:8">
      <x:c r="C1047" s="241" t="s">
        <x:v>4385</x:v>
      </x:c>
      <x:c r="D1047" s="240" t="s">
        <x:v>6089</x:v>
      </x:c>
      <x:c r="E1047" s="240">
        <x:v>1</x:v>
      </x:c>
      <x:c r="F1047" s="327" t="s">
        <x:v>9125</x:v>
      </x:c>
      <x:c r="G1047" s="327" t="s">
        <x:v>6097</x:v>
      </x:c>
      <x:c r="H1047" s="327">
        <x:v>1</x:v>
      </x:c>
    </x:row>
    <x:row r="1048" spans="3:8">
      <x:c r="C1048" s="241" t="s">
        <x:v>4511</x:v>
      </x:c>
      <x:c r="D1048" s="240" t="s">
        <x:v>6089</x:v>
      </x:c>
      <x:c r="E1048" s="240">
        <x:v>1</x:v>
      </x:c>
      <x:c r="F1048" s="327" t="s">
        <x:v>1962</x:v>
      </x:c>
      <x:c r="G1048" s="327" t="s">
        <x:v>4027</x:v>
      </x:c>
      <x:c r="H1048" s="327">
        <x:v>1</x:v>
      </x:c>
    </x:row>
    <x:row r="1049" spans="3:8">
      <x:c r="C1049" s="241" t="s">
        <x:v>4550</x:v>
      </x:c>
      <x:c r="D1049" s="240" t="s">
        <x:v>6089</x:v>
      </x:c>
      <x:c r="E1049" s="240">
        <x:v>1</x:v>
      </x:c>
      <x:c r="F1049" s="327" t="s">
        <x:v>8925</x:v>
      </x:c>
      <x:c r="G1049" s="327" t="s">
        <x:v>4067</x:v>
      </x:c>
      <x:c r="H1049" s="327">
        <x:v>1</x:v>
      </x:c>
    </x:row>
    <x:row r="1050" spans="3:8">
      <x:c r="C1050" s="241" t="s">
        <x:v>4574</x:v>
      </x:c>
      <x:c r="D1050" s="240" t="s">
        <x:v>6089</x:v>
      </x:c>
      <x:c r="E1050" s="240">
        <x:v>1</x:v>
      </x:c>
      <x:c r="F1050" s="327" t="s">
        <x:v>8472</x:v>
      </x:c>
      <x:c r="G1050" s="327" t="s">
        <x:v>4067</x:v>
      </x:c>
      <x:c r="H1050" s="327">
        <x:v>1</x:v>
      </x:c>
    </x:row>
    <x:row r="1051" spans="3:8">
      <x:c r="C1051" s="241" t="s">
        <x:v>8411</x:v>
      </x:c>
      <x:c r="D1051" s="240" t="s">
        <x:v>6089</x:v>
      </x:c>
      <x:c r="E1051" s="240">
        <x:v>2</x:v>
      </x:c>
      <x:c r="F1051" s="327" t="s">
        <x:v>8411</x:v>
      </x:c>
      <x:c r="G1051" s="327" t="s">
        <x:v>6089</x:v>
      </x:c>
      <x:c r="H1051" s="327">
        <x:v>2</x:v>
      </x:c>
    </x:row>
    <x:row r="1052" spans="3:8">
      <x:c r="C1052" s="241" t="s">
        <x:v>12721</x:v>
      </x:c>
      <x:c r="D1052" s="240" t="s">
        <x:v>4027</x:v>
      </x:c>
      <x:c r="E1052" s="240">
        <x:v>1</x:v>
      </x:c>
      <x:c r="F1052" s="327" t="s">
        <x:v>2039</x:v>
      </x:c>
      <x:c r="G1052" s="327" t="s">
        <x:v>4067</x:v>
      </x:c>
      <x:c r="H1052" s="327">
        <x:v>1</x:v>
      </x:c>
    </x:row>
    <x:row r="1053" spans="3:8">
      <x:c r="C1053" s="241" t="s">
        <x:v>11440</x:v>
      </x:c>
      <x:c r="D1053" s="240" t="s">
        <x:v>4027</x:v>
      </x:c>
      <x:c r="E1053" s="240">
        <x:v>1</x:v>
      </x:c>
      <x:c r="F1053" s="327" t="s">
        <x:v>4567</x:v>
      </x:c>
      <x:c r="G1053" s="327" t="s">
        <x:v>4067</x:v>
      </x:c>
      <x:c r="H1053" s="327">
        <x:v>1</x:v>
      </x:c>
    </x:row>
    <x:row r="1054" spans="3:8">
      <x:c r="C1054" s="241" t="s">
        <x:v>12321</x:v>
      </x:c>
      <x:c r="D1054" s="240" t="s">
        <x:v>4027</x:v>
      </x:c>
      <x:c r="E1054" s="240">
        <x:v>1</x:v>
      </x:c>
      <x:c r="F1054" s="327" t="s">
        <x:v>8358</x:v>
      </x:c>
      <x:c r="G1054" s="327" t="s">
        <x:v>139</x:v>
      </x:c>
      <x:c r="H1054" s="327">
        <x:v>1</x:v>
      </x:c>
    </x:row>
    <x:row r="1055" spans="3:8">
      <x:c r="C1055" s="241" t="s">
        <x:v>6304</x:v>
      </x:c>
      <x:c r="D1055" s="240" t="s">
        <x:v>4027</x:v>
      </x:c>
      <x:c r="E1055" s="240">
        <x:v>1</x:v>
      </x:c>
      <x:c r="F1055" s="327" t="s">
        <x:v>6271</x:v>
      </x:c>
      <x:c r="G1055" s="327" t="s">
        <x:v>6097</x:v>
      </x:c>
      <x:c r="H1055" s="327">
        <x:v>1</x:v>
      </x:c>
    </x:row>
    <x:row r="1056" spans="3:8">
      <x:c r="C1056" s="241" t="s">
        <x:v>1962</x:v>
      </x:c>
      <x:c r="D1056" s="240" t="s">
        <x:v>4027</x:v>
      </x:c>
      <x:c r="E1056" s="240">
        <x:v>1</x:v>
      </x:c>
      <x:c r="F1056" s="327" t="s">
        <x:v>6016</x:v>
      </x:c>
      <x:c r="G1056" s="327" t="s">
        <x:v>4027</x:v>
      </x:c>
      <x:c r="H1056" s="327">
        <x:v>1</x:v>
      </x:c>
    </x:row>
    <x:row r="1057" spans="3:8">
      <x:c r="C1057" s="241" t="s">
        <x:v>6016</x:v>
      </x:c>
      <x:c r="D1057" s="240" t="s">
        <x:v>4027</x:v>
      </x:c>
      <x:c r="E1057" s="240">
        <x:v>1</x:v>
      </x:c>
      <x:c r="F1057" s="327" t="s">
        <x:v>5987</x:v>
      </x:c>
      <x:c r="G1057" s="327" t="s">
        <x:v>4067</x:v>
      </x:c>
      <x:c r="H1057" s="327">
        <x:v>1</x:v>
      </x:c>
    </x:row>
    <x:row r="1058" spans="5:5">
      <x:c r="E1058" s="240">
        <x:f>SUM(E1021:E1057)</x:f>
        <x:v>39</x:v>
      </x:c>
    </x:row>
    <x:row r="1059" spans="1:8">
      <x:c r="A1059" s="232">
        <x:v>45813</x:v>
      </x:c>
      <x:c r="B1059" s="499"/>
      <x:c r="C1059" s="241" t="s">
        <x:v>4414</x:v>
      </x:c>
      <x:c r="D1059" s="240" t="s">
        <x:v>4007</x:v>
      </x:c>
      <x:c r="E1059" s="240">
        <x:v>1</x:v>
      </x:c>
      <x:c r="F1059" s="377" t="s">
        <x:v>2483</x:v>
      </x:c>
      <x:c r="G1059" s="378" t="s">
        <x:v>6089</x:v>
      </x:c>
      <x:c r="H1059" s="378">
        <x:v>1</x:v>
      </x:c>
    </x:row>
    <x:row r="1060" spans="3:8">
      <x:c r="C1060" s="241" t="s">
        <x:v>9172</x:v>
      </x:c>
      <x:c r="D1060" s="240" t="s">
        <x:v>6097</x:v>
      </x:c>
      <x:c r="E1060" s="240">
        <x:v>2</x:v>
      </x:c>
      <x:c r="F1060" s="377" t="s">
        <x:v>9172</x:v>
      </x:c>
      <x:c r="G1060" s="378" t="s">
        <x:v>6097</x:v>
      </x:c>
      <x:c r="H1060" s="378">
        <x:v>2</x:v>
      </x:c>
    </x:row>
    <x:row r="1061" spans="3:8">
      <x:c r="C1061" s="241" t="s">
        <x:v>12367</x:v>
      </x:c>
      <x:c r="D1061" s="240" t="s">
        <x:v>6097</x:v>
      </x:c>
      <x:c r="E1061" s="240">
        <x:v>1</x:v>
      </x:c>
      <x:c r="F1061" s="377" t="s">
        <x:v>12665</x:v>
      </x:c>
      <x:c r="G1061" s="378" t="s">
        <x:v>4067</x:v>
      </x:c>
      <x:c r="H1061" s="378">
        <x:v>1</x:v>
      </x:c>
    </x:row>
    <x:row r="1062" spans="3:8">
      <x:c r="C1062" s="241" t="s">
        <x:v>6230</x:v>
      </x:c>
      <x:c r="D1062" s="240" t="s">
        <x:v>6097</x:v>
      </x:c>
      <x:c r="E1062" s="240">
        <x:v>1</x:v>
      </x:c>
      <x:c r="F1062" s="377" t="s">
        <x:v>11291</x:v>
      </x:c>
      <x:c r="G1062" s="378" t="s">
        <x:v>4067</x:v>
      </x:c>
      <x:c r="H1062" s="378">
        <x:v>1</x:v>
      </x:c>
    </x:row>
    <x:row r="1063" spans="3:8">
      <x:c r="C1063" s="241" t="s">
        <x:v>9279</x:v>
      </x:c>
      <x:c r="D1063" s="240" t="s">
        <x:v>6097</x:v>
      </x:c>
      <x:c r="E1063" s="240">
        <x:v>1</x:v>
      </x:c>
      <x:c r="F1063" s="375" t="s">
        <x:v>5583</x:v>
      </x:c>
      <x:c r="G1063" s="376" t="s">
        <x:v>6089</x:v>
      </x:c>
      <x:c r="H1063" s="376">
        <x:v>1</x:v>
      </x:c>
    </x:row>
    <x:row r="1064" spans="3:8">
      <x:c r="C1064" s="241" t="s">
        <x:v>5970</x:v>
      </x:c>
      <x:c r="D1064" s="240" t="s">
        <x:v>6097</x:v>
      </x:c>
      <x:c r="E1064" s="240">
        <x:v>1</x:v>
      </x:c>
      <x:c r="F1064" s="375" t="s">
        <x:v>12367</x:v>
      </x:c>
      <x:c r="G1064" s="376" t="s">
        <x:v>6097</x:v>
      </x:c>
      <x:c r="H1064" s="376">
        <x:v>1</x:v>
      </x:c>
    </x:row>
    <x:row r="1065" spans="3:8">
      <x:c r="C1065" s="241" t="s">
        <x:v>9028</x:v>
      </x:c>
      <x:c r="D1065" s="240" t="s">
        <x:v>6097</x:v>
      </x:c>
      <x:c r="E1065" s="240">
        <x:v>1</x:v>
      </x:c>
      <x:c r="F1065" s="375" t="s">
        <x:v>2420</x:v>
      </x:c>
      <x:c r="G1065" s="376" t="s">
        <x:v>6089</x:v>
      </x:c>
      <x:c r="H1065" s="376">
        <x:v>1</x:v>
      </x:c>
    </x:row>
    <x:row r="1066" spans="3:8">
      <x:c r="C1066" s="241" t="s">
        <x:v>6063</x:v>
      </x:c>
      <x:c r="D1066" s="240" t="s">
        <x:v>6097</x:v>
      </x:c>
      <x:c r="E1066" s="240">
        <x:v>1</x:v>
      </x:c>
      <x:c r="F1066" s="375" t="s">
        <x:v>12515</x:v>
      </x:c>
      <x:c r="G1066" s="376" t="s">
        <x:v>6089</x:v>
      </x:c>
      <x:c r="H1066" s="376">
        <x:v>1</x:v>
      </x:c>
    </x:row>
    <x:row r="1067" spans="3:8">
      <x:c r="C1067" s="241" t="s">
        <x:v>9196</x:v>
      </x:c>
      <x:c r="D1067" s="240" t="s">
        <x:v>6097</x:v>
      </x:c>
      <x:c r="E1067" s="240">
        <x:v>1</x:v>
      </x:c>
      <x:c r="F1067" s="375" t="s">
        <x:v>7800</x:v>
      </x:c>
      <x:c r="G1067" s="376" t="s">
        <x:v>6089</x:v>
      </x:c>
      <x:c r="H1067" s="376">
        <x:v>1</x:v>
      </x:c>
    </x:row>
    <x:row r="1068" spans="3:8">
      <x:c r="C1068" s="241" t="s">
        <x:v>9130</x:v>
      </x:c>
      <x:c r="D1068" s="240" t="s">
        <x:v>6097</x:v>
      </x:c>
      <x:c r="E1068" s="240">
        <x:v>1</x:v>
      </x:c>
      <x:c r="F1068" s="373" t="s">
        <x:v>8394</x:v>
      </x:c>
      <x:c r="G1068" s="374" t="s">
        <x:v>6089</x:v>
      </x:c>
      <x:c r="H1068" s="374">
        <x:v>1</x:v>
      </x:c>
    </x:row>
    <x:row r="1069" spans="3:8">
      <x:c r="C1069" s="241" t="s">
        <x:v>12665</x:v>
      </x:c>
      <x:c r="D1069" s="240" t="s">
        <x:v>4067</x:v>
      </x:c>
      <x:c r="E1069" s="240">
        <x:v>1</x:v>
      </x:c>
      <x:c r="F1069" s="373" t="s">
        <x:v>6085</x:v>
      </x:c>
      <x:c r="G1069" s="374" t="s">
        <x:v>6089</x:v>
      </x:c>
      <x:c r="H1069" s="374">
        <x:v>1</x:v>
      </x:c>
    </x:row>
    <x:row r="1070" spans="3:8">
      <x:c r="C1070" s="241" t="s">
        <x:v>11291</x:v>
      </x:c>
      <x:c r="D1070" s="240" t="s">
        <x:v>4067</x:v>
      </x:c>
      <x:c r="E1070" s="240">
        <x:v>1</x:v>
      </x:c>
      <x:c r="F1070" s="373" t="s">
        <x:v>6230</x:v>
      </x:c>
      <x:c r="G1070" s="374" t="s">
        <x:v>6097</x:v>
      </x:c>
      <x:c r="H1070" s="374">
        <x:v>1</x:v>
      </x:c>
    </x:row>
    <x:row r="1071" spans="3:8">
      <x:c r="C1071" s="241" t="s">
        <x:v>8471</x:v>
      </x:c>
      <x:c r="D1071" s="240" t="s">
        <x:v>4067</x:v>
      </x:c>
      <x:c r="E1071" s="240">
        <x:v>1</x:v>
      </x:c>
      <x:c r="F1071" s="308" t="s">
        <x:v>8471</x:v>
      </x:c>
      <x:c r="G1071" s="309" t="s">
        <x:v>4067</x:v>
      </x:c>
      <x:c r="H1071" s="309">
        <x:v>1</x:v>
      </x:c>
    </x:row>
    <x:row r="1072" spans="3:8">
      <x:c r="C1072" s="241" t="s">
        <x:v>8991</x:v>
      </x:c>
      <x:c r="D1072" s="240" t="s">
        <x:v>4067</x:v>
      </x:c>
      <x:c r="E1072" s="240">
        <x:v>1</x:v>
      </x:c>
      <x:c r="F1072" s="308" t="s">
        <x:v>6068</x:v>
      </x:c>
      <x:c r="G1072" s="309" t="s">
        <x:v>6089</x:v>
      </x:c>
      <x:c r="H1072" s="309">
        <x:v>1</x:v>
      </x:c>
    </x:row>
    <x:row r="1073" spans="3:8">
      <x:c r="C1073" s="241" t="s">
        <x:v>9206</x:v>
      </x:c>
      <x:c r="D1073" s="240" t="s">
        <x:v>4067</x:v>
      </x:c>
      <x:c r="E1073" s="240">
        <x:v>1</x:v>
      </x:c>
      <x:c r="F1073" s="308" t="s">
        <x:v>8991</x:v>
      </x:c>
      <x:c r="G1073" s="309" t="s">
        <x:v>4067</x:v>
      </x:c>
      <x:c r="H1073" s="309">
        <x:v>1</x:v>
      </x:c>
    </x:row>
    <x:row r="1074" spans="3:8">
      <x:c r="C1074" s="241" t="s">
        <x:v>4491</x:v>
      </x:c>
      <x:c r="D1074" s="240" t="s">
        <x:v>4067</x:v>
      </x:c>
      <x:c r="E1074" s="240">
        <x:v>1</x:v>
      </x:c>
      <x:c r="F1074" s="308" t="s">
        <x:v>9279</x:v>
      </x:c>
      <x:c r="G1074" s="309" t="s">
        <x:v>6097</x:v>
      </x:c>
      <x:c r="H1074" s="309">
        <x:v>1</x:v>
      </x:c>
    </x:row>
    <x:row r="1075" spans="3:8">
      <x:c r="C1075" s="241" t="s">
        <x:v>8349</x:v>
      </x:c>
      <x:c r="D1075" s="240" t="s">
        <x:v>4067</x:v>
      </x:c>
      <x:c r="E1075" s="240">
        <x:v>1</x:v>
      </x:c>
      <x:c r="F1075" s="308" t="s">
        <x:v>5970</x:v>
      </x:c>
      <x:c r="G1075" s="309" t="s">
        <x:v>6097</x:v>
      </x:c>
      <x:c r="H1075" s="309">
        <x:v>1</x:v>
      </x:c>
    </x:row>
    <x:row r="1076" spans="3:8">
      <x:c r="C1076" s="241" t="s">
        <x:v>6091</x:v>
      </x:c>
      <x:c r="D1076" s="240" t="s">
        <x:v>4067</x:v>
      </x:c>
      <x:c r="E1076" s="240">
        <x:v>1</x:v>
      </x:c>
      <x:c r="F1076" s="308" t="s">
        <x:v>6060</x:v>
      </x:c>
      <x:c r="G1076" s="309" t="s">
        <x:v>6089</x:v>
      </x:c>
      <x:c r="H1076" s="309">
        <x:v>1</x:v>
      </x:c>
    </x:row>
    <x:row r="1077" spans="3:8">
      <x:c r="C1077" s="241" t="s">
        <x:v>8426</x:v>
      </x:c>
      <x:c r="D1077" s="240" t="s">
        <x:v>4067</x:v>
      </x:c>
      <x:c r="E1077" s="240">
        <x:v>3</x:v>
      </x:c>
      <x:c r="F1077" s="308" t="s">
        <x:v>8473</x:v>
      </x:c>
      <x:c r="G1077" s="309" t="s">
        <x:v>6089</x:v>
      </x:c>
      <x:c r="H1077" s="309">
        <x:v>1</x:v>
      </x:c>
    </x:row>
    <x:row r="1078" spans="3:8">
      <x:c r="C1078" s="241" t="s">
        <x:v>8925</x:v>
      </x:c>
      <x:c r="D1078" s="240" t="s">
        <x:v>4067</x:v>
      </x:c>
      <x:c r="E1078" s="240">
        <x:v>1</x:v>
      </x:c>
      <x:c r="F1078" s="308" t="s">
        <x:v>9028</x:v>
      </x:c>
      <x:c r="G1078" s="309" t="s">
        <x:v>6097</x:v>
      </x:c>
      <x:c r="H1078" s="309">
        <x:v>1</x:v>
      </x:c>
    </x:row>
    <x:row r="1079" spans="3:8">
      <x:c r="C1079" s="241" t="s">
        <x:v>5583</x:v>
      </x:c>
      <x:c r="D1079" s="240" t="s">
        <x:v>6089</x:v>
      </x:c>
      <x:c r="E1079" s="240">
        <x:v>1</x:v>
      </x:c>
      <x:c r="F1079" s="308" t="s">
        <x:v>9253</x:v>
      </x:c>
      <x:c r="G1079" s="309" t="s">
        <x:v>6089</x:v>
      </x:c>
      <x:c r="H1079" s="309">
        <x:v>1</x:v>
      </x:c>
    </x:row>
    <x:row r="1080" spans="3:8">
      <x:c r="C1080" s="241" t="s">
        <x:v>2420</x:v>
      </x:c>
      <x:c r="D1080" s="240" t="s">
        <x:v>6089</x:v>
      </x:c>
      <x:c r="E1080" s="240">
        <x:v>1</x:v>
      </x:c>
      <x:c r="F1080" s="308" t="s">
        <x:v>8371</x:v>
      </x:c>
      <x:c r="G1080" s="309" t="s">
        <x:v>6089</x:v>
      </x:c>
      <x:c r="H1080" s="309">
        <x:v>1</x:v>
      </x:c>
    </x:row>
    <x:row r="1081" spans="3:8">
      <x:c r="C1081" s="241" t="s">
        <x:v>7800</x:v>
      </x:c>
      <x:c r="D1081" s="240" t="s">
        <x:v>6089</x:v>
      </x:c>
      <x:c r="E1081" s="240">
        <x:v>1</x:v>
      </x:c>
      <x:c r="F1081" s="308" t="s">
        <x:v>9206</x:v>
      </x:c>
      <x:c r="G1081" s="309" t="s">
        <x:v>4067</x:v>
      </x:c>
      <x:c r="H1081" s="309">
        <x:v>1</x:v>
      </x:c>
    </x:row>
    <x:row r="1082" spans="3:8">
      <x:c r="C1082" s="241" t="s">
        <x:v>8394</x:v>
      </x:c>
      <x:c r="D1082" s="240" t="s">
        <x:v>6089</x:v>
      </x:c>
      <x:c r="E1082" s="240">
        <x:v>1</x:v>
      </x:c>
      <x:c r="F1082" s="308" t="s">
        <x:v>4574</x:v>
      </x:c>
      <x:c r="G1082" s="309" t="s">
        <x:v>6089</x:v>
      </x:c>
      <x:c r="H1082" s="309">
        <x:v>1</x:v>
      </x:c>
    </x:row>
    <x:row r="1083" spans="3:8">
      <x:c r="C1083" s="241" t="s">
        <x:v>6060</x:v>
      </x:c>
      <x:c r="D1083" s="240" t="s">
        <x:v>6089</x:v>
      </x:c>
      <x:c r="E1083" s="240">
        <x:v>1</x:v>
      </x:c>
      <x:c r="F1083" s="308" t="s">
        <x:v>6270</x:v>
      </x:c>
      <x:c r="G1083" s="309" t="s">
        <x:v>6089</x:v>
      </x:c>
      <x:c r="H1083" s="309">
        <x:v>1</x:v>
      </x:c>
    </x:row>
    <x:row r="1084" spans="3:8">
      <x:c r="C1084" s="241" t="s">
        <x:v>8473</x:v>
      </x:c>
      <x:c r="D1084" s="240" t="s">
        <x:v>6089</x:v>
      </x:c>
      <x:c r="E1084" s="240">
        <x:v>1</x:v>
      </x:c>
      <x:c r="F1084" s="308" t="s">
        <x:v>8336</x:v>
      </x:c>
      <x:c r="G1084" s="309" t="s">
        <x:v>6089</x:v>
      </x:c>
      <x:c r="H1084" s="309">
        <x:v>1</x:v>
      </x:c>
    </x:row>
    <x:row r="1085" spans="3:8">
      <x:c r="C1085" s="241" t="s">
        <x:v>9253</x:v>
      </x:c>
      <x:c r="D1085" s="240" t="s">
        <x:v>6089</x:v>
      </x:c>
      <x:c r="E1085" s="240">
        <x:v>1</x:v>
      </x:c>
      <x:c r="F1085" s="308" t="s">
        <x:v>4491</x:v>
      </x:c>
      <x:c r="G1085" s="309" t="s">
        <x:v>4067</x:v>
      </x:c>
      <x:c r="H1085" s="309">
        <x:v>1</x:v>
      </x:c>
    </x:row>
    <x:row r="1086" spans="3:8">
      <x:c r="C1086" s="241" t="s">
        <x:v>8371</x:v>
      </x:c>
      <x:c r="D1086" s="240" t="s">
        <x:v>6089</x:v>
      </x:c>
      <x:c r="E1086" s="240">
        <x:v>1</x:v>
      </x:c>
      <x:c r="F1086" s="308" t="s">
        <x:v>8349</x:v>
      </x:c>
      <x:c r="G1086" s="309" t="s">
        <x:v>4067</x:v>
      </x:c>
      <x:c r="H1086" s="309">
        <x:v>1</x:v>
      </x:c>
    </x:row>
    <x:row r="1087" spans="3:8">
      <x:c r="C1087" s="241" t="s">
        <x:v>4574</x:v>
      </x:c>
      <x:c r="D1087" s="240" t="s">
        <x:v>6089</x:v>
      </x:c>
      <x:c r="E1087" s="240">
        <x:v>1</x:v>
      </x:c>
      <x:c r="F1087" s="326" t="s">
        <x:v>6091</x:v>
      </x:c>
      <x:c r="G1087" s="327" t="s">
        <x:v>4067</x:v>
      </x:c>
      <x:c r="H1087" s="327">
        <x:v>1</x:v>
      </x:c>
    </x:row>
    <x:row r="1088" spans="3:8">
      <x:c r="C1088" s="241" t="s">
        <x:v>6270</x:v>
      </x:c>
      <x:c r="D1088" s="240" t="s">
        <x:v>6089</x:v>
      </x:c>
      <x:c r="E1088" s="240">
        <x:v>1</x:v>
      </x:c>
      <x:c r="F1088" s="326" t="s">
        <x:v>8426</x:v>
      </x:c>
      <x:c r="G1088" s="327" t="s">
        <x:v>4067</x:v>
      </x:c>
      <x:c r="H1088" s="327">
        <x:v>3</x:v>
      </x:c>
    </x:row>
    <x:row r="1089" spans="3:8">
      <x:c r="C1089" s="241" t="s">
        <x:v>8336</x:v>
      </x:c>
      <x:c r="D1089" s="240" t="s">
        <x:v>6089</x:v>
      </x:c>
      <x:c r="E1089" s="240">
        <x:v>1</x:v>
      </x:c>
      <x:c r="F1089" s="326" t="s">
        <x:v>8925</x:v>
      </x:c>
      <x:c r="G1089" s="327" t="s">
        <x:v>4067</x:v>
      </x:c>
      <x:c r="H1089" s="327">
        <x:v>1</x:v>
      </x:c>
    </x:row>
    <x:row r="1090" spans="3:8">
      <x:c r="C1090" s="241" t="s">
        <x:v>2483</x:v>
      </x:c>
      <x:c r="D1090" s="240" t="s">
        <x:v>6089</x:v>
      </x:c>
      <x:c r="E1090" s="240">
        <x:v>1</x:v>
      </x:c>
      <x:c r="F1090" s="326" t="s">
        <x:v>6063</x:v>
      </x:c>
      <x:c r="G1090" s="327" t="s">
        <x:v>6097</x:v>
      </x:c>
      <x:c r="H1090" s="327">
        <x:v>1</x:v>
      </x:c>
    </x:row>
    <x:row r="1091" spans="3:8">
      <x:c r="C1091" s="241" t="s">
        <x:v>12515</x:v>
      </x:c>
      <x:c r="D1091" s="240" t="s">
        <x:v>6089</x:v>
      </x:c>
      <x:c r="E1091" s="240">
        <x:v>1</x:v>
      </x:c>
      <x:c r="F1091" s="326" t="s">
        <x:v>9196</x:v>
      </x:c>
      <x:c r="G1091" s="327" t="s">
        <x:v>6097</x:v>
      </x:c>
      <x:c r="H1091" s="327">
        <x:v>1</x:v>
      </x:c>
    </x:row>
    <x:row r="1092" spans="3:8">
      <x:c r="C1092" s="241" t="s">
        <x:v>6085</x:v>
      </x:c>
      <x:c r="D1092" s="240" t="s">
        <x:v>6089</x:v>
      </x:c>
      <x:c r="E1092" s="240">
        <x:v>1</x:v>
      </x:c>
      <x:c r="F1092" s="326" t="s">
        <x:v>9130</x:v>
      </x:c>
      <x:c r="G1092" s="327" t="s">
        <x:v>6097</x:v>
      </x:c>
      <x:c r="H1092" s="327">
        <x:v>1</x:v>
      </x:c>
    </x:row>
    <x:row r="1093" spans="3:8">
      <x:c r="C1093" s="241" t="s">
        <x:v>6068</x:v>
      </x:c>
      <x:c r="D1093" s="240" t="s">
        <x:v>6089</x:v>
      </x:c>
      <x:c r="E1093" s="240">
        <x:v>1</x:v>
      </x:c>
      <x:c r="F1093" s="326" t="s">
        <x:v>4414</x:v>
      </x:c>
      <x:c r="G1093" s="327" t="s">
        <x:v>4007</x:v>
      </x:c>
      <x:c r="H1093" s="327">
        <x:v>1</x:v>
      </x:c>
    </x:row>
    <x:row r="1094" spans="5:5">
      <x:c r="E1094" s="240">
        <x:f>SUM(E1059:E1093)</x:f>
        <x:v>38</x:v>
      </x:c>
    </x:row>
    <x:row r="1095" spans="1:8">
      <x:c r="A1095" s="232">
        <x:v>45814</x:v>
      </x:c>
      <x:c r="B1095" s="499"/>
      <x:c r="C1095" s="241" t="s">
        <x:v>12240</x:v>
      </x:c>
      <x:c r="D1095" s="240" t="s">
        <x:v>4007</x:v>
      </x:c>
      <x:c r="E1095" s="240">
        <x:v>1</x:v>
      </x:c>
      <x:c r="F1095" s="379" t="s">
        <x:v>2451</x:v>
      </x:c>
      <x:c r="G1095" s="380" t="s">
        <x:v>4027</x:v>
      </x:c>
      <x:c r="H1095" s="380">
        <x:v>1</x:v>
      </x:c>
    </x:row>
    <x:row r="1096" spans="3:8">
      <x:c r="C1096" s="241" t="s">
        <x:v>8948</x:v>
      </x:c>
      <x:c r="D1096" s="240" t="s">
        <x:v>4007</x:v>
      </x:c>
      <x:c r="E1096" s="240">
        <x:v>1</x:v>
      </x:c>
      <x:c r="F1096" s="379" t="s">
        <x:v>5615</x:v>
      </x:c>
      <x:c r="G1096" s="380" t="s">
        <x:v>4027</x:v>
      </x:c>
      <x:c r="H1096" s="380">
        <x:v>1</x:v>
      </x:c>
    </x:row>
    <x:row r="1097" spans="3:8">
      <x:c r="C1097" s="241" t="s">
        <x:v>4455</x:v>
      </x:c>
      <x:c r="D1097" s="240" t="s">
        <x:v>6097</x:v>
      </x:c>
      <x:c r="E1097" s="240">
        <x:v>1</x:v>
      </x:c>
      <x:c r="F1097" s="381" t="s">
        <x:v>11420</x:v>
      </x:c>
      <x:c r="G1097" s="382" t="s">
        <x:v>4067</x:v>
      </x:c>
      <x:c r="H1097" s="382">
        <x:v>1</x:v>
      </x:c>
    </x:row>
    <x:row r="1098" spans="3:8">
      <x:c r="C1098" s="241" t="s">
        <x:v>2031</x:v>
      </x:c>
      <x:c r="D1098" s="240" t="s">
        <x:v>6097</x:v>
      </x:c>
      <x:c r="E1098" s="240">
        <x:v>1</x:v>
      </x:c>
      <x:c r="F1098" s="381" t="s">
        <x:v>8102</x:v>
      </x:c>
      <x:c r="G1098" s="382" t="s">
        <x:v>4027</x:v>
      </x:c>
      <x:c r="H1098" s="382">
        <x:v>1</x:v>
      </x:c>
    </x:row>
    <x:row r="1099" spans="3:8">
      <x:c r="C1099" s="241" t="s">
        <x:v>11420</x:v>
      </x:c>
      <x:c r="D1099" s="240" t="s">
        <x:v>4067</x:v>
      </x:c>
      <x:c r="E1099" s="240">
        <x:v>1</x:v>
      </x:c>
      <x:c r="F1099" s="381" t="s">
        <x:v>2311</x:v>
      </x:c>
      <x:c r="G1099" s="382" t="s">
        <x:v>6089</x:v>
      </x:c>
      <x:c r="H1099" s="382">
        <x:v>1</x:v>
      </x:c>
    </x:row>
    <x:row r="1100" spans="3:8">
      <x:c r="C1100" s="241" t="s">
        <x:v>7670</x:v>
      </x:c>
      <x:c r="D1100" s="240" t="s">
        <x:v>4067</x:v>
      </x:c>
      <x:c r="E1100" s="240">
        <x:v>1</x:v>
      </x:c>
      <x:c r="F1100" s="381" t="s">
        <x:v>11315</x:v>
      </x:c>
      <x:c r="G1100" s="382" t="s">
        <x:v>4027</x:v>
      </x:c>
      <x:c r="H1100" s="382">
        <x:v>1</x:v>
      </x:c>
    </x:row>
    <x:row r="1101" spans="3:8">
      <x:c r="C1101" s="241" t="s">
        <x:v>2144</x:v>
      </x:c>
      <x:c r="D1101" s="240" t="s">
        <x:v>4067</x:v>
      </x:c>
      <x:c r="E1101" s="240">
        <x:v>1</x:v>
      </x:c>
      <x:c r="F1101" s="381" t="s">
        <x:v>11184</x:v>
      </x:c>
      <x:c r="G1101" s="382" t="s">
        <x:v>6089</x:v>
      </x:c>
      <x:c r="H1101" s="382">
        <x:v>1</x:v>
      </x:c>
    </x:row>
    <x:row r="1102" spans="3:8">
      <x:c r="C1102" s="241" t="s">
        <x:v>9300</x:v>
      </x:c>
      <x:c r="D1102" s="240" t="s">
        <x:v>4067</x:v>
      </x:c>
      <x:c r="E1102" s="240">
        <x:v>1</x:v>
      </x:c>
      <x:c r="F1102" s="381" t="s">
        <x:v>12240</x:v>
      </x:c>
      <x:c r="G1102" s="382" t="s">
        <x:v>4007</x:v>
      </x:c>
      <x:c r="H1102" s="382">
        <x:v>1</x:v>
      </x:c>
    </x:row>
    <x:row r="1103" spans="3:8">
      <x:c r="C1103" s="241" t="s">
        <x:v>8349</x:v>
      </x:c>
      <x:c r="D1103" s="240" t="s">
        <x:v>4067</x:v>
      </x:c>
      <x:c r="E1103" s="240">
        <x:v>1</x:v>
      </x:c>
      <x:c r="F1103" s="381" t="s">
        <x:v>5558</x:v>
      </x:c>
      <x:c r="G1103" s="382" t="s">
        <x:v>6089</x:v>
      </x:c>
      <x:c r="H1103" s="382">
        <x:v>1</x:v>
      </x:c>
    </x:row>
    <x:row r="1104" spans="3:8">
      <x:c r="C1104" s="241" t="s">
        <x:v>5976</x:v>
      </x:c>
      <x:c r="D1104" s="240" t="s">
        <x:v>4067</x:v>
      </x:c>
      <x:c r="E1104" s="240">
        <x:v>1</x:v>
      </x:c>
      <x:c r="F1104" s="381" t="s">
        <x:v>7670</x:v>
      </x:c>
      <x:c r="G1104" s="382" t="s">
        <x:v>4067</x:v>
      </x:c>
      <x:c r="H1104" s="382">
        <x:v>1</x:v>
      </x:c>
    </x:row>
    <x:row r="1105" spans="3:8">
      <x:c r="C1105" s="241" t="s">
        <x:v>6044</x:v>
      </x:c>
      <x:c r="D1105" s="240" t="s">
        <x:v>4067</x:v>
      </x:c>
      <x:c r="E1105" s="240">
        <x:v>1</x:v>
      </x:c>
      <x:c r="F1105" s="241" t="s">
        <x:v>2144</x:v>
      </x:c>
      <x:c r="G1105" s="240" t="s">
        <x:v>4067</x:v>
      </x:c>
      <x:c r="H1105" s="240">
        <x:v>1</x:v>
      </x:c>
    </x:row>
    <x:row r="1106" spans="3:8">
      <x:c r="C1106" s="241" t="s">
        <x:v>2311</x:v>
      </x:c>
      <x:c r="D1106" s="240" t="s">
        <x:v>6089</x:v>
      </x:c>
      <x:c r="E1106" s="240">
        <x:v>1</x:v>
      </x:c>
      <x:c r="F1106" s="324" t="s">
        <x:v>4455</x:v>
      </x:c>
      <x:c r="G1106" s="325" t="s">
        <x:v>6097</x:v>
      </x:c>
      <x:c r="H1106" s="325">
        <x:v>1</x:v>
      </x:c>
    </x:row>
    <x:row r="1107" spans="3:8">
      <x:c r="C1107" s="241" t="s">
        <x:v>11184</x:v>
      </x:c>
      <x:c r="D1107" s="240" t="s">
        <x:v>6089</x:v>
      </x:c>
      <x:c r="E1107" s="240">
        <x:v>1</x:v>
      </x:c>
      <x:c r="F1107" s="324" t="s">
        <x:v>2031</x:v>
      </x:c>
      <x:c r="G1107" s="325" t="s">
        <x:v>6097</x:v>
      </x:c>
      <x:c r="H1107" s="325">
        <x:v>1</x:v>
      </x:c>
    </x:row>
    <x:row r="1108" spans="3:8">
      <x:c r="C1108" s="241" t="s">
        <x:v>5558</x:v>
      </x:c>
      <x:c r="D1108" s="240" t="s">
        <x:v>6089</x:v>
      </x:c>
      <x:c r="E1108" s="240">
        <x:v>1</x:v>
      </x:c>
      <x:c r="F1108" s="324" t="s">
        <x:v>8948</x:v>
      </x:c>
      <x:c r="G1108" s="325" t="s">
        <x:v>4007</x:v>
      </x:c>
      <x:c r="H1108" s="325">
        <x:v>1</x:v>
      </x:c>
    </x:row>
    <x:row r="1109" spans="3:8">
      <x:c r="C1109" s="241" t="s">
        <x:v>6272</x:v>
      </x:c>
      <x:c r="D1109" s="240" t="s">
        <x:v>6089</x:v>
      </x:c>
      <x:c r="E1109" s="240">
        <x:v>1</x:v>
      </x:c>
      <x:c r="F1109" s="324" t="s">
        <x:v>9300</x:v>
      </x:c>
      <x:c r="G1109" s="325" t="s">
        <x:v>4067</x:v>
      </x:c>
      <x:c r="H1109" s="325">
        <x:v>1</x:v>
      </x:c>
    </x:row>
    <x:row r="1110" spans="3:8">
      <x:c r="C1110" s="241" t="s">
        <x:v>2451</x:v>
      </x:c>
      <x:c r="D1110" s="240" t="s">
        <x:v>4027</x:v>
      </x:c>
      <x:c r="E1110" s="240">
        <x:v>1</x:v>
      </x:c>
      <x:c r="F1110" s="324" t="s">
        <x:v>8349</x:v>
      </x:c>
      <x:c r="G1110" s="325" t="s">
        <x:v>4067</x:v>
      </x:c>
      <x:c r="H1110" s="325">
        <x:v>1</x:v>
      </x:c>
    </x:row>
    <x:row r="1111" spans="3:8">
      <x:c r="C1111" s="241" t="s">
        <x:v>5615</x:v>
      </x:c>
      <x:c r="D1111" s="240" t="s">
        <x:v>4027</x:v>
      </x:c>
      <x:c r="E1111" s="240">
        <x:v>1</x:v>
      </x:c>
      <x:c r="F1111" s="383" t="s">
        <x:v>5976</x:v>
      </x:c>
      <x:c r="G1111" s="384" t="s">
        <x:v>4067</x:v>
      </x:c>
      <x:c r="H1111" s="384">
        <x:v>1</x:v>
      </x:c>
    </x:row>
    <x:row r="1112" spans="3:8">
      <x:c r="C1112" s="241" t="s">
        <x:v>8102</x:v>
      </x:c>
      <x:c r="D1112" s="240" t="s">
        <x:v>4027</x:v>
      </x:c>
      <x:c r="E1112" s="240">
        <x:v>1</x:v>
      </x:c>
      <x:c r="F1112" s="383" t="s">
        <x:v>6272</x:v>
      </x:c>
      <x:c r="G1112" s="384" t="s">
        <x:v>6089</x:v>
      </x:c>
      <x:c r="H1112" s="384">
        <x:v>1</x:v>
      </x:c>
    </x:row>
    <x:row r="1113" spans="3:8">
      <x:c r="C1113" s="241" t="s">
        <x:v>11315</x:v>
      </x:c>
      <x:c r="D1113" s="240" t="s">
        <x:v>4027</x:v>
      </x:c>
      <x:c r="E1113" s="240">
        <x:v>1</x:v>
      </x:c>
      <x:c r="F1113" s="383" t="s">
        <x:v>6044</x:v>
      </x:c>
      <x:c r="G1113" s="384" t="s">
        <x:v>4067</x:v>
      </x:c>
      <x:c r="H1113" s="384">
        <x:v>1</x:v>
      </x:c>
    </x:row>
    <x:row r="1114" spans="3:8">
      <x:c r="C1114" s="241" t="s">
        <x:v>9193</x:v>
      </x:c>
      <x:c r="D1114" s="240" t="s">
        <x:v>4027</x:v>
      </x:c>
      <x:c r="E1114" s="240">
        <x:v>1</x:v>
      </x:c>
      <x:c r="F1114" s="383" t="s">
        <x:v>9193</x:v>
      </x:c>
      <x:c r="G1114" s="384" t="s">
        <x:v>4027</x:v>
      </x:c>
      <x:c r="H1114" s="384">
        <x:v>1</x:v>
      </x:c>
    </x:row>
    <x:row r="1115" spans="5:5">
      <x:c r="E1115" s="240">
        <x:f>SUM(E1095:E1114)</x:f>
        <x:v>20</x:v>
      </x:c>
    </x:row>
    <x:row r="1116" spans="1:8">
      <x:c r="A1116" s="232">
        <x:v>45815</x:v>
      </x:c>
      <x:c r="B1116" s="499"/>
      <x:c r="C1116" s="241" t="s">
        <x:v>5848</x:v>
      </x:c>
      <x:c r="D1116" s="240" t="s">
        <x:v>6097</x:v>
      </x:c>
      <x:c r="E1116" s="240">
        <x:v>1</x:v>
      </x:c>
      <x:c r="F1116" s="241" t="s">
        <x:v>12202</x:v>
      </x:c>
      <x:c r="G1116" s="240" t="s">
        <x:v>4067</x:v>
      </x:c>
      <x:c r="H1116" s="240">
        <x:v>1</x:v>
      </x:c>
    </x:row>
    <x:row r="1117" spans="3:8">
      <x:c r="C1117" s="241" t="s">
        <x:v>8340</x:v>
      </x:c>
      <x:c r="D1117" s="240" t="s">
        <x:v>6097</x:v>
      </x:c>
      <x:c r="E1117" s="240">
        <x:v>1</x:v>
      </x:c>
      <x:c r="F1117" s="241" t="s">
        <x:v>5848</x:v>
      </x:c>
      <x:c r="G1117" s="240" t="s">
        <x:v>6097</x:v>
      </x:c>
      <x:c r="H1117" s="240">
        <x:v>1</x:v>
      </x:c>
    </x:row>
    <x:row r="1118" spans="3:8">
      <x:c r="C1118" s="241" t="s">
        <x:v>12202</x:v>
      </x:c>
      <x:c r="D1118" s="240" t="s">
        <x:v>4067</x:v>
      </x:c>
      <x:c r="E1118" s="240">
        <x:v>1</x:v>
      </x:c>
      <x:c r="F1118" s="387" t="s">
        <x:v>7515</x:v>
      </x:c>
      <x:c r="G1118" s="388" t="s">
        <x:v>6089</x:v>
      </x:c>
      <x:c r="H1118" s="388">
        <x:v>1</x:v>
      </x:c>
    </x:row>
    <x:row r="1119" spans="3:8">
      <x:c r="C1119" s="241" t="s">
        <x:v>6281</x:v>
      </x:c>
      <x:c r="D1119" s="240" t="s">
        <x:v>4067</x:v>
      </x:c>
      <x:c r="E1119" s="240">
        <x:v>1</x:v>
      </x:c>
      <x:c r="F1119" s="387" t="s">
        <x:v>12556</x:v>
      </x:c>
      <x:c r="G1119" s="388" t="s">
        <x:v>4027</x:v>
      </x:c>
      <x:c r="H1119" s="388">
        <x:v>1</x:v>
      </x:c>
    </x:row>
    <x:row r="1120" spans="3:8">
      <x:c r="C1120" s="241" t="s">
        <x:v>4477</x:v>
      </x:c>
      <x:c r="D1120" s="240" t="s">
        <x:v>4067</x:v>
      </x:c>
      <x:c r="E1120" s="240">
        <x:v>1</x:v>
      </x:c>
      <x:c r="F1120" s="387" t="s">
        <x:v>12380</x:v>
      </x:c>
      <x:c r="G1120" s="388" t="s">
        <x:v>6089</x:v>
      </x:c>
      <x:c r="H1120" s="388">
        <x:v>1</x:v>
      </x:c>
    </x:row>
    <x:row r="1121" spans="3:8">
      <x:c r="C1121" s="241" t="s">
        <x:v>2123</x:v>
      </x:c>
      <x:c r="D1121" s="240" t="s">
        <x:v>4067</x:v>
      </x:c>
      <x:c r="E1121" s="240">
        <x:v>1</x:v>
      </x:c>
      <x:c r="F1121" s="387" t="s">
        <x:v>11523</x:v>
      </x:c>
      <x:c r="G1121" s="388" t="s">
        <x:v>4027</x:v>
      </x:c>
      <x:c r="H1121" s="388">
        <x:v>1</x:v>
      </x:c>
    </x:row>
    <x:row r="1122" spans="1:8">
      <x:c r="A1122" s="227" t="s">
        <x:v>9039</x:v>
      </x:c>
      <x:c r="C1122" s="241" t="s">
        <x:v>6082</x:v>
      </x:c>
      <x:c r="D1122" s="240" t="s">
        <x:v>139</x:v>
      </x:c>
      <x:c r="E1122" s="240">
        <x:v>1</x:v>
      </x:c>
      <x:c r="F1122" s="241" t="s">
        <x:v>8394</x:v>
      </x:c>
      <x:c r="G1122" s="240" t="s">
        <x:v>6089</x:v>
      </x:c>
      <x:c r="H1122" s="240">
        <x:v>1</x:v>
      </x:c>
    </x:row>
    <x:row r="1123" spans="3:8">
      <x:c r="C1123" s="241" t="s">
        <x:v>7515</x:v>
      </x:c>
      <x:c r="D1123" s="240" t="s">
        <x:v>6089</x:v>
      </x:c>
      <x:c r="E1123" s="240">
        <x:v>1</x:v>
      </x:c>
      <x:c r="F1123" s="241" t="s">
        <x:v>6281</x:v>
      </x:c>
      <x:c r="G1123" s="240" t="s">
        <x:v>4067</x:v>
      </x:c>
      <x:c r="H1123" s="240">
        <x:v>1</x:v>
      </x:c>
    </x:row>
    <x:row r="1124" spans="3:8">
      <x:c r="C1124" s="241" t="s">
        <x:v>12380</x:v>
      </x:c>
      <x:c r="D1124" s="240" t="s">
        <x:v>6089</x:v>
      </x:c>
      <x:c r="E1124" s="240">
        <x:v>1</x:v>
      </x:c>
      <x:c r="F1124" s="385" t="s">
        <x:v>4477</x:v>
      </x:c>
      <x:c r="G1124" s="386" t="s">
        <x:v>4067</x:v>
      </x:c>
      <x:c r="H1124" s="386">
        <x:v>1</x:v>
      </x:c>
    </x:row>
    <x:row r="1125" spans="3:8">
      <x:c r="C1125" s="241" t="s">
        <x:v>8394</x:v>
      </x:c>
      <x:c r="D1125" s="240" t="s">
        <x:v>6089</x:v>
      </x:c>
      <x:c r="E1125" s="240">
        <x:v>1</x:v>
      </x:c>
      <x:c r="F1125" s="385" t="s">
        <x:v>6303</x:v>
      </x:c>
      <x:c r="G1125" s="386" t="s">
        <x:v>6089</x:v>
      </x:c>
      <x:c r="H1125" s="386">
        <x:v>1</x:v>
      </x:c>
    </x:row>
    <x:row r="1126" spans="3:8">
      <x:c r="C1126" s="241" t="s">
        <x:v>6303</x:v>
      </x:c>
      <x:c r="D1126" s="240" t="s">
        <x:v>6089</x:v>
      </x:c>
      <x:c r="E1126" s="240">
        <x:v>1</x:v>
      </x:c>
      <x:c r="F1126" s="385" t="s">
        <x:v>6025</x:v>
      </x:c>
      <x:c r="G1126" s="386" t="s">
        <x:v>4027</x:v>
      </x:c>
      <x:c r="H1126" s="386">
        <x:v>1</x:v>
      </x:c>
    </x:row>
    <x:row r="1127" spans="3:8">
      <x:c r="C1127" s="241" t="s">
        <x:v>4511</x:v>
      </x:c>
      <x:c r="D1127" s="240" t="s">
        <x:v>6089</x:v>
      </x:c>
      <x:c r="E1127" s="240">
        <x:v>1</x:v>
      </x:c>
      <x:c r="F1127" s="385" t="s">
        <x:v>4511</x:v>
      </x:c>
      <x:c r="G1127" s="386" t="s">
        <x:v>6089</x:v>
      </x:c>
      <x:c r="H1127" s="386">
        <x:v>1</x:v>
      </x:c>
    </x:row>
    <x:row r="1128" spans="3:8">
      <x:c r="C1128" s="241" t="s">
        <x:v>2140</x:v>
      </x:c>
      <x:c r="D1128" s="240" t="s">
        <x:v>6089</x:v>
      </x:c>
      <x:c r="E1128" s="240">
        <x:v>1</x:v>
      </x:c>
      <x:c r="F1128" s="385" t="s">
        <x:v>6082</x:v>
      </x:c>
      <x:c r="G1128" s="386" t="s">
        <x:v>139</x:v>
      </x:c>
      <x:c r="H1128" s="386">
        <x:v>1</x:v>
      </x:c>
    </x:row>
    <x:row r="1129" spans="3:8">
      <x:c r="C1129" s="241" t="s">
        <x:v>8417</x:v>
      </x:c>
      <x:c r="D1129" s="240" t="s">
        <x:v>6089</x:v>
      </x:c>
      <x:c r="E1129" s="240">
        <x:v>1</x:v>
      </x:c>
      <x:c r="F1129" s="385" t="s">
        <x:v>2123</x:v>
      </x:c>
      <x:c r="G1129" s="386" t="s">
        <x:v>4067</x:v>
      </x:c>
      <x:c r="H1129" s="386">
        <x:v>1</x:v>
      </x:c>
    </x:row>
    <x:row r="1130" spans="3:8">
      <x:c r="C1130" s="241" t="s">
        <x:v>12556</x:v>
      </x:c>
      <x:c r="D1130" s="240" t="s">
        <x:v>4027</x:v>
      </x:c>
      <x:c r="E1130" s="240">
        <x:v>1</x:v>
      </x:c>
      <x:c r="F1130" s="385" t="s">
        <x:v>2140</x:v>
      </x:c>
      <x:c r="G1130" s="386" t="s">
        <x:v>6089</x:v>
      </x:c>
      <x:c r="H1130" s="386">
        <x:v>1</x:v>
      </x:c>
    </x:row>
    <x:row r="1131" spans="3:8">
      <x:c r="C1131" s="241" t="s">
        <x:v>11523</x:v>
      </x:c>
      <x:c r="D1131" s="240" t="s">
        <x:v>4027</x:v>
      </x:c>
      <x:c r="E1131" s="240">
        <x:v>1</x:v>
      </x:c>
      <x:c r="F1131" s="241" t="s">
        <x:v>8417</x:v>
      </x:c>
      <x:c r="G1131" s="240" t="s">
        <x:v>6089</x:v>
      </x:c>
      <x:c r="H1131" s="240">
        <x:v>1</x:v>
      </x:c>
    </x:row>
    <x:row r="1132" spans="3:8">
      <x:c r="C1132" s="241" t="s">
        <x:v>6025</x:v>
      </x:c>
      <x:c r="D1132" s="240" t="s">
        <x:v>4027</x:v>
      </x:c>
      <x:c r="E1132" s="240">
        <x:v>1</x:v>
      </x:c>
      <x:c r="F1132" s="241" t="s">
        <x:v>8340</x:v>
      </x:c>
      <x:c r="G1132" s="240" t="s">
        <x:v>6097</x:v>
      </x:c>
      <x:c r="H1132" s="240">
        <x:v>1</x:v>
      </x:c>
    </x:row>
    <x:row r="1133" spans="5:5">
      <x:c r="E1133" s="240">
        <x:f>SUM(E1116:E1132)</x:f>
        <x:v>17</x:v>
      </x:c>
    </x:row>
    <x:row r="1134" spans="1:8">
      <x:c r="A1134" s="232">
        <x:v>45816</x:v>
      </x:c>
      <x:c r="B1134" s="499"/>
      <x:c r="C1134" s="241" t="s">
        <x:v>12486</x:v>
      </x:c>
      <x:c r="D1134" s="240" t="s">
        <x:v>139</x:v>
      </x:c>
      <x:c r="E1134" s="240">
        <x:v>1</x:v>
      </x:c>
      <x:c r="F1134" s="241" t="s">
        <x:v>5942</x:v>
      </x:c>
      <x:c r="G1134" s="240" t="s">
        <x:v>6089</x:v>
      </x:c>
      <x:c r="H1134" s="240">
        <x:v>1</x:v>
      </x:c>
    </x:row>
    <x:row r="1135" spans="3:8">
      <x:c r="C1135" s="241" t="s">
        <x:v>5508</x:v>
      </x:c>
      <x:c r="D1135" s="240" t="s">
        <x:v>4007</x:v>
      </x:c>
      <x:c r="E1135" s="240">
        <x:v>1</x:v>
      </x:c>
      <x:c r="F1135" s="241" t="s">
        <x:v>12271</x:v>
      </x:c>
      <x:c r="G1135" s="240" t="s">
        <x:v>4067</x:v>
      </x:c>
      <x:c r="H1135" s="240">
        <x:v>1</x:v>
      </x:c>
    </x:row>
    <x:row r="1136" spans="3:8">
      <x:c r="C1136" s="241" t="s">
        <x:v>12331</x:v>
      </x:c>
      <x:c r="D1136" s="240" t="s">
        <x:v>4007</x:v>
      </x:c>
      <x:c r="E1136" s="240">
        <x:v>1</x:v>
      </x:c>
      <x:c r="F1136" s="280" t="s">
        <x:v>11298</x:v>
      </x:c>
      <x:c r="G1136" s="281" t="s">
        <x:v>6097</x:v>
      </x:c>
      <x:c r="H1136" s="281">
        <x:v>1</x:v>
      </x:c>
    </x:row>
    <x:row r="1137" spans="3:8">
      <x:c r="C1137" s="241" t="s">
        <x:v>11298</x:v>
      </x:c>
      <x:c r="D1137" s="240" t="s">
        <x:v>6097</x:v>
      </x:c>
      <x:c r="E1137" s="240">
        <x:v>1</x:v>
      </x:c>
      <x:c r="F1137" s="280" t="s">
        <x:v>11544</x:v>
      </x:c>
      <x:c r="G1137" s="281" t="s">
        <x:v>6089</x:v>
      </x:c>
      <x:c r="H1137" s="281">
        <x:v>1</x:v>
      </x:c>
    </x:row>
    <x:row r="1138" spans="3:8">
      <x:c r="C1138" s="241" t="s">
        <x:v>11311</x:v>
      </x:c>
      <x:c r="D1138" s="240" t="s">
        <x:v>6097</x:v>
      </x:c>
      <x:c r="E1138" s="240">
        <x:v>1</x:v>
      </x:c>
      <x:c r="F1138" s="280" t="s">
        <x:v>11311</x:v>
      </x:c>
      <x:c r="G1138" s="281" t="s">
        <x:v>6097</x:v>
      </x:c>
      <x:c r="H1138" s="281">
        <x:v>1</x:v>
      </x:c>
    </x:row>
    <x:row r="1139" spans="3:8">
      <x:c r="C1139" s="241" t="s">
        <x:v>9108</x:v>
      </x:c>
      <x:c r="D1139" s="240" t="s">
        <x:v>6097</x:v>
      </x:c>
      <x:c r="E1139" s="240">
        <x:v>1</x:v>
      </x:c>
      <x:c r="F1139" s="280" t="s">
        <x:v>5770</x:v>
      </x:c>
      <x:c r="G1139" s="281" t="s">
        <x:v>4027</x:v>
      </x:c>
      <x:c r="H1139" s="281">
        <x:v>1</x:v>
      </x:c>
    </x:row>
    <x:row r="1140" spans="3:8">
      <x:c r="C1140" s="241" t="s">
        <x:v>4517</x:v>
      </x:c>
      <x:c r="D1140" s="240" t="s">
        <x:v>6097</x:v>
      </x:c>
      <x:c r="E1140" s="240">
        <x:v>1</x:v>
      </x:c>
      <x:c r="F1140" s="280" t="s">
        <x:v>5508</x:v>
      </x:c>
      <x:c r="G1140" s="281" t="s">
        <x:v>4007</x:v>
      </x:c>
      <x:c r="H1140" s="281">
        <x:v>1</x:v>
      </x:c>
    </x:row>
    <x:row r="1141" spans="3:8">
      <x:c r="C1141" s="241" t="s">
        <x:v>4540</x:v>
      </x:c>
      <x:c r="D1141" s="240" t="s">
        <x:v>6097</x:v>
      </x:c>
      <x:c r="E1141" s="240">
        <x:v>1</x:v>
      </x:c>
      <x:c r="F1141" s="280" t="s">
        <x:v>12331</x:v>
      </x:c>
      <x:c r="G1141" s="281" t="s">
        <x:v>4007</x:v>
      </x:c>
      <x:c r="H1141" s="281">
        <x:v>1</x:v>
      </x:c>
    </x:row>
    <x:row r="1142" spans="3:8">
      <x:c r="C1142" s="241" t="s">
        <x:v>9285</x:v>
      </x:c>
      <x:c r="D1142" s="240" t="s">
        <x:v>6097</x:v>
      </x:c>
      <x:c r="E1142" s="240">
        <x:v>1</x:v>
      </x:c>
      <x:c r="F1142" s="280" t="s">
        <x:v>12517</x:v>
      </x:c>
      <x:c r="G1142" s="281" t="s">
        <x:v>6089</x:v>
      </x:c>
      <x:c r="H1142" s="281">
        <x:v>1</x:v>
      </x:c>
    </x:row>
    <x:row r="1143" spans="3:8">
      <x:c r="C1143" s="241" t="s">
        <x:v>12271</x:v>
      </x:c>
      <x:c r="D1143" s="240" t="s">
        <x:v>4067</x:v>
      </x:c>
      <x:c r="E1143" s="240">
        <x:v>1</x:v>
      </x:c>
      <x:c r="F1143" s="280" t="s">
        <x:v>12486</x:v>
      </x:c>
      <x:c r="G1143" s="281" t="s">
        <x:v>139</x:v>
      </x:c>
      <x:c r="H1143" s="281">
        <x:v>1</x:v>
      </x:c>
    </x:row>
    <x:row r="1144" spans="3:8">
      <x:c r="C1144" s="241" t="s">
        <x:v>4405</x:v>
      </x:c>
      <x:c r="D1144" s="240" t="s">
        <x:v>4067</x:v>
      </x:c>
      <x:c r="E1144" s="240">
        <x:v>1</x:v>
      </x:c>
      <x:c r="F1144" s="241" t="s">
        <x:v>4405</x:v>
      </x:c>
      <x:c r="G1144" s="240" t="s">
        <x:v>4067</x:v>
      </x:c>
      <x:c r="H1144" s="240">
        <x:v>1</x:v>
      </x:c>
    </x:row>
    <x:row r="1145" spans="3:8">
      <x:c r="C1145" s="241" t="s">
        <x:v>8478</x:v>
      </x:c>
      <x:c r="D1145" s="240" t="s">
        <x:v>4067</x:v>
      </x:c>
      <x:c r="E1145" s="240">
        <x:v>1</x:v>
      </x:c>
      <x:c r="F1145" s="280" t="s">
        <x:v>8478</x:v>
      </x:c>
      <x:c r="G1145" s="281" t="s">
        <x:v>4067</x:v>
      </x:c>
      <x:c r="H1145" s="281">
        <x:v>1</x:v>
      </x:c>
    </x:row>
    <x:row r="1146" spans="1:8">
      <x:c r="A1146" s="227" t="s">
        <x:v>9039</x:v>
      </x:c>
      <x:c r="C1146" s="241" t="s">
        <x:v>6082</x:v>
      </x:c>
      <x:c r="D1146" s="240" t="s">
        <x:v>139</x:v>
      </x:c>
      <x:c r="E1146" s="240">
        <x:v>1</x:v>
      </x:c>
      <x:c r="F1146" s="280" t="s">
        <x:v>9108</x:v>
      </x:c>
      <x:c r="G1146" s="281" t="s">
        <x:v>6097</x:v>
      </x:c>
      <x:c r="H1146" s="281">
        <x:v>1</x:v>
      </x:c>
    </x:row>
    <x:row r="1147" spans="3:8">
      <x:c r="C1147" s="241" t="s">
        <x:v>5942</x:v>
      </x:c>
      <x:c r="D1147" s="240" t="s">
        <x:v>6089</x:v>
      </x:c>
      <x:c r="E1147" s="240">
        <x:v>1</x:v>
      </x:c>
      <x:c r="F1147" s="280" t="s">
        <x:v>4517</x:v>
      </x:c>
      <x:c r="G1147" s="281" t="s">
        <x:v>6097</x:v>
      </x:c>
      <x:c r="H1147" s="281">
        <x:v>1</x:v>
      </x:c>
    </x:row>
    <x:row r="1148" spans="3:8">
      <x:c r="C1148" s="241" t="s">
        <x:v>11544</x:v>
      </x:c>
      <x:c r="D1148" s="240" t="s">
        <x:v>6089</x:v>
      </x:c>
      <x:c r="E1148" s="240">
        <x:v>1</x:v>
      </x:c>
      <x:c r="F1148" s="280" t="s">
        <x:v>8544</x:v>
      </x:c>
      <x:c r="G1148" s="281" t="s">
        <x:v>4027</x:v>
      </x:c>
      <x:c r="H1148" s="281">
        <x:v>1</x:v>
      </x:c>
    </x:row>
    <x:row r="1149" spans="3:8">
      <x:c r="C1149" s="241" t="s">
        <x:v>12517</x:v>
      </x:c>
      <x:c r="D1149" s="240" t="s">
        <x:v>6089</x:v>
      </x:c>
      <x:c r="E1149" s="240">
        <x:v>1</x:v>
      </x:c>
      <x:c r="F1149" s="280" t="s">
        <x:v>6082</x:v>
      </x:c>
      <x:c r="G1149" s="281" t="s">
        <x:v>139</x:v>
      </x:c>
      <x:c r="H1149" s="281">
        <x:v>1</x:v>
      </x:c>
    </x:row>
    <x:row r="1150" spans="3:8">
      <x:c r="C1150" s="241" t="s">
        <x:v>5770</x:v>
      </x:c>
      <x:c r="D1150" s="240" t="s">
        <x:v>4027</x:v>
      </x:c>
      <x:c r="E1150" s="240">
        <x:v>1</x:v>
      </x:c>
      <x:c r="F1150" s="241" t="s">
        <x:v>4540</x:v>
      </x:c>
      <x:c r="G1150" s="240" t="s">
        <x:v>6097</x:v>
      </x:c>
      <x:c r="H1150" s="240">
        <x:v>1</x:v>
      </x:c>
    </x:row>
    <x:row r="1151" spans="3:8">
      <x:c r="C1151" s="241" t="s">
        <x:v>8544</x:v>
      </x:c>
      <x:c r="D1151" s="240" t="s">
        <x:v>4027</x:v>
      </x:c>
      <x:c r="E1151" s="240">
        <x:v>1</x:v>
      </x:c>
      <x:c r="F1151" s="241" t="s">
        <x:v>9285</x:v>
      </x:c>
      <x:c r="G1151" s="240" t="s">
        <x:v>6097</x:v>
      </x:c>
      <x:c r="H1151" s="240">
        <x:v>1</x:v>
      </x:c>
    </x:row>
    <x:row r="1152" spans="5:5">
      <x:c r="E1152" s="240">
        <x:f>SUM(E1134:E1151)</x:f>
        <x:v>18</x:v>
      </x:c>
    </x:row>
    <x:row r="1153" spans="1:8">
      <x:c r="A1153" s="232">
        <x:v>45817</x:v>
      </x:c>
      <x:c r="B1153" s="499"/>
      <x:c r="C1153" s="241" t="s">
        <x:v>2028</x:v>
      </x:c>
      <x:c r="D1153" s="240" t="s">
        <x:v>4007</x:v>
      </x:c>
      <x:c r="E1153" s="240">
        <x:v>1</x:v>
      </x:c>
      <x:c r="F1153" s="280" t="s">
        <x:v>2483</x:v>
      </x:c>
      <x:c r="G1153" s="281" t="s">
        <x:v>4027</x:v>
      </x:c>
      <x:c r="H1153" s="281">
        <x:v>1</x:v>
      </x:c>
    </x:row>
    <x:row r="1154" spans="3:8">
      <x:c r="C1154" s="241" t="s">
        <x:v>9081</x:v>
      </x:c>
      <x:c r="D1154" s="240" t="s">
        <x:v>4007</x:v>
      </x:c>
      <x:c r="E1154" s="240">
        <x:v>1</x:v>
      </x:c>
      <x:c r="F1154" s="280" t="s">
        <x:v>7870</x:v>
      </x:c>
      <x:c r="G1154" s="281" t="s">
        <x:v>4027</x:v>
      </x:c>
      <x:c r="H1154" s="281">
        <x:v>1</x:v>
      </x:c>
    </x:row>
    <x:row r="1155" spans="3:8">
      <x:c r="C1155" s="241" t="s">
        <x:v>6226</x:v>
      </x:c>
      <x:c r="D1155" s="240" t="s">
        <x:v>4007</x:v>
      </x:c>
      <x:c r="E1155" s="240">
        <x:v>2</x:v>
      </x:c>
      <x:c r="F1155" s="280" t="s">
        <x:v>12464</x:v>
      </x:c>
      <x:c r="G1155" s="281" t="s">
        <x:v>6097</x:v>
      </x:c>
      <x:c r="H1155" s="281">
        <x:v>1</x:v>
      </x:c>
    </x:row>
    <x:row r="1156" spans="3:8">
      <x:c r="C1156" s="241" t="s">
        <x:v>9115</x:v>
      </x:c>
      <x:c r="D1156" s="240" t="s">
        <x:v>4007</x:v>
      </x:c>
      <x:c r="E1156" s="240">
        <x:v>1</x:v>
      </x:c>
      <x:c r="F1156" s="280" t="s">
        <x:v>8383</x:v>
      </x:c>
      <x:c r="G1156" s="281" t="s">
        <x:v>6097</x:v>
      </x:c>
      <x:c r="H1156" s="281">
        <x:v>1</x:v>
      </x:c>
    </x:row>
    <x:row r="1157" spans="3:8">
      <x:c r="C1157" s="241" t="s">
        <x:v>12464</x:v>
      </x:c>
      <x:c r="D1157" s="240" t="s">
        <x:v>6097</x:v>
      </x:c>
      <x:c r="E1157" s="240">
        <x:v>1</x:v>
      </x:c>
      <x:c r="F1157" s="280" t="s">
        <x:v>9172</x:v>
      </x:c>
      <x:c r="G1157" s="281" t="s">
        <x:v>6097</x:v>
      </x:c>
      <x:c r="H1157" s="281">
        <x:v>1</x:v>
      </x:c>
    </x:row>
    <x:row r="1158" spans="3:8">
      <x:c r="C1158" s="241" t="s">
        <x:v>8383</x:v>
      </x:c>
      <x:c r="D1158" s="240" t="s">
        <x:v>6097</x:v>
      </x:c>
      <x:c r="E1158" s="240">
        <x:v>1</x:v>
      </x:c>
      <x:c r="F1158" s="241" t="s">
        <x:v>12503</x:v>
      </x:c>
      <x:c r="G1158" s="240" t="s">
        <x:v>4067</x:v>
      </x:c>
      <x:c r="H1158" s="240">
        <x:v>1</x:v>
      </x:c>
    </x:row>
    <x:row r="1159" spans="3:8">
      <x:c r="C1159" s="241" t="s">
        <x:v>9172</x:v>
      </x:c>
      <x:c r="D1159" s="240" t="s">
        <x:v>6097</x:v>
      </x:c>
      <x:c r="E1159" s="240">
        <x:v>1</x:v>
      </x:c>
      <x:c r="F1159" s="241" t="s">
        <x:v>12592</x:v>
      </x:c>
      <x:c r="G1159" s="240" t="s">
        <x:v>4067</x:v>
      </x:c>
      <x:c r="H1159" s="240">
        <x:v>1</x:v>
      </x:c>
    </x:row>
    <x:row r="1160" spans="3:8">
      <x:c r="C1160" s="241" t="s">
        <x:v>4555</x:v>
      </x:c>
      <x:c r="D1160" s="240" t="s">
        <x:v>6097</x:v>
      </x:c>
      <x:c r="E1160" s="240">
        <x:v>1</x:v>
      </x:c>
      <x:c r="F1160" s="241" t="s">
        <x:v>7672</x:v>
      </x:c>
      <x:c r="G1160" s="240" t="s">
        <x:v>4067</x:v>
      </x:c>
      <x:c r="H1160" s="240">
        <x:v>1</x:v>
      </x:c>
    </x:row>
    <x:row r="1161" spans="3:8">
      <x:c r="C1161" s="241" t="s">
        <x:v>9189</x:v>
      </x:c>
      <x:c r="D1161" s="240" t="s">
        <x:v>6097</x:v>
      </x:c>
      <x:c r="E1161" s="240">
        <x:v>1</x:v>
      </x:c>
      <x:c r="F1161" s="241" t="s">
        <x:v>12586</x:v>
      </x:c>
      <x:c r="G1161" s="240" t="s">
        <x:v>4067</x:v>
      </x:c>
      <x:c r="H1161" s="240">
        <x:v>1</x:v>
      </x:c>
    </x:row>
    <x:row r="1162" spans="3:8">
      <x:c r="C1162" s="241" t="s">
        <x:v>8340</x:v>
      </x:c>
      <x:c r="D1162" s="240" t="s">
        <x:v>6097</x:v>
      </x:c>
      <x:c r="E1162" s="240">
        <x:v>1</x:v>
      </x:c>
      <x:c r="F1162" s="241" t="s">
        <x:v>5712</x:v>
      </x:c>
      <x:c r="G1162" s="240" t="s">
        <x:v>4027</x:v>
      </x:c>
      <x:c r="H1162" s="240">
        <x:v>1</x:v>
      </x:c>
    </x:row>
    <x:row r="1163" spans="3:8">
      <x:c r="C1163" s="241" t="s">
        <x:v>9234</x:v>
      </x:c>
      <x:c r="D1163" s="240" t="s">
        <x:v>6097</x:v>
      </x:c>
      <x:c r="E1163" s="240">
        <x:v>1</x:v>
      </x:c>
      <x:c r="F1163" s="280" t="s">
        <x:v>8456</x:v>
      </x:c>
      <x:c r="G1163" s="281" t="s">
        <x:v>6089</x:v>
      </x:c>
      <x:c r="H1163" s="281">
        <x:v>1</x:v>
      </x:c>
    </x:row>
    <x:row r="1164" spans="3:8">
      <x:c r="C1164" s="241" t="s">
        <x:v>12503</x:v>
      </x:c>
      <x:c r="D1164" s="240" t="s">
        <x:v>4067</x:v>
      </x:c>
      <x:c r="E1164" s="240">
        <x:v>1</x:v>
      </x:c>
      <x:c r="F1164" s="280" t="s">
        <x:v>4555</x:v>
      </x:c>
      <x:c r="G1164" s="281" t="s">
        <x:v>6097</x:v>
      </x:c>
      <x:c r="H1164" s="281">
        <x:v>1</x:v>
      </x:c>
    </x:row>
    <x:row r="1165" spans="3:8">
      <x:c r="C1165" s="241" t="s">
        <x:v>12592</x:v>
      </x:c>
      <x:c r="D1165" s="240" t="s">
        <x:v>4067</x:v>
      </x:c>
      <x:c r="E1165" s="240">
        <x:v>1</x:v>
      </x:c>
      <x:c r="F1165" s="280" t="s">
        <x:v>8535</x:v>
      </x:c>
      <x:c r="G1165" s="281" t="s">
        <x:v>4027</x:v>
      </x:c>
      <x:c r="H1165" s="281">
        <x:v>1</x:v>
      </x:c>
    </x:row>
    <x:row r="1166" spans="3:8">
      <x:c r="C1166" s="241" t="s">
        <x:v>7672</x:v>
      </x:c>
      <x:c r="D1166" s="240" t="s">
        <x:v>4067</x:v>
      </x:c>
      <x:c r="E1166" s="240">
        <x:v>1</x:v>
      </x:c>
      <x:c r="F1166" s="280" t="s">
        <x:v>8921</x:v>
      </x:c>
      <x:c r="G1166" s="281" t="s">
        <x:v>4067</x:v>
      </x:c>
      <x:c r="H1166" s="281">
        <x:v>1</x:v>
      </x:c>
    </x:row>
    <x:row r="1167" spans="3:8">
      <x:c r="C1167" s="241" t="s">
        <x:v>12586</x:v>
      </x:c>
      <x:c r="D1167" s="240" t="s">
        <x:v>4067</x:v>
      </x:c>
      <x:c r="E1167" s="240">
        <x:v>1</x:v>
      </x:c>
      <x:c r="F1167" s="280" t="s">
        <x:v>1978</x:v>
      </x:c>
      <x:c r="G1167" s="281" t="s">
        <x:v>4027</x:v>
      </x:c>
      <x:c r="H1167" s="281">
        <x:v>1</x:v>
      </x:c>
    </x:row>
    <x:row r="1168" spans="3:8">
      <x:c r="C1168" s="241" t="s">
        <x:v>8921</x:v>
      </x:c>
      <x:c r="D1168" s="240" t="s">
        <x:v>4067</x:v>
      </x:c>
      <x:c r="E1168" s="240">
        <x:v>1</x:v>
      </x:c>
      <x:c r="F1168" s="280" t="s">
        <x:v>9185</x:v>
      </x:c>
      <x:c r="G1168" s="281" t="s">
        <x:v>4067</x:v>
      </x:c>
      <x:c r="H1168" s="281">
        <x:v>1</x:v>
      </x:c>
    </x:row>
    <x:row r="1169" spans="3:8">
      <x:c r="C1169" s="241" t="s">
        <x:v>9185</x:v>
      </x:c>
      <x:c r="D1169" s="240" t="s">
        <x:v>4067</x:v>
      </x:c>
      <x:c r="E1169" s="240">
        <x:v>1</x:v>
      </x:c>
      <x:c r="F1169" s="280" t="s">
        <x:v>9174</x:v>
      </x:c>
      <x:c r="G1169" s="281" t="s">
        <x:v>6089</x:v>
      </x:c>
      <x:c r="H1169" s="281">
        <x:v>1</x:v>
      </x:c>
    </x:row>
    <x:row r="1170" spans="3:8">
      <x:c r="C1170" s="241" t="s">
        <x:v>8414</x:v>
      </x:c>
      <x:c r="D1170" s="240" t="s">
        <x:v>4067</x:v>
      </x:c>
      <x:c r="E1170" s="240">
        <x:v>1</x:v>
      </x:c>
      <x:c r="F1170" s="280" t="s">
        <x:v>9189</x:v>
      </x:c>
      <x:c r="G1170" s="281" t="s">
        <x:v>6097</x:v>
      </x:c>
      <x:c r="H1170" s="281">
        <x:v>1</x:v>
      </x:c>
    </x:row>
    <x:row r="1171" spans="3:8">
      <x:c r="C1171" s="241" t="s">
        <x:v>9033</x:v>
      </x:c>
      <x:c r="D1171" s="240" t="s">
        <x:v>4067</x:v>
      </x:c>
      <x:c r="E1171" s="240">
        <x:v>1</x:v>
      </x:c>
      <x:c r="F1171" s="241" t="s">
        <x:v>8414</x:v>
      </x:c>
      <x:c r="G1171" s="240" t="s">
        <x:v>4067</x:v>
      </x:c>
      <x:c r="H1171" s="240">
        <x:v>1</x:v>
      </x:c>
    </x:row>
    <x:row r="1172" spans="3:8">
      <x:c r="C1172" s="241" t="s">
        <x:v>8533</x:v>
      </x:c>
      <x:c r="D1172" s="240" t="s">
        <x:v>4067</x:v>
      </x:c>
      <x:c r="E1172" s="240">
        <x:v>1</x:v>
      </x:c>
      <x:c r="F1172" s="241" t="s">
        <x:v>9033</x:v>
      </x:c>
      <x:c r="G1172" s="240" t="s">
        <x:v>4067</x:v>
      </x:c>
      <x:c r="H1172" s="240">
        <x:v>1</x:v>
      </x:c>
    </x:row>
    <x:row r="1173" spans="3:8">
      <x:c r="C1173" s="241" t="s">
        <x:v>6214</x:v>
      </x:c>
      <x:c r="D1173" s="240" t="s">
        <x:v>4067</x:v>
      </x:c>
      <x:c r="E1173" s="240">
        <x:v>1</x:v>
      </x:c>
      <x:c r="F1173" s="241" t="s">
        <x:v>2028</x:v>
      </x:c>
      <x:c r="G1173" s="240" t="s">
        <x:v>4007</x:v>
      </x:c>
      <x:c r="H1173" s="240">
        <x:v>1</x:v>
      </x:c>
    </x:row>
    <x:row r="1174" spans="3:8">
      <x:c r="C1174" s="241" t="s">
        <x:v>5987</x:v>
      </x:c>
      <x:c r="D1174" s="240" t="s">
        <x:v>4067</x:v>
      </x:c>
      <x:c r="E1174" s="240">
        <x:v>1</x:v>
      </x:c>
      <x:c r="F1174" s="241" t="s">
        <x:v>9081</x:v>
      </x:c>
      <x:c r="G1174" s="240" t="s">
        <x:v>4007</x:v>
      </x:c>
      <x:c r="H1174" s="240">
        <x:v>1</x:v>
      </x:c>
    </x:row>
    <x:row r="1175" spans="3:8">
      <x:c r="C1175" s="241" t="s">
        <x:v>8456</x:v>
      </x:c>
      <x:c r="D1175" s="240" t="s">
        <x:v>6089</x:v>
      </x:c>
      <x:c r="E1175" s="240">
        <x:v>1</x:v>
      </x:c>
      <x:c r="F1175" s="241" t="s">
        <x:v>6226</x:v>
      </x:c>
      <x:c r="G1175" s="240" t="s">
        <x:v>4007</x:v>
      </x:c>
      <x:c r="H1175" s="240">
        <x:v>2</x:v>
      </x:c>
    </x:row>
    <x:row r="1176" spans="3:8">
      <x:c r="C1176" s="241" t="s">
        <x:v>9174</x:v>
      </x:c>
      <x:c r="D1176" s="240" t="s">
        <x:v>6089</x:v>
      </x:c>
      <x:c r="E1176" s="240">
        <x:v>1</x:v>
      </x:c>
      <x:c r="F1176" s="241" t="s">
        <x:v>6079</x:v>
      </x:c>
      <x:c r="G1176" s="240" t="s">
        <x:v>6089</x:v>
      </x:c>
      <x:c r="H1176" s="240">
        <x:v>1</x:v>
      </x:c>
    </x:row>
    <x:row r="1177" spans="3:8">
      <x:c r="C1177" s="241" t="s">
        <x:v>6079</x:v>
      </x:c>
      <x:c r="D1177" s="240" t="s">
        <x:v>6089</x:v>
      </x:c>
      <x:c r="E1177" s="240">
        <x:v>1</x:v>
      </x:c>
      <x:c r="F1177" s="241" t="s">
        <x:v>9310</x:v>
      </x:c>
      <x:c r="G1177" s="240" t="s">
        <x:v>4027</x:v>
      </x:c>
      <x:c r="H1177" s="240">
        <x:v>1</x:v>
      </x:c>
    </x:row>
    <x:row r="1178" spans="3:8">
      <x:c r="C1178" s="241" t="s">
        <x:v>2017</x:v>
      </x:c>
      <x:c r="D1178" s="240" t="s">
        <x:v>6089</x:v>
      </x:c>
      <x:c r="E1178" s="240">
        <x:v>1</x:v>
      </x:c>
      <x:c r="F1178" s="241" t="s">
        <x:v>2017</x:v>
      </x:c>
      <x:c r="G1178" s="240" t="s">
        <x:v>6089</x:v>
      </x:c>
      <x:c r="H1178" s="240">
        <x:v>1</x:v>
      </x:c>
    </x:row>
    <x:row r="1179" spans="3:8">
      <x:c r="C1179" s="241" t="s">
        <x:v>2140</x:v>
      </x:c>
      <x:c r="D1179" s="240" t="s">
        <x:v>6089</x:v>
      </x:c>
      <x:c r="E1179" s="240">
        <x:v>1</x:v>
      </x:c>
      <x:c r="F1179" s="241" t="s">
        <x:v>2140</x:v>
      </x:c>
      <x:c r="G1179" s="240" t="s">
        <x:v>6089</x:v>
      </x:c>
      <x:c r="H1179" s="240">
        <x:v>1</x:v>
      </x:c>
    </x:row>
    <x:row r="1180" spans="3:8">
      <x:c r="C1180" s="241" t="s">
        <x:v>8411</x:v>
      </x:c>
      <x:c r="D1180" s="240" t="s">
        <x:v>6089</x:v>
      </x:c>
      <x:c r="E1180" s="240">
        <x:v>1</x:v>
      </x:c>
      <x:c r="F1180" s="241" t="s">
        <x:v>8533</x:v>
      </x:c>
      <x:c r="G1180" s="240" t="s">
        <x:v>4067</x:v>
      </x:c>
      <x:c r="H1180" s="240">
        <x:v>1</x:v>
      </x:c>
    </x:row>
    <x:row r="1181" spans="3:8">
      <x:c r="C1181" s="241" t="s">
        <x:v>2483</x:v>
      </x:c>
      <x:c r="D1181" s="240" t="s">
        <x:v>4027</x:v>
      </x:c>
      <x:c r="E1181" s="240">
        <x:v>1</x:v>
      </x:c>
      <x:c r="F1181" s="280" t="s">
        <x:v>8340</x:v>
      </x:c>
      <x:c r="G1181" s="281" t="s">
        <x:v>6097</x:v>
      </x:c>
      <x:c r="H1181" s="281">
        <x:v>1</x:v>
      </x:c>
    </x:row>
    <x:row r="1182" spans="3:8">
      <x:c r="C1182" s="241" t="s">
        <x:v>7870</x:v>
      </x:c>
      <x:c r="D1182" s="240" t="s">
        <x:v>4027</x:v>
      </x:c>
      <x:c r="E1182" s="240">
        <x:v>1</x:v>
      </x:c>
      <x:c r="F1182" s="280" t="s">
        <x:v>8411</x:v>
      </x:c>
      <x:c r="G1182" s="281" t="s">
        <x:v>6089</x:v>
      </x:c>
      <x:c r="H1182" s="281">
        <x:v>1</x:v>
      </x:c>
    </x:row>
    <x:row r="1183" spans="3:8">
      <x:c r="C1183" s="241" t="s">
        <x:v>5712</x:v>
      </x:c>
      <x:c r="D1183" s="240" t="s">
        <x:v>4027</x:v>
      </x:c>
      <x:c r="E1183" s="240">
        <x:v>1</x:v>
      </x:c>
      <x:c r="F1183" s="280" t="s">
        <x:v>9321</x:v>
      </x:c>
      <x:c r="G1183" s="281" t="s">
        <x:v>4027</x:v>
      </x:c>
      <x:c r="H1183" s="281">
        <x:v>1</x:v>
      </x:c>
    </x:row>
    <x:row r="1184" spans="3:8">
      <x:c r="C1184" s="241" t="s">
        <x:v>8535</x:v>
      </x:c>
      <x:c r="D1184" s="240" t="s">
        <x:v>4027</x:v>
      </x:c>
      <x:c r="E1184" s="240">
        <x:v>1</x:v>
      </x:c>
      <x:c r="F1184" s="280" t="s">
        <x:v>6214</x:v>
      </x:c>
      <x:c r="G1184" s="281" t="s">
        <x:v>4067</x:v>
      </x:c>
      <x:c r="H1184" s="281">
        <x:v>1</x:v>
      </x:c>
    </x:row>
    <x:row r="1185" spans="3:8">
      <x:c r="C1185" s="241" t="s">
        <x:v>1978</x:v>
      </x:c>
      <x:c r="D1185" s="240" t="s">
        <x:v>4027</x:v>
      </x:c>
      <x:c r="E1185" s="240">
        <x:v>1</x:v>
      </x:c>
      <x:c r="F1185" s="280" t="s">
        <x:v>9234</x:v>
      </x:c>
      <x:c r="G1185" s="281" t="s">
        <x:v>6097</x:v>
      </x:c>
      <x:c r="H1185" s="281">
        <x:v>1</x:v>
      </x:c>
    </x:row>
    <x:row r="1186" spans="3:8">
      <x:c r="C1186" s="241" t="s">
        <x:v>9310</x:v>
      </x:c>
      <x:c r="D1186" s="240" t="s">
        <x:v>4027</x:v>
      </x:c>
      <x:c r="E1186" s="240">
        <x:v>1</x:v>
      </x:c>
      <x:c r="F1186" s="280" t="s">
        <x:v>9115</x:v>
      </x:c>
      <x:c r="G1186" s="281" t="s">
        <x:v>4007</x:v>
      </x:c>
      <x:c r="H1186" s="281">
        <x:v>1</x:v>
      </x:c>
    </x:row>
    <x:row r="1187" spans="3:8">
      <x:c r="C1187" s="241" t="s">
        <x:v>9321</x:v>
      </x:c>
      <x:c r="D1187" s="240" t="s">
        <x:v>4027</x:v>
      </x:c>
      <x:c r="E1187" s="240">
        <x:v>1</x:v>
      </x:c>
      <x:c r="F1187" s="280" t="s">
        <x:v>9194</x:v>
      </x:c>
      <x:c r="G1187" s="281" t="s">
        <x:v>4027</x:v>
      </x:c>
      <x:c r="H1187" s="281">
        <x:v>1</x:v>
      </x:c>
    </x:row>
    <x:row r="1188" spans="3:8">
      <x:c r="C1188" s="241" t="s">
        <x:v>9194</x:v>
      </x:c>
      <x:c r="D1188" s="240" t="s">
        <x:v>4027</x:v>
      </x:c>
      <x:c r="E1188" s="240">
        <x:v>1</x:v>
      </x:c>
      <x:c r="F1188" s="280" t="s">
        <x:v>5987</x:v>
      </x:c>
      <x:c r="G1188" s="281" t="s">
        <x:v>4067</x:v>
      </x:c>
      <x:c r="H1188" s="281">
        <x:v>1</x:v>
      </x:c>
    </x:row>
    <x:row r="1189" spans="5:8">
      <x:c r="E1189" s="240">
        <x:f>SUM(E1153:E1188)</x:f>
        <x:v>37</x:v>
      </x:c>
      <x:c r="H1189" s="392"/>
    </x:row>
    <x:row r="1190" spans="1:8">
      <x:c r="A1190" s="232">
        <x:v>45818</x:v>
      </x:c>
      <x:c r="B1190" s="499"/>
      <x:c r="C1190" s="241" t="s">
        <x:v>7852</x:v>
      </x:c>
      <x:c r="D1190" s="240" t="s">
        <x:v>4007</x:v>
      </x:c>
      <x:c r="E1190" s="240">
        <x:v>1</x:v>
      </x:c>
      <x:c r="F1190" s="241" t="s">
        <x:v>2483</x:v>
      </x:c>
      <x:c r="G1190" s="240" t="s">
        <x:v>4027</x:v>
      </x:c>
      <x:c r="H1190" s="305">
        <x:v>1</x:v>
      </x:c>
    </x:row>
    <x:row r="1191" spans="3:8">
      <x:c r="C1191" s="241" t="s">
        <x:v>6032</x:v>
      </x:c>
      <x:c r="D1191" s="240" t="s">
        <x:v>4007</x:v>
      </x:c>
      <x:c r="E1191" s="240">
        <x:v>1</x:v>
      </x:c>
      <x:c r="F1191" s="241" t="s">
        <x:v>7751</x:v>
      </x:c>
      <x:c r="G1191" s="240" t="s">
        <x:v>139</x:v>
      </x:c>
      <x:c r="H1191" s="305">
        <x:v>1</x:v>
      </x:c>
    </x:row>
    <x:row r="1192" spans="3:8">
      <x:c r="C1192" s="241" t="s">
        <x:v>6226</x:v>
      </x:c>
      <x:c r="D1192" s="240" t="s">
        <x:v>4007</x:v>
      </x:c>
      <x:c r="E1192" s="240">
        <x:v>1</x:v>
      </x:c>
      <x:c r="F1192" s="241" t="s">
        <x:v>7870</x:v>
      </x:c>
      <x:c r="G1192" s="240" t="s">
        <x:v>4027</x:v>
      </x:c>
      <x:c r="H1192" s="305">
        <x:v>1</x:v>
      </x:c>
    </x:row>
    <x:row r="1193" spans="3:8">
      <x:c r="C1193" s="241" t="s">
        <x:v>5575</x:v>
      </x:c>
      <x:c r="D1193" s="240" t="s">
        <x:v>6097</x:v>
      </x:c>
      <x:c r="E1193" s="240">
        <x:v>1</x:v>
      </x:c>
      <x:c r="F1193" s="241" t="s">
        <x:v>12532</x:v>
      </x:c>
      <x:c r="G1193" s="240" t="s">
        <x:v>4067</x:v>
      </x:c>
      <x:c r="H1193" s="305">
        <x:v>1</x:v>
      </x:c>
    </x:row>
    <x:row r="1194" spans="3:8">
      <x:c r="C1194" s="241" t="s">
        <x:v>2001</x:v>
      </x:c>
      <x:c r="D1194" s="240" t="s">
        <x:v>6097</x:v>
      </x:c>
      <x:c r="E1194" s="240">
        <x:v>1</x:v>
      </x:c>
      <x:c r="F1194" s="241" t="s">
        <x:v>5575</x:v>
      </x:c>
      <x:c r="G1194" s="240" t="s">
        <x:v>6097</x:v>
      </x:c>
      <x:c r="H1194" s="305">
        <x:v>1</x:v>
      </x:c>
    </x:row>
    <x:row r="1195" spans="3:8">
      <x:c r="C1195" s="241" t="s">
        <x:v>12532</x:v>
      </x:c>
      <x:c r="D1195" s="240" t="s">
        <x:v>4067</x:v>
      </x:c>
      <x:c r="E1195" s="240">
        <x:v>1</x:v>
      </x:c>
      <x:c r="F1195" s="241" t="s">
        <x:v>7852</x:v>
      </x:c>
      <x:c r="G1195" s="240" t="s">
        <x:v>4007</x:v>
      </x:c>
      <x:c r="H1195" s="392">
        <x:v>1</x:v>
      </x:c>
    </x:row>
    <x:row r="1196" spans="1:8">
      <x:c r="A1196" s="227" t="s">
        <x:v>7479</x:v>
      </x:c>
      <x:c r="C1196" s="241" t="s">
        <x:v>7751</x:v>
      </x:c>
      <x:c r="D1196" s="240" t="s">
        <x:v>139</x:v>
      </x:c>
      <x:c r="E1196" s="240">
        <x:v>1</x:v>
      </x:c>
      <x:c r="F1196" s="280" t="s">
        <x:v>2001</x:v>
      </x:c>
      <x:c r="G1196" s="281" t="s">
        <x:v>6097</x:v>
      </x:c>
      <x:c r="H1196" s="392">
        <x:v>1</x:v>
      </x:c>
    </x:row>
    <x:row r="1197" spans="3:8">
      <x:c r="C1197" s="241" t="s">
        <x:v>2483</x:v>
      </x:c>
      <x:c r="D1197" s="240" t="s">
        <x:v>4027</x:v>
      </x:c>
      <x:c r="E1197" s="240">
        <x:v>1</x:v>
      </x:c>
      <x:c r="F1197" s="280" t="s">
        <x:v>6032</x:v>
      </x:c>
      <x:c r="G1197" s="281" t="s">
        <x:v>4007</x:v>
      </x:c>
      <x:c r="H1197" s="392">
        <x:v>1</x:v>
      </x:c>
    </x:row>
    <x:row r="1198" spans="3:8">
      <x:c r="C1198" s="241" t="s">
        <x:v>7870</x:v>
      </x:c>
      <x:c r="D1198" s="240" t="s">
        <x:v>4027</x:v>
      </x:c>
      <x:c r="E1198" s="240">
        <x:v>1</x:v>
      </x:c>
      <x:c r="F1198" s="280" t="s">
        <x:v>6226</x:v>
      </x:c>
      <x:c r="G1198" s="281" t="s">
        <x:v>4007</x:v>
      </x:c>
      <x:c r="H1198" s="392">
        <x:v>1</x:v>
      </x:c>
    </x:row>
    <x:row r="1199" spans="3:8">
      <x:c r="C1199" s="241" t="s">
        <x:v>4541</x:v>
      </x:c>
      <x:c r="D1199" s="240" t="s">
        <x:v>4027</x:v>
      </x:c>
      <x:c r="E1199" s="240">
        <x:v>2</x:v>
      </x:c>
      <x:c r="F1199" s="280" t="s">
        <x:v>4541</x:v>
      </x:c>
      <x:c r="G1199" s="281" t="s">
        <x:v>4027</x:v>
      </x:c>
      <x:c r="H1199" s="392">
        <x:v>2</x:v>
      </x:c>
    </x:row>
    <x:row r="1200" spans="5:5">
      <x:c r="E1200" s="240">
        <x:f>SUM(E1190:E1199)</x:f>
        <x:v>11</x:v>
      </x:c>
    </x:row>
    <x:row r="1201" spans="1:8">
      <x:c r="A1201" s="232">
        <x:v>45819</x:v>
      </x:c>
      <x:c r="B1201" s="499"/>
      <x:c r="C1201" s="241" t="s">
        <x:v>9085</x:v>
      </x:c>
      <x:c r="D1201" s="240" t="s">
        <x:v>4007</x:v>
      </x:c>
      <x:c r="E1201" s="240">
        <x:v>1</x:v>
      </x:c>
      <x:c r="F1201" s="280" t="s">
        <x:v>2483</x:v>
      </x:c>
      <x:c r="G1201" s="281" t="s">
        <x:v>4027</x:v>
      </x:c>
      <x:c r="H1201" s="281">
        <x:v>1</x:v>
      </x:c>
    </x:row>
    <x:row r="1202" spans="3:8">
      <x:c r="C1202" s="241" t="s">
        <x:v>8434</x:v>
      </x:c>
      <x:c r="D1202" s="240" t="s">
        <x:v>4007</x:v>
      </x:c>
      <x:c r="E1202" s="240">
        <x:v>1</x:v>
      </x:c>
      <x:c r="F1202" s="280" t="s">
        <x:v>2341</x:v>
      </x:c>
      <x:c r="G1202" s="281" t="s">
        <x:v>4067</x:v>
      </x:c>
      <x:c r="H1202" s="281">
        <x:v>1</x:v>
      </x:c>
    </x:row>
    <x:row r="1203" spans="3:8">
      <x:c r="C1203" s="241" t="s">
        <x:v>2484</x:v>
      </x:c>
      <x:c r="D1203" s="240" t="s">
        <x:v>6097</x:v>
      </x:c>
      <x:c r="E1203" s="240">
        <x:v>1</x:v>
      </x:c>
      <x:c r="F1203" s="280" t="s">
        <x:v>9056</x:v>
      </x:c>
      <x:c r="G1203" s="281" t="s">
        <x:v>4027</x:v>
      </x:c>
      <x:c r="H1203" s="281">
        <x:v>1</x:v>
      </x:c>
    </x:row>
    <x:row r="1204" spans="3:8">
      <x:c r="C1204" s="241" t="s">
        <x:v>5930</x:v>
      </x:c>
      <x:c r="D1204" s="240" t="s">
        <x:v>6097</x:v>
      </x:c>
      <x:c r="E1204" s="240">
        <x:v>1</x:v>
      </x:c>
      <x:c r="F1204" s="280" t="s">
        <x:v>11487</x:v>
      </x:c>
      <x:c r="G1204" s="281" t="s">
        <x:v>6089</x:v>
      </x:c>
      <x:c r="H1204" s="281">
        <x:v>1</x:v>
      </x:c>
    </x:row>
    <x:row r="1205" spans="3:8">
      <x:c r="C1205" s="241" t="s">
        <x:v>12367</x:v>
      </x:c>
      <x:c r="D1205" s="240" t="s">
        <x:v>6097</x:v>
      </x:c>
      <x:c r="E1205" s="240">
        <x:v>1</x:v>
      </x:c>
      <x:c r="F1205" s="280" t="s">
        <x:v>5467</x:v>
      </x:c>
      <x:c r="G1205" s="281" t="s">
        <x:v>4027</x:v>
      </x:c>
      <x:c r="H1205" s="281">
        <x:v>1</x:v>
      </x:c>
    </x:row>
    <x:row r="1206" spans="3:8">
      <x:c r="C1206" s="241" t="s">
        <x:v>12484</x:v>
      </x:c>
      <x:c r="D1206" s="240" t="s">
        <x:v>6097</x:v>
      </x:c>
      <x:c r="E1206" s="240">
        <x:v>1</x:v>
      </x:c>
      <x:c r="F1206" s="241" t="s">
        <x:v>7515</x:v>
      </x:c>
      <x:c r="G1206" s="240" t="s">
        <x:v>6089</x:v>
      </x:c>
      <x:c r="H1206" s="240">
        <x:v>1</x:v>
      </x:c>
    </x:row>
    <x:row r="1207" spans="3:8">
      <x:c r="C1207" s="241" t="s">
        <x:v>6266</x:v>
      </x:c>
      <x:c r="D1207" s="240" t="s">
        <x:v>6097</x:v>
      </x:c>
      <x:c r="E1207" s="240">
        <x:v>1</x:v>
      </x:c>
      <x:c r="F1207" s="241" t="s">
        <x:v>2484</x:v>
      </x:c>
      <x:c r="G1207" s="240" t="s">
        <x:v>6097</x:v>
      </x:c>
      <x:c r="H1207" s="240">
        <x:v>1</x:v>
      </x:c>
    </x:row>
    <x:row r="1208" spans="3:8">
      <x:c r="C1208" s="241" t="s">
        <x:v>9062</x:v>
      </x:c>
      <x:c r="D1208" s="240" t="s">
        <x:v>6097</x:v>
      </x:c>
      <x:c r="E1208" s="240">
        <x:v>1</x:v>
      </x:c>
      <x:c r="F1208" s="241" t="s">
        <x:v>5930</x:v>
      </x:c>
      <x:c r="G1208" s="240" t="s">
        <x:v>6097</x:v>
      </x:c>
      <x:c r="H1208" s="240">
        <x:v>1</x:v>
      </x:c>
    </x:row>
    <x:row r="1209" spans="3:8">
      <x:c r="C1209" s="241" t="s">
        <x:v>4467</x:v>
      </x:c>
      <x:c r="D1209" s="240" t="s">
        <x:v>6097</x:v>
      </x:c>
      <x:c r="E1209" s="240">
        <x:v>1</x:v>
      </x:c>
      <x:c r="F1209" s="241" t="s">
        <x:v>11200</x:v>
      </x:c>
      <x:c r="G1209" s="240" t="s">
        <x:v>4027</x:v>
      </x:c>
      <x:c r="H1209" s="240">
        <x:v>1</x:v>
      </x:c>
    </x:row>
    <x:row r="1210" spans="3:8">
      <x:c r="C1210" s="241" t="s">
        <x:v>8419</x:v>
      </x:c>
      <x:c r="D1210" s="240" t="s">
        <x:v>6097</x:v>
      </x:c>
      <x:c r="E1210" s="240">
        <x:v>1</x:v>
      </x:c>
      <x:c r="F1210" s="241" t="s">
        <x:v>7824</x:v>
      </x:c>
      <x:c r="G1210" s="240" t="s">
        <x:v>6089</x:v>
      </x:c>
      <x:c r="H1210" s="240">
        <x:v>1</x:v>
      </x:c>
    </x:row>
    <x:row r="1211" spans="3:8">
      <x:c r="C1211" s="241" t="s">
        <x:v>8341</x:v>
      </x:c>
      <x:c r="D1211" s="240" t="s">
        <x:v>6097</x:v>
      </x:c>
      <x:c r="E1211" s="240">
        <x:v>1</x:v>
      </x:c>
      <x:c r="F1211" s="241" t="s">
        <x:v>12367</x:v>
      </x:c>
      <x:c r="G1211" s="240" t="s">
        <x:v>6097</x:v>
      </x:c>
      <x:c r="H1211" s="240">
        <x:v>1</x:v>
      </x:c>
    </x:row>
    <x:row r="1212" spans="3:8">
      <x:c r="C1212" s="241" t="s">
        <x:v>2341</x:v>
      </x:c>
      <x:c r="D1212" s="240" t="s">
        <x:v>4067</x:v>
      </x:c>
      <x:c r="E1212" s="240">
        <x:v>1</x:v>
      </x:c>
      <x:c r="F1212" s="280" t="s">
        <x:v>12484</x:v>
      </x:c>
      <x:c r="G1212" s="281" t="s">
        <x:v>6097</x:v>
      </x:c>
      <x:c r="H1212" s="281">
        <x:v>1</x:v>
      </x:c>
    </x:row>
    <x:row r="1213" spans="3:8">
      <x:c r="C1213" s="241" t="s">
        <x:v>5822</x:v>
      </x:c>
      <x:c r="D1213" s="240" t="s">
        <x:v>4067</x:v>
      </x:c>
      <x:c r="E1213" s="240">
        <x:v>2</x:v>
      </x:c>
      <x:c r="F1213" s="280" t="s">
        <x:v>5822</x:v>
      </x:c>
      <x:c r="G1213" s="281" t="s">
        <x:v>4067</x:v>
      </x:c>
      <x:c r="H1213" s="281">
        <x:v>2</x:v>
      </x:c>
    </x:row>
    <x:row r="1214" spans="3:8">
      <x:c r="C1214" s="241" t="s">
        <x:v>12386</x:v>
      </x:c>
      <x:c r="D1214" s="240" t="s">
        <x:v>4067</x:v>
      </x:c>
      <x:c r="E1214" s="240">
        <x:v>1</x:v>
      </x:c>
      <x:c r="F1214" s="280" t="s">
        <x:v>12386</x:v>
      </x:c>
      <x:c r="G1214" s="281" t="s">
        <x:v>4067</x:v>
      </x:c>
      <x:c r="H1214" s="281">
        <x:v>1</x:v>
      </x:c>
    </x:row>
    <x:row r="1215" spans="3:8">
      <x:c r="C1215" s="241" t="s">
        <x:v>8442</x:v>
      </x:c>
      <x:c r="D1215" s="240" t="s">
        <x:v>4067</x:v>
      </x:c>
      <x:c r="E1215" s="240">
        <x:v>1</x:v>
      </x:c>
      <x:c r="F1215" s="241" t="s">
        <x:v>6266</x:v>
      </x:c>
      <x:c r="G1215" s="240" t="s">
        <x:v>6097</x:v>
      </x:c>
      <x:c r="H1215" s="240">
        <x:v>1</x:v>
      </x:c>
    </x:row>
    <x:row r="1216" spans="3:8">
      <x:c r="C1216" s="241" t="s">
        <x:v>11487</x:v>
      </x:c>
      <x:c r="D1216" s="240" t="s">
        <x:v>6089</x:v>
      </x:c>
      <x:c r="E1216" s="240">
        <x:v>1</x:v>
      </x:c>
      <x:c r="F1216" s="241" t="s">
        <x:v>9062</x:v>
      </x:c>
      <x:c r="G1216" s="240" t="s">
        <x:v>6097</x:v>
      </x:c>
      <x:c r="H1216" s="240">
        <x:v>1</x:v>
      </x:c>
    </x:row>
    <x:row r="1217" spans="3:8">
      <x:c r="C1217" s="241" t="s">
        <x:v>7515</x:v>
      </x:c>
      <x:c r="D1217" s="240" t="s">
        <x:v>6089</x:v>
      </x:c>
      <x:c r="E1217" s="240">
        <x:v>1</x:v>
      </x:c>
      <x:c r="F1217" s="241" t="s">
        <x:v>8442</x:v>
      </x:c>
      <x:c r="G1217" s="240" t="s">
        <x:v>4067</x:v>
      </x:c>
      <x:c r="H1217" s="240">
        <x:v>1</x:v>
      </x:c>
    </x:row>
    <x:row r="1218" spans="3:8">
      <x:c r="C1218" s="241" t="s">
        <x:v>7824</x:v>
      </x:c>
      <x:c r="D1218" s="240" t="s">
        <x:v>6089</x:v>
      </x:c>
      <x:c r="E1218" s="240">
        <x:v>1</x:v>
      </x:c>
      <x:c r="F1218" s="280" t="s">
        <x:v>1962</x:v>
      </x:c>
      <x:c r="G1218" s="281" t="s">
        <x:v>4027</x:v>
      </x:c>
      <x:c r="H1218" s="281">
        <x:v>1</x:v>
      </x:c>
    </x:row>
    <x:row r="1219" spans="3:8">
      <x:c r="C1219" s="241" t="s">
        <x:v>2024</x:v>
      </x:c>
      <x:c r="D1219" s="240" t="s">
        <x:v>6089</x:v>
      </x:c>
      <x:c r="E1219" s="240">
        <x:v>1</x:v>
      </x:c>
      <x:c r="F1219" s="280" t="s">
        <x:v>2024</x:v>
      </x:c>
      <x:c r="G1219" s="281" t="s">
        <x:v>6089</x:v>
      </x:c>
      <x:c r="H1219" s="281">
        <x:v>1</x:v>
      </x:c>
    </x:row>
    <x:row r="1220" spans="3:8">
      <x:c r="C1220" s="241" t="s">
        <x:v>2483</x:v>
      </x:c>
      <x:c r="D1220" s="240" t="s">
        <x:v>4027</x:v>
      </x:c>
      <x:c r="E1220" s="240">
        <x:v>1</x:v>
      </x:c>
      <x:c r="F1220" s="280" t="s">
        <x:v>4467</x:v>
      </x:c>
      <x:c r="G1220" s="281" t="s">
        <x:v>6097</x:v>
      </x:c>
      <x:c r="H1220" s="281">
        <x:v>1</x:v>
      </x:c>
    </x:row>
    <x:row r="1221" spans="3:8">
      <x:c r="C1221" s="241" t="s">
        <x:v>9056</x:v>
      </x:c>
      <x:c r="D1221" s="240" t="s">
        <x:v>4027</x:v>
      </x:c>
      <x:c r="E1221" s="240">
        <x:v>1</x:v>
      </x:c>
      <x:c r="F1221" s="280" t="s">
        <x:v>9085</x:v>
      </x:c>
      <x:c r="G1221" s="281" t="s">
        <x:v>4007</x:v>
      </x:c>
      <x:c r="H1221" s="281">
        <x:v>1</x:v>
      </x:c>
    </x:row>
    <x:row r="1222" spans="3:8">
      <x:c r="C1222" s="241" t="s">
        <x:v>5467</x:v>
      </x:c>
      <x:c r="D1222" s="240" t="s">
        <x:v>4027</x:v>
      </x:c>
      <x:c r="E1222" s="240">
        <x:v>1</x:v>
      </x:c>
      <x:c r="F1222" s="280" t="s">
        <x:v>8434</x:v>
      </x:c>
      <x:c r="G1222" s="281" t="s">
        <x:v>4007</x:v>
      </x:c>
      <x:c r="H1222" s="281">
        <x:v>1</x:v>
      </x:c>
    </x:row>
    <x:row r="1223" spans="3:8">
      <x:c r="C1223" s="241" t="s">
        <x:v>11200</x:v>
      </x:c>
      <x:c r="D1223" s="240" t="s">
        <x:v>4027</x:v>
      </x:c>
      <x:c r="E1223" s="240">
        <x:v>1</x:v>
      </x:c>
      <x:c r="F1223" s="280" t="s">
        <x:v>8419</x:v>
      </x:c>
      <x:c r="G1223" s="281" t="s">
        <x:v>6097</x:v>
      </x:c>
      <x:c r="H1223" s="281">
        <x:v>1</x:v>
      </x:c>
    </x:row>
    <x:row r="1224" spans="3:8">
      <x:c r="C1224" s="241" t="s">
        <x:v>1962</x:v>
      </x:c>
      <x:c r="D1224" s="240" t="s">
        <x:v>4027</x:v>
      </x:c>
      <x:c r="E1224" s="240">
        <x:v>1</x:v>
      </x:c>
      <x:c r="F1224" s="280" t="s">
        <x:v>8341</x:v>
      </x:c>
      <x:c r="G1224" s="281" t="s">
        <x:v>6097</x:v>
      </x:c>
      <x:c r="H1224" s="281">
        <x:v>1</x:v>
      </x:c>
    </x:row>
    <x:row r="1225" spans="5:5">
      <x:c r="E1225" s="240">
        <x:f>SUM(E1201:E1224)</x:f>
        <x:v>25</x:v>
      </x:c>
    </x:row>
    <x:row r="1226" spans="1:8">
      <x:c r="A1226" s="232">
        <x:v>45820</x:v>
      </x:c>
      <x:c r="B1226" s="499"/>
      <x:c r="C1226" s="241" t="s">
        <x:v>12207</x:v>
      </x:c>
      <x:c r="D1226" s="240" t="s">
        <x:v>4007</x:v>
      </x:c>
      <x:c r="E1226" s="240">
        <x:v>1</x:v>
      </x:c>
      <x:c r="F1226" s="241" t="s">
        <x:v>11266</x:v>
      </x:c>
      <x:c r="G1226" s="240" t="s">
        <x:v>6097</x:v>
      </x:c>
      <x:c r="H1226" s="240">
        <x:v>1</x:v>
      </x:c>
    </x:row>
    <x:row r="1227" spans="3:8">
      <x:c r="C1227" s="241" t="s">
        <x:v>12454</x:v>
      </x:c>
      <x:c r="D1227" s="240" t="s">
        <x:v>4007</x:v>
      </x:c>
      <x:c r="E1227" s="240">
        <x:v>1</x:v>
      </x:c>
      <x:c r="F1227" s="241" t="s">
        <x:v>12411</x:v>
      </x:c>
      <x:c r="G1227" s="240" t="s">
        <x:v>4027</x:v>
      </x:c>
      <x:c r="H1227" s="240">
        <x:v>1</x:v>
      </x:c>
    </x:row>
    <x:row r="1228" spans="3:8">
      <x:c r="C1228" s="241" t="s">
        <x:v>9085</x:v>
      </x:c>
      <x:c r="D1228" s="240" t="s">
        <x:v>4007</x:v>
      </x:c>
      <x:c r="E1228" s="240">
        <x:v>1</x:v>
      </x:c>
      <x:c r="F1228" s="241" t="s">
        <x:v>12207</x:v>
      </x:c>
      <x:c r="G1228" s="240" t="s">
        <x:v>4007</x:v>
      </x:c>
      <x:c r="H1228" s="240">
        <x:v>1</x:v>
      </x:c>
    </x:row>
    <x:row r="1229" spans="3:8">
      <x:c r="C1229" s="241" t="s">
        <x:v>9115</x:v>
      </x:c>
      <x:c r="D1229" s="240" t="s">
        <x:v>4007</x:v>
      </x:c>
      <x:c r="E1229" s="240">
        <x:v>1</x:v>
      </x:c>
      <x:c r="F1229" s="241" t="s">
        <x:v>12454</x:v>
      </x:c>
      <x:c r="G1229" s="240" t="s">
        <x:v>4007</x:v>
      </x:c>
      <x:c r="H1229" s="240">
        <x:v>1</x:v>
      </x:c>
    </x:row>
    <x:row r="1230" spans="3:8">
      <x:c r="C1230" s="241" t="s">
        <x:v>6113</x:v>
      </x:c>
      <x:c r="D1230" s="240" t="s">
        <x:v>4007</x:v>
      </x:c>
      <x:c r="E1230" s="240">
        <x:v>1</x:v>
      </x:c>
      <x:c r="F1230" s="241" t="s">
        <x:v>12218</x:v>
      </x:c>
      <x:c r="G1230" s="240" t="s">
        <x:v>4067</x:v>
      </x:c>
      <x:c r="H1230" s="240">
        <x:v>1</x:v>
      </x:c>
    </x:row>
    <x:row r="1231" spans="3:8">
      <x:c r="C1231" s="241" t="s">
        <x:v>9000</x:v>
      </x:c>
      <x:c r="D1231" s="240" t="s">
        <x:v>4007</x:v>
      </x:c>
      <x:c r="E1231" s="240">
        <x:v>1</x:v>
      </x:c>
      <x:c r="F1231" s="393" t="s">
        <x:v>8973</x:v>
      </x:c>
      <x:c r="G1231" s="394" t="s">
        <x:v>4067</x:v>
      </x:c>
      <x:c r="H1231" s="394">
        <x:v>1</x:v>
      </x:c>
    </x:row>
    <x:row r="1232" spans="3:8">
      <x:c r="C1232" s="241" t="s">
        <x:v>11266</x:v>
      </x:c>
      <x:c r="D1232" s="240" t="s">
        <x:v>6097</x:v>
      </x:c>
      <x:c r="E1232" s="240">
        <x:v>1</x:v>
      </x:c>
      <x:c r="F1232" s="393" t="s">
        <x:v>6230</x:v>
      </x:c>
      <x:c r="G1232" s="394" t="s">
        <x:v>6097</x:v>
      </x:c>
      <x:c r="H1232" s="394">
        <x:v>1</x:v>
      </x:c>
    </x:row>
    <x:row r="1233" spans="3:8">
      <x:c r="C1233" s="241" t="s">
        <x:v>6230</x:v>
      </x:c>
      <x:c r="D1233" s="240" t="s">
        <x:v>6097</x:v>
      </x:c>
      <x:c r="E1233" s="240">
        <x:v>1</x:v>
      </x:c>
      <x:c r="F1233" s="393" t="s">
        <x:v>9085</x:v>
      </x:c>
      <x:c r="G1233" s="394" t="s">
        <x:v>4007</x:v>
      </x:c>
      <x:c r="H1233" s="394">
        <x:v>1</x:v>
      </x:c>
    </x:row>
    <x:row r="1234" spans="3:8">
      <x:c r="C1234" s="241" t="s">
        <x:v>12218</x:v>
      </x:c>
      <x:c r="D1234" s="240" t="s">
        <x:v>4067</x:v>
      </x:c>
      <x:c r="E1234" s="240">
        <x:v>1</x:v>
      </x:c>
      <x:c r="F1234" s="393" t="s">
        <x:v>9115</x:v>
      </x:c>
      <x:c r="G1234" s="394" t="s">
        <x:v>4007</x:v>
      </x:c>
      <x:c r="H1234" s="394">
        <x:v>1</x:v>
      </x:c>
    </x:row>
    <x:row r="1235" spans="3:8">
      <x:c r="C1235" s="241" t="s">
        <x:v>8973</x:v>
      </x:c>
      <x:c r="D1235" s="240" t="s">
        <x:v>4067</x:v>
      </x:c>
      <x:c r="E1235" s="240">
        <x:v>1</x:v>
      </x:c>
      <x:c r="F1235" s="393" t="s">
        <x:v>6113</x:v>
      </x:c>
      <x:c r="G1235" s="394" t="s">
        <x:v>4007</x:v>
      </x:c>
      <x:c r="H1235" s="394">
        <x:v>1</x:v>
      </x:c>
    </x:row>
    <x:row r="1236" spans="3:8">
      <x:c r="C1236" s="241" t="s">
        <x:v>12411</x:v>
      </x:c>
      <x:c r="D1236" s="240" t="s">
        <x:v>4027</x:v>
      </x:c>
      <x:c r="E1236" s="240">
        <x:v>1</x:v>
      </x:c>
      <x:c r="F1236" s="393" t="s">
        <x:v>9000</x:v>
      </x:c>
      <x:c r="G1236" s="394" t="s">
        <x:v>4007</x:v>
      </x:c>
      <x:c r="H1236" s="394">
        <x:v>1</x:v>
      </x:c>
    </x:row>
    <x:row r="1237" spans="5:5">
      <x:c r="E1237" s="240">
        <x:f>SUM(E1226:E1236)</x:f>
        <x:v>11</x:v>
      </x:c>
    </x:row>
    <x:row r="1238" spans="1:8">
      <x:c r="A1238" s="232">
        <x:v>45821</x:v>
      </x:c>
      <x:c r="B1238" s="499"/>
      <x:c r="C1238" s="241" t="s">
        <x:v>8948</x:v>
      </x:c>
      <x:c r="D1238" s="240" t="s">
        <x:v>4007</x:v>
      </x:c>
      <x:c r="E1238" s="240">
        <x:v>1</x:v>
      </x:c>
      <x:c r="F1238" s="241" t="s">
        <x:v>12580</x:v>
      </x:c>
      <x:c r="G1238" s="240" t="s">
        <x:v>4067</x:v>
      </x:c>
      <x:c r="H1238" s="240">
        <x:v>1</x:v>
      </x:c>
    </x:row>
    <x:row r="1239" spans="3:8">
      <x:c r="C1239" s="241" t="s">
        <x:v>5571</x:v>
      </x:c>
      <x:c r="D1239" s="240" t="s">
        <x:v>4007</x:v>
      </x:c>
      <x:c r="E1239" s="240">
        <x:v>1</x:v>
      </x:c>
      <x:c r="F1239" s="241" t="s">
        <x:v>2373</x:v>
      </x:c>
      <x:c r="G1239" s="240" t="s">
        <x:v>4067</x:v>
      </x:c>
      <x:c r="H1239" s="240">
        <x:v>1</x:v>
      </x:c>
    </x:row>
    <x:row r="1240" spans="3:8">
      <x:c r="C1240" s="241" t="s">
        <x:v>5676</x:v>
      </x:c>
      <x:c r="D1240" s="240" t="s">
        <x:v>6097</x:v>
      </x:c>
      <x:c r="E1240" s="240">
        <x:v>1</x:v>
      </x:c>
      <x:c r="F1240" s="241" t="s">
        <x:v>2171</x:v>
      </x:c>
      <x:c r="G1240" s="240" t="s">
        <x:v>4027</x:v>
      </x:c>
      <x:c r="H1240" s="240">
        <x:v>1</x:v>
      </x:c>
    </x:row>
    <x:row r="1241" spans="3:8">
      <x:c r="C1241" s="241" t="s">
        <x:v>12687</x:v>
      </x:c>
      <x:c r="D1241" s="240" t="s">
        <x:v>6097</x:v>
      </x:c>
      <x:c r="E1241" s="240">
        <x:v>1</x:v>
      </x:c>
      <x:c r="F1241" s="241" t="s">
        <x:v>5676</x:v>
      </x:c>
      <x:c r="G1241" s="240" t="s">
        <x:v>6097</x:v>
      </x:c>
      <x:c r="H1241" s="240">
        <x:v>1</x:v>
      </x:c>
    </x:row>
    <x:row r="1242" spans="3:8">
      <x:c r="C1242" s="241" t="s">
        <x:v>8341</x:v>
      </x:c>
      <x:c r="D1242" s="240" t="s">
        <x:v>6097</x:v>
      </x:c>
      <x:c r="E1242" s="240">
        <x:v>1</x:v>
      </x:c>
      <x:c r="F1242" s="280" t="s">
        <x:v>7816</x:v>
      </x:c>
      <x:c r="G1242" s="281" t="s">
        <x:v>4067</x:v>
      </x:c>
      <x:c r="H1242" s="281">
        <x:v>1</x:v>
      </x:c>
    </x:row>
    <x:row r="1243" spans="3:8">
      <x:c r="C1243" s="241" t="s">
        <x:v>12580</x:v>
      </x:c>
      <x:c r="D1243" s="240" t="s">
        <x:v>4067</x:v>
      </x:c>
      <x:c r="E1243" s="240">
        <x:v>1</x:v>
      </x:c>
      <x:c r="F1243" s="280" t="s">
        <x:v>5571</x:v>
      </x:c>
      <x:c r="G1243" s="281" t="s">
        <x:v>4007</x:v>
      </x:c>
      <x:c r="H1243" s="281">
        <x:v>1</x:v>
      </x:c>
    </x:row>
    <x:row r="1244" spans="3:8">
      <x:c r="C1244" s="241" t="s">
        <x:v>2373</x:v>
      </x:c>
      <x:c r="D1244" s="240" t="s">
        <x:v>4067</x:v>
      </x:c>
      <x:c r="E1244" s="240">
        <x:v>1</x:v>
      </x:c>
      <x:c r="F1244" s="280" t="s">
        <x:v>12687</x:v>
      </x:c>
      <x:c r="G1244" s="281" t="s">
        <x:v>6097</x:v>
      </x:c>
      <x:c r="H1244" s="281">
        <x:v>1</x:v>
      </x:c>
    </x:row>
    <x:row r="1245" spans="3:8">
      <x:c r="C1245" s="241" t="s">
        <x:v>7816</x:v>
      </x:c>
      <x:c r="D1245" s="240" t="s">
        <x:v>4067</x:v>
      </x:c>
      <x:c r="E1245" s="240">
        <x:v>1</x:v>
      </x:c>
      <x:c r="F1245" s="280" t="s">
        <x:v>11217</x:v>
      </x:c>
      <x:c r="G1245" s="281" t="s">
        <x:v>4027</x:v>
      </x:c>
      <x:c r="H1245" s="281">
        <x:v>1</x:v>
      </x:c>
    </x:row>
    <x:row r="1246" spans="3:8">
      <x:c r="C1246" s="241" t="s">
        <x:v>6136</x:v>
      </x:c>
      <x:c r="D1246" s="240" t="s">
        <x:v>4067</x:v>
      </x:c>
      <x:c r="E1246" s="240">
        <x:v>1</x:v>
      </x:c>
      <x:c r="F1246" s="241" t="s">
        <x:v>6130</x:v>
      </x:c>
      <x:c r="G1246" s="240" t="s">
        <x:v>6089</x:v>
      </x:c>
      <x:c r="H1246" s="240">
        <x:v>1</x:v>
      </x:c>
    </x:row>
    <x:row r="1247" spans="3:8">
      <x:c r="C1247" s="241" t="s">
        <x:v>6293</x:v>
      </x:c>
      <x:c r="D1247" s="240" t="s">
        <x:v>4067</x:v>
      </x:c>
      <x:c r="E1247" s="240">
        <x:v>1</x:v>
      </x:c>
      <x:c r="F1247" s="280" t="s">
        <x:v>6178</x:v>
      </x:c>
      <x:c r="G1247" s="281" t="s">
        <x:v>6089</x:v>
      </x:c>
      <x:c r="H1247" s="281">
        <x:v>1</x:v>
      </x:c>
    </x:row>
    <x:row r="1248" spans="3:8">
      <x:c r="C1248" s="241" t="s">
        <x:v>6130</x:v>
      </x:c>
      <x:c r="D1248" s="240" t="s">
        <x:v>6089</x:v>
      </x:c>
      <x:c r="E1248" s="240">
        <x:v>1</x:v>
      </x:c>
      <x:c r="F1248" s="280" t="s">
        <x:v>1977</x:v>
      </x:c>
      <x:c r="G1248" s="281" t="s">
        <x:v>6089</x:v>
      </x:c>
      <x:c r="H1248" s="281">
        <x:v>1</x:v>
      </x:c>
    </x:row>
    <x:row r="1249" spans="3:8">
      <x:c r="C1249" s="241" t="s">
        <x:v>6178</x:v>
      </x:c>
      <x:c r="D1249" s="240" t="s">
        <x:v>6089</x:v>
      </x:c>
      <x:c r="E1249" s="240">
        <x:v>1</x:v>
      </x:c>
      <x:c r="F1249" s="280" t="s">
        <x:v>6136</x:v>
      </x:c>
      <x:c r="G1249" s="281" t="s">
        <x:v>4067</x:v>
      </x:c>
      <x:c r="H1249" s="281">
        <x:v>1</x:v>
      </x:c>
    </x:row>
    <x:row r="1250" spans="3:8">
      <x:c r="C1250" s="241" t="s">
        <x:v>1977</x:v>
      </x:c>
      <x:c r="D1250" s="240" t="s">
        <x:v>6089</x:v>
      </x:c>
      <x:c r="E1250" s="240">
        <x:v>1</x:v>
      </x:c>
      <x:c r="F1250" s="280" t="s">
        <x:v>8948</x:v>
      </x:c>
      <x:c r="G1250" s="281" t="s">
        <x:v>4007</x:v>
      </x:c>
      <x:c r="H1250" s="281">
        <x:v>1</x:v>
      </x:c>
    </x:row>
    <x:row r="1251" spans="3:8">
      <x:c r="C1251" s="241" t="s">
        <x:v>9186</x:v>
      </x:c>
      <x:c r="D1251" s="240" t="s">
        <x:v>6089</x:v>
      </x:c>
      <x:c r="E1251" s="240">
        <x:v>2</x:v>
      </x:c>
      <x:c r="F1251" s="280" t="s">
        <x:v>9186</x:v>
      </x:c>
      <x:c r="G1251" s="281" t="s">
        <x:v>6089</x:v>
      </x:c>
      <x:c r="H1251" s="281">
        <x:v>2</x:v>
      </x:c>
    </x:row>
    <x:row r="1252" spans="3:8">
      <x:c r="C1252" s="241" t="s">
        <x:v>1989</x:v>
      </x:c>
      <x:c r="D1252" s="240" t="s">
        <x:v>6089</x:v>
      </x:c>
      <x:c r="E1252" s="240">
        <x:v>1</x:v>
      </x:c>
      <x:c r="F1252" s="280" t="s">
        <x:v>1989</x:v>
      </x:c>
      <x:c r="G1252" s="281" t="s">
        <x:v>6089</x:v>
      </x:c>
      <x:c r="H1252" s="281">
        <x:v>1</x:v>
      </x:c>
    </x:row>
    <x:row r="1253" spans="3:8">
      <x:c r="C1253" s="241" t="s">
        <x:v>8473</x:v>
      </x:c>
      <x:c r="D1253" s="240" t="s">
        <x:v>6089</x:v>
      </x:c>
      <x:c r="E1253" s="240">
        <x:v>1</x:v>
      </x:c>
      <x:c r="F1253" s="280" t="s">
        <x:v>8473</x:v>
      </x:c>
      <x:c r="G1253" s="281" t="s">
        <x:v>6089</x:v>
      </x:c>
      <x:c r="H1253" s="281">
        <x:v>1</x:v>
      </x:c>
    </x:row>
    <x:row r="1254" spans="3:8">
      <x:c r="C1254" s="241" t="s">
        <x:v>2004</x:v>
      </x:c>
      <x:c r="D1254" s="240" t="s">
        <x:v>6089</x:v>
      </x:c>
      <x:c r="E1254" s="240">
        <x:v>1</x:v>
      </x:c>
      <x:c r="F1254" s="280" t="s">
        <x:v>2004</x:v>
      </x:c>
      <x:c r="G1254" s="281" t="s">
        <x:v>6089</x:v>
      </x:c>
      <x:c r="H1254" s="281">
        <x:v>1</x:v>
      </x:c>
    </x:row>
    <x:row r="1255" spans="3:8">
      <x:c r="C1255" s="241" t="s">
        <x:v>8417</x:v>
      </x:c>
      <x:c r="D1255" s="240" t="s">
        <x:v>6089</x:v>
      </x:c>
      <x:c r="E1255" s="240">
        <x:v>1</x:v>
      </x:c>
      <x:c r="F1255" s="280" t="s">
        <x:v>6293</x:v>
      </x:c>
      <x:c r="G1255" s="281" t="s">
        <x:v>4067</x:v>
      </x:c>
      <x:c r="H1255" s="281">
        <x:v>1</x:v>
      </x:c>
    </x:row>
    <x:row r="1256" spans="3:8">
      <x:c r="C1256" s="241" t="s">
        <x:v>2171</x:v>
      </x:c>
      <x:c r="D1256" s="240" t="s">
        <x:v>4027</x:v>
      </x:c>
      <x:c r="E1256" s="240">
        <x:v>1</x:v>
      </x:c>
      <x:c r="F1256" s="241" t="s">
        <x:v>8417</x:v>
      </x:c>
      <x:c r="G1256" s="240" t="s">
        <x:v>6089</x:v>
      </x:c>
      <x:c r="H1256" s="240">
        <x:v>1</x:v>
      </x:c>
    </x:row>
    <x:row r="1257" spans="3:8">
      <x:c r="C1257" s="241" t="s">
        <x:v>11217</x:v>
      </x:c>
      <x:c r="D1257" s="240" t="s">
        <x:v>4027</x:v>
      </x:c>
      <x:c r="E1257" s="240">
        <x:v>1</x:v>
      </x:c>
      <x:c r="F1257" s="241" t="s">
        <x:v>6260</x:v>
      </x:c>
      <x:c r="G1257" s="240" t="s">
        <x:v>4027</x:v>
      </x:c>
      <x:c r="H1257" s="240">
        <x:v>1</x:v>
      </x:c>
    </x:row>
    <x:row r="1258" spans="3:8">
      <x:c r="C1258" s="241" t="s">
        <x:v>6260</x:v>
      </x:c>
      <x:c r="D1258" s="240" t="s">
        <x:v>4027</x:v>
      </x:c>
      <x:c r="E1258" s="240">
        <x:v>1</x:v>
      </x:c>
      <x:c r="F1258" s="241" t="s">
        <x:v>8341</x:v>
      </x:c>
      <x:c r="G1258" s="240" t="s">
        <x:v>6097</x:v>
      </x:c>
      <x:c r="H1258" s="240">
        <x:v>1</x:v>
      </x:c>
    </x:row>
    <x:row r="1259" spans="5:5">
      <x:c r="E1259" s="240">
        <x:f>SUM(E1238:E1258)</x:f>
        <x:v>22</x:v>
      </x:c>
    </x:row>
    <x:row r="1260" spans="1:8">
      <x:c r="A1260" s="232">
        <x:v>45822</x:v>
      </x:c>
      <x:c r="B1260" s="499"/>
      <x:c r="C1260" s="241" t="s">
        <x:v>9306</x:v>
      </x:c>
      <x:c r="D1260" s="240" t="s">
        <x:v>139</x:v>
      </x:c>
      <x:c r="E1260" s="240">
        <x:v>1</x:v>
      </x:c>
      <x:c r="F1260" s="280" t="s">
        <x:v>11401</x:v>
      </x:c>
      <x:c r="G1260" s="281" t="s">
        <x:v>6089</x:v>
      </x:c>
      <x:c r="H1260" s="281">
        <x:v>1</x:v>
      </x:c>
    </x:row>
    <x:row r="1261" spans="3:8">
      <x:c r="C1261" s="241" t="s">
        <x:v>12600</x:v>
      </x:c>
      <x:c r="D1261" s="240" t="s">
        <x:v>4007</x:v>
      </x:c>
      <x:c r="E1261" s="240">
        <x:v>1</x:v>
      </x:c>
      <x:c r="F1261" s="280" t="s">
        <x:v>12600</x:v>
      </x:c>
      <x:c r="G1261" s="281" t="s">
        <x:v>4007</x:v>
      </x:c>
      <x:c r="H1261" s="281">
        <x:v>1</x:v>
      </x:c>
    </x:row>
    <x:row r="1262" spans="3:8">
      <x:c r="C1262" s="241" t="s">
        <x:v>12362</x:v>
      </x:c>
      <x:c r="D1262" s="240" t="s">
        <x:v>4007</x:v>
      </x:c>
      <x:c r="E1262" s="240">
        <x:v>1</x:v>
      </x:c>
      <x:c r="F1262" s="280" t="s">
        <x:v>7859</x:v>
      </x:c>
      <x:c r="G1262" s="281" t="s">
        <x:v>6097</x:v>
      </x:c>
      <x:c r="H1262" s="281">
        <x:v>1</x:v>
      </x:c>
    </x:row>
    <x:row r="1263" spans="3:8">
      <x:c r="C1263" s="241" t="s">
        <x:v>5540</x:v>
      </x:c>
      <x:c r="D1263" s="240" t="s">
        <x:v>4007</x:v>
      </x:c>
      <x:c r="E1263" s="240">
        <x:v>1</x:v>
      </x:c>
      <x:c r="F1263" s="280" t="s">
        <x:v>11314</x:v>
      </x:c>
      <x:c r="G1263" s="281" t="s">
        <x:v>6089</x:v>
      </x:c>
      <x:c r="H1263" s="281">
        <x:v>1</x:v>
      </x:c>
    </x:row>
    <x:row r="1264" spans="3:8">
      <x:c r="C1264" s="241" t="s">
        <x:v>11389</x:v>
      </x:c>
      <x:c r="D1264" s="240" t="s">
        <x:v>4007</x:v>
      </x:c>
      <x:c r="E1264" s="240">
        <x:v>1</x:v>
      </x:c>
      <x:c r="F1264" s="280" t="s">
        <x:v>12707</x:v>
      </x:c>
      <x:c r="G1264" s="281" t="s">
        <x:v>6089</x:v>
      </x:c>
      <x:c r="H1264" s="281">
        <x:v>1</x:v>
      </x:c>
    </x:row>
    <x:row r="1265" spans="3:8">
      <x:c r="C1265" s="241" t="s">
        <x:v>7859</x:v>
      </x:c>
      <x:c r="D1265" s="240" t="s">
        <x:v>6097</x:v>
      </x:c>
      <x:c r="E1265" s="240">
        <x:v>1</x:v>
      </x:c>
      <x:c r="F1265" s="280" t="s">
        <x:v>12481</x:v>
      </x:c>
      <x:c r="G1265" s="281" t="s">
        <x:v>6097</x:v>
      </x:c>
      <x:c r="H1265" s="281">
        <x:v>1</x:v>
      </x:c>
    </x:row>
    <x:row r="1266" spans="3:8">
      <x:c r="C1266" s="241" t="s">
        <x:v>12481</x:v>
      </x:c>
      <x:c r="D1266" s="240" t="s">
        <x:v>6097</x:v>
      </x:c>
      <x:c r="E1266" s="240">
        <x:v>1</x:v>
      </x:c>
      <x:c r="F1266" s="241" t="s">
        <x:v>12259</x:v>
      </x:c>
      <x:c r="G1266" s="240" t="s">
        <x:v>4027</x:v>
      </x:c>
      <x:c r="H1266" s="240">
        <x:v>1</x:v>
      </x:c>
    </x:row>
    <x:row r="1267" spans="3:8">
      <x:c r="C1267" s="241" t="s">
        <x:v>4555</x:v>
      </x:c>
      <x:c r="D1267" s="240" t="s">
        <x:v>6097</x:v>
      </x:c>
      <x:c r="E1267" s="240">
        <x:v>1</x:v>
      </x:c>
      <x:c r="F1267" s="241" t="s">
        <x:v>12362</x:v>
      </x:c>
      <x:c r="G1267" s="240" t="s">
        <x:v>4007</x:v>
      </x:c>
      <x:c r="H1267" s="240">
        <x:v>1</x:v>
      </x:c>
    </x:row>
    <x:row r="1268" spans="3:8">
      <x:c r="C1268" s="241" t="s">
        <x:v>9289</x:v>
      </x:c>
      <x:c r="D1268" s="240" t="s">
        <x:v>6097</x:v>
      </x:c>
      <x:c r="E1268" s="240">
        <x:v>1</x:v>
      </x:c>
      <x:c r="F1268" s="241" t="s">
        <x:v>5540</x:v>
      </x:c>
      <x:c r="G1268" s="240" t="s">
        <x:v>4007</x:v>
      </x:c>
      <x:c r="H1268" s="240">
        <x:v>1</x:v>
      </x:c>
    </x:row>
    <x:row r="1269" spans="3:8">
      <x:c r="C1269" s="241" t="s">
        <x:v>9189</x:v>
      </x:c>
      <x:c r="D1269" s="240" t="s">
        <x:v>6097</x:v>
      </x:c>
      <x:c r="E1269" s="240">
        <x:v>1</x:v>
      </x:c>
      <x:c r="F1269" s="241" t="s">
        <x:v>7490</x:v>
      </x:c>
      <x:c r="G1269" s="240" t="s">
        <x:v>4067</x:v>
      </x:c>
      <x:c r="H1269" s="240">
        <x:v>1</x:v>
      </x:c>
    </x:row>
    <x:row r="1270" spans="3:8">
      <x:c r="C1270" s="241" t="s">
        <x:v>8341</x:v>
      </x:c>
      <x:c r="D1270" s="240" t="s">
        <x:v>6097</x:v>
      </x:c>
      <x:c r="E1270" s="240">
        <x:v>1</x:v>
      </x:c>
      <x:c r="F1270" s="241" t="s">
        <x:v>7857</x:v>
      </x:c>
      <x:c r="G1270" s="240" t="s">
        <x:v>4067</x:v>
      </x:c>
      <x:c r="H1270" s="240">
        <x:v>1</x:v>
      </x:c>
    </x:row>
    <x:row r="1271" spans="3:8">
      <x:c r="C1271" s="241" t="s">
        <x:v>7490</x:v>
      </x:c>
      <x:c r="D1271" s="240" t="s">
        <x:v>4067</x:v>
      </x:c>
      <x:c r="E1271" s="240">
        <x:v>1</x:v>
      </x:c>
      <x:c r="F1271" s="241" t="s">
        <x:v>11389</x:v>
      </x:c>
      <x:c r="G1271" s="240" t="s">
        <x:v>4007</x:v>
      </x:c>
      <x:c r="H1271" s="240">
        <x:v>1</x:v>
      </x:c>
    </x:row>
    <x:row r="1272" spans="3:8">
      <x:c r="C1272" s="241" t="s">
        <x:v>7857</x:v>
      </x:c>
      <x:c r="D1272" s="240" t="s">
        <x:v>4067</x:v>
      </x:c>
      <x:c r="E1272" s="240">
        <x:v>1</x:v>
      </x:c>
      <x:c r="F1272" s="241" t="s">
        <x:v>2475</x:v>
      </x:c>
      <x:c r="G1272" s="240" t="s">
        <x:v>4067</x:v>
      </x:c>
      <x:c r="H1272" s="240">
        <x:v>1</x:v>
      </x:c>
    </x:row>
    <x:row r="1273" spans="3:8">
      <x:c r="C1273" s="241" t="s">
        <x:v>2475</x:v>
      </x:c>
      <x:c r="D1273" s="240" t="s">
        <x:v>4067</x:v>
      </x:c>
      <x:c r="E1273" s="240">
        <x:v>1</x:v>
      </x:c>
      <x:c r="F1273" s="280" t="s">
        <x:v>4555</x:v>
      </x:c>
      <x:c r="G1273" s="281" t="s">
        <x:v>6097</x:v>
      </x:c>
      <x:c r="H1273" s="281">
        <x:v>1</x:v>
      </x:c>
    </x:row>
    <x:row r="1274" spans="3:8">
      <x:c r="C1274" s="241" t="s">
        <x:v>8554</x:v>
      </x:c>
      <x:c r="D1274" s="240" t="s">
        <x:v>4067</x:v>
      </x:c>
      <x:c r="E1274" s="240">
        <x:v>1</x:v>
      </x:c>
      <x:c r="F1274" s="280" t="s">
        <x:v>9289</x:v>
      </x:c>
      <x:c r="G1274" s="281" t="s">
        <x:v>6097</x:v>
      </x:c>
      <x:c r="H1274" s="281">
        <x:v>1</x:v>
      </x:c>
    </x:row>
    <x:row r="1275" spans="3:8">
      <x:c r="C1275" s="241" t="s">
        <x:v>2114</x:v>
      </x:c>
      <x:c r="D1275" s="240" t="s">
        <x:v>4067</x:v>
      </x:c>
      <x:c r="E1275" s="240">
        <x:v>1</x:v>
      </x:c>
      <x:c r="F1275" s="280" t="s">
        <x:v>9189</x:v>
      </x:c>
      <x:c r="G1275" s="281" t="s">
        <x:v>6097</x:v>
      </x:c>
      <x:c r="H1275" s="281">
        <x:v>1</x:v>
      </x:c>
    </x:row>
    <x:row r="1276" spans="3:8">
      <x:c r="C1276" s="241" t="s">
        <x:v>1952</x:v>
      </x:c>
      <x:c r="D1276" s="240" t="s">
        <x:v>4067</x:v>
      </x:c>
      <x:c r="E1276" s="240">
        <x:v>1</x:v>
      </x:c>
      <x:c r="F1276" s="280" t="s">
        <x:v>8554</x:v>
      </x:c>
      <x:c r="G1276" s="281" t="s">
        <x:v>4067</x:v>
      </x:c>
      <x:c r="H1276" s="281">
        <x:v>1</x:v>
      </x:c>
    </x:row>
    <x:row r="1277" spans="3:8">
      <x:c r="C1277" s="241" t="s">
        <x:v>4409</x:v>
      </x:c>
      <x:c r="D1277" s="240" t="s">
        <x:v>4067</x:v>
      </x:c>
      <x:c r="E1277" s="240">
        <x:v>1</x:v>
      </x:c>
      <x:c r="F1277" s="280" t="s">
        <x:v>4523</x:v>
      </x:c>
      <x:c r="G1277" s="281" t="s">
        <x:v>6089</x:v>
      </x:c>
      <x:c r="H1277" s="281">
        <x:v>2</x:v>
      </x:c>
    </x:row>
    <x:row r="1278" spans="3:8">
      <x:c r="C1278" s="241" t="s">
        <x:v>4370</x:v>
      </x:c>
      <x:c r="D1278" s="240" t="s">
        <x:v>139</x:v>
      </x:c>
      <x:c r="E1278" s="240">
        <x:v>1</x:v>
      </x:c>
      <x:c r="F1278" s="280" t="s">
        <x:v>9323</x:v>
      </x:c>
      <x:c r="G1278" s="281" t="s">
        <x:v>6089</x:v>
      </x:c>
      <x:c r="H1278" s="281">
        <x:v>1</x:v>
      </x:c>
    </x:row>
    <x:row r="1279" spans="3:8">
      <x:c r="C1279" s="241" t="s">
        <x:v>11401</x:v>
      </x:c>
      <x:c r="D1279" s="240" t="s">
        <x:v>6089</x:v>
      </x:c>
      <x:c r="E1279" s="240">
        <x:v>1</x:v>
      </x:c>
      <x:c r="F1279" s="280" t="s">
        <x:v>2114</x:v>
      </x:c>
      <x:c r="G1279" s="281" t="s">
        <x:v>4067</x:v>
      </x:c>
      <x:c r="H1279" s="281">
        <x:v>1</x:v>
      </x:c>
    </x:row>
    <x:row r="1280" spans="3:8">
      <x:c r="C1280" s="241" t="s">
        <x:v>11314</x:v>
      </x:c>
      <x:c r="D1280" s="240" t="s">
        <x:v>6089</x:v>
      </x:c>
      <x:c r="E1280" s="240">
        <x:v>1</x:v>
      </x:c>
      <x:c r="F1280" s="241" t="s">
        <x:v>9306</x:v>
      </x:c>
      <x:c r="G1280" s="240" t="s">
        <x:v>139</x:v>
      </x:c>
      <x:c r="H1280" s="240">
        <x:v>1</x:v>
      </x:c>
    </x:row>
    <x:row r="1281" spans="3:8">
      <x:c r="C1281" s="241" t="s">
        <x:v>12707</x:v>
      </x:c>
      <x:c r="D1281" s="240" t="s">
        <x:v>6089</x:v>
      </x:c>
      <x:c r="E1281" s="240">
        <x:v>1</x:v>
      </x:c>
      <x:c r="F1281" s="241" t="s">
        <x:v>1952</x:v>
      </x:c>
      <x:c r="G1281" s="240" t="s">
        <x:v>4067</x:v>
      </x:c>
      <x:c r="H1281" s="240">
        <x:v>1</x:v>
      </x:c>
    </x:row>
    <x:row r="1282" spans="3:8">
      <x:c r="C1282" s="241" t="s">
        <x:v>4523</x:v>
      </x:c>
      <x:c r="D1282" s="240" t="s">
        <x:v>6089</x:v>
      </x:c>
      <x:c r="E1282" s="240">
        <x:v>2</x:v>
      </x:c>
      <x:c r="F1282" s="241" t="s">
        <x:v>4409</x:v>
      </x:c>
      <x:c r="G1282" s="240" t="s">
        <x:v>4067</x:v>
      </x:c>
      <x:c r="H1282" s="240">
        <x:v>1</x:v>
      </x:c>
    </x:row>
    <x:row r="1283" spans="3:8">
      <x:c r="C1283" s="241" t="s">
        <x:v>9323</x:v>
      </x:c>
      <x:c r="D1283" s="240" t="s">
        <x:v>6089</x:v>
      </x:c>
      <x:c r="E1283" s="240">
        <x:v>1</x:v>
      </x:c>
      <x:c r="F1283" s="241" t="s">
        <x:v>4370</x:v>
      </x:c>
      <x:c r="G1283" s="240" t="s">
        <x:v>139</x:v>
      </x:c>
      <x:c r="H1283" s="240">
        <x:v>1</x:v>
      </x:c>
    </x:row>
    <x:row r="1284" spans="3:8">
      <x:c r="C1284" s="241" t="s">
        <x:v>12259</x:v>
      </x:c>
      <x:c r="D1284" s="240" t="s">
        <x:v>4027</x:v>
      </x:c>
      <x:c r="E1284" s="240">
        <x:v>1</x:v>
      </x:c>
      <x:c r="F1284" s="241" t="s">
        <x:v>8341</x:v>
      </x:c>
      <x:c r="G1284" s="240" t="s">
        <x:v>6097</x:v>
      </x:c>
      <x:c r="H1284" s="240">
        <x:v>1</x:v>
      </x:c>
    </x:row>
    <x:row r="1285" spans="5:5">
      <x:c r="E1285" s="240">
        <x:f>SUM(E1260:E1284)</x:f>
        <x:v>26</x:v>
      </x:c>
    </x:row>
    <x:row r="1286" spans="1:8">
      <x:c r="A1286" s="232">
        <x:v>45823</x:v>
      </x:c>
      <x:c r="B1286" s="499"/>
      <x:c r="C1286" s="241" t="s">
        <x:v>5920</x:v>
      </x:c>
      <x:c r="D1286" s="240" t="s">
        <x:v>4007</x:v>
      </x:c>
      <x:c r="E1286" s="240">
        <x:v>1</x:v>
      </x:c>
      <x:c r="F1286" s="241" t="s">
        <x:v>7550</x:v>
      </x:c>
      <x:c r="G1286" s="240" t="s">
        <x:v>139</x:v>
      </x:c>
      <x:c r="H1286" s="240">
        <x:v>1</x:v>
      </x:c>
    </x:row>
    <x:row r="1287" spans="3:8">
      <x:c r="C1287" s="241" t="s">
        <x:v>7784</x:v>
      </x:c>
      <x:c r="D1287" s="240" t="s">
        <x:v>4007</x:v>
      </x:c>
      <x:c r="E1287" s="240">
        <x:v>1</x:v>
      </x:c>
      <x:c r="F1287" s="241" t="s">
        <x:v>2544</x:v>
      </x:c>
      <x:c r="G1287" s="240" t="s">
        <x:v>4067</x:v>
      </x:c>
      <x:c r="H1287" s="240">
        <x:v>1</x:v>
      </x:c>
    </x:row>
    <x:row r="1288" spans="3:8">
      <x:c r="C1288" s="241" t="s">
        <x:v>7761</x:v>
      </x:c>
      <x:c r="D1288" s="240" t="s">
        <x:v>6097</x:v>
      </x:c>
      <x:c r="E1288" s="240">
        <x:v>1</x:v>
      </x:c>
      <x:c r="F1288" s="241" t="s">
        <x:v>2615</x:v>
      </x:c>
      <x:c r="G1288" s="240" t="s">
        <x:v>4027</x:v>
      </x:c>
      <x:c r="H1288" s="240">
        <x:v>1</x:v>
      </x:c>
    </x:row>
    <x:row r="1289" spans="3:8">
      <x:c r="C1289" s="241" t="s">
        <x:v>4467</x:v>
      </x:c>
      <x:c r="D1289" s="240" t="s">
        <x:v>6097</x:v>
      </x:c>
      <x:c r="E1289" s="240">
        <x:v>1</x:v>
      </x:c>
      <x:c r="F1289" s="241" t="s">
        <x:v>5920</x:v>
      </x:c>
      <x:c r="G1289" s="240" t="s">
        <x:v>4007</x:v>
      </x:c>
      <x:c r="H1289" s="240">
        <x:v>1</x:v>
      </x:c>
    </x:row>
    <x:row r="1290" spans="3:8">
      <x:c r="C1290" s="241" t="s">
        <x:v>8341</x:v>
      </x:c>
      <x:c r="D1290" s="240" t="s">
        <x:v>6097</x:v>
      </x:c>
      <x:c r="E1290" s="240">
        <x:v>2</x:v>
      </x:c>
      <x:c r="F1290" s="280" t="s">
        <x:v>7784</x:v>
      </x:c>
      <x:c r="G1290" s="281" t="s">
        <x:v>4007</x:v>
      </x:c>
      <x:c r="H1290" s="281">
        <x:v>1</x:v>
      </x:c>
    </x:row>
    <x:row r="1291" spans="3:8">
      <x:c r="C1291" s="241" t="s">
        <x:v>8993</x:v>
      </x:c>
      <x:c r="D1291" s="240" t="s">
        <x:v>6097</x:v>
      </x:c>
      <x:c r="E1291" s="240">
        <x:v>1</x:v>
      </x:c>
      <x:c r="F1291" s="280" t="s">
        <x:v>12453</x:v>
      </x:c>
      <x:c r="G1291" s="281" t="s">
        <x:v>139</x:v>
      </x:c>
      <x:c r="H1291" s="281">
        <x:v>1</x:v>
      </x:c>
    </x:row>
    <x:row r="1292" spans="3:8">
      <x:c r="C1292" s="241" t="s">
        <x:v>2544</x:v>
      </x:c>
      <x:c r="D1292" s="240" t="s">
        <x:v>4067</x:v>
      </x:c>
      <x:c r="E1292" s="240">
        <x:v>1</x:v>
      </x:c>
      <x:c r="F1292" s="280" t="s">
        <x:v>7761</x:v>
      </x:c>
      <x:c r="G1292" s="281" t="s">
        <x:v>6097</x:v>
      </x:c>
      <x:c r="H1292" s="281">
        <x:v>1</x:v>
      </x:c>
    </x:row>
    <x:row r="1293" spans="3:8">
      <x:c r="C1293" s="241" t="s">
        <x:v>6201</x:v>
      </x:c>
      <x:c r="D1293" s="240" t="s">
        <x:v>4067</x:v>
      </x:c>
      <x:c r="E1293" s="240">
        <x:v>1</x:v>
      </x:c>
      <x:c r="F1293" s="241" t="s">
        <x:v>6201</x:v>
      </x:c>
      <x:c r="G1293" s="240" t="s">
        <x:v>4067</x:v>
      </x:c>
      <x:c r="H1293" s="240">
        <x:v>1</x:v>
      </x:c>
    </x:row>
    <x:row r="1294" spans="3:8">
      <x:c r="C1294" s="241" t="s">
        <x:v>8345</x:v>
      </x:c>
      <x:c r="D1294" s="240" t="s">
        <x:v>4067</x:v>
      </x:c>
      <x:c r="E1294" s="240">
        <x:v>1</x:v>
      </x:c>
      <x:c r="F1294" s="241" t="s">
        <x:v>9240</x:v>
      </x:c>
      <x:c r="G1294" s="240" t="s">
        <x:v>4027</x:v>
      </x:c>
      <x:c r="H1294" s="240">
        <x:v>1</x:v>
      </x:c>
    </x:row>
    <x:row r="1295" spans="3:8">
      <x:c r="C1295" s="241" t="s">
        <x:v>9035</x:v>
      </x:c>
      <x:c r="D1295" s="240" t="s">
        <x:v>4067</x:v>
      </x:c>
      <x:c r="E1295" s="240">
        <x:v>1</x:v>
      </x:c>
      <x:c r="F1295" s="241" t="s">
        <x:v>8345</x:v>
      </x:c>
      <x:c r="G1295" s="240" t="s">
        <x:v>4067</x:v>
      </x:c>
      <x:c r="H1295" s="240">
        <x:v>1</x:v>
      </x:c>
    </x:row>
    <x:row r="1296" spans="1:8">
      <x:c r="A1296" s="227" t="s">
        <x:v>9210</x:v>
      </x:c>
      <x:c r="C1296" s="241" t="s">
        <x:v>9003</x:v>
      </x:c>
      <x:c r="D1296" s="240" t="s">
        <x:v>139</x:v>
      </x:c>
      <x:c r="E1296" s="240">
        <x:v>1</x:v>
      </x:c>
      <x:c r="F1296" s="241" t="s">
        <x:v>9035</x:v>
      </x:c>
      <x:c r="G1296" s="240" t="s">
        <x:v>4067</x:v>
      </x:c>
      <x:c r="H1296" s="240">
        <x:v>1</x:v>
      </x:c>
    </x:row>
    <x:row r="1297" spans="3:8">
      <x:c r="C1297" s="241" t="s">
        <x:v>8338</x:v>
      </x:c>
      <x:c r="D1297" s="240" t="s">
        <x:v>6089</x:v>
      </x:c>
      <x:c r="E1297" s="240">
        <x:v>1</x:v>
      </x:c>
      <x:c r="F1297" s="280" t="s">
        <x:v>8338</x:v>
      </x:c>
      <x:c r="G1297" s="281" t="s">
        <x:v>6089</x:v>
      </x:c>
      <x:c r="H1297" s="281">
        <x:v>1</x:v>
      </x:c>
    </x:row>
    <x:row r="1298" spans="1:8">
      <x:c r="A1298" s="227" t="s">
        <x:v>7479</x:v>
      </x:c>
      <x:c r="C1298" s="241" t="s">
        <x:v>7550</x:v>
      </x:c>
      <x:c r="D1298" s="240" t="s">
        <x:v>139</x:v>
      </x:c>
      <x:c r="E1298" s="240">
        <x:v>1</x:v>
      </x:c>
      <x:c r="F1298" s="280" t="s">
        <x:v>4467</x:v>
      </x:c>
      <x:c r="G1298" s="281" t="s">
        <x:v>6097</x:v>
      </x:c>
      <x:c r="H1298" s="281">
        <x:v>1</x:v>
      </x:c>
    </x:row>
    <x:row r="1299" spans="1:8">
      <x:c r="A1299" s="224" t="s">
        <x:v>7479</x:v>
      </x:c>
      <x:c r="C1299" s="241" t="s">
        <x:v>12453</x:v>
      </x:c>
      <x:c r="D1299" s="240" t="s">
        <x:v>139</x:v>
      </x:c>
      <x:c r="E1299" s="240">
        <x:v>1</x:v>
      </x:c>
      <x:c r="F1299" s="280" t="s">
        <x:v>9003</x:v>
      </x:c>
      <x:c r="G1299" s="281" t="s">
        <x:v>139</x:v>
      </x:c>
      <x:c r="H1299" s="281">
        <x:v>1</x:v>
      </x:c>
    </x:row>
    <x:row r="1300" spans="3:8">
      <x:c r="C1300" s="241" t="s">
        <x:v>2615</x:v>
      </x:c>
      <x:c r="D1300" s="240" t="s">
        <x:v>4027</x:v>
      </x:c>
      <x:c r="E1300" s="240">
        <x:v>1</x:v>
      </x:c>
      <x:c r="F1300" s="280" t="s">
        <x:v>8341</x:v>
      </x:c>
      <x:c r="G1300" s="281" t="s">
        <x:v>6097</x:v>
      </x:c>
      <x:c r="H1300" s="281">
        <x:v>2</x:v>
      </x:c>
    </x:row>
    <x:row r="1301" spans="3:8">
      <x:c r="C1301" s="241" t="s">
        <x:v>9240</x:v>
      </x:c>
      <x:c r="D1301" s="240" t="s">
        <x:v>4027</x:v>
      </x:c>
      <x:c r="E1301" s="240">
        <x:v>1</x:v>
      </x:c>
      <x:c r="F1301" s="280" t="s">
        <x:v>8993</x:v>
      </x:c>
      <x:c r="G1301" s="281" t="s">
        <x:v>6097</x:v>
      </x:c>
      <x:c r="H1301" s="281">
        <x:v>1</x:v>
      </x:c>
    </x:row>
    <x:row r="1302" spans="5:5">
      <x:c r="E1302" s="240">
        <x:f>SUM(E1286:E1301)</x:f>
        <x:v>17</x:v>
      </x:c>
    </x:row>
    <x:row r="1303" spans="1:8">
      <x:c r="A1303" s="232">
        <x:v>45824</x:v>
      </x:c>
      <x:c r="B1303" s="499"/>
      <x:c r="C1303" s="241" t="s">
        <x:v>7918</x:v>
      </x:c>
      <x:c r="D1303" s="240" t="s">
        <x:v>6097</x:v>
      </x:c>
      <x:c r="E1303" s="240">
        <x:v>1</x:v>
      </x:c>
      <x:c r="F1303" s="241" t="s">
        <x:v>7499</x:v>
      </x:c>
      <x:c r="G1303" s="240" t="s">
        <x:v>6089</x:v>
      </x:c>
      <x:c r="H1303" s="240">
        <x:v>1</x:v>
      </x:c>
    </x:row>
    <x:row r="1304" spans="3:8">
      <x:c r="C1304" s="241" t="s">
        <x:v>9026</x:v>
      </x:c>
      <x:c r="D1304" s="240" t="s">
        <x:v>6097</x:v>
      </x:c>
      <x:c r="E1304" s="240">
        <x:v>1</x:v>
      </x:c>
      <x:c r="F1304" s="241" t="s">
        <x:v>11353</x:v>
      </x:c>
      <x:c r="G1304" s="240" t="s">
        <x:v>6089</x:v>
      </x:c>
      <x:c r="H1304" s="240">
        <x:v>1</x:v>
      </x:c>
    </x:row>
    <x:row r="1305" spans="3:8">
      <x:c r="C1305" s="241" t="s">
        <x:v>9162</x:v>
      </x:c>
      <x:c r="D1305" s="240" t="s">
        <x:v>4067</x:v>
      </x:c>
      <x:c r="E1305" s="240">
        <x:v>1</x:v>
      </x:c>
      <x:c r="F1305" s="280" t="s">
        <x:v>2190</x:v>
      </x:c>
      <x:c r="G1305" s="281" t="s">
        <x:v>4027</x:v>
      </x:c>
      <x:c r="H1305" s="281">
        <x:v>1</x:v>
      </x:c>
    </x:row>
    <x:row r="1306" spans="3:8">
      <x:c r="C1306" s="241" t="s">
        <x:v>7499</x:v>
      </x:c>
      <x:c r="D1306" s="240" t="s">
        <x:v>6089</x:v>
      </x:c>
      <x:c r="E1306" s="240">
        <x:v>1</x:v>
      </x:c>
      <x:c r="F1306" s="241" t="s">
        <x:v>7918</x:v>
      </x:c>
      <x:c r="G1306" s="240" t="s">
        <x:v>6097</x:v>
      </x:c>
      <x:c r="H1306" s="240">
        <x:v>1</x:v>
      </x:c>
    </x:row>
    <x:row r="1307" spans="3:8">
      <x:c r="C1307" s="241" t="s">
        <x:v>11353</x:v>
      </x:c>
      <x:c r="D1307" s="240" t="s">
        <x:v>6089</x:v>
      </x:c>
      <x:c r="E1307" s="240">
        <x:v>1</x:v>
      </x:c>
      <x:c r="F1307" s="241" t="s">
        <x:v>12669</x:v>
      </x:c>
      <x:c r="G1307" s="240" t="s">
        <x:v>4027</x:v>
      </x:c>
      <x:c r="H1307" s="240">
        <x:v>1</x:v>
      </x:c>
    </x:row>
    <x:row r="1308" spans="3:8">
      <x:c r="C1308" s="241" t="s">
        <x:v>8468</x:v>
      </x:c>
      <x:c r="D1308" s="240" t="s">
        <x:v>6089</x:v>
      </x:c>
      <x:c r="E1308" s="240">
        <x:v>1</x:v>
      </x:c>
      <x:c r="F1308" s="241" t="s">
        <x:v>8468</x:v>
      </x:c>
      <x:c r="G1308" s="240" t="s">
        <x:v>6089</x:v>
      </x:c>
      <x:c r="H1308" s="240">
        <x:v>1</x:v>
      </x:c>
    </x:row>
    <x:row r="1309" spans="3:8">
      <x:c r="C1309" s="241" t="s">
        <x:v>8537</x:v>
      </x:c>
      <x:c r="D1309" s="240" t="s">
        <x:v>6089</x:v>
      </x:c>
      <x:c r="E1309" s="240">
        <x:v>1</x:v>
      </x:c>
      <x:c r="F1309" s="241" t="s">
        <x:v>8537</x:v>
      </x:c>
      <x:c r="G1309" s="240" t="s">
        <x:v>6089</x:v>
      </x:c>
      <x:c r="H1309" s="240">
        <x:v>1</x:v>
      </x:c>
    </x:row>
    <x:row r="1310" spans="3:8">
      <x:c r="C1310" s="241" t="s">
        <x:v>9323</x:v>
      </x:c>
      <x:c r="D1310" s="240" t="s">
        <x:v>6089</x:v>
      </x:c>
      <x:c r="E1310" s="240">
        <x:v>1</x:v>
      </x:c>
      <x:c r="F1310" s="241" t="s">
        <x:v>9323</x:v>
      </x:c>
      <x:c r="G1310" s="240" t="s">
        <x:v>6089</x:v>
      </x:c>
      <x:c r="H1310" s="240">
        <x:v>1</x:v>
      </x:c>
    </x:row>
    <x:row r="1311" spans="3:8">
      <x:c r="C1311" s="280" t="s">
        <x:v>8417</x:v>
      </x:c>
      <x:c r="D1311" s="281" t="s">
        <x:v>6089</x:v>
      </x:c>
      <x:c r="E1311" s="281">
        <x:v>1</x:v>
      </x:c>
      <x:c r="F1311" s="241" t="s">
        <x:v>9162</x:v>
      </x:c>
      <x:c r="G1311" s="240" t="s">
        <x:v>4067</x:v>
      </x:c>
      <x:c r="H1311" s="240">
        <x:v>1</x:v>
      </x:c>
    </x:row>
    <x:row r="1312" spans="3:8">
      <x:c r="C1312" s="280" t="s">
        <x:v>2190</x:v>
      </x:c>
      <x:c r="D1312" s="281" t="s">
        <x:v>4027</x:v>
      </x:c>
      <x:c r="E1312" s="281">
        <x:v>1</x:v>
      </x:c>
      <x:c r="F1312" s="280" t="s">
        <x:v>8417</x:v>
      </x:c>
      <x:c r="G1312" s="281" t="s">
        <x:v>6089</x:v>
      </x:c>
      <x:c r="H1312" s="281">
        <x:v>1</x:v>
      </x:c>
    </x:row>
    <x:row r="1313" spans="3:8">
      <x:c r="C1313" s="241" t="s">
        <x:v>12669</x:v>
      </x:c>
      <x:c r="D1313" s="240" t="s">
        <x:v>4027</x:v>
      </x:c>
      <x:c r="E1313" s="240">
        <x:v>1</x:v>
      </x:c>
      <x:c r="F1313" s="241" t="s">
        <x:v>9026</x:v>
      </x:c>
      <x:c r="G1313" s="240" t="s">
        <x:v>6097</x:v>
      </x:c>
      <x:c r="H1313" s="240">
        <x:v>1</x:v>
      </x:c>
    </x:row>
    <x:row r="1314" spans="5:5">
      <x:c r="E1314" s="240">
        <x:f>SUM(E1303:E1313)</x:f>
        <x:v>11</x:v>
      </x:c>
    </x:row>
    <x:row r="1315" spans="1:8">
      <x:c r="A1315" s="232">
        <x:v>45825</x:v>
      </x:c>
      <x:c r="B1315" s="499"/>
      <x:c r="C1315" s="241" t="s">
        <x:v>8341</x:v>
      </x:c>
      <x:c r="D1315" s="240" t="s">
        <x:v>6097</x:v>
      </x:c>
      <x:c r="E1315" s="240">
        <x:v>2</x:v>
      </x:c>
      <x:c r="F1315" s="241" t="s">
        <x:v>2483</x:v>
      </x:c>
      <x:c r="G1315" s="240" t="s">
        <x:v>4027</x:v>
      </x:c>
      <x:c r="H1315" s="240">
        <x:v>1</x:v>
      </x:c>
    </x:row>
    <x:row r="1316" spans="3:8">
      <x:c r="C1316" s="241" t="s">
        <x:v>2546</x:v>
      </x:c>
      <x:c r="D1316" s="240" t="s">
        <x:v>4067</x:v>
      </x:c>
      <x:c r="E1316" s="240">
        <x:v>1</x:v>
      </x:c>
      <x:c r="F1316" s="241" t="s">
        <x:v>2546</x:v>
      </x:c>
      <x:c r="G1316" s="240" t="s">
        <x:v>4067</x:v>
      </x:c>
      <x:c r="H1316" s="240">
        <x:v>1</x:v>
      </x:c>
    </x:row>
    <x:row r="1317" spans="3:8">
      <x:c r="C1317" s="241" t="s">
        <x:v>9033</x:v>
      </x:c>
      <x:c r="D1317" s="240" t="s">
        <x:v>4067</x:v>
      </x:c>
      <x:c r="E1317" s="240">
        <x:v>1</x:v>
      </x:c>
      <x:c r="F1317" s="241" t="s">
        <x:v>9033</x:v>
      </x:c>
      <x:c r="G1317" s="240" t="s">
        <x:v>4067</x:v>
      </x:c>
      <x:c r="H1317" s="240">
        <x:v>1</x:v>
      </x:c>
    </x:row>
    <x:row r="1318" spans="3:8">
      <x:c r="C1318" s="241" t="s">
        <x:v>6143</x:v>
      </x:c>
      <x:c r="D1318" s="240" t="s">
        <x:v>6089</x:v>
      </x:c>
      <x:c r="E1318" s="240">
        <x:v>1</x:v>
      </x:c>
      <x:c r="F1318" s="241" t="s">
        <x:v>6143</x:v>
      </x:c>
      <x:c r="G1318" s="240" t="s">
        <x:v>6089</x:v>
      </x:c>
      <x:c r="H1318" s="240">
        <x:v>1</x:v>
      </x:c>
    </x:row>
    <x:row r="1319" spans="3:8">
      <x:c r="C1319" s="241" t="s">
        <x:v>9323</x:v>
      </x:c>
      <x:c r="D1319" s="240" t="s">
        <x:v>6089</x:v>
      </x:c>
      <x:c r="E1319" s="240">
        <x:v>1</x:v>
      </x:c>
      <x:c r="F1319" s="241" t="s">
        <x:v>9323</x:v>
      </x:c>
      <x:c r="G1319" s="240" t="s">
        <x:v>6089</x:v>
      </x:c>
      <x:c r="H1319" s="240">
        <x:v>1</x:v>
      </x:c>
    </x:row>
    <x:row r="1320" spans="3:8">
      <x:c r="C1320" s="241" t="s">
        <x:v>2483</x:v>
      </x:c>
      <x:c r="D1320" s="240" t="s">
        <x:v>4027</x:v>
      </x:c>
      <x:c r="E1320" s="240">
        <x:v>1</x:v>
      </x:c>
      <x:c r="F1320" s="241" t="s">
        <x:v>8341</x:v>
      </x:c>
      <x:c r="G1320" s="240" t="s">
        <x:v>6097</x:v>
      </x:c>
      <x:c r="H1320" s="240">
        <x:v>2</x:v>
      </x:c>
    </x:row>
    <x:row r="1321" spans="5:5">
      <x:c r="E1321" s="240">
        <x:f>SUM(E1315:E1320)</x:f>
        <x:v>7</x:v>
      </x:c>
    </x:row>
    <x:row r="1322" spans="1:8">
      <x:c r="A1322" s="232">
        <x:v>45826</x:v>
      </x:c>
      <x:c r="B1322" s="499"/>
      <x:c r="C1322" s="241" t="s">
        <x:v>8129</x:v>
      </x:c>
      <x:c r="D1322" s="240" t="s">
        <x:v>4007</x:v>
      </x:c>
      <x:c r="E1322" s="240">
        <x:v>1</x:v>
      </x:c>
      <x:c r="F1322" s="396" t="s">
        <x:v>2643</x:v>
      </x:c>
      <x:c r="G1322" s="397" t="s">
        <x:v>4067</x:v>
      </x:c>
      <x:c r="H1322" s="397">
        <x:v>1</x:v>
      </x:c>
    </x:row>
    <x:row r="1323" spans="3:8">
      <x:c r="C1323" s="241" t="s">
        <x:v>5484</x:v>
      </x:c>
      <x:c r="D1323" s="240" t="s">
        <x:v>6097</x:v>
      </x:c>
      <x:c r="E1323" s="240">
        <x:v>1</x:v>
      </x:c>
      <x:c r="F1323" s="396" t="s">
        <x:v>2358</x:v>
      </x:c>
      <x:c r="G1323" s="397" t="s">
        <x:v>4067</x:v>
      </x:c>
      <x:c r="H1323" s="397">
        <x:v>1</x:v>
      </x:c>
    </x:row>
    <x:row r="1324" spans="3:8">
      <x:c r="C1324" s="241" t="s">
        <x:v>12252</x:v>
      </x:c>
      <x:c r="D1324" s="240" t="s">
        <x:v>6097</x:v>
      </x:c>
      <x:c r="E1324" s="240">
        <x:v>1</x:v>
      </x:c>
      <x:c r="F1324" s="396" t="s">
        <x:v>8129</x:v>
      </x:c>
      <x:c r="G1324" s="397" t="s">
        <x:v>4007</x:v>
      </x:c>
      <x:c r="H1324" s="397">
        <x:v>1</x:v>
      </x:c>
    </x:row>
    <x:row r="1325" spans="3:8">
      <x:c r="C1325" s="241" t="s">
        <x:v>6108</x:v>
      </x:c>
      <x:c r="D1325" s="240" t="s">
        <x:v>6097</x:v>
      </x:c>
      <x:c r="E1325" s="240">
        <x:v>1</x:v>
      </x:c>
      <x:c r="F1325" s="396" t="s">
        <x:v>12782</x:v>
      </x:c>
      <x:c r="G1325" s="397" t="s">
        <x:v>6089</x:v>
      </x:c>
      <x:c r="H1325" s="397">
        <x:v>1</x:v>
      </x:c>
    </x:row>
    <x:row r="1326" spans="3:8">
      <x:c r="C1326" s="241" t="s">
        <x:v>2016</x:v>
      </x:c>
      <x:c r="D1326" s="240" t="s">
        <x:v>6097</x:v>
      </x:c>
      <x:c r="E1326" s="240">
        <x:v>1</x:v>
      </x:c>
      <x:c r="F1326" s="396" t="s">
        <x:v>5484</x:v>
      </x:c>
      <x:c r="G1326" s="397" t="s">
        <x:v>6097</x:v>
      </x:c>
      <x:c r="H1326" s="397">
        <x:v>1</x:v>
      </x:c>
    </x:row>
    <x:row r="1327" spans="3:8">
      <x:c r="C1327" s="241" t="s">
        <x:v>2643</x:v>
      </x:c>
      <x:c r="D1327" s="240" t="s">
        <x:v>4067</x:v>
      </x:c>
      <x:c r="E1327" s="240">
        <x:v>1</x:v>
      </x:c>
      <x:c r="F1327" s="241" t="s">
        <x:v>12252</x:v>
      </x:c>
      <x:c r="G1327" s="240" t="s">
        <x:v>6097</x:v>
      </x:c>
      <x:c r="H1327" s="240">
        <x:v>1</x:v>
      </x:c>
    </x:row>
    <x:row r="1328" spans="3:8">
      <x:c r="C1328" s="241" t="s">
        <x:v>2358</x:v>
      </x:c>
      <x:c r="D1328" s="240" t="s">
        <x:v>4067</x:v>
      </x:c>
      <x:c r="E1328" s="240">
        <x:v>1</x:v>
      </x:c>
      <x:c r="F1328" s="241" t="s">
        <x:v>12515</x:v>
      </x:c>
      <x:c r="G1328" s="240" t="s">
        <x:v>4027</x:v>
      </x:c>
      <x:c r="H1328" s="240">
        <x:v>1</x:v>
      </x:c>
    </x:row>
    <x:row r="1329" spans="3:8">
      <x:c r="C1329" s="241" t="s">
        <x:v>2121</x:v>
      </x:c>
      <x:c r="D1329" s="240" t="s">
        <x:v>4067</x:v>
      </x:c>
      <x:c r="E1329" s="240">
        <x:v>1</x:v>
      </x:c>
      <x:c r="F1329" s="241" t="s">
        <x:v>11386</x:v>
      </x:c>
      <x:c r="G1329" s="240" t="s">
        <x:v>4027</x:v>
      </x:c>
      <x:c r="H1329" s="240">
        <x:v>1</x:v>
      </x:c>
    </x:row>
    <x:row r="1330" spans="3:8">
      <x:c r="C1330" s="241" t="s">
        <x:v>8356</x:v>
      </x:c>
      <x:c r="D1330" s="240" t="s">
        <x:v>4067</x:v>
      </x:c>
      <x:c r="E1330" s="240">
        <x:v>1</x:v>
      </x:c>
      <x:c r="F1330" s="396" t="s">
        <x:v>4497</x:v>
      </x:c>
      <x:c r="G1330" s="397" t="s">
        <x:v>4027</x:v>
      </x:c>
      <x:c r="H1330" s="397">
        <x:v>1</x:v>
      </x:c>
    </x:row>
    <x:row r="1331" spans="3:8">
      <x:c r="C1331" s="241" t="s">
        <x:v>9005</x:v>
      </x:c>
      <x:c r="D1331" s="240" t="s">
        <x:v>4067</x:v>
      </x:c>
      <x:c r="E1331" s="240">
        <x:v>1</x:v>
      </x:c>
      <x:c r="F1331" s="396" t="s">
        <x:v>9171</x:v>
      </x:c>
      <x:c r="G1331" s="397" t="s">
        <x:v>4027</x:v>
      </x:c>
      <x:c r="H1331" s="397">
        <x:v>1</x:v>
      </x:c>
    </x:row>
    <x:row r="1332" spans="3:8">
      <x:c r="C1332" s="241" t="s">
        <x:v>12782</x:v>
      </x:c>
      <x:c r="D1332" s="240" t="s">
        <x:v>6089</x:v>
      </x:c>
      <x:c r="E1332" s="240">
        <x:v>1</x:v>
      </x:c>
      <x:c r="F1332" s="396" t="s">
        <x:v>2121</x:v>
      </x:c>
      <x:c r="G1332" s="397" t="s">
        <x:v>4067</x:v>
      </x:c>
      <x:c r="H1332" s="397">
        <x:v>1</x:v>
      </x:c>
    </x:row>
    <x:row r="1333" spans="3:8">
      <x:c r="C1333" s="241" t="s">
        <x:v>2024</x:v>
      </x:c>
      <x:c r="D1333" s="240" t="s">
        <x:v>6089</x:v>
      </x:c>
      <x:c r="E1333" s="240">
        <x:v>1</x:v>
      </x:c>
      <x:c r="F1333" s="396" t="s">
        <x:v>6108</x:v>
      </x:c>
      <x:c r="G1333" s="397" t="s">
        <x:v>6097</x:v>
      </x:c>
      <x:c r="H1333" s="397">
        <x:v>1</x:v>
      </x:c>
    </x:row>
    <x:row r="1334" spans="3:8">
      <x:c r="C1334" s="241" t="s">
        <x:v>12515</x:v>
      </x:c>
      <x:c r="D1334" s="240" t="s">
        <x:v>4027</x:v>
      </x:c>
      <x:c r="E1334" s="240">
        <x:v>1</x:v>
      </x:c>
      <x:c r="F1334" s="396" t="s">
        <x:v>8356</x:v>
      </x:c>
      <x:c r="G1334" s="397" t="s">
        <x:v>4067</x:v>
      </x:c>
      <x:c r="H1334" s="397">
        <x:v>1</x:v>
      </x:c>
    </x:row>
    <x:row r="1335" spans="3:8">
      <x:c r="C1335" s="241" t="s">
        <x:v>11386</x:v>
      </x:c>
      <x:c r="D1335" s="240" t="s">
        <x:v>4027</x:v>
      </x:c>
      <x:c r="E1335" s="240">
        <x:v>1</x:v>
      </x:c>
      <x:c r="F1335" s="241" t="s">
        <x:v>2016</x:v>
      </x:c>
      <x:c r="G1335" s="240" t="s">
        <x:v>6097</x:v>
      </x:c>
      <x:c r="H1335" s="240">
        <x:v>1</x:v>
      </x:c>
    </x:row>
    <x:row r="1336" spans="3:8">
      <x:c r="C1336" s="241" t="s">
        <x:v>4497</x:v>
      </x:c>
      <x:c r="D1336" s="240" t="s">
        <x:v>4027</x:v>
      </x:c>
      <x:c r="E1336" s="240">
        <x:v>1</x:v>
      </x:c>
      <x:c r="F1336" s="241" t="s">
        <x:v>2024</x:v>
      </x:c>
      <x:c r="G1336" s="240" t="s">
        <x:v>6089</x:v>
      </x:c>
      <x:c r="H1336" s="240">
        <x:v>1</x:v>
      </x:c>
    </x:row>
    <x:row r="1337" spans="3:8">
      <x:c r="C1337" s="241" t="s">
        <x:v>9171</x:v>
      </x:c>
      <x:c r="D1337" s="240" t="s">
        <x:v>4027</x:v>
      </x:c>
      <x:c r="E1337" s="240">
        <x:v>1</x:v>
      </x:c>
      <x:c r="F1337" s="241" t="s">
        <x:v>9005</x:v>
      </x:c>
      <x:c r="G1337" s="240" t="s">
        <x:v>4067</x:v>
      </x:c>
      <x:c r="H1337" s="240">
        <x:v>1</x:v>
      </x:c>
    </x:row>
    <x:row r="1338" spans="5:5">
      <x:c r="E1338" s="240">
        <x:f>SUM(E1322:E1337)</x:f>
        <x:v>16</x:v>
      </x:c>
    </x:row>
    <x:row r="1339" spans="1:8">
      <x:c r="A1339" s="232">
        <x:v>45827</x:v>
      </x:c>
      <x:c r="B1339" s="499"/>
      <x:c r="C1339" s="241" t="s">
        <x:v>7852</x:v>
      </x:c>
      <x:c r="D1339" s="240" t="s">
        <x:v>4007</x:v>
      </x:c>
      <x:c r="E1339" s="281">
        <x:v>1</x:v>
      </x:c>
      <x:c r="F1339" s="398" t="s">
        <x:v>12263</x:v>
      </x:c>
      <x:c r="G1339" s="399" t="s">
        <x:v>4067</x:v>
      </x:c>
      <x:c r="H1339" s="399">
        <x:v>1</x:v>
      </x:c>
    </x:row>
    <x:row r="1340" spans="3:8">
      <x:c r="C1340" s="241" t="s">
        <x:v>9128</x:v>
      </x:c>
      <x:c r="D1340" s="240" t="s">
        <x:v>4007</x:v>
      </x:c>
      <x:c r="E1340" s="240">
        <x:v>1</x:v>
      </x:c>
      <x:c r="F1340" s="398" t="s">
        <x:v>11482</x:v>
      </x:c>
      <x:c r="G1340" s="399" t="s">
        <x:v>4067</x:v>
      </x:c>
      <x:c r="H1340" s="399">
        <x:v>1</x:v>
      </x:c>
    </x:row>
    <x:row r="1341" spans="3:8">
      <x:c r="C1341" s="241" t="s">
        <x:v>7904</x:v>
      </x:c>
      <x:c r="D1341" s="240" t="s">
        <x:v>6097</x:v>
      </x:c>
      <x:c r="E1341" s="240">
        <x:v>1</x:v>
      </x:c>
      <x:c r="F1341" s="398" t="s">
        <x:v>11449</x:v>
      </x:c>
      <x:c r="G1341" s="399" t="s">
        <x:v>4027</x:v>
      </x:c>
      <x:c r="H1341" s="399">
        <x:v>1</x:v>
      </x:c>
    </x:row>
    <x:row r="1342" spans="3:8">
      <x:c r="C1342" s="241" t="s">
        <x:v>7918</x:v>
      </x:c>
      <x:c r="D1342" s="240" t="s">
        <x:v>6097</x:v>
      </x:c>
      <x:c r="E1342" s="240">
        <x:v>1</x:v>
      </x:c>
      <x:c r="F1342" s="398" t="s">
        <x:v>7904</x:v>
      </x:c>
      <x:c r="G1342" s="399" t="s">
        <x:v>6097</x:v>
      </x:c>
      <x:c r="H1342" s="399">
        <x:v>1</x:v>
      </x:c>
    </x:row>
    <x:row r="1343" spans="3:8">
      <x:c r="C1343" s="241" t="s">
        <x:v>8912</x:v>
      </x:c>
      <x:c r="D1343" s="240" t="s">
        <x:v>6097</x:v>
      </x:c>
      <x:c r="E1343" s="240">
        <x:v>1</x:v>
      </x:c>
      <x:c r="F1343" s="241" t="s">
        <x:v>7852</x:v>
      </x:c>
      <x:c r="G1343" s="240" t="s">
        <x:v>4007</x:v>
      </x:c>
      <x:c r="H1343" s="281">
        <x:v>1</x:v>
      </x:c>
    </x:row>
    <x:row r="1344" spans="3:8">
      <x:c r="C1344" s="241" t="s">
        <x:v>6315</x:v>
      </x:c>
      <x:c r="D1344" s="240" t="s">
        <x:v>6097</x:v>
      </x:c>
      <x:c r="E1344" s="240">
        <x:v>1</x:v>
      </x:c>
      <x:c r="F1344" s="241" t="s">
        <x:v>7918</x:v>
      </x:c>
      <x:c r="G1344" s="240" t="s">
        <x:v>6097</x:v>
      </x:c>
      <x:c r="H1344" s="240">
        <x:v>1</x:v>
      </x:c>
    </x:row>
    <x:row r="1345" spans="3:8">
      <x:c r="C1345" s="241" t="s">
        <x:v>6213</x:v>
      </x:c>
      <x:c r="D1345" s="240" t="s">
        <x:v>6097</x:v>
      </x:c>
      <x:c r="E1345" s="281">
        <x:v>1</x:v>
      </x:c>
      <x:c r="F1345" s="241" t="s">
        <x:v>8070</x:v>
      </x:c>
      <x:c r="G1345" s="240" t="s">
        <x:v>6089</x:v>
      </x:c>
      <x:c r="H1345" s="240">
        <x:v>1</x:v>
      </x:c>
    </x:row>
    <x:row r="1346" spans="3:8">
      <x:c r="C1346" s="241" t="s">
        <x:v>8495</x:v>
      </x:c>
      <x:c r="D1346" s="240" t="s">
        <x:v>6097</x:v>
      </x:c>
      <x:c r="E1346" s="240">
        <x:v>1</x:v>
      </x:c>
      <x:c r="F1346" s="398" t="s">
        <x:v>8912</x:v>
      </x:c>
      <x:c r="G1346" s="399" t="s">
        <x:v>6097</x:v>
      </x:c>
      <x:c r="H1346" s="399">
        <x:v>1</x:v>
      </x:c>
    </x:row>
    <x:row r="1347" spans="3:8">
      <x:c r="C1347" s="241" t="s">
        <x:v>9130</x:v>
      </x:c>
      <x:c r="D1347" s="240" t="s">
        <x:v>6097</x:v>
      </x:c>
      <x:c r="E1347" s="240">
        <x:v>1</x:v>
      </x:c>
      <x:c r="F1347" s="398" t="s">
        <x:v>6315</x:v>
      </x:c>
      <x:c r="G1347" s="399" t="s">
        <x:v>6097</x:v>
      </x:c>
      <x:c r="H1347" s="399">
        <x:v>1</x:v>
      </x:c>
    </x:row>
    <x:row r="1348" spans="3:8">
      <x:c r="C1348" s="241" t="s">
        <x:v>8341</x:v>
      </x:c>
      <x:c r="D1348" s="240" t="s">
        <x:v>6097</x:v>
      </x:c>
      <x:c r="E1348" s="240">
        <x:v>1</x:v>
      </x:c>
      <x:c r="F1348" s="398" t="s">
        <x:v>9292</x:v>
      </x:c>
      <x:c r="G1348" s="399" t="s">
        <x:v>6089</x:v>
      </x:c>
      <x:c r="H1348" s="399">
        <x:v>1</x:v>
      </x:c>
    </x:row>
    <x:row r="1349" spans="3:8">
      <x:c r="C1349" s="241" t="s">
        <x:v>12263</x:v>
      </x:c>
      <x:c r="D1349" s="240" t="s">
        <x:v>4067</x:v>
      </x:c>
      <x:c r="E1349" s="240">
        <x:v>1</x:v>
      </x:c>
      <x:c r="F1349" s="398" t="s">
        <x:v>9253</x:v>
      </x:c>
      <x:c r="G1349" s="399" t="s">
        <x:v>6089</x:v>
      </x:c>
      <x:c r="H1349" s="399">
        <x:v>1</x:v>
      </x:c>
    </x:row>
    <x:row r="1350" spans="3:8">
      <x:c r="C1350" s="241" t="s">
        <x:v>11482</x:v>
      </x:c>
      <x:c r="D1350" s="240" t="s">
        <x:v>4067</x:v>
      </x:c>
      <x:c r="E1350" s="240">
        <x:v>1</x:v>
      </x:c>
      <x:c r="F1350" s="398" t="s">
        <x:v>4436</x:v>
      </x:c>
      <x:c r="G1350" s="399" t="s">
        <x:v>6089</x:v>
      </x:c>
      <x:c r="H1350" s="399">
        <x:v>1</x:v>
      </x:c>
    </x:row>
    <x:row r="1351" spans="3:8">
      <x:c r="C1351" s="241" t="s">
        <x:v>1952</x:v>
      </x:c>
      <x:c r="D1351" s="240" t="s">
        <x:v>4067</x:v>
      </x:c>
      <x:c r="E1351" s="240">
        <x:v>1</x:v>
      </x:c>
      <x:c r="F1351" s="241" t="s">
        <x:v>6213</x:v>
      </x:c>
      <x:c r="G1351" s="240" t="s">
        <x:v>6097</x:v>
      </x:c>
      <x:c r="H1351" s="281">
        <x:v>1</x:v>
      </x:c>
    </x:row>
    <x:row r="1352" spans="3:8">
      <x:c r="C1352" s="241" t="s">
        <x:v>8070</x:v>
      </x:c>
      <x:c r="D1352" s="240" t="s">
        <x:v>6089</x:v>
      </x:c>
      <x:c r="E1352" s="240">
        <x:v>1</x:v>
      </x:c>
      <x:c r="F1352" s="241" t="s">
        <x:v>8495</x:v>
      </x:c>
      <x:c r="G1352" s="240" t="s">
        <x:v>6097</x:v>
      </x:c>
      <x:c r="H1352" s="240">
        <x:v>1</x:v>
      </x:c>
    </x:row>
    <x:row r="1353" spans="3:8">
      <x:c r="C1353" s="241" t="s">
        <x:v>9292</x:v>
      </x:c>
      <x:c r="D1353" s="240" t="s">
        <x:v>6089</x:v>
      </x:c>
      <x:c r="E1353" s="240">
        <x:v>1</x:v>
      </x:c>
      <x:c r="F1353" s="241" t="s">
        <x:v>1952</x:v>
      </x:c>
      <x:c r="G1353" s="240" t="s">
        <x:v>4067</x:v>
      </x:c>
      <x:c r="H1353" s="240">
        <x:v>1</x:v>
      </x:c>
    </x:row>
    <x:row r="1354" spans="3:8">
      <x:c r="C1354" s="241" t="s">
        <x:v>9253</x:v>
      </x:c>
      <x:c r="D1354" s="240" t="s">
        <x:v>6089</x:v>
      </x:c>
      <x:c r="E1354" s="240">
        <x:v>1</x:v>
      </x:c>
      <x:c r="F1354" s="241" t="s">
        <x:v>9130</x:v>
      </x:c>
      <x:c r="G1354" s="240" t="s">
        <x:v>6097</x:v>
      </x:c>
      <x:c r="H1354" s="240">
        <x:v>1</x:v>
      </x:c>
    </x:row>
    <x:row r="1355" spans="3:8">
      <x:c r="C1355" s="241" t="s">
        <x:v>4436</x:v>
      </x:c>
      <x:c r="D1355" s="240" t="s">
        <x:v>6089</x:v>
      </x:c>
      <x:c r="E1355" s="240">
        <x:v>1</x:v>
      </x:c>
      <x:c r="F1355" s="241" t="s">
        <x:v>9128</x:v>
      </x:c>
      <x:c r="G1355" s="240" t="s">
        <x:v>4007</x:v>
      </x:c>
      <x:c r="H1355" s="240">
        <x:v>1</x:v>
      </x:c>
    </x:row>
    <x:row r="1356" spans="3:8">
      <x:c r="C1356" s="241" t="s">
        <x:v>11449</x:v>
      </x:c>
      <x:c r="D1356" s="240" t="s">
        <x:v>4027</x:v>
      </x:c>
      <x:c r="E1356" s="240">
        <x:v>1</x:v>
      </x:c>
      <x:c r="F1356" s="241" t="s">
        <x:v>8341</x:v>
      </x:c>
      <x:c r="G1356" s="240" t="s">
        <x:v>6097</x:v>
      </x:c>
      <x:c r="H1356" s="240">
        <x:v>1</x:v>
      </x:c>
    </x:row>
    <x:row r="1357" spans="5:5">
      <x:c r="E1357" s="240">
        <x:f>SUM(E1339:E1356)</x:f>
        <x:v>18</x:v>
      </x:c>
    </x:row>
    <x:row r="1358" spans="1:5">
      <x:c r="A1358" s="232">
        <x:v>45828</x:v>
      </x:c>
      <x:c r="B1358" s="499"/>
      <x:c r="C1358" s="241" t="s">
        <x:v>12600</x:v>
      </x:c>
      <x:c r="D1358" s="240" t="s">
        <x:v>4007</x:v>
      </x:c>
      <x:c r="E1358" s="240">
        <x:v>1</x:v>
      </x:c>
    </x:row>
    <x:row r="1359" spans="3:5">
      <x:c r="C1359" s="241" t="s">
        <x:v>8129</x:v>
      </x:c>
      <x:c r="D1359" s="240" t="s">
        <x:v>4007</x:v>
      </x:c>
      <x:c r="E1359" s="240">
        <x:v>1</x:v>
      </x:c>
    </x:row>
    <x:row r="1360" spans="3:5">
      <x:c r="C1360" s="241" t="s">
        <x:v>5540</x:v>
      </x:c>
      <x:c r="D1360" s="240" t="s">
        <x:v>4007</x:v>
      </x:c>
      <x:c r="E1360" s="240">
        <x:v>1</x:v>
      </x:c>
    </x:row>
    <x:row r="1361" spans="3:5">
      <x:c r="C1361" s="241" t="s">
        <x:v>12635</x:v>
      </x:c>
      <x:c r="D1361" s="240" t="s">
        <x:v>4007</x:v>
      </x:c>
      <x:c r="E1361" s="240">
        <x:v>1</x:v>
      </x:c>
    </x:row>
    <x:row r="1362" spans="3:5">
      <x:c r="C1362" s="241" t="s">
        <x:v>6241</x:v>
      </x:c>
      <x:c r="D1362" s="240" t="s">
        <x:v>4007</x:v>
      </x:c>
      <x:c r="E1362" s="240">
        <x:v>1</x:v>
      </x:c>
    </x:row>
    <x:row r="1363" spans="3:5">
      <x:c r="C1363" s="241" t="s">
        <x:v>11194</x:v>
      </x:c>
      <x:c r="D1363" s="240" t="s">
        <x:v>6097</x:v>
      </x:c>
      <x:c r="E1363" s="240">
        <x:v>1</x:v>
      </x:c>
    </x:row>
    <x:row r="1364" spans="3:5">
      <x:c r="C1364" s="241" t="s">
        <x:v>2120</x:v>
      </x:c>
      <x:c r="D1364" s="240" t="s">
        <x:v>6097</x:v>
      </x:c>
      <x:c r="E1364" s="240">
        <x:v>1</x:v>
      </x:c>
    </x:row>
    <x:row r="1365" spans="3:5">
      <x:c r="C1365" s="241" t="s">
        <x:v>8402</x:v>
      </x:c>
      <x:c r="D1365" s="240" t="s">
        <x:v>6097</x:v>
      </x:c>
      <x:c r="E1365" s="240">
        <x:v>1</x:v>
      </x:c>
    </x:row>
    <x:row r="1366" spans="3:5">
      <x:c r="C1366" s="241" t="s">
        <x:v>9130</x:v>
      </x:c>
      <x:c r="D1366" s="240" t="s">
        <x:v>6097</x:v>
      </x:c>
      <x:c r="E1366" s="240">
        <x:v>1</x:v>
      </x:c>
    </x:row>
    <x:row r="1367" spans="3:5">
      <x:c r="C1367" s="241" t="s">
        <x:v>9031</x:v>
      </x:c>
      <x:c r="D1367" s="240" t="s">
        <x:v>6097</x:v>
      </x:c>
      <x:c r="E1367" s="240">
        <x:v>1</x:v>
      </x:c>
    </x:row>
    <x:row r="1368" spans="3:5">
      <x:c r="C1368" s="241" t="s">
        <x:v>2643</x:v>
      </x:c>
      <x:c r="D1368" s="240" t="s">
        <x:v>4067</x:v>
      </x:c>
      <x:c r="E1368" s="240">
        <x:v>1</x:v>
      </x:c>
    </x:row>
    <x:row r="1369" spans="3:5">
      <x:c r="C1369" s="241" t="s">
        <x:v>12457</x:v>
      </x:c>
      <x:c r="D1369" s="240" t="s">
        <x:v>4067</x:v>
      </x:c>
      <x:c r="E1369" s="240">
        <x:v>1</x:v>
      </x:c>
    </x:row>
    <x:row r="1370" spans="3:5">
      <x:c r="C1370" s="241" t="s">
        <x:v>5654</x:v>
      </x:c>
      <x:c r="D1370" s="240" t="s">
        <x:v>4067</x:v>
      </x:c>
      <x:c r="E1370" s="240">
        <x:v>1</x:v>
      </x:c>
    </x:row>
    <x:row r="1371" spans="3:5">
      <x:c r="C1371" s="241" t="s">
        <x:v>2148</x:v>
      </x:c>
      <x:c r="D1371" s="240" t="s">
        <x:v>4067</x:v>
      </x:c>
      <x:c r="E1371" s="240">
        <x:v>1</x:v>
      </x:c>
    </x:row>
    <x:row r="1372" spans="3:5">
      <x:c r="C1372" s="241" t="s">
        <x:v>6021</x:v>
      </x:c>
      <x:c r="D1372" s="240" t="s">
        <x:v>4067</x:v>
      </x:c>
      <x:c r="E1372" s="240">
        <x:v>1</x:v>
      </x:c>
    </x:row>
    <x:row r="1373" spans="3:5">
      <x:c r="C1373" s="241" t="s">
        <x:v>4420</x:v>
      </x:c>
      <x:c r="D1373" s="240" t="s">
        <x:v>4067</x:v>
      </x:c>
      <x:c r="E1373" s="240">
        <x:v>1</x:v>
      </x:c>
    </x:row>
    <x:row r="1374" spans="3:5">
      <x:c r="C1374" s="241" t="s">
        <x:v>8426</x:v>
      </x:c>
      <x:c r="D1374" s="240" t="s">
        <x:v>4067</x:v>
      </x:c>
      <x:c r="E1374" s="240">
        <x:v>1</x:v>
      </x:c>
    </x:row>
    <x:row r="1375" spans="1:5">
      <x:c r="A1375" s="227" t="s">
        <x:v>9210</x:v>
      </x:c>
      <x:c r="C1375" s="241" t="s">
        <x:v>2101</x:v>
      </x:c>
      <x:c r="D1375" s="240" t="s">
        <x:v>139</x:v>
      </x:c>
      <x:c r="E1375" s="240">
        <x:v>1</x:v>
      </x:c>
    </x:row>
    <x:row r="1376" spans="3:5">
      <x:c r="C1376" s="241" t="s">
        <x:v>11193</x:v>
      </x:c>
      <x:c r="D1376" s="240" t="s">
        <x:v>4027</x:v>
      </x:c>
      <x:c r="E1376" s="240">
        <x:v>1</x:v>
      </x:c>
    </x:row>
    <x:row r="1377" spans="5:5">
      <x:c r="E1377" s="240">
        <x:f>SUM(E1358:E1376)</x:f>
        <x:v>19</x:v>
      </x:c>
    </x:row>
    <x:row r="1378" spans="1:5">
      <x:c r="A1378" s="232">
        <x:v>45829</x:v>
      </x:c>
      <x:c r="B1378" s="499"/>
      <x:c r="C1378" s="241" t="s">
        <x:v>8129</x:v>
      </x:c>
      <x:c r="D1378" s="240" t="s">
        <x:v>4007</x:v>
      </x:c>
      <x:c r="E1378" s="240">
        <x:v>1</x:v>
      </x:c>
    </x:row>
    <x:row r="1379" spans="3:5">
      <x:c r="C1379" s="241" t="s">
        <x:v>5969</x:v>
      </x:c>
      <x:c r="D1379" s="240" t="s">
        <x:v>4007</x:v>
      </x:c>
      <x:c r="E1379" s="240">
        <x:v>1</x:v>
      </x:c>
    </x:row>
    <x:row r="1380" spans="3:5">
      <x:c r="C1380" s="241" t="s">
        <x:v>9242</x:v>
      </x:c>
      <x:c r="D1380" s="240" t="s">
        <x:v>4007</x:v>
      </x:c>
      <x:c r="E1380" s="240">
        <x:v>1</x:v>
      </x:c>
    </x:row>
    <x:row r="1381" spans="3:5">
      <x:c r="C1381" s="241" t="s">
        <x:v>6295</x:v>
      </x:c>
      <x:c r="D1381" s="240" t="s">
        <x:v>6097</x:v>
      </x:c>
      <x:c r="E1381" s="240">
        <x:v>1</x:v>
      </x:c>
    </x:row>
    <x:row r="1382" spans="3:5">
      <x:c r="C1382" s="241" t="s">
        <x:v>2238</x:v>
      </x:c>
      <x:c r="D1382" s="240" t="s">
        <x:v>6097</x:v>
      </x:c>
      <x:c r="E1382" s="240">
        <x:v>1</x:v>
      </x:c>
    </x:row>
    <x:row r="1383" spans="3:5">
      <x:c r="C1383" s="241" t="s">
        <x:v>8912</x:v>
      </x:c>
      <x:c r="D1383" s="240" t="s">
        <x:v>6097</x:v>
      </x:c>
      <x:c r="E1383" s="240">
        <x:v>1</x:v>
      </x:c>
    </x:row>
    <x:row r="1384" spans="3:5">
      <x:c r="C1384" s="241" t="s">
        <x:v>6315</x:v>
      </x:c>
      <x:c r="D1384" s="240" t="s">
        <x:v>6097</x:v>
      </x:c>
      <x:c r="E1384" s="240">
        <x:v>1</x:v>
      </x:c>
    </x:row>
    <x:row r="1385" spans="3:5">
      <x:c r="C1385" s="241" t="s">
        <x:v>4421</x:v>
      </x:c>
      <x:c r="D1385" s="240" t="s">
        <x:v>6097</x:v>
      </x:c>
      <x:c r="E1385" s="240">
        <x:v>1</x:v>
      </x:c>
    </x:row>
    <x:row r="1386" spans="3:5">
      <x:c r="C1386" s="241" t="s">
        <x:v>9283</x:v>
      </x:c>
      <x:c r="D1386" s="240" t="s">
        <x:v>6097</x:v>
      </x:c>
      <x:c r="E1386" s="240">
        <x:v>1</x:v>
      </x:c>
    </x:row>
    <x:row r="1387" spans="3:5">
      <x:c r="C1387" s="241" t="s">
        <x:v>11362</x:v>
      </x:c>
      <x:c r="D1387" s="240" t="s">
        <x:v>4067</x:v>
      </x:c>
      <x:c r="E1387" s="240">
        <x:v>1</x:v>
      </x:c>
    </x:row>
    <x:row r="1388" spans="3:5">
      <x:c r="C1388" s="241" t="s">
        <x:v>8092</x:v>
      </x:c>
      <x:c r="D1388" s="240" t="s">
        <x:v>4067</x:v>
      </x:c>
      <x:c r="E1388" s="240">
        <x:v>1</x:v>
      </x:c>
    </x:row>
    <x:row r="1389" spans="3:5">
      <x:c r="C1389" s="241" t="s">
        <x:v>8480</x:v>
      </x:c>
      <x:c r="D1389" s="240" t="s">
        <x:v>4067</x:v>
      </x:c>
      <x:c r="E1389" s="240">
        <x:v>1</x:v>
      </x:c>
    </x:row>
    <x:row r="1390" spans="3:5">
      <x:c r="C1390" s="241" t="s">
        <x:v>6313</x:v>
      </x:c>
      <x:c r="D1390" s="240" t="s">
        <x:v>4067</x:v>
      </x:c>
      <x:c r="E1390" s="240">
        <x:v>1</x:v>
      </x:c>
    </x:row>
    <x:row r="1391" spans="3:5">
      <x:c r="C1391" s="241" t="s">
        <x:v>9116</x:v>
      </x:c>
      <x:c r="D1391" s="240" t="s">
        <x:v>4067</x:v>
      </x:c>
      <x:c r="E1391" s="240">
        <x:v>1</x:v>
      </x:c>
    </x:row>
    <x:row r="1392" spans="3:5">
      <x:c r="C1392" s="241" t="s">
        <x:v>6303</x:v>
      </x:c>
      <x:c r="D1392" s="240" t="s">
        <x:v>6089</x:v>
      </x:c>
      <x:c r="E1392" s="240">
        <x:v>1</x:v>
      </x:c>
    </x:row>
    <x:row r="1393" spans="3:5">
      <x:c r="C1393" s="241" t="s">
        <x:v>6274</x:v>
      </x:c>
      <x:c r="D1393" s="240" t="s">
        <x:v>6089</x:v>
      </x:c>
      <x:c r="E1393" s="240">
        <x:v>1</x:v>
      </x:c>
    </x:row>
    <x:row r="1394" spans="3:5">
      <x:c r="C1394" s="241" t="s">
        <x:v>9102</x:v>
      </x:c>
      <x:c r="D1394" s="240" t="s">
        <x:v>6089</x:v>
      </x:c>
      <x:c r="E1394" s="240">
        <x:v>1</x:v>
      </x:c>
    </x:row>
    <x:row r="1395" spans="3:5">
      <x:c r="C1395" s="241" t="s">
        <x:v>12535</x:v>
      </x:c>
      <x:c r="D1395" s="240" t="s">
        <x:v>4027</x:v>
      </x:c>
      <x:c r="E1395" s="240">
        <x:v>1</x:v>
      </x:c>
    </x:row>
    <x:row r="1396" spans="3:5">
      <x:c r="C1396" s="241" t="s">
        <x:v>12411</x:v>
      </x:c>
      <x:c r="D1396" s="240" t="s">
        <x:v>4027</x:v>
      </x:c>
      <x:c r="E1396" s="240">
        <x:v>1</x:v>
      </x:c>
    </x:row>
    <x:row r="1397" spans="3:5">
      <x:c r="C1397" s="241" t="s">
        <x:v>12429</x:v>
      </x:c>
      <x:c r="D1397" s="240" t="s">
        <x:v>4027</x:v>
      </x:c>
      <x:c r="E1397" s="240">
        <x:v>1</x:v>
      </x:c>
    </x:row>
    <x:row r="1398" spans="3:5">
      <x:c r="C1398" s="241" t="s">
        <x:v>2443</x:v>
      </x:c>
      <x:c r="D1398" s="240" t="s">
        <x:v>4027</x:v>
      </x:c>
      <x:c r="E1398" s="240">
        <x:v>1</x:v>
      </x:c>
    </x:row>
    <x:row r="1399" spans="3:5">
      <x:c r="C1399" s="241" t="s">
        <x:v>12259</x:v>
      </x:c>
      <x:c r="D1399" s="240" t="s">
        <x:v>4027</x:v>
      </x:c>
      <x:c r="E1399" s="240">
        <x:v>1</x:v>
      </x:c>
    </x:row>
    <x:row r="1400" spans="5:5">
      <x:c r="E1400" s="240">
        <x:f>SUM(E1378:E1399)</x:f>
        <x:v>22</x:v>
      </x:c>
    </x:row>
    <x:row r="1401" spans="1:8">
      <x:c r="A1401" s="232">
        <x:v>45830</x:v>
      </x:c>
      <x:c r="B1401" s="499"/>
      <x:c r="C1401" s="241" t="s">
        <x:v>12240</x:v>
      </x:c>
      <x:c r="D1401" s="240" t="s">
        <x:v>4007</x:v>
      </x:c>
      <x:c r="E1401" s="240">
        <x:v>1</x:v>
      </x:c>
      <x:c r="F1401" s="400" t="s">
        <x:v>12263</x:v>
      </x:c>
      <x:c r="G1401" s="401" t="s">
        <x:v>4067</x:v>
      </x:c>
      <x:c r="H1401" s="401">
        <x:v>1</x:v>
      </x:c>
    </x:row>
    <x:row r="1402" spans="3:8">
      <x:c r="C1402" s="241" t="s">
        <x:v>12439</x:v>
      </x:c>
      <x:c r="D1402" s="240" t="s">
        <x:v>6097</x:v>
      </x:c>
      <x:c r="E1402" s="240">
        <x:v>1</x:v>
      </x:c>
      <x:c r="F1402" s="400" t="s">
        <x:v>12439</x:v>
      </x:c>
      <x:c r="G1402" s="401" t="s">
        <x:v>6097</x:v>
      </x:c>
      <x:c r="H1402" s="401">
        <x:v>1</x:v>
      </x:c>
    </x:row>
    <x:row r="1403" spans="3:8">
      <x:c r="C1403" s="241" t="s">
        <x:v>12608</x:v>
      </x:c>
      <x:c r="D1403" s="240" t="s">
        <x:v>6097</x:v>
      </x:c>
      <x:c r="E1403" s="240">
        <x:v>1</x:v>
      </x:c>
      <x:c r="F1403" s="400" t="s">
        <x:v>7979</x:v>
      </x:c>
      <x:c r="G1403" s="401" t="s">
        <x:v>4067</x:v>
      </x:c>
      <x:c r="H1403" s="401">
        <x:v>1</x:v>
      </x:c>
    </x:row>
    <x:row r="1404" spans="3:8">
      <x:c r="C1404" s="241" t="s">
        <x:v>12263</x:v>
      </x:c>
      <x:c r="D1404" s="240" t="s">
        <x:v>4067</x:v>
      </x:c>
      <x:c r="E1404" s="240">
        <x:v>1</x:v>
      </x:c>
      <x:c r="F1404" s="400" t="s">
        <x:v>2338</x:v>
      </x:c>
      <x:c r="G1404" s="401" t="s">
        <x:v>4067</x:v>
      </x:c>
      <x:c r="H1404" s="401">
        <x:v>1</x:v>
      </x:c>
    </x:row>
    <x:row r="1405" spans="3:8">
      <x:c r="C1405" s="241" t="s">
        <x:v>7979</x:v>
      </x:c>
      <x:c r="D1405" s="240" t="s">
        <x:v>4067</x:v>
      </x:c>
      <x:c r="E1405" s="240">
        <x:v>1</x:v>
      </x:c>
      <x:c r="F1405" s="241" t="s">
        <x:v>12608</x:v>
      </x:c>
      <x:c r="G1405" s="240" t="s">
        <x:v>6097</x:v>
      </x:c>
      <x:c r="H1405" s="240">
        <x:v>1</x:v>
      </x:c>
    </x:row>
    <x:row r="1406" spans="3:8">
      <x:c r="C1406" s="241" t="s">
        <x:v>2338</x:v>
      </x:c>
      <x:c r="D1406" s="240" t="s">
        <x:v>4067</x:v>
      </x:c>
      <x:c r="E1406" s="240">
        <x:v>1</x:v>
      </x:c>
      <x:c r="F1406" s="241" t="s">
        <x:v>12240</x:v>
      </x:c>
      <x:c r="G1406" s="240" t="s">
        <x:v>4007</x:v>
      </x:c>
      <x:c r="H1406" s="240">
        <x:v>1</x:v>
      </x:c>
    </x:row>
    <x:row r="1407" spans="3:8">
      <x:c r="C1407" s="241" t="s">
        <x:v>8921</x:v>
      </x:c>
      <x:c r="D1407" s="240" t="s">
        <x:v>4067</x:v>
      </x:c>
      <x:c r="E1407" s="240">
        <x:v>1</x:v>
      </x:c>
      <x:c r="F1407" s="241" t="s">
        <x:v>11193</x:v>
      </x:c>
      <x:c r="G1407" s="240" t="s">
        <x:v>4027</x:v>
      </x:c>
      <x:c r="H1407" s="240">
        <x:v>1</x:v>
      </x:c>
    </x:row>
    <x:row r="1408" spans="3:8">
      <x:c r="C1408" s="241" t="s">
        <x:v>6084</x:v>
      </x:c>
      <x:c r="D1408" s="240" t="s">
        <x:v>4067</x:v>
      </x:c>
      <x:c r="E1408" s="240">
        <x:v>1</x:v>
      </x:c>
      <x:c r="F1408" s="241" t="s">
        <x:v>7901</x:v>
      </x:c>
      <x:c r="G1408" s="240" t="s">
        <x:v>6089</x:v>
      </x:c>
      <x:c r="H1408" s="240">
        <x:v>1</x:v>
      </x:c>
    </x:row>
    <x:row r="1409" spans="3:8">
      <x:c r="C1409" s="241" t="s">
        <x:v>4567</x:v>
      </x:c>
      <x:c r="D1409" s="240" t="s">
        <x:v>4067</x:v>
      </x:c>
      <x:c r="E1409" s="240">
        <x:v>1</x:v>
      </x:c>
      <x:c r="F1409" s="400" t="s">
        <x:v>8921</x:v>
      </x:c>
      <x:c r="G1409" s="401" t="s">
        <x:v>4067</x:v>
      </x:c>
      <x:c r="H1409" s="401">
        <x:v>1</x:v>
      </x:c>
    </x:row>
    <x:row r="1410" spans="3:8">
      <x:c r="C1410" s="241" t="s">
        <x:v>9266</x:v>
      </x:c>
      <x:c r="D1410" s="240" t="s">
        <x:v>4067</x:v>
      </x:c>
      <x:c r="E1410" s="240">
        <x:v>1</x:v>
      </x:c>
      <x:c r="F1410" s="400" t="s">
        <x:v>6068</x:v>
      </x:c>
      <x:c r="G1410" s="401" t="s">
        <x:v>4027</x:v>
      </x:c>
      <x:c r="H1410" s="401">
        <x:v>1</x:v>
      </x:c>
    </x:row>
    <x:row r="1411" spans="3:8">
      <x:c r="C1411" s="241" t="s">
        <x:v>7901</x:v>
      </x:c>
      <x:c r="D1411" s="240" t="s">
        <x:v>6089</x:v>
      </x:c>
      <x:c r="E1411" s="240">
        <x:v>1</x:v>
      </x:c>
      <x:c r="F1411" s="400" t="s">
        <x:v>6084</x:v>
      </x:c>
      <x:c r="G1411" s="401" t="s">
        <x:v>4067</x:v>
      </x:c>
      <x:c r="H1411" s="401">
        <x:v>1</x:v>
      </x:c>
    </x:row>
    <x:row r="1412" spans="3:8">
      <x:c r="C1412" s="241" t="s">
        <x:v>6134</x:v>
      </x:c>
      <x:c r="D1412" s="240" t="s">
        <x:v>6089</x:v>
      </x:c>
      <x:c r="E1412" s="240">
        <x:v>1</x:v>
      </x:c>
      <x:c r="F1412" s="400" t="s">
        <x:v>6134</x:v>
      </x:c>
      <x:c r="G1412" s="401" t="s">
        <x:v>6089</x:v>
      </x:c>
      <x:c r="H1412" s="401">
        <x:v>1</x:v>
      </x:c>
    </x:row>
    <x:row r="1413" spans="3:8">
      <x:c r="C1413" s="241" t="s">
        <x:v>9073</x:v>
      </x:c>
      <x:c r="D1413" s="240" t="s">
        <x:v>6089</x:v>
      </x:c>
      <x:c r="E1413" s="240">
        <x:v>1</x:v>
      </x:c>
      <x:c r="F1413" s="400" t="s">
        <x:v>9073</x:v>
      </x:c>
      <x:c r="G1413" s="401" t="s">
        <x:v>6089</x:v>
      </x:c>
      <x:c r="H1413" s="401">
        <x:v>1</x:v>
      </x:c>
    </x:row>
    <x:row r="1414" spans="3:8">
      <x:c r="C1414" s="241" t="s">
        <x:v>11193</x:v>
      </x:c>
      <x:c r="D1414" s="240" t="s">
        <x:v>4027</x:v>
      </x:c>
      <x:c r="E1414" s="240">
        <x:v>1</x:v>
      </x:c>
      <x:c r="F1414" s="241" t="s">
        <x:v>4567</x:v>
      </x:c>
      <x:c r="G1414" s="240" t="s">
        <x:v>4067</x:v>
      </x:c>
      <x:c r="H1414" s="240">
        <x:v>1</x:v>
      </x:c>
    </x:row>
    <x:row r="1415" spans="3:8">
      <x:c r="C1415" s="241" t="s">
        <x:v>6068</x:v>
      </x:c>
      <x:c r="D1415" s="240" t="s">
        <x:v>4027</x:v>
      </x:c>
      <x:c r="E1415" s="240">
        <x:v>1</x:v>
      </x:c>
      <x:c r="F1415" s="241" t="s">
        <x:v>9266</x:v>
      </x:c>
      <x:c r="G1415" s="240" t="s">
        <x:v>4067</x:v>
      </x:c>
      <x:c r="H1415" s="240">
        <x:v>1</x:v>
      </x:c>
    </x:row>
    <x:row r="1416" spans="5:5">
      <x:c r="E1416" s="240">
        <x:f>SUM(E1401:E1415)</x:f>
        <x:v>15</x:v>
      </x:c>
    </x:row>
    <x:row r="1417" spans="1:8">
      <x:c r="A1417" s="232">
        <x:v>45831</x:v>
      </x:c>
      <x:c r="B1417" s="499"/>
      <x:c r="C1417" s="241" t="s">
        <x:v>9150</x:v>
      </x:c>
      <x:c r="D1417" s="240" t="s">
        <x:v>4061</x:v>
      </x:c>
      <x:c r="E1417" s="240">
        <x:v>1</x:v>
      </x:c>
      <x:c r="F1417" s="241" t="s">
        <x:v>5838</x:v>
      </x:c>
      <x:c r="G1417" s="240" t="s">
        <x:v>6097</x:v>
      </x:c>
      <x:c r="H1417" s="240">
        <x:v>1</x:v>
      </x:c>
    </x:row>
    <x:row r="1418" spans="3:8">
      <x:c r="C1418" s="241" t="s">
        <x:v>5838</x:v>
      </x:c>
      <x:c r="D1418" s="240" t="s">
        <x:v>6097</x:v>
      </x:c>
      <x:c r="E1418" s="240">
        <x:v>1</x:v>
      </x:c>
      <x:c r="F1418" s="241" t="s">
        <x:v>7772</x:v>
      </x:c>
      <x:c r="G1418" s="240" t="s">
        <x:v>4067</x:v>
      </x:c>
      <x:c r="H1418" s="240">
        <x:v>1</x:v>
      </x:c>
    </x:row>
    <x:row r="1419" spans="3:8">
      <x:c r="C1419" s="241" t="s">
        <x:v>2029</x:v>
      </x:c>
      <x:c r="D1419" s="240" t="s">
        <x:v>6097</x:v>
      </x:c>
      <x:c r="E1419" s="240">
        <x:v>1</x:v>
      </x:c>
      <x:c r="F1419" s="402" t="s">
        <x:v>4497</x:v>
      </x:c>
      <x:c r="G1419" s="403" t="s">
        <x:v>4027</x:v>
      </x:c>
      <x:c r="H1419" s="403">
        <x:v>1</x:v>
      </x:c>
    </x:row>
    <x:row r="1420" spans="3:8">
      <x:c r="C1420" s="241" t="s">
        <x:v>9026</x:v>
      </x:c>
      <x:c r="D1420" s="240" t="s">
        <x:v>6097</x:v>
      </x:c>
      <x:c r="E1420" s="240">
        <x:v>1</x:v>
      </x:c>
      <x:c r="F1420" s="402" t="s">
        <x:v>2029</x:v>
      </x:c>
      <x:c r="G1420" s="403" t="s">
        <x:v>6097</x:v>
      </x:c>
      <x:c r="H1420" s="403">
        <x:v>1</x:v>
      </x:c>
    </x:row>
    <x:row r="1421" spans="3:8">
      <x:c r="C1421" s="241" t="s">
        <x:v>7772</x:v>
      </x:c>
      <x:c r="D1421" s="240" t="s">
        <x:v>4067</x:v>
      </x:c>
      <x:c r="E1421" s="240">
        <x:v>1</x:v>
      </x:c>
      <x:c r="F1421" s="402" t="s">
        <x:v>9186</x:v>
      </x:c>
      <x:c r="G1421" s="403" t="s">
        <x:v>6089</x:v>
      </x:c>
      <x:c r="H1421" s="403">
        <x:v>1</x:v>
      </x:c>
    </x:row>
    <x:row r="1422" spans="3:8">
      <x:c r="C1422" s="241" t="s">
        <x:v>6286</x:v>
      </x:c>
      <x:c r="D1422" s="240" t="s">
        <x:v>4067</x:v>
      </x:c>
      <x:c r="E1422" s="240">
        <x:v>1</x:v>
      </x:c>
      <x:c r="F1422" s="241" t="s">
        <x:v>9026</x:v>
      </x:c>
      <x:c r="G1422" s="240" t="s">
        <x:v>6097</x:v>
      </x:c>
      <x:c r="H1422" s="240">
        <x:v>1</x:v>
      </x:c>
    </x:row>
    <x:row r="1423" spans="3:8">
      <x:c r="C1423" s="241" t="s">
        <x:v>9186</x:v>
      </x:c>
      <x:c r="D1423" s="240" t="s">
        <x:v>6089</x:v>
      </x:c>
      <x:c r="E1423" s="240">
        <x:v>1</x:v>
      </x:c>
      <x:c r="F1423" s="241" t="s">
        <x:v>6286</x:v>
      </x:c>
      <x:c r="G1423" s="240" t="s">
        <x:v>4067</x:v>
      </x:c>
      <x:c r="H1423" s="240">
        <x:v>1</x:v>
      </x:c>
    </x:row>
    <x:row r="1424" spans="3:8">
      <x:c r="C1424" s="241" t="s">
        <x:v>4497</x:v>
      </x:c>
      <x:c r="D1424" s="240" t="s">
        <x:v>4027</x:v>
      </x:c>
      <x:c r="E1424" s="240">
        <x:v>1</x:v>
      </x:c>
      <x:c r="F1424" s="241" t="s">
        <x:v>9150</x:v>
      </x:c>
      <x:c r="G1424" s="240" t="s">
        <x:v>4061</x:v>
      </x:c>
      <x:c r="H1424" s="240">
        <x:v>1</x:v>
      </x:c>
    </x:row>
    <x:row r="1425" spans="5:5">
      <x:c r="E1425" s="240">
        <x:f>SUM(E1417:E1424)</x:f>
        <x:v>8</x:v>
      </x:c>
    </x:row>
    <x:row r="1426" spans="1:8">
      <x:c r="A1426" s="232">
        <x:v>45832</x:v>
      </x:c>
      <x:c r="B1426" s="499"/>
      <x:c r="C1426" s="241" t="s">
        <x:v>12426</x:v>
      </x:c>
      <x:c r="D1426" s="240" t="s">
        <x:v>4061</x:v>
      </x:c>
      <x:c r="E1426" s="240">
        <x:v>1</x:v>
      </x:c>
      <x:c r="F1426" s="404" t="s">
        <x:v>7544</x:v>
      </x:c>
      <x:c r="G1426" s="405" t="s">
        <x:v>6089</x:v>
      </x:c>
      <x:c r="H1426" s="405">
        <x:v>1</x:v>
      </x:c>
    </x:row>
    <x:row r="1427" spans="3:8">
      <x:c r="C1427" s="241" t="s">
        <x:v>5518</x:v>
      </x:c>
      <x:c r="D1427" s="240" t="s">
        <x:v>4007</x:v>
      </x:c>
      <x:c r="E1427" s="240">
        <x:v>1</x:v>
      </x:c>
      <x:c r="F1427" s="404" t="s">
        <x:v>7792</x:v>
      </x:c>
      <x:c r="G1427" s="405" t="s">
        <x:v>6097</x:v>
      </x:c>
      <x:c r="H1427" s="405">
        <x:v>1</x:v>
      </x:c>
    </x:row>
    <x:row r="1428" spans="3:8">
      <x:c r="C1428" s="241" t="s">
        <x:v>7792</x:v>
      </x:c>
      <x:c r="D1428" s="240" t="s">
        <x:v>6097</x:v>
      </x:c>
      <x:c r="E1428" s="240">
        <x:v>1</x:v>
      </x:c>
      <x:c r="F1428" s="404" t="s">
        <x:v>5518</x:v>
      </x:c>
      <x:c r="G1428" s="405" t="s">
        <x:v>4007</x:v>
      </x:c>
      <x:c r="H1428" s="405">
        <x:v>1</x:v>
      </x:c>
    </x:row>
    <x:row r="1429" spans="3:8">
      <x:c r="C1429" s="241" t="s">
        <x:v>11416</x:v>
      </x:c>
      <x:c r="D1429" s="240" t="s">
        <x:v>6097</x:v>
      </x:c>
      <x:c r="E1429" s="240">
        <x:v>1</x:v>
      </x:c>
      <x:c r="F1429" s="404" t="s">
        <x:v>11416</x:v>
      </x:c>
      <x:c r="G1429" s="405" t="s">
        <x:v>6097</x:v>
      </x:c>
      <x:c r="H1429" s="405">
        <x:v>1</x:v>
      </x:c>
    </x:row>
    <x:row r="1430" spans="3:8">
      <x:c r="C1430" s="241" t="s">
        <x:v>7464</x:v>
      </x:c>
      <x:c r="D1430" s="240" t="s">
        <x:v>6097</x:v>
      </x:c>
      <x:c r="E1430" s="240">
        <x:v>1</x:v>
      </x:c>
      <x:c r="F1430" s="404" t="s">
        <x:v>7949</x:v>
      </x:c>
      <x:c r="G1430" s="405" t="s">
        <x:v>4027</x:v>
      </x:c>
      <x:c r="H1430" s="405">
        <x:v>1</x:v>
      </x:c>
    </x:row>
    <x:row r="1431" spans="3:8">
      <x:c r="C1431" s="241" t="s">
        <x:v>12502</x:v>
      </x:c>
      <x:c r="D1431" s="240" t="s">
        <x:v>6097</x:v>
      </x:c>
      <x:c r="E1431" s="240">
        <x:v>1</x:v>
      </x:c>
      <x:c r="F1431" s="404" t="s">
        <x:v>5627</x:v>
      </x:c>
      <x:c r="G1431" s="405" t="s">
        <x:v>4027</x:v>
      </x:c>
      <x:c r="H1431" s="405">
        <x:v>1</x:v>
      </x:c>
    </x:row>
    <x:row r="1432" spans="3:8">
      <x:c r="C1432" s="241" t="s">
        <x:v>7512</x:v>
      </x:c>
      <x:c r="D1432" s="240" t="s">
        <x:v>6097</x:v>
      </x:c>
      <x:c r="E1432" s="240">
        <x:v>1</x:v>
      </x:c>
      <x:c r="F1432" s="241" t="s">
        <x:v>7464</x:v>
      </x:c>
      <x:c r="G1432" s="240" t="s">
        <x:v>6097</x:v>
      </x:c>
      <x:c r="H1432" s="240">
        <x:v>1</x:v>
      </x:c>
    </x:row>
    <x:row r="1433" spans="3:8">
      <x:c r="C1433" s="241" t="s">
        <x:v>9066</x:v>
      </x:c>
      <x:c r="D1433" s="240" t="s">
        <x:v>6097</x:v>
      </x:c>
      <x:c r="E1433" s="240">
        <x:v>1</x:v>
      </x:c>
      <x:c r="F1433" s="241" t="s">
        <x:v>12502</x:v>
      </x:c>
      <x:c r="G1433" s="240" t="s">
        <x:v>6097</x:v>
      </x:c>
      <x:c r="H1433" s="240">
        <x:v>1</x:v>
      </x:c>
    </x:row>
    <x:row r="1434" spans="3:8">
      <x:c r="C1434" s="241" t="s">
        <x:v>4517</x:v>
      </x:c>
      <x:c r="D1434" s="240" t="s">
        <x:v>6097</x:v>
      </x:c>
      <x:c r="E1434" s="240">
        <x:v>1</x:v>
      </x:c>
      <x:c r="F1434" s="241" t="s">
        <x:v>12426</x:v>
      </x:c>
      <x:c r="G1434" s="240" t="s">
        <x:v>4061</x:v>
      </x:c>
      <x:c r="H1434" s="240">
        <x:v>1</x:v>
      </x:c>
    </x:row>
    <x:row r="1435" spans="3:8">
      <x:c r="C1435" s="241" t="s">
        <x:v>6063</x:v>
      </x:c>
      <x:c r="D1435" s="240" t="s">
        <x:v>6097</x:v>
      </x:c>
      <x:c r="E1435" s="240">
        <x:v>1</x:v>
      </x:c>
      <x:c r="F1435" s="241" t="s">
        <x:v>7889</x:v>
      </x:c>
      <x:c r="G1435" s="240" t="s">
        <x:v>4067</x:v>
      </x:c>
      <x:c r="H1435" s="240">
        <x:v>1</x:v>
      </x:c>
    </x:row>
    <x:row r="1436" spans="3:8">
      <x:c r="C1436" s="241" t="s">
        <x:v>8987</x:v>
      </x:c>
      <x:c r="D1436" s="240" t="s">
        <x:v>6097</x:v>
      </x:c>
      <x:c r="E1436" s="240">
        <x:v>1</x:v>
      </x:c>
      <x:c r="F1436" s="241" t="s">
        <x:v>5558</x:v>
      </x:c>
      <x:c r="G1436" s="240" t="s">
        <x:v>6089</x:v>
      </x:c>
      <x:c r="H1436" s="240">
        <x:v>1</x:v>
      </x:c>
    </x:row>
    <x:row r="1437" spans="3:8">
      <x:c r="C1437" s="241" t="s">
        <x:v>4421</x:v>
      </x:c>
      <x:c r="D1437" s="240" t="s">
        <x:v>6097</x:v>
      </x:c>
      <x:c r="E1437" s="240">
        <x:v>1</x:v>
      </x:c>
      <x:c r="F1437" s="241" t="s">
        <x:v>7512</x:v>
      </x:c>
      <x:c r="G1437" s="240" t="s">
        <x:v>6097</x:v>
      </x:c>
      <x:c r="H1437" s="240">
        <x:v>1</x:v>
      </x:c>
    </x:row>
    <x:row r="1438" spans="3:8">
      <x:c r="C1438" s="241" t="s">
        <x:v>9283</x:v>
      </x:c>
      <x:c r="D1438" s="240" t="s">
        <x:v>6097</x:v>
      </x:c>
      <x:c r="E1438" s="240">
        <x:v>1</x:v>
      </x:c>
      <x:c r="F1438" s="404" t="s">
        <x:v>4434</x:v>
      </x:c>
      <x:c r="G1438" s="405" t="s">
        <x:v>6089</x:v>
      </x:c>
      <x:c r="H1438" s="405">
        <x:v>1</x:v>
      </x:c>
    </x:row>
    <x:row r="1439" spans="3:8">
      <x:c r="C1439" s="241" t="s">
        <x:v>8993</x:v>
      </x:c>
      <x:c r="D1439" s="240" t="s">
        <x:v>6097</x:v>
      </x:c>
      <x:c r="E1439" s="240">
        <x:v>1</x:v>
      </x:c>
      <x:c r="F1439" s="404" t="s">
        <x:v>8361</x:v>
      </x:c>
      <x:c r="G1439" s="405" t="s">
        <x:v>6089</x:v>
      </x:c>
      <x:c r="H1439" s="405">
        <x:v>1</x:v>
      </x:c>
    </x:row>
    <x:row r="1440" spans="3:8">
      <x:c r="C1440" s="241" t="s">
        <x:v>7889</x:v>
      </x:c>
      <x:c r="D1440" s="240" t="s">
        <x:v>4067</x:v>
      </x:c>
      <x:c r="E1440" s="240">
        <x:v>1</x:v>
      </x:c>
      <x:c r="F1440" s="404" t="s">
        <x:v>9066</x:v>
      </x:c>
      <x:c r="G1440" s="405" t="s">
        <x:v>6097</x:v>
      </x:c>
      <x:c r="H1440" s="405">
        <x:v>1</x:v>
      </x:c>
    </x:row>
    <x:row r="1441" spans="3:8">
      <x:c r="C1441" s="241" t="s">
        <x:v>9246</x:v>
      </x:c>
      <x:c r="D1441" s="240" t="s">
        <x:v>4067</x:v>
      </x:c>
      <x:c r="E1441" s="240">
        <x:v>1</x:v>
      </x:c>
      <x:c r="F1441" s="404" t="s">
        <x:v>6068</x:v>
      </x:c>
      <x:c r="G1441" s="405" t="s">
        <x:v>4027</x:v>
      </x:c>
      <x:c r="H1441" s="405">
        <x:v>1</x:v>
      </x:c>
    </x:row>
    <x:row r="1442" spans="3:8">
      <x:c r="C1442" s="241" t="s">
        <x:v>6286</x:v>
      </x:c>
      <x:c r="D1442" s="240" t="s">
        <x:v>4067</x:v>
      </x:c>
      <x:c r="E1442" s="240">
        <x:v>1</x:v>
      </x:c>
      <x:c r="F1442" s="404" t="s">
        <x:v>4517</x:v>
      </x:c>
      <x:c r="G1442" s="405" t="s">
        <x:v>6097</x:v>
      </x:c>
      <x:c r="H1442" s="405">
        <x:v>1</x:v>
      </x:c>
    </x:row>
    <x:row r="1443" spans="1:8">
      <x:c r="A1443" s="227" t="s">
        <x:v>9210</x:v>
      </x:c>
      <x:c r="C1443" s="241" t="s">
        <x:v>4370</x:v>
      </x:c>
      <x:c r="D1443" s="240" t="s">
        <x:v>139</x:v>
      </x:c>
      <x:c r="E1443" s="240">
        <x:v>2</x:v>
      </x:c>
      <x:c r="F1443" s="404" t="s">
        <x:v>1989</x:v>
      </x:c>
      <x:c r="G1443" s="405" t="s">
        <x:v>6089</x:v>
      </x:c>
      <x:c r="H1443" s="405">
        <x:v>1</x:v>
      </x:c>
    </x:row>
    <x:row r="1444" spans="3:8">
      <x:c r="C1444" s="241" t="s">
        <x:v>7544</x:v>
      </x:c>
      <x:c r="D1444" s="240" t="s">
        <x:v>6089</x:v>
      </x:c>
      <x:c r="E1444" s="240">
        <x:v>1</x:v>
      </x:c>
      <x:c r="F1444" s="404" t="s">
        <x:v>9246</x:v>
      </x:c>
      <x:c r="G1444" s="405" t="s">
        <x:v>4067</x:v>
      </x:c>
      <x:c r="H1444" s="405">
        <x:v>1</x:v>
      </x:c>
    </x:row>
    <x:row r="1445" spans="3:8">
      <x:c r="C1445" s="241" t="s">
        <x:v>5558</x:v>
      </x:c>
      <x:c r="D1445" s="240" t="s">
        <x:v>6089</x:v>
      </x:c>
      <x:c r="E1445" s="240">
        <x:v>1</x:v>
      </x:c>
      <x:c r="F1445" s="241" t="s">
        <x:v>6093</x:v>
      </x:c>
      <x:c r="G1445" s="240" t="s">
        <x:v>6089</x:v>
      </x:c>
      <x:c r="H1445" s="240">
        <x:v>1</x:v>
      </x:c>
    </x:row>
    <x:row r="1446" spans="3:8">
      <x:c r="C1446" s="241" t="s">
        <x:v>4434</x:v>
      </x:c>
      <x:c r="D1446" s="240" t="s">
        <x:v>6089</x:v>
      </x:c>
      <x:c r="E1446" s="240">
        <x:v>1</x:v>
      </x:c>
      <x:c r="F1446" s="241" t="s">
        <x:v>1962</x:v>
      </x:c>
      <x:c r="G1446" s="240" t="s">
        <x:v>4027</x:v>
      </x:c>
      <x:c r="H1446" s="240">
        <x:v>1</x:v>
      </x:c>
    </x:row>
    <x:row r="1447" spans="3:8">
      <x:c r="C1447" s="241" t="s">
        <x:v>8361</x:v>
      </x:c>
      <x:c r="D1447" s="240" t="s">
        <x:v>6089</x:v>
      </x:c>
      <x:c r="E1447" s="240">
        <x:v>1</x:v>
      </x:c>
      <x:c r="F1447" s="241" t="s">
        <x:v>6063</x:v>
      </x:c>
      <x:c r="G1447" s="240" t="s">
        <x:v>6097</x:v>
      </x:c>
      <x:c r="H1447" s="240">
        <x:v>1</x:v>
      </x:c>
    </x:row>
    <x:row r="1448" spans="3:8">
      <x:c r="C1448" s="241" t="s">
        <x:v>1989</x:v>
      </x:c>
      <x:c r="D1448" s="240" t="s">
        <x:v>6089</x:v>
      </x:c>
      <x:c r="E1448" s="240">
        <x:v>1</x:v>
      </x:c>
      <x:c r="F1448" s="241" t="s">
        <x:v>8987</x:v>
      </x:c>
      <x:c r="G1448" s="240" t="s">
        <x:v>6097</x:v>
      </x:c>
      <x:c r="H1448" s="240">
        <x:v>1</x:v>
      </x:c>
    </x:row>
    <x:row r="1449" spans="3:8">
      <x:c r="C1449" s="241" t="s">
        <x:v>6093</x:v>
      </x:c>
      <x:c r="D1449" s="240" t="s">
        <x:v>6089</x:v>
      </x:c>
      <x:c r="E1449" s="240">
        <x:v>1</x:v>
      </x:c>
      <x:c r="F1449" s="241" t="s">
        <x:v>4370</x:v>
      </x:c>
      <x:c r="G1449" s="240" t="s">
        <x:v>139</x:v>
      </x:c>
      <x:c r="H1449" s="240">
        <x:v>2</x:v>
      </x:c>
    </x:row>
    <x:row r="1450" spans="3:8">
      <x:c r="C1450" s="241" t="s">
        <x:v>7949</x:v>
      </x:c>
      <x:c r="D1450" s="240" t="s">
        <x:v>4027</x:v>
      </x:c>
      <x:c r="E1450" s="240">
        <x:v>1</x:v>
      </x:c>
      <x:c r="F1450" s="241" t="s">
        <x:v>6286</x:v>
      </x:c>
      <x:c r="G1450" s="240" t="s">
        <x:v>4067</x:v>
      </x:c>
      <x:c r="H1450" s="240">
        <x:v>1</x:v>
      </x:c>
    </x:row>
    <x:row r="1451" spans="3:8">
      <x:c r="C1451" s="241" t="s">
        <x:v>5627</x:v>
      </x:c>
      <x:c r="D1451" s="240" t="s">
        <x:v>4027</x:v>
      </x:c>
      <x:c r="E1451" s="240">
        <x:v>1</x:v>
      </x:c>
      <x:c r="F1451" s="241" t="s">
        <x:v>4421</x:v>
      </x:c>
      <x:c r="G1451" s="240" t="s">
        <x:v>6097</x:v>
      </x:c>
      <x:c r="H1451" s="240">
        <x:v>1</x:v>
      </x:c>
    </x:row>
    <x:row r="1452" spans="3:8">
      <x:c r="C1452" s="241" t="s">
        <x:v>6068</x:v>
      </x:c>
      <x:c r="D1452" s="240" t="s">
        <x:v>4027</x:v>
      </x:c>
      <x:c r="E1452" s="240">
        <x:v>1</x:v>
      </x:c>
      <x:c r="F1452" s="241" t="s">
        <x:v>9283</x:v>
      </x:c>
      <x:c r="G1452" s="240" t="s">
        <x:v>6097</x:v>
      </x:c>
      <x:c r="H1452" s="240">
        <x:v>1</x:v>
      </x:c>
    </x:row>
    <x:row r="1453" spans="3:8">
      <x:c r="C1453" s="241" t="s">
        <x:v>1962</x:v>
      </x:c>
      <x:c r="D1453" s="240" t="s">
        <x:v>4027</x:v>
      </x:c>
      <x:c r="E1453" s="240">
        <x:v>1</x:v>
      </x:c>
      <x:c r="F1453" s="241" t="s">
        <x:v>8993</x:v>
      </x:c>
      <x:c r="G1453" s="240" t="s">
        <x:v>6097</x:v>
      </x:c>
      <x:c r="H1453" s="240">
        <x:v>1</x:v>
      </x:c>
    </x:row>
    <x:row r="1454" spans="5:5">
      <x:c r="E1454" s="240">
        <x:f>SUM(E1426:E1453)</x:f>
        <x:v>29</x:v>
      </x:c>
    </x:row>
    <x:row r="1455" spans="1:8">
      <x:c r="A1455" s="232">
        <x:v>45833</x:v>
      </x:c>
      <x:c r="B1455" s="499"/>
      <x:c r="C1455" s="241" t="s">
        <x:v>9158</x:v>
      </x:c>
      <x:c r="D1455" s="240" t="s">
        <x:v>4061</x:v>
      </x:c>
      <x:c r="E1455" s="240">
        <x:v>1</x:v>
      </x:c>
      <x:c r="F1455" s="406" t="s">
        <x:v>5940</x:v>
      </x:c>
      <x:c r="G1455" s="407" t="s">
        <x:v>4067</x:v>
      </x:c>
      <x:c r="H1455" s="407">
        <x:v>1</x:v>
      </x:c>
    </x:row>
    <x:row r="1456" spans="3:8">
      <x:c r="C1456" s="241" t="s">
        <x:v>8129</x:v>
      </x:c>
      <x:c r="D1456" s="240" t="s">
        <x:v>4007</x:v>
      </x:c>
      <x:c r="E1456" s="240">
        <x:v>1</x:v>
      </x:c>
      <x:c r="F1456" s="406" t="s">
        <x:v>11299</x:v>
      </x:c>
      <x:c r="G1456" s="407" t="s">
        <x:v>139</x:v>
      </x:c>
      <x:c r="H1456" s="407">
        <x:v>1</x:v>
      </x:c>
    </x:row>
    <x:row r="1457" spans="3:8">
      <x:c r="C1457" s="241" t="s">
        <x:v>7782</x:v>
      </x:c>
      <x:c r="D1457" s="240" t="s">
        <x:v>4007</x:v>
      </x:c>
      <x:c r="E1457" s="240">
        <x:v>1</x:v>
      </x:c>
      <x:c r="F1457" s="406" t="s">
        <x:v>7878</x:v>
      </x:c>
      <x:c r="G1457" s="407" t="s">
        <x:v>6097</x:v>
      </x:c>
      <x:c r="H1457" s="407">
        <x:v>1</x:v>
      </x:c>
    </x:row>
    <x:row r="1458" spans="3:8">
      <x:c r="C1458" s="241" t="s">
        <x:v>4562</x:v>
      </x:c>
      <x:c r="D1458" s="240" t="s">
        <x:v>4007</x:v>
      </x:c>
      <x:c r="E1458" s="240">
        <x:v>1</x:v>
      </x:c>
      <x:c r="F1458" s="406" t="s">
        <x:v>8129</x:v>
      </x:c>
      <x:c r="G1458" s="407" t="s">
        <x:v>4007</x:v>
      </x:c>
      <x:c r="H1458" s="407">
        <x:v>1</x:v>
      </x:c>
    </x:row>
    <x:row r="1459" spans="3:8">
      <x:c r="C1459" s="241" t="s">
        <x:v>6219</x:v>
      </x:c>
      <x:c r="D1459" s="240" t="s">
        <x:v>4007</x:v>
      </x:c>
      <x:c r="E1459" s="240">
        <x:v>2</x:v>
      </x:c>
      <x:c r="F1459" s="241" t="s">
        <x:v>7782</x:v>
      </x:c>
      <x:c r="G1459" s="240" t="s">
        <x:v>4007</x:v>
      </x:c>
      <x:c r="H1459" s="240">
        <x:v>1</x:v>
      </x:c>
    </x:row>
    <x:row r="1460" spans="3:8">
      <x:c r="C1460" s="241" t="s">
        <x:v>7878</x:v>
      </x:c>
      <x:c r="D1460" s="240" t="s">
        <x:v>6097</x:v>
      </x:c>
      <x:c r="E1460" s="240">
        <x:v>1</x:v>
      </x:c>
      <x:c r="F1460" s="241" t="s">
        <x:v>11311</x:v>
      </x:c>
      <x:c r="G1460" s="240" t="s">
        <x:v>6097</x:v>
      </x:c>
      <x:c r="H1460" s="240">
        <x:v>1</x:v>
      </x:c>
    </x:row>
    <x:row r="1461" spans="3:8">
      <x:c r="C1461" s="241" t="s">
        <x:v>11311</x:v>
      </x:c>
      <x:c r="D1461" s="240" t="s">
        <x:v>6097</x:v>
      </x:c>
      <x:c r="E1461" s="240">
        <x:v>1</x:v>
      </x:c>
      <x:c r="F1461" s="241" t="s">
        <x:v>7670</x:v>
      </x:c>
      <x:c r="G1461" s="240" t="s">
        <x:v>4067</x:v>
      </x:c>
      <x:c r="H1461" s="240">
        <x:v>1</x:v>
      </x:c>
    </x:row>
    <x:row r="1462" spans="3:8">
      <x:c r="C1462" s="241" t="s">
        <x:v>2001</x:v>
      </x:c>
      <x:c r="D1462" s="240" t="s">
        <x:v>6097</x:v>
      </x:c>
      <x:c r="E1462" s="240">
        <x:v>1</x:v>
      </x:c>
      <x:c r="F1462" s="406" t="s">
        <x:v>9123</x:v>
      </x:c>
      <x:c r="G1462" s="407" t="s">
        <x:v>6089</x:v>
      </x:c>
      <x:c r="H1462" s="407">
        <x:v>1</x:v>
      </x:c>
    </x:row>
    <x:row r="1463" spans="3:8">
      <x:c r="C1463" s="241" t="s">
        <x:v>9130</x:v>
      </x:c>
      <x:c r="D1463" s="240" t="s">
        <x:v>6097</x:v>
      </x:c>
      <x:c r="E1463" s="240">
        <x:v>1</x:v>
      </x:c>
      <x:c r="F1463" s="406" t="s">
        <x:v>8518</x:v>
      </x:c>
      <x:c r="G1463" s="407" t="s">
        <x:v>4027</x:v>
      </x:c>
      <x:c r="H1463" s="407">
        <x:v>1</x:v>
      </x:c>
    </x:row>
    <x:row r="1464" spans="3:8">
      <x:c r="C1464" s="241" t="s">
        <x:v>11459</x:v>
      </x:c>
      <x:c r="D1464" s="240" t="s">
        <x:v>6097</x:v>
      </x:c>
      <x:c r="E1464" s="240">
        <x:v>1</x:v>
      </x:c>
      <x:c r="F1464" s="406" t="s">
        <x:v>6288</x:v>
      </x:c>
      <x:c r="G1464" s="407" t="s">
        <x:v>4027</x:v>
      </x:c>
      <x:c r="H1464" s="407">
        <x:v>1</x:v>
      </x:c>
    </x:row>
    <x:row r="1465" spans="3:8">
      <x:c r="C1465" s="241" t="s">
        <x:v>12551</x:v>
      </x:c>
      <x:c r="D1465" s="240" t="s">
        <x:v>6097</x:v>
      </x:c>
      <x:c r="E1465" s="240">
        <x:v>1</x:v>
      </x:c>
      <x:c r="F1465" s="241" t="s">
        <x:v>6303</x:v>
      </x:c>
      <x:c r="G1465" s="240" t="s">
        <x:v>6089</x:v>
      </x:c>
      <x:c r="H1465" s="240">
        <x:v>1</x:v>
      </x:c>
    </x:row>
    <x:row r="1466" spans="3:8">
      <x:c r="C1466" s="241" t="s">
        <x:v>5940</x:v>
      </x:c>
      <x:c r="D1466" s="240" t="s">
        <x:v>4067</x:v>
      </x:c>
      <x:c r="E1466" s="240">
        <x:v>1</x:v>
      </x:c>
      <x:c r="F1466" s="241" t="s">
        <x:v>2018</x:v>
      </x:c>
      <x:c r="G1466" s="240" t="s">
        <x:v>4067</x:v>
      </x:c>
      <x:c r="H1466" s="240">
        <x:v>1</x:v>
      </x:c>
    </x:row>
    <x:row r="1467" spans="3:8">
      <x:c r="C1467" s="241" t="s">
        <x:v>7670</x:v>
      </x:c>
      <x:c r="D1467" s="240" t="s">
        <x:v>4067</x:v>
      </x:c>
      <x:c r="E1467" s="240">
        <x:v>1</x:v>
      </x:c>
      <x:c r="F1467" s="241" t="s">
        <x:v>2001</x:v>
      </x:c>
      <x:c r="G1467" s="240" t="s">
        <x:v>6097</x:v>
      </x:c>
      <x:c r="H1467" s="240">
        <x:v>1</x:v>
      </x:c>
    </x:row>
    <x:row r="1468" spans="3:8">
      <x:c r="C1468" s="241" t="s">
        <x:v>2018</x:v>
      </x:c>
      <x:c r="D1468" s="240" t="s">
        <x:v>4067</x:v>
      </x:c>
      <x:c r="E1468" s="240">
        <x:v>1</x:v>
      </x:c>
      <x:c r="F1468" s="241" t="s">
        <x:v>4562</x:v>
      </x:c>
      <x:c r="G1468" s="240" t="s">
        <x:v>4007</x:v>
      </x:c>
      <x:c r="H1468" s="240">
        <x:v>1</x:v>
      </x:c>
    </x:row>
    <x:row r="1469" spans="3:8">
      <x:c r="C1469" s="241" t="s">
        <x:v>8418</x:v>
      </x:c>
      <x:c r="D1469" s="240" t="s">
        <x:v>4067</x:v>
      </x:c>
      <x:c r="E1469" s="240">
        <x:v>1</x:v>
      </x:c>
      <x:c r="F1469" s="241" t="s">
        <x:v>8418</x:v>
      </x:c>
      <x:c r="G1469" s="240" t="s">
        <x:v>4067</x:v>
      </x:c>
      <x:c r="H1469" s="240">
        <x:v>1</x:v>
      </x:c>
    </x:row>
    <x:row r="1470" spans="3:8">
      <x:c r="C1470" s="241" t="s">
        <x:v>8480</x:v>
      </x:c>
      <x:c r="D1470" s="240" t="s">
        <x:v>4067</x:v>
      </x:c>
      <x:c r="E1470" s="240">
        <x:v>1</x:v>
      </x:c>
      <x:c r="F1470" s="241" t="s">
        <x:v>8978</x:v>
      </x:c>
      <x:c r="G1470" s="240" t="s">
        <x:v>6089</x:v>
      </x:c>
      <x:c r="H1470" s="240">
        <x:v>1</x:v>
      </x:c>
    </x:row>
    <x:row r="1471" spans="3:8">
      <x:c r="C1471" s="241" t="s">
        <x:v>6115</x:v>
      </x:c>
      <x:c r="D1471" s="240" t="s">
        <x:v>4067</x:v>
      </x:c>
      <x:c r="E1471" s="240">
        <x:v>1</x:v>
      </x:c>
      <x:c r="F1471" s="241" t="s">
        <x:v>8480</x:v>
      </x:c>
      <x:c r="G1471" s="240" t="s">
        <x:v>4067</x:v>
      </x:c>
      <x:c r="H1471" s="240">
        <x:v>1</x:v>
      </x:c>
    </x:row>
    <x:row r="1472" spans="3:8">
      <x:c r="C1472" s="241" t="s">
        <x:v>9014</x:v>
      </x:c>
      <x:c r="D1472" s="240" t="s">
        <x:v>4067</x:v>
      </x:c>
      <x:c r="E1472" s="240">
        <x:v>1</x:v>
      </x:c>
      <x:c r="F1472" s="406" t="s">
        <x:v>9158</x:v>
      </x:c>
      <x:c r="G1472" s="407" t="s">
        <x:v>4061</x:v>
      </x:c>
      <x:c r="H1472" s="407">
        <x:v>1</x:v>
      </x:c>
    </x:row>
    <x:row r="1473" spans="3:8">
      <x:c r="C1473" s="241" t="s">
        <x:v>9123</x:v>
      </x:c>
      <x:c r="D1473" s="240" t="s">
        <x:v>6089</x:v>
      </x:c>
      <x:c r="E1473" s="240">
        <x:v>1</x:v>
      </x:c>
      <x:c r="F1473" s="406" t="s">
        <x:v>6115</x:v>
      </x:c>
      <x:c r="G1473" s="407" t="s">
        <x:v>4067</x:v>
      </x:c>
      <x:c r="H1473" s="407">
        <x:v>1</x:v>
      </x:c>
    </x:row>
    <x:row r="1474" spans="3:8">
      <x:c r="C1474" s="241" t="s">
        <x:v>6303</x:v>
      </x:c>
      <x:c r="D1474" s="240" t="s">
        <x:v>6089</x:v>
      </x:c>
      <x:c r="E1474" s="240">
        <x:v>1</x:v>
      </x:c>
      <x:c r="F1474" s="406" t="s">
        <x:v>9130</x:v>
      </x:c>
      <x:c r="G1474" s="407" t="s">
        <x:v>6097</x:v>
      </x:c>
      <x:c r="H1474" s="407">
        <x:v>1</x:v>
      </x:c>
    </x:row>
    <x:row r="1475" spans="3:8">
      <x:c r="C1475" s="241" t="s">
        <x:v>8978</x:v>
      </x:c>
      <x:c r="D1475" s="240" t="s">
        <x:v>6089</x:v>
      </x:c>
      <x:c r="E1475" s="240">
        <x:v>1</x:v>
      </x:c>
      <x:c r="F1475" s="406" t="s">
        <x:v>6219</x:v>
      </x:c>
      <x:c r="G1475" s="407" t="s">
        <x:v>4007</x:v>
      </x:c>
      <x:c r="H1475" s="407">
        <x:v>2</x:v>
      </x:c>
    </x:row>
    <x:row r="1476" spans="1:8">
      <x:c r="A1476" s="227" t="s">
        <x:v>7479</x:v>
      </x:c>
      <x:c r="C1476" s="241" t="s">
        <x:v>11299</x:v>
      </x:c>
      <x:c r="D1476" s="240" t="s">
        <x:v>139</x:v>
      </x:c>
      <x:c r="E1476" s="240">
        <x:v>1</x:v>
      </x:c>
      <x:c r="F1476" s="241" t="s">
        <x:v>9014</x:v>
      </x:c>
      <x:c r="G1476" s="240" t="s">
        <x:v>4067</x:v>
      </x:c>
      <x:c r="H1476" s="240">
        <x:v>1</x:v>
      </x:c>
    </x:row>
    <x:row r="1477" spans="3:8">
      <x:c r="C1477" s="241" t="s">
        <x:v>8518</x:v>
      </x:c>
      <x:c r="D1477" s="240" t="s">
        <x:v>4027</x:v>
      </x:c>
      <x:c r="E1477" s="240">
        <x:v>1</x:v>
      </x:c>
      <x:c r="F1477" s="241" t="s">
        <x:v>11459</x:v>
      </x:c>
      <x:c r="G1477" s="240" t="s">
        <x:v>6097</x:v>
      </x:c>
      <x:c r="H1477" s="240">
        <x:v>1</x:v>
      </x:c>
    </x:row>
    <x:row r="1478" spans="3:8">
      <x:c r="C1478" s="241" t="s">
        <x:v>6288</x:v>
      </x:c>
      <x:c r="D1478" s="240" t="s">
        <x:v>4027</x:v>
      </x:c>
      <x:c r="E1478" s="240">
        <x:v>1</x:v>
      </x:c>
      <x:c r="F1478" s="241" t="s">
        <x:v>12551</x:v>
      </x:c>
      <x:c r="G1478" s="240" t="s">
        <x:v>6097</x:v>
      </x:c>
      <x:c r="H1478" s="240">
        <x:v>1</x:v>
      </x:c>
    </x:row>
    <x:row r="1479" spans="5:5">
      <x:c r="E1479" s="240">
        <x:f>SUM(E1455:E1478)</x:f>
        <x:v>25</x:v>
      </x:c>
    </x:row>
    <x:row r="1480" spans="1:8">
      <x:c r="A1480" s="232">
        <x:v>45834</x:v>
      </x:c>
      <x:c r="B1480" s="499"/>
      <x:c r="C1480" s="241" t="s">
        <x:v>12502</x:v>
      </x:c>
      <x:c r="D1480" s="240" t="s">
        <x:v>6097</x:v>
      </x:c>
      <x:c r="E1480" s="240">
        <x:v>1</x:v>
      </x:c>
      <x:c r="F1480" s="402" t="s">
        <x:v>12535</x:v>
      </x:c>
      <x:c r="G1480" s="403" t="s">
        <x:v>4027</x:v>
      </x:c>
      <x:c r="H1480" s="403">
        <x:v>1</x:v>
      </x:c>
    </x:row>
    <x:row r="1481" spans="3:8">
      <x:c r="C1481" s="241" t="s">
        <x:v>5537</x:v>
      </x:c>
      <x:c r="D1481" s="240" t="s">
        <x:v>6097</x:v>
      </x:c>
      <x:c r="E1481" s="240">
        <x:v>1</x:v>
      </x:c>
      <x:c r="F1481" s="402" t="s">
        <x:v>12671</x:v>
      </x:c>
      <x:c r="G1481" s="403" t="s">
        <x:v>4027</x:v>
      </x:c>
      <x:c r="H1481" s="403">
        <x:v>1</x:v>
      </x:c>
    </x:row>
    <x:row r="1482" spans="3:8">
      <x:c r="C1482" s="241" t="s">
        <x:v>12646</x:v>
      </x:c>
      <x:c r="D1482" s="240" t="s">
        <x:v>6097</x:v>
      </x:c>
      <x:c r="E1482" s="240">
        <x:v>1</x:v>
      </x:c>
      <x:c r="F1482" s="402" t="s">
        <x:v>8965</x:v>
      </x:c>
      <x:c r="G1482" s="403" t="s">
        <x:v>4027</x:v>
      </x:c>
      <x:c r="H1482" s="403">
        <x:v>1</x:v>
      </x:c>
    </x:row>
    <x:row r="1483" spans="1:8">
      <x:c r="A1483" s="223" t="s">
        <x:v>4019</x:v>
      </x:c>
      <x:c r="C1483" s="241" t="s">
        <x:v>2088</x:v>
      </x:c>
      <x:c r="D1483" s="240" t="s">
        <x:v>4067</x:v>
      </x:c>
      <x:c r="E1483" s="240">
        <x:v>1</x:v>
      </x:c>
      <x:c r="F1483" s="402" t="s">
        <x:v>11513</x:v>
      </x:c>
      <x:c r="G1483" s="403" t="s">
        <x:v>4067</x:v>
      </x:c>
      <x:c r="H1483" s="403">
        <x:v>1</x:v>
      </x:c>
    </x:row>
    <x:row r="1484" spans="3:8">
      <x:c r="C1484" s="241" t="s">
        <x:v>11513</x:v>
      </x:c>
      <x:c r="D1484" s="240" t="s">
        <x:v>4067</x:v>
      </x:c>
      <x:c r="E1484" s="240">
        <x:v>1</x:v>
      </x:c>
      <x:c r="F1484" s="402" t="s">
        <x:v>12502</x:v>
      </x:c>
      <x:c r="G1484" s="403" t="s">
        <x:v>6097</x:v>
      </x:c>
      <x:c r="H1484" s="403">
        <x:v>1</x:v>
      </x:c>
    </x:row>
    <x:row r="1485" spans="3:8">
      <x:c r="C1485" s="241" t="s">
        <x:v>12377</x:v>
      </x:c>
      <x:c r="D1485" s="240" t="s">
        <x:v>4067</x:v>
      </x:c>
      <x:c r="E1485" s="240">
        <x:v>1</x:v>
      </x:c>
      <x:c r="F1485" s="402" t="s">
        <x:v>12377</x:v>
      </x:c>
      <x:c r="G1485" s="403" t="s">
        <x:v>4067</x:v>
      </x:c>
      <x:c r="H1485" s="403">
        <x:v>1</x:v>
      </x:c>
    </x:row>
    <x:row r="1486" spans="3:8">
      <x:c r="C1486" s="241" t="s">
        <x:v>8468</x:v>
      </x:c>
      <x:c r="D1486" s="240" t="s">
        <x:v>6089</x:v>
      </x:c>
      <x:c r="E1486" s="240">
        <x:v>1</x:v>
      </x:c>
      <x:c r="F1486" s="402" t="s">
        <x:v>5537</x:v>
      </x:c>
      <x:c r="G1486" s="403" t="s">
        <x:v>6097</x:v>
      </x:c>
      <x:c r="H1486" s="403">
        <x:v>1</x:v>
      </x:c>
    </x:row>
    <x:row r="1487" spans="3:8">
      <x:c r="C1487" s="241" t="s">
        <x:v>6130</x:v>
      </x:c>
      <x:c r="D1487" s="240" t="s">
        <x:v>6089</x:v>
      </x:c>
      <x:c r="E1487" s="240">
        <x:v>1</x:v>
      </x:c>
      <x:c r="F1487" s="241" t="s">
        <x:v>8468</x:v>
      </x:c>
      <x:c r="G1487" s="240" t="s">
        <x:v>6089</x:v>
      </x:c>
      <x:c r="H1487" s="240">
        <x:v>1</x:v>
      </x:c>
    </x:row>
    <x:row r="1488" spans="3:8">
      <x:c r="C1488" s="241" t="s">
        <x:v>8461</x:v>
      </x:c>
      <x:c r="D1488" s="240" t="s">
        <x:v>6089</x:v>
      </x:c>
      <x:c r="E1488" s="240">
        <x:v>1</x:v>
      </x:c>
      <x:c r="F1488" s="241" t="s">
        <x:v>6130</x:v>
      </x:c>
      <x:c r="G1488" s="240" t="s">
        <x:v>6089</x:v>
      </x:c>
      <x:c r="H1488" s="240">
        <x:v>1</x:v>
      </x:c>
    </x:row>
    <x:row r="1489" spans="3:8">
      <x:c r="C1489" s="241" t="s">
        <x:v>9253</x:v>
      </x:c>
      <x:c r="D1489" s="240" t="s">
        <x:v>6089</x:v>
      </x:c>
      <x:c r="E1489" s="240">
        <x:v>1</x:v>
      </x:c>
      <x:c r="F1489" s="241" t="s">
        <x:v>8461</x:v>
      </x:c>
      <x:c r="G1489" s="240" t="s">
        <x:v>6089</x:v>
      </x:c>
      <x:c r="H1489" s="240">
        <x:v>1</x:v>
      </x:c>
    </x:row>
    <x:row r="1490" spans="3:8">
      <x:c r="C1490" s="241" t="s">
        <x:v>5847</x:v>
      </x:c>
      <x:c r="D1490" s="240" t="s">
        <x:v>6089</x:v>
      </x:c>
      <x:c r="E1490" s="240">
        <x:v>1</x:v>
      </x:c>
      <x:c r="F1490" s="241" t="s">
        <x:v>9253</x:v>
      </x:c>
      <x:c r="G1490" s="240" t="s">
        <x:v>6089</x:v>
      </x:c>
      <x:c r="H1490" s="240">
        <x:v>1</x:v>
      </x:c>
    </x:row>
    <x:row r="1491" spans="3:8">
      <x:c r="C1491" s="241" t="s">
        <x:v>12535</x:v>
      </x:c>
      <x:c r="D1491" s="240" t="s">
        <x:v>4027</x:v>
      </x:c>
      <x:c r="E1491" s="240">
        <x:v>1</x:v>
      </x:c>
      <x:c r="F1491" s="241" t="s">
        <x:v>2088</x:v>
      </x:c>
      <x:c r="G1491" s="240" t="s">
        <x:v>4067</x:v>
      </x:c>
      <x:c r="H1491" s="240">
        <x:v>1</x:v>
      </x:c>
    </x:row>
    <x:row r="1492" spans="3:8">
      <x:c r="C1492" s="241" t="s">
        <x:v>12671</x:v>
      </x:c>
      <x:c r="D1492" s="240" t="s">
        <x:v>4027</x:v>
      </x:c>
      <x:c r="E1492" s="240">
        <x:v>1</x:v>
      </x:c>
      <x:c r="F1492" s="241" t="s">
        <x:v>5847</x:v>
      </x:c>
      <x:c r="G1492" s="240" t="s">
        <x:v>6089</x:v>
      </x:c>
      <x:c r="H1492" s="240">
        <x:v>1</x:v>
      </x:c>
    </x:row>
    <x:row r="1493" spans="3:8">
      <x:c r="C1493" s="241" t="s">
        <x:v>8965</x:v>
      </x:c>
      <x:c r="D1493" s="240" t="s">
        <x:v>4027</x:v>
      </x:c>
      <x:c r="E1493" s="240">
        <x:v>1</x:v>
      </x:c>
      <x:c r="F1493" s="241" t="s">
        <x:v>12646</x:v>
      </x:c>
      <x:c r="G1493" s="240" t="s">
        <x:v>6097</x:v>
      </x:c>
      <x:c r="H1493" s="240">
        <x:v>1</x:v>
      </x:c>
    </x:row>
    <x:row r="1494" spans="5:5">
      <x:c r="E1494" s="240">
        <x:f>SUM(E1480:E1493)</x:f>
        <x:v>14</x:v>
      </x:c>
    </x:row>
    <x:row r="1495" spans="1:8">
      <x:c r="A1495" s="232">
        <x:v>45835</x:v>
      </x:c>
      <x:c r="B1495" s="499"/>
      <x:c r="C1495" s="241" t="s">
        <x:v>9158</x:v>
      </x:c>
      <x:c r="D1495" s="240" t="s">
        <x:v>4061</x:v>
      </x:c>
      <x:c r="E1495" s="240">
        <x:v>1</x:v>
      </x:c>
      <x:c r="F1495" s="241" t="s">
        <x:v>5812</x:v>
      </x:c>
      <x:c r="G1495" s="240" t="s">
        <x:v>4067</x:v>
      </x:c>
      <x:c r="H1495" s="240">
        <x:v>1</x:v>
      </x:c>
    </x:row>
    <x:row r="1496" spans="3:8">
      <x:c r="C1496" s="241" t="s">
        <x:v>9115</x:v>
      </x:c>
      <x:c r="D1496" s="240" t="s">
        <x:v>4007</x:v>
      </x:c>
      <x:c r="E1496" s="240">
        <x:v>1</x:v>
      </x:c>
      <x:c r="F1496" s="241" t="s">
        <x:v>11181</x:v>
      </x:c>
      <x:c r="G1496" s="240" t="s">
        <x:v>4027</x:v>
      </x:c>
      <x:c r="H1496" s="240">
        <x:v>1</x:v>
      </x:c>
    </x:row>
    <x:row r="1497" spans="3:8">
      <x:c r="C1497" s="241" t="s">
        <x:v>4468</x:v>
      </x:c>
      <x:c r="D1497" s="240" t="s">
        <x:v>4007</x:v>
      </x:c>
      <x:c r="E1497" s="240">
        <x:v>1</x:v>
      </x:c>
      <x:c r="F1497" s="241" t="s">
        <x:v>7930</x:v>
      </x:c>
      <x:c r="G1497" s="240" t="s">
        <x:v>4067</x:v>
      </x:c>
      <x:c r="H1497" s="240">
        <x:v>1</x:v>
      </x:c>
    </x:row>
    <x:row r="1498" spans="3:8">
      <x:c r="C1498" s="241" t="s">
        <x:v>9042</x:v>
      </x:c>
      <x:c r="D1498" s="240" t="s">
        <x:v>4007</x:v>
      </x:c>
      <x:c r="E1498" s="240">
        <x:v>2</x:v>
      </x:c>
      <x:c r="F1498" s="241" t="s">
        <x:v>11352</x:v>
      </x:c>
      <x:c r="G1498" s="240" t="s">
        <x:v>4067</x:v>
      </x:c>
      <x:c r="H1498" s="240">
        <x:v>1</x:v>
      </x:c>
    </x:row>
    <x:row r="1499" spans="3:8">
      <x:c r="C1499" s="241" t="s">
        <x:v>6087</x:v>
      </x:c>
      <x:c r="D1499" s="240" t="s">
        <x:v>6097</x:v>
      </x:c>
      <x:c r="E1499" s="240">
        <x:v>1</x:v>
      </x:c>
      <x:c r="F1499" s="241" t="s">
        <x:v>11299</x:v>
      </x:c>
      <x:c r="G1499" s="240" t="s">
        <x:v>139</x:v>
      </x:c>
      <x:c r="H1499" s="240">
        <x:v>1</x:v>
      </x:c>
    </x:row>
    <x:row r="1500" spans="3:8">
      <x:c r="C1500" s="241" t="s">
        <x:v>2350</x:v>
      </x:c>
      <x:c r="D1500" s="240" t="s">
        <x:v>6097</x:v>
      </x:c>
      <x:c r="E1500" s="240">
        <x:v>1</x:v>
      </x:c>
      <x:c r="F1500" s="241" t="s">
        <x:v>11514</x:v>
      </x:c>
      <x:c r="G1500" s="240" t="s">
        <x:v>4067</x:v>
      </x:c>
      <x:c r="H1500" s="240">
        <x:v>1</x:v>
      </x:c>
    </x:row>
    <x:row r="1501" spans="3:8">
      <x:c r="C1501" s="241" t="s">
        <x:v>8384</x:v>
      </x:c>
      <x:c r="D1501" s="240" t="s">
        <x:v>6097</x:v>
      </x:c>
      <x:c r="E1501" s="240">
        <x:v>1</x:v>
      </x:c>
      <x:c r="F1501" s="241" t="s">
        <x:v>6087</x:v>
      </x:c>
      <x:c r="G1501" s="240" t="s">
        <x:v>6097</x:v>
      </x:c>
      <x:c r="H1501" s="240">
        <x:v>1</x:v>
      </x:c>
    </x:row>
    <x:row r="1502" spans="3:8">
      <x:c r="C1502" s="241" t="s">
        <x:v>4422</x:v>
      </x:c>
      <x:c r="D1502" s="240" t="s">
        <x:v>6097</x:v>
      </x:c>
      <x:c r="E1502" s="240">
        <x:v>1</x:v>
      </x:c>
      <x:c r="F1502" s="241" t="s">
        <x:v>8071</x:v>
      </x:c>
      <x:c r="G1502" s="240" t="s">
        <x:v>4067</x:v>
      </x:c>
      <x:c r="H1502" s="240">
        <x:v>1</x:v>
      </x:c>
    </x:row>
    <x:row r="1503" spans="3:8">
      <x:c r="C1503" s="241" t="s">
        <x:v>2016</x:v>
      </x:c>
      <x:c r="D1503" s="240" t="s">
        <x:v>6097</x:v>
      </x:c>
      <x:c r="E1503" s="240">
        <x:v>1</x:v>
      </x:c>
      <x:c r="F1503" s="241" t="s">
        <x:v>12580</x:v>
      </x:c>
      <x:c r="G1503" s="240" t="s">
        <x:v>4067</x:v>
      </x:c>
      <x:c r="H1503" s="240">
        <x:v>1</x:v>
      </x:c>
    </x:row>
    <x:row r="1504" spans="3:8">
      <x:c r="C1504" s="241" t="s">
        <x:v>8987</x:v>
      </x:c>
      <x:c r="D1504" s="240" t="s">
        <x:v>6097</x:v>
      </x:c>
      <x:c r="E1504" s="240">
        <x:v>1</x:v>
      </x:c>
      <x:c r="F1504" s="410" t="s">
        <x:v>11282</x:v>
      </x:c>
      <x:c r="G1504" s="411" t="s">
        <x:v>4067</x:v>
      </x:c>
      <x:c r="H1504" s="411">
        <x:v>1</x:v>
      </x:c>
    </x:row>
    <x:row r="1505" spans="3:8">
      <x:c r="C1505" s="241" t="s">
        <x:v>5512</x:v>
      </x:c>
      <x:c r="D1505" s="240" t="s">
        <x:v>6097</x:v>
      </x:c>
      <x:c r="E1505" s="240">
        <x:v>1</x:v>
      </x:c>
      <x:c r="F1505" s="410" t="s">
        <x:v>5523</x:v>
      </x:c>
      <x:c r="G1505" s="411" t="s">
        <x:v>4067</x:v>
      </x:c>
      <x:c r="H1505" s="411">
        <x:v>1</x:v>
      </x:c>
    </x:row>
    <x:row r="1506" spans="3:8">
      <x:c r="C1506" s="241" t="s">
        <x:v>12646</x:v>
      </x:c>
      <x:c r="D1506" s="240" t="s">
        <x:v>6097</x:v>
      </x:c>
      <x:c r="E1506" s="240">
        <x:v>1</x:v>
      </x:c>
      <x:c r="F1506" s="410" t="s">
        <x:v>12548</x:v>
      </x:c>
      <x:c r="G1506" s="411" t="s">
        <x:v>4067</x:v>
      </x:c>
      <x:c r="H1506" s="411">
        <x:v>1</x:v>
      </x:c>
    </x:row>
    <x:row r="1507" spans="3:8">
      <x:c r="C1507" s="241" t="s">
        <x:v>5812</x:v>
      </x:c>
      <x:c r="D1507" s="240" t="s">
        <x:v>4067</x:v>
      </x:c>
      <x:c r="E1507" s="240">
        <x:v>1</x:v>
      </x:c>
      <x:c r="F1507" s="410" t="s">
        <x:v>8106</x:v>
      </x:c>
      <x:c r="G1507" s="411" t="s">
        <x:v>6089</x:v>
      </x:c>
      <x:c r="H1507" s="411">
        <x:v>1</x:v>
      </x:c>
    </x:row>
    <x:row r="1508" spans="3:8">
      <x:c r="C1508" s="241" t="s">
        <x:v>7930</x:v>
      </x:c>
      <x:c r="D1508" s="240" t="s">
        <x:v>4067</x:v>
      </x:c>
      <x:c r="E1508" s="240">
        <x:v>1</x:v>
      </x:c>
      <x:c r="F1508" s="410" t="s">
        <x:v>12377</x:v>
      </x:c>
      <x:c r="G1508" s="411" t="s">
        <x:v>4067</x:v>
      </x:c>
      <x:c r="H1508" s="411">
        <x:v>1</x:v>
      </x:c>
    </x:row>
    <x:row r="1509" spans="3:8">
      <x:c r="C1509" s="241" t="s">
        <x:v>11352</x:v>
      </x:c>
      <x:c r="D1509" s="240" t="s">
        <x:v>4067</x:v>
      </x:c>
      <x:c r="E1509" s="240">
        <x:v>1</x:v>
      </x:c>
      <x:c r="F1509" s="410" t="s">
        <x:v>12354</x:v>
      </x:c>
      <x:c r="G1509" s="411" t="s">
        <x:v>4067</x:v>
      </x:c>
      <x:c r="H1509" s="411">
        <x:v>1</x:v>
      </x:c>
    </x:row>
    <x:row r="1510" spans="3:8">
      <x:c r="C1510" s="241" t="s">
        <x:v>11514</x:v>
      </x:c>
      <x:c r="D1510" s="240" t="s">
        <x:v>4067</x:v>
      </x:c>
      <x:c r="E1510" s="240">
        <x:v>1</x:v>
      </x:c>
      <x:c r="F1510" s="410" t="s">
        <x:v>7509</x:v>
      </x:c>
      <x:c r="G1510" s="411" t="s">
        <x:v>4067</x:v>
      </x:c>
      <x:c r="H1510" s="411">
        <x:v>1</x:v>
      </x:c>
    </x:row>
    <x:row r="1511" spans="3:8">
      <x:c r="C1511" s="241" t="s">
        <x:v>8071</x:v>
      </x:c>
      <x:c r="D1511" s="240" t="s">
        <x:v>4067</x:v>
      </x:c>
      <x:c r="E1511" s="240">
        <x:v>1</x:v>
      </x:c>
      <x:c r="F1511" s="410" t="s">
        <x:v>2350</x:v>
      </x:c>
      <x:c r="G1511" s="411" t="s">
        <x:v>6097</x:v>
      </x:c>
      <x:c r="H1511" s="411">
        <x:v>1</x:v>
      </x:c>
    </x:row>
    <x:row r="1512" spans="3:8">
      <x:c r="C1512" s="241" t="s">
        <x:v>12580</x:v>
      </x:c>
      <x:c r="D1512" s="240" t="s">
        <x:v>4067</x:v>
      </x:c>
      <x:c r="E1512" s="240">
        <x:v>1</x:v>
      </x:c>
      <x:c r="F1512" s="241" t="s">
        <x:v>9123</x:v>
      </x:c>
      <x:c r="G1512" s="240" t="s">
        <x:v>6089</x:v>
      </x:c>
      <x:c r="H1512" s="240">
        <x:v>1</x:v>
      </x:c>
    </x:row>
    <x:row r="1513" spans="3:8">
      <x:c r="C1513" s="241" t="s">
        <x:v>11282</x:v>
      </x:c>
      <x:c r="D1513" s="240" t="s">
        <x:v>4067</x:v>
      </x:c>
      <x:c r="E1513" s="240">
        <x:v>1</x:v>
      </x:c>
      <x:c r="F1513" s="241" t="s">
        <x:v>6281</x:v>
      </x:c>
      <x:c r="G1513" s="240" t="s">
        <x:v>4067</x:v>
      </x:c>
      <x:c r="H1513" s="240">
        <x:v>1</x:v>
      </x:c>
    </x:row>
    <x:row r="1514" spans="3:8">
      <x:c r="C1514" s="241" t="s">
        <x:v>5523</x:v>
      </x:c>
      <x:c r="D1514" s="240" t="s">
        <x:v>4067</x:v>
      </x:c>
      <x:c r="E1514" s="240">
        <x:v>1</x:v>
      </x:c>
      <x:c r="F1514" s="241" t="s">
        <x:v>4434</x:v>
      </x:c>
      <x:c r="G1514" s="240" t="s">
        <x:v>6089</x:v>
      </x:c>
      <x:c r="H1514" s="240">
        <x:v>1</x:v>
      </x:c>
    </x:row>
    <x:row r="1515" spans="3:8">
      <x:c r="C1515" s="241" t="s">
        <x:v>12548</x:v>
      </x:c>
      <x:c r="D1515" s="240" t="s">
        <x:v>4067</x:v>
      </x:c>
      <x:c r="E1515" s="240">
        <x:v>1</x:v>
      </x:c>
      <x:c r="F1515" s="241" t="s">
        <x:v>8384</x:v>
      </x:c>
      <x:c r="G1515" s="240" t="s">
        <x:v>6097</x:v>
      </x:c>
      <x:c r="H1515" s="240">
        <x:v>1</x:v>
      </x:c>
    </x:row>
    <x:row r="1516" spans="3:8">
      <x:c r="C1516" s="241" t="s">
        <x:v>12377</x:v>
      </x:c>
      <x:c r="D1516" s="240" t="s">
        <x:v>4067</x:v>
      </x:c>
      <x:c r="E1516" s="240">
        <x:v>1</x:v>
      </x:c>
      <x:c r="F1516" s="408" t="s">
        <x:v>6125</x:v>
      </x:c>
      <x:c r="G1516" s="409" t="s">
        <x:v>4027</x:v>
      </x:c>
      <x:c r="H1516" s="409">
        <x:v>1</x:v>
      </x:c>
    </x:row>
    <x:row r="1517" spans="3:8">
      <x:c r="C1517" s="241" t="s">
        <x:v>12354</x:v>
      </x:c>
      <x:c r="D1517" s="240" t="s">
        <x:v>4067</x:v>
      </x:c>
      <x:c r="E1517" s="240">
        <x:v>1</x:v>
      </x:c>
      <x:c r="F1517" s="408" t="s">
        <x:v>6136</x:v>
      </x:c>
      <x:c r="G1517" s="409" t="s">
        <x:v>4067</x:v>
      </x:c>
      <x:c r="H1517" s="409">
        <x:v>1</x:v>
      </x:c>
    </x:row>
    <x:row r="1518" spans="3:8">
      <x:c r="C1518" s="241" t="s">
        <x:v>7509</x:v>
      </x:c>
      <x:c r="D1518" s="240" t="s">
        <x:v>4067</x:v>
      </x:c>
      <x:c r="E1518" s="240">
        <x:v>1</x:v>
      </x:c>
      <x:c r="F1518" s="408" t="s">
        <x:v>6075</x:v>
      </x:c>
      <x:c r="G1518" s="409" t="s">
        <x:v>6089</x:v>
      </x:c>
      <x:c r="H1518" s="409">
        <x:v>1</x:v>
      </x:c>
    </x:row>
    <x:row r="1519" spans="3:8">
      <x:c r="C1519" s="241" t="s">
        <x:v>6281</x:v>
      </x:c>
      <x:c r="D1519" s="240" t="s">
        <x:v>4067</x:v>
      </x:c>
      <x:c r="E1519" s="240">
        <x:v>1</x:v>
      </x:c>
      <x:c r="F1519" s="408" t="s">
        <x:v>8995</x:v>
      </x:c>
      <x:c r="G1519" s="409" t="s">
        <x:v>4067</x:v>
      </x:c>
      <x:c r="H1519" s="409">
        <x:v>1</x:v>
      </x:c>
    </x:row>
    <x:row r="1520" spans="3:8">
      <x:c r="C1520" s="241" t="s">
        <x:v>6136</x:v>
      </x:c>
      <x:c r="D1520" s="240" t="s">
        <x:v>4067</x:v>
      </x:c>
      <x:c r="E1520" s="240">
        <x:v>1</x:v>
      </x:c>
      <x:c r="F1520" s="408" t="s">
        <x:v>6143</x:v>
      </x:c>
      <x:c r="G1520" s="409" t="s">
        <x:v>6089</x:v>
      </x:c>
      <x:c r="H1520" s="409">
        <x:v>1</x:v>
      </x:c>
    </x:row>
    <x:row r="1521" spans="3:8">
      <x:c r="C1521" s="241" t="s">
        <x:v>8995</x:v>
      </x:c>
      <x:c r="D1521" s="240" t="s">
        <x:v>4067</x:v>
      </x:c>
      <x:c r="E1521" s="240">
        <x:v>1</x:v>
      </x:c>
      <x:c r="F1521" s="408" t="s">
        <x:v>4422</x:v>
      </x:c>
      <x:c r="G1521" s="409" t="s">
        <x:v>6097</x:v>
      </x:c>
      <x:c r="H1521" s="409">
        <x:v>1</x:v>
      </x:c>
    </x:row>
    <x:row r="1522" spans="3:8">
      <x:c r="C1522" s="241" t="s">
        <x:v>4433</x:v>
      </x:c>
      <x:c r="D1522" s="240" t="s">
        <x:v>4067</x:v>
      </x:c>
      <x:c r="E1522" s="240">
        <x:v>1</x:v>
      </x:c>
      <x:c r="F1522" s="408" t="s">
        <x:v>2140</x:v>
      </x:c>
      <x:c r="G1522" s="409" t="s">
        <x:v>6089</x:v>
      </x:c>
      <x:c r="H1522" s="409">
        <x:v>1</x:v>
      </x:c>
    </x:row>
    <x:row r="1523" spans="3:8">
      <x:c r="C1523" s="241" t="s">
        <x:v>9162</x:v>
      </x:c>
      <x:c r="D1523" s="240" t="s">
        <x:v>4067</x:v>
      </x:c>
      <x:c r="E1523" s="240">
        <x:v>2</x:v>
      </x:c>
      <x:c r="F1523" s="408" t="s">
        <x:v>9180</x:v>
      </x:c>
      <x:c r="G1523" s="409" t="s">
        <x:v>6089</x:v>
      </x:c>
      <x:c r="H1523" s="409">
        <x:v>1</x:v>
      </x:c>
    </x:row>
    <x:row r="1524" spans="3:8">
      <x:c r="C1524" s="241" t="s">
        <x:v>5976</x:v>
      </x:c>
      <x:c r="D1524" s="240" t="s">
        <x:v>4067</x:v>
      </x:c>
      <x:c r="E1524" s="240">
        <x:v>1</x:v>
      </x:c>
      <x:c r="F1524" s="408" t="s">
        <x:v>4433</x:v>
      </x:c>
      <x:c r="G1524" s="409" t="s">
        <x:v>4067</x:v>
      </x:c>
      <x:c r="H1524" s="409">
        <x:v>1</x:v>
      </x:c>
    </x:row>
    <x:row r="1525" spans="3:8">
      <x:c r="C1525" s="241" t="s">
        <x:v>9116</x:v>
      </x:c>
      <x:c r="D1525" s="240" t="s">
        <x:v>4067</x:v>
      </x:c>
      <x:c r="E1525" s="240">
        <x:v>1</x:v>
      </x:c>
      <x:c r="F1525" s="241" t="s">
        <x:v>9162</x:v>
      </x:c>
      <x:c r="G1525" s="240" t="s">
        <x:v>4067</x:v>
      </x:c>
      <x:c r="H1525" s="240">
        <x:v>2</x:v>
      </x:c>
    </x:row>
    <x:row r="1526" spans="3:8">
      <x:c r="C1526" s="241" t="s">
        <x:v>12718</x:v>
      </x:c>
      <x:c r="D1526" s="240" t="s">
        <x:v>4067</x:v>
      </x:c>
      <x:c r="E1526" s="240">
        <x:v>1</x:v>
      </x:c>
      <x:c r="F1526" s="241" t="s">
        <x:v>5976</x:v>
      </x:c>
      <x:c r="G1526" s="240" t="s">
        <x:v>4067</x:v>
      </x:c>
      <x:c r="H1526" s="240">
        <x:v>1</x:v>
      </x:c>
    </x:row>
    <x:row r="1527" spans="3:8">
      <x:c r="C1527" s="241" t="s">
        <x:v>8106</x:v>
      </x:c>
      <x:c r="D1527" s="240" t="s">
        <x:v>6089</x:v>
      </x:c>
      <x:c r="E1527" s="240">
        <x:v>1</x:v>
      </x:c>
      <x:c r="F1527" s="241" t="s">
        <x:v>2016</x:v>
      </x:c>
      <x:c r="G1527" s="240" t="s">
        <x:v>6097</x:v>
      </x:c>
      <x:c r="H1527" s="240">
        <x:v>1</x:v>
      </x:c>
    </x:row>
    <x:row r="1528" spans="3:8">
      <x:c r="C1528" s="241" t="s">
        <x:v>9123</x:v>
      </x:c>
      <x:c r="D1528" s="240" t="s">
        <x:v>6089</x:v>
      </x:c>
      <x:c r="E1528" s="240">
        <x:v>1</x:v>
      </x:c>
      <x:c r="F1528" s="241" t="s">
        <x:v>6260</x:v>
      </x:c>
      <x:c r="G1528" s="240" t="s">
        <x:v>4027</x:v>
      </x:c>
      <x:c r="H1528" s="240">
        <x:v>1</x:v>
      </x:c>
    </x:row>
    <x:row r="1529" spans="3:8">
      <x:c r="C1529" s="241" t="s">
        <x:v>4434</x:v>
      </x:c>
      <x:c r="D1529" s="240" t="s">
        <x:v>6089</x:v>
      </x:c>
      <x:c r="E1529" s="240">
        <x:v>1</x:v>
      </x:c>
      <x:c r="F1529" s="241" t="s">
        <x:v>9158</x:v>
      </x:c>
      <x:c r="G1529" s="240" t="s">
        <x:v>4061</x:v>
      </x:c>
      <x:c r="H1529" s="240">
        <x:v>1</x:v>
      </x:c>
    </x:row>
    <x:row r="1530" spans="3:8">
      <x:c r="C1530" s="241" t="s">
        <x:v>6075</x:v>
      </x:c>
      <x:c r="D1530" s="240" t="s">
        <x:v>6089</x:v>
      </x:c>
      <x:c r="E1530" s="240">
        <x:v>1</x:v>
      </x:c>
      <x:c r="F1530" s="241" t="s">
        <x:v>8987</x:v>
      </x:c>
      <x:c r="G1530" s="240" t="s">
        <x:v>6097</x:v>
      </x:c>
      <x:c r="H1530" s="240">
        <x:v>1</x:v>
      </x:c>
    </x:row>
    <x:row r="1531" spans="3:8">
      <x:c r="C1531" s="241" t="s">
        <x:v>6143</x:v>
      </x:c>
      <x:c r="D1531" s="240" t="s">
        <x:v>6089</x:v>
      </x:c>
      <x:c r="E1531" s="240">
        <x:v>1</x:v>
      </x:c>
      <x:c r="F1531" s="241" t="s">
        <x:v>9116</x:v>
      </x:c>
      <x:c r="G1531" s="240" t="s">
        <x:v>4067</x:v>
      </x:c>
      <x:c r="H1531" s="240">
        <x:v>1</x:v>
      </x:c>
    </x:row>
    <x:row r="1532" spans="3:8">
      <x:c r="C1532" s="241" t="s">
        <x:v>2140</x:v>
      </x:c>
      <x:c r="D1532" s="240" t="s">
        <x:v>6089</x:v>
      </x:c>
      <x:c r="E1532" s="240">
        <x:v>1</x:v>
      </x:c>
      <x:c r="F1532" s="241" t="s">
        <x:v>9115</x:v>
      </x:c>
      <x:c r="G1532" s="240" t="s">
        <x:v>4007</x:v>
      </x:c>
      <x:c r="H1532" s="240">
        <x:v>1</x:v>
      </x:c>
    </x:row>
    <x:row r="1533" spans="3:8">
      <x:c r="C1533" s="241" t="s">
        <x:v>9180</x:v>
      </x:c>
      <x:c r="D1533" s="240" t="s">
        <x:v>6089</x:v>
      </x:c>
      <x:c r="E1533" s="240">
        <x:v>1</x:v>
      </x:c>
      <x:c r="F1533" s="241" t="s">
        <x:v>4468</x:v>
      </x:c>
      <x:c r="G1533" s="240" t="s">
        <x:v>4007</x:v>
      </x:c>
      <x:c r="H1533" s="240">
        <x:v>1</x:v>
      </x:c>
    </x:row>
    <x:row r="1534" spans="3:8">
      <x:c r="C1534" s="241" t="s">
        <x:v>2375</x:v>
      </x:c>
      <x:c r="D1534" s="240" t="s">
        <x:v>6089</x:v>
      </x:c>
      <x:c r="E1534" s="240">
        <x:v>2</x:v>
      </x:c>
      <x:c r="F1534" s="241" t="s">
        <x:v>9042</x:v>
      </x:c>
      <x:c r="G1534" s="240" t="s">
        <x:v>4007</x:v>
      </x:c>
      <x:c r="H1534" s="240">
        <x:v>2</x:v>
      </x:c>
    </x:row>
    <x:row r="1535" spans="1:8">
      <x:c r="A1535" s="227" t="s">
        <x:v>7479</x:v>
      </x:c>
      <x:c r="C1535" s="241" t="s">
        <x:v>11299</x:v>
      </x:c>
      <x:c r="D1535" s="240" t="s">
        <x:v>139</x:v>
      </x:c>
      <x:c r="E1535" s="240">
        <x:v>1</x:v>
      </x:c>
      <x:c r="F1535" s="402" t="s">
        <x:v>12718</x:v>
      </x:c>
      <x:c r="G1535" s="403" t="s">
        <x:v>4067</x:v>
      </x:c>
      <x:c r="H1535" s="403">
        <x:v>1</x:v>
      </x:c>
    </x:row>
    <x:row r="1536" spans="3:8">
      <x:c r="C1536" s="241" t="s">
        <x:v>11181</x:v>
      </x:c>
      <x:c r="D1536" s="240" t="s">
        <x:v>4027</x:v>
      </x:c>
      <x:c r="E1536" s="240">
        <x:v>1</x:v>
      </x:c>
      <x:c r="F1536" s="402" t="s">
        <x:v>2375</x:v>
      </x:c>
      <x:c r="G1536" s="403" t="s">
        <x:v>6089</x:v>
      </x:c>
      <x:c r="H1536" s="403">
        <x:v>2</x:v>
      </x:c>
    </x:row>
    <x:row r="1537" spans="3:8">
      <x:c r="C1537" s="241" t="s">
        <x:v>6125</x:v>
      </x:c>
      <x:c r="D1537" s="240" t="s">
        <x:v>4027</x:v>
      </x:c>
      <x:c r="E1537" s="240">
        <x:v>1</x:v>
      </x:c>
      <x:c r="F1537" s="402" t="s">
        <x:v>5512</x:v>
      </x:c>
      <x:c r="G1537" s="403" t="s">
        <x:v>6097</x:v>
      </x:c>
      <x:c r="H1537" s="403">
        <x:v>1</x:v>
      </x:c>
    </x:row>
    <x:row r="1538" spans="3:8">
      <x:c r="C1538" s="241" t="s">
        <x:v>6260</x:v>
      </x:c>
      <x:c r="D1538" s="240" t="s">
        <x:v>4027</x:v>
      </x:c>
      <x:c r="E1538" s="240">
        <x:v>1</x:v>
      </x:c>
      <x:c r="F1538" s="402" t="s">
        <x:v>12646</x:v>
      </x:c>
      <x:c r="G1538" s="403" t="s">
        <x:v>6097</x:v>
      </x:c>
      <x:c r="H1538" s="403">
        <x:v>1</x:v>
      </x:c>
    </x:row>
    <x:row r="1539" spans="5:5">
      <x:c r="E1539" s="240">
        <x:f>SUM(E1495:E1538)</x:f>
        <x:v>47</x:v>
      </x:c>
    </x:row>
    <x:row r="1540" spans="1:8">
      <x:c r="A1540" s="232">
        <x:v>45836</x:v>
      </x:c>
      <x:c r="B1540" s="499"/>
      <x:c r="C1540" s="241" t="s">
        <x:v>6113</x:v>
      </x:c>
      <x:c r="D1540" s="240" t="s">
        <x:v>4007</x:v>
      </x:c>
      <x:c r="E1540" s="240">
        <x:v>1</x:v>
      </x:c>
      <x:c r="F1540" s="241" t="s">
        <x:v>5711</x:v>
      </x:c>
      <x:c r="G1540" s="240" t="s">
        <x:v>4067</x:v>
      </x:c>
      <x:c r="H1540" s="240">
        <x:v>1</x:v>
      </x:c>
    </x:row>
    <x:row r="1541" spans="1:8">
      <x:c r="A1541" s="227" t="s">
        <x:v>11412</x:v>
      </x:c>
      <x:c r="C1541" s="241" t="s">
        <x:v>11295</x:v>
      </x:c>
      <x:c r="D1541" s="240" t="s">
        <x:v>139</x:v>
      </x:c>
      <x:c r="E1541" s="240">
        <x:v>1</x:v>
      </x:c>
      <x:c r="F1541" s="241" t="s">
        <x:v>2624</x:v>
      </x:c>
      <x:c r="G1541" s="240" t="s">
        <x:v>4027</x:v>
      </x:c>
      <x:c r="H1541" s="240">
        <x:v>1</x:v>
      </x:c>
    </x:row>
    <x:row r="1542" spans="3:8">
      <x:c r="C1542" s="241" t="s">
        <x:v>5470</x:v>
      </x:c>
      <x:c r="D1542" s="240" t="s">
        <x:v>6097</x:v>
      </x:c>
      <x:c r="E1542" s="240">
        <x:v>1</x:v>
      </x:c>
      <x:c r="F1542" s="241" t="s">
        <x:v>2621</x:v>
      </x:c>
      <x:c r="G1542" s="240" t="s">
        <x:v>4067</x:v>
      </x:c>
      <x:c r="H1542" s="240">
        <x:v>1</x:v>
      </x:c>
    </x:row>
    <x:row r="1543" spans="3:8">
      <x:c r="C1543" s="241" t="s">
        <x:v>4579</x:v>
      </x:c>
      <x:c r="D1543" s="240" t="s">
        <x:v>6097</x:v>
      </x:c>
      <x:c r="E1543" s="240">
        <x:v>1</x:v>
      </x:c>
      <x:c r="F1543" s="241" t="s">
        <x:v>8128</x:v>
      </x:c>
      <x:c r="G1543" s="240" t="s">
        <x:v>4067</x:v>
      </x:c>
      <x:c r="H1543" s="240">
        <x:v>1</x:v>
      </x:c>
    </x:row>
    <x:row r="1544" spans="3:8">
      <x:c r="C1544" s="241" t="s">
        <x:v>9271</x:v>
      </x:c>
      <x:c r="D1544" s="240" t="s">
        <x:v>6097</x:v>
      </x:c>
      <x:c r="E1544" s="240">
        <x:v>1</x:v>
      </x:c>
      <x:c r="F1544" s="241" t="s">
        <x:v>2546</x:v>
      </x:c>
      <x:c r="G1544" s="240" t="s">
        <x:v>4067</x:v>
      </x:c>
      <x:c r="H1544" s="240">
        <x:v>1</x:v>
      </x:c>
    </x:row>
    <x:row r="1545" spans="3:8">
      <x:c r="C1545" s="241" t="s">
        <x:v>4428</x:v>
      </x:c>
      <x:c r="D1545" s="240" t="s">
        <x:v>6097</x:v>
      </x:c>
      <x:c r="E1545" s="240">
        <x:v>1</x:v>
      </x:c>
      <x:c r="F1545" s="241" t="s">
        <x:v>7873</x:v>
      </x:c>
      <x:c r="G1545" s="240" t="s">
        <x:v>4027</x:v>
      </x:c>
      <x:c r="H1545" s="240">
        <x:v>1</x:v>
      </x:c>
    </x:row>
    <x:row r="1546" spans="3:8">
      <x:c r="C1546" s="241" t="s">
        <x:v>12402</x:v>
      </x:c>
      <x:c r="D1546" s="240" t="s">
        <x:v>6097</x:v>
      </x:c>
      <x:c r="E1546" s="240">
        <x:v>1</x:v>
      </x:c>
      <x:c r="F1546" s="241" t="s">
        <x:v>12448</x:v>
      </x:c>
      <x:c r="G1546" s="240" t="s">
        <x:v>4067</x:v>
      </x:c>
      <x:c r="H1546" s="240">
        <x:v>1</x:v>
      </x:c>
    </x:row>
    <x:row r="1547" spans="3:8">
      <x:c r="C1547" s="241" t="s">
        <x:v>5711</x:v>
      </x:c>
      <x:c r="D1547" s="240" t="s">
        <x:v>4067</x:v>
      </x:c>
      <x:c r="E1547" s="240">
        <x:v>1</x:v>
      </x:c>
      <x:c r="F1547" s="416" t="s">
        <x:v>5470</x:v>
      </x:c>
      <x:c r="G1547" s="417" t="s">
        <x:v>6097</x:v>
      </x:c>
      <x:c r="H1547" s="417">
        <x:v>1</x:v>
      </x:c>
    </x:row>
    <x:row r="1548" spans="3:8">
      <x:c r="C1548" s="241" t="s">
        <x:v>2621</x:v>
      </x:c>
      <x:c r="D1548" s="240" t="s">
        <x:v>4067</x:v>
      </x:c>
      <x:c r="E1548" s="240">
        <x:v>1</x:v>
      </x:c>
      <x:c r="F1548" s="416" t="s">
        <x:v>2612</x:v>
      </x:c>
      <x:c r="G1548" s="417" t="s">
        <x:v>4067</x:v>
      </x:c>
      <x:c r="H1548" s="417">
        <x:v>1</x:v>
      </x:c>
    </x:row>
    <x:row r="1549" spans="3:8">
      <x:c r="C1549" s="241" t="s">
        <x:v>8128</x:v>
      </x:c>
      <x:c r="D1549" s="240" t="s">
        <x:v>4067</x:v>
      </x:c>
      <x:c r="E1549" s="240">
        <x:v>1</x:v>
      </x:c>
      <x:c r="F1549" s="416" t="s">
        <x:v>12204</x:v>
      </x:c>
      <x:c r="G1549" s="417" t="s">
        <x:v>4027</x:v>
      </x:c>
      <x:c r="H1549" s="417">
        <x:v>1</x:v>
      </x:c>
    </x:row>
    <x:row r="1550" spans="3:8">
      <x:c r="C1550" s="241" t="s">
        <x:v>2546</x:v>
      </x:c>
      <x:c r="D1550" s="240" t="s">
        <x:v>4067</x:v>
      </x:c>
      <x:c r="E1550" s="240">
        <x:v>1</x:v>
      </x:c>
      <x:c r="F1550" s="416" t="s">
        <x:v>12418</x:v>
      </x:c>
      <x:c r="G1550" s="417" t="s">
        <x:v>6089</x:v>
      </x:c>
      <x:c r="H1550" s="417">
        <x:v>1</x:v>
      </x:c>
    </x:row>
    <x:row r="1551" spans="3:8">
      <x:c r="C1551" s="241" t="s">
        <x:v>12448</x:v>
      </x:c>
      <x:c r="D1551" s="240" t="s">
        <x:v>4067</x:v>
      </x:c>
      <x:c r="E1551" s="240">
        <x:v>1</x:v>
      </x:c>
      <x:c r="F1551" s="416" t="s">
        <x:v>12515</x:v>
      </x:c>
      <x:c r="G1551" s="417" t="s">
        <x:v>4027</x:v>
      </x:c>
      <x:c r="H1551" s="417">
        <x:v>1</x:v>
      </x:c>
    </x:row>
    <x:row r="1552" spans="3:8">
      <x:c r="C1552" s="241" t="s">
        <x:v>2612</x:v>
      </x:c>
      <x:c r="D1552" s="240" t="s">
        <x:v>4067</x:v>
      </x:c>
      <x:c r="E1552" s="240">
        <x:v>1</x:v>
      </x:c>
      <x:c r="F1552" s="416" t="s">
        <x:v>11295</x:v>
      </x:c>
      <x:c r="G1552" s="417" t="s">
        <x:v>139</x:v>
      </x:c>
      <x:c r="H1552" s="417">
        <x:v>1</x:v>
      </x:c>
    </x:row>
    <x:row r="1553" spans="3:8">
      <x:c r="C1553" s="241" t="s">
        <x:v>7857</x:v>
      </x:c>
      <x:c r="D1553" s="240" t="s">
        <x:v>4067</x:v>
      </x:c>
      <x:c r="E1553" s="240">
        <x:v>1</x:v>
      </x:c>
      <x:c r="F1553" s="416" t="s">
        <x:v>7857</x:v>
      </x:c>
      <x:c r="G1553" s="417" t="s">
        <x:v>4067</x:v>
      </x:c>
      <x:c r="H1553" s="417">
        <x:v>1</x:v>
      </x:c>
    </x:row>
    <x:row r="1554" spans="3:8">
      <x:c r="C1554" s="241" t="s">
        <x:v>7670</x:v>
      </x:c>
      <x:c r="D1554" s="240" t="s">
        <x:v>4067</x:v>
      </x:c>
      <x:c r="E1554" s="240">
        <x:v>1</x:v>
      </x:c>
      <x:c r="F1554" s="416" t="s">
        <x:v>7800</x:v>
      </x:c>
      <x:c r="G1554" s="417" t="s">
        <x:v>6089</x:v>
      </x:c>
      <x:c r="H1554" s="417">
        <x:v>1</x:v>
      </x:c>
    </x:row>
    <x:row r="1555" spans="3:8">
      <x:c r="C1555" s="241" t="s">
        <x:v>6078</x:v>
      </x:c>
      <x:c r="D1555" s="240" t="s">
        <x:v>4067</x:v>
      </x:c>
      <x:c r="E1555" s="240">
        <x:v>1</x:v>
      </x:c>
      <x:c r="F1555" s="416" t="s">
        <x:v>7670</x:v>
      </x:c>
      <x:c r="G1555" s="417" t="s">
        <x:v>4067</x:v>
      </x:c>
      <x:c r="H1555" s="417">
        <x:v>1</x:v>
      </x:c>
    </x:row>
    <x:row r="1556" spans="3:8">
      <x:c r="C1556" s="241" t="s">
        <x:v>9156</x:v>
      </x:c>
      <x:c r="D1556" s="240" t="s">
        <x:v>4067</x:v>
      </x:c>
      <x:c r="E1556" s="240">
        <x:v>1</x:v>
      </x:c>
      <x:c r="F1556" s="241" t="s">
        <x:v>6088</x:v>
      </x:c>
      <x:c r="G1556" s="240" t="s">
        <x:v>4027</x:v>
      </x:c>
      <x:c r="H1556" s="240">
        <x:v>1</x:v>
      </x:c>
    </x:row>
    <x:row r="1557" spans="3:8">
      <x:c r="C1557" s="241" t="s">
        <x:v>9169</x:v>
      </x:c>
      <x:c r="D1557" s="240" t="s">
        <x:v>4067</x:v>
      </x:c>
      <x:c r="E1557" s="240">
        <x:v>1</x:v>
      </x:c>
      <x:c r="F1557" s="241" t="s">
        <x:v>8958</x:v>
      </x:c>
      <x:c r="G1557" s="240" t="s">
        <x:v>4027</x:v>
      </x:c>
      <x:c r="H1557" s="240">
        <x:v>1</x:v>
      </x:c>
    </x:row>
    <x:row r="1558" spans="3:8">
      <x:c r="C1558" s="241" t="s">
        <x:v>8476</x:v>
      </x:c>
      <x:c r="D1558" s="240" t="s">
        <x:v>4067</x:v>
      </x:c>
      <x:c r="E1558" s="240">
        <x:v>1</x:v>
      </x:c>
      <x:c r="F1558" s="241" t="s">
        <x:v>6078</x:v>
      </x:c>
      <x:c r="G1558" s="240" t="s">
        <x:v>4067</x:v>
      </x:c>
      <x:c r="H1558" s="240">
        <x:v>1</x:v>
      </x:c>
    </x:row>
    <x:row r="1559" spans="3:8">
      <x:c r="C1559" s="241" t="s">
        <x:v>9131</x:v>
      </x:c>
      <x:c r="D1559" s="240" t="s">
        <x:v>4067</x:v>
      </x:c>
      <x:c r="E1559" s="240">
        <x:v>2</x:v>
      </x:c>
      <x:c r="F1559" s="241" t="s">
        <x:v>8518</x:v>
      </x:c>
      <x:c r="G1559" s="240" t="s">
        <x:v>4027</x:v>
      </x:c>
      <x:c r="H1559" s="240">
        <x:v>1</x:v>
      </x:c>
    </x:row>
    <x:row r="1560" spans="3:8">
      <x:c r="C1560" s="241" t="s">
        <x:v>6254</x:v>
      </x:c>
      <x:c r="D1560" s="240" t="s">
        <x:v>4067</x:v>
      </x:c>
      <x:c r="E1560" s="240">
        <x:v>1</x:v>
      </x:c>
      <x:c r="F1560" s="241" t="s">
        <x:v>5972</x:v>
      </x:c>
      <x:c r="G1560" s="240" t="s">
        <x:v>4027</x:v>
      </x:c>
      <x:c r="H1560" s="240">
        <x:v>1</x:v>
      </x:c>
    </x:row>
    <x:row r="1561" spans="3:8">
      <x:c r="C1561" s="241" t="s">
        <x:v>9266</x:v>
      </x:c>
      <x:c r="D1561" s="240" t="s">
        <x:v>4067</x:v>
      </x:c>
      <x:c r="E1561" s="240">
        <x:v>2</x:v>
      </x:c>
      <x:c r="F1561" s="414" t="s">
        <x:v>4579</x:v>
      </x:c>
      <x:c r="G1561" s="415" t="s">
        <x:v>6097</x:v>
      </x:c>
      <x:c r="H1561" s="415">
        <x:v>1</x:v>
      </x:c>
    </x:row>
    <x:row r="1562" spans="3:8">
      <x:c r="C1562" s="241" t="s">
        <x:v>9014</x:v>
      </x:c>
      <x:c r="D1562" s="240" t="s">
        <x:v>4067</x:v>
      </x:c>
      <x:c r="E1562" s="240">
        <x:v>1</x:v>
      </x:c>
      <x:c r="F1562" s="414" t="s">
        <x:v>6125</x:v>
      </x:c>
      <x:c r="G1562" s="415" t="s">
        <x:v>4027</x:v>
      </x:c>
      <x:c r="H1562" s="415">
        <x:v>1</x:v>
      </x:c>
    </x:row>
    <x:row r="1563" spans="3:8">
      <x:c r="C1563" s="241" t="s">
        <x:v>12418</x:v>
      </x:c>
      <x:c r="D1563" s="240" t="s">
        <x:v>6089</x:v>
      </x:c>
      <x:c r="E1563" s="240">
        <x:v>1</x:v>
      </x:c>
      <x:c r="F1563" s="414" t="s">
        <x:v>2082</x:v>
      </x:c>
      <x:c r="G1563" s="415" t="s">
        <x:v>4027</x:v>
      </x:c>
      <x:c r="H1563" s="415">
        <x:v>1</x:v>
      </x:c>
    </x:row>
    <x:row r="1564" spans="3:8">
      <x:c r="C1564" s="241" t="s">
        <x:v>7800</x:v>
      </x:c>
      <x:c r="D1564" s="240" t="s">
        <x:v>6089</x:v>
      </x:c>
      <x:c r="E1564" s="240">
        <x:v>1</x:v>
      </x:c>
      <x:c r="F1564" s="414" t="s">
        <x:v>9271</x:v>
      </x:c>
      <x:c r="G1564" s="415" t="s">
        <x:v>6097</x:v>
      </x:c>
      <x:c r="H1564" s="415">
        <x:v>1</x:v>
      </x:c>
    </x:row>
    <x:row r="1565" spans="3:8">
      <x:c r="C1565" s="241" t="s">
        <x:v>6143</x:v>
      </x:c>
      <x:c r="D1565" s="240" t="s">
        <x:v>6089</x:v>
      </x:c>
      <x:c r="E1565" s="240">
        <x:v>1</x:v>
      </x:c>
      <x:c r="F1565" s="414" t="s">
        <x:v>9156</x:v>
      </x:c>
      <x:c r="G1565" s="415" t="s">
        <x:v>4067</x:v>
      </x:c>
      <x:c r="H1565" s="415">
        <x:v>1</x:v>
      </x:c>
    </x:row>
    <x:row r="1566" spans="3:8">
      <x:c r="C1566" s="241" t="s">
        <x:v>4436</x:v>
      </x:c>
      <x:c r="D1566" s="240" t="s">
        <x:v>6089</x:v>
      </x:c>
      <x:c r="E1566" s="240">
        <x:v>1</x:v>
      </x:c>
      <x:c r="F1566" s="414" t="s">
        <x:v>4428</x:v>
      </x:c>
      <x:c r="G1566" s="415" t="s">
        <x:v>6097</x:v>
      </x:c>
      <x:c r="H1566" s="415">
        <x:v>1</x:v>
      </x:c>
    </x:row>
    <x:row r="1567" spans="3:8">
      <x:c r="C1567" s="241" t="s">
        <x:v>6302</x:v>
      </x:c>
      <x:c r="D1567" s="240" t="s">
        <x:v>6089</x:v>
      </x:c>
      <x:c r="E1567" s="240">
        <x:v>1</x:v>
      </x:c>
      <x:c r="F1567" s="414" t="s">
        <x:v>9169</x:v>
      </x:c>
      <x:c r="G1567" s="415" t="s">
        <x:v>4067</x:v>
      </x:c>
      <x:c r="H1567" s="415">
        <x:v>1</x:v>
      </x:c>
    </x:row>
    <x:row r="1568" spans="3:8">
      <x:c r="C1568" s="241" t="s">
        <x:v>2024</x:v>
      </x:c>
      <x:c r="D1568" s="240" t="s">
        <x:v>6089</x:v>
      </x:c>
      <x:c r="E1568" s="240">
        <x:v>1</x:v>
      </x:c>
      <x:c r="F1568" s="414" t="s">
        <x:v>6143</x:v>
      </x:c>
      <x:c r="G1568" s="415" t="s">
        <x:v>6089</x:v>
      </x:c>
      <x:c r="H1568" s="415">
        <x:v>1</x:v>
      </x:c>
    </x:row>
    <x:row r="1569" spans="3:8">
      <x:c r="C1569" s="241" t="s">
        <x:v>4371</x:v>
      </x:c>
      <x:c r="D1569" s="240" t="s">
        <x:v>6089</x:v>
      </x:c>
      <x:c r="E1569" s="240">
        <x:v>1</x:v>
      </x:c>
      <x:c r="F1569" s="414" t="s">
        <x:v>4436</x:v>
      </x:c>
      <x:c r="G1569" s="415" t="s">
        <x:v>6089</x:v>
      </x:c>
      <x:c r="H1569" s="415">
        <x:v>1</x:v>
      </x:c>
    </x:row>
    <x:row r="1570" spans="3:8">
      <x:c r="C1570" s="241" t="s">
        <x:v>5929</x:v>
      </x:c>
      <x:c r="D1570" s="240" t="s">
        <x:v>6089</x:v>
      </x:c>
      <x:c r="E1570" s="240">
        <x:v>1</x:v>
      </x:c>
      <x:c r="F1570" s="414" t="s">
        <x:v>6302</x:v>
      </x:c>
      <x:c r="G1570" s="415" t="s">
        <x:v>6089</x:v>
      </x:c>
      <x:c r="H1570" s="415">
        <x:v>1</x:v>
      </x:c>
    </x:row>
    <x:row r="1571" spans="3:8">
      <x:c r="C1571" s="241" t="s">
        <x:v>2375</x:v>
      </x:c>
      <x:c r="D1571" s="240" t="s">
        <x:v>6089</x:v>
      </x:c>
      <x:c r="E1571" s="240">
        <x:v>2</x:v>
      </x:c>
      <x:c r="F1571" s="241" t="s">
        <x:v>8476</x:v>
      </x:c>
      <x:c r="G1571" s="240" t="s">
        <x:v>4067</x:v>
      </x:c>
      <x:c r="H1571" s="240">
        <x:v>1</x:v>
      </x:c>
    </x:row>
    <x:row r="1572" spans="3:8">
      <x:c r="C1572" s="241" t="s">
        <x:v>2624</x:v>
      </x:c>
      <x:c r="D1572" s="240" t="s">
        <x:v>4027</x:v>
      </x:c>
      <x:c r="E1572" s="240">
        <x:v>1</x:v>
      </x:c>
      <x:c r="F1572" s="241" t="s">
        <x:v>9131</x:v>
      </x:c>
      <x:c r="G1572" s="240" t="s">
        <x:v>4067</x:v>
      </x:c>
      <x:c r="H1572" s="240">
        <x:v>2</x:v>
      </x:c>
    </x:row>
    <x:row r="1573" spans="3:8">
      <x:c r="C1573" s="241" t="s">
        <x:v>7873</x:v>
      </x:c>
      <x:c r="D1573" s="240" t="s">
        <x:v>4027</x:v>
      </x:c>
      <x:c r="E1573" s="240">
        <x:v>1</x:v>
      </x:c>
      <x:c r="F1573" s="241" t="s">
        <x:v>2024</x:v>
      </x:c>
      <x:c r="G1573" s="240" t="s">
        <x:v>6089</x:v>
      </x:c>
      <x:c r="H1573" s="240">
        <x:v>1</x:v>
      </x:c>
    </x:row>
    <x:row r="1574" spans="3:8">
      <x:c r="C1574" s="241" t="s">
        <x:v>12204</x:v>
      </x:c>
      <x:c r="D1574" s="240" t="s">
        <x:v>4027</x:v>
      </x:c>
      <x:c r="E1574" s="240">
        <x:v>1</x:v>
      </x:c>
      <x:c r="F1574" s="241" t="s">
        <x:v>4386</x:v>
      </x:c>
      <x:c r="G1574" s="240" t="s">
        <x:v>4027</x:v>
      </x:c>
      <x:c r="H1574" s="240">
        <x:v>1</x:v>
      </x:c>
    </x:row>
    <x:row r="1575" spans="3:8">
      <x:c r="C1575" s="241" t="s">
        <x:v>12515</x:v>
      </x:c>
      <x:c r="D1575" s="240" t="s">
        <x:v>4027</x:v>
      </x:c>
      <x:c r="E1575" s="240">
        <x:v>1</x:v>
      </x:c>
      <x:c r="F1575" s="241" t="s">
        <x:v>6113</x:v>
      </x:c>
      <x:c r="G1575" s="240" t="s">
        <x:v>4007</x:v>
      </x:c>
      <x:c r="H1575" s="240">
        <x:v>1</x:v>
      </x:c>
    </x:row>
    <x:row r="1576" spans="3:8">
      <x:c r="C1576" s="241" t="s">
        <x:v>6088</x:v>
      </x:c>
      <x:c r="D1576" s="240" t="s">
        <x:v>4027</x:v>
      </x:c>
      <x:c r="E1576" s="240">
        <x:v>1</x:v>
      </x:c>
      <x:c r="F1576" s="412" t="s">
        <x:v>6254</x:v>
      </x:c>
      <x:c r="G1576" s="413" t="s">
        <x:v>4067</x:v>
      </x:c>
      <x:c r="H1576" s="413">
        <x:v>1</x:v>
      </x:c>
    </x:row>
    <x:row r="1577" spans="3:8">
      <x:c r="C1577" s="241" t="s">
        <x:v>8958</x:v>
      </x:c>
      <x:c r="D1577" s="240" t="s">
        <x:v>4027</x:v>
      </x:c>
      <x:c r="E1577" s="240">
        <x:v>1</x:v>
      </x:c>
      <x:c r="F1577" s="412" t="s">
        <x:v>9266</x:v>
      </x:c>
      <x:c r="G1577" s="413" t="s">
        <x:v>4067</x:v>
      </x:c>
      <x:c r="H1577" s="413">
        <x:v>2</x:v>
      </x:c>
    </x:row>
    <x:row r="1578" spans="3:8">
      <x:c r="C1578" s="241" t="s">
        <x:v>8518</x:v>
      </x:c>
      <x:c r="D1578" s="240" t="s">
        <x:v>4027</x:v>
      </x:c>
      <x:c r="E1578" s="240">
        <x:v>1</x:v>
      </x:c>
      <x:c r="F1578" s="412" t="s">
        <x:v>9014</x:v>
      </x:c>
      <x:c r="G1578" s="413" t="s">
        <x:v>4067</x:v>
      </x:c>
      <x:c r="H1578" s="413">
        <x:v>1</x:v>
      </x:c>
    </x:row>
    <x:row r="1579" spans="3:8">
      <x:c r="C1579" s="241" t="s">
        <x:v>5972</x:v>
      </x:c>
      <x:c r="D1579" s="240" t="s">
        <x:v>4027</x:v>
      </x:c>
      <x:c r="E1579" s="240">
        <x:v>1</x:v>
      </x:c>
      <x:c r="F1579" s="412" t="s">
        <x:v>4371</x:v>
      </x:c>
      <x:c r="G1579" s="413" t="s">
        <x:v>6089</x:v>
      </x:c>
      <x:c r="H1579" s="413">
        <x:v>1</x:v>
      </x:c>
    </x:row>
    <x:row r="1580" spans="3:8">
      <x:c r="C1580" s="241" t="s">
        <x:v>6125</x:v>
      </x:c>
      <x:c r="D1580" s="240" t="s">
        <x:v>4027</x:v>
      </x:c>
      <x:c r="E1580" s="240">
        <x:v>1</x:v>
      </x:c>
      <x:c r="F1580" s="412" t="s">
        <x:v>5929</x:v>
      </x:c>
      <x:c r="G1580" s="413" t="s">
        <x:v>6089</x:v>
      </x:c>
      <x:c r="H1580" s="413">
        <x:v>1</x:v>
      </x:c>
    </x:row>
    <x:row r="1581" spans="3:8">
      <x:c r="C1581" s="241" t="s">
        <x:v>2082</x:v>
      </x:c>
      <x:c r="D1581" s="240" t="s">
        <x:v>4027</x:v>
      </x:c>
      <x:c r="E1581" s="240">
        <x:v>1</x:v>
      </x:c>
      <x:c r="F1581" s="412" t="s">
        <x:v>2375</x:v>
      </x:c>
      <x:c r="G1581" s="413" t="s">
        <x:v>6089</x:v>
      </x:c>
      <x:c r="H1581" s="413">
        <x:v>2</x:v>
      </x:c>
    </x:row>
    <x:row r="1582" spans="3:8">
      <x:c r="C1582" s="241" t="s">
        <x:v>4386</x:v>
      </x:c>
      <x:c r="D1582" s="240" t="s">
        <x:v>4027</x:v>
      </x:c>
      <x:c r="E1582" s="240">
        <x:v>1</x:v>
      </x:c>
      <x:c r="F1582" s="412" t="s">
        <x:v>12402</x:v>
      </x:c>
      <x:c r="G1582" s="413" t="s">
        <x:v>6097</x:v>
      </x:c>
      <x:c r="H1582" s="413">
        <x:v>1</x:v>
      </x:c>
    </x:row>
    <x:row r="1583" spans="1:5">
      <x:c r="A1583" s="232"/>
      <x:c r="B1583" s="499"/>
      <x:c r="E1583" s="240">
        <x:f>SUM(E1540:E1582)</x:f>
        <x:v>46</x:v>
      </x:c>
    </x:row>
    <x:row r="1584" spans="1:8">
      <x:c r="A1584" s="232">
        <x:v>45837</x:v>
      </x:c>
      <x:c r="B1584" s="499"/>
      <x:c r="C1584" s="241" t="s">
        <x:v>8448</x:v>
      </x:c>
      <x:c r="D1584" s="240" t="s">
        <x:v>4007</x:v>
      </x:c>
      <x:c r="E1584" s="240">
        <x:v>1</x:v>
      </x:c>
      <x:c r="F1584" s="402" t="s">
        <x:v>2618</x:v>
      </x:c>
      <x:c r="G1584" s="403" t="s">
        <x:v>6089</x:v>
      </x:c>
      <x:c r="H1584" s="403">
        <x:v>1</x:v>
      </x:c>
    </x:row>
    <x:row r="1585" spans="3:8">
      <x:c r="C1585" s="241" t="s">
        <x:v>5484</x:v>
      </x:c>
      <x:c r="D1585" s="240" t="s">
        <x:v>6097</x:v>
      </x:c>
      <x:c r="E1585" s="240">
        <x:v>1</x:v>
      </x:c>
      <x:c r="F1585" s="402" t="s">
        <x:v>11240</x:v>
      </x:c>
      <x:c r="G1585" s="403" t="s">
        <x:v>139</x:v>
      </x:c>
      <x:c r="H1585" s="403">
        <x:v>1</x:v>
      </x:c>
    </x:row>
    <x:row r="1586" spans="3:8">
      <x:c r="C1586" s="241" t="s">
        <x:v>11311</x:v>
      </x:c>
      <x:c r="D1586" s="240" t="s">
        <x:v>6097</x:v>
      </x:c>
      <x:c r="E1586" s="240">
        <x:v>1</x:v>
      </x:c>
      <x:c r="F1586" s="402" t="s">
        <x:v>5583</x:v>
      </x:c>
      <x:c r="G1586" s="403" t="s">
        <x:v>6089</x:v>
      </x:c>
      <x:c r="H1586" s="403">
        <x:v>1</x:v>
      </x:c>
    </x:row>
    <x:row r="1587" spans="3:8">
      <x:c r="C1587" s="241" t="s">
        <x:v>12481</x:v>
      </x:c>
      <x:c r="D1587" s="240" t="s">
        <x:v>6097</x:v>
      </x:c>
      <x:c r="E1587" s="240">
        <x:v>1</x:v>
      </x:c>
      <x:c r="F1587" s="402" t="s">
        <x:v>5484</x:v>
      </x:c>
      <x:c r="G1587" s="403" t="s">
        <x:v>6097</x:v>
      </x:c>
      <x:c r="H1587" s="403">
        <x:v>1</x:v>
      </x:c>
    </x:row>
    <x:row r="1588" spans="3:8">
      <x:c r="C1588" s="241" t="s">
        <x:v>6058</x:v>
      </x:c>
      <x:c r="D1588" s="240" t="s">
        <x:v>6097</x:v>
      </x:c>
      <x:c r="E1588" s="240">
        <x:v>1</x:v>
      </x:c>
      <x:c r="F1588" s="402" t="s">
        <x:v>12771</x:v>
      </x:c>
      <x:c r="G1588" s="403" t="s">
        <x:v>4067</x:v>
      </x:c>
      <x:c r="H1588" s="403">
        <x:v>1</x:v>
      </x:c>
    </x:row>
    <x:row r="1589" spans="3:8">
      <x:c r="C1589" s="241" t="s">
        <x:v>12646</x:v>
      </x:c>
      <x:c r="D1589" s="240" t="s">
        <x:v>6097</x:v>
      </x:c>
      <x:c r="E1589" s="240">
        <x:v>1</x:v>
      </x:c>
      <x:c r="F1589" s="241" t="s">
        <x:v>11311</x:v>
      </x:c>
      <x:c r="G1589" s="240" t="s">
        <x:v>6097</x:v>
      </x:c>
      <x:c r="H1589" s="240">
        <x:v>1</x:v>
      </x:c>
    </x:row>
    <x:row r="1590" spans="1:8">
      <x:c r="A1590" s="227" t="s">
        <x:v>2124</x:v>
      </x:c>
      <x:c r="C1590" s="241" t="s">
        <x:v>11240</x:v>
      </x:c>
      <x:c r="D1590" s="240" t="s">
        <x:v>139</x:v>
      </x:c>
      <x:c r="E1590" s="240">
        <x:v>1</x:v>
      </x:c>
      <x:c r="F1590" s="241" t="s">
        <x:v>12481</x:v>
      </x:c>
      <x:c r="G1590" s="240" t="s">
        <x:v>6097</x:v>
      </x:c>
      <x:c r="H1590" s="240">
        <x:v>1</x:v>
      </x:c>
    </x:row>
    <x:row r="1591" spans="3:8">
      <x:c r="C1591" s="241" t="s">
        <x:v>12771</x:v>
      </x:c>
      <x:c r="D1591" s="240" t="s">
        <x:v>4067</x:v>
      </x:c>
      <x:c r="E1591" s="240">
        <x:v>1</x:v>
      </x:c>
      <x:c r="F1591" s="241" t="s">
        <x:v>5822</x:v>
      </x:c>
      <x:c r="G1591" s="240" t="s">
        <x:v>4067</x:v>
      </x:c>
      <x:c r="H1591" s="240">
        <x:v>1</x:v>
      </x:c>
    </x:row>
    <x:row r="1592" spans="3:8">
      <x:c r="C1592" s="241" t="s">
        <x:v>5822</x:v>
      </x:c>
      <x:c r="D1592" s="240" t="s">
        <x:v>4067</x:v>
      </x:c>
      <x:c r="E1592" s="240">
        <x:v>1</x:v>
      </x:c>
      <x:c r="F1592" s="241" t="s">
        <x:v>2054</x:v>
      </x:c>
      <x:c r="G1592" s="240" t="s">
        <x:v>4067</x:v>
      </x:c>
      <x:c r="H1592" s="240">
        <x:v>1</x:v>
      </x:c>
    </x:row>
    <x:row r="1593" spans="3:8">
      <x:c r="C1593" s="241" t="s">
        <x:v>2054</x:v>
      </x:c>
      <x:c r="D1593" s="240" t="s">
        <x:v>4067</x:v>
      </x:c>
      <x:c r="E1593" s="240">
        <x:v>1</x:v>
      </x:c>
      <x:c r="F1593" s="406" t="s">
        <x:v>9211</x:v>
      </x:c>
      <x:c r="G1593" s="407" t="s">
        <x:v>4027</x:v>
      </x:c>
      <x:c r="H1593" s="407">
        <x:v>1</x:v>
      </x:c>
    </x:row>
    <x:row r="1594" spans="3:8">
      <x:c r="C1594" s="241" t="s">
        <x:v>8973</x:v>
      </x:c>
      <x:c r="D1594" s="240" t="s">
        <x:v>4067</x:v>
      </x:c>
      <x:c r="E1594" s="240">
        <x:v>1</x:v>
      </x:c>
      <x:c r="F1594" s="406" t="s">
        <x:v>8973</x:v>
      </x:c>
      <x:c r="G1594" s="407" t="s">
        <x:v>4067</x:v>
      </x:c>
      <x:c r="H1594" s="407">
        <x:v>1</x:v>
      </x:c>
    </x:row>
    <x:row r="1595" spans="3:8">
      <x:c r="C1595" s="241" t="s">
        <x:v>6198</x:v>
      </x:c>
      <x:c r="D1595" s="240" t="s">
        <x:v>4067</x:v>
      </x:c>
      <x:c r="E1595" s="240">
        <x:v>1</x:v>
      </x:c>
      <x:c r="F1595" s="406" t="s">
        <x:v>9299</x:v>
      </x:c>
      <x:c r="G1595" s="407" t="s">
        <x:v>6089</x:v>
      </x:c>
      <x:c r="H1595" s="407">
        <x:v>1</x:v>
      </x:c>
    </x:row>
    <x:row r="1596" spans="3:8">
      <x:c r="C1596" s="241" t="s">
        <x:v>2005</x:v>
      </x:c>
      <x:c r="D1596" s="240" t="s">
        <x:v>4067</x:v>
      </x:c>
      <x:c r="E1596" s="240">
        <x:v>1</x:v>
      </x:c>
      <x:c r="F1596" s="406" t="s">
        <x:v>6274</x:v>
      </x:c>
      <x:c r="G1596" s="407" t="s">
        <x:v>6089</x:v>
      </x:c>
      <x:c r="H1596" s="407">
        <x:v>1</x:v>
      </x:c>
    </x:row>
    <x:row r="1597" spans="3:8">
      <x:c r="C1597" s="241" t="s">
        <x:v>8918</x:v>
      </x:c>
      <x:c r="D1597" s="240" t="s">
        <x:v>4067</x:v>
      </x:c>
      <x:c r="E1597" s="240">
        <x:v>1</x:v>
      </x:c>
      <x:c r="F1597" s="406" t="s">
        <x:v>6058</x:v>
      </x:c>
      <x:c r="G1597" s="407" t="s">
        <x:v>6097</x:v>
      </x:c>
      <x:c r="H1597" s="407">
        <x:v>1</x:v>
      </x:c>
    </x:row>
    <x:row r="1598" spans="3:8">
      <x:c r="C1598" s="241" t="s">
        <x:v>6261</x:v>
      </x:c>
      <x:c r="D1598" s="240" t="s">
        <x:v>4067</x:v>
      </x:c>
      <x:c r="E1598" s="240">
        <x:v>1</x:v>
      </x:c>
      <x:c r="F1598" s="406" t="s">
        <x:v>6198</x:v>
      </x:c>
      <x:c r="G1598" s="407" t="s">
        <x:v>4067</x:v>
      </x:c>
      <x:c r="H1598" s="407">
        <x:v>1</x:v>
      </x:c>
    </x:row>
    <x:row r="1599" spans="3:8">
      <x:c r="C1599" s="241" t="s">
        <x:v>5567</x:v>
      </x:c>
      <x:c r="D1599" s="240" t="s">
        <x:v>4067</x:v>
      </x:c>
      <x:c r="E1599" s="240">
        <x:v>1</x:v>
      </x:c>
      <x:c r="F1599" s="406" t="s">
        <x:v>2005</x:v>
      </x:c>
      <x:c r="G1599" s="407" t="s">
        <x:v>4067</x:v>
      </x:c>
      <x:c r="H1599" s="407">
        <x:v>1</x:v>
      </x:c>
    </x:row>
    <x:row r="1600" spans="3:8">
      <x:c r="C1600" s="241" t="s">
        <x:v>2618</x:v>
      </x:c>
      <x:c r="D1600" s="240" t="s">
        <x:v>6089</x:v>
      </x:c>
      <x:c r="E1600" s="240">
        <x:v>1</x:v>
      </x:c>
      <x:c r="F1600" s="406" t="s">
        <x:v>8440</x:v>
      </x:c>
      <x:c r="G1600" s="407" t="s">
        <x:v>6089</x:v>
      </x:c>
      <x:c r="H1600" s="407">
        <x:v>1</x:v>
      </x:c>
    </x:row>
    <x:row r="1601" spans="3:8">
      <x:c r="C1601" s="241" t="s">
        <x:v>5583</x:v>
      </x:c>
      <x:c r="D1601" s="240" t="s">
        <x:v>6089</x:v>
      </x:c>
      <x:c r="E1601" s="240">
        <x:v>1</x:v>
      </x:c>
      <x:c r="F1601" s="406" t="s">
        <x:v>8918</x:v>
      </x:c>
      <x:c r="G1601" s="407" t="s">
        <x:v>4067</x:v>
      </x:c>
      <x:c r="H1601" s="407">
        <x:v>1</x:v>
      </x:c>
    </x:row>
    <x:row r="1602" spans="3:8">
      <x:c r="C1602" s="241" t="s">
        <x:v>9299</x:v>
      </x:c>
      <x:c r="D1602" s="240" t="s">
        <x:v>6089</x:v>
      </x:c>
      <x:c r="E1602" s="240">
        <x:v>1</x:v>
      </x:c>
      <x:c r="F1602" s="406" t="s">
        <x:v>6261</x:v>
      </x:c>
      <x:c r="G1602" s="407" t="s">
        <x:v>4067</x:v>
      </x:c>
      <x:c r="H1602" s="407">
        <x:v>1</x:v>
      </x:c>
    </x:row>
    <x:row r="1603" spans="3:8">
      <x:c r="C1603" s="241" t="s">
        <x:v>6274</x:v>
      </x:c>
      <x:c r="D1603" s="240" t="s">
        <x:v>6089</x:v>
      </x:c>
      <x:c r="E1603" s="240">
        <x:v>1</x:v>
      </x:c>
      <x:c r="F1603" s="241" t="s">
        <x:v>6093</x:v>
      </x:c>
      <x:c r="G1603" s="240" t="s">
        <x:v>6089</x:v>
      </x:c>
      <x:c r="H1603" s="240">
        <x:v>1</x:v>
      </x:c>
    </x:row>
    <x:row r="1604" spans="3:8">
      <x:c r="C1604" s="241" t="s">
        <x:v>8440</x:v>
      </x:c>
      <x:c r="D1604" s="240" t="s">
        <x:v>6089</x:v>
      </x:c>
      <x:c r="E1604" s="240">
        <x:v>1</x:v>
      </x:c>
      <x:c r="F1604" s="241" t="s">
        <x:v>2136</x:v>
      </x:c>
      <x:c r="G1604" s="240" t="s">
        <x:v>6089</x:v>
      </x:c>
      <x:c r="H1604" s="240">
        <x:v>1</x:v>
      </x:c>
    </x:row>
    <x:row r="1605" spans="3:8">
      <x:c r="C1605" s="241" t="s">
        <x:v>6093</x:v>
      </x:c>
      <x:c r="D1605" s="240" t="s">
        <x:v>6089</x:v>
      </x:c>
      <x:c r="E1605" s="240">
        <x:v>1</x:v>
      </x:c>
      <x:c r="F1605" s="241" t="s">
        <x:v>8448</x:v>
      </x:c>
      <x:c r="G1605" s="240" t="s">
        <x:v>4007</x:v>
      </x:c>
      <x:c r="H1605" s="240">
        <x:v>1</x:v>
      </x:c>
    </x:row>
    <x:row r="1606" spans="3:8">
      <x:c r="C1606" s="241" t="s">
        <x:v>2136</x:v>
      </x:c>
      <x:c r="D1606" s="240" t="s">
        <x:v>6089</x:v>
      </x:c>
      <x:c r="E1606" s="240">
        <x:v>1</x:v>
      </x:c>
      <x:c r="F1606" s="241" t="s">
        <x:v>7820</x:v>
      </x:c>
      <x:c r="G1606" s="240" t="s">
        <x:v>4027</x:v>
      </x:c>
      <x:c r="H1606" s="240">
        <x:v>1</x:v>
      </x:c>
    </x:row>
    <x:row r="1607" spans="3:8">
      <x:c r="C1607" s="241" t="s">
        <x:v>9211</x:v>
      </x:c>
      <x:c r="D1607" s="240" t="s">
        <x:v>4027</x:v>
      </x:c>
      <x:c r="E1607" s="240">
        <x:v>1</x:v>
      </x:c>
      <x:c r="F1607" s="241" t="s">
        <x:v>5567</x:v>
      </x:c>
      <x:c r="G1607" s="240" t="s">
        <x:v>4067</x:v>
      </x:c>
      <x:c r="H1607" s="240">
        <x:v>1</x:v>
      </x:c>
    </x:row>
    <x:row r="1608" spans="3:8">
      <x:c r="C1608" s="241" t="s">
        <x:v>7820</x:v>
      </x:c>
      <x:c r="D1608" s="240" t="s">
        <x:v>4027</x:v>
      </x:c>
      <x:c r="E1608" s="240">
        <x:v>1</x:v>
      </x:c>
      <x:c r="F1608" s="241" t="s">
        <x:v>12646</x:v>
      </x:c>
      <x:c r="G1608" s="240" t="s">
        <x:v>6097</x:v>
      </x:c>
      <x:c r="H1608" s="240">
        <x:v>1</x:v>
      </x:c>
    </x:row>
    <x:row r="1609" spans="5:5">
      <x:c r="E1609" s="240">
        <x:f>SUM(E1584:E1608)</x:f>
        <x:v>25</x:v>
      </x:c>
    </x:row>
    <x:row r="1610" spans="1:8">
      <x:c r="A1610" s="232">
        <x:v>45838</x:v>
      </x:c>
      <x:c r="B1610" s="499"/>
      <x:c r="C1610" s="241" t="s">
        <x:v>12470</x:v>
      </x:c>
      <x:c r="D1610" s="240" t="s">
        <x:v>4007</x:v>
      </x:c>
      <x:c r="E1610" s="240">
        <x:v>2</x:v>
      </x:c>
      <x:c r="F1610" s="397" t="s">
        <x:v>12544</x:v>
      </x:c>
      <x:c r="G1610" s="397" t="s">
        <x:v>6089</x:v>
      </x:c>
      <x:c r="H1610" s="397">
        <x:v>1</x:v>
      </x:c>
    </x:row>
    <x:row r="1611" spans="3:8">
      <x:c r="C1611" s="241" t="s">
        <x:v>9000</x:v>
      </x:c>
      <x:c r="D1611" s="240" t="s">
        <x:v>4007</x:v>
      </x:c>
      <x:c r="E1611" s="240">
        <x:v>1</x:v>
      </x:c>
      <x:c r="F1611" s="397" t="s">
        <x:v>11514</x:v>
      </x:c>
      <x:c r="G1611" s="397" t="s">
        <x:v>4067</x:v>
      </x:c>
      <x:c r="H1611" s="397">
        <x:v>1</x:v>
      </x:c>
    </x:row>
    <x:row r="1612" spans="3:8">
      <x:c r="C1612" s="241" t="s">
        <x:v>9281</x:v>
      </x:c>
      <x:c r="D1612" s="240" t="s">
        <x:v>6097</x:v>
      </x:c>
      <x:c r="E1612" s="240">
        <x:v>1</x:v>
      </x:c>
      <x:c r="F1612" s="397" t="s">
        <x:v>11176</x:v>
      </x:c>
      <x:c r="G1612" s="397" t="s">
        <x:v>6089</x:v>
      </x:c>
      <x:c r="H1612" s="397">
        <x:v>1</x:v>
      </x:c>
    </x:row>
    <x:row r="1613" spans="3:8">
      <x:c r="C1613" s="241" t="s">
        <x:v>7488</x:v>
      </x:c>
      <x:c r="D1613" s="240" t="s">
        <x:v>6097</x:v>
      </x:c>
      <x:c r="E1613" s="240">
        <x:v>1</x:v>
      </x:c>
      <x:c r="F1613" s="397" t="s">
        <x:v>8091</x:v>
      </x:c>
      <x:c r="G1613" s="397" t="s">
        <x:v>6089</x:v>
      </x:c>
      <x:c r="H1613" s="397">
        <x:v>1</x:v>
      </x:c>
    </x:row>
    <x:row r="1614" spans="3:8">
      <x:c r="C1614" s="241" t="s">
        <x:v>5512</x:v>
      </x:c>
      <x:c r="D1614" s="240" t="s">
        <x:v>6097</x:v>
      </x:c>
      <x:c r="E1614" s="240">
        <x:v>1</x:v>
      </x:c>
      <x:c r="F1614" s="397" t="s">
        <x:v>9281</x:v>
      </x:c>
      <x:c r="G1614" s="397" t="s">
        <x:v>6097</x:v>
      </x:c>
      <x:c r="H1614" s="397">
        <x:v>1</x:v>
      </x:c>
    </x:row>
    <x:row r="1615" spans="3:8">
      <x:c r="C1615" s="241" t="s">
        <x:v>11514</x:v>
      </x:c>
      <x:c r="D1615" s="240" t="s">
        <x:v>4067</x:v>
      </x:c>
      <x:c r="E1615" s="240">
        <x:v>1</x:v>
      </x:c>
      <x:c r="F1615" s="240" t="s">
        <x:v>7488</x:v>
      </x:c>
      <x:c r="G1615" s="240" t="s">
        <x:v>6097</x:v>
      </x:c>
      <x:c r="H1615" s="240">
        <x:v>1</x:v>
      </x:c>
    </x:row>
    <x:row r="1616" spans="3:8">
      <x:c r="C1616" s="241" t="s">
        <x:v>5827</x:v>
      </x:c>
      <x:c r="D1616" s="240" t="s">
        <x:v>4067</x:v>
      </x:c>
      <x:c r="E1616" s="240">
        <x:v>1</x:v>
      </x:c>
      <x:c r="F1616" s="240" t="s">
        <x:v>12470</x:v>
      </x:c>
      <x:c r="G1616" s="240" t="s">
        <x:v>4007</x:v>
      </x:c>
      <x:c r="H1616" s="240">
        <x:v>2</x:v>
      </x:c>
    </x:row>
    <x:row r="1617" spans="3:8">
      <x:c r="C1617" s="241" t="s">
        <x:v>9268</x:v>
      </x:c>
      <x:c r="D1617" s="240" t="s">
        <x:v>4067</x:v>
      </x:c>
      <x:c r="E1617" s="240">
        <x:v>1</x:v>
      </x:c>
      <x:c r="F1617" s="240" t="s">
        <x:v>5827</x:v>
      </x:c>
      <x:c r="G1617" s="240" t="s">
        <x:v>4067</x:v>
      </x:c>
      <x:c r="H1617" s="240">
        <x:v>1</x:v>
      </x:c>
    </x:row>
    <x:row r="1618" spans="3:8">
      <x:c r="C1618" s="241" t="s">
        <x:v>9137</x:v>
      </x:c>
      <x:c r="D1618" s="240" t="s">
        <x:v>4067</x:v>
      </x:c>
      <x:c r="E1618" s="240">
        <x:v>1</x:v>
      </x:c>
      <x:c r="F1618" s="407" t="s">
        <x:v>5972</x:v>
      </x:c>
      <x:c r="G1618" s="407" t="s">
        <x:v>4027</x:v>
      </x:c>
      <x:c r="H1618" s="407">
        <x:v>1</x:v>
      </x:c>
    </x:row>
    <x:row r="1619" spans="3:8">
      <x:c r="C1619" s="241" t="s">
        <x:v>6136</x:v>
      </x:c>
      <x:c r="D1619" s="240" t="s">
        <x:v>4067</x:v>
      </x:c>
      <x:c r="E1619" s="240">
        <x:v>1</x:v>
      </x:c>
      <x:c r="F1619" s="407" t="s">
        <x:v>9268</x:v>
      </x:c>
      <x:c r="G1619" s="407" t="s">
        <x:v>4067</x:v>
      </x:c>
      <x:c r="H1619" s="407">
        <x:v>1</x:v>
      </x:c>
    </x:row>
    <x:row r="1620" spans="3:8">
      <x:c r="C1620" s="241" t="s">
        <x:v>2123</x:v>
      </x:c>
      <x:c r="D1620" s="240" t="s">
        <x:v>4067</x:v>
      </x:c>
      <x:c r="E1620" s="240">
        <x:v>1</x:v>
      </x:c>
      <x:c r="F1620" s="407" t="s">
        <x:v>9137</x:v>
      </x:c>
      <x:c r="G1620" s="407" t="s">
        <x:v>4067</x:v>
      </x:c>
      <x:c r="H1620" s="407">
        <x:v>1</x:v>
      </x:c>
    </x:row>
    <x:row r="1621" spans="3:8">
      <x:c r="C1621" s="241" t="s">
        <x:v>9035</x:v>
      </x:c>
      <x:c r="D1621" s="240" t="s">
        <x:v>4067</x:v>
      </x:c>
      <x:c r="E1621" s="240">
        <x:v>1</x:v>
      </x:c>
      <x:c r="F1621" s="407" t="s">
        <x:v>6136</x:v>
      </x:c>
      <x:c r="G1621" s="407" t="s">
        <x:v>4067</x:v>
      </x:c>
      <x:c r="H1621" s="407">
        <x:v>1</x:v>
      </x:c>
    </x:row>
    <x:row r="1622" spans="3:8">
      <x:c r="C1622" s="241" t="s">
        <x:v>4567</x:v>
      </x:c>
      <x:c r="D1622" s="240" t="s">
        <x:v>4067</x:v>
      </x:c>
      <x:c r="E1622" s="240">
        <x:v>1</x:v>
      </x:c>
      <x:c r="F1622" s="407" t="s">
        <x:v>8440</x:v>
      </x:c>
      <x:c r="G1622" s="407" t="s">
        <x:v>6089</x:v>
      </x:c>
      <x:c r="H1622" s="407">
        <x:v>1</x:v>
      </x:c>
    </x:row>
    <x:row r="1623" spans="1:8">
      <x:c r="A1623" s="227" t="s">
        <x:v>9210</x:v>
      </x:c>
      <x:c r="C1623" s="241" t="s">
        <x:v>9003</x:v>
      </x:c>
      <x:c r="D1623" s="240" t="s">
        <x:v>139</x:v>
      </x:c>
      <x:c r="E1623" s="240">
        <x:v>1</x:v>
      </x:c>
      <x:c r="F1623" s="407" t="s">
        <x:v>2123</x:v>
      </x:c>
      <x:c r="G1623" s="407" t="s">
        <x:v>4067</x:v>
      </x:c>
      <x:c r="H1623" s="407">
        <x:v>1</x:v>
      </x:c>
    </x:row>
    <x:row r="1624" spans="1:8">
      <x:c r="A1624" s="222" t="s">
        <x:v>9210</x:v>
      </x:c>
      <x:c r="C1624" s="241" t="s">
        <x:v>11174</x:v>
      </x:c>
      <x:c r="D1624" s="240" t="s">
        <x:v>139</x:v>
      </x:c>
      <x:c r="E1624" s="240">
        <x:v>3</x:v>
      </x:c>
      <x:c r="F1624" s="407" t="s">
        <x:v>4574</x:v>
      </x:c>
      <x:c r="G1624" s="407" t="s">
        <x:v>6089</x:v>
      </x:c>
      <x:c r="H1624" s="407">
        <x:v>1</x:v>
      </x:c>
    </x:row>
    <x:row r="1625" spans="3:8">
      <x:c r="C1625" s="241" t="s">
        <x:v>12544</x:v>
      </x:c>
      <x:c r="D1625" s="240" t="s">
        <x:v>6089</x:v>
      </x:c>
      <x:c r="E1625" s="240">
        <x:v>1</x:v>
      </x:c>
      <x:c r="F1625" s="407" t="s">
        <x:v>9035</x:v>
      </x:c>
      <x:c r="G1625" s="407" t="s">
        <x:v>4067</x:v>
      </x:c>
      <x:c r="H1625" s="407">
        <x:v>1</x:v>
      </x:c>
    </x:row>
    <x:row r="1626" spans="3:8">
      <x:c r="C1626" s="241" t="s">
        <x:v>11176</x:v>
      </x:c>
      <x:c r="D1626" s="240" t="s">
        <x:v>6089</x:v>
      </x:c>
      <x:c r="E1626" s="240">
        <x:v>1</x:v>
      </x:c>
      <x:c r="F1626" s="240" t="s">
        <x:v>4567</x:v>
      </x:c>
      <x:c r="G1626" s="240" t="s">
        <x:v>4067</x:v>
      </x:c>
      <x:c r="H1626" s="240">
        <x:v>1</x:v>
      </x:c>
    </x:row>
    <x:row r="1627" spans="3:8">
      <x:c r="C1627" s="241" t="s">
        <x:v>8091</x:v>
      </x:c>
      <x:c r="D1627" s="240" t="s">
        <x:v>6089</x:v>
      </x:c>
      <x:c r="E1627" s="240">
        <x:v>1</x:v>
      </x:c>
      <x:c r="F1627" s="240" t="s">
        <x:v>9003</x:v>
      </x:c>
      <x:c r="G1627" s="240" t="s">
        <x:v>139</x:v>
      </x:c>
      <x:c r="H1627" s="240">
        <x:v>1</x:v>
      </x:c>
    </x:row>
    <x:row r="1628" spans="3:8">
      <x:c r="C1628" s="241" t="s">
        <x:v>8440</x:v>
      </x:c>
      <x:c r="D1628" s="240" t="s">
        <x:v>6089</x:v>
      </x:c>
      <x:c r="E1628" s="240">
        <x:v>1</x:v>
      </x:c>
      <x:c r="F1628" s="240" t="s">
        <x:v>9000</x:v>
      </x:c>
      <x:c r="G1628" s="240" t="s">
        <x:v>4007</x:v>
      </x:c>
      <x:c r="H1628" s="240">
        <x:v>1</x:v>
      </x:c>
    </x:row>
    <x:row r="1629" spans="3:8">
      <x:c r="C1629" s="241" t="s">
        <x:v>4574</x:v>
      </x:c>
      <x:c r="D1629" s="240" t="s">
        <x:v>6089</x:v>
      </x:c>
      <x:c r="E1629" s="240">
        <x:v>1</x:v>
      </x:c>
      <x:c r="F1629" s="240" t="s">
        <x:v>2375</x:v>
      </x:c>
      <x:c r="G1629" s="240" t="s">
        <x:v>6089</x:v>
      </x:c>
      <x:c r="H1629" s="240">
        <x:v>1</x:v>
      </x:c>
    </x:row>
    <x:row r="1630" spans="3:8">
      <x:c r="C1630" s="241" t="s">
        <x:v>2375</x:v>
      </x:c>
      <x:c r="D1630" s="240" t="s">
        <x:v>6089</x:v>
      </x:c>
      <x:c r="E1630" s="240">
        <x:v>1</x:v>
      </x:c>
      <x:c r="F1630" s="240" t="s">
        <x:v>5512</x:v>
      </x:c>
      <x:c r="G1630" s="240" t="s">
        <x:v>6097</x:v>
      </x:c>
      <x:c r="H1630" s="240">
        <x:v>1</x:v>
      </x:c>
    </x:row>
    <x:row r="1631" spans="3:8">
      <x:c r="C1631" s="241" t="s">
        <x:v>5972</x:v>
      </x:c>
      <x:c r="D1631" s="240" t="s">
        <x:v>4027</x:v>
      </x:c>
      <x:c r="E1631" s="240">
        <x:v>1</x:v>
      </x:c>
      <x:c r="F1631" s="240" t="s">
        <x:v>11174</x:v>
      </x:c>
      <x:c r="G1631" s="240" t="s">
        <x:v>139</x:v>
      </x:c>
      <x:c r="H1631" s="240">
        <x:v>3</x:v>
      </x:c>
    </x:row>
    <x:row r="1632" spans="5:5">
      <x:c r="E1632" s="240">
        <x:f>SUM(E1610:E1631)</x:f>
        <x:v>25</x:v>
      </x:c>
    </x:row>
    <x:row r="1633" spans="1:8">
      <x:c r="A1633" s="232">
        <x:v>45839</x:v>
      </x:c>
      <x:c r="B1633" s="499"/>
      <x:c r="C1633" s="241" t="s">
        <x:v>5517</x:v>
      </x:c>
      <x:c r="D1633" s="240" t="s">
        <x:v>4007</x:v>
      </x:c>
      <x:c r="E1633" s="240">
        <x:v>1</x:v>
      </x:c>
      <x:c r="F1633" s="241" t="s">
        <x:v>5517</x:v>
      </x:c>
      <x:c r="G1633" s="240" t="s">
        <x:v>4007</x:v>
      </x:c>
      <x:c r="H1633" s="240">
        <x:v>1</x:v>
      </x:c>
    </x:row>
    <x:row r="1634" spans="3:8">
      <x:c r="C1634" s="241" t="s">
        <x:v>11243</x:v>
      </x:c>
      <x:c r="D1634" s="240" t="s">
        <x:v>4007</x:v>
      </x:c>
      <x:c r="E1634" s="240">
        <x:v>1</x:v>
      </x:c>
      <x:c r="F1634" s="241" t="s">
        <x:v>12785</x:v>
      </x:c>
      <x:c r="G1634" s="240" t="s">
        <x:v>6097</x:v>
      </x:c>
      <x:c r="H1634" s="240">
        <x:v>1</x:v>
      </x:c>
    </x:row>
    <x:row r="1635" spans="3:8">
      <x:c r="C1635" s="241" t="s">
        <x:v>6241</x:v>
      </x:c>
      <x:c r="D1635" s="240" t="s">
        <x:v>4007</x:v>
      </x:c>
      <x:c r="E1635" s="240">
        <x:v>2</x:v>
      </x:c>
      <x:c r="F1635" s="402" t="s">
        <x:v>12660</x:v>
      </x:c>
      <x:c r="G1635" s="403" t="s">
        <x:v>6097</x:v>
      </x:c>
      <x:c r="H1635" s="403">
        <x:v>1</x:v>
      </x:c>
    </x:row>
    <x:row r="1636" spans="3:8">
      <x:c r="C1636" s="241" t="s">
        <x:v>8369</x:v>
      </x:c>
      <x:c r="D1636" s="240" t="s">
        <x:v>4007</x:v>
      </x:c>
      <x:c r="E1636" s="240">
        <x:v>1</x:v>
      </x:c>
      <x:c r="F1636" s="402" t="s">
        <x:v>11243</x:v>
      </x:c>
      <x:c r="G1636" s="403" t="s">
        <x:v>4007</x:v>
      </x:c>
      <x:c r="H1636" s="403">
        <x:v>1</x:v>
      </x:c>
    </x:row>
    <x:row r="1637" spans="3:8">
      <x:c r="C1637" s="241" t="s">
        <x:v>12785</x:v>
      </x:c>
      <x:c r="D1637" s="240" t="s">
        <x:v>6097</x:v>
      </x:c>
      <x:c r="E1637" s="240">
        <x:v>1</x:v>
      </x:c>
      <x:c r="F1637" s="402" t="s">
        <x:v>12722</x:v>
      </x:c>
      <x:c r="G1637" s="403" t="s">
        <x:v>6097</x:v>
      </x:c>
      <x:c r="H1637" s="403">
        <x:v>1</x:v>
      </x:c>
    </x:row>
    <x:row r="1638" spans="3:8">
      <x:c r="C1638" s="241" t="s">
        <x:v>12660</x:v>
      </x:c>
      <x:c r="D1638" s="240" t="s">
        <x:v>6097</x:v>
      </x:c>
      <x:c r="E1638" s="240">
        <x:v>1</x:v>
      </x:c>
      <x:c r="F1638" s="402" t="s">
        <x:v>7485</x:v>
      </x:c>
      <x:c r="G1638" s="403" t="s">
        <x:v>6089</x:v>
      </x:c>
      <x:c r="H1638" s="403">
        <x:v>1</x:v>
      </x:c>
    </x:row>
    <x:row r="1639" spans="3:8">
      <x:c r="C1639" s="241" t="s">
        <x:v>12722</x:v>
      </x:c>
      <x:c r="D1639" s="240" t="s">
        <x:v>6097</x:v>
      </x:c>
      <x:c r="E1639" s="240">
        <x:v>1</x:v>
      </x:c>
      <x:c r="F1639" s="402" t="s">
        <x:v>12356</x:v>
      </x:c>
      <x:c r="G1639" s="403" t="s">
        <x:v>6089</x:v>
      </x:c>
      <x:c r="H1639" s="403">
        <x:v>1</x:v>
      </x:c>
    </x:row>
    <x:row r="1640" spans="3:8">
      <x:c r="C1640" s="241" t="s">
        <x:v>9011</x:v>
      </x:c>
      <x:c r="D1640" s="240" t="s">
        <x:v>6097</x:v>
      </x:c>
      <x:c r="E1640" s="240">
        <x:v>1</x:v>
      </x:c>
      <x:c r="F1640" s="241" t="s">
        <x:v>1971</x:v>
      </x:c>
      <x:c r="G1640" s="240" t="s">
        <x:v>4067</x:v>
      </x:c>
      <x:c r="H1640" s="240">
        <x:v>1</x:v>
      </x:c>
    </x:row>
    <x:row r="1641" spans="3:8">
      <x:c r="C1641" s="241" t="s">
        <x:v>9019</x:v>
      </x:c>
      <x:c r="D1641" s="240" t="s">
        <x:v>6097</x:v>
      </x:c>
      <x:c r="E1641" s="240">
        <x:v>1</x:v>
      </x:c>
      <x:c r="F1641" s="241" t="s">
        <x:v>6241</x:v>
      </x:c>
      <x:c r="G1641" s="240" t="s">
        <x:v>4007</x:v>
      </x:c>
      <x:c r="H1641" s="240">
        <x:v>2</x:v>
      </x:c>
    </x:row>
    <x:row r="1642" spans="3:8">
      <x:c r="C1642" s="241" t="s">
        <x:v>1971</x:v>
      </x:c>
      <x:c r="D1642" s="240" t="s">
        <x:v>4067</x:v>
      </x:c>
      <x:c r="E1642" s="240">
        <x:v>1</x:v>
      </x:c>
      <x:c r="F1642" s="241" t="s">
        <x:v>9011</x:v>
      </x:c>
      <x:c r="G1642" s="240" t="s">
        <x:v>6097</x:v>
      </x:c>
      <x:c r="H1642" s="240">
        <x:v>1</x:v>
      </x:c>
    </x:row>
    <x:row r="1643" spans="3:8">
      <x:c r="C1643" s="241" t="s">
        <x:v>4444</x:v>
      </x:c>
      <x:c r="D1643" s="240" t="s">
        <x:v>4067</x:v>
      </x:c>
      <x:c r="E1643" s="240">
        <x:v>1</x:v>
      </x:c>
      <x:c r="F1643" s="241" t="s">
        <x:v>4444</x:v>
      </x:c>
      <x:c r="G1643" s="240" t="s">
        <x:v>4067</x:v>
      </x:c>
      <x:c r="H1643" s="240">
        <x:v>1</x:v>
      </x:c>
    </x:row>
    <x:row r="1644" spans="3:8">
      <x:c r="C1644" s="241" t="s">
        <x:v>2039</x:v>
      </x:c>
      <x:c r="D1644" s="240" t="s">
        <x:v>4067</x:v>
      </x:c>
      <x:c r="E1644" s="240">
        <x:v>1</x:v>
      </x:c>
      <x:c r="F1644" s="241" t="s">
        <x:v>6238</x:v>
      </x:c>
      <x:c r="G1644" s="240" t="s">
        <x:v>6089</x:v>
      </x:c>
      <x:c r="H1644" s="240">
        <x:v>1</x:v>
      </x:c>
    </x:row>
    <x:row r="1645" spans="3:8">
      <x:c r="C1645" s="241" t="s">
        <x:v>7485</x:v>
      </x:c>
      <x:c r="D1645" s="240" t="s">
        <x:v>6089</x:v>
      </x:c>
      <x:c r="E1645" s="240">
        <x:v>1</x:v>
      </x:c>
      <x:c r="F1645" s="441" t="s">
        <x:v>4391</x:v>
      </x:c>
      <x:c r="G1645" s="442" t="s">
        <x:v>6089</x:v>
      </x:c>
      <x:c r="H1645" s="442">
        <x:v>1</x:v>
      </x:c>
    </x:row>
    <x:row r="1646" spans="3:8">
      <x:c r="C1646" s="241" t="s">
        <x:v>12356</x:v>
      </x:c>
      <x:c r="D1646" s="240" t="s">
        <x:v>6089</x:v>
      </x:c>
      <x:c r="E1646" s="240">
        <x:v>1</x:v>
      </x:c>
      <x:c r="F1646" s="441" t="s">
        <x:v>8369</x:v>
      </x:c>
      <x:c r="G1646" s="442" t="s">
        <x:v>4007</x:v>
      </x:c>
      <x:c r="H1646" s="442">
        <x:v>1</x:v>
      </x:c>
    </x:row>
    <x:row r="1647" spans="3:8">
      <x:c r="C1647" s="241" t="s">
        <x:v>6238</x:v>
      </x:c>
      <x:c r="D1647" s="240" t="s">
        <x:v>6089</x:v>
      </x:c>
      <x:c r="E1647" s="240">
        <x:v>1</x:v>
      </x:c>
      <x:c r="F1647" s="441" t="s">
        <x:v>2039</x:v>
      </x:c>
      <x:c r="G1647" s="442" t="s">
        <x:v>4067</x:v>
      </x:c>
      <x:c r="H1647" s="442">
        <x:v>1</x:v>
      </x:c>
    </x:row>
    <x:row r="1648" spans="3:8">
      <x:c r="C1648" s="241" t="s">
        <x:v>4391</x:v>
      </x:c>
      <x:c r="D1648" s="240" t="s">
        <x:v>6089</x:v>
      </x:c>
      <x:c r="E1648" s="240">
        <x:v>1</x:v>
      </x:c>
      <x:c r="F1648" s="441" t="s">
        <x:v>9019</x:v>
      </x:c>
      <x:c r="G1648" s="442" t="s">
        <x:v>6097</x:v>
      </x:c>
      <x:c r="H1648" s="442">
        <x:v>1</x:v>
      </x:c>
    </x:row>
    <x:row r="1649" spans="5:5">
      <x:c r="E1649" s="240">
        <x:f>SUM(E1633:E1648)</x:f>
        <x:v>17</x:v>
      </x:c>
    </x:row>
    <x:row r="1650" spans="1:8">
      <x:c r="A1650" s="232">
        <x:v>45840</x:v>
      </x:c>
      <x:c r="B1650" s="499"/>
      <x:c r="C1650" s="241" t="s">
        <x:v>4591</x:v>
      </x:c>
      <x:c r="D1650" s="240" t="s">
        <x:v>4007</x:v>
      </x:c>
      <x:c r="E1650" s="240">
        <x:v>1</x:v>
      </x:c>
      <x:c r="F1650" s="402" t="s">
        <x:v>2404</x:v>
      </x:c>
      <x:c r="G1650" s="403" t="s">
        <x:v>6089</x:v>
      </x:c>
      <x:c r="H1650" s="403">
        <x:v>1</x:v>
      </x:c>
    </x:row>
    <x:row r="1651" spans="3:8">
      <x:c r="C1651" s="241" t="s">
        <x:v>9016</x:v>
      </x:c>
      <x:c r="D1651" s="240" t="s">
        <x:v>4007</x:v>
      </x:c>
      <x:c r="E1651" s="240">
        <x:v>1</x:v>
      </x:c>
      <x:c r="F1651" s="402" t="s">
        <x:v>2314</x:v>
      </x:c>
      <x:c r="G1651" s="403" t="s">
        <x:v>6097</x:v>
      </x:c>
      <x:c r="H1651" s="403">
        <x:v>1</x:v>
      </x:c>
    </x:row>
    <x:row r="1652" spans="3:8">
      <x:c r="C1652" s="241" t="s">
        <x:v>2314</x:v>
      </x:c>
      <x:c r="D1652" s="240" t="s">
        <x:v>6097</x:v>
      </x:c>
      <x:c r="E1652" s="240">
        <x:v>1</x:v>
      </x:c>
      <x:c r="F1652" s="402" t="s">
        <x:v>5767</x:v>
      </x:c>
      <x:c r="G1652" s="403" t="s">
        <x:v>6089</x:v>
      </x:c>
      <x:c r="H1652" s="403">
        <x:v>1</x:v>
      </x:c>
    </x:row>
    <x:row r="1653" spans="3:8">
      <x:c r="C1653" s="241" t="s">
        <x:v>8987</x:v>
      </x:c>
      <x:c r="D1653" s="240" t="s">
        <x:v>6097</x:v>
      </x:c>
      <x:c r="E1653" s="240">
        <x:v>1</x:v>
      </x:c>
      <x:c r="F1653" s="402" t="s">
        <x:v>11386</x:v>
      </x:c>
      <x:c r="G1653" s="403" t="s">
        <x:v>4027</x:v>
      </x:c>
      <x:c r="H1653" s="403">
        <x:v>1</x:v>
      </x:c>
    </x:row>
    <x:row r="1654" spans="3:8">
      <x:c r="C1654" s="241" t="s">
        <x:v>9156</x:v>
      </x:c>
      <x:c r="D1654" s="240" t="s">
        <x:v>4067</x:v>
      </x:c>
      <x:c r="E1654" s="240">
        <x:v>1</x:v>
      </x:c>
      <x:c r="F1654" s="241" t="s">
        <x:v>4591</x:v>
      </x:c>
      <x:c r="G1654" s="240" t="s">
        <x:v>4007</x:v>
      </x:c>
      <x:c r="H1654" s="240">
        <x:v>1</x:v>
      </x:c>
    </x:row>
    <x:row r="1655" spans="3:8">
      <x:c r="C1655" s="241" t="s">
        <x:v>6286</x:v>
      </x:c>
      <x:c r="D1655" s="240" t="s">
        <x:v>4067</x:v>
      </x:c>
      <x:c r="E1655" s="240">
        <x:v>1</x:v>
      </x:c>
      <x:c r="F1655" s="241" t="s">
        <x:v>9156</x:v>
      </x:c>
      <x:c r="G1655" s="240" t="s">
        <x:v>4067</x:v>
      </x:c>
      <x:c r="H1655" s="240">
        <x:v>1</x:v>
      </x:c>
    </x:row>
    <x:row r="1656" spans="3:8">
      <x:c r="C1656" s="241" t="s">
        <x:v>2080</x:v>
      </x:c>
      <x:c r="D1656" s="240" t="s">
        <x:v>4067</x:v>
      </x:c>
      <x:c r="E1656" s="240">
        <x:v>3</x:v>
      </x:c>
      <x:c r="F1656" s="241" t="s">
        <x:v>9077</x:v>
      </x:c>
      <x:c r="G1656" s="240" t="s">
        <x:v>6089</x:v>
      </x:c>
      <x:c r="H1656" s="240">
        <x:v>1</x:v>
      </x:c>
    </x:row>
    <x:row r="1657" spans="3:8">
      <x:c r="C1657" s="241" t="s">
        <x:v>2404</x:v>
      </x:c>
      <x:c r="D1657" s="240" t="s">
        <x:v>6089</x:v>
      </x:c>
      <x:c r="E1657" s="240">
        <x:v>1</x:v>
      </x:c>
      <x:c r="F1657" s="366" t="s">
        <x:v>8987</x:v>
      </x:c>
      <x:c r="G1657" s="367" t="s">
        <x:v>6097</x:v>
      </x:c>
      <x:c r="H1657" s="367">
        <x:v>1</x:v>
      </x:c>
    </x:row>
    <x:row r="1658" spans="3:8">
      <x:c r="C1658" s="241" t="s">
        <x:v>5767</x:v>
      </x:c>
      <x:c r="D1658" s="240" t="s">
        <x:v>6089</x:v>
      </x:c>
      <x:c r="E1658" s="240">
        <x:v>1</x:v>
      </x:c>
      <x:c r="F1658" s="366" t="s">
        <x:v>9016</x:v>
      </x:c>
      <x:c r="G1658" s="367" t="s">
        <x:v>4007</x:v>
      </x:c>
      <x:c r="H1658" s="367">
        <x:v>1</x:v>
      </x:c>
    </x:row>
    <x:row r="1659" spans="3:8">
      <x:c r="C1659" s="241" t="s">
        <x:v>9077</x:v>
      </x:c>
      <x:c r="D1659" s="240" t="s">
        <x:v>6089</x:v>
      </x:c>
      <x:c r="E1659" s="240">
        <x:v>1</x:v>
      </x:c>
      <x:c r="F1659" s="366" t="s">
        <x:v>6286</x:v>
      </x:c>
      <x:c r="G1659" s="367" t="s">
        <x:v>4067</x:v>
      </x:c>
      <x:c r="H1659" s="367">
        <x:v>1</x:v>
      </x:c>
    </x:row>
    <x:row r="1660" spans="3:8">
      <x:c r="C1660" s="241" t="s">
        <x:v>5847</x:v>
      </x:c>
      <x:c r="D1660" s="240" t="s">
        <x:v>6089</x:v>
      </x:c>
      <x:c r="E1660" s="240">
        <x:v>3</x:v>
      </x:c>
      <x:c r="F1660" s="366" t="s">
        <x:v>4412</x:v>
      </x:c>
      <x:c r="G1660" s="367" t="s">
        <x:v>4027</x:v>
      </x:c>
      <x:c r="H1660" s="367">
        <x:v>1</x:v>
      </x:c>
    </x:row>
    <x:row r="1661" spans="3:8">
      <x:c r="C1661" s="241" t="s">
        <x:v>11386</x:v>
      </x:c>
      <x:c r="D1661" s="240" t="s">
        <x:v>4027</x:v>
      </x:c>
      <x:c r="E1661" s="240">
        <x:v>1</x:v>
      </x:c>
      <x:c r="F1661" s="366" t="s">
        <x:v>9193</x:v>
      </x:c>
      <x:c r="G1661" s="367" t="s">
        <x:v>4027</x:v>
      </x:c>
      <x:c r="H1661" s="367">
        <x:v>1</x:v>
      </x:c>
    </x:row>
    <x:row r="1662" spans="3:8">
      <x:c r="C1662" s="241" t="s">
        <x:v>4412</x:v>
      </x:c>
      <x:c r="D1662" s="240" t="s">
        <x:v>4027</x:v>
      </x:c>
      <x:c r="E1662" s="240">
        <x:v>1</x:v>
      </x:c>
      <x:c r="F1662" s="241" t="s">
        <x:v>2080</x:v>
      </x:c>
      <x:c r="G1662" s="240" t="s">
        <x:v>4067</x:v>
      </x:c>
      <x:c r="H1662" s="240">
        <x:v>3</x:v>
      </x:c>
    </x:row>
    <x:row r="1663" spans="3:8">
      <x:c r="C1663" s="241" t="s">
        <x:v>9193</x:v>
      </x:c>
      <x:c r="D1663" s="240" t="s">
        <x:v>4027</x:v>
      </x:c>
      <x:c r="E1663" s="240">
        <x:v>1</x:v>
      </x:c>
      <x:c r="F1663" s="241" t="s">
        <x:v>5847</x:v>
      </x:c>
      <x:c r="G1663" s="240" t="s">
        <x:v>6089</x:v>
      </x:c>
      <x:c r="H1663" s="240">
        <x:v>3</x:v>
      </x:c>
    </x:row>
    <x:row r="1664" spans="5:5">
      <x:c r="E1664" s="240">
        <x:f>SUM(E1650:E1663)</x:f>
        <x:v>18</x:v>
      </x:c>
    </x:row>
    <x:row r="1665" spans="1:8">
      <x:c r="A1665" s="232">
        <x:v>45841</x:v>
      </x:c>
      <x:c r="B1665" s="499"/>
      <x:c r="C1665" s="241" t="s">
        <x:v>9128</x:v>
      </x:c>
      <x:c r="D1665" s="240" t="s">
        <x:v>4007</x:v>
      </x:c>
      <x:c r="E1665" s="240">
        <x:v>1</x:v>
      </x:c>
      <x:c r="F1665" s="366" t="s">
        <x:v>5940</x:v>
      </x:c>
      <x:c r="G1665" s="367" t="s">
        <x:v>4067</x:v>
      </x:c>
      <x:c r="H1665" s="367">
        <x:v>1</x:v>
      </x:c>
    </x:row>
    <x:row r="1666" spans="3:8">
      <x:c r="C1666" s="241" t="s">
        <x:v>5676</x:v>
      </x:c>
      <x:c r="D1666" s="240" t="s">
        <x:v>6097</x:v>
      </x:c>
      <x:c r="E1666" s="240">
        <x:v>1</x:v>
      </x:c>
      <x:c r="F1666" s="366" t="s">
        <x:v>11224</x:v>
      </x:c>
      <x:c r="G1666" s="367" t="s">
        <x:v>4067</x:v>
      </x:c>
      <x:c r="H1666" s="367">
        <x:v>1</x:v>
      </x:c>
    </x:row>
    <x:row r="1667" spans="3:8">
      <x:c r="C1667" s="241" t="s">
        <x:v>9189</x:v>
      </x:c>
      <x:c r="D1667" s="240" t="s">
        <x:v>6097</x:v>
      </x:c>
      <x:c r="E1667" s="240">
        <x:v>1</x:v>
      </x:c>
      <x:c r="F1667" s="366" t="s">
        <x:v>5676</x:v>
      </x:c>
      <x:c r="G1667" s="367" t="s">
        <x:v>6097</x:v>
      </x:c>
      <x:c r="H1667" s="367">
        <x:v>1</x:v>
      </x:c>
    </x:row>
    <x:row r="1668" spans="3:8">
      <x:c r="C1668" s="241" t="s">
        <x:v>4535</x:v>
      </x:c>
      <x:c r="D1668" s="240" t="s">
        <x:v>6097</x:v>
      </x:c>
      <x:c r="E1668" s="240">
        <x:v>1</x:v>
      </x:c>
      <x:c r="F1668" s="241" t="s">
        <x:v>1997</x:v>
      </x:c>
      <x:c r="G1668" s="240" t="s">
        <x:v>4067</x:v>
      </x:c>
      <x:c r="H1668" s="240">
        <x:v>1</x:v>
      </x:c>
    </x:row>
    <x:row r="1669" spans="3:8">
      <x:c r="C1669" s="241" t="s">
        <x:v>4560</x:v>
      </x:c>
      <x:c r="D1669" s="240" t="s">
        <x:v>6097</x:v>
      </x:c>
      <x:c r="E1669" s="240">
        <x:v>1</x:v>
      </x:c>
      <x:c r="F1669" s="241" t="s">
        <x:v>6166</x:v>
      </x:c>
      <x:c r="G1669" s="240" t="s">
        <x:v>4027</x:v>
      </x:c>
      <x:c r="H1669" s="240">
        <x:v>1</x:v>
      </x:c>
    </x:row>
    <x:row r="1670" spans="3:8">
      <x:c r="C1670" s="241" t="s">
        <x:v>5940</x:v>
      </x:c>
      <x:c r="D1670" s="240" t="s">
        <x:v>4067</x:v>
      </x:c>
      <x:c r="E1670" s="240">
        <x:v>1</x:v>
      </x:c>
      <x:c r="F1670" s="241" t="s">
        <x:v>9065</x:v>
      </x:c>
      <x:c r="G1670" s="240" t="s">
        <x:v>4027</x:v>
      </x:c>
      <x:c r="H1670" s="240">
        <x:v>1</x:v>
      </x:c>
    </x:row>
    <x:row r="1671" spans="3:8">
      <x:c r="C1671" s="241" t="s">
        <x:v>11224</x:v>
      </x:c>
      <x:c r="D1671" s="240" t="s">
        <x:v>4067</x:v>
      </x:c>
      <x:c r="E1671" s="240">
        <x:v>1</x:v>
      </x:c>
      <x:c r="F1671" s="396" t="s">
        <x:v>4451</x:v>
      </x:c>
      <x:c r="G1671" s="397" t="s">
        <x:v>6089</x:v>
      </x:c>
      <x:c r="H1671" s="397">
        <x:v>1</x:v>
      </x:c>
    </x:row>
    <x:row r="1672" spans="3:8">
      <x:c r="C1672" s="241" t="s">
        <x:v>1997</x:v>
      </x:c>
      <x:c r="D1672" s="240" t="s">
        <x:v>4067</x:v>
      </x:c>
      <x:c r="E1672" s="240">
        <x:v>1</x:v>
      </x:c>
      <x:c r="F1672" s="396" t="s">
        <x:v>8968</x:v>
      </x:c>
      <x:c r="G1672" s="397" t="s">
        <x:v>6089</x:v>
      </x:c>
      <x:c r="H1672" s="397">
        <x:v>1</x:v>
      </x:c>
    </x:row>
    <x:row r="1673" spans="1:8">
      <x:c r="A1673" s="227" t="s">
        <x:v>9210</x:v>
      </x:c>
      <x:c r="C1673" s="241" t="s">
        <x:v>9003</x:v>
      </x:c>
      <x:c r="D1673" s="240" t="s">
        <x:v>139</x:v>
      </x:c>
      <x:c r="E1673" s="240">
        <x:v>1</x:v>
      </x:c>
      <x:c r="F1673" s="396" t="s">
        <x:v>9189</x:v>
      </x:c>
      <x:c r="G1673" s="397" t="s">
        <x:v>6097</x:v>
      </x:c>
      <x:c r="H1673" s="397">
        <x:v>1</x:v>
      </x:c>
    </x:row>
    <x:row r="1674" spans="3:8">
      <x:c r="C1674" s="241" t="s">
        <x:v>4451</x:v>
      </x:c>
      <x:c r="D1674" s="240" t="s">
        <x:v>6089</x:v>
      </x:c>
      <x:c r="E1674" s="240">
        <x:v>1</x:v>
      </x:c>
      <x:c r="F1674" s="241" t="s">
        <x:v>4535</x:v>
      </x:c>
      <x:c r="G1674" s="240" t="s">
        <x:v>6097</x:v>
      </x:c>
      <x:c r="H1674" s="240">
        <x:v>1</x:v>
      </x:c>
    </x:row>
    <x:row r="1675" spans="3:8">
      <x:c r="C1675" s="241" t="s">
        <x:v>8968</x:v>
      </x:c>
      <x:c r="D1675" s="240" t="s">
        <x:v>6089</x:v>
      </x:c>
      <x:c r="E1675" s="240">
        <x:v>1</x:v>
      </x:c>
      <x:c r="F1675" s="445" t="s">
        <x:v>9003</x:v>
      </x:c>
      <x:c r="G1675" s="446" t="s">
        <x:v>139</x:v>
      </x:c>
      <x:c r="H1675" s="446">
        <x:v>1</x:v>
      </x:c>
    </x:row>
    <x:row r="1676" spans="3:8">
      <x:c r="C1676" s="241" t="s">
        <x:v>6166</x:v>
      </x:c>
      <x:c r="D1676" s="240" t="s">
        <x:v>4027</x:v>
      </x:c>
      <x:c r="E1676" s="240">
        <x:v>1</x:v>
      </x:c>
      <x:c r="F1676" s="445" t="s">
        <x:v>9128</x:v>
      </x:c>
      <x:c r="G1676" s="446" t="s">
        <x:v>4007</x:v>
      </x:c>
      <x:c r="H1676" s="446">
        <x:v>1</x:v>
      </x:c>
    </x:row>
    <x:row r="1677" spans="3:8">
      <x:c r="C1677" s="241" t="s">
        <x:v>9065</x:v>
      </x:c>
      <x:c r="D1677" s="240" t="s">
        <x:v>4027</x:v>
      </x:c>
      <x:c r="E1677" s="240">
        <x:v>1</x:v>
      </x:c>
      <x:c r="F1677" s="241" t="s">
        <x:v>4560</x:v>
      </x:c>
      <x:c r="G1677" s="240" t="s">
        <x:v>6097</x:v>
      </x:c>
      <x:c r="H1677" s="240">
        <x:v>1</x:v>
      </x:c>
    </x:row>
    <x:row r="1678" spans="5:5">
      <x:c r="E1678" s="240">
        <x:f>SUM(E1665:E1677)</x:f>
        <x:v>13</x:v>
      </x:c>
    </x:row>
    <x:row r="1679" spans="1:8">
      <x:c r="A1679" s="232">
        <x:v>45842</x:v>
      </x:c>
      <x:c r="B1679" s="499"/>
      <x:c r="C1679" s="241" t="s">
        <x:v>4413</x:v>
      </x:c>
      <x:c r="D1679" s="240" t="s">
        <x:v>4007</x:v>
      </x:c>
      <x:c r="E1679" s="240">
        <x:v>2</x:v>
      </x:c>
      <x:c r="F1679" s="402" t="s">
        <x:v>12531</x:v>
      </x:c>
      <x:c r="G1679" s="403" t="s">
        <x:v>4067</x:v>
      </x:c>
      <x:c r="H1679" s="403">
        <x:v>1</x:v>
      </x:c>
    </x:row>
    <x:row r="1680" spans="3:8">
      <x:c r="C1680" s="241" t="s">
        <x:v>9016</x:v>
      </x:c>
      <x:c r="D1680" s="240" t="s">
        <x:v>4007</x:v>
      </x:c>
      <x:c r="E1680" s="240">
        <x:v>1</x:v>
      </x:c>
      <x:c r="F1680" s="402" t="s">
        <x:v>11532</x:v>
      </x:c>
      <x:c r="G1680" s="403" t="s">
        <x:v>4067</x:v>
      </x:c>
      <x:c r="H1680" s="403">
        <x:v>1</x:v>
      </x:c>
    </x:row>
    <x:row r="1681" spans="3:8">
      <x:c r="C1681" s="241" t="s">
        <x:v>9242</x:v>
      </x:c>
      <x:c r="D1681" s="240" t="s">
        <x:v>4007</x:v>
      </x:c>
      <x:c r="E1681" s="240">
        <x:v>1</x:v>
      </x:c>
      <x:c r="F1681" s="402" t="s">
        <x:v>12307</x:v>
      </x:c>
      <x:c r="G1681" s="403" t="s">
        <x:v>4067</x:v>
      </x:c>
      <x:c r="H1681" s="403">
        <x:v>1</x:v>
      </x:c>
    </x:row>
    <x:row r="1682" spans="3:8">
      <x:c r="C1682" s="241" t="s">
        <x:v>12187</x:v>
      </x:c>
      <x:c r="D1682" s="240" t="s">
        <x:v>6097</x:v>
      </x:c>
      <x:c r="E1682" s="240">
        <x:v>1</x:v>
      </x:c>
      <x:c r="F1682" s="402" t="s">
        <x:v>7926</x:v>
      </x:c>
      <x:c r="G1682" s="403" t="s">
        <x:v>4067</x:v>
      </x:c>
      <x:c r="H1682" s="403">
        <x:v>1</x:v>
      </x:c>
    </x:row>
    <x:row r="1683" spans="3:8">
      <x:c r="C1683" s="241" t="s">
        <x:v>4517</x:v>
      </x:c>
      <x:c r="D1683" s="240" t="s">
        <x:v>6097</x:v>
      </x:c>
      <x:c r="E1683" s="240">
        <x:v>1</x:v>
      </x:c>
      <x:c r="F1683" s="402" t="s">
        <x:v>7498</x:v>
      </x:c>
      <x:c r="G1683" s="403" t="s">
        <x:v>4027</x:v>
      </x:c>
      <x:c r="H1683" s="403">
        <x:v>1</x:v>
      </x:c>
    </x:row>
    <x:row r="1684" spans="3:8">
      <x:c r="C1684" s="241" t="s">
        <x:v>4535</x:v>
      </x:c>
      <x:c r="D1684" s="240" t="s">
        <x:v>6097</x:v>
      </x:c>
      <x:c r="E1684" s="240">
        <x:v>1</x:v>
      </x:c>
      <x:c r="F1684" s="402" t="s">
        <x:v>5795</x:v>
      </x:c>
      <x:c r="G1684" s="403" t="s">
        <x:v>4067</x:v>
      </x:c>
      <x:c r="H1684" s="403">
        <x:v>1</x:v>
      </x:c>
    </x:row>
    <x:row r="1685" spans="3:8">
      <x:c r="C1685" s="241" t="s">
        <x:v>6003</x:v>
      </x:c>
      <x:c r="D1685" s="240" t="s">
        <x:v>6097</x:v>
      </x:c>
      <x:c r="E1685" s="240">
        <x:v>1</x:v>
      </x:c>
      <x:c r="F1685" s="241" t="s">
        <x:v>5520</x:v>
      </x:c>
      <x:c r="G1685" s="240" t="s">
        <x:v>6089</x:v>
      </x:c>
      <x:c r="H1685" s="240">
        <x:v>1</x:v>
      </x:c>
    </x:row>
    <x:row r="1686" spans="3:8">
      <x:c r="C1686" s="241" t="s">
        <x:v>11459</x:v>
      </x:c>
      <x:c r="D1686" s="240" t="s">
        <x:v>6097</x:v>
      </x:c>
      <x:c r="E1686" s="240">
        <x:v>1</x:v>
      </x:c>
      <x:c r="F1686" s="241" t="s">
        <x:v>12386</x:v>
      </x:c>
      <x:c r="G1686" s="240" t="s">
        <x:v>4067</x:v>
      </x:c>
      <x:c r="H1686" s="240">
        <x:v>1</x:v>
      </x:c>
    </x:row>
    <x:row r="1687" spans="3:8">
      <x:c r="C1687" s="241" t="s">
        <x:v>3380</x:v>
      </x:c>
      <x:c r="D1687" s="240" t="s">
        <x:v>4067</x:v>
      </x:c>
      <x:c r="E1687" s="240">
        <x:v>1</x:v>
      </x:c>
      <x:c r="F1687" s="241" t="s">
        <x:v>12187</x:v>
      </x:c>
      <x:c r="G1687" s="240" t="s">
        <x:v>6097</x:v>
      </x:c>
      <x:c r="H1687" s="240">
        <x:v>1</x:v>
      </x:c>
    </x:row>
    <x:row r="1688" spans="3:8">
      <x:c r="C1688" s="241" t="s">
        <x:v>11532</x:v>
      </x:c>
      <x:c r="D1688" s="240" t="s">
        <x:v>4067</x:v>
      </x:c>
      <x:c r="E1688" s="240">
        <x:v>1</x:v>
      </x:c>
      <x:c r="F1688" s="241" t="s">
        <x:v>2475</x:v>
      </x:c>
      <x:c r="G1688" s="240" t="s">
        <x:v>4067</x:v>
      </x:c>
      <x:c r="H1688" s="240">
        <x:v>1</x:v>
      </x:c>
    </x:row>
    <x:row r="1689" spans="3:8">
      <x:c r="C1689" s="241" t="s">
        <x:v>12307</x:v>
      </x:c>
      <x:c r="D1689" s="240" t="s">
        <x:v>4067</x:v>
      </x:c>
      <x:c r="E1689" s="240">
        <x:v>1</x:v>
      </x:c>
      <x:c r="F1689" s="241" t="s">
        <x:v>7897</x:v>
      </x:c>
      <x:c r="G1689" s="240" t="s">
        <x:v>4027</x:v>
      </x:c>
      <x:c r="H1689" s="240">
        <x:v>1</x:v>
      </x:c>
    </x:row>
    <x:row r="1690" spans="3:8">
      <x:c r="C1690" s="241" t="s">
        <x:v>7926</x:v>
      </x:c>
      <x:c r="D1690" s="240" t="s">
        <x:v>4067</x:v>
      </x:c>
      <x:c r="E1690" s="240">
        <x:v>1</x:v>
      </x:c>
      <x:c r="F1690" s="366" t="s">
        <x:v>4405</x:v>
      </x:c>
      <x:c r="G1690" s="367" t="s">
        <x:v>4067</x:v>
      </x:c>
      <x:c r="H1690" s="367">
        <x:v>1</x:v>
      </x:c>
    </x:row>
    <x:row r="1691" spans="3:8">
      <x:c r="C1691" s="241" t="s">
        <x:v>5795</x:v>
      </x:c>
      <x:c r="D1691" s="240" t="s">
        <x:v>4067</x:v>
      </x:c>
      <x:c r="E1691" s="240">
        <x:v>1</x:v>
      </x:c>
      <x:c r="F1691" s="366" t="s">
        <x:v>9320</x:v>
      </x:c>
      <x:c r="G1691" s="367" t="s">
        <x:v>4067</x:v>
      </x:c>
      <x:c r="H1691" s="367">
        <x:v>1</x:v>
      </x:c>
    </x:row>
    <x:row r="1692" spans="3:8">
      <x:c r="C1692" s="241" t="s">
        <x:v>12386</x:v>
      </x:c>
      <x:c r="D1692" s="240" t="s">
        <x:v>4067</x:v>
      </x:c>
      <x:c r="E1692" s="240">
        <x:v>1</x:v>
      </x:c>
      <x:c r="F1692" s="366" t="s">
        <x:v>6258</x:v>
      </x:c>
      <x:c r="G1692" s="367" t="s">
        <x:v>4067</x:v>
      </x:c>
      <x:c r="H1692" s="367">
        <x:v>1</x:v>
      </x:c>
    </x:row>
    <x:row r="1693" spans="3:8">
      <x:c r="C1693" s="241" t="s">
        <x:v>2475</x:v>
      </x:c>
      <x:c r="D1693" s="240" t="s">
        <x:v>4067</x:v>
      </x:c>
      <x:c r="E1693" s="240">
        <x:v>1</x:v>
      </x:c>
      <x:c r="F1693" s="241" t="s">
        <x:v>6308</x:v>
      </x:c>
      <x:c r="G1693" s="240" t="s">
        <x:v>4067</x:v>
      </x:c>
      <x:c r="H1693" s="240">
        <x:v>1</x:v>
      </x:c>
    </x:row>
    <x:row r="1694" spans="3:8">
      <x:c r="C1694" s="241" t="s">
        <x:v>4405</x:v>
      </x:c>
      <x:c r="D1694" s="240" t="s">
        <x:v>4067</x:v>
      </x:c>
      <x:c r="E1694" s="240">
        <x:v>1</x:v>
      </x:c>
      <x:c r="F1694" s="241" t="s">
        <x:v>8492</x:v>
      </x:c>
      <x:c r="G1694" s="240" t="s">
        <x:v>4027</x:v>
      </x:c>
      <x:c r="H1694" s="240">
        <x:v>1</x:v>
      </x:c>
    </x:row>
    <x:row r="1695" spans="3:8">
      <x:c r="C1695" s="241" t="s">
        <x:v>9320</x:v>
      </x:c>
      <x:c r="D1695" s="240" t="s">
        <x:v>4067</x:v>
      </x:c>
      <x:c r="E1695" s="240">
        <x:v>1</x:v>
      </x:c>
      <x:c r="F1695" s="241" t="s">
        <x:v>4517</x:v>
      </x:c>
      <x:c r="G1695" s="240" t="s">
        <x:v>6097</x:v>
      </x:c>
      <x:c r="H1695" s="240">
        <x:v>1</x:v>
      </x:c>
    </x:row>
    <x:row r="1696" spans="3:8">
      <x:c r="C1696" s="241" t="s">
        <x:v>6258</x:v>
      </x:c>
      <x:c r="D1696" s="240" t="s">
        <x:v>4067</x:v>
      </x:c>
      <x:c r="E1696" s="240">
        <x:v>1</x:v>
      </x:c>
      <x:c r="F1696" s="241" t="s">
        <x:v>4535</x:v>
      </x:c>
      <x:c r="G1696" s="240" t="s">
        <x:v>6097</x:v>
      </x:c>
      <x:c r="H1696" s="240">
        <x:v>1</x:v>
      </x:c>
    </x:row>
    <x:row r="1697" spans="3:8">
      <x:c r="C1697" s="241" t="s">
        <x:v>6308</x:v>
      </x:c>
      <x:c r="D1697" s="240" t="s">
        <x:v>4067</x:v>
      </x:c>
      <x:c r="E1697" s="240">
        <x:v>1</x:v>
      </x:c>
      <x:c r="F1697" s="241" t="s">
        <x:v>6003</x:v>
      </x:c>
      <x:c r="G1697" s="240" t="s">
        <x:v>6097</x:v>
      </x:c>
      <x:c r="H1697" s="240">
        <x:v>1</x:v>
      </x:c>
    </x:row>
    <x:row r="1698" spans="3:8">
      <x:c r="C1698" s="241" t="s">
        <x:v>6084</x:v>
      </x:c>
      <x:c r="D1698" s="240" t="s">
        <x:v>4067</x:v>
      </x:c>
      <x:c r="E1698" s="240">
        <x:v>1</x:v>
      </x:c>
      <x:c r="F1698" s="241" t="s">
        <x:v>6084</x:v>
      </x:c>
      <x:c r="G1698" s="240" t="s">
        <x:v>4067</x:v>
      </x:c>
      <x:c r="H1698" s="240">
        <x:v>1</x:v>
      </x:c>
    </x:row>
    <x:row r="1699" spans="3:8">
      <x:c r="C1699" s="241" t="s">
        <x:v>9300</x:v>
      </x:c>
      <x:c r="D1699" s="240" t="s">
        <x:v>4067</x:v>
      </x:c>
      <x:c r="E1699" s="240">
        <x:v>1</x:v>
      </x:c>
      <x:c r="F1699" s="241" t="s">
        <x:v>8473</x:v>
      </x:c>
      <x:c r="G1699" s="240" t="s">
        <x:v>6089</x:v>
      </x:c>
      <x:c r="H1699" s="240">
        <x:v>1</x:v>
      </x:c>
    </x:row>
    <x:row r="1700" spans="3:8">
      <x:c r="C1700" s="241" t="s">
        <x:v>5976</x:v>
      </x:c>
      <x:c r="D1700" s="240" t="s">
        <x:v>4067</x:v>
      </x:c>
      <x:c r="E1700" s="240">
        <x:v>1</x:v>
      </x:c>
      <x:c r="F1700" s="241" t="s">
        <x:v>8346</x:v>
      </x:c>
      <x:c r="G1700" s="240" t="s">
        <x:v>6089</x:v>
      </x:c>
      <x:c r="H1700" s="240">
        <x:v>1</x:v>
      </x:c>
    </x:row>
    <x:row r="1701" spans="3:8">
      <x:c r="C1701" s="241" t="s">
        <x:v>5836</x:v>
      </x:c>
      <x:c r="D1701" s="240" t="s">
        <x:v>4067</x:v>
      </x:c>
      <x:c r="E1701" s="240">
        <x:v>1</x:v>
      </x:c>
      <x:c r="F1701" s="241" t="s">
        <x:v>9300</x:v>
      </x:c>
      <x:c r="G1701" s="240" t="s">
        <x:v>4067</x:v>
      </x:c>
      <x:c r="H1701" s="240">
        <x:v>1</x:v>
      </x:c>
    </x:row>
    <x:row r="1702" spans="1:8">
      <x:c r="A1702" s="227" t="s">
        <x:v>9210</x:v>
      </x:c>
      <x:c r="C1702" s="241" t="s">
        <x:v>11174</x:v>
      </x:c>
      <x:c r="D1702" s="240" t="s">
        <x:v>139</x:v>
      </x:c>
      <x:c r="E1702" s="240">
        <x:v>1</x:v>
      </x:c>
      <x:c r="F1702" s="241" t="s">
        <x:v>9073</x:v>
      </x:c>
      <x:c r="G1702" s="240" t="s">
        <x:v>6089</x:v>
      </x:c>
      <x:c r="H1702" s="240">
        <x:v>1</x:v>
      </x:c>
    </x:row>
    <x:row r="1703" spans="3:8">
      <x:c r="C1703" s="241" t="s">
        <x:v>5520</x:v>
      </x:c>
      <x:c r="D1703" s="240" t="s">
        <x:v>6089</x:v>
      </x:c>
      <x:c r="E1703" s="240">
        <x:v>1</x:v>
      </x:c>
      <x:c r="F1703" s="402" t="s">
        <x:v>5976</x:v>
      </x:c>
      <x:c r="G1703" s="403" t="s">
        <x:v>4067</x:v>
      </x:c>
      <x:c r="H1703" s="403">
        <x:v>1</x:v>
      </x:c>
    </x:row>
    <x:row r="1704" spans="3:8">
      <x:c r="C1704" s="241" t="s">
        <x:v>8473</x:v>
      </x:c>
      <x:c r="D1704" s="240" t="s">
        <x:v>6089</x:v>
      </x:c>
      <x:c r="E1704" s="240">
        <x:v>1</x:v>
      </x:c>
      <x:c r="F1704" s="402" t="s">
        <x:v>4413</x:v>
      </x:c>
      <x:c r="G1704" s="403" t="s">
        <x:v>4007</x:v>
      </x:c>
      <x:c r="H1704" s="403">
        <x:v>2</x:v>
      </x:c>
    </x:row>
    <x:row r="1705" spans="3:8">
      <x:c r="C1705" s="241" t="s">
        <x:v>8346</x:v>
      </x:c>
      <x:c r="D1705" s="240" t="s">
        <x:v>6089</x:v>
      </x:c>
      <x:c r="E1705" s="240">
        <x:v>1</x:v>
      </x:c>
      <x:c r="F1705" s="402" t="s">
        <x:v>9016</x:v>
      </x:c>
      <x:c r="G1705" s="403" t="s">
        <x:v>4007</x:v>
      </x:c>
      <x:c r="H1705" s="403">
        <x:v>1</x:v>
      </x:c>
    </x:row>
    <x:row r="1706" spans="3:8">
      <x:c r="C1706" s="241" t="s">
        <x:v>9073</x:v>
      </x:c>
      <x:c r="D1706" s="240" t="s">
        <x:v>6089</x:v>
      </x:c>
      <x:c r="E1706" s="240">
        <x:v>1</x:v>
      </x:c>
      <x:c r="F1706" s="402" t="s">
        <x:v>8550</x:v>
      </x:c>
      <x:c r="G1706" s="403" t="s">
        <x:v>4027</x:v>
      </x:c>
      <x:c r="H1706" s="403">
        <x:v>1</x:v>
      </x:c>
    </x:row>
    <x:row r="1707" spans="3:8">
      <x:c r="C1707" s="241" t="s">
        <x:v>7498</x:v>
      </x:c>
      <x:c r="D1707" s="240" t="s">
        <x:v>4027</x:v>
      </x:c>
      <x:c r="E1707" s="240">
        <x:v>1</x:v>
      </x:c>
      <x:c r="F1707" s="402" t="s">
        <x:v>9242</x:v>
      </x:c>
      <x:c r="G1707" s="403" t="s">
        <x:v>4007</x:v>
      </x:c>
      <x:c r="H1707" s="403">
        <x:v>1</x:v>
      </x:c>
    </x:row>
    <x:row r="1708" spans="3:8">
      <x:c r="C1708" s="241" t="s">
        <x:v>7897</x:v>
      </x:c>
      <x:c r="D1708" s="240" t="s">
        <x:v>4027</x:v>
      </x:c>
      <x:c r="E1708" s="240">
        <x:v>1</x:v>
      </x:c>
      <x:c r="F1708" s="402" t="s">
        <x:v>5843</x:v>
      </x:c>
      <x:c r="G1708" s="403" t="s">
        <x:v>4027</x:v>
      </x:c>
      <x:c r="H1708" s="403">
        <x:v>1</x:v>
      </x:c>
    </x:row>
    <x:row r="1709" spans="3:8">
      <x:c r="C1709" s="241" t="s">
        <x:v>8492</x:v>
      </x:c>
      <x:c r="D1709" s="240" t="s">
        <x:v>4027</x:v>
      </x:c>
      <x:c r="E1709" s="240">
        <x:v>1</x:v>
      </x:c>
      <x:c r="F1709" s="402" t="s">
        <x:v>5836</x:v>
      </x:c>
      <x:c r="G1709" s="403" t="s">
        <x:v>4067</x:v>
      </x:c>
      <x:c r="H1709" s="403">
        <x:v>1</x:v>
      </x:c>
    </x:row>
    <x:row r="1710" spans="3:8">
      <x:c r="C1710" s="241" t="s">
        <x:v>8550</x:v>
      </x:c>
      <x:c r="D1710" s="240" t="s">
        <x:v>4027</x:v>
      </x:c>
      <x:c r="E1710" s="240">
        <x:v>1</x:v>
      </x:c>
      <x:c r="F1710" s="402" t="s">
        <x:v>11459</x:v>
      </x:c>
      <x:c r="G1710" s="403" t="s">
        <x:v>6097</x:v>
      </x:c>
      <x:c r="H1710" s="403">
        <x:v>1</x:v>
      </x:c>
    </x:row>
    <x:row r="1711" spans="3:8">
      <x:c r="C1711" s="241" t="s">
        <x:v>5843</x:v>
      </x:c>
      <x:c r="D1711" s="240" t="s">
        <x:v>4027</x:v>
      </x:c>
      <x:c r="E1711" s="240">
        <x:v>1</x:v>
      </x:c>
      <x:c r="F1711" s="402" t="s">
        <x:v>11174</x:v>
      </x:c>
      <x:c r="G1711" s="403" t="s">
        <x:v>139</x:v>
      </x:c>
      <x:c r="H1711" s="403">
        <x:v>1</x:v>
      </x:c>
    </x:row>
    <x:row r="1712" spans="5:5">
      <x:c r="E1712" s="240">
        <x:f>SUM(E1679:E1711)</x:f>
        <x:v>34</x:v>
      </x:c>
    </x:row>
    <x:row r="1713" spans="1:8">
      <x:c r="A1713" s="232">
        <x:v>45843</x:v>
      </x:c>
      <x:c r="B1713" s="499"/>
      <x:c r="C1713" s="241" t="s">
        <x:v>5648</x:v>
      </x:c>
      <x:c r="D1713" s="240" t="s">
        <x:v>4007</x:v>
      </x:c>
      <x:c r="E1713" s="240">
        <x:v>1</x:v>
      </x:c>
      <x:c r="F1713" s="402" t="s">
        <x:v>12773</x:v>
      </x:c>
      <x:c r="G1713" s="403" t="s">
        <x:v>6089</x:v>
      </x:c>
      <x:c r="H1713" s="403">
        <x:v>1</x:v>
      </x:c>
    </x:row>
    <x:row r="1714" spans="3:8">
      <x:c r="C1714" s="241" t="s">
        <x:v>12207</x:v>
      </x:c>
      <x:c r="D1714" s="240" t="s">
        <x:v>4007</x:v>
      </x:c>
      <x:c r="E1714" s="240">
        <x:v>1</x:v>
      </x:c>
      <x:c r="F1714" s="402" t="s">
        <x:v>5566</x:v>
      </x:c>
      <x:c r="G1714" s="403" t="s">
        <x:v>6089</x:v>
      </x:c>
      <x:c r="H1714" s="403">
        <x:v>1</x:v>
      </x:c>
    </x:row>
    <x:row r="1715" spans="3:8">
      <x:c r="C1715" s="241" t="s">
        <x:v>12451</x:v>
      </x:c>
      <x:c r="D1715" s="240" t="s">
        <x:v>4007</x:v>
      </x:c>
      <x:c r="E1715" s="240">
        <x:v>1</x:v>
      </x:c>
      <x:c r="F1715" s="402" t="s">
        <x:v>5648</x:v>
      </x:c>
      <x:c r="G1715" s="403" t="s">
        <x:v>4007</x:v>
      </x:c>
      <x:c r="H1715" s="403">
        <x:v>1</x:v>
      </x:c>
    </x:row>
    <x:row r="1716" spans="3:8">
      <x:c r="C1716" s="241" t="s">
        <x:v>9242</x:v>
      </x:c>
      <x:c r="D1716" s="240" t="s">
        <x:v>4007</x:v>
      </x:c>
      <x:c r="E1716" s="240">
        <x:v>1</x:v>
      </x:c>
      <x:c r="F1716" s="241" t="s">
        <x:v>12259</x:v>
      </x:c>
      <x:c r="G1716" s="240" t="s">
        <x:v>4027</x:v>
      </x:c>
      <x:c r="H1716" s="240">
        <x:v>1</x:v>
      </x:c>
    </x:row>
    <x:row r="1717" spans="3:8">
      <x:c r="C1717" s="241" t="s">
        <x:v>4579</x:v>
      </x:c>
      <x:c r="D1717" s="240" t="s">
        <x:v>6097</x:v>
      </x:c>
      <x:c r="E1717" s="240">
        <x:v>1</x:v>
      </x:c>
      <x:c r="F1717" s="241" t="s">
        <x:v>12207</x:v>
      </x:c>
      <x:c r="G1717" s="240" t="s">
        <x:v>4007</x:v>
      </x:c>
      <x:c r="H1717" s="240">
        <x:v>1</x:v>
      </x:c>
    </x:row>
    <x:row r="1718" spans="3:8">
      <x:c r="C1718" s="241" t="s">
        <x:v>8495</x:v>
      </x:c>
      <x:c r="D1718" s="240" t="s">
        <x:v>6097</x:v>
      </x:c>
      <x:c r="E1718" s="240">
        <x:v>1</x:v>
      </x:c>
      <x:c r="F1718" s="241" t="s">
        <x:v>12451</x:v>
      </x:c>
      <x:c r="G1718" s="240" t="s">
        <x:v>4007</x:v>
      </x:c>
      <x:c r="H1718" s="240">
        <x:v>1</x:v>
      </x:c>
    </x:row>
    <x:row r="1719" spans="3:8">
      <x:c r="C1719" s="241" t="s">
        <x:v>12551</x:v>
      </x:c>
      <x:c r="D1719" s="240" t="s">
        <x:v>6097</x:v>
      </x:c>
      <x:c r="E1719" s="240">
        <x:v>1</x:v>
      </x:c>
      <x:c r="F1719" s="241" t="s">
        <x:v>12443</x:v>
      </x:c>
      <x:c r="G1719" s="240" t="s">
        <x:v>4027</x:v>
      </x:c>
      <x:c r="H1719" s="240">
        <x:v>1</x:v>
      </x:c>
    </x:row>
    <x:row r="1720" spans="3:8">
      <x:c r="C1720" s="241" t="s">
        <x:v>9185</x:v>
      </x:c>
      <x:c r="D1720" s="240" t="s">
        <x:v>4067</x:v>
      </x:c>
      <x:c r="E1720" s="240">
        <x:v>1</x:v>
      </x:c>
      <x:c r="F1720" s="447" t="s">
        <x:v>6085</x:v>
      </x:c>
      <x:c r="G1720" s="448" t="s">
        <x:v>4027</x:v>
      </x:c>
      <x:c r="H1720" s="448">
        <x:v>1</x:v>
      </x:c>
    </x:row>
    <x:row r="1721" spans="3:8">
      <x:c r="C1721" s="241" t="s">
        <x:v>6237</x:v>
      </x:c>
      <x:c r="D1721" s="240" t="s">
        <x:v>4067</x:v>
      </x:c>
      <x:c r="E1721" s="240">
        <x:v>1</x:v>
      </x:c>
      <x:c r="F1721" s="447" t="s">
        <x:v>9185</x:v>
      </x:c>
      <x:c r="G1721" s="448" t="s">
        <x:v>4067</x:v>
      </x:c>
      <x:c r="H1721" s="448">
        <x:v>1</x:v>
      </x:c>
    </x:row>
    <x:row r="1722" spans="3:8">
      <x:c r="C1722" s="241" t="s">
        <x:v>5567</x:v>
      </x:c>
      <x:c r="D1722" s="240" t="s">
        <x:v>4067</x:v>
      </x:c>
      <x:c r="E1722" s="240">
        <x:v>1</x:v>
      </x:c>
      <x:c r="F1722" s="447" t="s">
        <x:v>8968</x:v>
      </x:c>
      <x:c r="G1722" s="448" t="s">
        <x:v>6089</x:v>
      </x:c>
      <x:c r="H1722" s="448">
        <x:v>1</x:v>
      </x:c>
    </x:row>
    <x:row r="1723" spans="3:8">
      <x:c r="C1723" s="241" t="s">
        <x:v>12773</x:v>
      </x:c>
      <x:c r="D1723" s="240" t="s">
        <x:v>6089</x:v>
      </x:c>
      <x:c r="E1723" s="240">
        <x:v>1</x:v>
      </x:c>
      <x:c r="F1723" s="241" t="s">
        <x:v>4579</x:v>
      </x:c>
      <x:c r="G1723" s="240" t="s">
        <x:v>6097</x:v>
      </x:c>
      <x:c r="H1723" s="240">
        <x:v>1</x:v>
      </x:c>
    </x:row>
    <x:row r="1724" spans="3:8">
      <x:c r="C1724" s="241" t="s">
        <x:v>5566</x:v>
      </x:c>
      <x:c r="D1724" s="240" t="s">
        <x:v>6089</x:v>
      </x:c>
      <x:c r="E1724" s="240">
        <x:v>1</x:v>
      </x:c>
      <x:c r="F1724" s="241" t="s">
        <x:v>6302</x:v>
      </x:c>
      <x:c r="G1724" s="240" t="s">
        <x:v>6089</x:v>
      </x:c>
      <x:c r="H1724" s="240">
        <x:v>1</x:v>
      </x:c>
    </x:row>
    <x:row r="1725" spans="3:8">
      <x:c r="C1725" s="241" t="s">
        <x:v>8968</x:v>
      </x:c>
      <x:c r="D1725" s="240" t="s">
        <x:v>6089</x:v>
      </x:c>
      <x:c r="E1725" s="240">
        <x:v>1</x:v>
      </x:c>
      <x:c r="F1725" s="241" t="s">
        <x:v>9180</x:v>
      </x:c>
      <x:c r="G1725" s="240" t="s">
        <x:v>6089</x:v>
      </x:c>
      <x:c r="H1725" s="240">
        <x:v>1</x:v>
      </x:c>
    </x:row>
    <x:row r="1726" spans="3:8">
      <x:c r="C1726" s="241" t="s">
        <x:v>6302</x:v>
      </x:c>
      <x:c r="D1726" s="240" t="s">
        <x:v>6089</x:v>
      </x:c>
      <x:c r="E1726" s="240">
        <x:v>1</x:v>
      </x:c>
      <x:c r="F1726" s="241" t="s">
        <x:v>2004</x:v>
      </x:c>
      <x:c r="G1726" s="240" t="s">
        <x:v>6089</x:v>
      </x:c>
      <x:c r="H1726" s="240">
        <x:v>1</x:v>
      </x:c>
    </x:row>
    <x:row r="1727" spans="3:8">
      <x:c r="C1727" s="241" t="s">
        <x:v>9180</x:v>
      </x:c>
      <x:c r="D1727" s="240" t="s">
        <x:v>6089</x:v>
      </x:c>
      <x:c r="E1727" s="240">
        <x:v>1</x:v>
      </x:c>
      <x:c r="F1727" s="320" t="s">
        <x:v>8495</x:v>
      </x:c>
      <x:c r="G1727" s="321" t="s">
        <x:v>6097</x:v>
      </x:c>
      <x:c r="H1727" s="321">
        <x:v>1</x:v>
      </x:c>
    </x:row>
    <x:row r="1728" spans="3:8">
      <x:c r="C1728" s="241" t="s">
        <x:v>2004</x:v>
      </x:c>
      <x:c r="D1728" s="240" t="s">
        <x:v>6089</x:v>
      </x:c>
      <x:c r="E1728" s="240">
        <x:v>1</x:v>
      </x:c>
      <x:c r="F1728" s="320" t="s">
        <x:v>6237</x:v>
      </x:c>
      <x:c r="G1728" s="321" t="s">
        <x:v>4067</x:v>
      </x:c>
      <x:c r="H1728" s="321">
        <x:v>1</x:v>
      </x:c>
    </x:row>
    <x:row r="1729" spans="3:8">
      <x:c r="C1729" s="241" t="s">
        <x:v>12259</x:v>
      </x:c>
      <x:c r="D1729" s="240" t="s">
        <x:v>4027</x:v>
      </x:c>
      <x:c r="E1729" s="240">
        <x:v>1</x:v>
      </x:c>
      <x:c r="F1729" s="320" t="s">
        <x:v>4412</x:v>
      </x:c>
      <x:c r="G1729" s="321" t="s">
        <x:v>4027</x:v>
      </x:c>
      <x:c r="H1729" s="321">
        <x:v>1</x:v>
      </x:c>
    </x:row>
    <x:row r="1730" spans="3:8">
      <x:c r="C1730" s="241" t="s">
        <x:v>12443</x:v>
      </x:c>
      <x:c r="D1730" s="240" t="s">
        <x:v>4027</x:v>
      </x:c>
      <x:c r="E1730" s="240">
        <x:v>1</x:v>
      </x:c>
      <x:c r="F1730" s="320" t="s">
        <x:v>9242</x:v>
      </x:c>
      <x:c r="G1730" s="321" t="s">
        <x:v>4007</x:v>
      </x:c>
      <x:c r="H1730" s="321">
        <x:v>1</x:v>
      </x:c>
    </x:row>
    <x:row r="1731" spans="3:8">
      <x:c r="C1731" s="241" t="s">
        <x:v>6085</x:v>
      </x:c>
      <x:c r="D1731" s="240" t="s">
        <x:v>4027</x:v>
      </x:c>
      <x:c r="E1731" s="240">
        <x:v>1</x:v>
      </x:c>
      <x:c r="F1731" s="241" t="s">
        <x:v>5567</x:v>
      </x:c>
      <x:c r="G1731" s="240" t="s">
        <x:v>4067</x:v>
      </x:c>
      <x:c r="H1731" s="240">
        <x:v>1</x:v>
      </x:c>
    </x:row>
    <x:row r="1732" spans="3:8">
      <x:c r="C1732" s="241" t="s">
        <x:v>4412</x:v>
      </x:c>
      <x:c r="D1732" s="240" t="s">
        <x:v>4027</x:v>
      </x:c>
      <x:c r="E1732" s="240">
        <x:v>1</x:v>
      </x:c>
      <x:c r="F1732" s="241" t="s">
        <x:v>12551</x:v>
      </x:c>
      <x:c r="G1732" s="240" t="s">
        <x:v>6097</x:v>
      </x:c>
      <x:c r="H1732" s="240">
        <x:v>1</x:v>
      </x:c>
    </x:row>
    <x:row r="1733" spans="5:5">
      <x:c r="E1733" s="240">
        <x:f>SUM(E1713:E1732)</x:f>
        <x:v>20</x:v>
      </x:c>
    </x:row>
    <x:row r="1734" spans="1:8">
      <x:c r="A1734" s="232">
        <x:v>45844</x:v>
      </x:c>
      <x:c r="B1734" s="499"/>
      <x:c r="C1734" s="241" t="s">
        <x:v>9115</x:v>
      </x:c>
      <x:c r="D1734" s="240" t="s">
        <x:v>4007</x:v>
      </x:c>
      <x:c r="E1734" s="240">
        <x:v>1</x:v>
      </x:c>
      <x:c r="F1734" s="241" t="s">
        <x:v>7667</x:v>
      </x:c>
      <x:c r="G1734" s="240" t="s">
        <x:v>6097</x:v>
      </x:c>
      <x:c r="H1734" s="240">
        <x:v>1</x:v>
      </x:c>
    </x:row>
    <x:row r="1735" spans="3:8">
      <x:c r="C1735" s="241" t="s">
        <x:v>7667</x:v>
      </x:c>
      <x:c r="D1735" s="240" t="s">
        <x:v>6097</x:v>
      </x:c>
      <x:c r="E1735" s="240">
        <x:v>1</x:v>
      </x:c>
      <x:c r="F1735" s="241" t="s">
        <x:v>2526</x:v>
      </x:c>
      <x:c r="G1735" s="240" t="s">
        <x:v>139</x:v>
      </x:c>
      <x:c r="H1735" s="240">
        <x:v>1</x:v>
      </x:c>
    </x:row>
    <x:row r="1736" spans="3:8">
      <x:c r="C1736" s="241" t="s">
        <x:v>12685</x:v>
      </x:c>
      <x:c r="D1736" s="240" t="s">
        <x:v>6097</x:v>
      </x:c>
      <x:c r="E1736" s="240">
        <x:v>1</x:v>
      </x:c>
      <x:c r="F1736" s="241" t="s">
        <x:v>7815</x:v>
      </x:c>
      <x:c r="G1736" s="240" t="s">
        <x:v>4067</x:v>
      </x:c>
      <x:c r="H1736" s="240">
        <x:v>1</x:v>
      </x:c>
    </x:row>
    <x:row r="1737" spans="3:8">
      <x:c r="C1737" s="241" t="s">
        <x:v>6003</x:v>
      </x:c>
      <x:c r="D1737" s="240" t="s">
        <x:v>6097</x:v>
      </x:c>
      <x:c r="E1737" s="240">
        <x:v>1</x:v>
      </x:c>
      <x:c r="F1737" s="241" t="s">
        <x:v>7874</x:v>
      </x:c>
      <x:c r="G1737" s="240" t="s">
        <x:v>4027</x:v>
      </x:c>
      <x:c r="H1737" s="240">
        <x:v>1</x:v>
      </x:c>
    </x:row>
    <x:row r="1738" spans="1:8" s="240" customFormat="1">
      <x:c r="A1738" s="243"/>
      <x:c r="B1738" s="276"/>
      <x:c r="C1738" s="241" t="s">
        <x:v>6217</x:v>
      </x:c>
      <x:c r="D1738" s="240" t="s">
        <x:v>6097</x:v>
      </x:c>
      <x:c r="E1738" s="240">
        <x:v>1</x:v>
      </x:c>
      <x:c r="F1738" s="241" t="s">
        <x:v>12685</x:v>
      </x:c>
      <x:c r="G1738" s="240" t="s">
        <x:v>6097</x:v>
      </x:c>
      <x:c r="H1738" s="240">
        <x:v>1</x:v>
      </x:c>
    </x:row>
    <x:row r="1739" spans="1:8">
      <x:c r="A1739" s="227" t="s">
        <x:v>361</x:v>
      </x:c>
      <x:c r="C1739" s="241" t="s">
        <x:v>2526</x:v>
      </x:c>
      <x:c r="D1739" s="240" t="s">
        <x:v>139</x:v>
      </x:c>
      <x:c r="E1739" s="240">
        <x:v>1</x:v>
      </x:c>
      <x:c r="F1739" s="241" t="s">
        <x:v>12447</x:v>
      </x:c>
      <x:c r="G1739" s="240" t="s">
        <x:v>139</x:v>
      </x:c>
      <x:c r="H1739" s="240">
        <x:v>1</x:v>
      </x:c>
    </x:row>
    <x:row r="1740" spans="3:8">
      <x:c r="C1740" s="241" t="s">
        <x:v>7815</x:v>
      </x:c>
      <x:c r="D1740" s="240" t="s">
        <x:v>4067</x:v>
      </x:c>
      <x:c r="E1740" s="240">
        <x:v>1</x:v>
      </x:c>
      <x:c r="F1740" s="406" t="s">
        <x:v>11523</x:v>
      </x:c>
      <x:c r="G1740" s="407" t="s">
        <x:v>4027</x:v>
      </x:c>
      <x:c r="H1740" s="407">
        <x:v>1</x:v>
      </x:c>
    </x:row>
    <x:row r="1741" spans="3:8">
      <x:c r="C1741" s="241" t="s">
        <x:v>2511</x:v>
      </x:c>
      <x:c r="D1741" s="240" t="s">
        <x:v>4067</x:v>
      </x:c>
      <x:c r="E1741" s="240">
        <x:v>1</x:v>
      </x:c>
      <x:c r="F1741" s="406" t="s">
        <x:v>2511</x:v>
      </x:c>
      <x:c r="G1741" s="407" t="s">
        <x:v>4067</x:v>
      </x:c>
      <x:c r="H1741" s="407">
        <x:v>1</x:v>
      </x:c>
    </x:row>
    <x:row r="1742" spans="3:8">
      <x:c r="C1742" s="241" t="s">
        <x:v>2356</x:v>
      </x:c>
      <x:c r="D1742" s="240" t="s">
        <x:v>4067</x:v>
      </x:c>
      <x:c r="E1742" s="240">
        <x:v>1</x:v>
      </x:c>
      <x:c r="F1742" s="406" t="s">
        <x:v>11277</x:v>
      </x:c>
      <x:c r="G1742" s="407" t="s">
        <x:v>4027</x:v>
      </x:c>
      <x:c r="H1742" s="407">
        <x:v>1</x:v>
      </x:c>
    </x:row>
    <x:row r="1743" spans="3:8">
      <x:c r="C1743" s="241" t="s">
        <x:v>8995</x:v>
      </x:c>
      <x:c r="D1743" s="240" t="s">
        <x:v>4067</x:v>
      </x:c>
      <x:c r="E1743" s="240">
        <x:v>1</x:v>
      </x:c>
      <x:c r="F1743" s="406" t="s">
        <x:v>12325</x:v>
      </x:c>
      <x:c r="G1743" s="407" t="s">
        <x:v>6089</x:v>
      </x:c>
      <x:c r="H1743" s="407">
        <x:v>1</x:v>
      </x:c>
    </x:row>
    <x:row r="1744" spans="3:8">
      <x:c r="C1744" s="241" t="s">
        <x:v>6286</x:v>
      </x:c>
      <x:c r="D1744" s="240" t="s">
        <x:v>4067</x:v>
      </x:c>
      <x:c r="E1744" s="240">
        <x:v>1</x:v>
      </x:c>
      <x:c r="F1744" s="406" t="s">
        <x:v>12440</x:v>
      </x:c>
      <x:c r="G1744" s="407" t="s">
        <x:v>4027</x:v>
      </x:c>
      <x:c r="H1744" s="407">
        <x:v>1</x:v>
      </x:c>
    </x:row>
    <x:row r="1745" spans="3:8">
      <x:c r="C1745" s="241" t="s">
        <x:v>12325</x:v>
      </x:c>
      <x:c r="D1745" s="240" t="s">
        <x:v>6089</x:v>
      </x:c>
      <x:c r="E1745" s="240">
        <x:v>1</x:v>
      </x:c>
      <x:c r="F1745" s="406" t="s">
        <x:v>2356</x:v>
      </x:c>
      <x:c r="G1745" s="407" t="s">
        <x:v>4067</x:v>
      </x:c>
      <x:c r="H1745" s="407">
        <x:v>1</x:v>
      </x:c>
    </x:row>
    <x:row r="1746" spans="1:8">
      <x:c r="A1746" s="227" t="s">
        <x:v>11501</x:v>
      </x:c>
      <x:c r="C1746" s="241" t="s">
        <x:v>12447</x:v>
      </x:c>
      <x:c r="D1746" s="240" t="s">
        <x:v>139</x:v>
      </x:c>
      <x:c r="E1746" s="240">
        <x:v>1</x:v>
      </x:c>
      <x:c r="F1746" s="241" t="s">
        <x:v>1978</x:v>
      </x:c>
      <x:c r="G1746" s="240" t="s">
        <x:v>4027</x:v>
      </x:c>
      <x:c r="H1746" s="240">
        <x:v>1</x:v>
      </x:c>
    </x:row>
    <x:row r="1747" spans="3:8">
      <x:c r="C1747" s="241" t="s">
        <x:v>7874</x:v>
      </x:c>
      <x:c r="D1747" s="240" t="s">
        <x:v>4027</x:v>
      </x:c>
      <x:c r="E1747" s="240">
        <x:v>1</x:v>
      </x:c>
      <x:c r="F1747" s="241" t="s">
        <x:v>6003</x:v>
      </x:c>
      <x:c r="G1747" s="240" t="s">
        <x:v>6097</x:v>
      </x:c>
      <x:c r="H1747" s="240">
        <x:v>1</x:v>
      </x:c>
    </x:row>
    <x:row r="1748" spans="3:8">
      <x:c r="C1748" s="241" t="s">
        <x:v>11523</x:v>
      </x:c>
      <x:c r="D1748" s="240" t="s">
        <x:v>4027</x:v>
      </x:c>
      <x:c r="E1748" s="240">
        <x:v>1</x:v>
      </x:c>
      <x:c r="F1748" s="241" t="s">
        <x:v>8995</x:v>
      </x:c>
      <x:c r="G1748" s="240" t="s">
        <x:v>4067</x:v>
      </x:c>
      <x:c r="H1748" s="240">
        <x:v>1</x:v>
      </x:c>
    </x:row>
    <x:row r="1749" spans="3:8">
      <x:c r="C1749" s="241" t="s">
        <x:v>11277</x:v>
      </x:c>
      <x:c r="D1749" s="240" t="s">
        <x:v>4027</x:v>
      </x:c>
      <x:c r="E1749" s="240">
        <x:v>1</x:v>
      </x:c>
      <x:c r="F1749" s="402" t="s">
        <x:v>8972</x:v>
      </x:c>
      <x:c r="G1749" s="403" t="s">
        <x:v>4027</x:v>
      </x:c>
      <x:c r="H1749" s="403">
        <x:v>1</x:v>
      </x:c>
    </x:row>
    <x:row r="1750" spans="3:8">
      <x:c r="C1750" s="241" t="s">
        <x:v>12440</x:v>
      </x:c>
      <x:c r="D1750" s="240" t="s">
        <x:v>4027</x:v>
      </x:c>
      <x:c r="E1750" s="240">
        <x:v>1</x:v>
      </x:c>
      <x:c r="F1750" s="402" t="s">
        <x:v>6217</x:v>
      </x:c>
      <x:c r="G1750" s="403" t="s">
        <x:v>6097</x:v>
      </x:c>
      <x:c r="H1750" s="403">
        <x:v>1</x:v>
      </x:c>
    </x:row>
    <x:row r="1751" spans="3:8">
      <x:c r="C1751" s="241" t="s">
        <x:v>1978</x:v>
      </x:c>
      <x:c r="D1751" s="240" t="s">
        <x:v>4027</x:v>
      </x:c>
      <x:c r="E1751" s="240">
        <x:v>1</x:v>
      </x:c>
      <x:c r="F1751" s="402" t="s">
        <x:v>6286</x:v>
      </x:c>
      <x:c r="G1751" s="403" t="s">
        <x:v>4067</x:v>
      </x:c>
      <x:c r="H1751" s="403">
        <x:v>1</x:v>
      </x:c>
    </x:row>
    <x:row r="1752" spans="3:8">
      <x:c r="C1752" s="241" t="s">
        <x:v>8972</x:v>
      </x:c>
      <x:c r="D1752" s="240" t="s">
        <x:v>4027</x:v>
      </x:c>
      <x:c r="E1752" s="240">
        <x:v>1</x:v>
      </x:c>
      <x:c r="F1752" s="402" t="s">
        <x:v>9115</x:v>
      </x:c>
      <x:c r="G1752" s="403" t="s">
        <x:v>4007</x:v>
      </x:c>
      <x:c r="H1752" s="403">
        <x:v>1</x:v>
      </x:c>
    </x:row>
    <x:row r="1753" spans="3:8">
      <x:c r="C1753" s="241" t="s">
        <x:v>5843</x:v>
      </x:c>
      <x:c r="D1753" s="240" t="s">
        <x:v>4027</x:v>
      </x:c>
      <x:c r="E1753" s="240">
        <x:v>1</x:v>
      </x:c>
      <x:c r="F1753" s="402" t="s">
        <x:v>5843</x:v>
      </x:c>
      <x:c r="G1753" s="403" t="s">
        <x:v>4027</x:v>
      </x:c>
      <x:c r="H1753" s="403">
        <x:v>1</x:v>
      </x:c>
    </x:row>
    <x:row r="1754" spans="5:5">
      <x:c r="E1754" s="240">
        <x:f>SUM(E1734:E1753)</x:f>
        <x:v>20</x:v>
      </x:c>
    </x:row>
    <x:row r="1755" spans="1:8">
      <x:c r="A1755" s="232">
        <x:v>45845</x:v>
      </x:c>
      <x:c r="B1755" s="499"/>
      <x:c r="C1755" s="241" t="s">
        <x:v>9016</x:v>
      </x:c>
      <x:c r="D1755" s="240" t="s">
        <x:v>4007</x:v>
      </x:c>
      <x:c r="E1755" s="240">
        <x:v>1</x:v>
      </x:c>
      <x:c r="F1755" s="402" t="s">
        <x:v>12448</x:v>
      </x:c>
      <x:c r="G1755" s="403" t="s">
        <x:v>4067</x:v>
      </x:c>
      <x:c r="H1755" s="403">
        <x:v>1</x:v>
      </x:c>
    </x:row>
    <x:row r="1756" spans="3:8">
      <x:c r="C1756" s="241" t="s">
        <x:v>6045</x:v>
      </x:c>
      <x:c r="D1756" s="240" t="s">
        <x:v>6097</x:v>
      </x:c>
      <x:c r="E1756" s="240">
        <x:v>1</x:v>
      </x:c>
      <x:c r="F1756" s="402" t="s">
        <x:v>12380</x:v>
      </x:c>
      <x:c r="G1756" s="403" t="s">
        <x:v>6089</x:v>
      </x:c>
      <x:c r="H1756" s="403">
        <x:v>1</x:v>
      </x:c>
    </x:row>
    <x:row r="1757" spans="3:8">
      <x:c r="C1757" s="241" t="s">
        <x:v>8987</x:v>
      </x:c>
      <x:c r="D1757" s="240" t="s">
        <x:v>6097</x:v>
      </x:c>
      <x:c r="E1757" s="240">
        <x:v>1</x:v>
      </x:c>
      <x:c r="F1757" s="241" t="s">
        <x:v>8528</x:v>
      </x:c>
      <x:c r="G1757" s="240" t="s">
        <x:v>4067</x:v>
      </x:c>
      <x:c r="H1757" s="240">
        <x:v>1</x:v>
      </x:c>
    </x:row>
    <x:row r="1758" spans="3:8">
      <x:c r="C1758" s="241" t="s">
        <x:v>12448</x:v>
      </x:c>
      <x:c r="D1758" s="240" t="s">
        <x:v>4067</x:v>
      </x:c>
      <x:c r="E1758" s="240">
        <x:v>1</x:v>
      </x:c>
      <x:c r="F1758" s="241" t="s">
        <x:v>9156</x:v>
      </x:c>
      <x:c r="G1758" s="240" t="s">
        <x:v>4067</x:v>
      </x:c>
      <x:c r="H1758" s="240">
        <x:v>1</x:v>
      </x:c>
    </x:row>
    <x:row r="1759" spans="3:8">
      <x:c r="C1759" s="241" t="s">
        <x:v>8528</x:v>
      </x:c>
      <x:c r="D1759" s="240" t="s">
        <x:v>4067</x:v>
      </x:c>
      <x:c r="E1759" s="240">
        <x:v>1</x:v>
      </x:c>
      <x:c r="F1759" s="241" t="s">
        <x:v>6045</x:v>
      </x:c>
      <x:c r="G1759" s="240" t="s">
        <x:v>6097</x:v>
      </x:c>
      <x:c r="H1759" s="240">
        <x:v>1</x:v>
      </x:c>
    </x:row>
    <x:row r="1760" spans="3:8">
      <x:c r="C1760" s="241" t="s">
        <x:v>9156</x:v>
      </x:c>
      <x:c r="D1760" s="240" t="s">
        <x:v>4067</x:v>
      </x:c>
      <x:c r="E1760" s="240">
        <x:v>1</x:v>
      </x:c>
      <x:c r="F1760" s="241" t="s">
        <x:v>9122</x:v>
      </x:c>
      <x:c r="G1760" s="240" t="s">
        <x:v>6089</x:v>
      </x:c>
      <x:c r="H1760" s="240">
        <x:v>1</x:v>
      </x:c>
    </x:row>
    <x:row r="1761" spans="3:8">
      <x:c r="C1761" s="241" t="s">
        <x:v>9037</x:v>
      </x:c>
      <x:c r="D1761" s="240" t="s">
        <x:v>4067</x:v>
      </x:c>
      <x:c r="E1761" s="240">
        <x:v>1</x:v>
      </x:c>
      <x:c r="F1761" s="241" t="s">
        <x:v>9037</x:v>
      </x:c>
      <x:c r="G1761" s="240" t="s">
        <x:v>4067</x:v>
      </x:c>
      <x:c r="H1761" s="240">
        <x:v>1</x:v>
      </x:c>
    </x:row>
    <x:row r="1762" spans="3:8">
      <x:c r="C1762" s="241" t="s">
        <x:v>9035</x:v>
      </x:c>
      <x:c r="D1762" s="240" t="s">
        <x:v>4067</x:v>
      </x:c>
      <x:c r="E1762" s="240">
        <x:v>1</x:v>
      </x:c>
      <x:c r="F1762" s="241" t="s">
        <x:v>9035</x:v>
      </x:c>
      <x:c r="G1762" s="240" t="s">
        <x:v>4067</x:v>
      </x:c>
      <x:c r="H1762" s="240">
        <x:v>1</x:v>
      </x:c>
    </x:row>
    <x:row r="1763" spans="1:8">
      <x:c r="A1763" s="227" t="s">
        <x:v>9210</x:v>
      </x:c>
      <x:c r="C1763" s="241" t="s">
        <x:v>9003</x:v>
      </x:c>
      <x:c r="D1763" s="240" t="s">
        <x:v>139</x:v>
      </x:c>
      <x:c r="E1763" s="240">
        <x:v>2</x:v>
      </x:c>
      <x:c r="F1763" s="406" t="s">
        <x:v>6093</x:v>
      </x:c>
      <x:c r="G1763" s="407" t="s">
        <x:v>6089</x:v>
      </x:c>
      <x:c r="H1763" s="407">
        <x:v>1</x:v>
      </x:c>
    </x:row>
    <x:row r="1764" spans="3:8">
      <x:c r="C1764" s="241" t="s">
        <x:v>12380</x:v>
      </x:c>
      <x:c r="D1764" s="240" t="s">
        <x:v>6089</x:v>
      </x:c>
      <x:c r="E1764" s="240">
        <x:v>1</x:v>
      </x:c>
      <x:c r="F1764" s="406" t="s">
        <x:v>2136</x:v>
      </x:c>
      <x:c r="G1764" s="407" t="s">
        <x:v>6089</x:v>
      </x:c>
      <x:c r="H1764" s="407">
        <x:v>1</x:v>
      </x:c>
    </x:row>
    <x:row r="1765" spans="3:8">
      <x:c r="C1765" s="241" t="s">
        <x:v>9122</x:v>
      </x:c>
      <x:c r="D1765" s="240" t="s">
        <x:v>6089</x:v>
      </x:c>
      <x:c r="E1765" s="240">
        <x:v>1</x:v>
      </x:c>
      <x:c r="F1765" s="406" t="s">
        <x:v>9296</x:v>
      </x:c>
      <x:c r="G1765" s="407" t="s">
        <x:v>4027</x:v>
      </x:c>
      <x:c r="H1765" s="407">
        <x:v>1</x:v>
      </x:c>
    </x:row>
    <x:row r="1766" spans="3:8">
      <x:c r="C1766" s="241" t="s">
        <x:v>6093</x:v>
      </x:c>
      <x:c r="D1766" s="240" t="s">
        <x:v>6089</x:v>
      </x:c>
      <x:c r="E1766" s="240">
        <x:v>1</x:v>
      </x:c>
      <x:c r="F1766" s="406" t="s">
        <x:v>8987</x:v>
      </x:c>
      <x:c r="G1766" s="407" t="s">
        <x:v>6097</x:v>
      </x:c>
      <x:c r="H1766" s="407">
        <x:v>1</x:v>
      </x:c>
    </x:row>
    <x:row r="1767" spans="3:8">
      <x:c r="C1767" s="241" t="s">
        <x:v>2136</x:v>
      </x:c>
      <x:c r="D1767" s="240" t="s">
        <x:v>6089</x:v>
      </x:c>
      <x:c r="E1767" s="240">
        <x:v>1</x:v>
      </x:c>
      <x:c r="F1767" s="406" t="s">
        <x:v>9016</x:v>
      </x:c>
      <x:c r="G1767" s="407" t="s">
        <x:v>4007</x:v>
      </x:c>
      <x:c r="H1767" s="407">
        <x:v>1</x:v>
      </x:c>
    </x:row>
    <x:row r="1768" spans="3:8">
      <x:c r="C1768" s="241" t="s">
        <x:v>9296</x:v>
      </x:c>
      <x:c r="D1768" s="240" t="s">
        <x:v>4027</x:v>
      </x:c>
      <x:c r="E1768" s="240">
        <x:v>1</x:v>
      </x:c>
      <x:c r="F1768" s="406" t="s">
        <x:v>8539</x:v>
      </x:c>
      <x:c r="G1768" s="407" t="s">
        <x:v>4027</x:v>
      </x:c>
      <x:c r="H1768" s="407">
        <x:v>1</x:v>
      </x:c>
    </x:row>
    <x:row r="1769" spans="3:8">
      <x:c r="C1769" s="241" t="s">
        <x:v>8539</x:v>
      </x:c>
      <x:c r="D1769" s="240" t="s">
        <x:v>4027</x:v>
      </x:c>
      <x:c r="E1769" s="240">
        <x:v>1</x:v>
      </x:c>
      <x:c r="F1769" s="406" t="s">
        <x:v>9003</x:v>
      </x:c>
      <x:c r="G1769" s="407" t="s">
        <x:v>139</x:v>
      </x:c>
      <x:c r="H1769" s="407">
        <x:v>2</x:v>
      </x:c>
    </x:row>
    <x:row r="1770" spans="5:5">
      <x:c r="E1770" s="240">
        <x:f>SUM(E1755:E1769)</x:f>
        <x:v>16</x:v>
      </x:c>
    </x:row>
    <x:row r="1771" spans="1:8">
      <x:c r="A1771" s="232">
        <x:v>45846</x:v>
      </x:c>
      <x:c r="B1771" s="499"/>
      <x:c r="C1771" s="241" t="s">
        <x:v>9234</x:v>
      </x:c>
      <x:c r="D1771" s="240" t="s">
        <x:v>6097</x:v>
      </x:c>
      <x:c r="E1771" s="240">
        <x:v>1</x:v>
      </x:c>
      <x:c r="F1771" s="451" t="s">
        <x:v>2046</x:v>
      </x:c>
      <x:c r="G1771" s="452" t="s">
        <x:v>6089</x:v>
      </x:c>
      <x:c r="H1771" s="452">
        <x:v>1</x:v>
      </x:c>
    </x:row>
    <x:row r="1772" spans="3:8">
      <x:c r="C1772" s="241" t="s">
        <x:v>8973</x:v>
      </x:c>
      <x:c r="D1772" s="240" t="s">
        <x:v>4067</x:v>
      </x:c>
      <x:c r="E1772" s="240">
        <x:v>1</x:v>
      </x:c>
      <x:c r="F1772" s="241" t="s">
        <x:v>8973</x:v>
      </x:c>
      <x:c r="G1772" s="240" t="s">
        <x:v>4067</x:v>
      </x:c>
      <x:c r="H1772" s="240">
        <x:v>1</x:v>
      </x:c>
    </x:row>
    <x:row r="1773" spans="3:8">
      <x:c r="C1773" s="241" t="s">
        <x:v>6198</x:v>
      </x:c>
      <x:c r="D1773" s="240" t="s">
        <x:v>4067</x:v>
      </x:c>
      <x:c r="E1773" s="240">
        <x:v>1</x:v>
      </x:c>
      <x:c r="F1773" s="449" t="s">
        <x:v>6198</x:v>
      </x:c>
      <x:c r="G1773" s="450" t="s">
        <x:v>4067</x:v>
      </x:c>
      <x:c r="H1773" s="450">
        <x:v>1</x:v>
      </x:c>
    </x:row>
    <x:row r="1774" spans="3:8">
      <x:c r="C1774" s="241" t="s">
        <x:v>2046</x:v>
      </x:c>
      <x:c r="D1774" s="240" t="s">
        <x:v>6089</x:v>
      </x:c>
      <x:c r="E1774" s="240">
        <x:v>1</x:v>
      </x:c>
      <x:c r="F1774" s="449" t="s">
        <x:v>9292</x:v>
      </x:c>
      <x:c r="G1774" s="450" t="s">
        <x:v>6089</x:v>
      </x:c>
      <x:c r="H1774" s="450">
        <x:v>1</x:v>
      </x:c>
    </x:row>
    <x:row r="1775" spans="3:8">
      <x:c r="C1775" s="241" t="s">
        <x:v>9292</x:v>
      </x:c>
      <x:c r="D1775" s="240" t="s">
        <x:v>6089</x:v>
      </x:c>
      <x:c r="E1775" s="240">
        <x:v>1</x:v>
      </x:c>
      <x:c r="F1775" s="449" t="s">
        <x:v>9190</x:v>
      </x:c>
      <x:c r="G1775" s="450" t="s">
        <x:v>6089</x:v>
      </x:c>
      <x:c r="H1775" s="450">
        <x:v>1</x:v>
      </x:c>
    </x:row>
    <x:row r="1776" spans="3:8">
      <x:c r="C1776" s="241" t="s">
        <x:v>9190</x:v>
      </x:c>
      <x:c r="D1776" s="240" t="s">
        <x:v>6089</x:v>
      </x:c>
      <x:c r="E1776" s="240">
        <x:v>1</x:v>
      </x:c>
      <x:c r="F1776" s="241" t="s">
        <x:v>9234</x:v>
      </x:c>
      <x:c r="G1776" s="240" t="s">
        <x:v>6097</x:v>
      </x:c>
      <x:c r="H1776" s="240">
        <x:v>1</x:v>
      </x:c>
    </x:row>
    <x:row r="1777" spans="5:5">
      <x:c r="E1777" s="240">
        <x:f>SUM(E1771:E1776)</x:f>
        <x:v>6</x:v>
      </x:c>
    </x:row>
    <x:row r="1778" spans="1:8">
      <x:c r="A1778" s="232">
        <x:v>45847</x:v>
      </x:c>
      <x:c r="B1778" s="499"/>
      <x:c r="C1778" s="241" t="s">
        <x:v>2586</x:v>
      </x:c>
      <x:c r="D1778" s="240" t="s">
        <x:v>4007</x:v>
      </x:c>
      <x:c r="E1778" s="240">
        <x:v>2</x:v>
      </x:c>
      <x:c r="F1778" s="453" t="s">
        <x:v>7518</x:v>
      </x:c>
      <x:c r="G1778" s="454" t="s">
        <x:v>4067</x:v>
      </x:c>
      <x:c r="H1778" s="454">
        <x:v>1</x:v>
      </x:c>
    </x:row>
    <x:row r="1779" spans="3:8">
      <x:c r="C1779" s="241" t="s">
        <x:v>12506</x:v>
      </x:c>
      <x:c r="D1779" s="240" t="s">
        <x:v>4007</x:v>
      </x:c>
      <x:c r="E1779" s="240">
        <x:v>1</x:v>
      </x:c>
      <x:c r="F1779" s="453" t="s">
        <x:v>12506</x:v>
      </x:c>
      <x:c r="G1779" s="454" t="s">
        <x:v>4007</x:v>
      </x:c>
      <x:c r="H1779" s="454">
        <x:v>1</x:v>
      </x:c>
    </x:row>
    <x:row r="1780" spans="3:8">
      <x:c r="C1780" s="241" t="s">
        <x:v>8495</x:v>
      </x:c>
      <x:c r="D1780" s="240" t="s">
        <x:v>6097</x:v>
      </x:c>
      <x:c r="E1780" s="240">
        <x:v>1</x:v>
      </x:c>
      <x:c r="F1780" s="453" t="s">
        <x:v>12221</x:v>
      </x:c>
      <x:c r="G1780" s="454" t="s">
        <x:v>4067</x:v>
      </x:c>
      <x:c r="H1780" s="454">
        <x:v>1</x:v>
      </x:c>
    </x:row>
    <x:row r="1781" spans="3:8">
      <x:c r="C1781" s="241" t="s">
        <x:v>9119</x:v>
      </x:c>
      <x:c r="D1781" s="240" t="s">
        <x:v>6097</x:v>
      </x:c>
      <x:c r="E1781" s="240">
        <x:v>1</x:v>
      </x:c>
      <x:c r="F1781" s="241" t="s">
        <x:v>2299</x:v>
      </x:c>
      <x:c r="G1781" s="240" t="s">
        <x:v>4067</x:v>
      </x:c>
      <x:c r="H1781" s="240">
        <x:v>1</x:v>
      </x:c>
    </x:row>
    <x:row r="1782" spans="3:8">
      <x:c r="C1782" s="241" t="s">
        <x:v>7518</x:v>
      </x:c>
      <x:c r="D1782" s="240" t="s">
        <x:v>4067</x:v>
      </x:c>
      <x:c r="E1782" s="240">
        <x:v>1</x:v>
      </x:c>
      <x:c r="F1782" s="241" t="s">
        <x:v>2586</x:v>
      </x:c>
      <x:c r="G1782" s="240" t="s">
        <x:v>4007</x:v>
      </x:c>
      <x:c r="H1782" s="240">
        <x:v>2</x:v>
      </x:c>
    </x:row>
    <x:row r="1783" spans="3:8">
      <x:c r="C1783" s="241" t="s">
        <x:v>12221</x:v>
      </x:c>
      <x:c r="D1783" s="240" t="s">
        <x:v>4067</x:v>
      </x:c>
      <x:c r="E1783" s="240">
        <x:v>1</x:v>
      </x:c>
      <x:c r="F1783" s="449" t="s">
        <x:v>4427</x:v>
      </x:c>
      <x:c r="G1783" s="450" t="s">
        <x:v>6089</x:v>
      </x:c>
      <x:c r="H1783" s="450">
        <x:v>1</x:v>
      </x:c>
    </x:row>
    <x:row r="1784" spans="3:8">
      <x:c r="C1784" s="241" t="s">
        <x:v>2299</x:v>
      </x:c>
      <x:c r="D1784" s="240" t="s">
        <x:v>4067</x:v>
      </x:c>
      <x:c r="E1784" s="240">
        <x:v>1</x:v>
      </x:c>
      <x:c r="F1784" s="449" t="s">
        <x:v>9065</x:v>
      </x:c>
      <x:c r="G1784" s="450" t="s">
        <x:v>4027</x:v>
      </x:c>
      <x:c r="H1784" s="450">
        <x:v>1</x:v>
      </x:c>
    </x:row>
    <x:row r="1785" spans="3:8">
      <x:c r="C1785" s="241" t="s">
        <x:v>12718</x:v>
      </x:c>
      <x:c r="D1785" s="240" t="s">
        <x:v>4067</x:v>
      </x:c>
      <x:c r="E1785" s="240">
        <x:v>1</x:v>
      </x:c>
      <x:c r="F1785" s="449" t="s">
        <x:v>8495</x:v>
      </x:c>
      <x:c r="G1785" s="450" t="s">
        <x:v>6097</x:v>
      </x:c>
      <x:c r="H1785" s="450">
        <x:v>1</x:v>
      </x:c>
    </x:row>
    <x:row r="1786" spans="1:8">
      <x:c r="A1786" s="227" t="s">
        <x:v>9210</x:v>
      </x:c>
      <x:c r="C1786" s="241" t="s">
        <x:v>9003</x:v>
      </x:c>
      <x:c r="D1786" s="240" t="s">
        <x:v>139</x:v>
      </x:c>
      <x:c r="E1786" s="240">
        <x:v>1</x:v>
      </x:c>
      <x:c r="F1786" s="449" t="s">
        <x:v>9003</x:v>
      </x:c>
      <x:c r="G1786" s="450" t="s">
        <x:v>139</x:v>
      </x:c>
      <x:c r="H1786" s="450">
        <x:v>1</x:v>
      </x:c>
    </x:row>
    <x:row r="1787" spans="1:8">
      <x:c r="A1787" s="220" t="s">
        <x:v>9210</x:v>
      </x:c>
      <x:c r="C1787" s="241" t="s">
        <x:v>11174</x:v>
      </x:c>
      <x:c r="D1787" s="240" t="s">
        <x:v>139</x:v>
      </x:c>
      <x:c r="E1787" s="240">
        <x:v>1</x:v>
      </x:c>
      <x:c r="F1787" s="241" t="s">
        <x:v>12718</x:v>
      </x:c>
      <x:c r="G1787" s="240" t="s">
        <x:v>4067</x:v>
      </x:c>
      <x:c r="H1787" s="240">
        <x:v>1</x:v>
      </x:c>
    </x:row>
    <x:row r="1788" spans="3:8">
      <x:c r="C1788" s="241" t="s">
        <x:v>4427</x:v>
      </x:c>
      <x:c r="D1788" s="240" t="s">
        <x:v>6089</x:v>
      </x:c>
      <x:c r="E1788" s="240">
        <x:v>1</x:v>
      </x:c>
      <x:c r="F1788" s="241" t="s">
        <x:v>11174</x:v>
      </x:c>
      <x:c r="G1788" s="240" t="s">
        <x:v>139</x:v>
      </x:c>
      <x:c r="H1788" s="240">
        <x:v>1</x:v>
      </x:c>
    </x:row>
    <x:row r="1789" spans="3:8">
      <x:c r="C1789" s="241" t="s">
        <x:v>9124</x:v>
      </x:c>
      <x:c r="D1789" s="240" t="s">
        <x:v>6089</x:v>
      </x:c>
      <x:c r="E1789" s="240">
        <x:v>2</x:v>
      </x:c>
      <x:c r="F1789" s="241" t="s">
        <x:v>9124</x:v>
      </x:c>
      <x:c r="G1789" s="240" t="s">
        <x:v>6089</x:v>
      </x:c>
      <x:c r="H1789" s="240">
        <x:v>2</x:v>
      </x:c>
    </x:row>
    <x:row r="1790" spans="3:8">
      <x:c r="C1790" s="241" t="s">
        <x:v>9065</x:v>
      </x:c>
      <x:c r="D1790" s="240" t="s">
        <x:v>4027</x:v>
      </x:c>
      <x:c r="E1790" s="240">
        <x:v>1</x:v>
      </x:c>
      <x:c r="F1790" s="241" t="s">
        <x:v>9119</x:v>
      </x:c>
      <x:c r="G1790" s="240" t="s">
        <x:v>6097</x:v>
      </x:c>
      <x:c r="H1790" s="240">
        <x:v>1</x:v>
      </x:c>
    </x:row>
    <x:row r="1791" spans="5:5">
      <x:c r="E1791" s="240">
        <x:f>SUM(E1778:E1790)</x:f>
        <x:v>15</x:v>
      </x:c>
    </x:row>
    <x:row r="1792" spans="1:8">
      <x:c r="A1792" s="232">
        <x:v>45848</x:v>
      </x:c>
      <x:c r="B1792" s="499"/>
      <x:c r="C1792" s="241" t="s">
        <x:v>9139</x:v>
      </x:c>
      <x:c r="D1792" s="240" t="s">
        <x:v>4061</x:v>
      </x:c>
      <x:c r="E1792" s="240">
        <x:v>2</x:v>
      </x:c>
      <x:c r="F1792" s="453" t="s">
        <x:v>12628</x:v>
      </x:c>
      <x:c r="G1792" s="454" t="s">
        <x:v>4067</x:v>
      </x:c>
      <x:c r="H1792" s="454">
        <x:v>1</x:v>
      </x:c>
    </x:row>
    <x:row r="1793" spans="3:8">
      <x:c r="C1793" s="241" t="s">
        <x:v>9000</x:v>
      </x:c>
      <x:c r="D1793" s="240" t="s">
        <x:v>4007</x:v>
      </x:c>
      <x:c r="E1793" s="240">
        <x:v>1</x:v>
      </x:c>
      <x:c r="F1793" s="453" t="s">
        <x:v>12592</x:v>
      </x:c>
      <x:c r="G1793" s="454" t="s">
        <x:v>4067</x:v>
      </x:c>
      <x:c r="H1793" s="454">
        <x:v>1</x:v>
      </x:c>
    </x:row>
    <x:row r="1794" spans="3:8">
      <x:c r="C1794" s="241" t="s">
        <x:v>5768</x:v>
      </x:c>
      <x:c r="D1794" s="240" t="s">
        <x:v>6097</x:v>
      </x:c>
      <x:c r="E1794" s="240">
        <x:v>1</x:v>
      </x:c>
      <x:c r="F1794" s="453" t="s">
        <x:v>5768</x:v>
      </x:c>
      <x:c r="G1794" s="454" t="s">
        <x:v>6097</x:v>
      </x:c>
      <x:c r="H1794" s="454">
        <x:v>1</x:v>
      </x:c>
    </x:row>
    <x:row r="1795" spans="3:8">
      <x:c r="C1795" s="241" t="s">
        <x:v>12646</x:v>
      </x:c>
      <x:c r="D1795" s="240" t="s">
        <x:v>6097</x:v>
      </x:c>
      <x:c r="E1795" s="240">
        <x:v>1</x:v>
      </x:c>
      <x:c r="F1795" s="241" t="s">
        <x:v>8456</x:v>
      </x:c>
      <x:c r="G1795" s="240" t="s">
        <x:v>6089</x:v>
      </x:c>
      <x:c r="H1795" s="240">
        <x:v>1</x:v>
      </x:c>
    </x:row>
    <x:row r="1796" spans="3:8">
      <x:c r="C1796" s="241" t="s">
        <x:v>12628</x:v>
      </x:c>
      <x:c r="D1796" s="240" t="s">
        <x:v>4067</x:v>
      </x:c>
      <x:c r="E1796" s="240">
        <x:v>1</x:v>
      </x:c>
      <x:c r="F1796" s="241" t="s">
        <x:v>8511</x:v>
      </x:c>
      <x:c r="G1796" s="240" t="s">
        <x:v>4027</x:v>
      </x:c>
      <x:c r="H1796" s="240">
        <x:v>1</x:v>
      </x:c>
    </x:row>
    <x:row r="1797" spans="3:8">
      <x:c r="C1797" s="241" t="s">
        <x:v>12592</x:v>
      </x:c>
      <x:c r="D1797" s="240" t="s">
        <x:v>4067</x:v>
      </x:c>
      <x:c r="E1797" s="240">
        <x:v>1</x:v>
      </x:c>
      <x:c r="F1797" s="241" t="s">
        <x:v>8537</x:v>
      </x:c>
      <x:c r="G1797" s="240" t="s">
        <x:v>6089</x:v>
      </x:c>
      <x:c r="H1797" s="240">
        <x:v>1</x:v>
      </x:c>
    </x:row>
    <x:row r="1798" spans="3:8">
      <x:c r="C1798" s="241" t="s">
        <x:v>8456</x:v>
      </x:c>
      <x:c r="D1798" s="240" t="s">
        <x:v>6089</x:v>
      </x:c>
      <x:c r="E1798" s="240">
        <x:v>1</x:v>
      </x:c>
      <x:c r="F1798" s="241" t="s">
        <x:v>2140</x:v>
      </x:c>
      <x:c r="G1798" s="240" t="s">
        <x:v>6089</x:v>
      </x:c>
      <x:c r="H1798" s="240">
        <x:v>1</x:v>
      </x:c>
    </x:row>
    <x:row r="1799" spans="3:8">
      <x:c r="C1799" s="241" t="s">
        <x:v>8537</x:v>
      </x:c>
      <x:c r="D1799" s="240" t="s">
        <x:v>6089</x:v>
      </x:c>
      <x:c r="E1799" s="240">
        <x:v>1</x:v>
      </x:c>
      <x:c r="F1799" s="449" t="s">
        <x:v>9139</x:v>
      </x:c>
      <x:c r="G1799" s="450" t="s">
        <x:v>4061</x:v>
      </x:c>
      <x:c r="H1799" s="450">
        <x:v>2</x:v>
      </x:c>
    </x:row>
    <x:row r="1800" spans="3:8">
      <x:c r="C1800" s="241" t="s">
        <x:v>2140</x:v>
      </x:c>
      <x:c r="D1800" s="240" t="s">
        <x:v>6089</x:v>
      </x:c>
      <x:c r="E1800" s="240">
        <x:v>1</x:v>
      </x:c>
      <x:c r="F1800" s="449" t="s">
        <x:v>9000</x:v>
      </x:c>
      <x:c r="G1800" s="450" t="s">
        <x:v>4007</x:v>
      </x:c>
      <x:c r="H1800" s="450">
        <x:v>1</x:v>
      </x:c>
    </x:row>
    <x:row r="1801" spans="3:8">
      <x:c r="C1801" s="241" t="s">
        <x:v>4371</x:v>
      </x:c>
      <x:c r="D1801" s="240" t="s">
        <x:v>6089</x:v>
      </x:c>
      <x:c r="E1801" s="240">
        <x:v>1</x:v>
      </x:c>
      <x:c r="F1801" s="449" t="s">
        <x:v>4371</x:v>
      </x:c>
      <x:c r="G1801" s="450" t="s">
        <x:v>6089</x:v>
      </x:c>
      <x:c r="H1801" s="450">
        <x:v>1</x:v>
      </x:c>
    </x:row>
    <x:row r="1802" spans="3:8">
      <x:c r="C1802" s="241" t="s">
        <x:v>8511</x:v>
      </x:c>
      <x:c r="D1802" s="240" t="s">
        <x:v>4027</x:v>
      </x:c>
      <x:c r="E1802" s="240">
        <x:v>1</x:v>
      </x:c>
      <x:c r="F1802" s="449" t="s">
        <x:v>12646</x:v>
      </x:c>
      <x:c r="G1802" s="450" t="s">
        <x:v>6097</x:v>
      </x:c>
      <x:c r="H1802" s="450">
        <x:v>1</x:v>
      </x:c>
    </x:row>
    <x:row r="1803" spans="5:5">
      <x:c r="E1803" s="240">
        <x:f>SUM(E1792:E1802)</x:f>
        <x:v>12</x:v>
      </x:c>
    </x:row>
    <x:row r="1804" spans="1:8">
      <x:c r="A1804" s="232">
        <x:v>45849</x:v>
      </x:c>
      <x:c r="B1804" s="499"/>
      <x:c r="C1804" s="241" t="s">
        <x:v>8459</x:v>
      </x:c>
      <x:c r="D1804" s="240" t="s">
        <x:v>4061</x:v>
      </x:c>
      <x:c r="E1804" s="240">
        <x:v>1</x:v>
      </x:c>
      <x:c r="F1804" s="396" t="s">
        <x:v>5838</x:v>
      </x:c>
      <x:c r="G1804" s="397" t="s">
        <x:v>6097</x:v>
      </x:c>
      <x:c r="H1804" s="397">
        <x:v>1</x:v>
      </x:c>
    </x:row>
    <x:row r="1805" spans="3:8">
      <x:c r="C1805" s="241" t="s">
        <x:v>8462</x:v>
      </x:c>
      <x:c r="D1805" s="240" t="s">
        <x:v>4061</x:v>
      </x:c>
      <x:c r="E1805" s="240">
        <x:v>1</x:v>
      </x:c>
      <x:c r="F1805" s="396" t="s">
        <x:v>11371</x:v>
      </x:c>
      <x:c r="G1805" s="397" t="s">
        <x:v>6097</x:v>
      </x:c>
      <x:c r="H1805" s="397">
        <x:v>1</x:v>
      </x:c>
    </x:row>
    <x:row r="1806" spans="3:9">
      <x:c r="C1806" s="241" t="s">
        <x:v>8114</x:v>
      </x:c>
      <x:c r="D1806" s="240" t="s">
        <x:v>4007</x:v>
      </x:c>
      <x:c r="E1806" s="240">
        <x:v>1</x:v>
      </x:c>
      <x:c r="F1806" s="396" t="s">
        <x:v>12671</x:v>
      </x:c>
      <x:c r="G1806" s="397" t="s">
        <x:v>4027</x:v>
      </x:c>
      <x:c r="H1806" s="397">
        <x:v>1</x:v>
      </x:c>
      <x:c r="I1806" s="240" t="s">
        <x:v>6487</x:v>
      </x:c>
    </x:row>
    <x:row r="1807" spans="3:9">
      <x:c r="C1807" s="241" t="s">
        <x:v>12362</x:v>
      </x:c>
      <x:c r="D1807" s="240" t="s">
        <x:v>4007</x:v>
      </x:c>
      <x:c r="E1807" s="240">
        <x:v>1</x:v>
      </x:c>
      <x:c r="F1807" s="396" t="s">
        <x:v>7870</x:v>
      </x:c>
      <x:c r="G1807" s="397" t="s">
        <x:v>4027</x:v>
      </x:c>
      <x:c r="H1807" s="397">
        <x:v>1</x:v>
      </x:c>
      <x:c r="I1807" s="240" t="s">
        <x:v>6487</x:v>
      </x:c>
    </x:row>
    <x:row r="1808" spans="3:9">
      <x:c r="C1808" s="241" t="s">
        <x:v>12605</x:v>
      </x:c>
      <x:c r="D1808" s="240" t="s">
        <x:v>4007</x:v>
      </x:c>
      <x:c r="E1808" s="240">
        <x:v>1</x:v>
      </x:c>
      <x:c r="F1808" s="396" t="s">
        <x:v>7815</x:v>
      </x:c>
      <x:c r="G1808" s="397" t="s">
        <x:v>4067</x:v>
      </x:c>
      <x:c r="H1808" s="397">
        <x:v>1</x:v>
      </x:c>
      <x:c r="I1808" s="240" t="s">
        <x:v>6487</x:v>
      </x:c>
    </x:row>
    <x:row r="1809" spans="3:8">
      <x:c r="C1809" s="241" t="s">
        <x:v>5838</x:v>
      </x:c>
      <x:c r="D1809" s="240" t="s">
        <x:v>6097</x:v>
      </x:c>
      <x:c r="E1809" s="240">
        <x:v>1</x:v>
      </x:c>
      <x:c r="F1809" s="396" t="s">
        <x:v>8114</x:v>
      </x:c>
      <x:c r="G1809" s="397" t="s">
        <x:v>4007</x:v>
      </x:c>
      <x:c r="H1809" s="397">
        <x:v>1</x:v>
      </x:c>
    </x:row>
    <x:row r="1810" spans="3:8">
      <x:c r="C1810" s="241" t="s">
        <x:v>11371</x:v>
      </x:c>
      <x:c r="D1810" s="240" t="s">
        <x:v>6097</x:v>
      </x:c>
      <x:c r="E1810" s="240">
        <x:v>1</x:v>
      </x:c>
      <x:c r="F1810" s="396" t="s">
        <x:v>2423</x:v>
      </x:c>
      <x:c r="G1810" s="397" t="s">
        <x:v>4067</x:v>
      </x:c>
      <x:c r="H1810" s="397">
        <x:v>1</x:v>
      </x:c>
    </x:row>
    <x:row r="1811" spans="3:9">
      <x:c r="C1811" s="241" t="s">
        <x:v>4535</x:v>
      </x:c>
      <x:c r="D1811" s="240" t="s">
        <x:v>6097</x:v>
      </x:c>
      <x:c r="E1811" s="240">
        <x:v>1</x:v>
      </x:c>
      <x:c r="F1811" s="241" t="s">
        <x:v>12362</x:v>
      </x:c>
      <x:c r="G1811" s="240" t="s">
        <x:v>4007</x:v>
      </x:c>
      <x:c r="H1811" s="240">
        <x:v>1</x:v>
      </x:c>
      <x:c r="I1811" s="240" t="s">
        <x:v>6487</x:v>
      </x:c>
    </x:row>
    <x:row r="1812" spans="3:9">
      <x:c r="C1812" s="241" t="s">
        <x:v>9028</x:v>
      </x:c>
      <x:c r="D1812" s="240" t="s">
        <x:v>6097</x:v>
      </x:c>
      <x:c r="E1812" s="240">
        <x:v>1</x:v>
      </x:c>
      <x:c r="F1812" s="241" t="s">
        <x:v>7857</x:v>
      </x:c>
      <x:c r="G1812" s="240" t="s">
        <x:v>4067</x:v>
      </x:c>
      <x:c r="H1812" s="240">
        <x:v>1</x:v>
      </x:c>
      <x:c r="I1812" s="240" t="s">
        <x:v>10339</x:v>
      </x:c>
    </x:row>
    <x:row r="1813" spans="3:8">
      <x:c r="C1813" s="241" t="s">
        <x:v>12646</x:v>
      </x:c>
      <x:c r="D1813" s="240" t="s">
        <x:v>6097</x:v>
      </x:c>
      <x:c r="E1813" s="240">
        <x:v>1</x:v>
      </x:c>
      <x:c r="F1813" s="241" t="s">
        <x:v>12605</x:v>
      </x:c>
      <x:c r="G1813" s="240" t="s">
        <x:v>4007</x:v>
      </x:c>
      <x:c r="H1813" s="240">
        <x:v>1</x:v>
      </x:c>
    </x:row>
    <x:row r="1814" spans="3:8">
      <x:c r="C1814" s="241" t="s">
        <x:v>2449</x:v>
      </x:c>
      <x:c r="D1814" s="240" t="s">
        <x:v>6097</x:v>
      </x:c>
      <x:c r="E1814" s="240">
        <x:v>1</x:v>
      </x:c>
      <x:c r="F1814" s="241" t="s">
        <x:v>2498</x:v>
      </x:c>
      <x:c r="G1814" s="240" t="s">
        <x:v>4067</x:v>
      </x:c>
      <x:c r="H1814" s="240">
        <x:v>1</x:v>
      </x:c>
    </x:row>
    <x:row r="1815" spans="3:9">
      <x:c r="C1815" s="241" t="s">
        <x:v>6320</x:v>
      </x:c>
      <x:c r="D1815" s="240" t="s">
        <x:v>6097</x:v>
      </x:c>
      <x:c r="E1815" s="240">
        <x:v>1</x:v>
      </x:c>
      <x:c r="F1815" s="320" t="s">
        <x:v>4405</x:v>
      </x:c>
      <x:c r="G1815" s="321" t="s">
        <x:v>4067</x:v>
      </x:c>
      <x:c r="H1815" s="321">
        <x:v>1</x:v>
      </x:c>
      <x:c r="I1815" s="240" t="s">
        <x:v>6487</x:v>
      </x:c>
    </x:row>
    <x:row r="1816" spans="3:9">
      <x:c r="C1816" s="241" t="s">
        <x:v>6265</x:v>
      </x:c>
      <x:c r="D1816" s="240" t="s">
        <x:v>6097</x:v>
      </x:c>
      <x:c r="E1816" s="240">
        <x:v>1</x:v>
      </x:c>
      <x:c r="F1816" s="320" t="s">
        <x:v>1997</x:v>
      </x:c>
      <x:c r="G1816" s="321" t="s">
        <x:v>4067</x:v>
      </x:c>
      <x:c r="H1816" s="321">
        <x:v>1</x:v>
      </x:c>
      <x:c r="I1816" s="240" t="s">
        <x:v>6487</x:v>
      </x:c>
    </x:row>
    <x:row r="1817" spans="3:8">
      <x:c r="C1817" s="241" t="s">
        <x:v>7815</x:v>
      </x:c>
      <x:c r="D1817" s="240" t="s">
        <x:v>4067</x:v>
      </x:c>
      <x:c r="E1817" s="240">
        <x:v>1</x:v>
      </x:c>
      <x:c r="F1817" s="320" t="s">
        <x:v>9315</x:v>
      </x:c>
      <x:c r="G1817" s="321" t="s">
        <x:v>4067</x:v>
      </x:c>
      <x:c r="H1817" s="321">
        <x:v>1</x:v>
      </x:c>
    </x:row>
    <x:row r="1818" spans="3:8">
      <x:c r="C1818" s="241" t="s">
        <x:v>2423</x:v>
      </x:c>
      <x:c r="D1818" s="240" t="s">
        <x:v>4067</x:v>
      </x:c>
      <x:c r="E1818" s="240">
        <x:v>1</x:v>
      </x:c>
      <x:c r="F1818" s="320" t="s">
        <x:v>6130</x:v>
      </x:c>
      <x:c r="G1818" s="321" t="s">
        <x:v>6089</x:v>
      </x:c>
      <x:c r="H1818" s="321">
        <x:v>1</x:v>
      </x:c>
    </x:row>
    <x:row r="1819" spans="3:9">
      <x:c r="C1819" s="241" t="s">
        <x:v>7857</x:v>
      </x:c>
      <x:c r="D1819" s="240" t="s">
        <x:v>4067</x:v>
      </x:c>
      <x:c r="E1819" s="240">
        <x:v>1</x:v>
      </x:c>
      <x:c r="F1819" s="241" t="s">
        <x:v>6198</x:v>
      </x:c>
      <x:c r="G1819" s="240" t="s">
        <x:v>4067</x:v>
      </x:c>
      <x:c r="H1819" s="240">
        <x:v>1</x:v>
      </x:c>
      <x:c r="I1819" s="240" t="s">
        <x:v>6487</x:v>
      </x:c>
    </x:row>
    <x:row r="1820" spans="3:9">
      <x:c r="C1820" s="241" t="s">
        <x:v>2498</x:v>
      </x:c>
      <x:c r="D1820" s="240" t="s">
        <x:v>4067</x:v>
      </x:c>
      <x:c r="E1820" s="240">
        <x:v>1</x:v>
      </x:c>
      <x:c r="F1820" s="241" t="s">
        <x:v>4535</x:v>
      </x:c>
      <x:c r="G1820" s="240" t="s">
        <x:v>6097</x:v>
      </x:c>
      <x:c r="H1820" s="240">
        <x:v>1</x:v>
      </x:c>
      <x:c r="I1820" s="240" t="s">
        <x:v>10339</x:v>
      </x:c>
    </x:row>
    <x:row r="1821" spans="3:9">
      <x:c r="C1821" s="241" t="s">
        <x:v>4405</x:v>
      </x:c>
      <x:c r="D1821" s="240" t="s">
        <x:v>4067</x:v>
      </x:c>
      <x:c r="E1821" s="240">
        <x:v>1</x:v>
      </x:c>
      <x:c r="F1821" s="241" t="s">
        <x:v>1989</x:v>
      </x:c>
      <x:c r="G1821" s="240" t="s">
        <x:v>6089</x:v>
      </x:c>
      <x:c r="H1821" s="240">
        <x:v>1</x:v>
      </x:c>
      <x:c r="I1821" s="240" t="s">
        <x:v>6487</x:v>
      </x:c>
    </x:row>
    <x:row r="1822" spans="3:8">
      <x:c r="C1822" s="241" t="s">
        <x:v>1997</x:v>
      </x:c>
      <x:c r="D1822" s="240" t="s">
        <x:v>4067</x:v>
      </x:c>
      <x:c r="E1822" s="240">
        <x:v>1</x:v>
      </x:c>
      <x:c r="F1822" s="241" t="s">
        <x:v>9028</x:v>
      </x:c>
      <x:c r="G1822" s="240" t="s">
        <x:v>6097</x:v>
      </x:c>
      <x:c r="H1822" s="240">
        <x:v>1</x:v>
      </x:c>
    </x:row>
    <x:row r="1823" spans="3:8">
      <x:c r="C1823" s="241" t="s">
        <x:v>9315</x:v>
      </x:c>
      <x:c r="D1823" s="240" t="s">
        <x:v>4067</x:v>
      </x:c>
      <x:c r="E1823" s="240">
        <x:v>1</x:v>
      </x:c>
      <x:c r="F1823" s="241" t="s">
        <x:v>4498</x:v>
      </x:c>
      <x:c r="G1823" s="240" t="s">
        <x:v>4067</x:v>
      </x:c>
      <x:c r="H1823" s="240">
        <x:v>1</x:v>
      </x:c>
    </x:row>
    <x:row r="1824" spans="3:9">
      <x:c r="C1824" s="241" t="s">
        <x:v>6198</x:v>
      </x:c>
      <x:c r="D1824" s="240" t="s">
        <x:v>4067</x:v>
      </x:c>
      <x:c r="E1824" s="240">
        <x:v>1</x:v>
      </x:c>
      <x:c r="F1824" s="241" t="s">
        <x:v>8978</x:v>
      </x:c>
      <x:c r="G1824" s="240" t="s">
        <x:v>6089</x:v>
      </x:c>
      <x:c r="H1824" s="240">
        <x:v>1</x:v>
      </x:c>
      <x:c r="I1824" s="240" t="s">
        <x:v>6487</x:v>
      </x:c>
    </x:row>
    <x:row r="1825" spans="3:8">
      <x:c r="C1825" s="241" t="s">
        <x:v>4498</x:v>
      </x:c>
      <x:c r="D1825" s="240" t="s">
        <x:v>4067</x:v>
      </x:c>
      <x:c r="E1825" s="240">
        <x:v>1</x:v>
      </x:c>
      <x:c r="F1825" s="241" t="s">
        <x:v>8459</x:v>
      </x:c>
      <x:c r="G1825" s="240" t="s">
        <x:v>4061</x:v>
      </x:c>
      <x:c r="H1825" s="240">
        <x:v>1</x:v>
      </x:c>
    </x:row>
    <x:row r="1826" spans="3:9">
      <x:c r="C1826" s="241" t="s">
        <x:v>6119</x:v>
      </x:c>
      <x:c r="D1826" s="240" t="s">
        <x:v>4067</x:v>
      </x:c>
      <x:c r="E1826" s="240">
        <x:v>1</x:v>
      </x:c>
      <x:c r="F1826" s="241" t="s">
        <x:v>2375</x:v>
      </x:c>
      <x:c r="G1826" s="240" t="s">
        <x:v>6089</x:v>
      </x:c>
      <x:c r="H1826" s="240">
        <x:v>1</x:v>
      </x:c>
      <x:c r="I1826" s="240" t="s">
        <x:v>6487</x:v>
      </x:c>
    </x:row>
    <x:row r="1827" spans="3:8">
      <x:c r="C1827" s="241" t="s">
        <x:v>9259</x:v>
      </x:c>
      <x:c r="D1827" s="240" t="s">
        <x:v>4067</x:v>
      </x:c>
      <x:c r="E1827" s="240">
        <x:v>1</x:v>
      </x:c>
      <x:c r="F1827" s="241" t="s">
        <x:v>12646</x:v>
      </x:c>
      <x:c r="G1827" s="240" t="s">
        <x:v>6097</x:v>
      </x:c>
      <x:c r="H1827" s="240">
        <x:v>1</x:v>
      </x:c>
    </x:row>
    <x:row r="1828" spans="3:8">
      <x:c r="C1828" s="241" t="s">
        <x:v>8540</x:v>
      </x:c>
      <x:c r="D1828" s="240" t="s">
        <x:v>4067</x:v>
      </x:c>
      <x:c r="E1828" s="240">
        <x:v>1</x:v>
      </x:c>
      <x:c r="F1828" s="241" t="s">
        <x:v>2449</x:v>
      </x:c>
      <x:c r="G1828" s="240" t="s">
        <x:v>6097</x:v>
      </x:c>
      <x:c r="H1828" s="240">
        <x:v>1</x:v>
      </x:c>
    </x:row>
    <x:row r="1829" spans="3:8">
      <x:c r="C1829" s="241" t="s">
        <x:v>6250</x:v>
      </x:c>
      <x:c r="D1829" s="240" t="s">
        <x:v>4067</x:v>
      </x:c>
      <x:c r="E1829" s="240">
        <x:v>1</x:v>
      </x:c>
      <x:c r="F1829" s="406" t="s">
        <x:v>1991</x:v>
      </x:c>
      <x:c r="G1829" s="407" t="s">
        <x:v>6089</x:v>
      </x:c>
      <x:c r="H1829" s="407">
        <x:v>1</x:v>
      </x:c>
    </x:row>
    <x:row r="1830" spans="3:8">
      <x:c r="C1830" s="241" t="s">
        <x:v>6130</x:v>
      </x:c>
      <x:c r="D1830" s="240" t="s">
        <x:v>6089</x:v>
      </x:c>
      <x:c r="E1830" s="240">
        <x:v>1</x:v>
      </x:c>
      <x:c r="F1830" s="406" t="s">
        <x:v>6320</x:v>
      </x:c>
      <x:c r="G1830" s="407" t="s">
        <x:v>6097</x:v>
      </x:c>
      <x:c r="H1830" s="407">
        <x:v>1</x:v>
      </x:c>
    </x:row>
    <x:row r="1831" spans="3:8">
      <x:c r="C1831" s="241" t="s">
        <x:v>1989</x:v>
      </x:c>
      <x:c r="D1831" s="240" t="s">
        <x:v>6089</x:v>
      </x:c>
      <x:c r="E1831" s="240">
        <x:v>1</x:v>
      </x:c>
      <x:c r="F1831" s="406" t="s">
        <x:v>6265</x:v>
      </x:c>
      <x:c r="G1831" s="407" t="s">
        <x:v>6097</x:v>
      </x:c>
      <x:c r="H1831" s="407">
        <x:v>1</x:v>
      </x:c>
    </x:row>
    <x:row r="1832" spans="3:8">
      <x:c r="C1832" s="241" t="s">
        <x:v>8978</x:v>
      </x:c>
      <x:c r="D1832" s="240" t="s">
        <x:v>6089</x:v>
      </x:c>
      <x:c r="E1832" s="240">
        <x:v>1</x:v>
      </x:c>
      <x:c r="F1832" s="406" t="s">
        <x:v>8462</x:v>
      </x:c>
      <x:c r="G1832" s="407" t="s">
        <x:v>4061</x:v>
      </x:c>
      <x:c r="H1832" s="407">
        <x:v>1</x:v>
      </x:c>
    </x:row>
    <x:row r="1833" spans="3:8">
      <x:c r="C1833" s="241" t="s">
        <x:v>1991</x:v>
      </x:c>
      <x:c r="D1833" s="240" t="s">
        <x:v>6089</x:v>
      </x:c>
      <x:c r="E1833" s="240">
        <x:v>1</x:v>
      </x:c>
      <x:c r="F1833" s="406" t="s">
        <x:v>6119</x:v>
      </x:c>
      <x:c r="G1833" s="407" t="s">
        <x:v>4067</x:v>
      </x:c>
      <x:c r="H1833" s="407">
        <x:v>1</x:v>
      </x:c>
    </x:row>
    <x:row r="1834" spans="3:8">
      <x:c r="C1834" s="241" t="s">
        <x:v>9076</x:v>
      </x:c>
      <x:c r="D1834" s="240" t="s">
        <x:v>6089</x:v>
      </x:c>
      <x:c r="E1834" s="240">
        <x:v>1</x:v>
      </x:c>
      <x:c r="F1834" s="406" t="s">
        <x:v>9259</x:v>
      </x:c>
      <x:c r="G1834" s="407" t="s">
        <x:v>4067</x:v>
      </x:c>
      <x:c r="H1834" s="407">
        <x:v>1</x:v>
      </x:c>
    </x:row>
    <x:row r="1835" spans="3:8">
      <x:c r="C1835" s="241" t="s">
        <x:v>2375</x:v>
      </x:c>
      <x:c r="D1835" s="240" t="s">
        <x:v>6089</x:v>
      </x:c>
      <x:c r="E1835" s="240">
        <x:v>1</x:v>
      </x:c>
      <x:c r="F1835" s="406" t="s">
        <x:v>9076</x:v>
      </x:c>
      <x:c r="G1835" s="407" t="s">
        <x:v>6089</x:v>
      </x:c>
      <x:c r="H1835" s="407">
        <x:v>1</x:v>
      </x:c>
    </x:row>
    <x:row r="1836" spans="3:9">
      <x:c r="C1836" s="241" t="s">
        <x:v>12671</x:v>
      </x:c>
      <x:c r="D1836" s="240" t="s">
        <x:v>4027</x:v>
      </x:c>
      <x:c r="E1836" s="240">
        <x:v>1</x:v>
      </x:c>
      <x:c r="F1836" s="406" t="s">
        <x:v>6073</x:v>
      </x:c>
      <x:c r="G1836" s="407" t="s">
        <x:v>4027</x:v>
      </x:c>
      <x:c r="H1836" s="407">
        <x:v>1</x:v>
      </x:c>
      <x:c r="I1836" s="240" t="s">
        <x:v>9765</x:v>
      </x:c>
    </x:row>
    <x:row r="1837" spans="3:8">
      <x:c r="C1837" s="241" t="s">
        <x:v>7870</x:v>
      </x:c>
      <x:c r="D1837" s="240" t="s">
        <x:v>4027</x:v>
      </x:c>
      <x:c r="E1837" s="240">
        <x:v>1</x:v>
      </x:c>
      <x:c r="F1837" s="406" t="s">
        <x:v>8540</x:v>
      </x:c>
      <x:c r="G1837" s="407" t="s">
        <x:v>4067</x:v>
      </x:c>
      <x:c r="H1837" s="407">
        <x:v>1</x:v>
      </x:c>
    </x:row>
    <x:row r="1838" spans="3:9">
      <x:c r="C1838" s="241" t="s">
        <x:v>6073</x:v>
      </x:c>
      <x:c r="D1838" s="240" t="s">
        <x:v>4027</x:v>
      </x:c>
      <x:c r="E1838" s="240">
        <x:v>1</x:v>
      </x:c>
      <x:c r="F1838" s="406" t="s">
        <x:v>6250</x:v>
      </x:c>
      <x:c r="G1838" s="407" t="s">
        <x:v>4067</x:v>
      </x:c>
      <x:c r="H1838" s="407">
        <x:v>1</x:v>
      </x:c>
      <x:c r="I1838" s="240" t="s">
        <x:v>9765</x:v>
      </x:c>
    </x:row>
    <x:row r="1839" spans="5:5">
      <x:c r="E1839" s="240">
        <x:f>SUM(E1804:E1838)</x:f>
        <x:v>35</x:v>
      </x:c>
    </x:row>
    <x:row r="1840" spans="1:8">
      <x:c r="A1840" s="232">
        <x:v>45850</x:v>
      </x:c>
      <x:c r="B1840" s="499"/>
      <x:c r="C1840" s="241" t="s">
        <x:v>9306</x:v>
      </x:c>
      <x:c r="D1840" s="240" t="s">
        <x:v>4061</x:v>
      </x:c>
      <x:c r="E1840" s="240">
        <x:v>2</x:v>
      </x:c>
      <x:c r="F1840" s="396" t="s">
        <x:v>12628</x:v>
      </x:c>
      <x:c r="G1840" s="397" t="s">
        <x:v>4067</x:v>
      </x:c>
      <x:c r="H1840" s="397">
        <x:v>1</x:v>
      </x:c>
    </x:row>
    <x:row r="1841" spans="3:8">
      <x:c r="C1841" s="241" t="s">
        <x:v>2033</x:v>
      </x:c>
      <x:c r="D1841" s="240" t="s">
        <x:v>4061</x:v>
      </x:c>
      <x:c r="E1841" s="240">
        <x:v>1</x:v>
      </x:c>
      <x:c r="F1841" s="396" t="s">
        <x:v>5477</x:v>
      </x:c>
      <x:c r="G1841" s="397" t="s">
        <x:v>6089</x:v>
      </x:c>
      <x:c r="H1841" s="397">
        <x:v>1</x:v>
      </x:c>
    </x:row>
    <x:row r="1842" spans="3:8">
      <x:c r="C1842" s="241" t="s">
        <x:v>2508</x:v>
      </x:c>
      <x:c r="D1842" s="240" t="s">
        <x:v>4007</x:v>
      </x:c>
      <x:c r="E1842" s="240">
        <x:v>1</x:v>
      </x:c>
      <x:c r="F1842" s="396" t="s">
        <x:v>2208</x:v>
      </x:c>
      <x:c r="G1842" s="397" t="s">
        <x:v>4027</x:v>
      </x:c>
      <x:c r="H1842" s="397">
        <x:v>1</x:v>
      </x:c>
    </x:row>
    <x:row r="1843" spans="3:9">
      <x:c r="C1843" s="241" t="s">
        <x:v>6113</x:v>
      </x:c>
      <x:c r="D1843" s="240" t="s">
        <x:v>4007</x:v>
      </x:c>
      <x:c r="E1843" s="240">
        <x:v>1</x:v>
      </x:c>
      <x:c r="F1843" s="396" t="s">
        <x:v>5531</x:v>
      </x:c>
      <x:c r="G1843" s="397" t="s">
        <x:v>4067</x:v>
      </x:c>
      <x:c r="H1843" s="397">
        <x:v>1</x:v>
      </x:c>
      <x:c r="I1843" s="240" t="s">
        <x:v>10339</x:v>
      </x:c>
    </x:row>
    <x:row r="1844" spans="3:9">
      <x:c r="C1844" s="241" t="s">
        <x:v>8384</x:v>
      </x:c>
      <x:c r="D1844" s="240" t="s">
        <x:v>6097</x:v>
      </x:c>
      <x:c r="E1844" s="240">
        <x:v>1</x:v>
      </x:c>
      <x:c r="F1844" s="396" t="s">
        <x:v>12406</x:v>
      </x:c>
      <x:c r="G1844" s="397" t="s">
        <x:v>4067</x:v>
      </x:c>
      <x:c r="H1844" s="397">
        <x:v>1</x:v>
      </x:c>
      <x:c r="I1844" s="240" t="s">
        <x:v>6487</x:v>
      </x:c>
    </x:row>
    <x:row r="1845" spans="3:9">
      <x:c r="C1845" s="241" t="s">
        <x:v>8987</x:v>
      </x:c>
      <x:c r="D1845" s="240" t="s">
        <x:v>6097</x:v>
      </x:c>
      <x:c r="E1845" s="240">
        <x:v>1</x:v>
      </x:c>
      <x:c r="F1845" s="396" t="s">
        <x:v>12592</x:v>
      </x:c>
      <x:c r="G1845" s="397" t="s">
        <x:v>4067</x:v>
      </x:c>
      <x:c r="H1845" s="397">
        <x:v>1</x:v>
      </x:c>
      <x:c r="I1845" s="240" t="s">
        <x:v>10339</x:v>
      </x:c>
    </x:row>
    <x:row r="1846" spans="3:9">
      <x:c r="C1846" s="241" t="s">
        <x:v>12628</x:v>
      </x:c>
      <x:c r="D1846" s="240" t="s">
        <x:v>4067</x:v>
      </x:c>
      <x:c r="E1846" s="240">
        <x:v>1</x:v>
      </x:c>
      <x:c r="F1846" s="396" t="s">
        <x:v>12204</x:v>
      </x:c>
      <x:c r="G1846" s="397" t="s">
        <x:v>4027</x:v>
      </x:c>
      <x:c r="H1846" s="397">
        <x:v>1</x:v>
      </x:c>
      <x:c r="I1846" s="240" t="s">
        <x:v>6487</x:v>
      </x:c>
    </x:row>
    <x:row r="1847" spans="3:9">
      <x:c r="C1847" s="241" t="s">
        <x:v>5531</x:v>
      </x:c>
      <x:c r="D1847" s="240" t="s">
        <x:v>4067</x:v>
      </x:c>
      <x:c r="E1847" s="240">
        <x:v>1</x:v>
      </x:c>
      <x:c r="F1847" s="396" t="s">
        <x:v>12431</x:v>
      </x:c>
      <x:c r="G1847" s="397" t="s">
        <x:v>4067</x:v>
      </x:c>
      <x:c r="H1847" s="397">
        <x:v>1</x:v>
      </x:c>
      <x:c r="I1847" s="240" t="s">
        <x:v>6487</x:v>
      </x:c>
    </x:row>
    <x:row r="1848" spans="3:9">
      <x:c r="C1848" s="241" t="s">
        <x:v>12406</x:v>
      </x:c>
      <x:c r="D1848" s="240" t="s">
        <x:v>4067</x:v>
      </x:c>
      <x:c r="E1848" s="240">
        <x:v>1</x:v>
      </x:c>
      <x:c r="F1848" s="396" t="s">
        <x:v>2508</x:v>
      </x:c>
      <x:c r="G1848" s="397" t="s">
        <x:v>4007</x:v>
      </x:c>
      <x:c r="H1848" s="397">
        <x:v>1</x:v>
      </x:c>
      <x:c r="I1848" s="240" t="s">
        <x:v>6487</x:v>
      </x:c>
    </x:row>
    <x:row r="1849" spans="3:9">
      <x:c r="C1849" s="241" t="s">
        <x:v>12592</x:v>
      </x:c>
      <x:c r="D1849" s="240" t="s">
        <x:v>4067</x:v>
      </x:c>
      <x:c r="E1849" s="240">
        <x:v>1</x:v>
      </x:c>
      <x:c r="F1849" s="396" t="s">
        <x:v>5446</x:v>
      </x:c>
      <x:c r="G1849" s="397" t="s">
        <x:v>4067</x:v>
      </x:c>
      <x:c r="H1849" s="397">
        <x:v>1</x:v>
      </x:c>
      <x:c r="I1849" s="240" t="s">
        <x:v>10339</x:v>
      </x:c>
    </x:row>
    <x:row r="1850" spans="3:9">
      <x:c r="C1850" s="241" t="s">
        <x:v>12431</x:v>
      </x:c>
      <x:c r="D1850" s="240" t="s">
        <x:v>4067</x:v>
      </x:c>
      <x:c r="E1850" s="240">
        <x:v>1</x:v>
      </x:c>
      <x:c r="F1850" s="241" t="s">
        <x:v>8973</x:v>
      </x:c>
      <x:c r="G1850" s="240" t="s">
        <x:v>4067</x:v>
      </x:c>
      <x:c r="H1850" s="240">
        <x:v>1</x:v>
      </x:c>
      <x:c r="I1850" s="240" t="s">
        <x:v>6487</x:v>
      </x:c>
    </x:row>
    <x:row r="1851" spans="3:9">
      <x:c r="C1851" s="241" t="s">
        <x:v>5446</x:v>
      </x:c>
      <x:c r="D1851" s="240" t="s">
        <x:v>4067</x:v>
      </x:c>
      <x:c r="E1851" s="240">
        <x:v>1</x:v>
      </x:c>
      <x:c r="F1851" s="241" t="s">
        <x:v>6130</x:v>
      </x:c>
      <x:c r="G1851" s="240" t="s">
        <x:v>6089</x:v>
      </x:c>
      <x:c r="H1851" s="240">
        <x:v>1</x:v>
      </x:c>
      <x:c r="I1851" s="240" t="s">
        <x:v>6487</x:v>
      </x:c>
    </x:row>
    <x:row r="1852" spans="3:8">
      <x:c r="C1852" s="241" t="s">
        <x:v>8973</x:v>
      </x:c>
      <x:c r="D1852" s="240" t="s">
        <x:v>4067</x:v>
      </x:c>
      <x:c r="E1852" s="240">
        <x:v>1</x:v>
      </x:c>
      <x:c r="F1852" s="241" t="s">
        <x:v>8384</x:v>
      </x:c>
      <x:c r="G1852" s="240" t="s">
        <x:v>6097</x:v>
      </x:c>
      <x:c r="H1852" s="240">
        <x:v>1</x:v>
      </x:c>
    </x:row>
    <x:row r="1853" spans="3:9">
      <x:c r="C1853" s="241" t="s">
        <x:v>8342</x:v>
      </x:c>
      <x:c r="D1853" s="240" t="s">
        <x:v>4067</x:v>
      </x:c>
      <x:c r="E1853" s="240">
        <x:v>1</x:v>
      </x:c>
      <x:c r="F1853" s="241" t="s">
        <x:v>6125</x:v>
      </x:c>
      <x:c r="G1853" s="240" t="s">
        <x:v>4027</x:v>
      </x:c>
      <x:c r="H1853" s="240">
        <x:v>1</x:v>
      </x:c>
      <x:c r="I1853" s="240" t="s">
        <x:v>10339</x:v>
      </x:c>
    </x:row>
    <x:row r="1854" spans="3:9">
      <x:c r="C1854" s="241" t="s">
        <x:v>6254</x:v>
      </x:c>
      <x:c r="D1854" s="240" t="s">
        <x:v>4067</x:v>
      </x:c>
      <x:c r="E1854" s="240">
        <x:v>1</x:v>
      </x:c>
      <x:c r="F1854" s="241" t="s">
        <x:v>9180</x:v>
      </x:c>
      <x:c r="G1854" s="240" t="s">
        <x:v>6089</x:v>
      </x:c>
      <x:c r="H1854" s="240">
        <x:v>1</x:v>
      </x:c>
      <x:c r="I1854" s="240" t="s">
        <x:v>10339</x:v>
      </x:c>
    </x:row>
    <x:row r="1855" spans="3:8">
      <x:c r="C1855" s="241" t="s">
        <x:v>9002</x:v>
      </x:c>
      <x:c r="D1855" s="240" t="s">
        <x:v>4067</x:v>
      </x:c>
      <x:c r="E1855" s="240">
        <x:v>1</x:v>
      </x:c>
      <x:c r="F1855" s="366" t="s">
        <x:v>6093</x:v>
      </x:c>
      <x:c r="G1855" s="367" t="s">
        <x:v>6089</x:v>
      </x:c>
      <x:c r="H1855" s="367">
        <x:v>1</x:v>
      </x:c>
    </x:row>
    <x:row r="1856" spans="3:8">
      <x:c r="C1856" s="241" t="s">
        <x:v>9247</x:v>
      </x:c>
      <x:c r="D1856" s="240" t="s">
        <x:v>4067</x:v>
      </x:c>
      <x:c r="E1856" s="240">
        <x:v>1</x:v>
      </x:c>
      <x:c r="F1856" s="366" t="s">
        <x:v>9306</x:v>
      </x:c>
      <x:c r="G1856" s="367" t="s">
        <x:v>4061</x:v>
      </x:c>
      <x:c r="H1856" s="367">
        <x:v>2</x:v>
      </x:c>
    </x:row>
    <x:row r="1857" spans="3:8">
      <x:c r="C1857" s="241" t="s">
        <x:v>8540</x:v>
      </x:c>
      <x:c r="D1857" s="240" t="s">
        <x:v>4067</x:v>
      </x:c>
      <x:c r="E1857" s="240">
        <x:v>1</x:v>
      </x:c>
      <x:c r="F1857" s="366" t="s">
        <x:v>8987</x:v>
      </x:c>
      <x:c r="G1857" s="367" t="s">
        <x:v>6097</x:v>
      </x:c>
      <x:c r="H1857" s="367">
        <x:v>1</x:v>
      </x:c>
    </x:row>
    <x:row r="1858" spans="3:8">
      <x:c r="C1858" s="241" t="s">
        <x:v>5477</x:v>
      </x:c>
      <x:c r="D1858" s="240" t="s">
        <x:v>6089</x:v>
      </x:c>
      <x:c r="E1858" s="240">
        <x:v>1</x:v>
      </x:c>
      <x:c r="F1858" s="366" t="s">
        <x:v>1958</x:v>
      </x:c>
      <x:c r="G1858" s="367" t="s">
        <x:v>4027</x:v>
      </x:c>
      <x:c r="H1858" s="367">
        <x:v>1</x:v>
      </x:c>
    </x:row>
    <x:row r="1859" spans="3:8">
      <x:c r="C1859" s="241" t="s">
        <x:v>6130</x:v>
      </x:c>
      <x:c r="D1859" s="240" t="s">
        <x:v>6089</x:v>
      </x:c>
      <x:c r="E1859" s="240">
        <x:v>1</x:v>
      </x:c>
      <x:c r="F1859" s="366" t="s">
        <x:v>9194</x:v>
      </x:c>
      <x:c r="G1859" s="367" t="s">
        <x:v>4027</x:v>
      </x:c>
      <x:c r="H1859" s="367">
        <x:v>1</x:v>
      </x:c>
    </x:row>
    <x:row r="1860" spans="3:9">
      <x:c r="C1860" s="241" t="s">
        <x:v>9180</x:v>
      </x:c>
      <x:c r="D1860" s="240" t="s">
        <x:v>6089</x:v>
      </x:c>
      <x:c r="E1860" s="240">
        <x:v>1</x:v>
      </x:c>
      <x:c r="F1860" s="366" t="s">
        <x:v>6113</x:v>
      </x:c>
      <x:c r="G1860" s="367" t="s">
        <x:v>4007</x:v>
      </x:c>
      <x:c r="H1860" s="367">
        <x:v>1</x:v>
      </x:c>
      <x:c r="I1860" s="240" t="s">
        <x:v>10339</x:v>
      </x:c>
    </x:row>
    <x:row r="1861" spans="3:8">
      <x:c r="C1861" s="241" t="s">
        <x:v>6093</x:v>
      </x:c>
      <x:c r="D1861" s="240" t="s">
        <x:v>6089</x:v>
      </x:c>
      <x:c r="E1861" s="240">
        <x:v>1</x:v>
      </x:c>
      <x:c r="F1861" s="241" t="s">
        <x:v>8342</x:v>
      </x:c>
      <x:c r="G1861" s="240" t="s">
        <x:v>4067</x:v>
      </x:c>
      <x:c r="H1861" s="240">
        <x:v>1</x:v>
      </x:c>
    </x:row>
    <x:row r="1862" spans="3:8">
      <x:c r="C1862" s="241" t="s">
        <x:v>4396</x:v>
      </x:c>
      <x:c r="D1862" s="240" t="s">
        <x:v>6089</x:v>
      </x:c>
      <x:c r="E1862" s="240">
        <x:v>1</x:v>
      </x:c>
      <x:c r="F1862" s="241" t="s">
        <x:v>6254</x:v>
      </x:c>
      <x:c r="G1862" s="240" t="s">
        <x:v>4067</x:v>
      </x:c>
      <x:c r="H1862" s="240">
        <x:v>1</x:v>
      </x:c>
    </x:row>
    <x:row r="1863" spans="3:8">
      <x:c r="C1863" s="241" t="s">
        <x:v>9124</x:v>
      </x:c>
      <x:c r="D1863" s="240" t="s">
        <x:v>6089</x:v>
      </x:c>
      <x:c r="E1863" s="240">
        <x:v>1</x:v>
      </x:c>
      <x:c r="F1863" s="241" t="s">
        <x:v>4396</x:v>
      </x:c>
      <x:c r="G1863" s="240" t="s">
        <x:v>6089</x:v>
      </x:c>
      <x:c r="H1863" s="240">
        <x:v>1</x:v>
      </x:c>
    </x:row>
    <x:row r="1864" spans="3:8">
      <x:c r="C1864" s="241" t="s">
        <x:v>8396</x:v>
      </x:c>
      <x:c r="D1864" s="240" t="s">
        <x:v>6089</x:v>
      </x:c>
      <x:c r="E1864" s="240">
        <x:v>1</x:v>
      </x:c>
      <x:c r="F1864" s="320" t="s">
        <x:v>9002</x:v>
      </x:c>
      <x:c r="G1864" s="321" t="s">
        <x:v>4067</x:v>
      </x:c>
      <x:c r="H1864" s="321">
        <x:v>1</x:v>
      </x:c>
    </x:row>
    <x:row r="1865" spans="3:8">
      <x:c r="C1865" s="241" t="s">
        <x:v>8399</x:v>
      </x:c>
      <x:c r="D1865" s="240" t="s">
        <x:v>6089</x:v>
      </x:c>
      <x:c r="E1865" s="240">
        <x:v>1</x:v>
      </x:c>
      <x:c r="F1865" s="320" t="s">
        <x:v>9124</x:v>
      </x:c>
      <x:c r="G1865" s="321" t="s">
        <x:v>6089</x:v>
      </x:c>
      <x:c r="H1865" s="321">
        <x:v>1</x:v>
      </x:c>
    </x:row>
    <x:row r="1866" spans="3:8">
      <x:c r="C1866" s="241" t="s">
        <x:v>2208</x:v>
      </x:c>
      <x:c r="D1866" s="240" t="s">
        <x:v>4027</x:v>
      </x:c>
      <x:c r="E1866" s="240">
        <x:v>1</x:v>
      </x:c>
      <x:c r="F1866" s="320" t="s">
        <x:v>2040</x:v>
      </x:c>
      <x:c r="G1866" s="321" t="s">
        <x:v>4027</x:v>
      </x:c>
      <x:c r="H1866" s="321">
        <x:v>1</x:v>
      </x:c>
    </x:row>
    <x:row r="1867" spans="3:8">
      <x:c r="C1867" s="241" t="s">
        <x:v>12204</x:v>
      </x:c>
      <x:c r="D1867" s="240" t="s">
        <x:v>4027</x:v>
      </x:c>
      <x:c r="E1867" s="240">
        <x:v>1</x:v>
      </x:c>
      <x:c r="F1867" s="320" t="s">
        <x:v>2033</x:v>
      </x:c>
      <x:c r="G1867" s="321" t="s">
        <x:v>4061</x:v>
      </x:c>
      <x:c r="H1867" s="321">
        <x:v>1</x:v>
      </x:c>
    </x:row>
    <x:row r="1868" spans="3:8">
      <x:c r="C1868" s="241" t="s">
        <x:v>6125</x:v>
      </x:c>
      <x:c r="D1868" s="240" t="s">
        <x:v>4027</x:v>
      </x:c>
      <x:c r="E1868" s="240">
        <x:v>1</x:v>
      </x:c>
      <x:c r="F1868" s="320" t="s">
        <x:v>9247</x:v>
      </x:c>
      <x:c r="G1868" s="321" t="s">
        <x:v>4067</x:v>
      </x:c>
      <x:c r="H1868" s="321">
        <x:v>1</x:v>
      </x:c>
    </x:row>
    <x:row r="1869" spans="3:8">
      <x:c r="C1869" s="241" t="s">
        <x:v>1958</x:v>
      </x:c>
      <x:c r="D1869" s="240" t="s">
        <x:v>4027</x:v>
      </x:c>
      <x:c r="E1869" s="240">
        <x:v>1</x:v>
      </x:c>
      <x:c r="F1869" s="320" t="s">
        <x:v>8540</x:v>
      </x:c>
      <x:c r="G1869" s="321" t="s">
        <x:v>4067</x:v>
      </x:c>
      <x:c r="H1869" s="321">
        <x:v>1</x:v>
      </x:c>
    </x:row>
    <x:row r="1870" spans="3:8">
      <x:c r="C1870" s="241" t="s">
        <x:v>9194</x:v>
      </x:c>
      <x:c r="D1870" s="240" t="s">
        <x:v>4027</x:v>
      </x:c>
      <x:c r="E1870" s="240">
        <x:v>1</x:v>
      </x:c>
      <x:c r="F1870" s="320" t="s">
        <x:v>8396</x:v>
      </x:c>
      <x:c r="G1870" s="321" t="s">
        <x:v>6089</x:v>
      </x:c>
      <x:c r="H1870" s="321">
        <x:v>1</x:v>
      </x:c>
    </x:row>
    <x:row r="1871" spans="3:8">
      <x:c r="C1871" s="241" t="s">
        <x:v>2040</x:v>
      </x:c>
      <x:c r="D1871" s="240" t="s">
        <x:v>4027</x:v>
      </x:c>
      <x:c r="E1871" s="240">
        <x:v>1</x:v>
      </x:c>
      <x:c r="F1871" s="320" t="s">
        <x:v>8399</x:v>
      </x:c>
      <x:c r="G1871" s="321" t="s">
        <x:v>6089</x:v>
      </x:c>
      <x:c r="H1871" s="321">
        <x:v>1</x:v>
      </x:c>
    </x:row>
    <x:row r="1872" spans="5:5">
      <x:c r="E1872" s="240">
        <x:f>SUM(E1840:E1871)</x:f>
        <x:v>33</x:v>
      </x:c>
    </x:row>
    <x:row r="1873" spans="1:9">
      <x:c r="A1873" s="232">
        <x:v>45851</x:v>
      </x:c>
      <x:c r="B1873" s="499"/>
      <x:c r="C1873" s="241" t="s">
        <x:v>4413</x:v>
      </x:c>
      <x:c r="D1873" s="240" t="s">
        <x:v>4007</x:v>
      </x:c>
      <x:c r="E1873" s="240">
        <x:v>1</x:v>
      </x:c>
      <x:c r="F1873" s="396" t="s">
        <x:v>7825</x:v>
      </x:c>
      <x:c r="G1873" s="397" t="s">
        <x:v>6089</x:v>
      </x:c>
      <x:c r="H1873" s="397">
        <x:v>1</x:v>
      </x:c>
      <x:c r="I1873" s="240" t="s">
        <x:v>6487</x:v>
      </x:c>
    </x:row>
    <x:row r="1874" spans="3:8">
      <x:c r="C1874" s="241" t="s">
        <x:v>9016</x:v>
      </x:c>
      <x:c r="D1874" s="240" t="s">
        <x:v>4007</x:v>
      </x:c>
      <x:c r="E1874" s="240">
        <x:v>1</x:v>
      </x:c>
      <x:c r="F1874" s="396" t="s">
        <x:v>7512</x:v>
      </x:c>
      <x:c r="G1874" s="397" t="s">
        <x:v>6097</x:v>
      </x:c>
      <x:c r="H1874" s="397">
        <x:v>1</x:v>
      </x:c>
    </x:row>
    <x:row r="1875" spans="3:9">
      <x:c r="C1875" s="241" t="s">
        <x:v>7818</x:v>
      </x:c>
      <x:c r="D1875" s="240" t="s">
        <x:v>4007</x:v>
      </x:c>
      <x:c r="E1875" s="240">
        <x:v>1</x:v>
      </x:c>
      <x:c r="F1875" s="241" t="s">
        <x:v>6085</x:v>
      </x:c>
      <x:c r="G1875" s="240" t="s">
        <x:v>4027</x:v>
      </x:c>
      <x:c r="H1875" s="240">
        <x:v>1</x:v>
      </x:c>
      <x:c r="I1875" s="240" t="s">
        <x:v>6487</x:v>
      </x:c>
    </x:row>
    <x:row r="1876" spans="3:8">
      <x:c r="C1876" s="241" t="s">
        <x:v>8467</x:v>
      </x:c>
      <x:c r="D1876" s="240" t="s">
        <x:v>4007</x:v>
      </x:c>
      <x:c r="E1876" s="240">
        <x:v>1</x:v>
      </x:c>
      <x:c r="F1876" s="241" t="s">
        <x:v>6288</x:v>
      </x:c>
      <x:c r="G1876" s="240" t="s">
        <x:v>4027</x:v>
      </x:c>
      <x:c r="H1876" s="240">
        <x:v>1</x:v>
      </x:c>
    </x:row>
    <x:row r="1877" spans="3:9">
      <x:c r="C1877" s="241" t="s">
        <x:v>7512</x:v>
      </x:c>
      <x:c r="D1877" s="240" t="s">
        <x:v>6097</x:v>
      </x:c>
      <x:c r="E1877" s="240">
        <x:v>1</x:v>
      </x:c>
      <x:c r="F1877" s="241" t="s">
        <x:v>8384</x:v>
      </x:c>
      <x:c r="G1877" s="240" t="s">
        <x:v>6097</x:v>
      </x:c>
      <x:c r="H1877" s="240">
        <x:v>1</x:v>
      </x:c>
      <x:c r="I1877" s="240" t="s">
        <x:v>6487</x:v>
      </x:c>
    </x:row>
    <x:row r="1878" spans="3:9">
      <x:c r="C1878" s="241" t="s">
        <x:v>8384</x:v>
      </x:c>
      <x:c r="D1878" s="240" t="s">
        <x:v>6097</x:v>
      </x:c>
      <x:c r="E1878" s="240">
        <x:v>1</x:v>
      </x:c>
      <x:c r="F1878" s="453" t="s">
        <x:v>4579</x:v>
      </x:c>
      <x:c r="G1878" s="454" t="s">
        <x:v>6097</x:v>
      </x:c>
      <x:c r="H1878" s="454">
        <x:v>1</x:v>
      </x:c>
      <x:c r="I1878" s="240" t="s">
        <x:v>6487</x:v>
      </x:c>
    </x:row>
    <x:row r="1879" spans="3:9">
      <x:c r="C1879" s="241" t="s">
        <x:v>4579</x:v>
      </x:c>
      <x:c r="D1879" s="240" t="s">
        <x:v>6097</x:v>
      </x:c>
      <x:c r="E1879" s="240">
        <x:v>1</x:v>
      </x:c>
      <x:c r="F1879" s="453" t="s">
        <x:v>9169</x:v>
      </x:c>
      <x:c r="G1879" s="454" t="s">
        <x:v>4067</x:v>
      </x:c>
      <x:c r="H1879" s="454">
        <x:v>1</x:v>
      </x:c>
      <x:c r="I1879" s="240" t="s">
        <x:v>6487</x:v>
      </x:c>
    </x:row>
    <x:row r="1880" spans="3:9">
      <x:c r="C1880" s="241" t="s">
        <x:v>11459</x:v>
      </x:c>
      <x:c r="D1880" s="240" t="s">
        <x:v>6097</x:v>
      </x:c>
      <x:c r="E1880" s="240">
        <x:v>1</x:v>
      </x:c>
      <x:c r="F1880" s="453" t="s">
        <x:v>6302</x:v>
      </x:c>
      <x:c r="G1880" s="454" t="s">
        <x:v>6089</x:v>
      </x:c>
      <x:c r="H1880" s="454">
        <x:v>1</x:v>
      </x:c>
      <x:c r="I1880" s="240" t="s">
        <x:v>10339</x:v>
      </x:c>
    </x:row>
    <x:row r="1881" spans="3:9">
      <x:c r="C1881" s="241" t="s">
        <x:v>9241</x:v>
      </x:c>
      <x:c r="D1881" s="240" t="s">
        <x:v>6097</x:v>
      </x:c>
      <x:c r="E1881" s="240">
        <x:v>1</x:v>
      </x:c>
      <x:c r="F1881" s="241" t="s">
        <x:v>4413</x:v>
      </x:c>
      <x:c r="G1881" s="240" t="s">
        <x:v>4007</x:v>
      </x:c>
      <x:c r="H1881" s="240">
        <x:v>1</x:v>
      </x:c>
      <x:c r="I1881" s="240" t="s">
        <x:v>6487</x:v>
      </x:c>
    </x:row>
    <x:row r="1882" spans="3:9">
      <x:c r="C1882" s="241" t="s">
        <x:v>6320</x:v>
      </x:c>
      <x:c r="D1882" s="240" t="s">
        <x:v>6097</x:v>
      </x:c>
      <x:c r="E1882" s="240">
        <x:v>1</x:v>
      </x:c>
      <x:c r="F1882" s="241" t="s">
        <x:v>9016</x:v>
      </x:c>
      <x:c r="G1882" s="240" t="s">
        <x:v>4007</x:v>
      </x:c>
      <x:c r="H1882" s="240">
        <x:v>1</x:v>
      </x:c>
      <x:c r="I1882" s="240" t="s">
        <x:v>6487</x:v>
      </x:c>
    </x:row>
    <x:row r="1883" spans="3:8">
      <x:c r="C1883" s="241" t="s">
        <x:v>9182</x:v>
      </x:c>
      <x:c r="D1883" s="240" t="s">
        <x:v>6097</x:v>
      </x:c>
      <x:c r="E1883" s="240">
        <x:v>1</x:v>
      </x:c>
      <x:c r="F1883" s="241" t="s">
        <x:v>7818</x:v>
      </x:c>
      <x:c r="G1883" s="240" t="s">
        <x:v>4007</x:v>
      </x:c>
      <x:c r="H1883" s="240">
        <x:v>1</x:v>
      </x:c>
    </x:row>
    <x:row r="1884" spans="3:8">
      <x:c r="C1884" s="241" t="s">
        <x:v>9169</x:v>
      </x:c>
      <x:c r="D1884" s="240" t="s">
        <x:v>4067</x:v>
      </x:c>
      <x:c r="E1884" s="240">
        <x:v>1</x:v>
      </x:c>
      <x:c r="F1884" s="241" t="s">
        <x:v>7820</x:v>
      </x:c>
      <x:c r="G1884" s="240" t="s">
        <x:v>4027</x:v>
      </x:c>
      <x:c r="H1884" s="240">
        <x:v>1</x:v>
      </x:c>
    </x:row>
    <x:row r="1885" spans="3:9">
      <x:c r="C1885" s="241" t="s">
        <x:v>6072</x:v>
      </x:c>
      <x:c r="D1885" s="240" t="s">
        <x:v>4067</x:v>
      </x:c>
      <x:c r="E1885" s="240">
        <x:v>1</x:v>
      </x:c>
      <x:c r="F1885" s="241" t="s">
        <x:v>11459</x:v>
      </x:c>
      <x:c r="G1885" s="240" t="s">
        <x:v>6097</x:v>
      </x:c>
      <x:c r="H1885" s="240">
        <x:v>1</x:v>
      </x:c>
      <x:c r="I1885" s="240" t="s">
        <x:v>6487</x:v>
      </x:c>
    </x:row>
    <x:row r="1886" spans="3:8">
      <x:c r="C1886" s="241" t="s">
        <x:v>7825</x:v>
      </x:c>
      <x:c r="D1886" s="240" t="s">
        <x:v>6089</x:v>
      </x:c>
      <x:c r="E1886" s="240">
        <x:v>1</x:v>
      </x:c>
      <x:c r="F1886" s="320" t="s">
        <x:v>9241</x:v>
      </x:c>
      <x:c r="G1886" s="321" t="s">
        <x:v>6097</x:v>
      </x:c>
      <x:c r="H1886" s="321">
        <x:v>1</x:v>
      </x:c>
    </x:row>
    <x:row r="1887" spans="3:9">
      <x:c r="C1887" s="241" t="s">
        <x:v>6302</x:v>
      </x:c>
      <x:c r="D1887" s="240" t="s">
        <x:v>6089</x:v>
      </x:c>
      <x:c r="E1887" s="240">
        <x:v>1</x:v>
      </x:c>
      <x:c r="F1887" s="320" t="s">
        <x:v>6320</x:v>
      </x:c>
      <x:c r="G1887" s="321" t="s">
        <x:v>6097</x:v>
      </x:c>
      <x:c r="H1887" s="321">
        <x:v>1</x:v>
      </x:c>
      <x:c r="I1887" s="240" t="s">
        <x:v>6487</x:v>
      </x:c>
    </x:row>
    <x:row r="1888" spans="3:8">
      <x:c r="C1888" s="241" t="s">
        <x:v>6085</x:v>
      </x:c>
      <x:c r="D1888" s="240" t="s">
        <x:v>4027</x:v>
      </x:c>
      <x:c r="E1888" s="240">
        <x:v>1</x:v>
      </x:c>
      <x:c r="F1888" s="320" t="s">
        <x:v>8467</x:v>
      </x:c>
      <x:c r="G1888" s="321" t="s">
        <x:v>4007</x:v>
      </x:c>
      <x:c r="H1888" s="321">
        <x:v>1</x:v>
      </x:c>
    </x:row>
    <x:row r="1889" spans="3:8">
      <x:c r="C1889" s="241" t="s">
        <x:v>6288</x:v>
      </x:c>
      <x:c r="D1889" s="240" t="s">
        <x:v>4027</x:v>
      </x:c>
      <x:c r="E1889" s="240">
        <x:v>1</x:v>
      </x:c>
      <x:c r="F1889" s="320" t="s">
        <x:v>6072</x:v>
      </x:c>
      <x:c r="G1889" s="321" t="s">
        <x:v>4067</x:v>
      </x:c>
      <x:c r="H1889" s="321">
        <x:v>1</x:v>
      </x:c>
    </x:row>
    <x:row r="1890" spans="3:8">
      <x:c r="C1890" s="241" t="s">
        <x:v>7820</x:v>
      </x:c>
      <x:c r="D1890" s="240" t="s">
        <x:v>4027</x:v>
      </x:c>
      <x:c r="E1890" s="240">
        <x:v>1</x:v>
      </x:c>
      <x:c r="F1890" s="320" t="s">
        <x:v>9182</x:v>
      </x:c>
      <x:c r="G1890" s="321" t="s">
        <x:v>6097</x:v>
      </x:c>
      <x:c r="H1890" s="321">
        <x:v>1</x:v>
      </x:c>
    </x:row>
    <x:row r="1891" spans="3:8">
      <x:c r="C1891" s="241" t="s">
        <x:v>9263</x:v>
      </x:c>
      <x:c r="D1891" s="240" t="s">
        <x:v>4027</x:v>
      </x:c>
      <x:c r="E1891" s="240">
        <x:v>1</x:v>
      </x:c>
      <x:c r="F1891" s="320" t="s">
        <x:v>9263</x:v>
      </x:c>
      <x:c r="G1891" s="321" t="s">
        <x:v>4027</x:v>
      </x:c>
      <x:c r="H1891" s="321">
        <x:v>1</x:v>
      </x:c>
    </x:row>
    <x:row r="1892" spans="5:5">
      <x:c r="E1892" s="240">
        <x:f>SUM(E1873:E1891)</x:f>
        <x:v>19</x:v>
      </x:c>
    </x:row>
    <x:row r="1893" spans="1:9">
      <x:c r="A1893" s="232">
        <x:v>45852</x:v>
      </x:c>
      <x:c r="B1893" s="499"/>
      <x:c r="C1893" s="241" t="s">
        <x:v>8114</x:v>
      </x:c>
      <x:c r="D1893" s="240" t="s">
        <x:v>4007</x:v>
      </x:c>
      <x:c r="E1893" s="240">
        <x:v>1</x:v>
      </x:c>
      <x:c r="F1893" s="300" t="s">
        <x:v>8114</x:v>
      </x:c>
      <x:c r="G1893" s="301" t="s">
        <x:v>4007</x:v>
      </x:c>
      <x:c r="H1893" s="301">
        <x:v>1</x:v>
      </x:c>
      <x:c r="I1893" s="240" t="s">
        <x:v>6487</x:v>
      </x:c>
    </x:row>
    <x:row r="1894" spans="3:8">
      <x:c r="C1894" s="241" t="s">
        <x:v>9129</x:v>
      </x:c>
      <x:c r="D1894" s="240" t="s">
        <x:v>4007</x:v>
      </x:c>
      <x:c r="E1894" s="240">
        <x:v>1</x:v>
      </x:c>
      <x:c r="F1894" s="300" t="s">
        <x:v>7472</x:v>
      </x:c>
      <x:c r="G1894" s="301" t="s">
        <x:v>6097</x:v>
      </x:c>
      <x:c r="H1894" s="301">
        <x:v>1</x:v>
      </x:c>
    </x:row>
    <x:row r="1895" spans="3:8">
      <x:c r="C1895" s="241" t="s">
        <x:v>8467</x:v>
      </x:c>
      <x:c r="D1895" s="240" t="s">
        <x:v>4007</x:v>
      </x:c>
      <x:c r="E1895" s="240">
        <x:v>1</x:v>
      </x:c>
      <x:c r="F1895" s="300" t="s">
        <x:v>2576</x:v>
      </x:c>
      <x:c r="G1895" s="301" t="s">
        <x:v>6089</x:v>
      </x:c>
      <x:c r="H1895" s="301">
        <x:v>1</x:v>
      </x:c>
    </x:row>
    <x:row r="1896" spans="3:8">
      <x:c r="C1896" s="241" t="s">
        <x:v>6031</x:v>
      </x:c>
      <x:c r="D1896" s="240" t="s">
        <x:v>4007</x:v>
      </x:c>
      <x:c r="E1896" s="240">
        <x:v>1</x:v>
      </x:c>
      <x:c r="F1896" s="300" t="s">
        <x:v>8073</x:v>
      </x:c>
      <x:c r="G1896" s="301" t="s">
        <x:v>4067</x:v>
      </x:c>
      <x:c r="H1896" s="301">
        <x:v>1</x:v>
      </x:c>
    </x:row>
    <x:row r="1897" spans="3:9">
      <x:c r="C1897" s="241" t="s">
        <x:v>9048</x:v>
      </x:c>
      <x:c r="D1897" s="240" t="s">
        <x:v>4007</x:v>
      </x:c>
      <x:c r="E1897" s="240">
        <x:v>1</x:v>
      </x:c>
      <x:c r="F1897" s="300" t="s">
        <x:v>2228</x:v>
      </x:c>
      <x:c r="G1897" s="301" t="s">
        <x:v>6089</x:v>
      </x:c>
      <x:c r="H1897" s="301">
        <x:v>1</x:v>
      </x:c>
      <x:c r="I1897" s="240" t="s">
        <x:v>6487</x:v>
      </x:c>
    </x:row>
    <x:row r="1898" spans="3:8">
      <x:c r="C1898" s="241" t="s">
        <x:v>7472</x:v>
      </x:c>
      <x:c r="D1898" s="240" t="s">
        <x:v>6097</x:v>
      </x:c>
      <x:c r="E1898" s="240">
        <x:v>1</x:v>
      </x:c>
      <x:c r="F1898" s="241" t="s">
        <x:v>4382</x:v>
      </x:c>
      <x:c r="G1898" s="240" t="s">
        <x:v>4067</x:v>
      </x:c>
      <x:c r="H1898" s="240">
        <x:v>1</x:v>
      </x:c>
    </x:row>
    <x:row r="1899" spans="3:9">
      <x:c r="C1899" s="241" t="s">
        <x:v>8384</x:v>
      </x:c>
      <x:c r="D1899" s="240" t="s">
        <x:v>6097</x:v>
      </x:c>
      <x:c r="E1899" s="240">
        <x:v>1</x:v>
      </x:c>
      <x:c r="F1899" s="241" t="s">
        <x:v>8384</x:v>
      </x:c>
      <x:c r="G1899" s="240" t="s">
        <x:v>6097</x:v>
      </x:c>
      <x:c r="H1899" s="240">
        <x:v>1</x:v>
      </x:c>
      <x:c r="I1899" s="240" t="s">
        <x:v>10339</x:v>
      </x:c>
    </x:row>
    <x:row r="1900" spans="3:8">
      <x:c r="C1900" s="241" t="s">
        <x:v>8517</x:v>
      </x:c>
      <x:c r="D1900" s="240" t="s">
        <x:v>6097</x:v>
      </x:c>
      <x:c r="E1900" s="240">
        <x:v>1</x:v>
      </x:c>
      <x:c r="F1900" s="241" t="s">
        <x:v>9129</x:v>
      </x:c>
      <x:c r="G1900" s="240" t="s">
        <x:v>4007</x:v>
      </x:c>
      <x:c r="H1900" s="240">
        <x:v>1</x:v>
      </x:c>
    </x:row>
    <x:row r="1901" spans="3:9">
      <x:c r="C1901" s="241" t="s">
        <x:v>8073</x:v>
      </x:c>
      <x:c r="D1901" s="240" t="s">
        <x:v>4067</x:v>
      </x:c>
      <x:c r="E1901" s="240">
        <x:v>1</x:v>
      </x:c>
      <x:c r="F1901" s="453" t="s">
        <x:v>2024</x:v>
      </x:c>
      <x:c r="G1901" s="454" t="s">
        <x:v>6089</x:v>
      </x:c>
      <x:c r="H1901" s="454">
        <x:v>1</x:v>
      </x:c>
      <x:c r="I1901" s="240" t="s">
        <x:v>10339</x:v>
      </x:c>
    </x:row>
    <x:row r="1902" spans="3:9">
      <x:c r="C1902" s="241" t="s">
        <x:v>4382</x:v>
      </x:c>
      <x:c r="D1902" s="240" t="s">
        <x:v>4067</x:v>
      </x:c>
      <x:c r="E1902" s="240">
        <x:v>1</x:v>
      </x:c>
      <x:c r="F1902" s="453" t="s">
        <x:v>4541</x:v>
      </x:c>
      <x:c r="G1902" s="454" t="s">
        <x:v>4027</x:v>
      </x:c>
      <x:c r="H1902" s="454">
        <x:v>1</x:v>
      </x:c>
      <x:c r="I1902" s="240" t="s">
        <x:v>6487</x:v>
      </x:c>
    </x:row>
    <x:row r="1903" spans="3:8">
      <x:c r="C1903" s="241" t="s">
        <x:v>9145</x:v>
      </x:c>
      <x:c r="D1903" s="240" t="s">
        <x:v>4067</x:v>
      </x:c>
      <x:c r="E1903" s="240">
        <x:v>1</x:v>
      </x:c>
      <x:c r="F1903" s="453" t="s">
        <x:v>2495</x:v>
      </x:c>
      <x:c r="G1903" s="454" t="s">
        <x:v>4027</x:v>
      </x:c>
      <x:c r="H1903" s="454">
        <x:v>1</x:v>
      </x:c>
    </x:row>
    <x:row r="1904" spans="3:8">
      <x:c r="C1904" s="241" t="s">
        <x:v>2576</x:v>
      </x:c>
      <x:c r="D1904" s="240" t="s">
        <x:v>6089</x:v>
      </x:c>
      <x:c r="E1904" s="240">
        <x:v>1</x:v>
      </x:c>
      <x:c r="F1904" s="241" t="s">
        <x:v>6067</x:v>
      </x:c>
      <x:c r="G1904" s="240" t="s">
        <x:v>6089</x:v>
      </x:c>
      <x:c r="H1904" s="240">
        <x:v>1</x:v>
      </x:c>
    </x:row>
    <x:row r="1905" spans="3:8">
      <x:c r="C1905" s="241" t="s">
        <x:v>2228</x:v>
      </x:c>
      <x:c r="D1905" s="240" t="s">
        <x:v>6089</x:v>
      </x:c>
      <x:c r="E1905" s="240">
        <x:v>1</x:v>
      </x:c>
      <x:c r="F1905" s="241" t="s">
        <x:v>8467</x:v>
      </x:c>
      <x:c r="G1905" s="240" t="s">
        <x:v>4007</x:v>
      </x:c>
      <x:c r="H1905" s="240">
        <x:v>1</x:v>
      </x:c>
    </x:row>
    <x:row r="1906" spans="3:8">
      <x:c r="C1906" s="241" t="s">
        <x:v>2024</x:v>
      </x:c>
      <x:c r="D1906" s="240" t="s">
        <x:v>6089</x:v>
      </x:c>
      <x:c r="E1906" s="240">
        <x:v>1</x:v>
      </x:c>
      <x:c r="F1906" s="241" t="s">
        <x:v>6031</x:v>
      </x:c>
      <x:c r="G1906" s="240" t="s">
        <x:v>4007</x:v>
      </x:c>
      <x:c r="H1906" s="240">
        <x:v>1</x:v>
      </x:c>
    </x:row>
    <x:row r="1907" spans="3:8">
      <x:c r="C1907" s="241" t="s">
        <x:v>6067</x:v>
      </x:c>
      <x:c r="D1907" s="240" t="s">
        <x:v>6089</x:v>
      </x:c>
      <x:c r="E1907" s="240">
        <x:v>1</x:v>
      </x:c>
      <x:c r="F1907" s="241" t="s">
        <x:v>9145</x:v>
      </x:c>
      <x:c r="G1907" s="240" t="s">
        <x:v>4067</x:v>
      </x:c>
      <x:c r="H1907" s="240">
        <x:v>1</x:v>
      </x:c>
    </x:row>
    <x:row r="1908" spans="3:8">
      <x:c r="C1908" s="241" t="s">
        <x:v>2132</x:v>
      </x:c>
      <x:c r="D1908" s="240" t="s">
        <x:v>6089</x:v>
      </x:c>
      <x:c r="E1908" s="240">
        <x:v>1</x:v>
      </x:c>
      <x:c r="F1908" s="241" t="s">
        <x:v>8517</x:v>
      </x:c>
      <x:c r="G1908" s="240" t="s">
        <x:v>6097</x:v>
      </x:c>
      <x:c r="H1908" s="240">
        <x:v>1</x:v>
      </x:c>
    </x:row>
    <x:row r="1909" spans="3:8">
      <x:c r="C1909" s="241" t="s">
        <x:v>8399</x:v>
      </x:c>
      <x:c r="D1909" s="240" t="s">
        <x:v>6089</x:v>
      </x:c>
      <x:c r="E1909" s="240">
        <x:v>2</x:v>
      </x:c>
      <x:c r="F1909" s="241" t="s">
        <x:v>9048</x:v>
      </x:c>
      <x:c r="G1909" s="240" t="s">
        <x:v>4007</x:v>
      </x:c>
      <x:c r="H1909" s="240">
        <x:v>1</x:v>
      </x:c>
    </x:row>
    <x:row r="1910" spans="3:8">
      <x:c r="C1910" s="241" t="s">
        <x:v>4541</x:v>
      </x:c>
      <x:c r="D1910" s="240" t="s">
        <x:v>4027</x:v>
      </x:c>
      <x:c r="E1910" s="240">
        <x:v>1</x:v>
      </x:c>
      <x:c r="F1910" s="241" t="s">
        <x:v>2132</x:v>
      </x:c>
      <x:c r="G1910" s="240" t="s">
        <x:v>6089</x:v>
      </x:c>
      <x:c r="H1910" s="240">
        <x:v>1</x:v>
      </x:c>
    </x:row>
    <x:row r="1911" spans="3:8">
      <x:c r="C1911" s="241" t="s">
        <x:v>2495</x:v>
      </x:c>
      <x:c r="D1911" s="240" t="s">
        <x:v>4027</x:v>
      </x:c>
      <x:c r="E1911" s="240">
        <x:v>1</x:v>
      </x:c>
      <x:c r="F1911" s="241" t="s">
        <x:v>8399</x:v>
      </x:c>
      <x:c r="G1911" s="240" t="s">
        <x:v>6089</x:v>
      </x:c>
      <x:c r="H1911" s="240">
        <x:v>2</x:v>
      </x:c>
    </x:row>
    <x:row r="1912" spans="5:9">
      <x:c r="E1912" s="240">
        <x:f>SUM(E1893:E1911)</x:f>
        <x:v>20</x:v>
      </x:c>
      <x:c r="F1912" s="240">
        <x:v>2507050501</x:v>
      </x:c>
      <x:c r="G1912" s="240" t="s">
        <x:v>4061</x:v>
      </x:c>
      <x:c r="H1912" s="240">
        <x:v>4</x:v>
      </x:c>
      <x:c r="I1912" s="240" t="s">
        <x:v>338</x:v>
      </x:c>
    </x:row>
    <x:row r="1913" spans="6:9">
      <x:c r="F1913" s="240">
        <x:v>2505060315</x:v>
      </x:c>
      <x:c r="G1913" s="240" t="s">
        <x:v>4007</x:v>
      </x:c>
      <x:c r="H1913" s="240">
        <x:v>1</x:v>
      </x:c>
      <x:c r="I1913" s="240" t="s">
        <x:v>338</x:v>
      </x:c>
    </x:row>
    <x:row r="1914" spans="6:9">
      <x:c r="F1914" s="240">
        <x:v>2505070311</x:v>
      </x:c>
      <x:c r="G1914" s="240" t="s">
        <x:v>4007</x:v>
      </x:c>
      <x:c r="H1914" s="240">
        <x:v>2</x:v>
      </x:c>
      <x:c r="I1914" s="240" t="s">
        <x:v>338</x:v>
      </x:c>
    </x:row>
    <x:row r="1915" spans="6:9">
      <x:c r="F1915" s="240">
        <x:v>2505070312</x:v>
      </x:c>
      <x:c r="G1915" s="240" t="s">
        <x:v>4007</x:v>
      </x:c>
      <x:c r="H1915" s="240">
        <x:v>1</x:v>
      </x:c>
      <x:c r="I1915" s="240" t="s">
        <x:v>190</x:v>
      </x:c>
    </x:row>
    <x:row r="1916" spans="6:9">
      <x:c r="F1916" s="240">
        <x:v>2505070313</x:v>
      </x:c>
      <x:c r="G1916" s="240" t="s">
        <x:v>4007</x:v>
      </x:c>
      <x:c r="H1916" s="240">
        <x:v>1</x:v>
      </x:c>
      <x:c r="I1916" s="240" t="s">
        <x:v>338</x:v>
      </x:c>
    </x:row>
    <x:row r="1917" spans="6:9">
      <x:c r="F1917" s="240">
        <x:v>2504130103</x:v>
      </x:c>
      <x:c r="G1917" s="240" t="s">
        <x:v>4067</x:v>
      </x:c>
      <x:c r="H1917" s="240">
        <x:v>1</x:v>
      </x:c>
      <x:c r="I1917" s="240" t="s">
        <x:v>5808</x:v>
      </x:c>
    </x:row>
    <x:row r="1918" spans="1:8">
      <x:c r="A1918" s="232">
        <x:v>45853</x:v>
      </x:c>
      <x:c r="B1918" s="499"/>
      <x:c r="C1918" s="241" t="s">
        <x:v>2064</x:v>
      </x:c>
      <x:c r="D1918" s="240" t="s">
        <x:v>6097</x:v>
      </x:c>
      <x:c r="E1918" s="240">
        <x:v>1</x:v>
      </x:c>
      <x:c r="F1918" s="241" t="s">
        <x:v>9166</x:v>
      </x:c>
      <x:c r="G1918" s="240" t="s">
        <x:v>6089</x:v>
      </x:c>
      <x:c r="H1918" s="240">
        <x:v>1</x:v>
      </x:c>
    </x:row>
    <x:row r="1919" spans="3:9">
      <x:c r="C1919" s="241" t="s">
        <x:v>4408</x:v>
      </x:c>
      <x:c r="D1919" s="240" t="s">
        <x:v>6097</x:v>
      </x:c>
      <x:c r="E1919" s="240">
        <x:v>1</x:v>
      </x:c>
      <x:c r="F1919" s="241" t="s">
        <x:v>8533</x:v>
      </x:c>
      <x:c r="G1919" s="240" t="s">
        <x:v>4067</x:v>
      </x:c>
      <x:c r="H1919" s="240">
        <x:v>1</x:v>
      </x:c>
      <x:c r="I1919" s="240" t="s">
        <x:v>6487</x:v>
      </x:c>
    </x:row>
    <x:row r="1920" spans="3:9">
      <x:c r="C1920" s="241" t="s">
        <x:v>8533</x:v>
      </x:c>
      <x:c r="D1920" s="240" t="s">
        <x:v>4067</x:v>
      </x:c>
      <x:c r="E1920" s="240">
        <x:v>1</x:v>
      </x:c>
      <x:c r="F1920" s="455" t="s">
        <x:v>9321</x:v>
      </x:c>
      <x:c r="G1920" s="456" t="s">
        <x:v>4027</x:v>
      </x:c>
      <x:c r="H1920" s="456">
        <x:v>1</x:v>
      </x:c>
      <x:c r="I1920" s="240" t="s">
        <x:v>10339</x:v>
      </x:c>
    </x:row>
    <x:row r="1921" spans="3:8">
      <x:c r="C1921" s="241" t="s">
        <x:v>9166</x:v>
      </x:c>
      <x:c r="D1921" s="240" t="s">
        <x:v>6089</x:v>
      </x:c>
      <x:c r="E1921" s="240">
        <x:v>1</x:v>
      </x:c>
      <x:c r="F1921" s="455" t="s">
        <x:v>12526</x:v>
      </x:c>
      <x:c r="G1921" s="456" t="s">
        <x:v>4027</x:v>
      </x:c>
      <x:c r="H1921" s="456">
        <x:v>1</x:v>
      </x:c>
    </x:row>
    <x:row r="1922" spans="3:8">
      <x:c r="C1922" s="241" t="s">
        <x:v>9321</x:v>
      </x:c>
      <x:c r="D1922" s="240" t="s">
        <x:v>4027</x:v>
      </x:c>
      <x:c r="E1922" s="240">
        <x:v>1</x:v>
      </x:c>
      <x:c r="F1922" s="241" t="s">
        <x:v>2064</x:v>
      </x:c>
      <x:c r="G1922" s="240" t="s">
        <x:v>6097</x:v>
      </x:c>
      <x:c r="H1922" s="240">
        <x:v>1</x:v>
      </x:c>
    </x:row>
    <x:row r="1923" spans="3:8">
      <x:c r="C1923" s="241" t="s">
        <x:v>12526</x:v>
      </x:c>
      <x:c r="D1923" s="240" t="s">
        <x:v>4027</x:v>
      </x:c>
      <x:c r="E1923" s="240">
        <x:v>1</x:v>
      </x:c>
      <x:c r="F1923" s="241" t="s">
        <x:v>4408</x:v>
      </x:c>
      <x:c r="G1923" s="240" t="s">
        <x:v>6097</x:v>
      </x:c>
      <x:c r="H1923" s="240">
        <x:v>1</x:v>
      </x:c>
    </x:row>
    <x:row r="1924" spans="5:5">
      <x:c r="E1924" s="240">
        <x:f>SUM(E1918:E1923)</x:f>
        <x:v>6</x:v>
      </x:c>
    </x:row>
    <x:row r="1925" spans="1:9">
      <x:c r="A1925" s="232">
        <x:v>45854</x:v>
      </x:c>
      <x:c r="B1925" s="499"/>
      <x:c r="C1925" s="241" t="s">
        <x:v>7852</x:v>
      </x:c>
      <x:c r="D1925" s="240" t="s">
        <x:v>4007</x:v>
      </x:c>
      <x:c r="E1925" s="240">
        <x:v>1</x:v>
      </x:c>
      <x:c r="F1925" s="455" t="s">
        <x:v>7783</x:v>
      </x:c>
      <x:c r="G1925" s="456" t="s">
        <x:v>4027</x:v>
      </x:c>
      <x:c r="H1925" s="456">
        <x:v>1</x:v>
      </x:c>
      <x:c r="I1925" s="240" t="s">
        <x:v>10339</x:v>
      </x:c>
    </x:row>
    <x:row r="1926" spans="1:9">
      <x:c r="A1926" s="232">
        <x:v>45855</x:v>
      </x:c>
      <x:c r="B1926" s="499"/>
      <x:c r="C1926" s="241" t="s">
        <x:v>9019</x:v>
      </x:c>
      <x:c r="D1926" s="240" t="s">
        <x:v>6097</x:v>
      </x:c>
      <x:c r="E1926" s="240">
        <x:v>1</x:v>
      </x:c>
      <x:c r="F1926" s="455" t="s">
        <x:v>7852</x:v>
      </x:c>
      <x:c r="G1926" s="456" t="s">
        <x:v>4007</x:v>
      </x:c>
      <x:c r="H1926" s="456">
        <x:v>1</x:v>
      </x:c>
      <x:c r="I1926" s="240" t="s">
        <x:v>6487</x:v>
      </x:c>
    </x:row>
    <x:row r="1927" spans="3:8">
      <x:c r="C1927" s="241" t="s">
        <x:v>8993</x:v>
      </x:c>
      <x:c r="D1927" s="240" t="s">
        <x:v>6097</x:v>
      </x:c>
      <x:c r="E1927" s="240">
        <x:v>1</x:v>
      </x:c>
      <x:c r="F1927" s="241" t="s">
        <x:v>9137</x:v>
      </x:c>
      <x:c r="G1927" s="240" t="s">
        <x:v>4067</x:v>
      </x:c>
      <x:c r="H1927" s="240">
        <x:v>1</x:v>
      </x:c>
    </x:row>
    <x:row r="1928" spans="3:8">
      <x:c r="C1928" s="241" t="s">
        <x:v>9137</x:v>
      </x:c>
      <x:c r="D1928" s="240" t="s">
        <x:v>4067</x:v>
      </x:c>
      <x:c r="E1928" s="240">
        <x:v>1</x:v>
      </x:c>
      <x:c r="F1928" s="366" t="s">
        <x:v>6094</x:v>
      </x:c>
      <x:c r="G1928" s="367" t="s">
        <x:v>4067</x:v>
      </x:c>
      <x:c r="H1928" s="367">
        <x:v>1</x:v>
      </x:c>
    </x:row>
    <x:row r="1929" spans="3:8">
      <x:c r="C1929" s="241" t="s">
        <x:v>6094</x:v>
      </x:c>
      <x:c r="D1929" s="240" t="s">
        <x:v>4067</x:v>
      </x:c>
      <x:c r="E1929" s="240">
        <x:v>1</x:v>
      </x:c>
      <x:c r="F1929" s="366" t="s">
        <x:v>9019</x:v>
      </x:c>
      <x:c r="G1929" s="367" t="s">
        <x:v>6097</x:v>
      </x:c>
      <x:c r="H1929" s="367">
        <x:v>1</x:v>
      </x:c>
    </x:row>
    <x:row r="1930" spans="3:9">
      <x:c r="C1930" s="241" t="s">
        <x:v>8520</x:v>
      </x:c>
      <x:c r="D1930" s="240" t="s">
        <x:v>4067</x:v>
      </x:c>
      <x:c r="E1930" s="240">
        <x:v>1</x:v>
      </x:c>
      <x:c r="F1930" s="366" t="s">
        <x:v>8993</x:v>
      </x:c>
      <x:c r="G1930" s="367" t="s">
        <x:v>6097</x:v>
      </x:c>
      <x:c r="H1930" s="367">
        <x:v>1</x:v>
      </x:c>
      <x:c r="I1930" s="240" t="s">
        <x:v>6487</x:v>
      </x:c>
    </x:row>
    <x:row r="1931" spans="3:8">
      <x:c r="C1931" s="241" t="s">
        <x:v>4381</x:v>
      </x:c>
      <x:c r="D1931" s="240" t="s">
        <x:v>6089</x:v>
      </x:c>
      <x:c r="E1931" s="240">
        <x:v>1</x:v>
      </x:c>
      <x:c r="F1931" s="241" t="s">
        <x:v>8520</x:v>
      </x:c>
      <x:c r="G1931" s="240" t="s">
        <x:v>4067</x:v>
      </x:c>
      <x:c r="H1931" s="240">
        <x:v>1</x:v>
      </x:c>
    </x:row>
    <x:row r="1932" spans="3:8">
      <x:c r="C1932" s="241" t="s">
        <x:v>7783</x:v>
      </x:c>
      <x:c r="D1932" s="240" t="s">
        <x:v>4027</x:v>
      </x:c>
      <x:c r="E1932" s="240">
        <x:v>1</x:v>
      </x:c>
      <x:c r="F1932" s="241" t="s">
        <x:v>4381</x:v>
      </x:c>
      <x:c r="G1932" s="240" t="s">
        <x:v>6089</x:v>
      </x:c>
      <x:c r="H1932" s="240">
        <x:v>1</x:v>
      </x:c>
    </x:row>
    <x:row r="1933" spans="5:5">
      <x:c r="E1933" s="240">
        <x:f>SUM(E1925:E1932)</x:f>
        <x:v>8</x:v>
      </x:c>
    </x:row>
    <x:row r="1934" spans="1:9">
      <x:c r="A1934" s="232">
        <x:v>45855</x:v>
      </x:c>
      <x:c r="B1934" s="499"/>
      <x:c r="C1934" s="241" t="s">
        <x:v>9306</x:v>
      </x:c>
      <x:c r="D1934" s="240" t="s">
        <x:v>4061</x:v>
      </x:c>
      <x:c r="E1934" s="240">
        <x:v>1</x:v>
      </x:c>
      <x:c r="F1934" s="455" t="s">
        <x:v>8355</x:v>
      </x:c>
      <x:c r="G1934" s="456" t="s">
        <x:v>4027</x:v>
      </x:c>
      <x:c r="H1934" s="456">
        <x:v>1</x:v>
      </x:c>
      <x:c r="I1934" s="240" t="s">
        <x:v>6487</x:v>
      </x:c>
    </x:row>
    <x:row r="1935" spans="3:9">
      <x:c r="C1935" s="241" t="s">
        <x:v>8987</x:v>
      </x:c>
      <x:c r="D1935" s="240" t="s">
        <x:v>6097</x:v>
      </x:c>
      <x:c r="E1935" s="240">
        <x:v>1</x:v>
      </x:c>
      <x:c r="F1935" s="455" t="s">
        <x:v>4427</x:v>
      </x:c>
      <x:c r="G1935" s="456" t="s">
        <x:v>6089</x:v>
      </x:c>
      <x:c r="H1935" s="456">
        <x:v>2</x:v>
      </x:c>
      <x:c r="I1935" s="240" t="s">
        <x:v>10339</x:v>
      </x:c>
    </x:row>
    <x:row r="1936" spans="3:9">
      <x:c r="C1936" s="241" t="s">
        <x:v>11459</x:v>
      </x:c>
      <x:c r="D1936" s="240" t="s">
        <x:v>6097</x:v>
      </x:c>
      <x:c r="E1936" s="240">
        <x:v>1</x:v>
      </x:c>
      <x:c r="F1936" s="241" t="s">
        <x:v>4368</x:v>
      </x:c>
      <x:c r="G1936" s="240" t="s">
        <x:v>4027</x:v>
      </x:c>
      <x:c r="H1936" s="240">
        <x:v>1</x:v>
      </x:c>
      <x:c r="I1936" s="240" t="s">
        <x:v>10339</x:v>
      </x:c>
    </x:row>
    <x:row r="1937" spans="3:9">
      <x:c r="C1937" s="241" t="s">
        <x:v>6320</x:v>
      </x:c>
      <x:c r="D1937" s="240" t="s">
        <x:v>6097</x:v>
      </x:c>
      <x:c r="E1937" s="240">
        <x:v>1</x:v>
      </x:c>
      <x:c r="F1937" s="241" t="s">
        <x:v>6084</x:v>
      </x:c>
      <x:c r="G1937" s="240" t="s">
        <x:v>4067</x:v>
      </x:c>
      <x:c r="H1937" s="240">
        <x:v>1</x:v>
      </x:c>
      <x:c r="I1937" s="240" t="s">
        <x:v>10339</x:v>
      </x:c>
    </x:row>
    <x:row r="1938" spans="3:9">
      <x:c r="C1938" s="241" t="s">
        <x:v>6084</x:v>
      </x:c>
      <x:c r="D1938" s="240" t="s">
        <x:v>4067</x:v>
      </x:c>
      <x:c r="E1938" s="240">
        <x:v>1</x:v>
      </x:c>
      <x:c r="F1938" s="241" t="s">
        <x:v>9292</x:v>
      </x:c>
      <x:c r="G1938" s="240" t="s">
        <x:v>6089</x:v>
      </x:c>
      <x:c r="H1938" s="240">
        <x:v>1</x:v>
      </x:c>
      <x:c r="I1938" s="240" t="s">
        <x:v>10339</x:v>
      </x:c>
    </x:row>
    <x:row r="1939" spans="3:8">
      <x:c r="C1939" s="241" t="s">
        <x:v>8999</x:v>
      </x:c>
      <x:c r="D1939" s="240" t="s">
        <x:v>4067</x:v>
      </x:c>
      <x:c r="E1939" s="240">
        <x:v>1</x:v>
      </x:c>
      <x:c r="F1939" s="241" t="s">
        <x:v>8999</x:v>
      </x:c>
      <x:c r="G1939" s="240" t="s">
        <x:v>4067</x:v>
      </x:c>
      <x:c r="H1939" s="240">
        <x:v>1</x:v>
      </x:c>
    </x:row>
    <x:row r="1940" spans="3:9">
      <x:c r="C1940" s="241" t="s">
        <x:v>6313</x:v>
      </x:c>
      <x:c r="D1940" s="240" t="s">
        <x:v>4067</x:v>
      </x:c>
      <x:c r="E1940" s="240">
        <x:v>1</x:v>
      </x:c>
      <x:c r="F1940" s="241" t="s">
        <x:v>8978</x:v>
      </x:c>
      <x:c r="G1940" s="240" t="s">
        <x:v>6089</x:v>
      </x:c>
      <x:c r="H1940" s="240">
        <x:v>1</x:v>
      </x:c>
      <x:c r="I1940" s="240" t="s">
        <x:v>10339</x:v>
      </x:c>
    </x:row>
    <x:row r="1941" spans="3:9">
      <x:c r="C1941" s="241" t="s">
        <x:v>6254</x:v>
      </x:c>
      <x:c r="D1941" s="240" t="s">
        <x:v>4067</x:v>
      </x:c>
      <x:c r="E1941" s="240">
        <x:v>1</x:v>
      </x:c>
      <x:c r="F1941" s="241" t="s">
        <x:v>6313</x:v>
      </x:c>
      <x:c r="G1941" s="240" t="s">
        <x:v>4067</x:v>
      </x:c>
      <x:c r="H1941" s="240">
        <x:v>1</x:v>
      </x:c>
      <x:c r="I1941" s="240" t="s">
        <x:v>10339</x:v>
      </x:c>
    </x:row>
    <x:row r="1942" spans="3:8">
      <x:c r="C1942" s="241" t="s">
        <x:v>5836</x:v>
      </x:c>
      <x:c r="D1942" s="240" t="s">
        <x:v>4067</x:v>
      </x:c>
      <x:c r="E1942" s="240">
        <x:v>1</x:v>
      </x:c>
      <x:c r="F1942" s="453" t="s">
        <x:v>6093</x:v>
      </x:c>
      <x:c r="G1942" s="454" t="s">
        <x:v>6089</x:v>
      </x:c>
      <x:c r="H1942" s="454">
        <x:v>1</x:v>
      </x:c>
    </x:row>
    <x:row r="1943" spans="3:8">
      <x:c r="C1943" s="241" t="s">
        <x:v>4427</x:v>
      </x:c>
      <x:c r="D1943" s="240" t="s">
        <x:v>6089</x:v>
      </x:c>
      <x:c r="E1943" s="240">
        <x:v>2</x:v>
      </x:c>
      <x:c r="F1943" s="453" t="s">
        <x:v>2136</x:v>
      </x:c>
      <x:c r="G1943" s="454" t="s">
        <x:v>6089</x:v>
      </x:c>
      <x:c r="H1943" s="454">
        <x:v>1</x:v>
      </x:c>
    </x:row>
    <x:row r="1944" spans="3:8">
      <x:c r="C1944" s="241" t="s">
        <x:v>9292</x:v>
      </x:c>
      <x:c r="D1944" s="240" t="s">
        <x:v>6089</x:v>
      </x:c>
      <x:c r="E1944" s="240">
        <x:v>1</x:v>
      </x:c>
      <x:c r="F1944" s="453" t="s">
        <x:v>9306</x:v>
      </x:c>
      <x:c r="G1944" s="454" t="s">
        <x:v>4061</x:v>
      </x:c>
      <x:c r="H1944" s="454">
        <x:v>1</x:v>
      </x:c>
    </x:row>
    <x:row r="1945" spans="3:8">
      <x:c r="C1945" s="241" t="s">
        <x:v>8978</x:v>
      </x:c>
      <x:c r="D1945" s="240" t="s">
        <x:v>6089</x:v>
      </x:c>
      <x:c r="E1945" s="240">
        <x:v>1</x:v>
      </x:c>
      <x:c r="F1945" s="453" t="s">
        <x:v>8987</x:v>
      </x:c>
      <x:c r="G1945" s="454" t="s">
        <x:v>6097</x:v>
      </x:c>
      <x:c r="H1945" s="454">
        <x:v>1</x:v>
      </x:c>
    </x:row>
    <x:row r="1946" spans="3:8">
      <x:c r="C1946" s="241" t="s">
        <x:v>6093</x:v>
      </x:c>
      <x:c r="D1946" s="240" t="s">
        <x:v>6089</x:v>
      </x:c>
      <x:c r="E1946" s="240">
        <x:v>1</x:v>
      </x:c>
      <x:c r="F1946" s="453" t="s">
        <x:v>4474</x:v>
      </x:c>
      <x:c r="G1946" s="454" t="s">
        <x:v>4027</x:v>
      </x:c>
      <x:c r="H1946" s="454">
        <x:v>1</x:v>
      </x:c>
    </x:row>
    <x:row r="1947" spans="3:9">
      <x:c r="C1947" s="241" t="s">
        <x:v>2136</x:v>
      </x:c>
      <x:c r="D1947" s="240" t="s">
        <x:v>6089</x:v>
      </x:c>
      <x:c r="E1947" s="240">
        <x:v>1</x:v>
      </x:c>
      <x:c r="F1947" s="241" t="s">
        <x:v>6254</x:v>
      </x:c>
      <x:c r="G1947" s="240" t="s">
        <x:v>4067</x:v>
      </x:c>
      <x:c r="H1947" s="240">
        <x:v>1</x:v>
      </x:c>
      <x:c r="I1947" s="240" t="s">
        <x:v>6487</x:v>
      </x:c>
    </x:row>
    <x:row r="1948" spans="3:8">
      <x:c r="C1948" s="241" t="s">
        <x:v>9124</x:v>
      </x:c>
      <x:c r="D1948" s="240" t="s">
        <x:v>6089</x:v>
      </x:c>
      <x:c r="E1948" s="240">
        <x:v>1</x:v>
      </x:c>
      <x:c r="F1948" s="241" t="s">
        <x:v>5836</x:v>
      </x:c>
      <x:c r="G1948" s="240" t="s">
        <x:v>4067</x:v>
      </x:c>
      <x:c r="H1948" s="240">
        <x:v>1</x:v>
      </x:c>
    </x:row>
    <x:row r="1949" spans="3:9">
      <x:c r="C1949" s="241" t="s">
        <x:v>5971</x:v>
      </x:c>
      <x:c r="D1949" s="240" t="s">
        <x:v>6089</x:v>
      </x:c>
      <x:c r="E1949" s="240">
        <x:v>1</x:v>
      </x:c>
      <x:c r="F1949" s="241" t="s">
        <x:v>2375</x:v>
      </x:c>
      <x:c r="G1949" s="240" t="s">
        <x:v>6089</x:v>
      </x:c>
      <x:c r="H1949" s="240">
        <x:v>1</x:v>
      </x:c>
      <x:c r="I1949" s="240" t="s">
        <x:v>10339</x:v>
      </x:c>
    </x:row>
    <x:row r="1950" spans="3:9">
      <x:c r="C1950" s="241" t="s">
        <x:v>2375</x:v>
      </x:c>
      <x:c r="D1950" s="240" t="s">
        <x:v>6089</x:v>
      </x:c>
      <x:c r="E1950" s="240">
        <x:v>1</x:v>
      </x:c>
      <x:c r="F1950" s="241" t="s">
        <x:v>11459</x:v>
      </x:c>
      <x:c r="G1950" s="240" t="s">
        <x:v>6097</x:v>
      </x:c>
      <x:c r="H1950" s="240">
        <x:v>1</x:v>
      </x:c>
      <x:c r="I1950" s="240" t="s">
        <x:v>10339</x:v>
      </x:c>
    </x:row>
    <x:row r="1951" spans="3:8">
      <x:c r="C1951" s="241" t="s">
        <x:v>8355</x:v>
      </x:c>
      <x:c r="D1951" s="240" t="s">
        <x:v>4027</x:v>
      </x:c>
      <x:c r="E1951" s="240">
        <x:v>1</x:v>
      </x:c>
      <x:c r="F1951" s="320" t="s">
        <x:v>9124</x:v>
      </x:c>
      <x:c r="G1951" s="321" t="s">
        <x:v>6089</x:v>
      </x:c>
      <x:c r="H1951" s="321">
        <x:v>1</x:v>
      </x:c>
    </x:row>
    <x:row r="1952" spans="3:8">
      <x:c r="C1952" s="241" t="s">
        <x:v>4368</x:v>
      </x:c>
      <x:c r="D1952" s="240" t="s">
        <x:v>4027</x:v>
      </x:c>
      <x:c r="E1952" s="240">
        <x:v>1</x:v>
      </x:c>
      <x:c r="F1952" s="320" t="s">
        <x:v>5971</x:v>
      </x:c>
      <x:c r="G1952" s="321" t="s">
        <x:v>6089</x:v>
      </x:c>
      <x:c r="H1952" s="321">
        <x:v>1</x:v>
      </x:c>
    </x:row>
    <x:row r="1953" spans="3:9">
      <x:c r="C1953" s="241" t="s">
        <x:v>4474</x:v>
      </x:c>
      <x:c r="D1953" s="240" t="s">
        <x:v>4027</x:v>
      </x:c>
      <x:c r="E1953" s="240">
        <x:v>1</x:v>
      </x:c>
      <x:c r="F1953" s="320" t="s">
        <x:v>6320</x:v>
      </x:c>
      <x:c r="G1953" s="321" t="s">
        <x:v>6097</x:v>
      </x:c>
      <x:c r="H1953" s="321">
        <x:v>1</x:v>
      </x:c>
      <x:c r="I1953" s="240" t="s">
        <x:v>10339</x:v>
      </x:c>
    </x:row>
    <x:row r="1954" spans="3:8">
      <x:c r="C1954" s="241" t="s">
        <x:v>9216</x:v>
      </x:c>
      <x:c r="D1954" s="240" t="s">
        <x:v>4027</x:v>
      </x:c>
      <x:c r="E1954" s="240">
        <x:v>1</x:v>
      </x:c>
      <x:c r="F1954" s="320" t="s">
        <x:v>9216</x:v>
      </x:c>
      <x:c r="G1954" s="321" t="s">
        <x:v>4027</x:v>
      </x:c>
      <x:c r="H1954" s="321">
        <x:v>1</x:v>
      </x:c>
    </x:row>
    <x:row r="1955" spans="5:5">
      <x:c r="E1955" s="240">
        <x:f>SUM(E1934:E1954)</x:f>
        <x:v>22</x:v>
      </x:c>
    </x:row>
    <x:row r="1956" spans="1:8">
      <x:c r="A1956" s="232">
        <x:v>45856</x:v>
      </x:c>
      <x:c r="B1956" s="499"/>
      <x:c r="C1956" s="241" t="s">
        <x:v>8398</x:v>
      </x:c>
      <x:c r="D1956" s="240" t="s">
        <x:v>4007</x:v>
      </x:c>
      <x:c r="E1956" s="240">
        <x:v>1</x:v>
      </x:c>
      <x:c r="F1956" s="402" t="s">
        <x:v>9260</x:v>
      </x:c>
      <x:c r="G1956" s="403" t="s">
        <x:v>6089</x:v>
      </x:c>
      <x:c r="H1956" s="403">
        <x:v>1</x:v>
      </x:c>
    </x:row>
    <x:row r="1957" spans="3:9">
      <x:c r="C1957" s="241" t="s">
        <x:v>8413</x:v>
      </x:c>
      <x:c r="D1957" s="240" t="s">
        <x:v>4007</x:v>
      </x:c>
      <x:c r="E1957" s="240">
        <x:v>1</x:v>
      </x:c>
      <x:c r="F1957" s="402" t="s">
        <x:v>5799</x:v>
      </x:c>
      <x:c r="G1957" s="403" t="s">
        <x:v>139</x:v>
      </x:c>
      <x:c r="H1957" s="403">
        <x:v>1</x:v>
      </x:c>
      <x:c r="I1957" s="240" t="s">
        <x:v>10339</x:v>
      </x:c>
    </x:row>
    <x:row r="1958" spans="3:9">
      <x:c r="C1958" s="241" t="s">
        <x:v>9038</x:v>
      </x:c>
      <x:c r="D1958" s="240" t="s">
        <x:v>4007</x:v>
      </x:c>
      <x:c r="E1958" s="240">
        <x:v>1</x:v>
      </x:c>
      <x:c r="F1958" s="402" t="s">
        <x:v>7921</x:v>
      </x:c>
      <x:c r="G1958" s="403" t="s">
        <x:v>6097</x:v>
      </x:c>
      <x:c r="H1958" s="403">
        <x:v>1</x:v>
      </x:c>
      <x:c r="I1958" s="240" t="s">
        <x:v>6487</x:v>
      </x:c>
    </x:row>
    <x:row r="1959" spans="3:8">
      <x:c r="C1959" s="241" t="s">
        <x:v>7921</x:v>
      </x:c>
      <x:c r="D1959" s="240" t="s">
        <x:v>6097</x:v>
      </x:c>
      <x:c r="E1959" s="240">
        <x:v>1</x:v>
      </x:c>
      <x:c r="F1959" s="241" t="s">
        <x:v>9038</x:v>
      </x:c>
      <x:c r="G1959" s="240" t="s">
        <x:v>4007</x:v>
      </x:c>
      <x:c r="H1959" s="240">
        <x:v>1</x:v>
      </x:c>
    </x:row>
    <x:row r="1960" spans="3:9">
      <x:c r="C1960" s="241" t="s">
        <x:v>9234</x:v>
      </x:c>
      <x:c r="D1960" s="240" t="s">
        <x:v>6097</x:v>
      </x:c>
      <x:c r="E1960" s="240">
        <x:v>1</x:v>
      </x:c>
      <x:c r="F1960" s="241" t="s">
        <x:v>6303</x:v>
      </x:c>
      <x:c r="G1960" s="240" t="s">
        <x:v>6089</x:v>
      </x:c>
      <x:c r="H1960" s="240">
        <x:v>1</x:v>
      </x:c>
      <x:c r="I1960" s="240" t="s">
        <x:v>10339</x:v>
      </x:c>
    </x:row>
    <x:row r="1961" spans="3:8">
      <x:c r="C1961" s="241" t="s">
        <x:v>8911</x:v>
      </x:c>
      <x:c r="D1961" s="240" t="s">
        <x:v>6097</x:v>
      </x:c>
      <x:c r="E1961" s="240">
        <x:v>1</x:v>
      </x:c>
      <x:c r="F1961" s="241" t="s">
        <x:v>8371</x:v>
      </x:c>
      <x:c r="G1961" s="240" t="s">
        <x:v>6089</x:v>
      </x:c>
      <x:c r="H1961" s="240">
        <x:v>1</x:v>
      </x:c>
    </x:row>
    <x:row r="1962" spans="3:8">
      <x:c r="C1962" s="241" t="s">
        <x:v>12551</x:v>
      </x:c>
      <x:c r="D1962" s="240" t="s">
        <x:v>6097</x:v>
      </x:c>
      <x:c r="E1962" s="240">
        <x:v>1</x:v>
      </x:c>
      <x:c r="F1962" s="408" t="s">
        <x:v>9234</x:v>
      </x:c>
      <x:c r="G1962" s="409" t="s">
        <x:v>6097</x:v>
      </x:c>
      <x:c r="H1962" s="409">
        <x:v>1</x:v>
      </x:c>
    </x:row>
    <x:row r="1963" spans="3:8">
      <x:c r="C1963" s="241" t="s">
        <x:v>9267</x:v>
      </x:c>
      <x:c r="D1963" s="240" t="s">
        <x:v>6097</x:v>
      </x:c>
      <x:c r="E1963" s="240">
        <x:v>1</x:v>
      </x:c>
      <x:c r="F1963" s="408" t="s">
        <x:v>4371</x:v>
      </x:c>
      <x:c r="G1963" s="409" t="s">
        <x:v>6089</x:v>
      </x:c>
      <x:c r="H1963" s="409">
        <x:v>1</x:v>
      </x:c>
    </x:row>
    <x:row r="1964" spans="1:8">
      <x:c r="A1964" s="227" t="s">
        <x:v>9210</x:v>
      </x:c>
      <x:c r="C1964" s="241" t="s">
        <x:v>11174</x:v>
      </x:c>
      <x:c r="D1964" s="240" t="s">
        <x:v>139</x:v>
      </x:c>
      <x:c r="E1964" s="240">
        <x:v>1</x:v>
      </x:c>
      <x:c r="F1964" s="408" t="s">
        <x:v>8911</x:v>
      </x:c>
      <x:c r="G1964" s="409" t="s">
        <x:v>6097</x:v>
      </x:c>
      <x:c r="H1964" s="409">
        <x:v>1</x:v>
      </x:c>
    </x:row>
    <x:row r="1965" spans="3:8">
      <x:c r="C1965" s="241" t="s">
        <x:v>9260</x:v>
      </x:c>
      <x:c r="D1965" s="240" t="s">
        <x:v>6089</x:v>
      </x:c>
      <x:c r="E1965" s="240">
        <x:v>1</x:v>
      </x:c>
      <x:c r="F1965" s="408" t="s">
        <x:v>12551</x:v>
      </x:c>
      <x:c r="G1965" s="409" t="s">
        <x:v>6097</x:v>
      </x:c>
      <x:c r="H1965" s="409">
        <x:v>1</x:v>
      </x:c>
    </x:row>
    <x:row r="1966" spans="3:8">
      <x:c r="C1966" s="241" t="s">
        <x:v>6303</x:v>
      </x:c>
      <x:c r="D1966" s="240" t="s">
        <x:v>6089</x:v>
      </x:c>
      <x:c r="E1966" s="240">
        <x:v>1</x:v>
      </x:c>
      <x:c r="F1966" s="408" t="s">
        <x:v>11174</x:v>
      </x:c>
      <x:c r="G1966" s="409" t="s">
        <x:v>139</x:v>
      </x:c>
      <x:c r="H1966" s="409">
        <x:v>1</x:v>
      </x:c>
    </x:row>
    <x:row r="1967" spans="3:8">
      <x:c r="C1967" s="241" t="s">
        <x:v>8371</x:v>
      </x:c>
      <x:c r="D1967" s="240" t="s">
        <x:v>6089</x:v>
      </x:c>
      <x:c r="E1967" s="240">
        <x:v>1</x:v>
      </x:c>
      <x:c r="F1967" s="241" t="s">
        <x:v>8398</x:v>
      </x:c>
      <x:c r="G1967" s="240" t="s">
        <x:v>4007</x:v>
      </x:c>
      <x:c r="H1967" s="240">
        <x:v>1</x:v>
      </x:c>
    </x:row>
    <x:row r="1968" spans="3:8">
      <x:c r="C1968" s="241" t="s">
        <x:v>4371</x:v>
      </x:c>
      <x:c r="D1968" s="240" t="s">
        <x:v>6089</x:v>
      </x:c>
      <x:c r="E1968" s="240">
        <x:v>1</x:v>
      </x:c>
      <x:c r="F1968" s="241" t="s">
        <x:v>9267</x:v>
      </x:c>
      <x:c r="G1968" s="240" t="s">
        <x:v>6097</x:v>
      </x:c>
      <x:c r="H1968" s="240">
        <x:v>1</x:v>
      </x:c>
    </x:row>
    <x:row r="1969" spans="1:8">
      <x:c r="A1969" s="227" t="s">
        <x:v>11501</x:v>
      </x:c>
      <x:c r="C1969" s="241" t="s">
        <x:v>5799</x:v>
      </x:c>
      <x:c r="D1969" s="240" t="s">
        <x:v>139</x:v>
      </x:c>
      <x:c r="E1969" s="240">
        <x:v>1</x:v>
      </x:c>
      <x:c r="F1969" s="241" t="s">
        <x:v>8413</x:v>
      </x:c>
      <x:c r="G1969" s="240" t="s">
        <x:v>4007</x:v>
      </x:c>
      <x:c r="H1969" s="240">
        <x:v>1</x:v>
      </x:c>
    </x:row>
    <x:row r="1970" spans="5:5">
      <x:c r="E1970" s="240">
        <x:f>SUM(E1956:E1969)</x:f>
        <x:v>14</x:v>
      </x:c>
    </x:row>
    <x:row r="1971" spans="1:9">
      <x:c r="A1971" s="232">
        <x:v>45857</x:v>
      </x:c>
      <x:c r="B1971" s="499"/>
      <x:c r="C1971" s="241" t="s">
        <x:v>9158</x:v>
      </x:c>
      <x:c r="D1971" s="240" t="s">
        <x:v>4061</x:v>
      </x:c>
      <x:c r="E1971" s="240">
        <x:v>1</x:v>
      </x:c>
      <x:c r="F1971" s="402" t="s">
        <x:v>2219</x:v>
      </x:c>
      <x:c r="G1971" s="403" t="s">
        <x:v>4067</x:v>
      </x:c>
      <x:c r="H1971" s="403">
        <x:v>1</x:v>
      </x:c>
      <x:c r="I1971" s="240" t="s">
        <x:v>10339</x:v>
      </x:c>
    </x:row>
    <x:row r="1972" spans="3:9">
      <x:c r="C1972" s="241" t="s">
        <x:v>4468</x:v>
      </x:c>
      <x:c r="D1972" s="240" t="s">
        <x:v>4007</x:v>
      </x:c>
      <x:c r="E1972" s="240">
        <x:v>1</x:v>
      </x:c>
      <x:c r="F1972" s="402" t="s">
        <x:v>2641</x:v>
      </x:c>
      <x:c r="G1972" s="403" t="s">
        <x:v>4027</x:v>
      </x:c>
      <x:c r="H1972" s="403">
        <x:v>1</x:v>
      </x:c>
      <x:c r="I1972" s="240" t="s">
        <x:v>6487</x:v>
      </x:c>
    </x:row>
    <x:row r="1973" spans="3:9">
      <x:c r="C1973" s="241" t="s">
        <x:v>7694</x:v>
      </x:c>
      <x:c r="D1973" s="240" t="s">
        <x:v>6097</x:v>
      </x:c>
      <x:c r="E1973" s="240">
        <x:v>1</x:v>
      </x:c>
      <x:c r="F1973" s="402" t="s">
        <x:v>5551</x:v>
      </x:c>
      <x:c r="G1973" s="403" t="s">
        <x:v>4067</x:v>
      </x:c>
      <x:c r="H1973" s="403">
        <x:v>1</x:v>
      </x:c>
      <x:c r="I1973" s="240" t="s">
        <x:v>10339</x:v>
      </x:c>
    </x:row>
    <x:row r="1974" spans="3:8">
      <x:c r="C1974" s="241" t="s">
        <x:v>9066</x:v>
      </x:c>
      <x:c r="D1974" s="240" t="s">
        <x:v>6097</x:v>
      </x:c>
      <x:c r="E1974" s="240">
        <x:v>1</x:v>
      </x:c>
      <x:c r="F1974" s="402" t="s">
        <x:v>2634</x:v>
      </x:c>
      <x:c r="G1974" s="403" t="s">
        <x:v>4027</x:v>
      </x:c>
      <x:c r="H1974" s="403">
        <x:v>1</x:v>
      </x:c>
    </x:row>
    <x:row r="1975" spans="3:9">
      <x:c r="C1975" s="241" t="s">
        <x:v>1955</x:v>
      </x:c>
      <x:c r="D1975" s="240" t="s">
        <x:v>6097</x:v>
      </x:c>
      <x:c r="E1975" s="240">
        <x:v>1</x:v>
      </x:c>
      <x:c r="F1975" s="241" t="s">
        <x:v>7694</x:v>
      </x:c>
      <x:c r="G1975" s="240" t="s">
        <x:v>6097</x:v>
      </x:c>
      <x:c r="H1975" s="240">
        <x:v>1</x:v>
      </x:c>
      <x:c r="I1975" s="240" t="s">
        <x:v>6487</x:v>
      </x:c>
    </x:row>
    <x:row r="1976" spans="3:8">
      <x:c r="C1976" s="241" t="s">
        <x:v>6213</x:v>
      </x:c>
      <x:c r="D1976" s="240" t="s">
        <x:v>6097</x:v>
      </x:c>
      <x:c r="E1976" s="240">
        <x:v>1</x:v>
      </x:c>
      <x:c r="F1976" s="241" t="s">
        <x:v>12684</x:v>
      </x:c>
      <x:c r="G1976" s="240" t="s">
        <x:v>6089</x:v>
      </x:c>
      <x:c r="H1976" s="240">
        <x:v>1</x:v>
      </x:c>
    </x:row>
    <x:row r="1977" spans="3:8">
      <x:c r="C1977" s="241" t="s">
        <x:v>4520</x:v>
      </x:c>
      <x:c r="D1977" s="240" t="s">
        <x:v>6097</x:v>
      </x:c>
      <x:c r="E1977" s="240">
        <x:v>1</x:v>
      </x:c>
      <x:c r="F1977" s="241" t="s">
        <x:v>12674</x:v>
      </x:c>
      <x:c r="G1977" s="240" t="s">
        <x:v>4027</x:v>
      </x:c>
      <x:c r="H1977" s="240">
        <x:v>2</x:v>
      </x:c>
    </x:row>
    <x:row r="1978" spans="3:8">
      <x:c r="C1978" s="241" t="s">
        <x:v>2219</x:v>
      </x:c>
      <x:c r="D1978" s="240" t="s">
        <x:v>4067</x:v>
      </x:c>
      <x:c r="E1978" s="240">
        <x:v>1</x:v>
      </x:c>
      <x:c r="F1978" s="241" t="s">
        <x:v>12669</x:v>
      </x:c>
      <x:c r="G1978" s="240" t="s">
        <x:v>4027</x:v>
      </x:c>
      <x:c r="H1978" s="240">
        <x:v>1</x:v>
      </x:c>
    </x:row>
    <x:row r="1979" spans="3:9">
      <x:c r="C1979" s="241" t="s">
        <x:v>5551</x:v>
      </x:c>
      <x:c r="D1979" s="240" t="s">
        <x:v>4067</x:v>
      </x:c>
      <x:c r="E1979" s="240">
        <x:v>1</x:v>
      </x:c>
      <x:c r="F1979" s="408" t="s">
        <x:v>1978</x:v>
      </x:c>
      <x:c r="G1979" s="409" t="s">
        <x:v>4027</x:v>
      </x:c>
      <x:c r="H1979" s="409">
        <x:v>1</x:v>
      </x:c>
      <x:c r="I1979" s="240" t="s">
        <x:v>6487</x:v>
      </x:c>
    </x:row>
    <x:row r="1980" spans="3:9">
      <x:c r="C1980" s="241" t="s">
        <x:v>6094</x:v>
      </x:c>
      <x:c r="D1980" s="240" t="s">
        <x:v>4067</x:v>
      </x:c>
      <x:c r="E1980" s="240">
        <x:v>1</x:v>
      </x:c>
      <x:c r="F1980" s="408" t="s">
        <x:v>9066</x:v>
      </x:c>
      <x:c r="G1980" s="409" t="s">
        <x:v>6097</x:v>
      </x:c>
      <x:c r="H1980" s="409">
        <x:v>1</x:v>
      </x:c>
      <x:c r="I1980" s="240" t="s">
        <x:v>6487</x:v>
      </x:c>
    </x:row>
    <x:row r="1981" spans="3:8">
      <x:c r="C1981" s="241" t="s">
        <x:v>9145</x:v>
      </x:c>
      <x:c r="D1981" s="240" t="s">
        <x:v>4067</x:v>
      </x:c>
      <x:c r="E1981" s="240">
        <x:v>1</x:v>
      </x:c>
      <x:c r="F1981" s="408" t="s">
        <x:v>1955</x:v>
      </x:c>
      <x:c r="G1981" s="409" t="s">
        <x:v>6097</x:v>
      </x:c>
      <x:c r="H1981" s="409">
        <x:v>1</x:v>
      </x:c>
    </x:row>
    <x:row r="1982" spans="3:8">
      <x:c r="C1982" s="241" t="s">
        <x:v>2370</x:v>
      </x:c>
      <x:c r="D1982" s="240" t="s">
        <x:v>4067</x:v>
      </x:c>
      <x:c r="E1982" s="240">
        <x:v>1</x:v>
      </x:c>
      <x:c r="F1982" s="241" t="s">
        <x:v>6093</x:v>
      </x:c>
      <x:c r="G1982" s="240" t="s">
        <x:v>6089</x:v>
      </x:c>
      <x:c r="H1982" s="240">
        <x:v>1</x:v>
      </x:c>
    </x:row>
    <x:row r="1983" spans="3:9">
      <x:c r="C1983" s="241" t="s">
        <x:v>12684</x:v>
      </x:c>
      <x:c r="D1983" s="240" t="s">
        <x:v>6089</x:v>
      </x:c>
      <x:c r="E1983" s="240">
        <x:v>1</x:v>
      </x:c>
      <x:c r="F1983" s="241" t="s">
        <x:v>6213</x:v>
      </x:c>
      <x:c r="G1983" s="240" t="s">
        <x:v>6097</x:v>
      </x:c>
      <x:c r="H1983" s="240">
        <x:v>1</x:v>
      </x:c>
      <x:c r="I1983" s="240" t="s">
        <x:v>6487</x:v>
      </x:c>
    </x:row>
    <x:row r="1984" spans="3:9">
      <x:c r="C1984" s="241" t="s">
        <x:v>6093</x:v>
      </x:c>
      <x:c r="D1984" s="240" t="s">
        <x:v>6089</x:v>
      </x:c>
      <x:c r="E1984" s="240">
        <x:v>1</x:v>
      </x:c>
      <x:c r="F1984" s="241" t="s">
        <x:v>9158</x:v>
      </x:c>
      <x:c r="G1984" s="240" t="s">
        <x:v>4061</x:v>
      </x:c>
      <x:c r="H1984" s="240">
        <x:v>1</x:v>
      </x:c>
      <x:c r="I1984" s="240" t="s">
        <x:v>10339</x:v>
      </x:c>
    </x:row>
    <x:row r="1985" spans="3:8">
      <x:c r="C1985" s="241" t="s">
        <x:v>4480</x:v>
      </x:c>
      <x:c r="D1985" s="240" t="s">
        <x:v>6089</x:v>
      </x:c>
      <x:c r="E1985" s="240">
        <x:v>1</x:v>
      </x:c>
      <x:c r="F1985" s="241" t="s">
        <x:v>4468</x:v>
      </x:c>
      <x:c r="G1985" s="240" t="s">
        <x:v>4007</x:v>
      </x:c>
      <x:c r="H1985" s="240">
        <x:v>1</x:v>
      </x:c>
    </x:row>
    <x:row r="1986" spans="3:8">
      <x:c r="C1986" s="241" t="s">
        <x:v>2641</x:v>
      </x:c>
      <x:c r="D1986" s="240" t="s">
        <x:v>4027</x:v>
      </x:c>
      <x:c r="E1986" s="240">
        <x:v>1</x:v>
      </x:c>
      <x:c r="F1986" s="320" t="s">
        <x:v>6094</x:v>
      </x:c>
      <x:c r="G1986" s="321" t="s">
        <x:v>4067</x:v>
      </x:c>
      <x:c r="H1986" s="321">
        <x:v>1</x:v>
      </x:c>
    </x:row>
    <x:row r="1987" spans="3:8">
      <x:c r="C1987" s="241" t="s">
        <x:v>2634</x:v>
      </x:c>
      <x:c r="D1987" s="240" t="s">
        <x:v>4027</x:v>
      </x:c>
      <x:c r="E1987" s="240">
        <x:v>1</x:v>
      </x:c>
      <x:c r="F1987" s="320" t="s">
        <x:v>4520</x:v>
      </x:c>
      <x:c r="G1987" s="321" t="s">
        <x:v>6097</x:v>
      </x:c>
      <x:c r="H1987" s="321">
        <x:v>1</x:v>
      </x:c>
    </x:row>
    <x:row r="1988" spans="3:8">
      <x:c r="C1988" s="241" t="s">
        <x:v>12674</x:v>
      </x:c>
      <x:c r="D1988" s="240" t="s">
        <x:v>4027</x:v>
      </x:c>
      <x:c r="E1988" s="240">
        <x:v>2</x:v>
      </x:c>
      <x:c r="F1988" s="320" t="s">
        <x:v>4375</x:v>
      </x:c>
      <x:c r="G1988" s="321" t="s">
        <x:v>4067</x:v>
      </x:c>
      <x:c r="H1988" s="321">
        <x:v>1</x:v>
      </x:c>
    </x:row>
    <x:row r="1989" spans="3:8">
      <x:c r="C1989" s="241" t="s">
        <x:v>12669</x:v>
      </x:c>
      <x:c r="D1989" s="240" t="s">
        <x:v>4027</x:v>
      </x:c>
      <x:c r="E1989" s="240">
        <x:v>1</x:v>
      </x:c>
      <x:c r="F1989" s="241" t="s">
        <x:v>9145</x:v>
      </x:c>
      <x:c r="G1989" s="240" t="s">
        <x:v>4067</x:v>
      </x:c>
      <x:c r="H1989" s="240">
        <x:v>1</x:v>
      </x:c>
    </x:row>
    <x:row r="1990" spans="3:8">
      <x:c r="C1990" s="241" t="s">
        <x:v>1978</x:v>
      </x:c>
      <x:c r="D1990" s="240" t="s">
        <x:v>4027</x:v>
      </x:c>
      <x:c r="E1990" s="240">
        <x:v>1</x:v>
      </x:c>
      <x:c r="F1990" s="241" t="s">
        <x:v>4480</x:v>
      </x:c>
      <x:c r="G1990" s="240" t="s">
        <x:v>6089</x:v>
      </x:c>
      <x:c r="H1990" s="240">
        <x:v>1</x:v>
      </x:c>
    </x:row>
    <x:row r="1991" spans="3:8">
      <x:c r="C1991" s="241" t="s">
        <x:v>9263</x:v>
      </x:c>
      <x:c r="D1991" s="240" t="s">
        <x:v>4027</x:v>
      </x:c>
      <x:c r="E1991" s="240">
        <x:v>1</x:v>
      </x:c>
      <x:c r="F1991" s="241" t="s">
        <x:v>9263</x:v>
      </x:c>
      <x:c r="G1991" s="240" t="s">
        <x:v>4027</x:v>
      </x:c>
      <x:c r="H1991" s="240">
        <x:v>1</x:v>
      </x:c>
    </x:row>
    <x:row r="1992" spans="5:5">
      <x:c r="E1992" s="240">
        <x:f>SUM(E1971:E1991)</x:f>
        <x:v>22</x:v>
      </x:c>
    </x:row>
    <x:row r="1993" spans="1:8">
      <x:c r="A1993" s="232">
        <x:v>45858</x:v>
      </x:c>
      <x:c r="B1993" s="499"/>
      <x:c r="C1993" s="241" t="s">
        <x:v>9306</x:v>
      </x:c>
      <x:c r="D1993" s="240" t="s">
        <x:v>4061</x:v>
      </x:c>
      <x:c r="E1993" s="240">
        <x:v>1</x:v>
      </x:c>
      <x:c r="F1993" s="403" t="s">
        <x:v>2497</x:v>
      </x:c>
      <x:c r="G1993" s="403" t="s">
        <x:v>4067</x:v>
      </x:c>
      <x:c r="H1993" s="403">
        <x:v>1</x:v>
      </x:c>
    </x:row>
    <x:row r="1994" spans="3:9">
      <x:c r="C1994" s="241" t="s">
        <x:v>2497</x:v>
      </x:c>
      <x:c r="D1994" s="240" t="s">
        <x:v>4067</x:v>
      </x:c>
      <x:c r="E1994" s="240">
        <x:v>1</x:v>
      </x:c>
      <x:c r="F1994" s="403" t="s">
        <x:v>5561</x:v>
      </x:c>
      <x:c r="G1994" s="403" t="s">
        <x:v>4027</x:v>
      </x:c>
      <x:c r="H1994" s="403">
        <x:v>1</x:v>
      </x:c>
      <x:c r="I1994" s="240" t="s">
        <x:v>10339</x:v>
      </x:c>
    </x:row>
    <x:row r="1995" spans="3:8">
      <x:c r="C1995" s="241" t="s">
        <x:v>2140</x:v>
      </x:c>
      <x:c r="D1995" s="240" t="s">
        <x:v>6089</x:v>
      </x:c>
      <x:c r="E1995" s="240">
        <x:v>1</x:v>
      </x:c>
      <x:c r="F1995" s="240" t="s">
        <x:v>9118</x:v>
      </x:c>
      <x:c r="G1995" s="240" t="s">
        <x:v>4027</x:v>
      </x:c>
      <x:c r="H1995" s="240">
        <x:v>1</x:v>
      </x:c>
    </x:row>
    <x:row r="1996" spans="3:9">
      <x:c r="C1996" s="241" t="s">
        <x:v>4371</x:v>
      </x:c>
      <x:c r="D1996" s="240" t="s">
        <x:v>6089</x:v>
      </x:c>
      <x:c r="E1996" s="240">
        <x:v>1</x:v>
      </x:c>
      <x:c r="F1996" s="240" t="s">
        <x:v>2140</x:v>
      </x:c>
      <x:c r="G1996" s="240" t="s">
        <x:v>6089</x:v>
      </x:c>
      <x:c r="H1996" s="240">
        <x:v>1</x:v>
      </x:c>
      <x:c r="I1996" s="240" t="s">
        <x:v>10339</x:v>
      </x:c>
    </x:row>
    <x:row r="1997" spans="3:8">
      <x:c r="C1997" s="241" t="s">
        <x:v>5561</x:v>
      </x:c>
      <x:c r="D1997" s="240" t="s">
        <x:v>4027</x:v>
      </x:c>
      <x:c r="E1997" s="240">
        <x:v>1</x:v>
      </x:c>
      <x:c r="F1997" s="409" t="s">
        <x:v>9306</x:v>
      </x:c>
      <x:c r="G1997" s="409" t="s">
        <x:v>4061</x:v>
      </x:c>
      <x:c r="H1997" s="409">
        <x:v>1</x:v>
      </x:c>
    </x:row>
    <x:row r="1998" spans="3:8">
      <x:c r="C1998" s="241" t="s">
        <x:v>9118</x:v>
      </x:c>
      <x:c r="D1998" s="240" t="s">
        <x:v>4027</x:v>
      </x:c>
      <x:c r="E1998" s="240">
        <x:v>1</x:v>
      </x:c>
      <x:c r="F1998" s="409" t="s">
        <x:v>8501</x:v>
      </x:c>
      <x:c r="G1998" s="409" t="s">
        <x:v>4027</x:v>
      </x:c>
      <x:c r="H1998" s="409">
        <x:v>1</x:v>
      </x:c>
    </x:row>
    <x:row r="1999" spans="3:8">
      <x:c r="C1999" s="241" t="s">
        <x:v>8501</x:v>
      </x:c>
      <x:c r="D1999" s="240" t="s">
        <x:v>4027</x:v>
      </x:c>
      <x:c r="E1999" s="240">
        <x:v>1</x:v>
      </x:c>
      <x:c r="F1999" s="240" t="s">
        <x:v>4371</x:v>
      </x:c>
      <x:c r="G1999" s="240" t="s">
        <x:v>6089</x:v>
      </x:c>
      <x:c r="H1999" s="240">
        <x:v>1</x:v>
      </x:c>
    </x:row>
    <x:row r="2000" spans="5:5">
      <x:c r="E2000" s="240">
        <x:f>SUM(E1993:E1999)</x:f>
        <x:v>7</x:v>
      </x:c>
    </x:row>
    <x:row r="2001" spans="1:8">
      <x:c r="A2001" s="232">
        <x:v>45859</x:v>
      </x:c>
      <x:c r="B2001" s="499"/>
      <x:c r="C2001" s="241" t="s">
        <x:v>5567</x:v>
      </x:c>
      <x:c r="D2001" s="240" t="s">
        <x:v>4067</x:v>
      </x:c>
      <x:c r="E2001" s="240">
        <x:v>1</x:v>
      </x:c>
      <x:c r="F2001" s="402" t="s">
        <x:v>5464</x:v>
      </x:c>
      <x:c r="G2001" s="403" t="s">
        <x:v>6089</x:v>
      </x:c>
      <x:c r="H2001" s="403">
        <x:v>1</x:v>
      </x:c>
    </x:row>
    <x:row r="2002" spans="3:8">
      <x:c r="C2002" s="241" t="s">
        <x:v>5464</x:v>
      </x:c>
      <x:c r="D2002" s="240" t="s">
        <x:v>6089</x:v>
      </x:c>
      <x:c r="E2002" s="240">
        <x:v>1</x:v>
      </x:c>
      <x:c r="F2002" s="241" t="s">
        <x:v>6025</x:v>
      </x:c>
      <x:c r="G2002" s="240" t="s">
        <x:v>4027</x:v>
      </x:c>
      <x:c r="H2002" s="240">
        <x:v>1</x:v>
      </x:c>
    </x:row>
    <x:row r="2003" spans="3:8">
      <x:c r="C2003" s="241" t="s">
        <x:v>6025</x:v>
      </x:c>
      <x:c r="D2003" s="240" t="s">
        <x:v>4027</x:v>
      </x:c>
      <x:c r="E2003" s="240">
        <x:v>1</x:v>
      </x:c>
      <x:c r="F2003" s="366" t="s">
        <x:v>8501</x:v>
      </x:c>
      <x:c r="G2003" s="367" t="s">
        <x:v>4027</x:v>
      </x:c>
      <x:c r="H2003" s="367">
        <x:v>1</x:v>
      </x:c>
    </x:row>
    <x:row r="2004" spans="3:8">
      <x:c r="C2004" s="241" t="s">
        <x:v>8501</x:v>
      </x:c>
      <x:c r="D2004" s="240" t="s">
        <x:v>4027</x:v>
      </x:c>
      <x:c r="E2004" s="240">
        <x:v>1</x:v>
      </x:c>
      <x:c r="F2004" s="241" t="s">
        <x:v>5567</x:v>
      </x:c>
      <x:c r="G2004" s="240" t="s">
        <x:v>4067</x:v>
      </x:c>
      <x:c r="H2004" s="240">
        <x:v>1</x:v>
      </x:c>
    </x:row>
    <x:row r="2005" spans="5:5">
      <x:c r="E2005" s="240">
        <x:f>SUM(E2001:E2004)</x:f>
        <x:v>4</x:v>
      </x:c>
    </x:row>
    <x:row r="2006" spans="1:9">
      <x:c r="A2006" s="232">
        <x:v>45860</x:v>
      </x:c>
      <x:c r="B2006" s="499"/>
      <x:c r="C2006" s="241" t="s">
        <x:v>6310</x:v>
      </x:c>
      <x:c r="D2006" s="240" t="s">
        <x:v>4061</x:v>
      </x:c>
      <x:c r="E2006" s="240">
        <x:v>1</x:v>
      </x:c>
      <x:c r="F2006" s="402" t="s">
        <x:v>2544</x:v>
      </x:c>
      <x:c r="G2006" s="403" t="s">
        <x:v>4067</x:v>
      </x:c>
      <x:c r="H2006" s="403">
        <x:v>1</x:v>
      </x:c>
      <x:c r="I2006" s="240" t="s">
        <x:v>6487</x:v>
      </x:c>
    </x:row>
    <x:row r="2007" spans="3:8">
      <x:c r="C2007" s="241" t="s">
        <x:v>8398</x:v>
      </x:c>
      <x:c r="D2007" s="240" t="s">
        <x:v>4007</x:v>
      </x:c>
      <x:c r="E2007" s="240">
        <x:v>1</x:v>
      </x:c>
      <x:c r="F2007" s="402" t="s">
        <x:v>5651</x:v>
      </x:c>
      <x:c r="G2007" s="403" t="s">
        <x:v>4067</x:v>
      </x:c>
      <x:c r="H2007" s="403">
        <x:v>1</x:v>
      </x:c>
    </x:row>
    <x:row r="2008" spans="3:9">
      <x:c r="C2008" s="241" t="s">
        <x:v>6213</x:v>
      </x:c>
      <x:c r="D2008" s="240" t="s">
        <x:v>6097</x:v>
      </x:c>
      <x:c r="E2008" s="240">
        <x:v>1</x:v>
      </x:c>
      <x:c r="F2008" s="241" t="s">
        <x:v>9300</x:v>
      </x:c>
      <x:c r="G2008" s="240" t="s">
        <x:v>4067</x:v>
      </x:c>
      <x:c r="H2008" s="240">
        <x:v>1</x:v>
      </x:c>
      <x:c r="I2008" s="240" t="s">
        <x:v>10339</x:v>
      </x:c>
    </x:row>
    <x:row r="2009" spans="3:8">
      <x:c r="C2009" s="241" t="s">
        <x:v>9267</x:v>
      </x:c>
      <x:c r="D2009" s="240" t="s">
        <x:v>6097</x:v>
      </x:c>
      <x:c r="E2009" s="240">
        <x:v>1</x:v>
      </x:c>
      <x:c r="F2009" s="241" t="s">
        <x:v>4391</x:v>
      </x:c>
      <x:c r="G2009" s="240" t="s">
        <x:v>6089</x:v>
      </x:c>
      <x:c r="H2009" s="240">
        <x:v>1</x:v>
      </x:c>
    </x:row>
    <x:row r="2010" spans="3:9">
      <x:c r="C2010" s="241" t="s">
        <x:v>2544</x:v>
      </x:c>
      <x:c r="D2010" s="240" t="s">
        <x:v>4067</x:v>
      </x:c>
      <x:c r="E2010" s="240">
        <x:v>1</x:v>
      </x:c>
      <x:c r="F2010" s="241" t="s">
        <x:v>6213</x:v>
      </x:c>
      <x:c r="G2010" s="240" t="s">
        <x:v>6097</x:v>
      </x:c>
      <x:c r="H2010" s="240">
        <x:v>1</x:v>
      </x:c>
      <x:c r="I2010" s="240" t="s">
        <x:v>10339</x:v>
      </x:c>
    </x:row>
    <x:row r="2011" spans="3:8">
      <x:c r="C2011" s="241" t="s">
        <x:v>5651</x:v>
      </x:c>
      <x:c r="D2011" s="240" t="s">
        <x:v>4067</x:v>
      </x:c>
      <x:c r="E2011" s="240">
        <x:v>1</x:v>
      </x:c>
      <x:c r="F2011" s="241" t="s">
        <x:v>6310</x:v>
      </x:c>
      <x:c r="G2011" s="240" t="s">
        <x:v>4061</x:v>
      </x:c>
      <x:c r="H2011" s="240">
        <x:v>1</x:v>
      </x:c>
    </x:row>
    <x:row r="2012" spans="3:8">
      <x:c r="C2012" s="241" t="s">
        <x:v>9300</x:v>
      </x:c>
      <x:c r="D2012" s="240" t="s">
        <x:v>4067</x:v>
      </x:c>
      <x:c r="E2012" s="240">
        <x:v>1</x:v>
      </x:c>
      <x:c r="F2012" s="408" t="s">
        <x:v>9032</x:v>
      </x:c>
      <x:c r="G2012" s="409" t="s">
        <x:v>4067</x:v>
      </x:c>
      <x:c r="H2012" s="409">
        <x:v>1</x:v>
      </x:c>
    </x:row>
    <x:row r="2013" spans="3:8">
      <x:c r="C2013" s="241" t="s">
        <x:v>9032</x:v>
      </x:c>
      <x:c r="D2013" s="240" t="s">
        <x:v>4067</x:v>
      </x:c>
      <x:c r="E2013" s="240">
        <x:v>1</x:v>
      </x:c>
      <x:c r="F2013" s="408" t="s">
        <x:v>8398</x:v>
      </x:c>
      <x:c r="G2013" s="409" t="s">
        <x:v>4007</x:v>
      </x:c>
      <x:c r="H2013" s="409">
        <x:v>1</x:v>
      </x:c>
    </x:row>
    <x:row r="2014" spans="3:8">
      <x:c r="C2014" s="241" t="s">
        <x:v>9145</x:v>
      </x:c>
      <x:c r="D2014" s="240" t="s">
        <x:v>4067</x:v>
      </x:c>
      <x:c r="E2014" s="240">
        <x:v>1</x:v>
      </x:c>
      <x:c r="F2014" s="408" t="s">
        <x:v>9216</x:v>
      </x:c>
      <x:c r="G2014" s="409" t="s">
        <x:v>4027</x:v>
      </x:c>
      <x:c r="H2014" s="409">
        <x:v>1</x:v>
      </x:c>
    </x:row>
    <x:row r="2015" spans="3:9">
      <x:c r="C2015" s="241" t="s">
        <x:v>4391</x:v>
      </x:c>
      <x:c r="D2015" s="240" t="s">
        <x:v>6089</x:v>
      </x:c>
      <x:c r="E2015" s="240">
        <x:v>1</x:v>
      </x:c>
      <x:c r="F2015" s="408" t="s">
        <x:v>9145</x:v>
      </x:c>
      <x:c r="G2015" s="409" t="s">
        <x:v>4067</x:v>
      </x:c>
      <x:c r="H2015" s="409">
        <x:v>1</x:v>
      </x:c>
      <x:c r="I2015" s="240" t="s">
        <x:v>6487</x:v>
      </x:c>
    </x:row>
    <x:row r="2016" spans="3:8">
      <x:c r="C2016" s="241" t="s">
        <x:v>4548</x:v>
      </x:c>
      <x:c r="D2016" s="240" t="s">
        <x:v>6089</x:v>
      </x:c>
      <x:c r="E2016" s="240">
        <x:v>1</x:v>
      </x:c>
      <x:c r="F2016" s="408" t="s">
        <x:v>9267</x:v>
      </x:c>
      <x:c r="G2016" s="409" t="s">
        <x:v>6097</x:v>
      </x:c>
      <x:c r="H2016" s="409">
        <x:v>1</x:v>
      </x:c>
    </x:row>
    <x:row r="2017" spans="3:8">
      <x:c r="C2017" s="241" t="s">
        <x:v>9216</x:v>
      </x:c>
      <x:c r="D2017" s="240" t="s">
        <x:v>4027</x:v>
      </x:c>
      <x:c r="E2017" s="240">
        <x:v>1</x:v>
      </x:c>
      <x:c r="F2017" s="408" t="s">
        <x:v>4548</x:v>
      </x:c>
      <x:c r="G2017" s="409" t="s">
        <x:v>6089</x:v>
      </x:c>
      <x:c r="H2017" s="409">
        <x:v>1</x:v>
      </x:c>
    </x:row>
    <x:row r="2018" spans="5:5">
      <x:c r="E2018" s="240">
        <x:f>SUM(E2006:E2017)</x:f>
        <x:v>12</x:v>
      </x:c>
    </x:row>
    <x:row r="2019" spans="1:9">
      <x:c r="A2019" s="232">
        <x:v>45861</x:v>
      </x:c>
      <x:c r="B2019" s="499"/>
      <x:c r="C2019" s="241" t="s">
        <x:v>2033</x:v>
      </x:c>
      <x:c r="D2019" s="240" t="s">
        <x:v>4061</x:v>
      </x:c>
      <x:c r="E2019" s="240">
        <x:v>1</x:v>
      </x:c>
      <x:c r="F2019" s="402" t="s">
        <x:v>12177</x:v>
      </x:c>
      <x:c r="G2019" s="403" t="s">
        <x:v>4067</x:v>
      </x:c>
      <x:c r="H2019" s="403">
        <x:v>1</x:v>
      </x:c>
      <x:c r="I2019" s="240" t="s">
        <x:v>6487</x:v>
      </x:c>
    </x:row>
    <x:row r="2020" spans="3:9">
      <x:c r="C2020" s="241" t="s">
        <x:v>12177</x:v>
      </x:c>
      <x:c r="D2020" s="240" t="s">
        <x:v>4067</x:v>
      </x:c>
      <x:c r="E2020" s="240">
        <x:v>1</x:v>
      </x:c>
      <x:c r="F2020" s="402" t="s">
        <x:v>11490</x:v>
      </x:c>
      <x:c r="G2020" s="403" t="s">
        <x:v>4067</x:v>
      </x:c>
      <x:c r="H2020" s="403">
        <x:v>1</x:v>
      </x:c>
      <x:c r="I2020" s="240" t="s">
        <x:v>10339</x:v>
      </x:c>
    </x:row>
    <x:row r="2021" spans="3:8">
      <x:c r="C2021" s="241" t="s">
        <x:v>11490</x:v>
      </x:c>
      <x:c r="D2021" s="240" t="s">
        <x:v>4067</x:v>
      </x:c>
      <x:c r="E2021" s="240">
        <x:v>1</x:v>
      </x:c>
      <x:c r="F2021" s="402" t="s">
        <x:v>11314</x:v>
      </x:c>
      <x:c r="G2021" s="403" t="s">
        <x:v>6089</x:v>
      </x:c>
      <x:c r="H2021" s="403">
        <x:v>1</x:v>
      </x:c>
    </x:row>
    <x:row r="2022" spans="3:9">
      <x:c r="C2022" s="241" t="s">
        <x:v>2617</x:v>
      </x:c>
      <x:c r="D2022" s="240" t="s">
        <x:v>4067</x:v>
      </x:c>
      <x:c r="E2022" s="240">
        <x:v>1</x:v>
      </x:c>
      <x:c r="F2022" s="241" t="s">
        <x:v>7975</x:v>
      </x:c>
      <x:c r="G2022" s="240" t="s">
        <x:v>4027</x:v>
      </x:c>
      <x:c r="H2022" s="240">
        <x:v>1</x:v>
      </x:c>
      <x:c r="I2022" s="240" t="s">
        <x:v>10339</x:v>
      </x:c>
    </x:row>
    <x:row r="2023" spans="3:9">
      <x:c r="C2023" s="241" t="s">
        <x:v>9153</x:v>
      </x:c>
      <x:c r="D2023" s="240" t="s">
        <x:v>4067</x:v>
      </x:c>
      <x:c r="E2023" s="240">
        <x:v>1</x:v>
      </x:c>
      <x:c r="F2023" s="241" t="s">
        <x:v>12429</x:v>
      </x:c>
      <x:c r="G2023" s="240" t="s">
        <x:v>4027</x:v>
      </x:c>
      <x:c r="H2023" s="240">
        <x:v>1</x:v>
      </x:c>
      <x:c r="I2023" s="240" t="s">
        <x:v>6487</x:v>
      </x:c>
    </x:row>
    <x:row r="2024" spans="3:9">
      <x:c r="C2024" s="241" t="s">
        <x:v>11314</x:v>
      </x:c>
      <x:c r="D2024" s="240" t="s">
        <x:v>6089</x:v>
      </x:c>
      <x:c r="E2024" s="240">
        <x:v>1</x:v>
      </x:c>
      <x:c r="F2024" s="408" t="s">
        <x:v>2617</x:v>
      </x:c>
      <x:c r="G2024" s="409" t="s">
        <x:v>4067</x:v>
      </x:c>
      <x:c r="H2024" s="409">
        <x:v>1</x:v>
      </x:c>
      <x:c r="I2024" s="240" t="s">
        <x:v>6487</x:v>
      </x:c>
    </x:row>
    <x:row r="2025" spans="3:8">
      <x:c r="C2025" s="241" t="s">
        <x:v>9155</x:v>
      </x:c>
      <x:c r="D2025" s="240" t="s">
        <x:v>6089</x:v>
      </x:c>
      <x:c r="E2025" s="240">
        <x:v>1</x:v>
      </x:c>
      <x:c r="F2025" s="408" t="s">
        <x:v>12672</x:v>
      </x:c>
      <x:c r="G2025" s="409" t="s">
        <x:v>4027</x:v>
      </x:c>
      <x:c r="H2025" s="409">
        <x:v>1</x:v>
      </x:c>
    </x:row>
    <x:row r="2026" spans="3:8">
      <x:c r="C2026" s="241" t="s">
        <x:v>6067</x:v>
      </x:c>
      <x:c r="D2026" s="240" t="s">
        <x:v>6089</x:v>
      </x:c>
      <x:c r="E2026" s="240">
        <x:v>1</x:v>
      </x:c>
      <x:c r="F2026" s="241" t="s">
        <x:v>9155</x:v>
      </x:c>
      <x:c r="G2026" s="240" t="s">
        <x:v>6089</x:v>
      </x:c>
      <x:c r="H2026" s="240">
        <x:v>1</x:v>
      </x:c>
    </x:row>
    <x:row r="2027" spans="3:9">
      <x:c r="C2027" s="241" t="s">
        <x:v>2058</x:v>
      </x:c>
      <x:c r="D2027" s="240" t="s">
        <x:v>6089</x:v>
      </x:c>
      <x:c r="E2027" s="240">
        <x:v>1</x:v>
      </x:c>
      <x:c r="F2027" s="241" t="s">
        <x:v>6160</x:v>
      </x:c>
      <x:c r="G2027" s="240" t="s">
        <x:v>4027</x:v>
      </x:c>
      <x:c r="H2027" s="240">
        <x:v>1</x:v>
      </x:c>
      <x:c r="I2027" s="240" t="s">
        <x:v>6487</x:v>
      </x:c>
    </x:row>
    <x:row r="2028" spans="3:8">
      <x:c r="C2028" s="241" t="s">
        <x:v>7975</x:v>
      </x:c>
      <x:c r="D2028" s="240" t="s">
        <x:v>4027</x:v>
      </x:c>
      <x:c r="E2028" s="240">
        <x:v>1</x:v>
      </x:c>
      <x:c r="F2028" s="241" t="s">
        <x:v>9153</x:v>
      </x:c>
      <x:c r="G2028" s="240" t="s">
        <x:v>4067</x:v>
      </x:c>
      <x:c r="H2028" s="240">
        <x:v>1</x:v>
      </x:c>
    </x:row>
    <x:row r="2029" spans="3:8">
      <x:c r="C2029" s="241" t="s">
        <x:v>12429</x:v>
      </x:c>
      <x:c r="D2029" s="240" t="s">
        <x:v>4027</x:v>
      </x:c>
      <x:c r="E2029" s="240">
        <x:v>1</x:v>
      </x:c>
      <x:c r="F2029" s="241" t="s">
        <x:v>8443</x:v>
      </x:c>
      <x:c r="G2029" s="240" t="s">
        <x:v>4027</x:v>
      </x:c>
      <x:c r="H2029" s="240">
        <x:v>1</x:v>
      </x:c>
    </x:row>
    <x:row r="2030" spans="3:8">
      <x:c r="C2030" s="241" t="s">
        <x:v>12672</x:v>
      </x:c>
      <x:c r="D2030" s="240" t="s">
        <x:v>4027</x:v>
      </x:c>
      <x:c r="E2030" s="240">
        <x:v>1</x:v>
      </x:c>
      <x:c r="F2030" s="320" t="s">
        <x:v>5485</x:v>
      </x:c>
      <x:c r="G2030" s="321" t="s">
        <x:v>4027</x:v>
      </x:c>
      <x:c r="H2030" s="321">
        <x:v>1</x:v>
      </x:c>
    </x:row>
    <x:row r="2031" spans="3:8">
      <x:c r="C2031" s="241" t="s">
        <x:v>6160</x:v>
      </x:c>
      <x:c r="D2031" s="240" t="s">
        <x:v>4027</x:v>
      </x:c>
      <x:c r="E2031" s="240">
        <x:v>1</x:v>
      </x:c>
      <x:c r="F2031" s="320" t="s">
        <x:v>6067</x:v>
      </x:c>
      <x:c r="G2031" s="321" t="s">
        <x:v>6089</x:v>
      </x:c>
      <x:c r="H2031" s="321">
        <x:v>1</x:v>
      </x:c>
    </x:row>
    <x:row r="2032" spans="3:8">
      <x:c r="C2032" s="241" t="s">
        <x:v>8443</x:v>
      </x:c>
      <x:c r="D2032" s="240" t="s">
        <x:v>4027</x:v>
      </x:c>
      <x:c r="E2032" s="240">
        <x:v>1</x:v>
      </x:c>
      <x:c r="F2032" s="320" t="s">
        <x:v>2033</x:v>
      </x:c>
      <x:c r="G2032" s="321" t="s">
        <x:v>4061</x:v>
      </x:c>
      <x:c r="H2032" s="321">
        <x:v>1</x:v>
      </x:c>
    </x:row>
    <x:row r="2033" spans="3:8">
      <x:c r="C2033" s="241" t="s">
        <x:v>5485</x:v>
      </x:c>
      <x:c r="D2033" s="240" t="s">
        <x:v>4027</x:v>
      </x:c>
      <x:c r="E2033" s="240">
        <x:v>1</x:v>
      </x:c>
      <x:c r="F2033" s="320" t="s">
        <x:v>2058</x:v>
      </x:c>
      <x:c r="G2033" s="321" t="s">
        <x:v>6089</x:v>
      </x:c>
      <x:c r="H2033" s="321">
        <x:v>1</x:v>
      </x:c>
    </x:row>
    <x:row r="2034" spans="5:5">
      <x:c r="E2034" s="240">
        <x:f>SUM(E2019:E2033)</x:f>
        <x:v>15</x:v>
      </x:c>
    </x:row>
    <x:row r="2035" spans="1:8">
      <x:c r="A2035" s="232">
        <x:v>45862</x:v>
      </x:c>
      <x:c r="B2035" s="499"/>
      <x:c r="C2035" s="241" t="s">
        <x:v>5854</x:v>
      </x:c>
      <x:c r="D2035" s="240" t="s">
        <x:v>6097</x:v>
      </x:c>
      <x:c r="E2035" s="240">
        <x:v>1</x:v>
      </x:c>
      <x:c r="F2035" s="402" t="s">
        <x:v>5854</x:v>
      </x:c>
      <x:c r="G2035" s="403" t="s">
        <x:v>6097</x:v>
      </x:c>
      <x:c r="H2035" s="403">
        <x:v>1</x:v>
      </x:c>
    </x:row>
    <x:row r="2036" spans="3:8">
      <x:c r="C2036" s="241" t="s">
        <x:v>1998</x:v>
      </x:c>
      <x:c r="D2036" s="240" t="s">
        <x:v>4067</x:v>
      </x:c>
      <x:c r="E2036" s="240">
        <x:v>1</x:v>
      </x:c>
      <x:c r="F2036" s="241" t="s">
        <x:v>9123</x:v>
      </x:c>
      <x:c r="G2036" s="240" t="s">
        <x:v>6089</x:v>
      </x:c>
      <x:c r="H2036" s="240">
        <x:v>1</x:v>
      </x:c>
    </x:row>
    <x:row r="2037" spans="3:9">
      <x:c r="C2037" s="241" t="s">
        <x:v>6040</x:v>
      </x:c>
      <x:c r="D2037" s="240" t="s">
        <x:v>4067</x:v>
      </x:c>
      <x:c r="E2037" s="240">
        <x:v>1</x:v>
      </x:c>
      <x:c r="F2037" s="408" t="s">
        <x:v>9102</x:v>
      </x:c>
      <x:c r="G2037" s="409" t="s">
        <x:v>6089</x:v>
      </x:c>
      <x:c r="H2037" s="409">
        <x:v>1</x:v>
      </x:c>
      <x:c r="I2037" s="240" t="s">
        <x:v>6487</x:v>
      </x:c>
    </x:row>
    <x:row r="2038" spans="3:8">
      <x:c r="C2038" s="241" t="s">
        <x:v>9123</x:v>
      </x:c>
      <x:c r="D2038" s="240" t="s">
        <x:v>6089</x:v>
      </x:c>
      <x:c r="E2038" s="240">
        <x:v>1</x:v>
      </x:c>
      <x:c r="F2038" s="408" t="s">
        <x:v>1998</x:v>
      </x:c>
      <x:c r="G2038" s="409" t="s">
        <x:v>4067</x:v>
      </x:c>
      <x:c r="H2038" s="409">
        <x:v>1</x:v>
      </x:c>
    </x:row>
    <x:row r="2039" spans="3:8">
      <x:c r="C2039" s="241" t="s">
        <x:v>9102</x:v>
      </x:c>
      <x:c r="D2039" s="240" t="s">
        <x:v>6089</x:v>
      </x:c>
      <x:c r="E2039" s="240">
        <x:v>1</x:v>
      </x:c>
      <x:c r="F2039" s="408" t="s">
        <x:v>6040</x:v>
      </x:c>
      <x:c r="G2039" s="409" t="s">
        <x:v>4067</x:v>
      </x:c>
      <x:c r="H2039" s="409">
        <x:v>1</x:v>
      </x:c>
    </x:row>
    <x:row r="2040" spans="3:9">
      <x:c r="C2040" s="241" t="s">
        <x:v>6093</x:v>
      </x:c>
      <x:c r="D2040" s="240" t="s">
        <x:v>6089</x:v>
      </x:c>
      <x:c r="E2040" s="240">
        <x:v>1</x:v>
      </x:c>
      <x:c r="F2040" s="241" t="s">
        <x:v>6093</x:v>
      </x:c>
      <x:c r="G2040" s="240" t="s">
        <x:v>6089</x:v>
      </x:c>
      <x:c r="H2040" s="240">
        <x:v>1</x:v>
      </x:c>
      <x:c r="I2040" s="240" t="s">
        <x:v>6487</x:v>
      </x:c>
    </x:row>
    <x:row r="2041" spans="3:8">
      <x:c r="C2041" s="241" t="s">
        <x:v>2639</x:v>
      </x:c>
      <x:c r="D2041" s="240" t="s">
        <x:v>6089</x:v>
      </x:c>
      <x:c r="E2041" s="240">
        <x:v>1</x:v>
      </x:c>
      <x:c r="F2041" s="320" t="s">
        <x:v>2639</x:v>
      </x:c>
      <x:c r="G2041" s="321" t="s">
        <x:v>6089</x:v>
      </x:c>
      <x:c r="H2041" s="321">
        <x:v>1</x:v>
      </x:c>
    </x:row>
    <x:row r="2042" spans="3:8">
      <x:c r="C2042" s="241" t="s">
        <x:v>9236</x:v>
      </x:c>
      <x:c r="D2042" s="240" t="s">
        <x:v>6089</x:v>
      </x:c>
      <x:c r="E2042" s="240">
        <x:v>1</x:v>
      </x:c>
      <x:c r="F2042" s="320" t="s">
        <x:v>9236</x:v>
      </x:c>
      <x:c r="G2042" s="321" t="s">
        <x:v>6089</x:v>
      </x:c>
      <x:c r="H2042" s="321">
        <x:v>1</x:v>
      </x:c>
    </x:row>
    <x:row r="2043" spans="5:5">
      <x:c r="E2043" s="240">
        <x:f>SUM(E2035:E2042)</x:f>
        <x:v>8</x:v>
      </x:c>
    </x:row>
    <x:row r="2044" spans="1:9">
      <x:c r="A2044" s="232">
        <x:v>45863</x:v>
      </x:c>
      <x:c r="B2044" s="499"/>
      <x:c r="C2044" s="241" t="s">
        <x:v>8467</x:v>
      </x:c>
      <x:c r="D2044" s="240" t="s">
        <x:v>4007</x:v>
      </x:c>
      <x:c r="E2044" s="240">
        <x:v>1</x:v>
      </x:c>
      <x:c r="F2044" s="402" t="s">
        <x:v>11371</x:v>
      </x:c>
      <x:c r="G2044" s="403" t="s">
        <x:v>6097</x:v>
      </x:c>
      <x:c r="H2044" s="403">
        <x:v>2</x:v>
      </x:c>
      <x:c r="I2044" s="240" t="s">
        <x:v>6487</x:v>
      </x:c>
    </x:row>
    <x:row r="2045" spans="3:9">
      <x:c r="C2045" s="241" t="s">
        <x:v>11371</x:v>
      </x:c>
      <x:c r="D2045" s="240" t="s">
        <x:v>6097</x:v>
      </x:c>
      <x:c r="E2045" s="240">
        <x:v>2</x:v>
      </x:c>
      <x:c r="F2045" s="402" t="s">
        <x:v>5477</x:v>
      </x:c>
      <x:c r="G2045" s="403" t="s">
        <x:v>6089</x:v>
      </x:c>
      <x:c r="H2045" s="403">
        <x:v>1</x:v>
      </x:c>
      <x:c r="I2045" s="240" t="s">
        <x:v>6487</x:v>
      </x:c>
    </x:row>
    <x:row r="2046" spans="3:9">
      <x:c r="C2046" s="241" t="s">
        <x:v>5484</x:v>
      </x:c>
      <x:c r="D2046" s="240" t="s">
        <x:v>6097</x:v>
      </x:c>
      <x:c r="E2046" s="240">
        <x:v>1</x:v>
      </x:c>
      <x:c r="F2046" s="402" t="s">
        <x:v>12221</x:v>
      </x:c>
      <x:c r="G2046" s="403" t="s">
        <x:v>4067</x:v>
      </x:c>
      <x:c r="H2046" s="403">
        <x:v>1</x:v>
      </x:c>
      <x:c r="I2046" s="240" t="s">
        <x:v>10339</x:v>
      </x:c>
    </x:row>
    <x:row r="2047" spans="3:9">
      <x:c r="C2047" s="241" t="s">
        <x:v>9028</x:v>
      </x:c>
      <x:c r="D2047" s="240" t="s">
        <x:v>6097</x:v>
      </x:c>
      <x:c r="E2047" s="240">
        <x:v>1</x:v>
      </x:c>
      <x:c r="F2047" s="402" t="s">
        <x:v>5484</x:v>
      </x:c>
      <x:c r="G2047" s="403" t="s">
        <x:v>6097</x:v>
      </x:c>
      <x:c r="H2047" s="403">
        <x:v>1</x:v>
      </x:c>
      <x:c r="I2047" s="240" t="s">
        <x:v>10339</x:v>
      </x:c>
    </x:row>
    <x:row r="2048" spans="3:9">
      <x:c r="C2048" s="241" t="s">
        <x:v>12221</x:v>
      </x:c>
      <x:c r="D2048" s="240" t="s">
        <x:v>4067</x:v>
      </x:c>
      <x:c r="E2048" s="240">
        <x:v>1</x:v>
      </x:c>
      <x:c r="F2048" s="241" t="s">
        <x:v>9028</x:v>
      </x:c>
      <x:c r="G2048" s="240" t="s">
        <x:v>6097</x:v>
      </x:c>
      <x:c r="H2048" s="240">
        <x:v>1</x:v>
      </x:c>
      <x:c r="I2048" s="240" t="s">
        <x:v>6487</x:v>
      </x:c>
    </x:row>
    <x:row r="2049" spans="3:8">
      <x:c r="C2049" s="241" t="s">
        <x:v>9244</x:v>
      </x:c>
      <x:c r="D2049" s="240" t="s">
        <x:v>4067</x:v>
      </x:c>
      <x:c r="E2049" s="240">
        <x:v>1</x:v>
      </x:c>
      <x:c r="F2049" s="241" t="s">
        <x:v>9244</x:v>
      </x:c>
      <x:c r="G2049" s="240" t="s">
        <x:v>4067</x:v>
      </x:c>
      <x:c r="H2049" s="240">
        <x:v>1</x:v>
      </x:c>
    </x:row>
    <x:row r="2050" spans="3:9">
      <x:c r="C2050" s="241" t="s">
        <x:v>9157</x:v>
      </x:c>
      <x:c r="D2050" s="240" t="s">
        <x:v>4067</x:v>
      </x:c>
      <x:c r="E2050" s="240">
        <x:v>1</x:v>
      </x:c>
      <x:c r="F2050" s="241" t="s">
        <x:v>9101</x:v>
      </x:c>
      <x:c r="G2050" s="240" t="s">
        <x:v>6089</x:v>
      </x:c>
      <x:c r="H2050" s="240">
        <x:v>1</x:v>
      </x:c>
      <x:c r="I2050" s="240" t="s">
        <x:v>6487</x:v>
      </x:c>
    </x:row>
    <x:row r="2051" spans="3:9">
      <x:c r="C2051" s="241" t="s">
        <x:v>12718</x:v>
      </x:c>
      <x:c r="D2051" s="240" t="s">
        <x:v>4067</x:v>
      </x:c>
      <x:c r="E2051" s="240">
        <x:v>1</x:v>
      </x:c>
      <x:c r="F2051" s="241" t="s">
        <x:v>9122</x:v>
      </x:c>
      <x:c r="G2051" s="240" t="s">
        <x:v>6089</x:v>
      </x:c>
      <x:c r="H2051" s="240">
        <x:v>3</x:v>
      </x:c>
      <x:c r="I2051" s="240" t="s">
        <x:v>10339</x:v>
      </x:c>
    </x:row>
    <x:row r="2052" spans="3:8">
      <x:c r="C2052" s="241" t="s">
        <x:v>9259</x:v>
      </x:c>
      <x:c r="D2052" s="240" t="s">
        <x:v>4067</x:v>
      </x:c>
      <x:c r="E2052" s="240">
        <x:v>1</x:v>
      </x:c>
      <x:c r="F2052" s="393" t="s">
        <x:v>8338</x:v>
      </x:c>
      <x:c r="G2052" s="394" t="s">
        <x:v>6089</x:v>
      </x:c>
      <x:c r="H2052" s="394">
        <x:v>1</x:v>
      </x:c>
    </x:row>
    <x:row r="2053" spans="3:8">
      <x:c r="C2053" s="241" t="s">
        <x:v>5477</x:v>
      </x:c>
      <x:c r="D2053" s="240" t="s">
        <x:v>6089</x:v>
      </x:c>
      <x:c r="E2053" s="240">
        <x:v>1</x:v>
      </x:c>
      <x:c r="F2053" s="393" t="s">
        <x:v>9157</x:v>
      </x:c>
      <x:c r="G2053" s="394" t="s">
        <x:v>4067</x:v>
      </x:c>
      <x:c r="H2053" s="394">
        <x:v>1</x:v>
      </x:c>
    </x:row>
    <x:row r="2054" spans="3:8">
      <x:c r="C2054" s="241" t="s">
        <x:v>9101</x:v>
      </x:c>
      <x:c r="D2054" s="240" t="s">
        <x:v>6089</x:v>
      </x:c>
      <x:c r="E2054" s="240">
        <x:v>1</x:v>
      </x:c>
      <x:c r="F2054" s="393" t="s">
        <x:v>12718</x:v>
      </x:c>
      <x:c r="G2054" s="394" t="s">
        <x:v>4067</x:v>
      </x:c>
      <x:c r="H2054" s="394">
        <x:v>1</x:v>
      </x:c>
    </x:row>
    <x:row r="2055" spans="3:9">
      <x:c r="C2055" s="241" t="s">
        <x:v>9122</x:v>
      </x:c>
      <x:c r="D2055" s="240" t="s">
        <x:v>6089</x:v>
      </x:c>
      <x:c r="E2055" s="240">
        <x:v>3</x:v>
      </x:c>
      <x:c r="F2055" s="241" t="s">
        <x:v>9124</x:v>
      </x:c>
      <x:c r="G2055" s="240" t="s">
        <x:v>6089</x:v>
      </x:c>
      <x:c r="H2055" s="240">
        <x:v>2</x:v>
      </x:c>
      <x:c r="I2055" s="240" t="s">
        <x:v>10339</x:v>
      </x:c>
    </x:row>
    <x:row r="2056" spans="3:8">
      <x:c r="C2056" s="241" t="s">
        <x:v>8338</x:v>
      </x:c>
      <x:c r="D2056" s="240" t="s">
        <x:v>6089</x:v>
      </x:c>
      <x:c r="E2056" s="240">
        <x:v>1</x:v>
      </x:c>
      <x:c r="F2056" s="241" t="s">
        <x:v>8467</x:v>
      </x:c>
      <x:c r="G2056" s="240" t="s">
        <x:v>4007</x:v>
      </x:c>
      <x:c r="H2056" s="240">
        <x:v>1</x:v>
      </x:c>
    </x:row>
    <x:row r="2057" spans="3:9">
      <x:c r="C2057" s="241" t="s">
        <x:v>9124</x:v>
      </x:c>
      <x:c r="D2057" s="240" t="s">
        <x:v>6089</x:v>
      </x:c>
      <x:c r="E2057" s="240">
        <x:v>2</x:v>
      </x:c>
      <x:c r="F2057" s="241" t="s">
        <x:v>9259</x:v>
      </x:c>
      <x:c r="G2057" s="240" t="s">
        <x:v>4067</x:v>
      </x:c>
      <x:c r="H2057" s="240">
        <x:v>1</x:v>
      </x:c>
      <x:c r="I2057" s="240" t="s">
        <x:v>6487</x:v>
      </x:c>
    </x:row>
    <x:row r="2058" spans="3:8">
      <x:c r="C2058" s="241" t="s">
        <x:v>8464</x:v>
      </x:c>
      <x:c r="D2058" s="240" t="s">
        <x:v>6089</x:v>
      </x:c>
      <x:c r="E2058" s="240">
        <x:v>1</x:v>
      </x:c>
      <x:c r="F2058" s="241" t="s">
        <x:v>5977</x:v>
      </x:c>
      <x:c r="G2058" s="240" t="s">
        <x:v>4027</x:v>
      </x:c>
      <x:c r="H2058" s="240">
        <x:v>1</x:v>
      </x:c>
    </x:row>
    <x:row r="2059" spans="3:8">
      <x:c r="C2059" s="241" t="s">
        <x:v>8399</x:v>
      </x:c>
      <x:c r="D2059" s="240" t="s">
        <x:v>6089</x:v>
      </x:c>
      <x:c r="E2059" s="240">
        <x:v>1</x:v>
      </x:c>
      <x:c r="F2059" s="241" t="s">
        <x:v>8464</x:v>
      </x:c>
      <x:c r="G2059" s="240" t="s">
        <x:v>6089</x:v>
      </x:c>
      <x:c r="H2059" s="240">
        <x:v>1</x:v>
      </x:c>
    </x:row>
    <x:row r="2060" spans="3:8">
      <x:c r="C2060" s="241" t="s">
        <x:v>5977</x:v>
      </x:c>
      <x:c r="D2060" s="240" t="s">
        <x:v>4027</x:v>
      </x:c>
      <x:c r="E2060" s="240">
        <x:v>1</x:v>
      </x:c>
      <x:c r="F2060" s="241" t="s">
        <x:v>8399</x:v>
      </x:c>
      <x:c r="G2060" s="240" t="s">
        <x:v>6089</x:v>
      </x:c>
      <x:c r="H2060" s="240">
        <x:v>1</x:v>
      </x:c>
    </x:row>
    <x:row r="2061" spans="5:5">
      <x:c r="E2061" s="240">
        <x:f>SUM(E2044:E2060)</x:f>
        <x:v>21</x:v>
      </x:c>
    </x:row>
    <x:row r="2062" spans="1:9">
      <x:c r="A2062" s="232">
        <x:v>45864</x:v>
      </x:c>
      <x:c r="B2062" s="499"/>
      <x:c r="C2062" s="241" t="s">
        <x:v>4367</x:v>
      </x:c>
      <x:c r="D2062" s="240" t="s">
        <x:v>4061</x:v>
      </x:c>
      <x:c r="E2062" s="240">
        <x:v>1</x:v>
      </x:c>
      <x:c r="F2062" s="402" t="s">
        <x:v>2177</x:v>
      </x:c>
      <x:c r="G2062" s="403" t="s">
        <x:v>6089</x:v>
      </x:c>
      <x:c r="H2062" s="403">
        <x:v>1</x:v>
      </x:c>
      <x:c r="I2062" s="240" t="s">
        <x:v>6487</x:v>
      </x:c>
    </x:row>
    <x:row r="2063" spans="3:9">
      <x:c r="C2063" s="241" t="s">
        <x:v>8467</x:v>
      </x:c>
      <x:c r="D2063" s="240" t="s">
        <x:v>4007</x:v>
      </x:c>
      <x:c r="E2063" s="240">
        <x:v>1</x:v>
      </x:c>
      <x:c r="F2063" s="402" t="s">
        <x:v>7873</x:v>
      </x:c>
      <x:c r="G2063" s="403" t="s">
        <x:v>4027</x:v>
      </x:c>
      <x:c r="H2063" s="403">
        <x:v>1</x:v>
      </x:c>
      <x:c r="I2063" s="240" t="s">
        <x:v>10339</x:v>
      </x:c>
    </x:row>
    <x:row r="2064" spans="3:8">
      <x:c r="C2064" s="241" t="s">
        <x:v>6287</x:v>
      </x:c>
      <x:c r="D2064" s="240" t="s">
        <x:v>4007</x:v>
      </x:c>
      <x:c r="E2064" s="240">
        <x:v>1</x:v>
      </x:c>
      <x:c r="F2064" s="402" t="s">
        <x:v>2551</x:v>
      </x:c>
      <x:c r="G2064" s="403" t="s">
        <x:v>4027</x:v>
      </x:c>
      <x:c r="H2064" s="403">
        <x:v>1</x:v>
      </x:c>
    </x:row>
    <x:row r="2065" spans="3:8">
      <x:c r="C2065" s="241" t="s">
        <x:v>11389</x:v>
      </x:c>
      <x:c r="D2065" s="240" t="s">
        <x:v>4007</x:v>
      </x:c>
      <x:c r="E2065" s="240">
        <x:v>1</x:v>
      </x:c>
      <x:c r="F2065" s="241" t="s">
        <x:v>12325</x:v>
      </x:c>
      <x:c r="G2065" s="240" t="s">
        <x:v>6089</x:v>
      </x:c>
      <x:c r="H2065" s="240">
        <x:v>1</x:v>
      </x:c>
    </x:row>
    <x:row r="2066" spans="3:9">
      <x:c r="C2066" s="241" t="s">
        <x:v>9028</x:v>
      </x:c>
      <x:c r="D2066" s="240" t="s">
        <x:v>6097</x:v>
      </x:c>
      <x:c r="E2066" s="240">
        <x:v>1</x:v>
      </x:c>
      <x:c r="F2066" s="241" t="s">
        <x:v>11389</x:v>
      </x:c>
      <x:c r="G2066" s="240" t="s">
        <x:v>4007</x:v>
      </x:c>
      <x:c r="H2066" s="240">
        <x:v>1</x:v>
      </x:c>
      <x:c r="I2066" s="240" t="s">
        <x:v>10339</x:v>
      </x:c>
    </x:row>
    <x:row r="2067" spans="3:9">
      <x:c r="C2067" s="241" t="s">
        <x:v>12244</x:v>
      </x:c>
      <x:c r="D2067" s="240" t="s">
        <x:v>4067</x:v>
      </x:c>
      <x:c r="E2067" s="240">
        <x:v>1</x:v>
      </x:c>
      <x:c r="F2067" s="241" t="s">
        <x:v>12244</x:v>
      </x:c>
      <x:c r="G2067" s="240" t="s">
        <x:v>4067</x:v>
      </x:c>
      <x:c r="H2067" s="240">
        <x:v>1</x:v>
      </x:c>
      <x:c r="I2067" s="240" t="s">
        <x:v>10339</x:v>
      </x:c>
    </x:row>
    <x:row r="2068" spans="3:8">
      <x:c r="C2068" s="241" t="s">
        <x:v>1971</x:v>
      </x:c>
      <x:c r="D2068" s="240" t="s">
        <x:v>4067</x:v>
      </x:c>
      <x:c r="E2068" s="240">
        <x:v>1</x:v>
      </x:c>
      <x:c r="F2068" s="241" t="s">
        <x:v>11411</x:v>
      </x:c>
      <x:c r="G2068" s="240" t="s">
        <x:v>6089</x:v>
      </x:c>
      <x:c r="H2068" s="240">
        <x:v>1</x:v>
      </x:c>
    </x:row>
    <x:row r="2069" spans="3:9">
      <x:c r="C2069" s="241" t="s">
        <x:v>9246</x:v>
      </x:c>
      <x:c r="D2069" s="240" t="s">
        <x:v>4067</x:v>
      </x:c>
      <x:c r="E2069" s="240">
        <x:v>1</x:v>
      </x:c>
      <x:c r="F2069" s="393" t="s">
        <x:v>1971</x:v>
      </x:c>
      <x:c r="G2069" s="394" t="s">
        <x:v>4067</x:v>
      </x:c>
      <x:c r="H2069" s="394">
        <x:v>1</x:v>
      </x:c>
      <x:c r="I2069" s="240" t="s">
        <x:v>10339</x:v>
      </x:c>
    </x:row>
    <x:row r="2070" spans="3:9">
      <x:c r="C2070" s="241" t="s">
        <x:v>6044</x:v>
      </x:c>
      <x:c r="D2070" s="240" t="s">
        <x:v>4067</x:v>
      </x:c>
      <x:c r="E2070" s="240">
        <x:v>1</x:v>
      </x:c>
      <x:c r="F2070" s="393" t="s">
        <x:v>4497</x:v>
      </x:c>
      <x:c r="G2070" s="394" t="s">
        <x:v>4027</x:v>
      </x:c>
      <x:c r="H2070" s="394">
        <x:v>1</x:v>
      </x:c>
      <x:c r="I2070" s="240" t="s">
        <x:v>6487</x:v>
      </x:c>
    </x:row>
    <x:row r="2071" spans="3:9">
      <x:c r="C2071" s="241" t="s">
        <x:v>9259</x:v>
      </x:c>
      <x:c r="D2071" s="240" t="s">
        <x:v>4067</x:v>
      </x:c>
      <x:c r="E2071" s="240">
        <x:v>1</x:v>
      </x:c>
      <x:c r="F2071" s="393" t="s">
        <x:v>1978</x:v>
      </x:c>
      <x:c r="G2071" s="394" t="s">
        <x:v>4027</x:v>
      </x:c>
      <x:c r="H2071" s="394">
        <x:v>1</x:v>
      </x:c>
      <x:c r="I2071" s="240" t="s">
        <x:v>10339</x:v>
      </x:c>
    </x:row>
    <x:row r="2072" spans="3:8">
      <x:c r="C2072" s="241" t="s">
        <x:v>9138</x:v>
      </x:c>
      <x:c r="D2072" s="240" t="s">
        <x:v>4067</x:v>
      </x:c>
      <x:c r="E2072" s="240">
        <x:v>1</x:v>
      </x:c>
      <x:c r="F2072" s="393" t="s">
        <x:v>4531</x:v>
      </x:c>
      <x:c r="G2072" s="394" t="s">
        <x:v>4027</x:v>
      </x:c>
      <x:c r="H2072" s="394">
        <x:v>1</x:v>
      </x:c>
    </x:row>
    <x:row r="2073" spans="3:8">
      <x:c r="C2073" s="241" t="s">
        <x:v>2177</x:v>
      </x:c>
      <x:c r="D2073" s="240" t="s">
        <x:v>6089</x:v>
      </x:c>
      <x:c r="E2073" s="240">
        <x:v>1</x:v>
      </x:c>
      <x:c r="F2073" s="241" t="s">
        <x:v>2094</x:v>
      </x:c>
      <x:c r="G2073" s="240" t="s">
        <x:v>4027</x:v>
      </x:c>
      <x:c r="H2073" s="240">
        <x:v>1</x:v>
      </x:c>
    </x:row>
    <x:row r="2074" spans="3:9">
      <x:c r="C2074" s="241" t="s">
        <x:v>12325</x:v>
      </x:c>
      <x:c r="D2074" s="240" t="s">
        <x:v>6089</x:v>
      </x:c>
      <x:c r="E2074" s="240">
        <x:v>1</x:v>
      </x:c>
      <x:c r="F2074" s="241" t="s">
        <x:v>9028</x:v>
      </x:c>
      <x:c r="G2074" s="240" t="s">
        <x:v>6097</x:v>
      </x:c>
      <x:c r="H2074" s="240">
        <x:v>1</x:v>
      </x:c>
      <x:c r="I2074" s="240" t="s">
        <x:v>10339</x:v>
      </x:c>
    </x:row>
    <x:row r="2075" spans="3:8">
      <x:c r="C2075" s="241" t="s">
        <x:v>11411</x:v>
      </x:c>
      <x:c r="D2075" s="240" t="s">
        <x:v>6089</x:v>
      </x:c>
      <x:c r="E2075" s="240">
        <x:v>1</x:v>
      </x:c>
      <x:c r="F2075" s="241" t="s">
        <x:v>9246</x:v>
      </x:c>
      <x:c r="G2075" s="240" t="s">
        <x:v>4067</x:v>
      </x:c>
      <x:c r="H2075" s="240">
        <x:v>1</x:v>
      </x:c>
    </x:row>
    <x:row r="2076" spans="3:8">
      <x:c r="C2076" s="241" t="s">
        <x:v>6270</x:v>
      </x:c>
      <x:c r="D2076" s="240" t="s">
        <x:v>6089</x:v>
      </x:c>
      <x:c r="E2076" s="240">
        <x:v>1</x:v>
      </x:c>
      <x:c r="F2076" s="241" t="s">
        <x:v>6270</x:v>
      </x:c>
      <x:c r="G2076" s="240" t="s">
        <x:v>6089</x:v>
      </x:c>
      <x:c r="H2076" s="240">
        <x:v>1</x:v>
      </x:c>
    </x:row>
    <x:row r="2077" spans="3:8">
      <x:c r="C2077" s="241" t="s">
        <x:v>9054</x:v>
      </x:c>
      <x:c r="D2077" s="240" t="s">
        <x:v>6089</x:v>
      </x:c>
      <x:c r="E2077" s="240">
        <x:v>1</x:v>
      </x:c>
      <x:c r="F2077" s="402" t="s">
        <x:v>6307</x:v>
      </x:c>
      <x:c r="G2077" s="403" t="s">
        <x:v>4027</x:v>
      </x:c>
      <x:c r="H2077" s="403">
        <x:v>1</x:v>
      </x:c>
    </x:row>
    <x:row r="2078" spans="3:8">
      <x:c r="C2078" s="241" t="s">
        <x:v>1991</x:v>
      </x:c>
      <x:c r="D2078" s="240" t="s">
        <x:v>6089</x:v>
      </x:c>
      <x:c r="E2078" s="240">
        <x:v>1</x:v>
      </x:c>
      <x:c r="F2078" s="402" t="s">
        <x:v>4367</x:v>
      </x:c>
      <x:c r="G2078" s="403" t="s">
        <x:v>4061</x:v>
      </x:c>
      <x:c r="H2078" s="403">
        <x:v>1</x:v>
      </x:c>
    </x:row>
    <x:row r="2079" spans="3:8">
      <x:c r="C2079" s="241" t="s">
        <x:v>8464</x:v>
      </x:c>
      <x:c r="D2079" s="240" t="s">
        <x:v>6089</x:v>
      </x:c>
      <x:c r="E2079" s="240">
        <x:v>2</x:v>
      </x:c>
      <x:c r="F2079" s="402" t="s">
        <x:v>6044</x:v>
      </x:c>
      <x:c r="G2079" s="403" t="s">
        <x:v>4067</x:v>
      </x:c>
      <x:c r="H2079" s="403">
        <x:v>1</x:v>
      </x:c>
    </x:row>
    <x:row r="2080" spans="3:8">
      <x:c r="C2080" s="241" t="s">
        <x:v>7873</x:v>
      </x:c>
      <x:c r="D2080" s="240" t="s">
        <x:v>4027</x:v>
      </x:c>
      <x:c r="E2080" s="240">
        <x:v>1</x:v>
      </x:c>
      <x:c r="F2080" s="402" t="s">
        <x:v>9054</x:v>
      </x:c>
      <x:c r="G2080" s="403" t="s">
        <x:v>6089</x:v>
      </x:c>
      <x:c r="H2080" s="403">
        <x:v>1</x:v>
      </x:c>
    </x:row>
    <x:row r="2081" spans="3:9">
      <x:c r="C2081" s="241" t="s">
        <x:v>2551</x:v>
      </x:c>
      <x:c r="D2081" s="240" t="s">
        <x:v>4027</x:v>
      </x:c>
      <x:c r="E2081" s="240">
        <x:v>1</x:v>
      </x:c>
      <x:c r="F2081" s="402" t="s">
        <x:v>5843</x:v>
      </x:c>
      <x:c r="G2081" s="403" t="s">
        <x:v>4027</x:v>
      </x:c>
      <x:c r="H2081" s="403">
        <x:v>1</x:v>
      </x:c>
      <x:c r="I2081" s="240" t="s">
        <x:v>6487</x:v>
      </x:c>
    </x:row>
    <x:row r="2082" spans="3:8">
      <x:c r="C2082" s="241" t="s">
        <x:v>4497</x:v>
      </x:c>
      <x:c r="D2082" s="240" t="s">
        <x:v>4027</x:v>
      </x:c>
      <x:c r="E2082" s="240">
        <x:v>1</x:v>
      </x:c>
      <x:c r="F2082" s="402" t="s">
        <x:v>2495</x:v>
      </x:c>
      <x:c r="G2082" s="403" t="s">
        <x:v>4027</x:v>
      </x:c>
      <x:c r="H2082" s="403">
        <x:v>1</x:v>
      </x:c>
    </x:row>
    <x:row r="2083" spans="3:8">
      <x:c r="C2083" s="241" t="s">
        <x:v>1978</x:v>
      </x:c>
      <x:c r="D2083" s="240" t="s">
        <x:v>4027</x:v>
      </x:c>
      <x:c r="E2083" s="240">
        <x:v>1</x:v>
      </x:c>
      <x:c r="F2083" s="241" t="s">
        <x:v>1991</x:v>
      </x:c>
      <x:c r="G2083" s="240" t="s">
        <x:v>6089</x:v>
      </x:c>
      <x:c r="H2083" s="240">
        <x:v>1</x:v>
      </x:c>
    </x:row>
    <x:row r="2084" spans="3:8">
      <x:c r="C2084" s="241" t="s">
        <x:v>4531</x:v>
      </x:c>
      <x:c r="D2084" s="240" t="s">
        <x:v>4027</x:v>
      </x:c>
      <x:c r="E2084" s="240">
        <x:v>1</x:v>
      </x:c>
      <x:c r="F2084" s="241" t="s">
        <x:v>8467</x:v>
      </x:c>
      <x:c r="G2084" s="240" t="s">
        <x:v>4007</x:v>
      </x:c>
      <x:c r="H2084" s="240">
        <x:v>1</x:v>
      </x:c>
    </x:row>
    <x:row r="2085" spans="3:9">
      <x:c r="C2085" s="241" t="s">
        <x:v>2094</x:v>
      </x:c>
      <x:c r="D2085" s="240" t="s">
        <x:v>4027</x:v>
      </x:c>
      <x:c r="E2085" s="240">
        <x:v>1</x:v>
      </x:c>
      <x:c r="F2085" s="241" t="s">
        <x:v>9259</x:v>
      </x:c>
      <x:c r="G2085" s="240" t="s">
        <x:v>4067</x:v>
      </x:c>
      <x:c r="H2085" s="240">
        <x:v>1</x:v>
      </x:c>
      <x:c r="I2085" s="240" t="s">
        <x:v>10339</x:v>
      </x:c>
    </x:row>
    <x:row r="2086" spans="3:8">
      <x:c r="C2086" s="241" t="s">
        <x:v>6307</x:v>
      </x:c>
      <x:c r="D2086" s="240" t="s">
        <x:v>4027</x:v>
      </x:c>
      <x:c r="E2086" s="240">
        <x:v>1</x:v>
      </x:c>
      <x:c r="F2086" s="241" t="s">
        <x:v>6287</x:v>
      </x:c>
      <x:c r="G2086" s="240" t="s">
        <x:v>4007</x:v>
      </x:c>
      <x:c r="H2086" s="240">
        <x:v>1</x:v>
      </x:c>
    </x:row>
    <x:row r="2087" spans="3:8">
      <x:c r="C2087" s="241" t="s">
        <x:v>5843</x:v>
      </x:c>
      <x:c r="D2087" s="240" t="s">
        <x:v>4027</x:v>
      </x:c>
      <x:c r="E2087" s="240">
        <x:v>1</x:v>
      </x:c>
      <x:c r="F2087" s="241" t="s">
        <x:v>9138</x:v>
      </x:c>
      <x:c r="G2087" s="240" t="s">
        <x:v>4067</x:v>
      </x:c>
      <x:c r="H2087" s="240">
        <x:v>1</x:v>
      </x:c>
    </x:row>
    <x:row r="2088" spans="3:8">
      <x:c r="C2088" s="241" t="s">
        <x:v>2495</x:v>
      </x:c>
      <x:c r="D2088" s="240" t="s">
        <x:v>4027</x:v>
      </x:c>
      <x:c r="E2088" s="240">
        <x:v>1</x:v>
      </x:c>
      <x:c r="F2088" s="241" t="s">
        <x:v>8464</x:v>
      </x:c>
      <x:c r="G2088" s="240" t="s">
        <x:v>6089</x:v>
      </x:c>
      <x:c r="H2088" s="240">
        <x:v>2</x:v>
      </x:c>
    </x:row>
    <x:row r="2089" spans="3:8">
      <x:c r="C2089" s="241" t="s">
        <x:v>4509</x:v>
      </x:c>
      <x:c r="D2089" s="240" t="s">
        <x:v>4027</x:v>
      </x:c>
      <x:c r="E2089" s="240">
        <x:v>1</x:v>
      </x:c>
      <x:c r="F2089" s="241" t="s">
        <x:v>4509</x:v>
      </x:c>
      <x:c r="G2089" s="240" t="s">
        <x:v>4027</x:v>
      </x:c>
      <x:c r="H2089" s="240">
        <x:v>1</x:v>
      </x:c>
    </x:row>
    <x:row r="2090" spans="5:5">
      <x:c r="E2090" s="240">
        <x:f>SUM(E2062:E2089)</x:f>
        <x:v>29</x:v>
      </x:c>
    </x:row>
    <x:row r="2091" spans="1:9">
      <x:c r="A2091" s="232">
        <x:v>45865</x:v>
      </x:c>
      <x:c r="B2091" s="499"/>
      <x:c r="C2091" s="241" t="s">
        <x:v>2033</x:v>
      </x:c>
      <x:c r="D2091" s="240" t="s">
        <x:v>4061</x:v>
      </x:c>
      <x:c r="E2091" s="240">
        <x:v>2</x:v>
      </x:c>
      <x:c r="F2091" s="402" t="s">
        <x:v>5649</x:v>
      </x:c>
      <x:c r="G2091" s="403" t="s">
        <x:v>4067</x:v>
      </x:c>
      <x:c r="H2091" s="403">
        <x:v>1</x:v>
      </x:c>
      <x:c r="I2091" s="240" t="s">
        <x:v>6487</x:v>
      </x:c>
    </x:row>
    <x:row r="2092" spans="3:9">
      <x:c r="C2092" s="241" t="s">
        <x:v>8467</x:v>
      </x:c>
      <x:c r="D2092" s="240" t="s">
        <x:v>4007</x:v>
      </x:c>
      <x:c r="E2092" s="240">
        <x:v>1</x:v>
      </x:c>
      <x:c r="F2092" s="241" t="s">
        <x:v>1997</x:v>
      </x:c>
      <x:c r="G2092" s="240" t="s">
        <x:v>4067</x:v>
      </x:c>
      <x:c r="H2092" s="240">
        <x:v>1</x:v>
      </x:c>
      <x:c r="I2092" s="240" t="s">
        <x:v>10339</x:v>
      </x:c>
    </x:row>
    <x:row r="2093" spans="3:8">
      <x:c r="C2093" s="241" t="s">
        <x:v>8402</x:v>
      </x:c>
      <x:c r="D2093" s="240" t="s">
        <x:v>6097</x:v>
      </x:c>
      <x:c r="E2093" s="240">
        <x:v>1</x:v>
      </x:c>
      <x:c r="F2093" s="241" t="s">
        <x:v>9012</x:v>
      </x:c>
      <x:c r="G2093" s="240" t="s">
        <x:v>6089</x:v>
      </x:c>
      <x:c r="H2093" s="240">
        <x:v>1</x:v>
      </x:c>
    </x:row>
    <x:row r="2094" spans="3:8">
      <x:c r="C2094" s="241" t="s">
        <x:v>12646</x:v>
      </x:c>
      <x:c r="D2094" s="240" t="s">
        <x:v>6097</x:v>
      </x:c>
      <x:c r="E2094" s="240">
        <x:v>1</x:v>
      </x:c>
      <x:c r="F2094" s="241" t="s">
        <x:v>2094</x:v>
      </x:c>
      <x:c r="G2094" s="240" t="s">
        <x:v>4027</x:v>
      </x:c>
      <x:c r="H2094" s="240">
        <x:v>1</x:v>
      </x:c>
    </x:row>
    <x:row r="2095" spans="3:9">
      <x:c r="C2095" s="241" t="s">
        <x:v>9144</x:v>
      </x:c>
      <x:c r="D2095" s="240" t="s">
        <x:v>6097</x:v>
      </x:c>
      <x:c r="E2095" s="240">
        <x:v>1</x:v>
      </x:c>
      <x:c r="F2095" s="241" t="s">
        <x:v>9102</x:v>
      </x:c>
      <x:c r="G2095" s="240" t="s">
        <x:v>6089</x:v>
      </x:c>
      <x:c r="H2095" s="240">
        <x:v>1</x:v>
      </x:c>
      <x:c r="I2095" s="240" t="s">
        <x:v>10339</x:v>
      </x:c>
    </x:row>
    <x:row r="2096" spans="3:8">
      <x:c r="C2096" s="241" t="s">
        <x:v>8517</x:v>
      </x:c>
      <x:c r="D2096" s="240" t="s">
        <x:v>6097</x:v>
      </x:c>
      <x:c r="E2096" s="240">
        <x:v>2</x:v>
      </x:c>
      <x:c r="F2096" s="393" t="s">
        <x:v>8402</x:v>
      </x:c>
      <x:c r="G2096" s="394" t="s">
        <x:v>6097</x:v>
      </x:c>
      <x:c r="H2096" s="394">
        <x:v>1</x:v>
      </x:c>
    </x:row>
    <x:row r="2097" spans="3:9">
      <x:c r="C2097" s="241" t="s">
        <x:v>5649</x:v>
      </x:c>
      <x:c r="D2097" s="240" t="s">
        <x:v>4067</x:v>
      </x:c>
      <x:c r="E2097" s="240">
        <x:v>1</x:v>
      </x:c>
      <x:c r="F2097" s="393" t="s">
        <x:v>4412</x:v>
      </x:c>
      <x:c r="G2097" s="394" t="s">
        <x:v>4027</x:v>
      </x:c>
      <x:c r="H2097" s="394">
        <x:v>1</x:v>
      </x:c>
      <x:c r="I2097" s="240" t="s">
        <x:v>6487</x:v>
      </x:c>
    </x:row>
    <x:row r="2098" spans="3:9">
      <x:c r="C2098" s="241" t="s">
        <x:v>1997</x:v>
      </x:c>
      <x:c r="D2098" s="240" t="s">
        <x:v>4067</x:v>
      </x:c>
      <x:c r="E2098" s="240">
        <x:v>1</x:v>
      </x:c>
      <x:c r="F2098" s="393" t="s">
        <x:v>2495</x:v>
      </x:c>
      <x:c r="G2098" s="394" t="s">
        <x:v>4027</x:v>
      </x:c>
      <x:c r="H2098" s="394">
        <x:v>1</x:v>
      </x:c>
      <x:c r="I2098" s="240" t="s">
        <x:v>6487</x:v>
      </x:c>
    </x:row>
    <x:row r="2099" spans="3:8">
      <x:c r="C2099" s="241" t="s">
        <x:v>9012</x:v>
      </x:c>
      <x:c r="D2099" s="240" t="s">
        <x:v>6089</x:v>
      </x:c>
      <x:c r="E2099" s="240">
        <x:v>1</x:v>
      </x:c>
      <x:c r="F2099" s="393" t="s">
        <x:v>12646</x:v>
      </x:c>
      <x:c r="G2099" s="394" t="s">
        <x:v>6097</x:v>
      </x:c>
      <x:c r="H2099" s="394">
        <x:v>1</x:v>
      </x:c>
    </x:row>
    <x:row r="2100" spans="3:8">
      <x:c r="C2100" s="241" t="s">
        <x:v>9102</x:v>
      </x:c>
      <x:c r="D2100" s="240" t="s">
        <x:v>6089</x:v>
      </x:c>
      <x:c r="E2100" s="240">
        <x:v>1</x:v>
      </x:c>
      <x:c r="F2100" s="241" t="s">
        <x:v>9144</x:v>
      </x:c>
      <x:c r="G2100" s="240" t="s">
        <x:v>6097</x:v>
      </x:c>
      <x:c r="H2100" s="240">
        <x:v>1</x:v>
      </x:c>
    </x:row>
    <x:row r="2101" spans="3:8">
      <x:c r="C2101" s="241" t="s">
        <x:v>2132</x:v>
      </x:c>
      <x:c r="D2101" s="240" t="s">
        <x:v>6089</x:v>
      </x:c>
      <x:c r="E2101" s="240">
        <x:v>1</x:v>
      </x:c>
      <x:c r="F2101" s="241" t="s">
        <x:v>8467</x:v>
      </x:c>
      <x:c r="G2101" s="240" t="s">
        <x:v>4007</x:v>
      </x:c>
      <x:c r="H2101" s="240">
        <x:v>1</x:v>
      </x:c>
    </x:row>
    <x:row r="2102" spans="3:9">
      <x:c r="C2102" s="241" t="s">
        <x:v>2094</x:v>
      </x:c>
      <x:c r="D2102" s="240" t="s">
        <x:v>4027</x:v>
      </x:c>
      <x:c r="E2102" s="240">
        <x:v>1</x:v>
      </x:c>
      <x:c r="F2102" s="241" t="s">
        <x:v>2033</x:v>
      </x:c>
      <x:c r="G2102" s="240" t="s">
        <x:v>4061</x:v>
      </x:c>
      <x:c r="H2102" s="240">
        <x:v>2</x:v>
      </x:c>
      <x:c r="I2102" s="240" t="s">
        <x:v>6487</x:v>
      </x:c>
    </x:row>
    <x:row r="2103" spans="3:9">
      <x:c r="C2103" s="241" t="s">
        <x:v>4412</x:v>
      </x:c>
      <x:c r="D2103" s="240" t="s">
        <x:v>4027</x:v>
      </x:c>
      <x:c r="E2103" s="240">
        <x:v>1</x:v>
      </x:c>
      <x:c r="F2103" s="241" t="s">
        <x:v>8517</x:v>
      </x:c>
      <x:c r="G2103" s="240" t="s">
        <x:v>6097</x:v>
      </x:c>
      <x:c r="H2103" s="240">
        <x:v>2</x:v>
      </x:c>
      <x:c r="I2103" s="240" t="s">
        <x:v>6487</x:v>
      </x:c>
    </x:row>
    <x:row r="2104" spans="3:8">
      <x:c r="C2104" s="241" t="s">
        <x:v>2495</x:v>
      </x:c>
      <x:c r="D2104" s="240" t="s">
        <x:v>4027</x:v>
      </x:c>
      <x:c r="E2104" s="240">
        <x:v>1</x:v>
      </x:c>
      <x:c r="F2104" s="241" t="s">
        <x:v>2132</x:v>
      </x:c>
      <x:c r="G2104" s="240" t="s">
        <x:v>6089</x:v>
      </x:c>
      <x:c r="H2104" s="240">
        <x:v>1</x:v>
      </x:c>
    </x:row>
    <x:row r="2105" spans="5:5">
      <x:c r="E2105" s="240">
        <x:f>SUM(E2091:E2104)</x:f>
        <x:v>16</x:v>
      </x:c>
    </x:row>
    <x:row r="2106" spans="1:8">
      <x:c r="A2106" s="232">
        <x:v>45866</x:v>
      </x:c>
      <x:c r="B2106" s="499"/>
      <x:c r="C2106" s="241" t="s">
        <x:v>12451</x:v>
      </x:c>
      <x:c r="D2106" s="240" t="s">
        <x:v>4007</x:v>
      </x:c>
      <x:c r="E2106" s="240">
        <x:v>2</x:v>
      </x:c>
      <x:c r="F2106" s="402" t="s">
        <x:v>7823</x:v>
      </x:c>
      <x:c r="G2106" s="403" t="s">
        <x:v>4067</x:v>
      </x:c>
      <x:c r="H2106" s="403">
        <x:v>1</x:v>
      </x:c>
    </x:row>
    <x:row r="2107" spans="3:9">
      <x:c r="C2107" s="241" t="s">
        <x:v>9283</x:v>
      </x:c>
      <x:c r="D2107" s="240" t="s">
        <x:v>6097</x:v>
      </x:c>
      <x:c r="E2107" s="240">
        <x:v>1</x:v>
      </x:c>
      <x:c r="F2107" s="402" t="s">
        <x:v>12451</x:v>
      </x:c>
      <x:c r="G2107" s="403" t="s">
        <x:v>4007</x:v>
      </x:c>
      <x:c r="H2107" s="403">
        <x:v>2</x:v>
      </x:c>
      <x:c r="I2107" s="240" t="s">
        <x:v>10339</x:v>
      </x:c>
    </x:row>
    <x:row r="2108" spans="3:8">
      <x:c r="C2108" s="241" t="s">
        <x:v>9241</x:v>
      </x:c>
      <x:c r="D2108" s="240" t="s">
        <x:v>6097</x:v>
      </x:c>
      <x:c r="E2108" s="240">
        <x:v>1</x:v>
      </x:c>
      <x:c r="F2108" s="241" t="s">
        <x:v>4531</x:v>
      </x:c>
      <x:c r="G2108" s="240" t="s">
        <x:v>4027</x:v>
      </x:c>
      <x:c r="H2108" s="240">
        <x:v>1</x:v>
      </x:c>
    </x:row>
    <x:row r="2109" spans="3:9">
      <x:c r="C2109" s="241" t="s">
        <x:v>9144</x:v>
      </x:c>
      <x:c r="D2109" s="240" t="s">
        <x:v>6097</x:v>
      </x:c>
      <x:c r="E2109" s="240">
        <x:v>1</x:v>
      </x:c>
      <x:c r="F2109" s="241" t="s">
        <x:v>8537</x:v>
      </x:c>
      <x:c r="G2109" s="240" t="s">
        <x:v>6089</x:v>
      </x:c>
      <x:c r="H2109" s="240">
        <x:v>1</x:v>
      </x:c>
      <x:c r="I2109" s="240" t="s">
        <x:v>6487</x:v>
      </x:c>
    </x:row>
    <x:row r="2110" spans="3:8">
      <x:c r="C2110" s="241" t="s">
        <x:v>9178</x:v>
      </x:c>
      <x:c r="D2110" s="240" t="s">
        <x:v>6097</x:v>
      </x:c>
      <x:c r="E2110" s="240">
        <x:v>1</x:v>
      </x:c>
      <x:c r="F2110" s="393" t="s">
        <x:v>8550</x:v>
      </x:c>
      <x:c r="G2110" s="394" t="s">
        <x:v>4027</x:v>
      </x:c>
      <x:c r="H2110" s="394">
        <x:v>1</x:v>
      </x:c>
    </x:row>
    <x:row r="2111" spans="3:9">
      <x:c r="C2111" s="241" t="s">
        <x:v>7823</x:v>
      </x:c>
      <x:c r="D2111" s="240" t="s">
        <x:v>4067</x:v>
      </x:c>
      <x:c r="E2111" s="240">
        <x:v>1</x:v>
      </x:c>
      <x:c r="F2111" s="393" t="s">
        <x:v>4411</x:v>
      </x:c>
      <x:c r="G2111" s="394" t="s">
        <x:v>4067</x:v>
      </x:c>
      <x:c r="H2111" s="394">
        <x:v>1</x:v>
      </x:c>
      <x:c r="I2111" s="240" t="s">
        <x:v>6487</x:v>
      </x:c>
    </x:row>
    <x:row r="2112" spans="3:8">
      <x:c r="C2112" s="241" t="s">
        <x:v>4411</x:v>
      </x:c>
      <x:c r="D2112" s="240" t="s">
        <x:v>4067</x:v>
      </x:c>
      <x:c r="E2112" s="240">
        <x:v>1</x:v>
      </x:c>
      <x:c r="F2112" s="393" t="s">
        <x:v>2101</x:v>
      </x:c>
      <x:c r="G2112" s="394" t="s">
        <x:v>139</x:v>
      </x:c>
      <x:c r="H2112" s="394">
        <x:v>1</x:v>
      </x:c>
    </x:row>
    <x:row r="2113" spans="3:8">
      <x:c r="C2113" s="241" t="s">
        <x:v>5964</x:v>
      </x:c>
      <x:c r="D2113" s="240" t="s">
        <x:v>4067</x:v>
      </x:c>
      <x:c r="E2113" s="240">
        <x:v>1</x:v>
      </x:c>
      <x:c r="F2113" s="393" t="s">
        <x:v>5964</x:v>
      </x:c>
      <x:c r="G2113" s="394" t="s">
        <x:v>4067</x:v>
      </x:c>
      <x:c r="H2113" s="394">
        <x:v>1</x:v>
      </x:c>
    </x:row>
    <x:row r="2114" spans="1:9">
      <x:c r="A2114" s="227" t="s">
        <x:v>9210</x:v>
      </x:c>
      <x:c r="C2114" s="241" t="s">
        <x:v>2101</x:v>
      </x:c>
      <x:c r="D2114" s="240" t="s">
        <x:v>139</x:v>
      </x:c>
      <x:c r="E2114" s="240">
        <x:v>1</x:v>
      </x:c>
      <x:c r="F2114" s="393" t="s">
        <x:v>9283</x:v>
      </x:c>
      <x:c r="G2114" s="394" t="s">
        <x:v>6097</x:v>
      </x:c>
      <x:c r="H2114" s="394">
        <x:v>1</x:v>
      </x:c>
      <x:c r="I2114" s="240" t="s">
        <x:v>10339</x:v>
      </x:c>
    </x:row>
    <x:row r="2115" spans="3:8">
      <x:c r="C2115" s="241" t="s">
        <x:v>8537</x:v>
      </x:c>
      <x:c r="D2115" s="240" t="s">
        <x:v>6089</x:v>
      </x:c>
      <x:c r="E2115" s="240">
        <x:v>1</x:v>
      </x:c>
      <x:c r="F2115" s="241" t="s">
        <x:v>1991</x:v>
      </x:c>
      <x:c r="G2115" s="240" t="s">
        <x:v>6089</x:v>
      </x:c>
      <x:c r="H2115" s="240">
        <x:v>1</x:v>
      </x:c>
    </x:row>
    <x:row r="2116" spans="3:9">
      <x:c r="C2116" s="241" t="s">
        <x:v>1991</x:v>
      </x:c>
      <x:c r="D2116" s="240" t="s">
        <x:v>6089</x:v>
      </x:c>
      <x:c r="E2116" s="240">
        <x:v>1</x:v>
      </x:c>
      <x:c r="F2116" s="241" t="s">
        <x:v>9241</x:v>
      </x:c>
      <x:c r="G2116" s="240" t="s">
        <x:v>6097</x:v>
      </x:c>
      <x:c r="H2116" s="240">
        <x:v>1</x:v>
      </x:c>
      <x:c r="I2116" s="240" t="s">
        <x:v>6487</x:v>
      </x:c>
    </x:row>
    <x:row r="2117" spans="3:9">
      <x:c r="C2117" s="241" t="s">
        <x:v>9236</x:v>
      </x:c>
      <x:c r="D2117" s="240" t="s">
        <x:v>6089</x:v>
      </x:c>
      <x:c r="E2117" s="240">
        <x:v>1</x:v>
      </x:c>
      <x:c r="F2117" s="241" t="s">
        <x:v>9144</x:v>
      </x:c>
      <x:c r="G2117" s="240" t="s">
        <x:v>6097</x:v>
      </x:c>
      <x:c r="H2117" s="240">
        <x:v>1</x:v>
      </x:c>
      <x:c r="I2117" s="240" t="s">
        <x:v>6487</x:v>
      </x:c>
    </x:row>
    <x:row r="2118" spans="3:8">
      <x:c r="C2118" s="241" t="s">
        <x:v>4531</x:v>
      </x:c>
      <x:c r="D2118" s="240" t="s">
        <x:v>4027</x:v>
      </x:c>
      <x:c r="E2118" s="240">
        <x:v>1</x:v>
      </x:c>
      <x:c r="F2118" s="241" t="s">
        <x:v>9236</x:v>
      </x:c>
      <x:c r="G2118" s="240" t="s">
        <x:v>6089</x:v>
      </x:c>
      <x:c r="H2118" s="240">
        <x:v>1</x:v>
      </x:c>
    </x:row>
    <x:row r="2119" spans="3:8">
      <x:c r="C2119" s="241" t="s">
        <x:v>8550</x:v>
      </x:c>
      <x:c r="D2119" s="240" t="s">
        <x:v>4027</x:v>
      </x:c>
      <x:c r="E2119" s="240">
        <x:v>1</x:v>
      </x:c>
      <x:c r="F2119" s="241" t="s">
        <x:v>9178</x:v>
      </x:c>
      <x:c r="G2119" s="240" t="s">
        <x:v>6097</x:v>
      </x:c>
      <x:c r="H2119" s="240">
        <x:v>1</x:v>
      </x:c>
    </x:row>
    <x:row r="2120" spans="5:5">
      <x:c r="E2120" s="240">
        <x:f>SUM(E2106:E2119)</x:f>
        <x:v>15</x:v>
      </x:c>
    </x:row>
    <x:row r="2121" spans="1:9">
      <x:c r="A2121" s="232">
        <x:v>45867</x:v>
      </x:c>
      <x:c r="B2121" s="499"/>
      <x:c r="C2121" s="241" t="s">
        <x:v>2033</x:v>
      </x:c>
      <x:c r="D2121" s="240" t="s">
        <x:v>4061</x:v>
      </x:c>
      <x:c r="E2121" s="240">
        <x:v>1</x:v>
      </x:c>
      <x:c r="F2121" s="402" t="s">
        <x:v>8114</x:v>
      </x:c>
      <x:c r="G2121" s="403" t="s">
        <x:v>4007</x:v>
      </x:c>
      <x:c r="H2121" s="403">
        <x:v>1</x:v>
      </x:c>
      <x:c r="I2121" s="240" t="s">
        <x:v>10339</x:v>
      </x:c>
    </x:row>
    <x:row r="2122" spans="3:9">
      <x:c r="C2122" s="241" t="s">
        <x:v>8114</x:v>
      </x:c>
      <x:c r="D2122" s="240" t="s">
        <x:v>4007</x:v>
      </x:c>
      <x:c r="E2122" s="240">
        <x:v>1</x:v>
      </x:c>
      <x:c r="F2122" s="402" t="s">
        <x:v>5815</x:v>
      </x:c>
      <x:c r="G2122" s="403" t="s">
        <x:v>4027</x:v>
      </x:c>
      <x:c r="H2122" s="403">
        <x:v>1</x:v>
      </x:c>
      <x:c r="I2122" s="240" t="s">
        <x:v>6487</x:v>
      </x:c>
    </x:row>
    <x:row r="2123" spans="3:9">
      <x:c r="C2123" s="241" t="s">
        <x:v>12362</x:v>
      </x:c>
      <x:c r="D2123" s="240" t="s">
        <x:v>4007</x:v>
      </x:c>
      <x:c r="E2123" s="240">
        <x:v>1</x:v>
      </x:c>
      <x:c r="F2123" s="402" t="s">
        <x:v>7672</x:v>
      </x:c>
      <x:c r="G2123" s="403" t="s">
        <x:v>4067</x:v>
      </x:c>
      <x:c r="H2123" s="403">
        <x:v>1</x:v>
      </x:c>
      <x:c r="I2123" s="240" t="s">
        <x:v>6487</x:v>
      </x:c>
    </x:row>
    <x:row r="2124" spans="3:9">
      <x:c r="C2124" s="241" t="s">
        <x:v>8467</x:v>
      </x:c>
      <x:c r="D2124" s="240" t="s">
        <x:v>4007</x:v>
      </x:c>
      <x:c r="E2124" s="240">
        <x:v>1</x:v>
      </x:c>
      <x:c r="F2124" s="402" t="s">
        <x:v>12362</x:v>
      </x:c>
      <x:c r="G2124" s="403" t="s">
        <x:v>4007</x:v>
      </x:c>
      <x:c r="H2124" s="403">
        <x:v>1</x:v>
      </x:c>
      <x:c r="I2124" s="240" t="s">
        <x:v>10339</x:v>
      </x:c>
    </x:row>
    <x:row r="2125" spans="3:8">
      <x:c r="C2125" s="241" t="s">
        <x:v>4440</x:v>
      </x:c>
      <x:c r="D2125" s="240" t="s">
        <x:v>6097</x:v>
      </x:c>
      <x:c r="E2125" s="240">
        <x:v>1</x:v>
      </x:c>
      <x:c r="F2125" s="241" t="s">
        <x:v>6029</x:v>
      </x:c>
      <x:c r="G2125" s="240" t="s">
        <x:v>4027</x:v>
      </x:c>
      <x:c r="H2125" s="240">
        <x:v>1</x:v>
      </x:c>
    </x:row>
    <x:row r="2126" spans="3:8">
      <x:c r="C2126" s="241" t="s">
        <x:v>9125</x:v>
      </x:c>
      <x:c r="D2126" s="240" t="s">
        <x:v>6097</x:v>
      </x:c>
      <x:c r="E2126" s="240">
        <x:v>1</x:v>
      </x:c>
      <x:c r="F2126" s="241" t="s">
        <x:v>8967</x:v>
      </x:c>
      <x:c r="G2126" s="240" t="s">
        <x:v>4067</x:v>
      </x:c>
      <x:c r="H2126" s="240">
        <x:v>1</x:v>
      </x:c>
    </x:row>
    <x:row r="2127" spans="3:8">
      <x:c r="C2127" s="241" t="s">
        <x:v>8402</x:v>
      </x:c>
      <x:c r="D2127" s="240" t="s">
        <x:v>6097</x:v>
      </x:c>
      <x:c r="E2127" s="240">
        <x:v>1</x:v>
      </x:c>
      <x:c r="F2127" s="241" t="s">
        <x:v>4440</x:v>
      </x:c>
      <x:c r="G2127" s="240" t="s">
        <x:v>6097</x:v>
      </x:c>
      <x:c r="H2127" s="240">
        <x:v>1</x:v>
      </x:c>
    </x:row>
    <x:row r="2128" spans="3:9">
      <x:c r="C2128" s="241" t="s">
        <x:v>4520</x:v>
      </x:c>
      <x:c r="D2128" s="240" t="s">
        <x:v>6097</x:v>
      </x:c>
      <x:c r="E2128" s="240">
        <x:v>1</x:v>
      </x:c>
      <x:c r="F2128" s="241" t="s">
        <x:v>2082</x:v>
      </x:c>
      <x:c r="G2128" s="240" t="s">
        <x:v>4027</x:v>
      </x:c>
      <x:c r="H2128" s="240">
        <x:v>1</x:v>
      </x:c>
      <x:c r="I2128" s="240" t="s">
        <x:v>10339</x:v>
      </x:c>
    </x:row>
    <x:row r="2129" spans="3:8">
      <x:c r="C2129" s="241" t="s">
        <x:v>7672</x:v>
      </x:c>
      <x:c r="D2129" s="240" t="s">
        <x:v>4067</x:v>
      </x:c>
      <x:c r="E2129" s="240">
        <x:v>1</x:v>
      </x:c>
      <x:c r="F2129" s="241" t="s">
        <x:v>2123</x:v>
      </x:c>
      <x:c r="G2129" s="240" t="s">
        <x:v>4067</x:v>
      </x:c>
      <x:c r="H2129" s="240">
        <x:v>1</x:v>
      </x:c>
    </x:row>
    <x:row r="2130" spans="3:8">
      <x:c r="C2130" s="241" t="s">
        <x:v>8967</x:v>
      </x:c>
      <x:c r="D2130" s="240" t="s">
        <x:v>4067</x:v>
      </x:c>
      <x:c r="E2130" s="240">
        <x:v>1</x:v>
      </x:c>
      <x:c r="F2130" s="408" t="s">
        <x:v>9131</x:v>
      </x:c>
      <x:c r="G2130" s="409" t="s">
        <x:v>4067</x:v>
      </x:c>
      <x:c r="H2130" s="409">
        <x:v>1</x:v>
      </x:c>
    </x:row>
    <x:row r="2131" spans="3:8">
      <x:c r="C2131" s="241" t="s">
        <x:v>2123</x:v>
      </x:c>
      <x:c r="D2131" s="240" t="s">
        <x:v>4067</x:v>
      </x:c>
      <x:c r="E2131" s="240">
        <x:v>1</x:v>
      </x:c>
      <x:c r="F2131" s="408" t="s">
        <x:v>1972</x:v>
      </x:c>
      <x:c r="G2131" s="409" t="s">
        <x:v>6089</x:v>
      </x:c>
      <x:c r="H2131" s="409">
        <x:v>1</x:v>
      </x:c>
    </x:row>
    <x:row r="2132" spans="3:8">
      <x:c r="C2132" s="241" t="s">
        <x:v>9131</x:v>
      </x:c>
      <x:c r="D2132" s="240" t="s">
        <x:v>4067</x:v>
      </x:c>
      <x:c r="E2132" s="240">
        <x:v>1</x:v>
      </x:c>
      <x:c r="F2132" s="408" t="s">
        <x:v>8337</x:v>
      </x:c>
      <x:c r="G2132" s="409" t="s">
        <x:v>6089</x:v>
      </x:c>
      <x:c r="H2132" s="409">
        <x:v>1</x:v>
      </x:c>
    </x:row>
    <x:row r="2133" spans="3:8">
      <x:c r="C2133" s="241" t="s">
        <x:v>9002</x:v>
      </x:c>
      <x:c r="D2133" s="240" t="s">
        <x:v>4067</x:v>
      </x:c>
      <x:c r="E2133" s="240">
        <x:v>1</x:v>
      </x:c>
      <x:c r="F2133" s="408" t="s">
        <x:v>9125</x:v>
      </x:c>
      <x:c r="G2133" s="409" t="s">
        <x:v>6097</x:v>
      </x:c>
      <x:c r="H2133" s="409">
        <x:v>1</x:v>
      </x:c>
    </x:row>
    <x:row r="2134" spans="3:9">
      <x:c r="C2134" s="241" t="s">
        <x:v>8382</x:v>
      </x:c>
      <x:c r="D2134" s="240" t="s">
        <x:v>4067</x:v>
      </x:c>
      <x:c r="E2134" s="240">
        <x:v>1</x:v>
      </x:c>
      <x:c r="F2134" s="408" t="s">
        <x:v>8402</x:v>
      </x:c>
      <x:c r="G2134" s="409" t="s">
        <x:v>6097</x:v>
      </x:c>
      <x:c r="H2134" s="409">
        <x:v>1</x:v>
      </x:c>
      <x:c r="I2134" s="240" t="s">
        <x:v>6487</x:v>
      </x:c>
    </x:row>
    <x:row r="2135" spans="3:8">
      <x:c r="C2135" s="241" t="s">
        <x:v>6072</x:v>
      </x:c>
      <x:c r="D2135" s="240" t="s">
        <x:v>4067</x:v>
      </x:c>
      <x:c r="E2135" s="240">
        <x:v>1</x:v>
      </x:c>
      <x:c r="F2135" s="408" t="s">
        <x:v>4395</x:v>
      </x:c>
      <x:c r="G2135" s="409" t="s">
        <x:v>6089</x:v>
      </x:c>
      <x:c r="H2135" s="409">
        <x:v>1</x:v>
      </x:c>
    </x:row>
    <x:row r="2136" spans="3:9">
      <x:c r="C2136" s="241" t="s">
        <x:v>1972</x:v>
      </x:c>
      <x:c r="D2136" s="240" t="s">
        <x:v>6089</x:v>
      </x:c>
      <x:c r="E2136" s="240">
        <x:v>1</x:v>
      </x:c>
      <x:c r="F2136" s="408" t="s">
        <x:v>6016</x:v>
      </x:c>
      <x:c r="G2136" s="409" t="s">
        <x:v>4027</x:v>
      </x:c>
      <x:c r="H2136" s="409">
        <x:v>1</x:v>
      </x:c>
      <x:c r="I2136" s="240" t="s">
        <x:v>10339</x:v>
      </x:c>
    </x:row>
    <x:row r="2137" spans="3:8">
      <x:c r="C2137" s="241" t="s">
        <x:v>8337</x:v>
      </x:c>
      <x:c r="D2137" s="240" t="s">
        <x:v>6089</x:v>
      </x:c>
      <x:c r="E2137" s="240">
        <x:v>1</x:v>
      </x:c>
      <x:c r="F2137" s="241" t="s">
        <x:v>5929</x:v>
      </x:c>
      <x:c r="G2137" s="240" t="s">
        <x:v>6089</x:v>
      </x:c>
      <x:c r="H2137" s="240">
        <x:v>1</x:v>
      </x:c>
    </x:row>
    <x:row r="2138" spans="3:9">
      <x:c r="C2138" s="241" t="s">
        <x:v>4395</x:v>
      </x:c>
      <x:c r="D2138" s="240" t="s">
        <x:v>6089</x:v>
      </x:c>
      <x:c r="E2138" s="240">
        <x:v>1</x:v>
      </x:c>
      <x:c r="F2138" s="241" t="s">
        <x:v>4520</x:v>
      </x:c>
      <x:c r="G2138" s="240" t="s">
        <x:v>6097</x:v>
      </x:c>
      <x:c r="H2138" s="240">
        <x:v>1</x:v>
      </x:c>
      <x:c r="I2138" s="240" t="s">
        <x:v>6487</x:v>
      </x:c>
    </x:row>
    <x:row r="2139" spans="3:8">
      <x:c r="C2139" s="241" t="s">
        <x:v>5929</x:v>
      </x:c>
      <x:c r="D2139" s="240" t="s">
        <x:v>6089</x:v>
      </x:c>
      <x:c r="E2139" s="240">
        <x:v>1</x:v>
      </x:c>
      <x:c r="F2139" s="462" t="s">
        <x:v>9002</x:v>
      </x:c>
      <x:c r="G2139" s="463" t="s">
        <x:v>4067</x:v>
      </x:c>
      <x:c r="H2139" s="463">
        <x:v>1</x:v>
      </x:c>
    </x:row>
    <x:row r="2140" spans="3:8">
      <x:c r="C2140" s="241" t="s">
        <x:v>4381</x:v>
      </x:c>
      <x:c r="D2140" s="240" t="s">
        <x:v>6089</x:v>
      </x:c>
      <x:c r="E2140" s="240">
        <x:v>1</x:v>
      </x:c>
      <x:c r="F2140" s="462" t="s">
        <x:v>8382</x:v>
      </x:c>
      <x:c r="G2140" s="463" t="s">
        <x:v>4067</x:v>
      </x:c>
      <x:c r="H2140" s="463">
        <x:v>1</x:v>
      </x:c>
    </x:row>
    <x:row r="2141" spans="3:8">
      <x:c r="C2141" s="241" t="s">
        <x:v>8464</x:v>
      </x:c>
      <x:c r="D2141" s="240" t="s">
        <x:v>6089</x:v>
      </x:c>
      <x:c r="E2141" s="240">
        <x:v>1</x:v>
      </x:c>
      <x:c r="F2141" s="462" t="s">
        <x:v>4381</x:v>
      </x:c>
      <x:c r="G2141" s="463" t="s">
        <x:v>6089</x:v>
      </x:c>
      <x:c r="H2141" s="463">
        <x:v>1</x:v>
      </x:c>
    </x:row>
    <x:row r="2142" spans="3:9">
      <x:c r="C2142" s="241" t="s">
        <x:v>8399</x:v>
      </x:c>
      <x:c r="D2142" s="240" t="s">
        <x:v>6089</x:v>
      </x:c>
      <x:c r="E2142" s="240">
        <x:v>1</x:v>
      </x:c>
      <x:c r="F2142" s="462" t="s">
        <x:v>8467</x:v>
      </x:c>
      <x:c r="G2142" s="463" t="s">
        <x:v>4007</x:v>
      </x:c>
      <x:c r="H2142" s="463">
        <x:v>1</x:v>
      </x:c>
      <x:c r="I2142" s="240" t="s">
        <x:v>6487</x:v>
      </x:c>
    </x:row>
    <x:row r="2143" spans="3:9">
      <x:c r="C2143" s="241" t="s">
        <x:v>5815</x:v>
      </x:c>
      <x:c r="D2143" s="240" t="s">
        <x:v>4027</x:v>
      </x:c>
      <x:c r="E2143" s="240">
        <x:v>1</x:v>
      </x:c>
      <x:c r="F2143" s="462" t="s">
        <x:v>2033</x:v>
      </x:c>
      <x:c r="G2143" s="463" t="s">
        <x:v>4061</x:v>
      </x:c>
      <x:c r="H2143" s="463">
        <x:v>1</x:v>
      </x:c>
      <x:c r="I2143" s="240" t="s">
        <x:v>10339</x:v>
      </x:c>
    </x:row>
    <x:row r="2144" spans="3:8">
      <x:c r="C2144" s="241" t="s">
        <x:v>6029</x:v>
      </x:c>
      <x:c r="D2144" s="240" t="s">
        <x:v>4027</x:v>
      </x:c>
      <x:c r="E2144" s="240">
        <x:v>1</x:v>
      </x:c>
      <x:c r="F2144" s="462" t="s">
        <x:v>6072</x:v>
      </x:c>
      <x:c r="G2144" s="463" t="s">
        <x:v>4067</x:v>
      </x:c>
      <x:c r="H2144" s="463">
        <x:v>1</x:v>
      </x:c>
    </x:row>
    <x:row r="2145" spans="3:9">
      <x:c r="C2145" s="241" t="s">
        <x:v>2082</x:v>
      </x:c>
      <x:c r="D2145" s="240" t="s">
        <x:v>4027</x:v>
      </x:c>
      <x:c r="E2145" s="240">
        <x:v>1</x:v>
      </x:c>
      <x:c r="F2145" s="462" t="s">
        <x:v>8464</x:v>
      </x:c>
      <x:c r="G2145" s="463" t="s">
        <x:v>6089</x:v>
      </x:c>
      <x:c r="H2145" s="463">
        <x:v>1</x:v>
      </x:c>
      <x:c r="I2145" s="240" t="s">
        <x:v>6487</x:v>
      </x:c>
    </x:row>
    <x:row r="2146" spans="3:8">
      <x:c r="C2146" s="241" t="s">
        <x:v>6016</x:v>
      </x:c>
      <x:c r="D2146" s="240" t="s">
        <x:v>4027</x:v>
      </x:c>
      <x:c r="E2146" s="240">
        <x:v>1</x:v>
      </x:c>
      <x:c r="F2146" s="462" t="s">
        <x:v>8399</x:v>
      </x:c>
      <x:c r="G2146" s="463" t="s">
        <x:v>6089</x:v>
      </x:c>
      <x:c r="H2146" s="463">
        <x:v>1</x:v>
      </x:c>
    </x:row>
    <x:row r="2147" spans="5:5">
      <x:c r="E2147" s="240">
        <x:f>SUM(E2121:E2146)</x:f>
        <x:v>26</x:v>
      </x:c>
    </x:row>
    <x:row r="2148" spans="1:9">
      <x:c r="A2148" s="232">
        <x:v>45868</x:v>
      </x:c>
      <x:c r="B2148" s="499"/>
      <x:c r="C2148" s="241" t="s">
        <x:v>12698</x:v>
      </x:c>
      <x:c r="D2148" s="240" t="s">
        <x:v>4061</x:v>
      </x:c>
      <x:c r="E2148" s="240">
        <x:v>1</x:v>
      </x:c>
      <x:c r="F2148" s="300" t="s">
        <x:v>2198</x:v>
      </x:c>
      <x:c r="G2148" s="301" t="s">
        <x:v>4007</x:v>
      </x:c>
      <x:c r="H2148" s="301">
        <x:v>1</x:v>
      </x:c>
      <x:c r="I2148" s="240" t="s">
        <x:v>10339</x:v>
      </x:c>
    </x:row>
    <x:row r="2149" spans="3:9">
      <x:c r="C2149" s="241" t="s">
        <x:v>4526</x:v>
      </x:c>
      <x:c r="D2149" s="240" t="s">
        <x:v>4061</x:v>
      </x:c>
      <x:c r="E2149" s="240">
        <x:v>2</x:v>
      </x:c>
      <x:c r="F2149" s="300" t="s">
        <x:v>2171</x:v>
      </x:c>
      <x:c r="G2149" s="301" t="s">
        <x:v>4027</x:v>
      </x:c>
      <x:c r="H2149" s="301">
        <x:v>1</x:v>
      </x:c>
      <x:c r="I2149" s="240" t="s">
        <x:v>10339</x:v>
      </x:c>
    </x:row>
    <x:row r="2150" spans="3:8">
      <x:c r="C2150" s="241" t="s">
        <x:v>2198</x:v>
      </x:c>
      <x:c r="D2150" s="240" t="s">
        <x:v>4007</x:v>
      </x:c>
      <x:c r="E2150" s="240">
        <x:v>1</x:v>
      </x:c>
      <x:c r="F2150" s="241" t="s">
        <x:v>12256</x:v>
      </x:c>
      <x:c r="G2150" s="240" t="s">
        <x:v>4067</x:v>
      </x:c>
      <x:c r="H2150" s="240">
        <x:v>1</x:v>
      </x:c>
    </x:row>
    <x:row r="2151" spans="3:8">
      <x:c r="C2151" s="241" t="s">
        <x:v>4393</x:v>
      </x:c>
      <x:c r="D2151" s="240" t="s">
        <x:v>4007</x:v>
      </x:c>
      <x:c r="E2151" s="240">
        <x:v>1</x:v>
      </x:c>
      <x:c r="F2151" s="241" t="s">
        <x:v>5709</x:v>
      </x:c>
      <x:c r="G2151" s="240" t="s">
        <x:v>4067</x:v>
      </x:c>
      <x:c r="H2151" s="240">
        <x:v>1</x:v>
      </x:c>
    </x:row>
    <x:row r="2152" spans="3:9">
      <x:c r="C2152" s="241" t="s">
        <x:v>4414</x:v>
      </x:c>
      <x:c r="D2152" s="240" t="s">
        <x:v>4007</x:v>
      </x:c>
      <x:c r="E2152" s="240">
        <x:v>1</x:v>
      </x:c>
      <x:c r="F2152" s="241" t="s">
        <x:v>12443</x:v>
      </x:c>
      <x:c r="G2152" s="240" t="s">
        <x:v>4027</x:v>
      </x:c>
      <x:c r="H2152" s="240">
        <x:v>1</x:v>
      </x:c>
      <x:c r="I2152" s="240" t="s">
        <x:v>10339</x:v>
      </x:c>
    </x:row>
    <x:row r="2153" spans="3:9">
      <x:c r="C2153" s="241" t="s">
        <x:v>8987</x:v>
      </x:c>
      <x:c r="D2153" s="240" t="s">
        <x:v>6097</x:v>
      </x:c>
      <x:c r="E2153" s="240">
        <x:v>1</x:v>
      </x:c>
      <x:c r="F2153" s="241" t="s">
        <x:v>2044</x:v>
      </x:c>
      <x:c r="G2153" s="240" t="s">
        <x:v>4027</x:v>
      </x:c>
      <x:c r="H2153" s="240">
        <x:v>1</x:v>
      </x:c>
      <x:c r="I2153" s="240" t="s">
        <x:v>6487</x:v>
      </x:c>
    </x:row>
    <x:row r="2154" spans="3:9">
      <x:c r="C2154" s="241" t="s">
        <x:v>12256</x:v>
      </x:c>
      <x:c r="D2154" s="240" t="s">
        <x:v>4067</x:v>
      </x:c>
      <x:c r="E2154" s="240">
        <x:v>1</x:v>
      </x:c>
      <x:c r="F2154" s="241" t="s">
        <x:v>2210</x:v>
      </x:c>
      <x:c r="G2154" s="240" t="s">
        <x:v>4067</x:v>
      </x:c>
      <x:c r="H2154" s="240">
        <x:v>1</x:v>
      </x:c>
      <x:c r="I2154" s="240" t="s">
        <x:v>10339</x:v>
      </x:c>
    </x:row>
    <x:row r="2155" spans="3:9">
      <x:c r="C2155" s="241" t="s">
        <x:v>5709</x:v>
      </x:c>
      <x:c r="D2155" s="240" t="s">
        <x:v>4067</x:v>
      </x:c>
      <x:c r="E2155" s="240">
        <x:v>1</x:v>
      </x:c>
      <x:c r="F2155" s="393" t="s">
        <x:v>8973</x:v>
      </x:c>
      <x:c r="G2155" s="394" t="s">
        <x:v>4067</x:v>
      </x:c>
      <x:c r="H2155" s="394">
        <x:v>1</x:v>
      </x:c>
      <x:c r="I2155" s="240" t="s">
        <x:v>10339</x:v>
      </x:c>
    </x:row>
    <x:row r="2156" spans="3:9">
      <x:c r="C2156" s="241" t="s">
        <x:v>2210</x:v>
      </x:c>
      <x:c r="D2156" s="240" t="s">
        <x:v>4067</x:v>
      </x:c>
      <x:c r="E2156" s="240">
        <x:v>1</x:v>
      </x:c>
      <x:c r="F2156" s="393" t="s">
        <x:v>2144</x:v>
      </x:c>
      <x:c r="G2156" s="394" t="s">
        <x:v>4067</x:v>
      </x:c>
      <x:c r="H2156" s="394">
        <x:v>1</x:v>
      </x:c>
      <x:c r="I2156" s="240" t="s">
        <x:v>6487</x:v>
      </x:c>
    </x:row>
    <x:row r="2157" spans="3:9">
      <x:c r="C2157" s="241" t="s">
        <x:v>8973</x:v>
      </x:c>
      <x:c r="D2157" s="240" t="s">
        <x:v>4067</x:v>
      </x:c>
      <x:c r="E2157" s="240">
        <x:v>1</x:v>
      </x:c>
      <x:c r="F2157" s="241" t="s">
        <x:v>6057</x:v>
      </x:c>
      <x:c r="G2157" s="240" t="s">
        <x:v>6089</x:v>
      </x:c>
      <x:c r="H2157" s="240">
        <x:v>1</x:v>
      </x:c>
      <x:c r="I2157" s="240" t="s">
        <x:v>10339</x:v>
      </x:c>
    </x:row>
    <x:row r="2158" spans="3:8">
      <x:c r="C2158" s="241" t="s">
        <x:v>2144</x:v>
      </x:c>
      <x:c r="D2158" s="240" t="s">
        <x:v>4067</x:v>
      </x:c>
      <x:c r="E2158" s="240">
        <x:v>1</x:v>
      </x:c>
      <x:c r="F2158" s="241" t="s">
        <x:v>4498</x:v>
      </x:c>
      <x:c r="G2158" s="240" t="s">
        <x:v>4067</x:v>
      </x:c>
      <x:c r="H2158" s="240">
        <x:v>1</x:v>
      </x:c>
    </x:row>
    <x:row r="2159" spans="3:9">
      <x:c r="C2159" s="241" t="s">
        <x:v>4498</x:v>
      </x:c>
      <x:c r="D2159" s="240" t="s">
        <x:v>4067</x:v>
      </x:c>
      <x:c r="E2159" s="240">
        <x:v>1</x:v>
      </x:c>
      <x:c r="F2159" s="465" t="s">
        <x:v>8987</x:v>
      </x:c>
      <x:c r="G2159" s="466" t="s">
        <x:v>6097</x:v>
      </x:c>
      <x:c r="H2159" s="466">
        <x:v>1</x:v>
      </x:c>
      <x:c r="I2159" s="240" t="s">
        <x:v>6487</x:v>
      </x:c>
    </x:row>
    <x:row r="2160" spans="3:8">
      <x:c r="C2160" s="241" t="s">
        <x:v>5987</x:v>
      </x:c>
      <x:c r="D2160" s="240" t="s">
        <x:v>4067</x:v>
      </x:c>
      <x:c r="E2160" s="240">
        <x:v>1</x:v>
      </x:c>
      <x:c r="F2160" s="465" t="s">
        <x:v>4414</x:v>
      </x:c>
      <x:c r="G2160" s="466" t="s">
        <x:v>4007</x:v>
      </x:c>
      <x:c r="H2160" s="466">
        <x:v>1</x:v>
      </x:c>
    </x:row>
    <x:row r="2161" spans="3:9">
      <x:c r="C2161" s="241" t="s">
        <x:v>9112</x:v>
      </x:c>
      <x:c r="D2161" s="240" t="s">
        <x:v>4067</x:v>
      </x:c>
      <x:c r="E2161" s="240">
        <x:v>1</x:v>
      </x:c>
      <x:c r="F2161" s="465" t="s">
        <x:v>5987</x:v>
      </x:c>
      <x:c r="G2161" s="466" t="s">
        <x:v>4067</x:v>
      </x:c>
      <x:c r="H2161" s="466">
        <x:v>1</x:v>
      </x:c>
      <x:c r="I2161" s="240" t="s">
        <x:v>141</x:v>
      </x:c>
    </x:row>
    <x:row r="2162" spans="3:8">
      <x:c r="C2162" s="241" t="s">
        <x:v>9143</x:v>
      </x:c>
      <x:c r="D2162" s="240" t="s">
        <x:v>4067</x:v>
      </x:c>
      <x:c r="E2162" s="240">
        <x:v>1</x:v>
      </x:c>
      <x:c r="F2162" s="241" t="s">
        <x:v>4371</x:v>
      </x:c>
      <x:c r="G2162" s="240" t="s">
        <x:v>6089</x:v>
      </x:c>
      <x:c r="H2162" s="240">
        <x:v>1</x:v>
      </x:c>
    </x:row>
    <x:row r="2163" spans="3:8">
      <x:c r="C2163" s="241" t="s">
        <x:v>6065</x:v>
      </x:c>
      <x:c r="D2163" s="240" t="s">
        <x:v>4067</x:v>
      </x:c>
      <x:c r="E2163" s="240">
        <x:v>1</x:v>
      </x:c>
      <x:c r="F2163" s="241" t="s">
        <x:v>12698</x:v>
      </x:c>
      <x:c r="G2163" s="240" t="s">
        <x:v>4061</x:v>
      </x:c>
      <x:c r="H2163" s="240">
        <x:v>1</x:v>
      </x:c>
    </x:row>
    <x:row r="2164" spans="3:9">
      <x:c r="C2164" s="241" t="s">
        <x:v>4371</x:v>
      </x:c>
      <x:c r="D2164" s="240" t="s">
        <x:v>6089</x:v>
      </x:c>
      <x:c r="E2164" s="240">
        <x:v>1</x:v>
      </x:c>
      <x:c r="F2164" s="467" t="s">
        <x:v>1991</x:v>
      </x:c>
      <x:c r="G2164" s="468" t="s">
        <x:v>6089</x:v>
      </x:c>
      <x:c r="H2164" s="468">
        <x:v>1</x:v>
      </x:c>
      <x:c r="I2164" s="240" t="s">
        <x:v>6487</x:v>
      </x:c>
    </x:row>
    <x:row r="2165" spans="3:9">
      <x:c r="C2165" s="241" t="s">
        <x:v>1991</x:v>
      </x:c>
      <x:c r="D2165" s="240" t="s">
        <x:v>6089</x:v>
      </x:c>
      <x:c r="E2165" s="240">
        <x:v>1</x:v>
      </x:c>
      <x:c r="F2165" s="467" t="s">
        <x:v>6067</x:v>
      </x:c>
      <x:c r="G2165" s="468" t="s">
        <x:v>6089</x:v>
      </x:c>
      <x:c r="H2165" s="468">
        <x:v>1</x:v>
      </x:c>
      <x:c r="I2165" s="240" t="s">
        <x:v>6487</x:v>
      </x:c>
    </x:row>
    <x:row r="2166" spans="3:8">
      <x:c r="C2166" s="241" t="s">
        <x:v>6067</x:v>
      </x:c>
      <x:c r="D2166" s="240" t="s">
        <x:v>6089</x:v>
      </x:c>
      <x:c r="E2166" s="240">
        <x:v>1</x:v>
      </x:c>
      <x:c r="F2166" s="467" t="s">
        <x:v>9298</x:v>
      </x:c>
      <x:c r="G2166" s="468" t="s">
        <x:v>4027</x:v>
      </x:c>
      <x:c r="H2166" s="468">
        <x:v>1</x:v>
      </x:c>
    </x:row>
    <x:row r="2167" spans="3:8">
      <x:c r="C2167" s="241" t="s">
        <x:v>9257</x:v>
      </x:c>
      <x:c r="D2167" s="240" t="s">
        <x:v>6089</x:v>
      </x:c>
      <x:c r="E2167" s="240">
        <x:v>1</x:v>
      </x:c>
      <x:c r="F2167" s="241" t="s">
        <x:v>9112</x:v>
      </x:c>
      <x:c r="G2167" s="240" t="s">
        <x:v>4067</x:v>
      </x:c>
      <x:c r="H2167" s="240">
        <x:v>1</x:v>
      </x:c>
    </x:row>
    <x:row r="2168" spans="3:8">
      <x:c r="C2168" s="241" t="s">
        <x:v>6057</x:v>
      </x:c>
      <x:c r="D2168" s="240" t="s">
        <x:v>6089</x:v>
      </x:c>
      <x:c r="E2168" s="240">
        <x:v>1</x:v>
      </x:c>
      <x:c r="F2168" s="241" t="s">
        <x:v>9143</x:v>
      </x:c>
      <x:c r="G2168" s="240" t="s">
        <x:v>4067</x:v>
      </x:c>
      <x:c r="H2168" s="240">
        <x:v>1</x:v>
      </x:c>
    </x:row>
    <x:row r="2169" spans="3:8">
      <x:c r="C2169" s="241" t="s">
        <x:v>2171</x:v>
      </x:c>
      <x:c r="D2169" s="240" t="s">
        <x:v>4027</x:v>
      </x:c>
      <x:c r="E2169" s="240">
        <x:v>1</x:v>
      </x:c>
      <x:c r="F2169" s="241" t="s">
        <x:v>4393</x:v>
      </x:c>
      <x:c r="G2169" s="240" t="s">
        <x:v>4007</x:v>
      </x:c>
      <x:c r="H2169" s="240">
        <x:v>1</x:v>
      </x:c>
    </x:row>
    <x:row r="2170" spans="3:8">
      <x:c r="C2170" s="241" t="s">
        <x:v>12443</x:v>
      </x:c>
      <x:c r="D2170" s="240" t="s">
        <x:v>4027</x:v>
      </x:c>
      <x:c r="E2170" s="240">
        <x:v>1</x:v>
      </x:c>
      <x:c r="F2170" s="241" t="s">
        <x:v>6090</x:v>
      </x:c>
      <x:c r="G2170" s="240" t="s">
        <x:v>4027</x:v>
      </x:c>
      <x:c r="H2170" s="240">
        <x:v>1</x:v>
      </x:c>
    </x:row>
    <x:row r="2171" spans="3:8">
      <x:c r="C2171" s="241" t="s">
        <x:v>2044</x:v>
      </x:c>
      <x:c r="D2171" s="240" t="s">
        <x:v>4027</x:v>
      </x:c>
      <x:c r="E2171" s="240">
        <x:v>1</x:v>
      </x:c>
      <x:c r="F2171" s="241" t="s">
        <x:v>4526</x:v>
      </x:c>
      <x:c r="G2171" s="240" t="s">
        <x:v>4061</x:v>
      </x:c>
      <x:c r="H2171" s="240">
        <x:v>2</x:v>
      </x:c>
    </x:row>
    <x:row r="2172" spans="3:8">
      <x:c r="C2172" s="241" t="s">
        <x:v>9298</x:v>
      </x:c>
      <x:c r="D2172" s="240" t="s">
        <x:v>4027</x:v>
      </x:c>
      <x:c r="E2172" s="240">
        <x:v>1</x:v>
      </x:c>
      <x:c r="F2172" s="241" t="s">
        <x:v>9257</x:v>
      </x:c>
      <x:c r="G2172" s="240" t="s">
        <x:v>6089</x:v>
      </x:c>
      <x:c r="H2172" s="240">
        <x:v>1</x:v>
      </x:c>
    </x:row>
    <x:row r="2173" spans="3:8">
      <x:c r="C2173" s="241" t="s">
        <x:v>6090</x:v>
      </x:c>
      <x:c r="D2173" s="240" t="s">
        <x:v>4027</x:v>
      </x:c>
      <x:c r="E2173" s="240">
        <x:v>1</x:v>
      </x:c>
      <x:c r="F2173" s="241" t="s">
        <x:v>6065</x:v>
      </x:c>
      <x:c r="G2173" s="240" t="s">
        <x:v>4067</x:v>
      </x:c>
      <x:c r="H2173" s="240">
        <x:v>1</x:v>
      </x:c>
    </x:row>
    <x:row r="2174" spans="5:5">
      <x:c r="E2174" s="240">
        <x:f>SUM(E2148:E2173)</x:f>
        <x:v>27</x:v>
      </x:c>
    </x:row>
    <x:row r="2175" spans="1:9">
      <x:c r="A2175" s="232">
        <x:v>45869</x:v>
      </x:c>
      <x:c r="B2175" s="499"/>
      <x:c r="C2175" s="241" t="s">
        <x:v>4526</x:v>
      </x:c>
      <x:c r="D2175" s="240" t="s">
        <x:v>4061</x:v>
      </x:c>
      <x:c r="E2175" s="240">
        <x:v>1</x:v>
      </x:c>
      <x:c r="F2175" s="300" t="s">
        <x:v>7499</x:v>
      </x:c>
      <x:c r="G2175" s="301" t="s">
        <x:v>6089</x:v>
      </x:c>
      <x:c r="H2175" s="301">
        <x:v>1</x:v>
      </x:c>
      <x:c r="I2175" s="240" t="s">
        <x:v>10339</x:v>
      </x:c>
    </x:row>
    <x:row r="2176" spans="3:8">
      <x:c r="C2176" s="241" t="s">
        <x:v>6031</x:v>
      </x:c>
      <x:c r="D2176" s="240" t="s">
        <x:v>4007</x:v>
      </x:c>
      <x:c r="E2176" s="240">
        <x:v>1</x:v>
      </x:c>
      <x:c r="F2176" s="300" t="s">
        <x:v>7696</x:v>
      </x:c>
      <x:c r="G2176" s="301" t="s">
        <x:v>4027</x:v>
      </x:c>
      <x:c r="H2176" s="301">
        <x:v>1</x:v>
      </x:c>
    </x:row>
    <x:row r="2177" spans="3:9">
      <x:c r="C2177" s="241" t="s">
        <x:v>5973</x:v>
      </x:c>
      <x:c r="D2177" s="240" t="s">
        <x:v>6097</x:v>
      </x:c>
      <x:c r="E2177" s="240">
        <x:v>1</x:v>
      </x:c>
      <x:c r="F2177" s="300" t="s">
        <x:v>11523</x:v>
      </x:c>
      <x:c r="G2177" s="301" t="s">
        <x:v>4027</x:v>
      </x:c>
      <x:c r="H2177" s="301">
        <x:v>1</x:v>
      </x:c>
      <x:c r="I2177" s="240" t="s">
        <x:v>6487</x:v>
      </x:c>
    </x:row>
    <x:row r="2178" spans="3:8">
      <x:c r="C2178" s="241" t="s">
        <x:v>8986</x:v>
      </x:c>
      <x:c r="D2178" s="240" t="s">
        <x:v>6097</x:v>
      </x:c>
      <x:c r="E2178" s="240">
        <x:v>1</x:v>
      </x:c>
      <x:c r="F2178" s="241" t="s">
        <x:v>1950</x:v>
      </x:c>
      <x:c r="G2178" s="240" t="s">
        <x:v>4027</x:v>
      </x:c>
      <x:c r="H2178" s="240">
        <x:v>1</x:v>
      </x:c>
    </x:row>
    <x:row r="2179" spans="3:8">
      <x:c r="C2179" s="241" t="s">
        <x:v>9148</x:v>
      </x:c>
      <x:c r="D2179" s="240" t="s">
        <x:v>4067</x:v>
      </x:c>
      <x:c r="E2179" s="240">
        <x:v>1</x:v>
      </x:c>
      <x:c r="F2179" s="408" t="s">
        <x:v>9299</x:v>
      </x:c>
      <x:c r="G2179" s="409" t="s">
        <x:v>6089</x:v>
      </x:c>
      <x:c r="H2179" s="409">
        <x:v>1</x:v>
      </x:c>
    </x:row>
    <x:row r="2180" spans="3:8">
      <x:c r="C2180" s="241" t="s">
        <x:v>6254</x:v>
      </x:c>
      <x:c r="D2180" s="240" t="s">
        <x:v>4067</x:v>
      </x:c>
      <x:c r="E2180" s="240">
        <x:v>1</x:v>
      </x:c>
      <x:c r="F2180" s="408" t="s">
        <x:v>9148</x:v>
      </x:c>
      <x:c r="G2180" s="409" t="s">
        <x:v>4067</x:v>
      </x:c>
      <x:c r="H2180" s="409">
        <x:v>1</x:v>
      </x:c>
    </x:row>
    <x:row r="2181" spans="3:8">
      <x:c r="C2181" s="241" t="s">
        <x:v>8540</x:v>
      </x:c>
      <x:c r="D2181" s="240" t="s">
        <x:v>4067</x:v>
      </x:c>
      <x:c r="E2181" s="240">
        <x:v>1</x:v>
      </x:c>
      <x:c r="F2181" s="241" t="s">
        <x:v>6260</x:v>
      </x:c>
      <x:c r="G2181" s="240" t="s">
        <x:v>4027</x:v>
      </x:c>
      <x:c r="H2181" s="240">
        <x:v>1</x:v>
      </x:c>
    </x:row>
    <x:row r="2182" spans="3:8">
      <x:c r="C2182" s="241" t="s">
        <x:v>7499</x:v>
      </x:c>
      <x:c r="D2182" s="240" t="s">
        <x:v>6089</x:v>
      </x:c>
      <x:c r="E2182" s="240">
        <x:v>1</x:v>
      </x:c>
      <x:c r="F2182" s="241" t="s">
        <x:v>9193</x:v>
      </x:c>
      <x:c r="G2182" s="240" t="s">
        <x:v>4027</x:v>
      </x:c>
      <x:c r="H2182" s="240">
        <x:v>2</x:v>
      </x:c>
    </x:row>
    <x:row r="2183" spans="3:9">
      <x:c r="C2183" s="241" t="s">
        <x:v>9299</x:v>
      </x:c>
      <x:c r="D2183" s="240" t="s">
        <x:v>6089</x:v>
      </x:c>
      <x:c r="E2183" s="240">
        <x:v>1</x:v>
      </x:c>
      <x:c r="F2183" s="465" t="s">
        <x:v>6254</x:v>
      </x:c>
      <x:c r="G2183" s="466" t="s">
        <x:v>4067</x:v>
      </x:c>
      <x:c r="H2183" s="466">
        <x:v>1</x:v>
      </x:c>
      <x:c r="I2183" s="240" t="s">
        <x:v>10339</x:v>
      </x:c>
    </x:row>
    <x:row r="2184" spans="3:8">
      <x:c r="C2184" s="241" t="s">
        <x:v>9092</x:v>
      </x:c>
      <x:c r="D2184" s="240" t="s">
        <x:v>6089</x:v>
      </x:c>
      <x:c r="E2184" s="240">
        <x:v>1</x:v>
      </x:c>
      <x:c r="F2184" s="241" t="s">
        <x:v>6031</x:v>
      </x:c>
      <x:c r="G2184" s="240" t="s">
        <x:v>4007</x:v>
      </x:c>
      <x:c r="H2184" s="240">
        <x:v>1</x:v>
      </x:c>
    </x:row>
    <x:row r="2185" spans="3:8">
      <x:c r="C2185" s="241" t="s">
        <x:v>7696</x:v>
      </x:c>
      <x:c r="D2185" s="240" t="s">
        <x:v>4027</x:v>
      </x:c>
      <x:c r="E2185" s="240">
        <x:v>1</x:v>
      </x:c>
      <x:c r="F2185" s="241" t="s">
        <x:v>6073</x:v>
      </x:c>
      <x:c r="G2185" s="240" t="s">
        <x:v>4027</x:v>
      </x:c>
      <x:c r="H2185" s="240">
        <x:v>1</x:v>
      </x:c>
    </x:row>
    <x:row r="2186" spans="3:9">
      <x:c r="C2186" s="241" t="s">
        <x:v>11523</x:v>
      </x:c>
      <x:c r="D2186" s="240" t="s">
        <x:v>4027</x:v>
      </x:c>
      <x:c r="E2186" s="240">
        <x:v>1</x:v>
      </x:c>
      <x:c r="F2186" s="241" t="s">
        <x:v>8540</x:v>
      </x:c>
      <x:c r="G2186" s="240" t="s">
        <x:v>4067</x:v>
      </x:c>
      <x:c r="H2186" s="240">
        <x:v>1</x:v>
      </x:c>
      <x:c r="I2186" s="240" t="s">
        <x:v>6487</x:v>
      </x:c>
    </x:row>
    <x:row r="2187" spans="3:8">
      <x:c r="C2187" s="241" t="s">
        <x:v>1950</x:v>
      </x:c>
      <x:c r="D2187" s="240" t="s">
        <x:v>4027</x:v>
      </x:c>
      <x:c r="E2187" s="240">
        <x:v>1</x:v>
      </x:c>
      <x:c r="F2187" s="241" t="s">
        <x:v>5973</x:v>
      </x:c>
      <x:c r="G2187" s="240" t="s">
        <x:v>6097</x:v>
      </x:c>
      <x:c r="H2187" s="240">
        <x:v>1</x:v>
      </x:c>
    </x:row>
    <x:row r="2188" spans="3:8">
      <x:c r="C2188" s="241" t="s">
        <x:v>6260</x:v>
      </x:c>
      <x:c r="D2188" s="240" t="s">
        <x:v>4027</x:v>
      </x:c>
      <x:c r="E2188" s="240">
        <x:v>1</x:v>
      </x:c>
      <x:c r="F2188" s="467" t="s">
        <x:v>9092</x:v>
      </x:c>
      <x:c r="G2188" s="468" t="s">
        <x:v>6089</x:v>
      </x:c>
      <x:c r="H2188" s="468">
        <x:v>1</x:v>
      </x:c>
    </x:row>
    <x:row r="2189" spans="3:8">
      <x:c r="C2189" s="241" t="s">
        <x:v>9193</x:v>
      </x:c>
      <x:c r="D2189" s="240" t="s">
        <x:v>4027</x:v>
      </x:c>
      <x:c r="E2189" s="240">
        <x:v>2</x:v>
      </x:c>
      <x:c r="F2189" s="467" t="s">
        <x:v>8986</x:v>
      </x:c>
      <x:c r="G2189" s="468" t="s">
        <x:v>6097</x:v>
      </x:c>
      <x:c r="H2189" s="468">
        <x:v>1</x:v>
      </x:c>
    </x:row>
    <x:row r="2190" spans="3:8">
      <x:c r="C2190" s="241" t="s">
        <x:v>6073</x:v>
      </x:c>
      <x:c r="D2190" s="240" t="s">
        <x:v>4027</x:v>
      </x:c>
      <x:c r="E2190" s="240">
        <x:v>1</x:v>
      </x:c>
      <x:c r="F2190" s="467" t="s">
        <x:v>4526</x:v>
      </x:c>
      <x:c r="G2190" s="468" t="s">
        <x:v>4061</x:v>
      </x:c>
      <x:c r="H2190" s="468">
        <x:v>1</x:v>
      </x:c>
    </x:row>
    <x:row r="2191" spans="5:5">
      <x:c r="E2191" s="240">
        <x:f>SUM(E2175:E2190)</x:f>
        <x:v>17</x:v>
      </x:c>
    </x:row>
    <x:row r="2192" spans="1:8">
      <x:c r="A2192" s="232">
        <x:v>45870</x:v>
      </x:c>
      <x:c r="B2192" s="499"/>
      <x:c r="C2192" s="241" t="s">
        <x:v>4526</x:v>
      </x:c>
      <x:c r="D2192" s="240" t="s">
        <x:v>4061</x:v>
      </x:c>
      <x:c r="E2192" s="240">
        <x:v>1</x:v>
      </x:c>
      <x:c r="F2192" s="300" t="s">
        <x:v>7925</x:v>
      </x:c>
      <x:c r="G2192" s="301" t="s">
        <x:v>4067</x:v>
      </x:c>
      <x:c r="H2192" s="301">
        <x:v>1</x:v>
      </x:c>
    </x:row>
    <x:row r="2193" spans="3:9">
      <x:c r="C2193" s="241" t="s">
        <x:v>5784</x:v>
      </x:c>
      <x:c r="D2193" s="240" t="s">
        <x:v>4007</x:v>
      </x:c>
      <x:c r="E2193" s="240">
        <x:v>1</x:v>
      </x:c>
      <x:c r="F2193" s="300" t="s">
        <x:v>12177</x:v>
      </x:c>
      <x:c r="G2193" s="301" t="s">
        <x:v>4067</x:v>
      </x:c>
      <x:c r="H2193" s="301">
        <x:v>1</x:v>
      </x:c>
      <x:c r="I2193" s="240" t="s">
        <x:v>10339</x:v>
      </x:c>
    </x:row>
    <x:row r="2194" spans="3:9">
      <x:c r="C2194" s="241" t="s">
        <x:v>4591</x:v>
      </x:c>
      <x:c r="D2194" s="240" t="s">
        <x:v>4007</x:v>
      </x:c>
      <x:c r="E2194" s="240">
        <x:v>1</x:v>
      </x:c>
      <x:c r="F2194" s="300" t="s">
        <x:v>2341</x:v>
      </x:c>
      <x:c r="G2194" s="301" t="s">
        <x:v>4067</x:v>
      </x:c>
      <x:c r="H2194" s="301">
        <x:v>1</x:v>
      </x:c>
      <x:c r="I2194" s="240" t="s">
        <x:v>6487</x:v>
      </x:c>
    </x:row>
    <x:row r="2195" spans="3:9">
      <x:c r="C2195" s="241" t="s">
        <x:v>8467</x:v>
      </x:c>
      <x:c r="D2195" s="240" t="s">
        <x:v>4007</x:v>
      </x:c>
      <x:c r="E2195" s="240">
        <x:v>1</x:v>
      </x:c>
      <x:c r="F2195" s="300" t="s">
        <x:v>9260</x:v>
      </x:c>
      <x:c r="G2195" s="301" t="s">
        <x:v>6089</x:v>
      </x:c>
      <x:c r="H2195" s="301">
        <x:v>1</x:v>
      </x:c>
      <x:c r="I2195" s="240" t="s">
        <x:v>6487</x:v>
      </x:c>
    </x:row>
    <x:row r="2196" spans="3:9">
      <x:c r="C2196" s="241" t="s">
        <x:v>4414</x:v>
      </x:c>
      <x:c r="D2196" s="240" t="s">
        <x:v>4007</x:v>
      </x:c>
      <x:c r="E2196" s="240">
        <x:v>1</x:v>
      </x:c>
      <x:c r="F2196" s="241" t="s">
        <x:v>5784</x:v>
      </x:c>
      <x:c r="G2196" s="240" t="s">
        <x:v>4007</x:v>
      </x:c>
      <x:c r="H2196" s="240">
        <x:v>1</x:v>
      </x:c>
      <x:c r="I2196" s="240" t="s">
        <x:v>10339</x:v>
      </x:c>
    </x:row>
    <x:row r="2197" spans="3:9">
      <x:c r="C2197" s="241" t="s">
        <x:v>7921</x:v>
      </x:c>
      <x:c r="D2197" s="240" t="s">
        <x:v>6097</x:v>
      </x:c>
      <x:c r="E2197" s="240">
        <x:v>1</x:v>
      </x:c>
      <x:c r="F2197" s="241" t="s">
        <x:v>7921</x:v>
      </x:c>
      <x:c r="G2197" s="240" t="s">
        <x:v>6097</x:v>
      </x:c>
      <x:c r="H2197" s="240">
        <x:v>1</x:v>
      </x:c>
      <x:c r="I2197" s="240" t="s">
        <x:v>10339</x:v>
      </x:c>
    </x:row>
    <x:row r="2198" spans="3:9">
      <x:c r="C2198" s="241" t="s">
        <x:v>7925</x:v>
      </x:c>
      <x:c r="D2198" s="240" t="s">
        <x:v>4067</x:v>
      </x:c>
      <x:c r="E2198" s="240">
        <x:v>1</x:v>
      </x:c>
      <x:c r="F2198" s="393" t="s">
        <x:v>6166</x:v>
      </x:c>
      <x:c r="G2198" s="394" t="s">
        <x:v>4027</x:v>
      </x:c>
      <x:c r="H2198" s="394">
        <x:v>1</x:v>
      </x:c>
      <x:c r="I2198" s="240" t="s">
        <x:v>6487</x:v>
      </x:c>
    </x:row>
    <x:row r="2199" spans="3:9">
      <x:c r="C2199" s="241" t="s">
        <x:v>12177</x:v>
      </x:c>
      <x:c r="D2199" s="240" t="s">
        <x:v>4067</x:v>
      </x:c>
      <x:c r="E2199" s="240">
        <x:v>1</x:v>
      </x:c>
      <x:c r="F2199" s="241" t="s">
        <x:v>4591</x:v>
      </x:c>
      <x:c r="G2199" s="240" t="s">
        <x:v>4007</x:v>
      </x:c>
      <x:c r="H2199" s="240">
        <x:v>1</x:v>
      </x:c>
      <x:c r="I2199" s="240" t="s">
        <x:v>6487</x:v>
      </x:c>
    </x:row>
    <x:row r="2200" spans="3:8">
      <x:c r="C2200" s="241" t="s">
        <x:v>2341</x:v>
      </x:c>
      <x:c r="D2200" s="240" t="s">
        <x:v>4067</x:v>
      </x:c>
      <x:c r="E2200" s="240">
        <x:v>1</x:v>
      </x:c>
      <x:c r="F2200" s="241" t="s">
        <x:v>4556</x:v>
      </x:c>
      <x:c r="G2200" s="240" t="s">
        <x:v>4027</x:v>
      </x:c>
      <x:c r="H2200" s="240">
        <x:v>1</x:v>
      </x:c>
    </x:row>
    <x:row r="2201" spans="3:8">
      <x:c r="C2201" s="241" t="s">
        <x:v>8489</x:v>
      </x:c>
      <x:c r="D2201" s="240" t="s">
        <x:v>4067</x:v>
      </x:c>
      <x:c r="E2201" s="240">
        <x:v>1</x:v>
      </x:c>
      <x:c r="F2201" s="241" t="s">
        <x:v>8489</x:v>
      </x:c>
      <x:c r="G2201" s="240" t="s">
        <x:v>4067</x:v>
      </x:c>
      <x:c r="H2201" s="240">
        <x:v>1</x:v>
      </x:c>
    </x:row>
    <x:row r="2202" spans="3:9">
      <x:c r="C2202" s="241" t="s">
        <x:v>1975</x:v>
      </x:c>
      <x:c r="D2202" s="240" t="s">
        <x:v>4067</x:v>
      </x:c>
      <x:c r="E2202" s="240">
        <x:v>1</x:v>
      </x:c>
      <x:c r="F2202" s="241" t="s">
        <x:v>2004</x:v>
      </x:c>
      <x:c r="G2202" s="240" t="s">
        <x:v>6089</x:v>
      </x:c>
      <x:c r="H2202" s="240">
        <x:v>1</x:v>
      </x:c>
      <x:c r="I2202" s="240" t="s">
        <x:v>6487</x:v>
      </x:c>
    </x:row>
    <x:row r="2203" spans="3:8">
      <x:c r="C2203" s="241" t="s">
        <x:v>9286</x:v>
      </x:c>
      <x:c r="D2203" s="240" t="s">
        <x:v>4067</x:v>
      </x:c>
      <x:c r="E2203" s="240">
        <x:v>1</x:v>
      </x:c>
      <x:c r="F2203" s="280" t="s">
        <x:v>9296</x:v>
      </x:c>
      <x:c r="G2203" s="281" t="s">
        <x:v>4027</x:v>
      </x:c>
      <x:c r="H2203" s="281">
        <x:v>1</x:v>
      </x:c>
    </x:row>
    <x:row r="2204" spans="3:8">
      <x:c r="C2204" s="241" t="s">
        <x:v>9247</x:v>
      </x:c>
      <x:c r="D2204" s="240" t="s">
        <x:v>4067</x:v>
      </x:c>
      <x:c r="E2204" s="240">
        <x:v>1</x:v>
      </x:c>
      <x:c r="F2204" s="280" t="s">
        <x:v>1975</x:v>
      </x:c>
      <x:c r="G2204" s="281" t="s">
        <x:v>4067</x:v>
      </x:c>
      <x:c r="H2204" s="281">
        <x:v>1</x:v>
      </x:c>
    </x:row>
    <x:row r="2205" spans="3:9">
      <x:c r="C2205" s="241" t="s">
        <x:v>6169</x:v>
      </x:c>
      <x:c r="D2205" s="240" t="s">
        <x:v>4067</x:v>
      </x:c>
      <x:c r="E2205" s="240">
        <x:v>1</x:v>
      </x:c>
      <x:c r="F2205" s="280" t="s">
        <x:v>8550</x:v>
      </x:c>
      <x:c r="G2205" s="281" t="s">
        <x:v>4027</x:v>
      </x:c>
      <x:c r="H2205" s="281">
        <x:v>1</x:v>
      </x:c>
      <x:c r="I2205" s="240" t="s">
        <x:v>6487</x:v>
      </x:c>
    </x:row>
    <x:row r="2206" spans="1:9">
      <x:c r="A2206" s="227" t="s">
        <x:v>9210</x:v>
      </x:c>
      <x:c r="C2206" s="241" t="s">
        <x:v>8532</x:v>
      </x:c>
      <x:c r="D2206" s="240" t="s">
        <x:v>139</x:v>
      </x:c>
      <x:c r="E2206" s="240">
        <x:v>1</x:v>
      </x:c>
      <x:c r="F2206" s="280" t="s">
        <x:v>4479</x:v>
      </x:c>
      <x:c r="G2206" s="281" t="s">
        <x:v>4027</x:v>
      </x:c>
      <x:c r="H2206" s="281">
        <x:v>1</x:v>
      </x:c>
      <x:c r="I2206" s="240" t="s">
        <x:v>6487</x:v>
      </x:c>
    </x:row>
    <x:row r="2207" spans="3:8">
      <x:c r="C2207" s="241" t="s">
        <x:v>9260</x:v>
      </x:c>
      <x:c r="D2207" s="240" t="s">
        <x:v>6089</x:v>
      </x:c>
      <x:c r="E2207" s="240">
        <x:v>1</x:v>
      </x:c>
      <x:c r="F2207" s="280" t="s">
        <x:v>9106</x:v>
      </x:c>
      <x:c r="G2207" s="281" t="s">
        <x:v>4027</x:v>
      </x:c>
      <x:c r="H2207" s="281">
        <x:v>1</x:v>
      </x:c>
    </x:row>
    <x:row r="2208" spans="3:8">
      <x:c r="C2208" s="241" t="s">
        <x:v>2004</x:v>
      </x:c>
      <x:c r="D2208" s="240" t="s">
        <x:v>6089</x:v>
      </x:c>
      <x:c r="E2208" s="240">
        <x:v>1</x:v>
      </x:c>
      <x:c r="F2208" s="280" t="s">
        <x:v>9286</x:v>
      </x:c>
      <x:c r="G2208" s="281" t="s">
        <x:v>4067</x:v>
      </x:c>
      <x:c r="H2208" s="281">
        <x:v>1</x:v>
      </x:c>
    </x:row>
    <x:row r="2209" spans="3:9">
      <x:c r="C2209" s="241" t="s">
        <x:v>4396</x:v>
      </x:c>
      <x:c r="D2209" s="240" t="s">
        <x:v>6089</x:v>
      </x:c>
      <x:c r="E2209" s="240">
        <x:v>1</x:v>
      </x:c>
      <x:c r="F2209" s="280" t="s">
        <x:v>4414</x:v>
      </x:c>
      <x:c r="G2209" s="281" t="s">
        <x:v>4007</x:v>
      </x:c>
      <x:c r="H2209" s="281">
        <x:v>1</x:v>
      </x:c>
      <x:c r="I2209" s="240" t="s">
        <x:v>6487</x:v>
      </x:c>
    </x:row>
    <x:row r="2210" spans="3:8">
      <x:c r="C2210" s="241" t="s">
        <x:v>6319</x:v>
      </x:c>
      <x:c r="D2210" s="240" t="s">
        <x:v>6089</x:v>
      </x:c>
      <x:c r="E2210" s="240">
        <x:v>1</x:v>
      </x:c>
      <x:c r="F2210" s="241" t="s">
        <x:v>4396</x:v>
      </x:c>
      <x:c r="G2210" s="240" t="s">
        <x:v>6089</x:v>
      </x:c>
      <x:c r="H2210" s="240">
        <x:v>1</x:v>
      </x:c>
    </x:row>
    <x:row r="2211" spans="3:8">
      <x:c r="C2211" s="241" t="s">
        <x:v>2077</x:v>
      </x:c>
      <x:c r="D2211" s="240" t="s">
        <x:v>6089</x:v>
      </x:c>
      <x:c r="E2211" s="240">
        <x:v>1</x:v>
      </x:c>
      <x:c r="F2211" s="241" t="s">
        <x:v>6319</x:v>
      </x:c>
      <x:c r="G2211" s="240" t="s">
        <x:v>6089</x:v>
      </x:c>
      <x:c r="H2211" s="240">
        <x:v>1</x:v>
      </x:c>
    </x:row>
    <x:row r="2212" spans="3:9">
      <x:c r="C2212" s="241" t="s">
        <x:v>5983</x:v>
      </x:c>
      <x:c r="D2212" s="240" t="s">
        <x:v>6089</x:v>
      </x:c>
      <x:c r="E2212" s="240">
        <x:v>1</x:v>
      </x:c>
      <x:c r="F2212" s="241" t="s">
        <x:v>8467</x:v>
      </x:c>
      <x:c r="G2212" s="240" t="s">
        <x:v>4007</x:v>
      </x:c>
      <x:c r="H2212" s="240">
        <x:v>1</x:v>
      </x:c>
      <x:c r="I2212" s="240" t="s">
        <x:v>10339</x:v>
      </x:c>
    </x:row>
    <x:row r="2213" spans="3:9">
      <x:c r="C2213" s="241" t="s">
        <x:v>6166</x:v>
      </x:c>
      <x:c r="D2213" s="240" t="s">
        <x:v>4027</x:v>
      </x:c>
      <x:c r="E2213" s="240">
        <x:v>1</x:v>
      </x:c>
      <x:c r="F2213" s="241" t="s">
        <x:v>9247</x:v>
      </x:c>
      <x:c r="G2213" s="240" t="s">
        <x:v>4067</x:v>
      </x:c>
      <x:c r="H2213" s="240">
        <x:v>1</x:v>
      </x:c>
      <x:c r="I2213" s="240" t="s">
        <x:v>6487</x:v>
      </x:c>
    </x:row>
    <x:row r="2214" spans="3:8">
      <x:c r="C2214" s="241" t="s">
        <x:v>4556</x:v>
      </x:c>
      <x:c r="D2214" s="240" t="s">
        <x:v>4027</x:v>
      </x:c>
      <x:c r="E2214" s="240">
        <x:v>1</x:v>
      </x:c>
      <x:c r="F2214" s="283" t="s">
        <x:v>2077</x:v>
      </x:c>
      <x:c r="G2214" s="284" t="s">
        <x:v>6089</x:v>
      </x:c>
      <x:c r="H2214" s="284">
        <x:v>1</x:v>
      </x:c>
    </x:row>
    <x:row r="2215" spans="3:8">
      <x:c r="C2215" s="241" t="s">
        <x:v>9296</x:v>
      </x:c>
      <x:c r="D2215" s="240" t="s">
        <x:v>4027</x:v>
      </x:c>
      <x:c r="E2215" s="240">
        <x:v>1</x:v>
      </x:c>
      <x:c r="F2215" s="283" t="s">
        <x:v>5983</x:v>
      </x:c>
      <x:c r="G2215" s="284" t="s">
        <x:v>6089</x:v>
      </x:c>
      <x:c r="H2215" s="284">
        <x:v>1</x:v>
      </x:c>
    </x:row>
    <x:row r="2216" spans="3:9">
      <x:c r="C2216" s="241" t="s">
        <x:v>8550</x:v>
      </x:c>
      <x:c r="D2216" s="240" t="s">
        <x:v>4027</x:v>
      </x:c>
      <x:c r="E2216" s="240">
        <x:v>1</x:v>
      </x:c>
      <x:c r="F2216" s="283" t="s">
        <x:v>4526</x:v>
      </x:c>
      <x:c r="G2216" s="284" t="s">
        <x:v>4061</x:v>
      </x:c>
      <x:c r="H2216" s="284">
        <x:v>1</x:v>
      </x:c>
      <x:c r="I2216" s="240" t="s">
        <x:v>6487</x:v>
      </x:c>
    </x:row>
    <x:row r="2217" spans="3:8">
      <x:c r="C2217" s="241" t="s">
        <x:v>4479</x:v>
      </x:c>
      <x:c r="D2217" s="240" t="s">
        <x:v>4027</x:v>
      </x:c>
      <x:c r="E2217" s="240">
        <x:v>1</x:v>
      </x:c>
      <x:c r="F2217" s="283" t="s">
        <x:v>8532</x:v>
      </x:c>
      <x:c r="G2217" s="284" t="s">
        <x:v>139</x:v>
      </x:c>
      <x:c r="H2217" s="284">
        <x:v>1</x:v>
      </x:c>
    </x:row>
    <x:row r="2218" spans="3:8">
      <x:c r="C2218" s="241" t="s">
        <x:v>9106</x:v>
      </x:c>
      <x:c r="D2218" s="240" t="s">
        <x:v>4027</x:v>
      </x:c>
      <x:c r="E2218" s="240">
        <x:v>1</x:v>
      </x:c>
      <x:c r="F2218" s="283" t="s">
        <x:v>6169</x:v>
      </x:c>
      <x:c r="G2218" s="284" t="s">
        <x:v>4067</x:v>
      </x:c>
      <x:c r="H2218" s="284">
        <x:v>1</x:v>
      </x:c>
    </x:row>
    <x:row r="2219" spans="5:5">
      <x:c r="E2219" s="240">
        <x:f>SUM(E2192:E2218)</x:f>
        <x:v>27</x:v>
      </x:c>
    </x:row>
    <x:row r="2220" spans="1:9">
      <x:c r="A2220" s="232">
        <x:v>45871</x:v>
      </x:c>
      <x:c r="B2220" s="499"/>
      <x:c r="C2220" s="241" t="s">
        <x:v>6140</x:v>
      </x:c>
      <x:c r="D2220" s="240" t="s">
        <x:v>4007</x:v>
      </x:c>
      <x:c r="E2220" s="240">
        <x:v>1</x:v>
      </x:c>
      <x:c r="F2220" s="402" t="s">
        <x:v>11364</x:v>
      </x:c>
      <x:c r="G2220" s="403" t="s">
        <x:v>4027</x:v>
      </x:c>
      <x:c r="H2220" s="403">
        <x:v>1</x:v>
      </x:c>
      <x:c r="I2220" s="240" t="s">
        <x:v>10339</x:v>
      </x:c>
    </x:row>
    <x:row r="2221" spans="1:9">
      <x:c r="A2221" s="232">
        <x:v>45872</x:v>
      </x:c>
      <x:c r="B2221" s="499"/>
      <x:c r="C2221" s="241" t="s">
        <x:v>9048</x:v>
      </x:c>
      <x:c r="D2221" s="240" t="s">
        <x:v>4007</x:v>
      </x:c>
      <x:c r="E2221" s="240">
        <x:v>1</x:v>
      </x:c>
      <x:c r="F2221" s="402" t="s">
        <x:v>12275</x:v>
      </x:c>
      <x:c r="G2221" s="403" t="s">
        <x:v>4067</x:v>
      </x:c>
      <x:c r="H2221" s="403">
        <x:v>1</x:v>
      </x:c>
      <x:c r="I2221" s="240" t="s">
        <x:v>6487</x:v>
      </x:c>
    </x:row>
    <x:row r="2222" spans="3:8">
      <x:c r="C2222" s="241" t="s">
        <x:v>8919</x:v>
      </x:c>
      <x:c r="D2222" s="240" t="s">
        <x:v>4007</x:v>
      </x:c>
      <x:c r="E2222" s="240">
        <x:v>1</x:v>
      </x:c>
      <x:c r="F2222" s="241" t="s">
        <x:v>4565</x:v>
      </x:c>
      <x:c r="G2222" s="240" t="s">
        <x:v>4067</x:v>
      </x:c>
      <x:c r="H2222" s="240">
        <x:v>1</x:v>
      </x:c>
    </x:row>
    <x:row r="2223" spans="3:9">
      <x:c r="C2223" s="241" t="s">
        <x:v>12275</x:v>
      </x:c>
      <x:c r="D2223" s="240" t="s">
        <x:v>4067</x:v>
      </x:c>
      <x:c r="E2223" s="240">
        <x:v>1</x:v>
      </x:c>
      <x:c r="F2223" s="408" t="s">
        <x:v>8919</x:v>
      </x:c>
      <x:c r="G2223" s="409" t="s">
        <x:v>4007</x:v>
      </x:c>
      <x:c r="H2223" s="409">
        <x:v>1</x:v>
      </x:c>
      <x:c r="I2223" s="240" t="s">
        <x:v>6487</x:v>
      </x:c>
    </x:row>
    <x:row r="2224" spans="3:9">
      <x:c r="C2224" s="241" t="s">
        <x:v>4565</x:v>
      </x:c>
      <x:c r="D2224" s="240" t="s">
        <x:v>4067</x:v>
      </x:c>
      <x:c r="E2224" s="240">
        <x:v>1</x:v>
      </x:c>
      <x:c r="F2224" s="241" t="s">
        <x:v>8440</x:v>
      </x:c>
      <x:c r="G2224" s="240" t="s">
        <x:v>6089</x:v>
      </x:c>
      <x:c r="H2224" s="240">
        <x:v>1</x:v>
      </x:c>
      <x:c r="I2224" s="240" t="s">
        <x:v>10339</x:v>
      </x:c>
    </x:row>
    <x:row r="2225" spans="3:8">
      <x:c r="C2225" s="241" t="s">
        <x:v>9131</x:v>
      </x:c>
      <x:c r="D2225" s="240" t="s">
        <x:v>4067</x:v>
      </x:c>
      <x:c r="E2225" s="240">
        <x:v>1</x:v>
      </x:c>
      <x:c r="F2225" s="241" t="s">
        <x:v>6140</x:v>
      </x:c>
      <x:c r="G2225" s="240" t="s">
        <x:v>4007</x:v>
      </x:c>
      <x:c r="H2225" s="240">
        <x:v>1</x:v>
      </x:c>
    </x:row>
    <x:row r="2226" spans="3:9">
      <x:c r="C2226" s="241" t="s">
        <x:v>9286</x:v>
      </x:c>
      <x:c r="D2226" s="240" t="s">
        <x:v>4067</x:v>
      </x:c>
      <x:c r="E2226" s="240">
        <x:v>1</x:v>
      </x:c>
      <x:c r="F2226" s="280" t="s">
        <x:v>9131</x:v>
      </x:c>
      <x:c r="G2226" s="281" t="s">
        <x:v>4067</x:v>
      </x:c>
      <x:c r="H2226" s="281">
        <x:v>1</x:v>
      </x:c>
      <x:c r="I2226" s="240" t="s">
        <x:v>6487</x:v>
      </x:c>
    </x:row>
    <x:row r="2227" spans="3:8">
      <x:c r="C2227" s="241" t="s">
        <x:v>6072</x:v>
      </x:c>
      <x:c r="D2227" s="240" t="s">
        <x:v>4067</x:v>
      </x:c>
      <x:c r="E2227" s="240">
        <x:v>1</x:v>
      </x:c>
      <x:c r="F2227" s="280" t="s">
        <x:v>8337</x:v>
      </x:c>
      <x:c r="G2227" s="281" t="s">
        <x:v>6089</x:v>
      </x:c>
      <x:c r="H2227" s="281">
        <x:v>1</x:v>
      </x:c>
    </x:row>
    <x:row r="2228" spans="3:8">
      <x:c r="C2228" s="241" t="s">
        <x:v>6250</x:v>
      </x:c>
      <x:c r="D2228" s="240" t="s">
        <x:v>4067</x:v>
      </x:c>
      <x:c r="E2228" s="240">
        <x:v>1</x:v>
      </x:c>
      <x:c r="F2228" s="280" t="s">
        <x:v>8972</x:v>
      </x:c>
      <x:c r="G2228" s="281" t="s">
        <x:v>4027</x:v>
      </x:c>
      <x:c r="H2228" s="281">
        <x:v>1</x:v>
      </x:c>
    </x:row>
    <x:row r="2229" spans="1:8">
      <x:c r="A2229" s="210" t="s">
        <x:v>9210</x:v>
      </x:c>
      <x:c r="C2229" s="241" t="s">
        <x:v>8532</x:v>
      </x:c>
      <x:c r="D2229" s="240" t="s">
        <x:v>139</x:v>
      </x:c>
      <x:c r="E2229" s="240">
        <x:v>2</x:v>
      </x:c>
      <x:c r="F2229" s="280" t="s">
        <x:v>9286</x:v>
      </x:c>
      <x:c r="G2229" s="281" t="s">
        <x:v>4067</x:v>
      </x:c>
      <x:c r="H2229" s="281">
        <x:v>1</x:v>
      </x:c>
    </x:row>
    <x:row r="2230" spans="1:8">
      <x:c r="A2230" s="227" t="s">
        <x:v>9210</x:v>
      </x:c>
      <x:c r="C2230" s="241" t="s">
        <x:v>5658</x:v>
      </x:c>
      <x:c r="D2230" s="240" t="s">
        <x:v>139</x:v>
      </x:c>
      <x:c r="E2230" s="240">
        <x:v>1</x:v>
      </x:c>
      <x:c r="F2230" s="280" t="s">
        <x:v>8443</x:v>
      </x:c>
      <x:c r="G2230" s="281" t="s">
        <x:v>4027</x:v>
      </x:c>
      <x:c r="H2230" s="281">
        <x:v>1</x:v>
      </x:c>
    </x:row>
    <x:row r="2231" spans="3:8">
      <x:c r="C2231" s="241" t="s">
        <x:v>8440</x:v>
      </x:c>
      <x:c r="D2231" s="240" t="s">
        <x:v>6089</x:v>
      </x:c>
      <x:c r="E2231" s="240">
        <x:v>1</x:v>
      </x:c>
      <x:c r="F2231" s="241" t="s">
        <x:v>5658</x:v>
      </x:c>
      <x:c r="G2231" s="240" t="s">
        <x:v>139</x:v>
      </x:c>
      <x:c r="H2231" s="240">
        <x:v>1</x:v>
      </x:c>
    </x:row>
    <x:row r="2232" spans="3:8">
      <x:c r="C2232" s="241" t="s">
        <x:v>8337</x:v>
      </x:c>
      <x:c r="D2232" s="240" t="s">
        <x:v>6089</x:v>
      </x:c>
      <x:c r="E2232" s="240">
        <x:v>1</x:v>
      </x:c>
      <x:c r="F2232" s="283" t="s">
        <x:v>6072</x:v>
      </x:c>
      <x:c r="G2232" s="284" t="s">
        <x:v>4067</x:v>
      </x:c>
      <x:c r="H2232" s="284">
        <x:v>1</x:v>
      </x:c>
    </x:row>
    <x:row r="2233" spans="3:8">
      <x:c r="C2233" s="241" t="s">
        <x:v>4570</x:v>
      </x:c>
      <x:c r="D2233" s="240" t="s">
        <x:v>6089</x:v>
      </x:c>
      <x:c r="E2233" s="240">
        <x:v>1</x:v>
      </x:c>
      <x:c r="F2233" s="283" t="s">
        <x:v>9048</x:v>
      </x:c>
      <x:c r="G2233" s="284" t="s">
        <x:v>4007</x:v>
      </x:c>
      <x:c r="H2233" s="284">
        <x:v>1</x:v>
      </x:c>
    </x:row>
    <x:row r="2234" spans="3:8">
      <x:c r="C2234" s="241" t="s">
        <x:v>11364</x:v>
      </x:c>
      <x:c r="D2234" s="240" t="s">
        <x:v>4027</x:v>
      </x:c>
      <x:c r="E2234" s="240">
        <x:v>1</x:v>
      </x:c>
      <x:c r="F2234" s="283" t="s">
        <x:v>9263</x:v>
      </x:c>
      <x:c r="G2234" s="284" t="s">
        <x:v>4027</x:v>
      </x:c>
      <x:c r="H2234" s="284">
        <x:v>1</x:v>
      </x:c>
    </x:row>
    <x:row r="2235" spans="3:8">
      <x:c r="C2235" s="241" t="s">
        <x:v>8972</x:v>
      </x:c>
      <x:c r="D2235" s="240" t="s">
        <x:v>4027</x:v>
      </x:c>
      <x:c r="E2235" s="240">
        <x:v>1</x:v>
      </x:c>
      <x:c r="F2235" s="283" t="s">
        <x:v>6250</x:v>
      </x:c>
      <x:c r="G2235" s="284" t="s">
        <x:v>4067</x:v>
      </x:c>
      <x:c r="H2235" s="284">
        <x:v>1</x:v>
      </x:c>
    </x:row>
    <x:row r="2236" spans="3:9">
      <x:c r="C2236" s="241" t="s">
        <x:v>8443</x:v>
      </x:c>
      <x:c r="D2236" s="240" t="s">
        <x:v>4027</x:v>
      </x:c>
      <x:c r="E2236" s="240">
        <x:v>1</x:v>
      </x:c>
      <x:c r="F2236" s="283" t="s">
        <x:v>4570</x:v>
      </x:c>
      <x:c r="G2236" s="284" t="s">
        <x:v>6089</x:v>
      </x:c>
      <x:c r="H2236" s="284">
        <x:v>1</x:v>
      </x:c>
      <x:c r="I2236" s="240" t="s">
        <x:v>10339</x:v>
      </x:c>
    </x:row>
    <x:row r="2237" spans="3:8">
      <x:c r="C2237" s="241" t="s">
        <x:v>9263</x:v>
      </x:c>
      <x:c r="D2237" s="240" t="s">
        <x:v>4027</x:v>
      </x:c>
      <x:c r="E2237" s="240">
        <x:v>1</x:v>
      </x:c>
      <x:c r="F2237" s="241" t="s">
        <x:v>8532</x:v>
      </x:c>
      <x:c r="G2237" s="240" t="s">
        <x:v>139</x:v>
      </x:c>
      <x:c r="H2237" s="240">
        <x:v>2</x:v>
      </x:c>
    </x:row>
    <x:row r="2238" spans="5:5">
      <x:c r="E2238" s="240">
        <x:f>SUM(E2220:E2237)</x:f>
        <x:v>19</x:v>
      </x:c>
    </x:row>
    <x:row r="2239" spans="1:9">
      <x:c r="A2239" s="232">
        <x:v>45872</x:v>
      </x:c>
      <x:c r="B2239" s="499"/>
      <x:c r="C2239" s="241" t="s">
        <x:v>4367</x:v>
      </x:c>
      <x:c r="D2239" s="240" t="s">
        <x:v>4061</x:v>
      </x:c>
      <x:c r="E2239" s="240">
        <x:v>1</x:v>
      </x:c>
      <x:c r="F2239" s="402" t="s">
        <x:v>2577</x:v>
      </x:c>
      <x:c r="G2239" s="403" t="s">
        <x:v>4007</x:v>
      </x:c>
      <x:c r="H2239" s="403">
        <x:v>1</x:v>
      </x:c>
      <x:c r="I2239" s="240" t="s">
        <x:v>6487</x:v>
      </x:c>
    </x:row>
    <x:row r="2240" spans="3:9">
      <x:c r="C2240" s="241" t="s">
        <x:v>2577</x:v>
      </x:c>
      <x:c r="D2240" s="240" t="s">
        <x:v>4007</x:v>
      </x:c>
      <x:c r="E2240" s="240">
        <x:v>1</x:v>
      </x:c>
      <x:c r="F2240" s="402" t="s">
        <x:v>5541</x:v>
      </x:c>
      <x:c r="G2240" s="403" t="s">
        <x:v>6089</x:v>
      </x:c>
      <x:c r="H2240" s="403">
        <x:v>1</x:v>
      </x:c>
      <x:c r="I2240" s="240" t="s">
        <x:v>6487</x:v>
      </x:c>
    </x:row>
    <x:row r="2241" spans="3:9">
      <x:c r="C2241" s="241" t="s">
        <x:v>4520</x:v>
      </x:c>
      <x:c r="D2241" s="240" t="s">
        <x:v>6097</x:v>
      </x:c>
      <x:c r="E2241" s="240">
        <x:v>1</x:v>
      </x:c>
      <x:c r="F2241" s="402" t="s">
        <x:v>2175</x:v>
      </x:c>
      <x:c r="G2241" s="403" t="s">
        <x:v>6089</x:v>
      </x:c>
      <x:c r="H2241" s="403">
        <x:v>1</x:v>
      </x:c>
      <x:c r="I2241" s="240" t="s">
        <x:v>6487</x:v>
      </x:c>
    </x:row>
    <x:row r="2242" spans="3:8">
      <x:c r="C2242" s="241" t="s">
        <x:v>5541</x:v>
      </x:c>
      <x:c r="D2242" s="240" t="s">
        <x:v>6089</x:v>
      </x:c>
      <x:c r="E2242" s="240">
        <x:v>1</x:v>
      </x:c>
      <x:c r="F2242" s="241" t="s">
        <x:v>2468</x:v>
      </x:c>
      <x:c r="G2242" s="240" t="s">
        <x:v>4027</x:v>
      </x:c>
      <x:c r="H2242" s="240">
        <x:v>1</x:v>
      </x:c>
    </x:row>
    <x:row r="2243" spans="3:9">
      <x:c r="C2243" s="241" t="s">
        <x:v>2175</x:v>
      </x:c>
      <x:c r="D2243" s="240" t="s">
        <x:v>6089</x:v>
      </x:c>
      <x:c r="E2243" s="240">
        <x:v>1</x:v>
      </x:c>
      <x:c r="F2243" s="241" t="s">
        <x:v>12356</x:v>
      </x:c>
      <x:c r="G2243" s="240" t="s">
        <x:v>6089</x:v>
      </x:c>
      <x:c r="H2243" s="240">
        <x:v>1</x:v>
      </x:c>
      <x:c r="I2243" s="240" t="s">
        <x:v>10339</x:v>
      </x:c>
    </x:row>
    <x:row r="2244" spans="3:8">
      <x:c r="C2244" s="241" t="s">
        <x:v>12356</x:v>
      </x:c>
      <x:c r="D2244" s="240" t="s">
        <x:v>6089</x:v>
      </x:c>
      <x:c r="E2244" s="240">
        <x:v>1</x:v>
      </x:c>
      <x:c r="F2244" s="241" t="s">
        <x:v>5712</x:v>
      </x:c>
      <x:c r="G2244" s="240" t="s">
        <x:v>4027</x:v>
      </x:c>
      <x:c r="H2244" s="240">
        <x:v>1</x:v>
      </x:c>
    </x:row>
    <x:row r="2245" spans="3:9">
      <x:c r="C2245" s="241" t="s">
        <x:v>4494</x:v>
      </x:c>
      <x:c r="D2245" s="240" t="s">
        <x:v>6089</x:v>
      </x:c>
      <x:c r="E2245" s="240">
        <x:v>1</x:v>
      </x:c>
      <x:c r="F2245" s="393" t="s">
        <x:v>9245</x:v>
      </x:c>
      <x:c r="G2245" s="394" t="s">
        <x:v>6089</x:v>
      </x:c>
      <x:c r="H2245" s="394">
        <x:v>1</x:v>
      </x:c>
      <x:c r="I2245" s="240" t="s">
        <x:v>6487</x:v>
      </x:c>
    </x:row>
    <x:row r="2246" spans="3:9">
      <x:c r="C2246" s="241" t="s">
        <x:v>9245</x:v>
      </x:c>
      <x:c r="D2246" s="240" t="s">
        <x:v>6089</x:v>
      </x:c>
      <x:c r="E2246" s="240">
        <x:v>1</x:v>
      </x:c>
      <x:c r="F2246" s="241" t="s">
        <x:v>4536</x:v>
      </x:c>
      <x:c r="G2246" s="240" t="s">
        <x:v>4027</x:v>
      </x:c>
      <x:c r="H2246" s="240">
        <x:v>1</x:v>
      </x:c>
      <x:c r="I2246" s="240" t="s">
        <x:v>6487</x:v>
      </x:c>
    </x:row>
    <x:row r="2247" spans="3:8">
      <x:c r="C2247" s="241" t="s">
        <x:v>2468</x:v>
      </x:c>
      <x:c r="D2247" s="240" t="s">
        <x:v>4027</x:v>
      </x:c>
      <x:c r="E2247" s="240">
        <x:v>1</x:v>
      </x:c>
      <x:c r="F2247" s="280" t="s">
        <x:v>6260</x:v>
      </x:c>
      <x:c r="G2247" s="281" t="s">
        <x:v>4027</x:v>
      </x:c>
      <x:c r="H2247" s="281">
        <x:v>1</x:v>
      </x:c>
    </x:row>
    <x:row r="2248" spans="3:9">
      <x:c r="C2248" s="241" t="s">
        <x:v>5712</x:v>
      </x:c>
      <x:c r="D2248" s="240" t="s">
        <x:v>4027</x:v>
      </x:c>
      <x:c r="E2248" s="240">
        <x:v>1</x:v>
      </x:c>
      <x:c r="F2248" s="280" t="s">
        <x:v>4367</x:v>
      </x:c>
      <x:c r="G2248" s="281" t="s">
        <x:v>4061</x:v>
      </x:c>
      <x:c r="H2248" s="281">
        <x:v>1</x:v>
      </x:c>
      <x:c r="I2248" s="240" t="s">
        <x:v>6487</x:v>
      </x:c>
    </x:row>
    <x:row r="2249" spans="3:9">
      <x:c r="C2249" s="241" t="s">
        <x:v>4536</x:v>
      </x:c>
      <x:c r="D2249" s="240" t="s">
        <x:v>4027</x:v>
      </x:c>
      <x:c r="E2249" s="240">
        <x:v>1</x:v>
      </x:c>
      <x:c r="F2249" s="241" t="s">
        <x:v>4520</x:v>
      </x:c>
      <x:c r="G2249" s="240" t="s">
        <x:v>6097</x:v>
      </x:c>
      <x:c r="H2249" s="240">
        <x:v>1</x:v>
      </x:c>
      <x:c r="I2249" s="240" t="s">
        <x:v>10339</x:v>
      </x:c>
    </x:row>
    <x:row r="2250" spans="3:8">
      <x:c r="C2250" s="241" t="s">
        <x:v>6260</x:v>
      </x:c>
      <x:c r="D2250" s="240" t="s">
        <x:v>4027</x:v>
      </x:c>
      <x:c r="E2250" s="240">
        <x:v>1</x:v>
      </x:c>
      <x:c r="F2250" s="241" t="s">
        <x:v>7820</x:v>
      </x:c>
      <x:c r="G2250" s="240" t="s">
        <x:v>4027</x:v>
      </x:c>
      <x:c r="H2250" s="240">
        <x:v>1</x:v>
      </x:c>
    </x:row>
    <x:row r="2251" spans="3:9">
      <x:c r="C2251" s="241" t="s">
        <x:v>7820</x:v>
      </x:c>
      <x:c r="D2251" s="240" t="s">
        <x:v>4027</x:v>
      </x:c>
      <x:c r="E2251" s="240">
        <x:v>1</x:v>
      </x:c>
      <x:c r="F2251" s="241" t="s">
        <x:v>2495</x:v>
      </x:c>
      <x:c r="G2251" s="240" t="s">
        <x:v>4027</x:v>
      </x:c>
      <x:c r="H2251" s="240">
        <x:v>1</x:v>
      </x:c>
      <x:c r="I2251" s="240" t="s">
        <x:v>10339</x:v>
      </x:c>
    </x:row>
    <x:row r="2252" spans="3:8">
      <x:c r="C2252" s="241" t="s">
        <x:v>2495</x:v>
      </x:c>
      <x:c r="D2252" s="240" t="s">
        <x:v>4027</x:v>
      </x:c>
      <x:c r="E2252" s="240">
        <x:v>1</x:v>
      </x:c>
      <x:c r="F2252" s="283" t="s">
        <x:v>4494</x:v>
      </x:c>
      <x:c r="G2252" s="284" t="s">
        <x:v>6089</x:v>
      </x:c>
      <x:c r="H2252" s="284">
        <x:v>1</x:v>
      </x:c>
    </x:row>
    <x:row r="2253" spans="5:5">
      <x:c r="E2253" s="240">
        <x:f>SUM(E2239:E2252)</x:f>
        <x:v>14</x:v>
      </x:c>
    </x:row>
    <x:row r="2254" spans="1:9">
      <x:c r="A2254" s="232">
        <x:v>45873</x:v>
      </x:c>
      <x:c r="B2254" s="499"/>
      <x:c r="C2254" s="241" t="s">
        <x:v>2390</x:v>
      </x:c>
      <x:c r="D2254" s="240" t="s">
        <x:v>4007</x:v>
      </x:c>
      <x:c r="E2254" s="240">
        <x:v>1</x:v>
      </x:c>
      <x:c r="F2254" s="402" t="s">
        <x:v>12783</x:v>
      </x:c>
      <x:c r="G2254" s="403" t="s">
        <x:v>6097</x:v>
      </x:c>
      <x:c r="H2254" s="403">
        <x:v>1</x:v>
      </x:c>
      <x:c r="I2254" s="240" t="s">
        <x:v>6487</x:v>
      </x:c>
    </x:row>
    <x:row r="2255" spans="3:8">
      <x:c r="C2255" s="241" t="s">
        <x:v>8413</x:v>
      </x:c>
      <x:c r="D2255" s="240" t="s">
        <x:v>4007</x:v>
      </x:c>
      <x:c r="E2255" s="240">
        <x:v>1</x:v>
      </x:c>
      <x:c r="F2255" s="402" t="s">
        <x:v>2390</x:v>
      </x:c>
      <x:c r="G2255" s="403" t="s">
        <x:v>4007</x:v>
      </x:c>
      <x:c r="H2255" s="403">
        <x:v>1</x:v>
      </x:c>
    </x:row>
    <x:row r="2256" spans="3:9">
      <x:c r="C2256" s="241" t="s">
        <x:v>9127</x:v>
      </x:c>
      <x:c r="D2256" s="240" t="s">
        <x:v>4007</x:v>
      </x:c>
      <x:c r="E2256" s="240">
        <x:v>1</x:v>
      </x:c>
      <x:c r="F2256" s="402" t="s">
        <x:v>2046</x:v>
      </x:c>
      <x:c r="G2256" s="403" t="s">
        <x:v>6089</x:v>
      </x:c>
      <x:c r="H2256" s="403">
        <x:v>1</x:v>
      </x:c>
      <x:c r="I2256" s="240" t="s">
        <x:v>10339</x:v>
      </x:c>
    </x:row>
    <x:row r="2257" spans="3:8">
      <x:c r="C2257" s="241" t="s">
        <x:v>8375</x:v>
      </x:c>
      <x:c r="D2257" s="240" t="s">
        <x:v>4007</x:v>
      </x:c>
      <x:c r="E2257" s="240">
        <x:v>1</x:v>
      </x:c>
      <x:c r="F2257" s="241" t="s">
        <x:v>8521</x:v>
      </x:c>
      <x:c r="G2257" s="240" t="s">
        <x:v>4067</x:v>
      </x:c>
      <x:c r="H2257" s="240">
        <x:v>1</x:v>
      </x:c>
    </x:row>
    <x:row r="2258" spans="3:9">
      <x:c r="C2258" s="241" t="s">
        <x:v>12783</x:v>
      </x:c>
      <x:c r="D2258" s="240" t="s">
        <x:v>6097</x:v>
      </x:c>
      <x:c r="E2258" s="240">
        <x:v>1</x:v>
      </x:c>
      <x:c r="F2258" s="366" t="s">
        <x:v>8501</x:v>
      </x:c>
      <x:c r="G2258" s="367" t="s">
        <x:v>4027</x:v>
      </x:c>
      <x:c r="H2258" s="367">
        <x:v>1</x:v>
      </x:c>
      <x:c r="I2258" s="240" t="s">
        <x:v>6487</x:v>
      </x:c>
    </x:row>
    <x:row r="2259" spans="3:9">
      <x:c r="C2259" s="241" t="s">
        <x:v>5959</x:v>
      </x:c>
      <x:c r="D2259" s="240" t="s">
        <x:v>6097</x:v>
      </x:c>
      <x:c r="E2259" s="240">
        <x:v>1</x:v>
      </x:c>
      <x:c r="F2259" s="366" t="s">
        <x:v>5959</x:v>
      </x:c>
      <x:c r="G2259" s="367" t="s">
        <x:v>6097</x:v>
      </x:c>
      <x:c r="H2259" s="367">
        <x:v>1</x:v>
      </x:c>
      <x:c r="I2259" s="240" t="s">
        <x:v>6487</x:v>
      </x:c>
    </x:row>
    <x:row r="2260" spans="3:9">
      <x:c r="C2260" s="241" t="s">
        <x:v>12646</x:v>
      </x:c>
      <x:c r="D2260" s="240" t="s">
        <x:v>6097</x:v>
      </x:c>
      <x:c r="E2260" s="240">
        <x:v>1</x:v>
      </x:c>
      <x:c r="F2260" s="241" t="s">
        <x:v>12646</x:v>
      </x:c>
      <x:c r="G2260" s="240" t="s">
        <x:v>6097</x:v>
      </x:c>
      <x:c r="H2260" s="240">
        <x:v>1</x:v>
      </x:c>
      <x:c r="I2260" s="240" t="s">
        <x:v>6487</x:v>
      </x:c>
    </x:row>
    <x:row r="2261" spans="3:9">
      <x:c r="C2261" s="241" t="s">
        <x:v>8517</x:v>
      </x:c>
      <x:c r="D2261" s="240" t="s">
        <x:v>6097</x:v>
      </x:c>
      <x:c r="E2261" s="240">
        <x:v>1</x:v>
      </x:c>
      <x:c r="F2261" s="280" t="s">
        <x:v>9216</x:v>
      </x:c>
      <x:c r="G2261" s="281" t="s">
        <x:v>4027</x:v>
      </x:c>
      <x:c r="H2261" s="281">
        <x:v>1</x:v>
      </x:c>
      <x:c r="I2261" s="240" t="s">
        <x:v>6487</x:v>
      </x:c>
    </x:row>
    <x:row r="2262" spans="3:9">
      <x:c r="C2262" s="241" t="s">
        <x:v>8516</x:v>
      </x:c>
      <x:c r="D2262" s="240" t="s">
        <x:v>6097</x:v>
      </x:c>
      <x:c r="E2262" s="240">
        <x:v>1</x:v>
      </x:c>
      <x:c r="F2262" s="280" t="s">
        <x:v>8517</x:v>
      </x:c>
      <x:c r="G2262" s="281" t="s">
        <x:v>6097</x:v>
      </x:c>
      <x:c r="H2262" s="281">
        <x:v>1</x:v>
      </x:c>
      <x:c r="I2262" s="240" t="s">
        <x:v>10339</x:v>
      </x:c>
    </x:row>
    <x:row r="2263" spans="3:8">
      <x:c r="C2263" s="241" t="s">
        <x:v>6205</x:v>
      </x:c>
      <x:c r="D2263" s="240" t="s">
        <x:v>6097</x:v>
      </x:c>
      <x:c r="E2263" s="240">
        <x:v>1</x:v>
      </x:c>
      <x:c r="F2263" s="280" t="s">
        <x:v>8413</x:v>
      </x:c>
      <x:c r="G2263" s="281" t="s">
        <x:v>4007</x:v>
      </x:c>
      <x:c r="H2263" s="281">
        <x:v>1</x:v>
      </x:c>
    </x:row>
    <x:row r="2264" spans="3:8">
      <x:c r="C2264" s="241" t="s">
        <x:v>8521</x:v>
      </x:c>
      <x:c r="D2264" s="240" t="s">
        <x:v>4067</x:v>
      </x:c>
      <x:c r="E2264" s="240">
        <x:v>1</x:v>
      </x:c>
      <x:c r="F2264" s="241" t="s">
        <x:v>8516</x:v>
      </x:c>
      <x:c r="G2264" s="240" t="s">
        <x:v>6097</x:v>
      </x:c>
      <x:c r="H2264" s="240">
        <x:v>1</x:v>
      </x:c>
    </x:row>
    <x:row r="2265" spans="3:8">
      <x:c r="C2265" s="241" t="s">
        <x:v>2046</x:v>
      </x:c>
      <x:c r="D2265" s="240" t="s">
        <x:v>6089</x:v>
      </x:c>
      <x:c r="E2265" s="240">
        <x:v>1</x:v>
      </x:c>
      <x:c r="F2265" s="241" t="s">
        <x:v>9127</x:v>
      </x:c>
      <x:c r="G2265" s="240" t="s">
        <x:v>4007</x:v>
      </x:c>
      <x:c r="H2265" s="240">
        <x:v>1</x:v>
      </x:c>
    </x:row>
    <x:row r="2266" spans="3:8">
      <x:c r="C2266" s="241" t="s">
        <x:v>9149</x:v>
      </x:c>
      <x:c r="D2266" s="240" t="s">
        <x:v>6089</x:v>
      </x:c>
      <x:c r="E2266" s="240">
        <x:v>1</x:v>
      </x:c>
      <x:c r="F2266" s="241" t="s">
        <x:v>8375</x:v>
      </x:c>
      <x:c r="G2266" s="240" t="s">
        <x:v>4007</x:v>
      </x:c>
      <x:c r="H2266" s="240">
        <x:v>1</x:v>
      </x:c>
    </x:row>
    <x:row r="2267" spans="3:8">
      <x:c r="C2267" s="241" t="s">
        <x:v>8501</x:v>
      </x:c>
      <x:c r="D2267" s="240" t="s">
        <x:v>4027</x:v>
      </x:c>
      <x:c r="E2267" s="240">
        <x:v>1</x:v>
      </x:c>
      <x:c r="F2267" s="241" t="s">
        <x:v>8377</x:v>
      </x:c>
      <x:c r="G2267" s="240" t="s">
        <x:v>4027</x:v>
      </x:c>
      <x:c r="H2267" s="240">
        <x:v>1</x:v>
      </x:c>
    </x:row>
    <x:row r="2268" spans="3:8">
      <x:c r="C2268" s="241" t="s">
        <x:v>9216</x:v>
      </x:c>
      <x:c r="D2268" s="240" t="s">
        <x:v>4027</x:v>
      </x:c>
      <x:c r="E2268" s="240">
        <x:v>1</x:v>
      </x:c>
      <x:c r="F2268" s="241" t="s">
        <x:v>9149</x:v>
      </x:c>
      <x:c r="G2268" s="240" t="s">
        <x:v>6089</x:v>
      </x:c>
      <x:c r="H2268" s="240">
        <x:v>1</x:v>
      </x:c>
    </x:row>
    <x:row r="2269" spans="3:8">
      <x:c r="C2269" s="241" t="s">
        <x:v>8377</x:v>
      </x:c>
      <x:c r="D2269" s="240" t="s">
        <x:v>4027</x:v>
      </x:c>
      <x:c r="E2269" s="240">
        <x:v>1</x:v>
      </x:c>
      <x:c r="F2269" s="241" t="s">
        <x:v>6205</x:v>
      </x:c>
      <x:c r="G2269" s="240" t="s">
        <x:v>6097</x:v>
      </x:c>
      <x:c r="H2269" s="240">
        <x:v>1</x:v>
      </x:c>
    </x:row>
    <x:row r="2270" spans="5:5">
      <x:c r="E2270" s="240">
        <x:f>SUM(E2254:E2269)</x:f>
        <x:v>16</x:v>
      </x:c>
    </x:row>
    <x:row r="2271" spans="1:8">
      <x:c r="A2271" s="232">
        <x:v>45874</x:v>
      </x:c>
      <x:c r="B2271" s="499"/>
      <x:c r="C2271" s="241" t="s">
        <x:v>4526</x:v>
      </x:c>
      <x:c r="D2271" s="240" t="s">
        <x:v>4061</x:v>
      </x:c>
      <x:c r="E2271" s="240">
        <x:v>1</x:v>
      </x:c>
      <x:c r="F2271" s="402" t="s">
        <x:v>9204</x:v>
      </x:c>
      <x:c r="G2271" s="403" t="s">
        <x:v>4027</x:v>
      </x:c>
      <x:c r="H2271" s="403">
        <x:v>1</x:v>
      </x:c>
    </x:row>
    <x:row r="2272" spans="3:9">
      <x:c r="C2272" s="241" t="s">
        <x:v>9038</x:v>
      </x:c>
      <x:c r="D2272" s="240" t="s">
        <x:v>4007</x:v>
      </x:c>
      <x:c r="E2272" s="240">
        <x:v>1</x:v>
      </x:c>
      <x:c r="F2272" s="402" t="s">
        <x:v>12777</x:v>
      </x:c>
      <x:c r="G2272" s="403" t="s">
        <x:v>6089</x:v>
      </x:c>
      <x:c r="H2272" s="403">
        <x:v>1</x:v>
      </x:c>
      <x:c r="I2272" s="240" t="s">
        <x:v>6487</x:v>
      </x:c>
    </x:row>
    <x:row r="2273" spans="3:8">
      <x:c r="C2273" s="241" t="s">
        <x:v>8434</x:v>
      </x:c>
      <x:c r="D2273" s="240" t="s">
        <x:v>4007</x:v>
      </x:c>
      <x:c r="E2273" s="240">
        <x:v>1</x:v>
      </x:c>
      <x:c r="F2273" s="241" t="s">
        <x:v>9038</x:v>
      </x:c>
      <x:c r="G2273" s="240" t="s">
        <x:v>4007</x:v>
      </x:c>
      <x:c r="H2273" s="240">
        <x:v>1</x:v>
      </x:c>
    </x:row>
    <x:row r="2274" spans="3:9">
      <x:c r="C2274" s="241" t="s">
        <x:v>8375</x:v>
      </x:c>
      <x:c r="D2274" s="240" t="s">
        <x:v>4007</x:v>
      </x:c>
      <x:c r="E2274" s="240">
        <x:v>1</x:v>
      </x:c>
      <x:c r="F2274" s="241" t="s">
        <x:v>6130</x:v>
      </x:c>
      <x:c r="G2274" s="240" t="s">
        <x:v>6089</x:v>
      </x:c>
      <x:c r="H2274" s="240">
        <x:v>1</x:v>
      </x:c>
      <x:c r="I2274" s="240" t="s">
        <x:v>10339</x:v>
      </x:c>
    </x:row>
    <x:row r="2275" spans="3:8">
      <x:c r="C2275" s="241" t="s">
        <x:v>8367</x:v>
      </x:c>
      <x:c r="D2275" s="240" t="s">
        <x:v>4007</x:v>
      </x:c>
      <x:c r="E2275" s="240">
        <x:v>1</x:v>
      </x:c>
      <x:c r="F2275" s="366" t="s">
        <x:v>6040</x:v>
      </x:c>
      <x:c r="G2275" s="367" t="s">
        <x:v>4067</x:v>
      </x:c>
      <x:c r="H2275" s="367">
        <x:v>1</x:v>
      </x:c>
    </x:row>
    <x:row r="2276" spans="3:9">
      <x:c r="C2276" s="241" t="s">
        <x:v>8986</x:v>
      </x:c>
      <x:c r="D2276" s="240" t="s">
        <x:v>6097</x:v>
      </x:c>
      <x:c r="E2276" s="240">
        <x:v>1</x:v>
      </x:c>
      <x:c r="F2276" s="241" t="s">
        <x:v>8450</x:v>
      </x:c>
      <x:c r="G2276" s="240" t="s">
        <x:v>6089</x:v>
      </x:c>
      <x:c r="H2276" s="240">
        <x:v>1</x:v>
      </x:c>
      <x:c r="I2276" s="240" t="s">
        <x:v>10339</x:v>
      </x:c>
    </x:row>
    <x:row r="2277" spans="3:9">
      <x:c r="C2277" s="241" t="s">
        <x:v>6040</x:v>
      </x:c>
      <x:c r="D2277" s="240" t="s">
        <x:v>4067</x:v>
      </x:c>
      <x:c r="E2277" s="240">
        <x:v>1</x:v>
      </x:c>
      <x:c r="F2277" s="241" t="s">
        <x:v>8434</x:v>
      </x:c>
      <x:c r="G2277" s="240" t="s">
        <x:v>4007</x:v>
      </x:c>
      <x:c r="H2277" s="240">
        <x:v>1</x:v>
      </x:c>
      <x:c r="I2277" s="240" t="s">
        <x:v>6487</x:v>
      </x:c>
    </x:row>
    <x:row r="2278" spans="3:8">
      <x:c r="C2278" s="241" t="s">
        <x:v>6130</x:v>
      </x:c>
      <x:c r="D2278" s="240" t="s">
        <x:v>6089</x:v>
      </x:c>
      <x:c r="E2278" s="240">
        <x:v>1</x:v>
      </x:c>
      <x:c r="F2278" s="280" t="s">
        <x:v>9092</x:v>
      </x:c>
      <x:c r="G2278" s="281" t="s">
        <x:v>6089</x:v>
      </x:c>
      <x:c r="H2278" s="281">
        <x:v>1</x:v>
      </x:c>
    </x:row>
    <x:row r="2279" spans="3:8">
      <x:c r="C2279" s="241" t="s">
        <x:v>8450</x:v>
      </x:c>
      <x:c r="D2279" s="240" t="s">
        <x:v>6089</x:v>
      </x:c>
      <x:c r="E2279" s="240">
        <x:v>1</x:v>
      </x:c>
      <x:c r="F2279" s="280" t="s">
        <x:v>8986</x:v>
      </x:c>
      <x:c r="G2279" s="281" t="s">
        <x:v>6097</x:v>
      </x:c>
      <x:c r="H2279" s="281">
        <x:v>1</x:v>
      </x:c>
    </x:row>
    <x:row r="2280" spans="3:8">
      <x:c r="C2280" s="241" t="s">
        <x:v>9092</x:v>
      </x:c>
      <x:c r="D2280" s="240" t="s">
        <x:v>6089</x:v>
      </x:c>
      <x:c r="E2280" s="240">
        <x:v>1</x:v>
      </x:c>
      <x:c r="F2280" s="280" t="s">
        <x:v>8375</x:v>
      </x:c>
      <x:c r="G2280" s="281" t="s">
        <x:v>4007</x:v>
      </x:c>
      <x:c r="H2280" s="281">
        <x:v>1</x:v>
      </x:c>
    </x:row>
    <x:row r="2281" spans="3:9">
      <x:c r="C2281" s="241" t="s">
        <x:v>12777</x:v>
      </x:c>
      <x:c r="D2281" s="240" t="s">
        <x:v>6089</x:v>
      </x:c>
      <x:c r="E2281" s="240">
        <x:v>1</x:v>
      </x:c>
      <x:c r="F2281" s="280" t="s">
        <x:v>4526</x:v>
      </x:c>
      <x:c r="G2281" s="281" t="s">
        <x:v>4061</x:v>
      </x:c>
      <x:c r="H2281" s="281">
        <x:v>1</x:v>
      </x:c>
      <x:c r="I2281" s="240" t="s">
        <x:v>10339</x:v>
      </x:c>
    </x:row>
    <x:row r="2282" spans="3:8">
      <x:c r="C2282" s="241" t="s">
        <x:v>9204</x:v>
      </x:c>
      <x:c r="D2282" s="240" t="s">
        <x:v>4027</x:v>
      </x:c>
      <x:c r="E2282" s="240">
        <x:v>1</x:v>
      </x:c>
      <x:c r="F2282" s="280" t="s">
        <x:v>8367</x:v>
      </x:c>
      <x:c r="G2282" s="281" t="s">
        <x:v>4007</x:v>
      </x:c>
      <x:c r="H2282" s="281">
        <x:v>1</x:v>
      </x:c>
    </x:row>
    <x:row r="2283" spans="5:5">
      <x:c r="E2283" s="240">
        <x:f>SUM(E2271:E2282)</x:f>
        <x:v>12</x:v>
      </x:c>
    </x:row>
    <x:row r="2284" spans="1:9">
      <x:c r="A2284" s="232">
        <x:v>45875</x:v>
      </x:c>
      <x:c r="B2284" s="499"/>
      <x:c r="C2284" s="241" t="s">
        <x:v>2594</x:v>
      </x:c>
      <x:c r="D2284" s="240" t="s">
        <x:v>4061</x:v>
      </x:c>
      <x:c r="E2284" s="240">
        <x:v>1</x:v>
      </x:c>
      <x:c r="F2284" s="402" t="s">
        <x:v>11223</x:v>
      </x:c>
      <x:c r="G2284" s="403" t="s">
        <x:v>4007</x:v>
      </x:c>
      <x:c r="H2284" s="403">
        <x:v>1</x:v>
      </x:c>
      <x:c r="I2284" s="240" t="s">
        <x:v>10339</x:v>
      </x:c>
    </x:row>
    <x:row r="2285" spans="3:9">
      <x:c r="C2285" s="241" t="s">
        <x:v>11223</x:v>
      </x:c>
      <x:c r="D2285" s="240" t="s">
        <x:v>4007</x:v>
      </x:c>
      <x:c r="E2285" s="240">
        <x:v>1</x:v>
      </x:c>
      <x:c r="F2285" s="402" t="s">
        <x:v>2594</x:v>
      </x:c>
      <x:c r="G2285" s="403" t="s">
        <x:v>4061</x:v>
      </x:c>
      <x:c r="H2285" s="403">
        <x:v>1</x:v>
      </x:c>
      <x:c r="I2285" s="240" t="s">
        <x:v>10339</x:v>
      </x:c>
    </x:row>
    <x:row r="2286" spans="3:8">
      <x:c r="C2286" s="241" t="s">
        <x:v>4591</x:v>
      </x:c>
      <x:c r="D2286" s="240" t="s">
        <x:v>4007</x:v>
      </x:c>
      <x:c r="E2286" s="240">
        <x:v>1</x:v>
      </x:c>
      <x:c r="F2286" s="241" t="s">
        <x:v>2514</x:v>
      </x:c>
      <x:c r="G2286" s="240" t="s">
        <x:v>4027</x:v>
      </x:c>
      <x:c r="H2286" s="240">
        <x:v>1</x:v>
      </x:c>
    </x:row>
    <x:row r="2287" spans="3:9">
      <x:c r="C2287" s="241" t="s">
        <x:v>4562</x:v>
      </x:c>
      <x:c r="D2287" s="240" t="s">
        <x:v>4007</x:v>
      </x:c>
      <x:c r="E2287" s="240">
        <x:v>1</x:v>
      </x:c>
      <x:c r="F2287" s="241" t="s">
        <x:v>11544</x:v>
      </x:c>
      <x:c r="G2287" s="240" t="s">
        <x:v>6089</x:v>
      </x:c>
      <x:c r="H2287" s="240">
        <x:v>1</x:v>
      </x:c>
      <x:c r="I2287" s="240" t="s">
        <x:v>6487</x:v>
      </x:c>
    </x:row>
    <x:row r="2288" spans="3:9">
      <x:c r="C2288" s="241" t="s">
        <x:v>6287</x:v>
      </x:c>
      <x:c r="D2288" s="240" t="s">
        <x:v>4007</x:v>
      </x:c>
      <x:c r="E2288" s="240">
        <x:v>1</x:v>
      </x:c>
      <x:c r="F2288" s="241" t="s">
        <x:v>12386</x:v>
      </x:c>
      <x:c r="G2288" s="240" t="s">
        <x:v>4067</x:v>
      </x:c>
      <x:c r="H2288" s="240">
        <x:v>1</x:v>
      </x:c>
      <x:c r="I2288" s="240" t="s">
        <x:v>6487</x:v>
      </x:c>
    </x:row>
    <x:row r="2289" spans="3:9">
      <x:c r="C2289" s="241" t="s">
        <x:v>8375</x:v>
      </x:c>
      <x:c r="D2289" s="240" t="s">
        <x:v>4007</x:v>
      </x:c>
      <x:c r="E2289" s="240">
        <x:v>1</x:v>
      </x:c>
      <x:c r="F2289" s="366" t="s">
        <x:v>6028</x:v>
      </x:c>
      <x:c r="G2289" s="367" t="s">
        <x:v>6089</x:v>
      </x:c>
      <x:c r="H2289" s="367">
        <x:v>1</x:v>
      </x:c>
      <x:c r="I2289" s="240" t="s">
        <x:v>10339</x:v>
      </x:c>
    </x:row>
    <x:row r="2290" spans="3:8">
      <x:c r="C2290" s="241" t="s">
        <x:v>9019</x:v>
      </x:c>
      <x:c r="D2290" s="240" t="s">
        <x:v>6097</x:v>
      </x:c>
      <x:c r="E2290" s="240">
        <x:v>1</x:v>
      </x:c>
      <x:c r="F2290" s="366" t="s">
        <x:v>8955</x:v>
      </x:c>
      <x:c r="G2290" s="367" t="s">
        <x:v>4027</x:v>
      </x:c>
      <x:c r="H2290" s="367">
        <x:v>1</x:v>
      </x:c>
    </x:row>
    <x:row r="2291" spans="3:8">
      <x:c r="C2291" s="241" t="s">
        <x:v>9119</x:v>
      </x:c>
      <x:c r="D2291" s="240" t="s">
        <x:v>6097</x:v>
      </x:c>
      <x:c r="E2291" s="240">
        <x:v>1</x:v>
      </x:c>
      <x:c r="F2291" s="366" t="s">
        <x:v>5953</x:v>
      </x:c>
      <x:c r="G2291" s="367" t="s">
        <x:v>4067</x:v>
      </x:c>
      <x:c r="H2291" s="367">
        <x:v>1</x:v>
      </x:c>
    </x:row>
    <x:row r="2292" spans="3:9">
      <x:c r="C2292" s="241" t="s">
        <x:v>12386</x:v>
      </x:c>
      <x:c r="D2292" s="240" t="s">
        <x:v>4067</x:v>
      </x:c>
      <x:c r="E2292" s="240">
        <x:v>1</x:v>
      </x:c>
      <x:c r="F2292" s="241" t="s">
        <x:v>4591</x:v>
      </x:c>
      <x:c r="G2292" s="240" t="s">
        <x:v>4007</x:v>
      </x:c>
      <x:c r="H2292" s="240">
        <x:v>1</x:v>
      </x:c>
      <x:c r="I2292" s="240" t="s">
        <x:v>10339</x:v>
      </x:c>
    </x:row>
    <x:row r="2293" spans="3:9">
      <x:c r="C2293" s="241" t="s">
        <x:v>5953</x:v>
      </x:c>
      <x:c r="D2293" s="240" t="s">
        <x:v>4067</x:v>
      </x:c>
      <x:c r="E2293" s="240">
        <x:v>1</x:v>
      </x:c>
      <x:c r="F2293" s="241" t="s">
        <x:v>4562</x:v>
      </x:c>
      <x:c r="G2293" s="240" t="s">
        <x:v>4007</x:v>
      </x:c>
      <x:c r="H2293" s="240">
        <x:v>1</x:v>
      </x:c>
      <x:c r="I2293" s="240" t="s">
        <x:v>6487</x:v>
      </x:c>
    </x:row>
    <x:row r="2294" spans="3:8">
      <x:c r="C2294" s="241" t="s">
        <x:v>5996</x:v>
      </x:c>
      <x:c r="D2294" s="240" t="s">
        <x:v>4067</x:v>
      </x:c>
      <x:c r="E2294" s="240">
        <x:v>1</x:v>
      </x:c>
      <x:c r="F2294" s="241" t="s">
        <x:v>5996</x:v>
      </x:c>
      <x:c r="G2294" s="240" t="s">
        <x:v>4067</x:v>
      </x:c>
      <x:c r="H2294" s="240">
        <x:v>1</x:v>
      </x:c>
    </x:row>
    <x:row r="2295" spans="3:9">
      <x:c r="C2295" s="241" t="s">
        <x:v>9131</x:v>
      </x:c>
      <x:c r="D2295" s="240" t="s">
        <x:v>4067</x:v>
      </x:c>
      <x:c r="E2295" s="240">
        <x:v>1</x:v>
      </x:c>
      <x:c r="F2295" s="280" t="s">
        <x:v>9131</x:v>
      </x:c>
      <x:c r="G2295" s="281" t="s">
        <x:v>4067</x:v>
      </x:c>
      <x:c r="H2295" s="281">
        <x:v>1</x:v>
      </x:c>
      <x:c r="I2295" s="240" t="s">
        <x:v>10339</x:v>
      </x:c>
    </x:row>
    <x:row r="2296" spans="3:8">
      <x:c r="C2296" s="241" t="s">
        <x:v>8348</x:v>
      </x:c>
      <x:c r="D2296" s="240" t="s">
        <x:v>4067</x:v>
      </x:c>
      <x:c r="E2296" s="240">
        <x:v>2</x:v>
      </x:c>
      <x:c r="F2296" s="241" t="s">
        <x:v>9019</x:v>
      </x:c>
      <x:c r="G2296" s="240" t="s">
        <x:v>6097</x:v>
      </x:c>
      <x:c r="H2296" s="240">
        <x:v>1</x:v>
      </x:c>
    </x:row>
    <x:row r="2297" spans="3:8">
      <x:c r="C2297" s="241" t="s">
        <x:v>6072</x:v>
      </x:c>
      <x:c r="D2297" s="240" t="s">
        <x:v>4067</x:v>
      </x:c>
      <x:c r="E2297" s="240">
        <x:v>1</x:v>
      </x:c>
      <x:c r="F2297" s="283" t="s">
        <x:v>8348</x:v>
      </x:c>
      <x:c r="G2297" s="284" t="s">
        <x:v>4067</x:v>
      </x:c>
      <x:c r="H2297" s="284">
        <x:v>2</x:v>
      </x:c>
    </x:row>
    <x:row r="2298" spans="3:9">
      <x:c r="C2298" s="241" t="s">
        <x:v>11544</x:v>
      </x:c>
      <x:c r="D2298" s="240" t="s">
        <x:v>6089</x:v>
      </x:c>
      <x:c r="E2298" s="240">
        <x:v>1</x:v>
      </x:c>
      <x:c r="F2298" s="283" t="s">
        <x:v>9119</x:v>
      </x:c>
      <x:c r="G2298" s="284" t="s">
        <x:v>6097</x:v>
      </x:c>
      <x:c r="H2298" s="284">
        <x:v>1</x:v>
      </x:c>
      <x:c r="I2298" s="240" t="s">
        <x:v>6487</x:v>
      </x:c>
    </x:row>
    <x:row r="2299" spans="3:9">
      <x:c r="C2299" s="241" t="s">
        <x:v>6028</x:v>
      </x:c>
      <x:c r="D2299" s="240" t="s">
        <x:v>6089</x:v>
      </x:c>
      <x:c r="E2299" s="240">
        <x:v>1</x:v>
      </x:c>
      <x:c r="F2299" s="283" t="s">
        <x:v>6072</x:v>
      </x:c>
      <x:c r="G2299" s="284" t="s">
        <x:v>4067</x:v>
      </x:c>
      <x:c r="H2299" s="284">
        <x:v>1</x:v>
      </x:c>
      <x:c r="I2299" s="240" t="s">
        <x:v>6487</x:v>
      </x:c>
    </x:row>
    <x:row r="2300" spans="3:9">
      <x:c r="C2300" s="241" t="s">
        <x:v>9236</x:v>
      </x:c>
      <x:c r="D2300" s="240" t="s">
        <x:v>6089</x:v>
      </x:c>
      <x:c r="E2300" s="240">
        <x:v>1</x:v>
      </x:c>
      <x:c r="F2300" s="283" t="s">
        <x:v>9236</x:v>
      </x:c>
      <x:c r="G2300" s="284" t="s">
        <x:v>6089</x:v>
      </x:c>
      <x:c r="H2300" s="284">
        <x:v>1</x:v>
      </x:c>
      <x:c r="I2300" s="240" t="s">
        <x:v>6487</x:v>
      </x:c>
    </x:row>
    <x:row r="2301" spans="3:8">
      <x:c r="C2301" s="241" t="s">
        <x:v>9149</x:v>
      </x:c>
      <x:c r="D2301" s="240" t="s">
        <x:v>6089</x:v>
      </x:c>
      <x:c r="E2301" s="240">
        <x:v>1</x:v>
      </x:c>
      <x:c r="F2301" s="283" t="s">
        <x:v>6287</x:v>
      </x:c>
      <x:c r="G2301" s="284" t="s">
        <x:v>4007</x:v>
      </x:c>
      <x:c r="H2301" s="284">
        <x:v>1</x:v>
      </x:c>
    </x:row>
    <x:row r="2302" spans="3:8">
      <x:c r="C2302" s="241" t="s">
        <x:v>8359</x:v>
      </x:c>
      <x:c r="D2302" s="240" t="s">
        <x:v>6089</x:v>
      </x:c>
      <x:c r="E2302" s="240">
        <x:v>1</x:v>
      </x:c>
      <x:c r="F2302" s="241" t="s">
        <x:v>8375</x:v>
      </x:c>
      <x:c r="G2302" s="240" t="s">
        <x:v>4007</x:v>
      </x:c>
      <x:c r="H2302" s="240">
        <x:v>1</x:v>
      </x:c>
    </x:row>
    <x:row r="2303" spans="3:8">
      <x:c r="C2303" s="241" t="s">
        <x:v>5991</x:v>
      </x:c>
      <x:c r="D2303" s="240" t="s">
        <x:v>6089</x:v>
      </x:c>
      <x:c r="E2303" s="240">
        <x:v>1</x:v>
      </x:c>
      <x:c r="F2303" s="241" t="s">
        <x:v>9149</x:v>
      </x:c>
      <x:c r="G2303" s="240" t="s">
        <x:v>6089</x:v>
      </x:c>
      <x:c r="H2303" s="240">
        <x:v>1</x:v>
      </x:c>
    </x:row>
    <x:row r="2304" spans="3:8">
      <x:c r="C2304" s="241" t="s">
        <x:v>2514</x:v>
      </x:c>
      <x:c r="D2304" s="240" t="s">
        <x:v>4027</x:v>
      </x:c>
      <x:c r="E2304" s="240">
        <x:v>1</x:v>
      </x:c>
      <x:c r="F2304" s="241" t="s">
        <x:v>8359</x:v>
      </x:c>
      <x:c r="G2304" s="240" t="s">
        <x:v>6089</x:v>
      </x:c>
      <x:c r="H2304" s="240">
        <x:v>1</x:v>
      </x:c>
    </x:row>
    <x:row r="2305" spans="3:8">
      <x:c r="C2305" s="241" t="s">
        <x:v>8955</x:v>
      </x:c>
      <x:c r="D2305" s="240" t="s">
        <x:v>4027</x:v>
      </x:c>
      <x:c r="E2305" s="240">
        <x:v>1</x:v>
      </x:c>
      <x:c r="F2305" s="241" t="s">
        <x:v>5991</x:v>
      </x:c>
      <x:c r="G2305" s="240" t="s">
        <x:v>6089</x:v>
      </x:c>
      <x:c r="H2305" s="240">
        <x:v>1</x:v>
      </x:c>
    </x:row>
    <x:row r="2306" spans="5:5">
      <x:c r="E2306" s="240">
        <x:f>SUM(E2284:E2305)</x:f>
        <x:v>23</x:v>
      </x:c>
    </x:row>
    <x:row r="2307" spans="1:8">
      <x:c r="A2307" s="232">
        <x:v>45876</x:v>
      </x:c>
      <x:c r="B2307" s="499"/>
      <x:c r="C2307" s="241" t="s">
        <x:v>8462</x:v>
      </x:c>
      <x:c r="D2307" s="240" t="s">
        <x:v>4061</x:v>
      </x:c>
      <x:c r="E2307" s="240">
        <x:v>1</x:v>
      </x:c>
      <x:c r="F2307" s="402" t="s">
        <x:v>12202</x:v>
      </x:c>
      <x:c r="G2307" s="403" t="s">
        <x:v>4067</x:v>
      </x:c>
      <x:c r="H2307" s="403">
        <x:v>1</x:v>
      </x:c>
    </x:row>
    <x:row r="2308" spans="3:9">
      <x:c r="C2308" s="241" t="s">
        <x:v>9042</x:v>
      </x:c>
      <x:c r="D2308" s="240" t="s">
        <x:v>4007</x:v>
      </x:c>
      <x:c r="E2308" s="240">
        <x:v>1</x:v>
      </x:c>
      <x:c r="F2308" s="402" t="s">
        <x:v>12606</x:v>
      </x:c>
      <x:c r="G2308" s="403" t="s">
        <x:v>4067</x:v>
      </x:c>
      <x:c r="H2308" s="403">
        <x:v>1</x:v>
      </x:c>
      <x:c r="I2308" s="240" t="s">
        <x:v>10339</x:v>
      </x:c>
    </x:row>
    <x:row r="2309" spans="3:9">
      <x:c r="C2309" s="241" t="s">
        <x:v>4513</x:v>
      </x:c>
      <x:c r="D2309" s="240" t="s">
        <x:v>6097</x:v>
      </x:c>
      <x:c r="E2309" s="240">
        <x:v>1</x:v>
      </x:c>
      <x:c r="F2309" s="241" t="s">
        <x:v>4536</x:v>
      </x:c>
      <x:c r="G2309" s="240" t="s">
        <x:v>4027</x:v>
      </x:c>
      <x:c r="H2309" s="240">
        <x:v>1</x:v>
      </x:c>
      <x:c r="I2309" s="240" t="s">
        <x:v>10339</x:v>
      </x:c>
    </x:row>
    <x:row r="2310" spans="3:8">
      <x:c r="C2310" s="241" t="s">
        <x:v>4408</x:v>
      </x:c>
      <x:c r="D2310" s="240" t="s">
        <x:v>6097</x:v>
      </x:c>
      <x:c r="E2310" s="240">
        <x:v>1</x:v>
      </x:c>
      <x:c r="F2310" s="241" t="s">
        <x:v>4513</x:v>
      </x:c>
      <x:c r="G2310" s="240" t="s">
        <x:v>6097</x:v>
      </x:c>
      <x:c r="H2310" s="240">
        <x:v>1</x:v>
      </x:c>
    </x:row>
    <x:row r="2311" spans="3:8">
      <x:c r="C2311" s="241" t="s">
        <x:v>12202</x:v>
      </x:c>
      <x:c r="D2311" s="240" t="s">
        <x:v>4067</x:v>
      </x:c>
      <x:c r="E2311" s="240">
        <x:v>1</x:v>
      </x:c>
      <x:c r="F2311" s="241" t="s">
        <x:v>8489</x:v>
      </x:c>
      <x:c r="G2311" s="240" t="s">
        <x:v>4067</x:v>
      </x:c>
      <x:c r="H2311" s="240">
        <x:v>1</x:v>
      </x:c>
    </x:row>
    <x:row r="2312" spans="3:8">
      <x:c r="C2312" s="241" t="s">
        <x:v>12606</x:v>
      </x:c>
      <x:c r="D2312" s="240" t="s">
        <x:v>4067</x:v>
      </x:c>
      <x:c r="E2312" s="240">
        <x:v>1</x:v>
      </x:c>
      <x:c r="F2312" s="366" t="s">
        <x:v>9042</x:v>
      </x:c>
      <x:c r="G2312" s="367" t="s">
        <x:v>4007</x:v>
      </x:c>
      <x:c r="H2312" s="367">
        <x:v>1</x:v>
      </x:c>
    </x:row>
    <x:row r="2313" spans="3:8">
      <x:c r="C2313" s="241" t="s">
        <x:v>8489</x:v>
      </x:c>
      <x:c r="D2313" s="240" t="s">
        <x:v>4067</x:v>
      </x:c>
      <x:c r="E2313" s="240">
        <x:v>1</x:v>
      </x:c>
      <x:c r="F2313" s="241" t="s">
        <x:v>8354</x:v>
      </x:c>
      <x:c r="G2313" s="240" t="s">
        <x:v>6089</x:v>
      </x:c>
      <x:c r="H2313" s="240">
        <x:v>1</x:v>
      </x:c>
    </x:row>
    <x:row r="2314" spans="3:8">
      <x:c r="C2314" s="241" t="s">
        <x:v>8354</x:v>
      </x:c>
      <x:c r="D2314" s="240" t="s">
        <x:v>6089</x:v>
      </x:c>
      <x:c r="E2314" s="240">
        <x:v>1</x:v>
      </x:c>
      <x:c r="F2314" s="241" t="s">
        <x:v>8462</x:v>
      </x:c>
      <x:c r="G2314" s="240" t="s">
        <x:v>4061</x:v>
      </x:c>
      <x:c r="H2314" s="240">
        <x:v>1</x:v>
      </x:c>
    </x:row>
    <x:row r="2315" spans="3:8">
      <x:c r="C2315" s="241" t="s">
        <x:v>4536</x:v>
      </x:c>
      <x:c r="D2315" s="240" t="s">
        <x:v>4027</x:v>
      </x:c>
      <x:c r="E2315" s="240">
        <x:v>1</x:v>
      </x:c>
      <x:c r="F2315" s="241" t="s">
        <x:v>4408</x:v>
      </x:c>
      <x:c r="G2315" s="240" t="s">
        <x:v>6097</x:v>
      </x:c>
      <x:c r="H2315" s="240">
        <x:v>1</x:v>
      </x:c>
    </x:row>
    <x:row r="2316" spans="5:5">
      <x:c r="E2316" s="240">
        <x:f>SUM(E2307:E2315)</x:f>
        <x:v>9</x:v>
      </x:c>
    </x:row>
    <x:row r="2317" spans="1:9">
      <x:c r="A2317" s="232">
        <x:v>45877</x:v>
      </x:c>
      <x:c r="B2317" s="499"/>
      <x:c r="C2317" s="241" t="s">
        <x:v>7504</x:v>
      </x:c>
      <x:c r="D2317" s="240" t="s">
        <x:v>6097</x:v>
      </x:c>
      <x:c r="E2317" s="240">
        <x:v>1</x:v>
      </x:c>
      <x:c r="F2317" s="402" t="s">
        <x:v>7930</x:v>
      </x:c>
      <x:c r="G2317" s="403" t="s">
        <x:v>4067</x:v>
      </x:c>
      <x:c r="H2317" s="403">
        <x:v>1</x:v>
      </x:c>
      <x:c r="I2317" s="240" t="s">
        <x:v>10339</x:v>
      </x:c>
    </x:row>
    <x:row r="2318" spans="3:8">
      <x:c r="C2318" s="241" t="s">
        <x:v>7930</x:v>
      </x:c>
      <x:c r="D2318" s="240" t="s">
        <x:v>4067</x:v>
      </x:c>
      <x:c r="E2318" s="240">
        <x:v>1</x:v>
      </x:c>
      <x:c r="F2318" s="402" t="s">
        <x:v>7504</x:v>
      </x:c>
      <x:c r="G2318" s="403" t="s">
        <x:v>6097</x:v>
      </x:c>
      <x:c r="H2318" s="403">
        <x:v>1</x:v>
      </x:c>
    </x:row>
    <x:row r="2319" spans="3:9">
      <x:c r="C2319" s="241" t="s">
        <x:v>12202</x:v>
      </x:c>
      <x:c r="D2319" s="240" t="s">
        <x:v>4067</x:v>
      </x:c>
      <x:c r="E2319" s="240">
        <x:v>1</x:v>
      </x:c>
      <x:c r="F2319" s="402" t="s">
        <x:v>12202</x:v>
      </x:c>
      <x:c r="G2319" s="403" t="s">
        <x:v>4067</x:v>
      </x:c>
      <x:c r="H2319" s="403">
        <x:v>1</x:v>
      </x:c>
      <x:c r="I2319" s="240" t="s">
        <x:v>6487</x:v>
      </x:c>
    </x:row>
    <x:row r="2320" spans="3:9">
      <x:c r="C2320" s="241" t="s">
        <x:v>4476</x:v>
      </x:c>
      <x:c r="D2320" s="240" t="s">
        <x:v>4067</x:v>
      </x:c>
      <x:c r="E2320" s="240">
        <x:v>1</x:v>
      </x:c>
      <x:c r="F2320" s="402" t="s">
        <x:v>12620</x:v>
      </x:c>
      <x:c r="G2320" s="403" t="s">
        <x:v>4027</x:v>
      </x:c>
      <x:c r="H2320" s="403">
        <x:v>1</x:v>
      </x:c>
      <x:c r="I2320" s="240" t="s">
        <x:v>6487</x:v>
      </x:c>
    </x:row>
    <x:row r="2321" spans="3:8">
      <x:c r="C2321" s="241" t="s">
        <x:v>4431</x:v>
      </x:c>
      <x:c r="D2321" s="240" t="s">
        <x:v>4067</x:v>
      </x:c>
      <x:c r="E2321" s="240">
        <x:v>1</x:v>
      </x:c>
      <x:c r="F2321" s="241" t="s">
        <x:v>4476</x:v>
      </x:c>
      <x:c r="G2321" s="240" t="s">
        <x:v>4067</x:v>
      </x:c>
      <x:c r="H2321" s="240">
        <x:v>1</x:v>
      </x:c>
    </x:row>
    <x:row r="2322" spans="3:8">
      <x:c r="C2322" s="241" t="s">
        <x:v>12620</x:v>
      </x:c>
      <x:c r="D2322" s="240" t="s">
        <x:v>4027</x:v>
      </x:c>
      <x:c r="E2322" s="240">
        <x:v>1</x:v>
      </x:c>
      <x:c r="F2322" s="241" t="s">
        <x:v>4431</x:v>
      </x:c>
      <x:c r="G2322" s="240" t="s">
        <x:v>4067</x:v>
      </x:c>
      <x:c r="H2322" s="240">
        <x:v>1</x:v>
      </x:c>
    </x:row>
    <x:row r="2323" spans="5:5">
      <x:c r="E2323" s="240">
        <x:f>SUM(E2317:E2322)</x:f>
        <x:v>6</x:v>
      </x:c>
    </x:row>
    <x:row r="2324" spans="1:8">
      <x:c r="A2324" s="232">
        <x:v>45878</x:v>
      </x:c>
      <x:c r="B2324" s="499"/>
      <x:c r="C2324" s="241" t="s">
        <x:v>12342</x:v>
      </x:c>
      <x:c r="D2324" s="240" t="s">
        <x:v>4007</x:v>
      </x:c>
      <x:c r="E2324" s="240">
        <x:v>1</x:v>
      </x:c>
      <x:c r="F2324" s="402" t="s">
        <x:v>7905</x:v>
      </x:c>
      <x:c r="G2324" s="403" t="s">
        <x:v>139</x:v>
      </x:c>
      <x:c r="H2324" s="403">
        <x:v>1</x:v>
      </x:c>
    </x:row>
    <x:row r="2325" spans="1:9">
      <x:c r="A2325" s="232"/>
      <x:c r="B2325" s="499"/>
      <x:c r="C2325" s="241" t="s">
        <x:v>6031</x:v>
      </x:c>
      <x:c r="D2325" s="240" t="s">
        <x:v>4007</x:v>
      </x:c>
      <x:c r="E2325" s="240">
        <x:v>1</x:v>
      </x:c>
      <x:c r="F2325" s="402" t="s">
        <x:v>5566</x:v>
      </x:c>
      <x:c r="G2325" s="403" t="s">
        <x:v>6089</x:v>
      </x:c>
      <x:c r="H2325" s="403">
        <x:v>1</x:v>
      </x:c>
      <x:c r="I2325" s="240" t="s">
        <x:v>10339</x:v>
      </x:c>
    </x:row>
    <x:row r="2326" spans="3:9">
      <x:c r="C2326" s="241" t="s">
        <x:v>9057</x:v>
      </x:c>
      <x:c r="D2326" s="240" t="s">
        <x:v>6097</x:v>
      </x:c>
      <x:c r="E2326" s="240">
        <x:v>1</x:v>
      </x:c>
      <x:c r="F2326" s="402" t="s">
        <x:v>12342</x:v>
      </x:c>
      <x:c r="G2326" s="403" t="s">
        <x:v>4007</x:v>
      </x:c>
      <x:c r="H2326" s="403">
        <x:v>1</x:v>
      </x:c>
      <x:c r="I2326" s="240" t="s">
        <x:v>6487</x:v>
      </x:c>
    </x:row>
    <x:row r="2327" spans="3:8">
      <x:c r="C2327" s="241" t="s">
        <x:v>6003</x:v>
      </x:c>
      <x:c r="D2327" s="240" t="s">
        <x:v>6097</x:v>
      </x:c>
      <x:c r="E2327" s="240">
        <x:v>1</x:v>
      </x:c>
      <x:c r="F2327" s="402" t="s">
        <x:v>5712</x:v>
      </x:c>
      <x:c r="G2327" s="403" t="s">
        <x:v>4027</x:v>
      </x:c>
      <x:c r="H2327" s="403">
        <x:v>1</x:v>
      </x:c>
    </x:row>
    <x:row r="2328" spans="3:9">
      <x:c r="C2328" s="241" t="s">
        <x:v>4469</x:v>
      </x:c>
      <x:c r="D2328" s="240" t="s">
        <x:v>6097</x:v>
      </x:c>
      <x:c r="E2328" s="240">
        <x:v>1</x:v>
      </x:c>
      <x:c r="F2328" s="241" t="s">
        <x:v>9057</x:v>
      </x:c>
      <x:c r="G2328" s="240" t="s">
        <x:v>6097</x:v>
      </x:c>
      <x:c r="H2328" s="240">
        <x:v>1</x:v>
      </x:c>
      <x:c r="I2328" s="240" t="s">
        <x:v>10339</x:v>
      </x:c>
    </x:row>
    <x:row r="2329" spans="3:9">
      <x:c r="C2329" s="241" t="s">
        <x:v>8516</x:v>
      </x:c>
      <x:c r="D2329" s="240" t="s">
        <x:v>6097</x:v>
      </x:c>
      <x:c r="E2329" s="240">
        <x:v>2</x:v>
      </x:c>
      <x:c r="F2329" s="366" t="s">
        <x:v>9299</x:v>
      </x:c>
      <x:c r="G2329" s="367" t="s">
        <x:v>6089</x:v>
      </x:c>
      <x:c r="H2329" s="367">
        <x:v>1</x:v>
      </x:c>
      <x:c r="I2329" s="240" t="s">
        <x:v>6487</x:v>
      </x:c>
    </x:row>
    <x:row r="2330" spans="1:9">
      <x:c r="A2330" s="227" t="s">
        <x:v>2124</x:v>
      </x:c>
      <x:c r="C2330" s="241" t="s">
        <x:v>7905</x:v>
      </x:c>
      <x:c r="D2330" s="240" t="s">
        <x:v>139</x:v>
      </x:c>
      <x:c r="E2330" s="240">
        <x:v>1</x:v>
      </x:c>
      <x:c r="F2330" s="366" t="s">
        <x:v>6003</x:v>
      </x:c>
      <x:c r="G2330" s="367" t="s">
        <x:v>6097</x:v>
      </x:c>
      <x:c r="H2330" s="367">
        <x:v>1</x:v>
      </x:c>
      <x:c r="I2330" s="240" t="s">
        <x:v>10339</x:v>
      </x:c>
    </x:row>
    <x:row r="2331" spans="3:9">
      <x:c r="C2331" s="241" t="s">
        <x:v>8489</x:v>
      </x:c>
      <x:c r="D2331" s="240" t="s">
        <x:v>4067</x:v>
      </x:c>
      <x:c r="E2331" s="240">
        <x:v>1</x:v>
      </x:c>
      <x:c r="F2331" s="366" t="s">
        <x:v>8489</x:v>
      </x:c>
      <x:c r="G2331" s="367" t="s">
        <x:v>4067</x:v>
      </x:c>
      <x:c r="H2331" s="367">
        <x:v>1</x:v>
      </x:c>
      <x:c r="I2331" s="240" t="s">
        <x:v>6487</x:v>
      </x:c>
    </x:row>
    <x:row r="2332" spans="3:9">
      <x:c r="C2332" s="241" t="s">
        <x:v>8476</x:v>
      </x:c>
      <x:c r="D2332" s="240" t="s">
        <x:v>4067</x:v>
      </x:c>
      <x:c r="E2332" s="240">
        <x:v>1</x:v>
      </x:c>
      <x:c r="F2332" s="366" t="s">
        <x:v>2004</x:v>
      </x:c>
      <x:c r="G2332" s="367" t="s">
        <x:v>6089</x:v>
      </x:c>
      <x:c r="H2332" s="367">
        <x:v>1</x:v>
      </x:c>
      <x:c r="I2332" s="240" t="s">
        <x:v>10339</x:v>
      </x:c>
    </x:row>
    <x:row r="2333" spans="1:8">
      <x:c r="A2333" s="227" t="s">
        <x:v>9210</x:v>
      </x:c>
      <x:c r="C2333" s="241" t="s">
        <x:v>11174</x:v>
      </x:c>
      <x:c r="D2333" s="240" t="s">
        <x:v>139</x:v>
      </x:c>
      <x:c r="E2333" s="240">
        <x:v>1</x:v>
      </x:c>
      <x:c r="F2333" s="241" t="s">
        <x:v>8476</x:v>
      </x:c>
      <x:c r="G2333" s="240" t="s">
        <x:v>4067</x:v>
      </x:c>
      <x:c r="H2333" s="240">
        <x:v>1</x:v>
      </x:c>
    </x:row>
    <x:row r="2334" spans="3:8">
      <x:c r="C2334" s="241" t="s">
        <x:v>5566</x:v>
      </x:c>
      <x:c r="D2334" s="240" t="s">
        <x:v>6089</x:v>
      </x:c>
      <x:c r="E2334" s="240">
        <x:v>1</x:v>
      </x:c>
      <x:c r="F2334" s="241" t="s">
        <x:v>8337</x:v>
      </x:c>
      <x:c r="G2334" s="240" t="s">
        <x:v>6089</x:v>
      </x:c>
      <x:c r="H2334" s="240">
        <x:v>1</x:v>
      </x:c>
    </x:row>
    <x:row r="2335" spans="3:8">
      <x:c r="C2335" s="241" t="s">
        <x:v>9299</x:v>
      </x:c>
      <x:c r="D2335" s="240" t="s">
        <x:v>6089</x:v>
      </x:c>
      <x:c r="E2335" s="240">
        <x:v>1</x:v>
      </x:c>
      <x:c r="F2335" s="241" t="s">
        <x:v>8994</x:v>
      </x:c>
      <x:c r="G2335" s="240" t="s">
        <x:v>6089</x:v>
      </x:c>
      <x:c r="H2335" s="240">
        <x:v>1</x:v>
      </x:c>
    </x:row>
    <x:row r="2336" spans="3:8">
      <x:c r="C2336" s="241" t="s">
        <x:v>2004</x:v>
      </x:c>
      <x:c r="D2336" s="240" t="s">
        <x:v>6089</x:v>
      </x:c>
      <x:c r="E2336" s="240">
        <x:v>1</x:v>
      </x:c>
      <x:c r="F2336" s="241" t="s">
        <x:v>6272</x:v>
      </x:c>
      <x:c r="G2336" s="240" t="s">
        <x:v>6089</x:v>
      </x:c>
      <x:c r="H2336" s="240">
        <x:v>1</x:v>
      </x:c>
    </x:row>
    <x:row r="2337" spans="3:8">
      <x:c r="C2337" s="241" t="s">
        <x:v>8337</x:v>
      </x:c>
      <x:c r="D2337" s="240" t="s">
        <x:v>6089</x:v>
      </x:c>
      <x:c r="E2337" s="240">
        <x:v>1</x:v>
      </x:c>
      <x:c r="F2337" s="283" t="s">
        <x:v>11174</x:v>
      </x:c>
      <x:c r="G2337" s="284" t="s">
        <x:v>139</x:v>
      </x:c>
      <x:c r="H2337" s="284">
        <x:v>1</x:v>
      </x:c>
    </x:row>
    <x:row r="2338" spans="3:8">
      <x:c r="C2338" s="241" t="s">
        <x:v>8994</x:v>
      </x:c>
      <x:c r="D2338" s="240" t="s">
        <x:v>6089</x:v>
      </x:c>
      <x:c r="E2338" s="240">
        <x:v>1</x:v>
      </x:c>
      <x:c r="F2338" s="241" t="s">
        <x:v>4469</x:v>
      </x:c>
      <x:c r="G2338" s="240" t="s">
        <x:v>6097</x:v>
      </x:c>
      <x:c r="H2338" s="240">
        <x:v>1</x:v>
      </x:c>
    </x:row>
    <x:row r="2339" spans="3:8">
      <x:c r="C2339" s="241" t="s">
        <x:v>6272</x:v>
      </x:c>
      <x:c r="D2339" s="240" t="s">
        <x:v>6089</x:v>
      </x:c>
      <x:c r="E2339" s="240">
        <x:v>1</x:v>
      </x:c>
      <x:c r="F2339" s="241" t="s">
        <x:v>6031</x:v>
      </x:c>
      <x:c r="G2339" s="240" t="s">
        <x:v>4007</x:v>
      </x:c>
      <x:c r="H2339" s="240">
        <x:v>1</x:v>
      </x:c>
    </x:row>
    <x:row r="2340" spans="3:8">
      <x:c r="C2340" s="241" t="s">
        <x:v>5712</x:v>
      </x:c>
      <x:c r="D2340" s="240" t="s">
        <x:v>4027</x:v>
      </x:c>
      <x:c r="E2340" s="240">
        <x:v>1</x:v>
      </x:c>
      <x:c r="F2340" s="280" t="s">
        <x:v>8516</x:v>
      </x:c>
      <x:c r="G2340" s="281" t="s">
        <x:v>6097</x:v>
      </x:c>
      <x:c r="H2340" s="281">
        <x:v>2</x:v>
      </x:c>
    </x:row>
    <x:row r="2341" spans="5:5">
      <x:c r="E2341" s="240">
        <x:f>SUM(E2324:E2340)</x:f>
        <x:v>18</x:v>
      </x:c>
    </x:row>
    <x:row r="2342" spans="1:8">
      <x:c r="A2342" s="232">
        <x:v>45879</x:v>
      </x:c>
      <x:c r="B2342" s="499"/>
      <x:c r="C2342" s="241" t="s">
        <x:v>9306</x:v>
      </x:c>
      <x:c r="D2342" s="240" t="s">
        <x:v>4061</x:v>
      </x:c>
      <x:c r="E2342" s="240">
        <x:v>1</x:v>
      </x:c>
      <x:c r="F2342" s="402" t="s">
        <x:v>2391</x:v>
      </x:c>
      <x:c r="G2342" s="403" t="s">
        <x:v>4027</x:v>
      </x:c>
      <x:c r="H2342" s="403">
        <x:v>1</x:v>
      </x:c>
    </x:row>
    <x:row r="2343" spans="3:9">
      <x:c r="C2343" s="241" t="s">
        <x:v>9110</x:v>
      </x:c>
      <x:c r="D2343" s="240" t="s">
        <x:v>4007</x:v>
      </x:c>
      <x:c r="E2343" s="240">
        <x:v>1</x:v>
      </x:c>
      <x:c r="F2343" s="402" t="s">
        <x:v>12556</x:v>
      </x:c>
      <x:c r="G2343" s="403" t="s">
        <x:v>4027</x:v>
      </x:c>
      <x:c r="H2343" s="403">
        <x:v>1</x:v>
      </x:c>
      <x:c r="I2343" s="240" t="s">
        <x:v>6487</x:v>
      </x:c>
    </x:row>
    <x:row r="2344" spans="3:9">
      <x:c r="C2344" s="241" t="s">
        <x:v>6311</x:v>
      </x:c>
      <x:c r="D2344" s="240" t="s">
        <x:v>4007</x:v>
      </x:c>
      <x:c r="E2344" s="240">
        <x:v>1</x:v>
      </x:c>
      <x:c r="F2344" s="402" t="s">
        <x:v>5646</x:v>
      </x:c>
      <x:c r="G2344" s="403" t="s">
        <x:v>4067</x:v>
      </x:c>
      <x:c r="H2344" s="403">
        <x:v>1</x:v>
      </x:c>
      <x:c r="I2344" s="240" t="s">
        <x:v>10339</x:v>
      </x:c>
    </x:row>
    <x:row r="2345" spans="3:8">
      <x:c r="C2345" s="241" t="s">
        <x:v>6315</x:v>
      </x:c>
      <x:c r="D2345" s="240" t="s">
        <x:v>6097</x:v>
      </x:c>
      <x:c r="E2345" s="240">
        <x:v>1</x:v>
      </x:c>
      <x:c r="F2345" s="402" t="s">
        <x:v>5475</x:v>
      </x:c>
      <x:c r="G2345" s="403" t="s">
        <x:v>4067</x:v>
      </x:c>
      <x:c r="H2345" s="403">
        <x:v>1</x:v>
      </x:c>
    </x:row>
    <x:row r="2346" spans="3:9">
      <x:c r="C2346" s="241" t="s">
        <x:v>12551</x:v>
      </x:c>
      <x:c r="D2346" s="240" t="s">
        <x:v>6097</x:v>
      </x:c>
      <x:c r="E2346" s="240">
        <x:v>1</x:v>
      </x:c>
      <x:c r="F2346" s="241" t="s">
        <x:v>6315</x:v>
      </x:c>
      <x:c r="G2346" s="240" t="s">
        <x:v>6097</x:v>
      </x:c>
      <x:c r="H2346" s="240">
        <x:v>1</x:v>
      </x:c>
      <x:c r="I2346" s="240" t="s">
        <x:v>10339</x:v>
      </x:c>
    </x:row>
    <x:row r="2347" spans="3:8">
      <x:c r="C2347" s="241" t="s">
        <x:v>5646</x:v>
      </x:c>
      <x:c r="D2347" s="240" t="s">
        <x:v>4067</x:v>
      </x:c>
      <x:c r="E2347" s="240">
        <x:v>1</x:v>
      </x:c>
      <x:c r="F2347" s="366" t="s">
        <x:v>9110</x:v>
      </x:c>
      <x:c r="G2347" s="367" t="s">
        <x:v>4007</x:v>
      </x:c>
      <x:c r="H2347" s="367">
        <x:v>1</x:v>
      </x:c>
    </x:row>
    <x:row r="2348" spans="3:8">
      <x:c r="C2348" s="241" t="s">
        <x:v>5475</x:v>
      </x:c>
      <x:c r="D2348" s="240" t="s">
        <x:v>4067</x:v>
      </x:c>
      <x:c r="E2348" s="240">
        <x:v>1</x:v>
      </x:c>
      <x:c r="F2348" s="366" t="s">
        <x:v>4420</x:v>
      </x:c>
      <x:c r="G2348" s="367" t="s">
        <x:v>4067</x:v>
      </x:c>
      <x:c r="H2348" s="367">
        <x:v>1</x:v>
      </x:c>
    </x:row>
    <x:row r="2349" spans="3:8">
      <x:c r="C2349" s="241" t="s">
        <x:v>4420</x:v>
      </x:c>
      <x:c r="D2349" s="240" t="s">
        <x:v>4067</x:v>
      </x:c>
      <x:c r="E2349" s="240">
        <x:v>1</x:v>
      </x:c>
      <x:c r="F2349" s="241" t="s">
        <x:v>9306</x:v>
      </x:c>
      <x:c r="G2349" s="240" t="s">
        <x:v>4061</x:v>
      </x:c>
      <x:c r="H2349" s="240">
        <x:v>1</x:v>
      </x:c>
    </x:row>
    <x:row r="2350" spans="3:9">
      <x:c r="C2350" s="241" t="s">
        <x:v>2115</x:v>
      </x:c>
      <x:c r="D2350" s="240" t="s">
        <x:v>4067</x:v>
      </x:c>
      <x:c r="E2350" s="240">
        <x:v>1</x:v>
      </x:c>
      <x:c r="F2350" s="241" t="s">
        <x:v>4479</x:v>
      </x:c>
      <x:c r="G2350" s="240" t="s">
        <x:v>4027</x:v>
      </x:c>
      <x:c r="H2350" s="240">
        <x:v>1</x:v>
      </x:c>
      <x:c r="I2350" s="240" t="s">
        <x:v>10339</x:v>
      </x:c>
    </x:row>
    <x:row r="2351" spans="3:8">
      <x:c r="C2351" s="241" t="s">
        <x:v>9014</x:v>
      </x:c>
      <x:c r="D2351" s="240" t="s">
        <x:v>4067</x:v>
      </x:c>
      <x:c r="E2351" s="240">
        <x:v>1</x:v>
      </x:c>
      <x:c r="F2351" s="283" t="s">
        <x:v>2115</x:v>
      </x:c>
      <x:c r="G2351" s="284" t="s">
        <x:v>4067</x:v>
      </x:c>
      <x:c r="H2351" s="284">
        <x:v>1</x:v>
      </x:c>
    </x:row>
    <x:row r="2352" spans="3:9">
      <x:c r="C2352" s="241" t="s">
        <x:v>8469</x:v>
      </x:c>
      <x:c r="D2352" s="240" t="s">
        <x:v>4067</x:v>
      </x:c>
      <x:c r="E2352" s="240">
        <x:v>1</x:v>
      </x:c>
      <x:c r="F2352" s="283" t="s">
        <x:v>9014</x:v>
      </x:c>
      <x:c r="G2352" s="284" t="s">
        <x:v>4067</x:v>
      </x:c>
      <x:c r="H2352" s="284">
        <x:v>1</x:v>
      </x:c>
      <x:c r="I2352" s="240" t="s">
        <x:v>6487</x:v>
      </x:c>
    </x:row>
    <x:row r="2353" spans="3:9">
      <x:c r="C2353" s="241" t="s">
        <x:v>4532</x:v>
      </x:c>
      <x:c r="D2353" s="240" t="s">
        <x:v>4067</x:v>
      </x:c>
      <x:c r="E2353" s="240">
        <x:v>1</x:v>
      </x:c>
      <x:c r="F2353" s="283" t="s">
        <x:v>12551</x:v>
      </x:c>
      <x:c r="G2353" s="284" t="s">
        <x:v>6097</x:v>
      </x:c>
      <x:c r="H2353" s="284">
        <x:v>1</x:v>
      </x:c>
      <x:c r="I2353" s="240" t="s">
        <x:v>6487</x:v>
      </x:c>
    </x:row>
    <x:row r="2354" spans="3:8">
      <x:c r="C2354" s="241" t="s">
        <x:v>5971</x:v>
      </x:c>
      <x:c r="D2354" s="240" t="s">
        <x:v>6089</x:v>
      </x:c>
      <x:c r="E2354" s="240">
        <x:v>1</x:v>
      </x:c>
      <x:c r="F2354" s="241" t="s">
        <x:v>5971</x:v>
      </x:c>
      <x:c r="G2354" s="240" t="s">
        <x:v>6089</x:v>
      </x:c>
      <x:c r="H2354" s="240">
        <x:v>1</x:v>
      </x:c>
    </x:row>
    <x:row r="2355" spans="3:8">
      <x:c r="C2355" s="241" t="s">
        <x:v>9092</x:v>
      </x:c>
      <x:c r="D2355" s="240" t="s">
        <x:v>6089</x:v>
      </x:c>
      <x:c r="E2355" s="240">
        <x:v>1</x:v>
      </x:c>
      <x:c r="F2355" s="241" t="s">
        <x:v>8469</x:v>
      </x:c>
      <x:c r="G2355" s="240" t="s">
        <x:v>4067</x:v>
      </x:c>
      <x:c r="H2355" s="240">
        <x:v>1</x:v>
      </x:c>
    </x:row>
    <x:row r="2356" spans="3:9">
      <x:c r="C2356" s="241" t="s">
        <x:v>9149</x:v>
      </x:c>
      <x:c r="D2356" s="240" t="s">
        <x:v>6089</x:v>
      </x:c>
      <x:c r="E2356" s="240">
        <x:v>1</x:v>
      </x:c>
      <x:c r="F2356" s="280" t="s">
        <x:v>9092</x:v>
      </x:c>
      <x:c r="G2356" s="281" t="s">
        <x:v>6089</x:v>
      </x:c>
      <x:c r="H2356" s="281">
        <x:v>1</x:v>
      </x:c>
      <x:c r="I2356" s="240" t="s">
        <x:v>6487</x:v>
      </x:c>
    </x:row>
    <x:row r="2357" spans="3:8">
      <x:c r="C2357" s="241" t="s">
        <x:v>2391</x:v>
      </x:c>
      <x:c r="D2357" s="240" t="s">
        <x:v>4027</x:v>
      </x:c>
      <x:c r="E2357" s="240">
        <x:v>1</x:v>
      </x:c>
      <x:c r="F2357" s="280" t="s">
        <x:v>6311</x:v>
      </x:c>
      <x:c r="G2357" s="281" t="s">
        <x:v>4007</x:v>
      </x:c>
      <x:c r="H2357" s="281">
        <x:v>1</x:v>
      </x:c>
    </x:row>
    <x:row r="2358" spans="3:9">
      <x:c r="C2358" s="241" t="s">
        <x:v>12556</x:v>
      </x:c>
      <x:c r="D2358" s="240" t="s">
        <x:v>4027</x:v>
      </x:c>
      <x:c r="E2358" s="240">
        <x:v>1</x:v>
      </x:c>
      <x:c r="F2358" s="280" t="s">
        <x:v>9149</x:v>
      </x:c>
      <x:c r="G2358" s="281" t="s">
        <x:v>6089</x:v>
      </x:c>
      <x:c r="H2358" s="281">
        <x:v>1</x:v>
      </x:c>
      <x:c r="I2358" s="240" t="s">
        <x:v>6487</x:v>
      </x:c>
    </x:row>
    <x:row r="2359" spans="3:8">
      <x:c r="C2359" s="241" t="s">
        <x:v>4479</x:v>
      </x:c>
      <x:c r="D2359" s="240" t="s">
        <x:v>4027</x:v>
      </x:c>
      <x:c r="E2359" s="240">
        <x:v>1</x:v>
      </x:c>
      <x:c r="F2359" s="280" t="s">
        <x:v>4532</x:v>
      </x:c>
      <x:c r="G2359" s="281" t="s">
        <x:v>4067</x:v>
      </x:c>
      <x:c r="H2359" s="281">
        <x:v>1</x:v>
      </x:c>
    </x:row>
    <x:row r="2360" spans="5:5">
      <x:c r="E2360" s="240">
        <x:f>SUM(E2342:E2359)</x:f>
        <x:v>18</x:v>
      </x:c>
    </x:row>
    <x:row r="2361" spans="1:9">
      <x:c r="A2361" s="232">
        <x:v>45880</x:v>
      </x:c>
      <x:c r="B2361" s="499"/>
      <x:c r="C2361" s="241" t="s">
        <x:v>4579</x:v>
      </x:c>
      <x:c r="D2361" s="240" t="s">
        <x:v>6097</x:v>
      </x:c>
      <x:c r="E2361" s="240">
        <x:v>1</x:v>
      </x:c>
      <x:c r="F2361" s="402" t="s">
        <x:v>7508</x:v>
      </x:c>
      <x:c r="G2361" s="403" t="s">
        <x:v>4067</x:v>
      </x:c>
      <x:c r="H2361" s="403">
        <x:v>1</x:v>
      </x:c>
      <x:c r="I2361" s="240" t="s">
        <x:v>10339</x:v>
      </x:c>
    </x:row>
    <x:row r="2362" spans="3:9">
      <x:c r="C2362" s="241" t="s">
        <x:v>12646</x:v>
      </x:c>
      <x:c r="D2362" s="240" t="s">
        <x:v>6097</x:v>
      </x:c>
      <x:c r="E2362" s="240">
        <x:v>1</x:v>
      </x:c>
      <x:c r="F2362" s="402" t="s">
        <x:v>8355</x:v>
      </x:c>
      <x:c r="G2362" s="403" t="s">
        <x:v>4027</x:v>
      </x:c>
      <x:c r="H2362" s="403">
        <x:v>1</x:v>
      </x:c>
      <x:c r="I2362" s="240" t="s">
        <x:v>10339</x:v>
      </x:c>
    </x:row>
    <x:row r="2363" spans="3:9">
      <x:c r="C2363" s="241" t="s">
        <x:v>7508</x:v>
      </x:c>
      <x:c r="D2363" s="240" t="s">
        <x:v>4067</x:v>
      </x:c>
      <x:c r="E2363" s="240">
        <x:v>1</x:v>
      </x:c>
      <x:c r="F2363" s="402" t="s">
        <x:v>2617</x:v>
      </x:c>
      <x:c r="G2363" s="403" t="s">
        <x:v>4067</x:v>
      </x:c>
      <x:c r="H2363" s="403">
        <x:v>1</x:v>
      </x:c>
      <x:c r="I2363" s="240" t="s">
        <x:v>10339</x:v>
      </x:c>
    </x:row>
    <x:row r="2364" spans="3:9">
      <x:c r="C2364" s="241" t="s">
        <x:v>2617</x:v>
      </x:c>
      <x:c r="D2364" s="240" t="s">
        <x:v>4067</x:v>
      </x:c>
      <x:c r="E2364" s="240">
        <x:v>1</x:v>
      </x:c>
      <x:c r="F2364" s="402" t="s">
        <x:v>5475</x:v>
      </x:c>
      <x:c r="G2364" s="403" t="s">
        <x:v>4067</x:v>
      </x:c>
      <x:c r="H2364" s="403">
        <x:v>1</x:v>
      </x:c>
      <x:c r="I2364" s="240" t="s">
        <x:v>6487</x:v>
      </x:c>
    </x:row>
    <x:row r="2365" spans="3:9">
      <x:c r="C2365" s="241" t="s">
        <x:v>5475</x:v>
      </x:c>
      <x:c r="D2365" s="240" t="s">
        <x:v>4067</x:v>
      </x:c>
      <x:c r="E2365" s="240">
        <x:v>1</x:v>
      </x:c>
      <x:c r="F2365" s="241" t="s">
        <x:v>4579</x:v>
      </x:c>
      <x:c r="G2365" s="240" t="s">
        <x:v>6097</x:v>
      </x:c>
      <x:c r="H2365" s="240">
        <x:v>1</x:v>
      </x:c>
      <x:c r="I2365" s="240" t="s">
        <x:v>10339</x:v>
      </x:c>
    </x:row>
    <x:row r="2366" spans="3:8">
      <x:c r="C2366" s="241" t="s">
        <x:v>9301</x:v>
      </x:c>
      <x:c r="D2366" s="240" t="s">
        <x:v>4067</x:v>
      </x:c>
      <x:c r="E2366" s="240">
        <x:v>1</x:v>
      </x:c>
      <x:c r="F2366" s="241" t="s">
        <x:v>9301</x:v>
      </x:c>
      <x:c r="G2366" s="240" t="s">
        <x:v>4067</x:v>
      </x:c>
      <x:c r="H2366" s="240">
        <x:v>1</x:v>
      </x:c>
    </x:row>
    <x:row r="2367" spans="3:9">
      <x:c r="C2367" s="241" t="s">
        <x:v>6299</x:v>
      </x:c>
      <x:c r="D2367" s="240" t="s">
        <x:v>4067</x:v>
      </x:c>
      <x:c r="E2367" s="240">
        <x:v>1</x:v>
      </x:c>
      <x:c r="F2367" s="366" t="s">
        <x:v>12646</x:v>
      </x:c>
      <x:c r="G2367" s="367" t="s">
        <x:v>6097</x:v>
      </x:c>
      <x:c r="H2367" s="367">
        <x:v>1</x:v>
      </x:c>
      <x:c r="I2367" s="240" t="s">
        <x:v>10339</x:v>
      </x:c>
    </x:row>
    <x:row r="2368" spans="3:9">
      <x:c r="C2368" s="241" t="s">
        <x:v>6065</x:v>
      </x:c>
      <x:c r="D2368" s="240" t="s">
        <x:v>4067</x:v>
      </x:c>
      <x:c r="E2368" s="240">
        <x:v>1</x:v>
      </x:c>
      <x:c r="F2368" s="241" t="s">
        <x:v>5971</x:v>
      </x:c>
      <x:c r="G2368" s="240" t="s">
        <x:v>6089</x:v>
      </x:c>
      <x:c r="H2368" s="240">
        <x:v>1</x:v>
      </x:c>
      <x:c r="I2368" s="240" t="s">
        <x:v>6487</x:v>
      </x:c>
    </x:row>
    <x:row r="2369" spans="1:8">
      <x:c r="A2369" s="227" t="s">
        <x:v>9210</x:v>
      </x:c>
      <x:c r="C2369" s="241" t="s">
        <x:v>8532</x:v>
      </x:c>
      <x:c r="D2369" s="240" t="s">
        <x:v>139</x:v>
      </x:c>
      <x:c r="E2369" s="240">
        <x:v>1</x:v>
      </x:c>
      <x:c r="F2369" s="241" t="s">
        <x:v>6299</x:v>
      </x:c>
      <x:c r="G2369" s="240" t="s">
        <x:v>4067</x:v>
      </x:c>
      <x:c r="H2369" s="240">
        <x:v>1</x:v>
      </x:c>
    </x:row>
    <x:row r="2370" spans="3:8">
      <x:c r="C2370" s="241" t="s">
        <x:v>5971</x:v>
      </x:c>
      <x:c r="D2370" s="240" t="s">
        <x:v>6089</x:v>
      </x:c>
      <x:c r="E2370" s="240">
        <x:v>1</x:v>
      </x:c>
      <x:c r="F2370" s="283" t="s">
        <x:v>9257</x:v>
      </x:c>
      <x:c r="G2370" s="284" t="s">
        <x:v>6089</x:v>
      </x:c>
      <x:c r="H2370" s="284">
        <x:v>1</x:v>
      </x:c>
    </x:row>
    <x:row r="2371" spans="3:9">
      <x:c r="C2371" s="241" t="s">
        <x:v>9257</x:v>
      </x:c>
      <x:c r="D2371" s="240" t="s">
        <x:v>6089</x:v>
      </x:c>
      <x:c r="E2371" s="240">
        <x:v>1</x:v>
      </x:c>
      <x:c r="F2371" s="283" t="s">
        <x:v>8532</x:v>
      </x:c>
      <x:c r="G2371" s="284" t="s">
        <x:v>139</x:v>
      </x:c>
      <x:c r="H2371" s="284">
        <x:v>1</x:v>
      </x:c>
      <x:c r="I2371" s="240" t="s">
        <x:v>10339</x:v>
      </x:c>
    </x:row>
    <x:row r="2372" spans="3:8">
      <x:c r="C2372" s="241" t="s">
        <x:v>8355</x:v>
      </x:c>
      <x:c r="D2372" s="240" t="s">
        <x:v>4027</x:v>
      </x:c>
      <x:c r="E2372" s="240">
        <x:v>1</x:v>
      </x:c>
      <x:c r="F2372" s="283" t="s">
        <x:v>6065</x:v>
      </x:c>
      <x:c r="G2372" s="284" t="s">
        <x:v>4067</x:v>
      </x:c>
      <x:c r="H2372" s="284">
        <x:v>1</x:v>
      </x:c>
    </x:row>
    <x:row r="2373" spans="5:5">
      <x:c r="E2373" s="240">
        <x:f>SUM(E2361:E2372)</x:f>
        <x:v>12</x:v>
      </x:c>
    </x:row>
    <x:row r="2374" spans="1:8">
      <x:c r="A2374" s="232">
        <x:v>45881</x:v>
      </x:c>
      <x:c r="B2374" s="499"/>
      <x:c r="C2374" s="241" t="s">
        <x:v>8419</x:v>
      </x:c>
      <x:c r="D2374" s="240" t="s">
        <x:v>6097</x:v>
      </x:c>
      <x:c r="E2374" s="240">
        <x:v>1</x:v>
      </x:c>
      <x:c r="F2374" s="402" t="s">
        <x:v>2391</x:v>
      </x:c>
      <x:c r="G2374" s="403" t="s">
        <x:v>4027</x:v>
      </x:c>
      <x:c r="H2374" s="403">
        <x:v>1</x:v>
      </x:c>
    </x:row>
    <x:row r="2375" spans="3:8">
      <x:c r="C2375" s="241" t="s">
        <x:v>9107</x:v>
      </x:c>
      <x:c r="D2375" s="240" t="s">
        <x:v>6097</x:v>
      </x:c>
      <x:c r="E2375" s="240">
        <x:v>1</x:v>
      </x:c>
      <x:c r="F2375" s="241" t="s">
        <x:v>8419</x:v>
      </x:c>
      <x:c r="G2375" s="240" t="s">
        <x:v>6097</x:v>
      </x:c>
      <x:c r="H2375" s="240">
        <x:v>1</x:v>
      </x:c>
    </x:row>
    <x:row r="2376" spans="3:8">
      <x:c r="C2376" s="241" t="s">
        <x:v>8389</x:v>
      </x:c>
      <x:c r="D2376" s="240" t="s">
        <x:v>6097</x:v>
      </x:c>
      <x:c r="E2376" s="240">
        <x:v>1</x:v>
      </x:c>
      <x:c r="F2376" s="241" t="s">
        <x:v>11174</x:v>
      </x:c>
      <x:c r="G2376" s="240" t="s">
        <x:v>139</x:v>
      </x:c>
      <x:c r="H2376" s="240">
        <x:v>1</x:v>
      </x:c>
    </x:row>
    <x:row r="2377" spans="3:8">
      <x:c r="C2377" s="241" t="s">
        <x:v>9032</x:v>
      </x:c>
      <x:c r="D2377" s="240" t="s">
        <x:v>4067</x:v>
      </x:c>
      <x:c r="E2377" s="240">
        <x:v>1</x:v>
      </x:c>
      <x:c r="F2377" s="366" t="s">
        <x:v>9032</x:v>
      </x:c>
      <x:c r="G2377" s="367" t="s">
        <x:v>4067</x:v>
      </x:c>
      <x:c r="H2377" s="367">
        <x:v>1</x:v>
      </x:c>
    </x:row>
    <x:row r="2378" spans="1:8">
      <x:c r="A2378" s="207" t="s">
        <x:v>9210</x:v>
      </x:c>
      <x:c r="C2378" s="241" t="s">
        <x:v>11174</x:v>
      </x:c>
      <x:c r="D2378" s="240" t="s">
        <x:v>139</x:v>
      </x:c>
      <x:c r="E2378" s="240">
        <x:v>1</x:v>
      </x:c>
      <x:c r="F2378" s="366" t="s">
        <x:v>9107</x:v>
      </x:c>
      <x:c r="G2378" s="367" t="s">
        <x:v>6097</x:v>
      </x:c>
      <x:c r="H2378" s="367">
        <x:v>1</x:v>
      </x:c>
    </x:row>
    <x:row r="2379" spans="3:8">
      <x:c r="C2379" s="241" t="s">
        <x:v>2391</x:v>
      </x:c>
      <x:c r="D2379" s="240" t="s">
        <x:v>4027</x:v>
      </x:c>
      <x:c r="E2379" s="240">
        <x:v>1</x:v>
      </x:c>
      <x:c r="F2379" s="241" t="s">
        <x:v>8389</x:v>
      </x:c>
      <x:c r="G2379" s="240" t="s">
        <x:v>6097</x:v>
      </x:c>
      <x:c r="H2379" s="240">
        <x:v>1</x:v>
      </x:c>
    </x:row>
    <x:row r="2380" spans="5:5">
      <x:c r="E2380" s="240">
        <x:f>SUM(E2374:E2379)</x:f>
        <x:v>6</x:v>
      </x:c>
    </x:row>
    <x:row r="2381" spans="1:8">
      <x:c r="A2381" s="232">
        <x:v>45882</x:v>
      </x:c>
      <x:c r="B2381" s="499"/>
      <x:c r="C2381" s="241" t="s">
        <x:v>4468</x:v>
      </x:c>
      <x:c r="D2381" s="240" t="s">
        <x:v>4007</x:v>
      </x:c>
      <x:c r="E2381" s="240">
        <x:v>1</x:v>
      </x:c>
      <x:c r="F2381" s="402" t="s">
        <x:v>12756</x:v>
      </x:c>
      <x:c r="G2381" s="403" t="s">
        <x:v>4067</x:v>
      </x:c>
      <x:c r="H2381" s="403">
        <x:v>1</x:v>
      </x:c>
    </x:row>
    <x:row r="2382" spans="3:8">
      <x:c r="C2382" s="241" t="s">
        <x:v>4403</x:v>
      </x:c>
      <x:c r="D2382" s="240" t="s">
        <x:v>4007</x:v>
      </x:c>
      <x:c r="E2382" s="240">
        <x:v>2</x:v>
      </x:c>
      <x:c r="F2382" s="241" t="s">
        <x:v>11314</x:v>
      </x:c>
      <x:c r="G2382" s="240" t="s">
        <x:v>6089</x:v>
      </x:c>
      <x:c r="H2382" s="240">
        <x:v>1</x:v>
      </x:c>
    </x:row>
    <x:row r="2383" spans="3:9">
      <x:c r="C2383" s="241" t="s">
        <x:v>9132</x:v>
      </x:c>
      <x:c r="D2383" s="240" t="s">
        <x:v>6097</x:v>
      </x:c>
      <x:c r="E2383" s="240">
        <x:v>1</x:v>
      </x:c>
      <x:c r="F2383" s="241" t="s">
        <x:v>7832</x:v>
      </x:c>
      <x:c r="G2383" s="240" t="s">
        <x:v>4027</x:v>
      </x:c>
      <x:c r="H2383" s="240">
        <x:v>1</x:v>
      </x:c>
      <x:c r="I2383" s="240" t="s">
        <x:v>10339</x:v>
      </x:c>
    </x:row>
    <x:row r="2384" spans="3:9">
      <x:c r="C2384" s="241" t="s">
        <x:v>12756</x:v>
      </x:c>
      <x:c r="D2384" s="240" t="s">
        <x:v>4067</x:v>
      </x:c>
      <x:c r="E2384" s="240">
        <x:v>1</x:v>
      </x:c>
      <x:c r="F2384" s="366" t="s">
        <x:v>5937</x:v>
      </x:c>
      <x:c r="G2384" s="367" t="s">
        <x:v>4067</x:v>
      </x:c>
      <x:c r="H2384" s="367">
        <x:v>1</x:v>
      </x:c>
      <x:c r="I2384" s="240" t="s">
        <x:v>10339</x:v>
      </x:c>
    </x:row>
    <x:row r="2385" spans="3:8">
      <x:c r="C2385" s="241" t="s">
        <x:v>5937</x:v>
      </x:c>
      <x:c r="D2385" s="240" t="s">
        <x:v>4067</x:v>
      </x:c>
      <x:c r="E2385" s="240">
        <x:v>1</x:v>
      </x:c>
      <x:c r="F2385" s="366" t="s">
        <x:v>5654</x:v>
      </x:c>
      <x:c r="G2385" s="367" t="s">
        <x:v>4067</x:v>
      </x:c>
      <x:c r="H2385" s="367">
        <x:v>1</x:v>
      </x:c>
    </x:row>
    <x:row r="2386" spans="3:8">
      <x:c r="C2386" s="241" t="s">
        <x:v>5654</x:v>
      </x:c>
      <x:c r="D2386" s="240" t="s">
        <x:v>4067</x:v>
      </x:c>
      <x:c r="E2386" s="240">
        <x:v>1</x:v>
      </x:c>
      <x:c r="F2386" s="241" t="s">
        <x:v>9132</x:v>
      </x:c>
      <x:c r="G2386" s="240" t="s">
        <x:v>6097</x:v>
      </x:c>
      <x:c r="H2386" s="240">
        <x:v>1</x:v>
      </x:c>
    </x:row>
    <x:row r="2387" spans="3:8">
      <x:c r="C2387" s="241" t="s">
        <x:v>4431</x:v>
      </x:c>
      <x:c r="D2387" s="240" t="s">
        <x:v>4067</x:v>
      </x:c>
      <x:c r="E2387" s="240">
        <x:v>1</x:v>
      </x:c>
      <x:c r="F2387" s="241" t="s">
        <x:v>4468</x:v>
      </x:c>
      <x:c r="G2387" s="240" t="s">
        <x:v>4007</x:v>
      </x:c>
      <x:c r="H2387" s="240">
        <x:v>1</x:v>
      </x:c>
    </x:row>
    <x:row r="2388" spans="3:8">
      <x:c r="C2388" s="241" t="s">
        <x:v>11314</x:v>
      </x:c>
      <x:c r="D2388" s="240" t="s">
        <x:v>6089</x:v>
      </x:c>
      <x:c r="E2388" s="240">
        <x:v>1</x:v>
      </x:c>
      <x:c r="F2388" s="283" t="s">
        <x:v>9208</x:v>
      </x:c>
      <x:c r="G2388" s="284" t="s">
        <x:v>6089</x:v>
      </x:c>
      <x:c r="H2388" s="284">
        <x:v>1</x:v>
      </x:c>
    </x:row>
    <x:row r="2389" spans="3:8">
      <x:c r="C2389" s="241" t="s">
        <x:v>9208</x:v>
      </x:c>
      <x:c r="D2389" s="240" t="s">
        <x:v>6089</x:v>
      </x:c>
      <x:c r="E2389" s="240">
        <x:v>1</x:v>
      </x:c>
      <x:c r="F2389" s="241" t="s">
        <x:v>4551</x:v>
      </x:c>
      <x:c r="G2389" s="240" t="s">
        <x:v>6089</x:v>
      </x:c>
      <x:c r="H2389" s="240">
        <x:v>1</x:v>
      </x:c>
    </x:row>
    <x:row r="2390" spans="3:8">
      <x:c r="C2390" s="241" t="s">
        <x:v>4551</x:v>
      </x:c>
      <x:c r="D2390" s="240" t="s">
        <x:v>6089</x:v>
      </x:c>
      <x:c r="E2390" s="240">
        <x:v>1</x:v>
      </x:c>
      <x:c r="F2390" s="241" t="s">
        <x:v>9151</x:v>
      </x:c>
      <x:c r="G2390" s="240" t="s">
        <x:v>6089</x:v>
      </x:c>
      <x:c r="H2390" s="240">
        <x:v>2</x:v>
      </x:c>
    </x:row>
    <x:row r="2391" spans="3:8">
      <x:c r="C2391" s="241" t="s">
        <x:v>9151</x:v>
      </x:c>
      <x:c r="D2391" s="240" t="s">
        <x:v>6089</x:v>
      </x:c>
      <x:c r="E2391" s="240">
        <x:v>2</x:v>
      </x:c>
      <x:c r="F2391" s="241" t="s">
        <x:v>4403</x:v>
      </x:c>
      <x:c r="G2391" s="240" t="s">
        <x:v>4007</x:v>
      </x:c>
      <x:c r="H2391" s="240">
        <x:v>2</x:v>
      </x:c>
    </x:row>
    <x:row r="2392" spans="3:8">
      <x:c r="C2392" s="241" t="s">
        <x:v>7832</x:v>
      </x:c>
      <x:c r="D2392" s="240" t="s">
        <x:v>4027</x:v>
      </x:c>
      <x:c r="E2392" s="240">
        <x:v>1</x:v>
      </x:c>
      <x:c r="F2392" s="241" t="s">
        <x:v>4431</x:v>
      </x:c>
      <x:c r="G2392" s="240" t="s">
        <x:v>4067</x:v>
      </x:c>
      <x:c r="H2392" s="240">
        <x:v>1</x:v>
      </x:c>
    </x:row>
    <x:row r="2393" spans="5:5">
      <x:c r="E2393" s="240">
        <x:f>SUM(E2381:E2392)</x:f>
        <x:v>14</x:v>
      </x:c>
    </x:row>
    <x:row r="2394" spans="1:8">
      <x:c r="A2394" s="232">
        <x:v>45883</x:v>
      </x:c>
      <x:c r="B2394" s="499"/>
      <x:c r="C2394" s="241" t="s">
        <x:v>9139</x:v>
      </x:c>
      <x:c r="D2394" s="240" t="s">
        <x:v>4061</x:v>
      </x:c>
      <x:c r="E2394" s="240">
        <x:v>1</x:v>
      </x:c>
      <x:c r="F2394" s="402" t="s">
        <x:v>5552</x:v>
      </x:c>
      <x:c r="G2394" s="403" t="s">
        <x:v>4027</x:v>
      </x:c>
      <x:c r="H2394" s="403">
        <x:v>1</x:v>
      </x:c>
    </x:row>
    <x:row r="2395" spans="3:9">
      <x:c r="C2395" s="241" t="s">
        <x:v>8912</x:v>
      </x:c>
      <x:c r="D2395" s="240" t="s">
        <x:v>6097</x:v>
      </x:c>
      <x:c r="E2395" s="240">
        <x:v>1</x:v>
      </x:c>
      <x:c r="F2395" s="241" t="s">
        <x:v>8912</x:v>
      </x:c>
      <x:c r="G2395" s="240" t="s">
        <x:v>6097</x:v>
      </x:c>
      <x:c r="H2395" s="240">
        <x:v>1</x:v>
      </x:c>
      <x:c r="I2395" s="240" t="s">
        <x:v>6487</x:v>
      </x:c>
    </x:row>
    <x:row r="2396" spans="3:8">
      <x:c r="C2396" s="241" t="s">
        <x:v>8987</x:v>
      </x:c>
      <x:c r="D2396" s="240" t="s">
        <x:v>6097</x:v>
      </x:c>
      <x:c r="E2396" s="240">
        <x:v>1</x:v>
      </x:c>
      <x:c r="F2396" s="366" t="s">
        <x:v>9246</x:v>
      </x:c>
      <x:c r="G2396" s="367" t="s">
        <x:v>4067</x:v>
      </x:c>
      <x:c r="H2396" s="367">
        <x:v>1</x:v>
      </x:c>
    </x:row>
    <x:row r="2397" spans="3:9">
      <x:c r="C2397" s="241" t="s">
        <x:v>8419</x:v>
      </x:c>
      <x:c r="D2397" s="240" t="s">
        <x:v>6097</x:v>
      </x:c>
      <x:c r="E2397" s="240">
        <x:v>1</x:v>
      </x:c>
      <x:c r="F2397" s="241" t="s">
        <x:v>9139</x:v>
      </x:c>
      <x:c r="G2397" s="240" t="s">
        <x:v>4061</x:v>
      </x:c>
      <x:c r="H2397" s="240">
        <x:v>1</x:v>
      </x:c>
      <x:c r="I2397" s="240" t="s">
        <x:v>6487</x:v>
      </x:c>
    </x:row>
    <x:row r="2398" spans="3:9">
      <x:c r="C2398" s="241" t="s">
        <x:v>12551</x:v>
      </x:c>
      <x:c r="D2398" s="240" t="s">
        <x:v>6097</x:v>
      </x:c>
      <x:c r="E2398" s="240">
        <x:v>1</x:v>
      </x:c>
      <x:c r="F2398" s="241" t="s">
        <x:v>8987</x:v>
      </x:c>
      <x:c r="G2398" s="240" t="s">
        <x:v>6097</x:v>
      </x:c>
      <x:c r="H2398" s="240">
        <x:v>1</x:v>
      </x:c>
      <x:c r="I2398" s="240" t="s">
        <x:v>10339</x:v>
      </x:c>
    </x:row>
    <x:row r="2399" spans="3:8">
      <x:c r="C2399" s="241" t="s">
        <x:v>8986</x:v>
      </x:c>
      <x:c r="D2399" s="240" t="s">
        <x:v>6097</x:v>
      </x:c>
      <x:c r="E2399" s="240">
        <x:v>1</x:v>
      </x:c>
      <x:c r="F2399" s="283" t="s">
        <x:v>8419</x:v>
      </x:c>
      <x:c r="G2399" s="284" t="s">
        <x:v>6097</x:v>
      </x:c>
      <x:c r="H2399" s="284">
        <x:v>1</x:v>
      </x:c>
    </x:row>
    <x:row r="2400" spans="3:9">
      <x:c r="C2400" s="241" t="s">
        <x:v>9246</x:v>
      </x:c>
      <x:c r="D2400" s="240" t="s">
        <x:v>4067</x:v>
      </x:c>
      <x:c r="E2400" s="240">
        <x:v>1</x:v>
      </x:c>
      <x:c r="F2400" s="283" t="s">
        <x:v>5567</x:v>
      </x:c>
      <x:c r="G2400" s="284" t="s">
        <x:v>4067</x:v>
      </x:c>
      <x:c r="H2400" s="284">
        <x:v>1</x:v>
      </x:c>
      <x:c r="I2400" s="240" t="s">
        <x:v>6487</x:v>
      </x:c>
    </x:row>
    <x:row r="2401" spans="3:8">
      <x:c r="C2401" s="241" t="s">
        <x:v>5567</x:v>
      </x:c>
      <x:c r="D2401" s="240" t="s">
        <x:v>4067</x:v>
      </x:c>
      <x:c r="E2401" s="240">
        <x:v>1</x:v>
      </x:c>
      <x:c r="F2401" s="283" t="s">
        <x:v>2223</x:v>
      </x:c>
      <x:c r="G2401" s="284" t="s">
        <x:v>6089</x:v>
      </x:c>
      <x:c r="H2401" s="284">
        <x:v>1</x:v>
      </x:c>
    </x:row>
    <x:row r="2402" spans="1:9">
      <x:c r="A2402" s="206" t="s">
        <x:v>9210</x:v>
      </x:c>
      <x:c r="C2402" s="241" t="s">
        <x:v>5658</x:v>
      </x:c>
      <x:c r="D2402" s="240" t="s">
        <x:v>139</x:v>
      </x:c>
      <x:c r="E2402" s="240">
        <x:v>1</x:v>
      </x:c>
      <x:c r="F2402" s="283" t="s">
        <x:v>12551</x:v>
      </x:c>
      <x:c r="G2402" s="284" t="s">
        <x:v>6097</x:v>
      </x:c>
      <x:c r="H2402" s="284">
        <x:v>1</x:v>
      </x:c>
      <x:c r="I2402" s="240" t="s">
        <x:v>10339</x:v>
      </x:c>
    </x:row>
    <x:row r="2403" spans="3:8">
      <x:c r="C2403" s="241" t="s">
        <x:v>2223</x:v>
      </x:c>
      <x:c r="D2403" s="240" t="s">
        <x:v>6089</x:v>
      </x:c>
      <x:c r="E2403" s="240">
        <x:v>1</x:v>
      </x:c>
      <x:c r="F2403" s="283" t="s">
        <x:v>5658</x:v>
      </x:c>
      <x:c r="G2403" s="284" t="s">
        <x:v>139</x:v>
      </x:c>
      <x:c r="H2403" s="284">
        <x:v>1</x:v>
      </x:c>
    </x:row>
    <x:row r="2404" spans="3:9">
      <x:c r="C2404" s="241" t="s">
        <x:v>4381</x:v>
      </x:c>
      <x:c r="D2404" s="240" t="s">
        <x:v>6089</x:v>
      </x:c>
      <x:c r="E2404" s="240">
        <x:v>1</x:v>
      </x:c>
      <x:c r="F2404" s="241" t="s">
        <x:v>4381</x:v>
      </x:c>
      <x:c r="G2404" s="240" t="s">
        <x:v>6089</x:v>
      </x:c>
      <x:c r="H2404" s="240">
        <x:v>1</x:v>
      </x:c>
      <x:c r="I2404" s="240" t="s">
        <x:v>6487</x:v>
      </x:c>
    </x:row>
    <x:row r="2405" spans="1:9">
      <x:c r="A2405" s="227" t="s">
        <x:v>11501</x:v>
      </x:c>
      <x:c r="C2405" s="241" t="s">
        <x:v>6203</x:v>
      </x:c>
      <x:c r="D2405" s="240" t="s">
        <x:v>139</x:v>
      </x:c>
      <x:c r="E2405" s="240">
        <x:v>1</x:v>
      </x:c>
      <x:c r="F2405" s="280" t="s">
        <x:v>8986</x:v>
      </x:c>
      <x:c r="G2405" s="281" t="s">
        <x:v>6097</x:v>
      </x:c>
      <x:c r="H2405" s="281">
        <x:v>1</x:v>
      </x:c>
      <x:c r="I2405" s="240" t="s">
        <x:v>6487</x:v>
      </x:c>
    </x:row>
    <x:row r="2406" spans="3:8">
      <x:c r="C2406" s="241" t="s">
        <x:v>5552</x:v>
      </x:c>
      <x:c r="D2406" s="240" t="s">
        <x:v>4027</x:v>
      </x:c>
      <x:c r="E2406" s="240">
        <x:v>1</x:v>
      </x:c>
      <x:c r="F2406" s="280" t="s">
        <x:v>6203</x:v>
      </x:c>
      <x:c r="G2406" s="281" t="s">
        <x:v>139</x:v>
      </x:c>
      <x:c r="H2406" s="281">
        <x:v>1</x:v>
      </x:c>
    </x:row>
    <x:row r="2407" spans="5:5">
      <x:c r="E2407" s="240">
        <x:f>SUM(E2394:E2406)</x:f>
        <x:v>13</x:v>
      </x:c>
    </x:row>
    <x:row r="2408" spans="1:8">
      <x:c r="A2408" s="232">
        <x:v>45884</x:v>
      </x:c>
      <x:c r="B2408" s="499"/>
      <x:c r="C2408" s="241" t="s">
        <x:v>8948</x:v>
      </x:c>
      <x:c r="D2408" s="240" t="s">
        <x:v>4007</x:v>
      </x:c>
      <x:c r="E2408" s="240">
        <x:v>1</x:v>
      </x:c>
      <x:c r="F2408" s="402" t="s">
        <x:v>7774</x:v>
      </x:c>
      <x:c r="G2408" s="403" t="s">
        <x:v>4067</x:v>
      </x:c>
      <x:c r="H2408" s="403">
        <x:v>1</x:v>
      </x:c>
    </x:row>
    <x:row r="2409" spans="3:9">
      <x:c r="C2409" s="241" t="s">
        <x:v>9125</x:v>
      </x:c>
      <x:c r="D2409" s="240" t="s">
        <x:v>6097</x:v>
      </x:c>
      <x:c r="E2409" s="240">
        <x:v>1</x:v>
      </x:c>
      <x:c r="F2409" s="402" t="s">
        <x:v>2054</x:v>
      </x:c>
      <x:c r="G2409" s="403" t="s">
        <x:v>4067</x:v>
      </x:c>
      <x:c r="H2409" s="403">
        <x:v>1</x:v>
      </x:c>
      <x:c r="I2409" s="240" t="s">
        <x:v>6487</x:v>
      </x:c>
    </x:row>
    <x:row r="2410" spans="3:9">
      <x:c r="C2410" s="241" t="s">
        <x:v>12402</x:v>
      </x:c>
      <x:c r="D2410" s="240" t="s">
        <x:v>6097</x:v>
      </x:c>
      <x:c r="E2410" s="240">
        <x:v>1</x:v>
      </x:c>
      <x:c r="F2410" s="241" t="s">
        <x:v>6198</x:v>
      </x:c>
      <x:c r="G2410" s="240" t="s">
        <x:v>4067</x:v>
      </x:c>
      <x:c r="H2410" s="240">
        <x:v>1</x:v>
      </x:c>
      <x:c r="I2410" s="240" t="s">
        <x:v>10339</x:v>
      </x:c>
    </x:row>
    <x:row r="2411" spans="3:8">
      <x:c r="C2411" s="241" t="s">
        <x:v>7774</x:v>
      </x:c>
      <x:c r="D2411" s="240" t="s">
        <x:v>4067</x:v>
      </x:c>
      <x:c r="E2411" s="240">
        <x:v>1</x:v>
      </x:c>
      <x:c r="F2411" s="241" t="s">
        <x:v>8948</x:v>
      </x:c>
      <x:c r="G2411" s="240" t="s">
        <x:v>4007</x:v>
      </x:c>
      <x:c r="H2411" s="240">
        <x:v>1</x:v>
      </x:c>
    </x:row>
    <x:row r="2412" spans="3:9">
      <x:c r="C2412" s="241" t="s">
        <x:v>2054</x:v>
      </x:c>
      <x:c r="D2412" s="240" t="s">
        <x:v>4067</x:v>
      </x:c>
      <x:c r="E2412" s="240">
        <x:v>1</x:v>
      </x:c>
      <x:c r="F2412" s="241" t="s">
        <x:v>8489</x:v>
      </x:c>
      <x:c r="G2412" s="240" t="s">
        <x:v>4067</x:v>
      </x:c>
      <x:c r="H2412" s="240">
        <x:v>1</x:v>
      </x:c>
      <x:c r="I2412" s="240" t="s">
        <x:v>10339</x:v>
      </x:c>
    </x:row>
    <x:row r="2413" spans="3:8">
      <x:c r="C2413" s="241" t="s">
        <x:v>6198</x:v>
      </x:c>
      <x:c r="D2413" s="240" t="s">
        <x:v>4067</x:v>
      </x:c>
      <x:c r="E2413" s="240">
        <x:v>1</x:v>
      </x:c>
      <x:c r="F2413" s="241" t="s">
        <x:v>9148</x:v>
      </x:c>
      <x:c r="G2413" s="240" t="s">
        <x:v>4067</x:v>
      </x:c>
      <x:c r="H2413" s="240">
        <x:v>1</x:v>
      </x:c>
    </x:row>
    <x:row r="2414" spans="3:9">
      <x:c r="C2414" s="241" t="s">
        <x:v>8489</x:v>
      </x:c>
      <x:c r="D2414" s="240" t="s">
        <x:v>4067</x:v>
      </x:c>
      <x:c r="E2414" s="240">
        <x:v>1</x:v>
      </x:c>
      <x:c r="F2414" s="366" t="s">
        <x:v>9125</x:v>
      </x:c>
      <x:c r="G2414" s="367" t="s">
        <x:v>6097</x:v>
      </x:c>
      <x:c r="H2414" s="367">
        <x:v>1</x:v>
      </x:c>
      <x:c r="I2414" s="240" t="s">
        <x:v>6487</x:v>
      </x:c>
    </x:row>
    <x:row r="2415" spans="3:8">
      <x:c r="C2415" s="241" t="s">
        <x:v>9148</x:v>
      </x:c>
      <x:c r="D2415" s="240" t="s">
        <x:v>4067</x:v>
      </x:c>
      <x:c r="E2415" s="240">
        <x:v>1</x:v>
      </x:c>
      <x:c r="F2415" s="366" t="s">
        <x:v>6018</x:v>
      </x:c>
      <x:c r="G2415" s="367" t="s">
        <x:v>4027</x:v>
      </x:c>
      <x:c r="H2415" s="367">
        <x:v>1</x:v>
      </x:c>
    </x:row>
    <x:row r="2416" spans="3:8">
      <x:c r="C2416" s="241" t="s">
        <x:v>6267</x:v>
      </x:c>
      <x:c r="D2416" s="240" t="s">
        <x:v>4067</x:v>
      </x:c>
      <x:c r="E2416" s="240">
        <x:v>1</x:v>
      </x:c>
      <x:c r="F2416" s="241" t="s">
        <x:v>12402</x:v>
      </x:c>
      <x:c r="G2416" s="240" t="s">
        <x:v>6097</x:v>
      </x:c>
      <x:c r="H2416" s="240">
        <x:v>1</x:v>
      </x:c>
    </x:row>
    <x:row r="2417" spans="3:8">
      <x:c r="C2417" s="241" t="s">
        <x:v>6319</x:v>
      </x:c>
      <x:c r="D2417" s="240" t="s">
        <x:v>6089</x:v>
      </x:c>
      <x:c r="E2417" s="240">
        <x:v>1</x:v>
      </x:c>
      <x:c r="F2417" s="283" t="s">
        <x:v>6319</x:v>
      </x:c>
      <x:c r="G2417" s="284" t="s">
        <x:v>6089</x:v>
      </x:c>
      <x:c r="H2417" s="284">
        <x:v>1</x:v>
      </x:c>
    </x:row>
    <x:row r="2418" spans="3:8">
      <x:c r="C2418" s="241" t="s">
        <x:v>6018</x:v>
      </x:c>
      <x:c r="D2418" s="240" t="s">
        <x:v>4027</x:v>
      </x:c>
      <x:c r="E2418" s="240">
        <x:v>1</x:v>
      </x:c>
      <x:c r="F2418" s="241" t="s">
        <x:v>6090</x:v>
      </x:c>
      <x:c r="G2418" s="240" t="s">
        <x:v>4027</x:v>
      </x:c>
      <x:c r="H2418" s="240">
        <x:v>1</x:v>
      </x:c>
    </x:row>
    <x:row r="2419" spans="3:8">
      <x:c r="C2419" s="241" t="s">
        <x:v>6090</x:v>
      </x:c>
      <x:c r="D2419" s="240" t="s">
        <x:v>4027</x:v>
      </x:c>
      <x:c r="E2419" s="240">
        <x:v>1</x:v>
      </x:c>
      <x:c r="F2419" s="241" t="s">
        <x:v>6267</x:v>
      </x:c>
      <x:c r="G2419" s="240" t="s">
        <x:v>4067</x:v>
      </x:c>
      <x:c r="H2419" s="240">
        <x:v>1</x:v>
      </x:c>
    </x:row>
    <x:row r="2420" spans="5:5">
      <x:c r="E2420" s="240">
        <x:f>SUM(E2408:E2419)</x:f>
        <x:v>12</x:v>
      </x:c>
    </x:row>
    <x:row r="2421" spans="1:9">
      <x:c r="A2421" s="232">
        <x:v>45885</x:v>
      </x:c>
      <x:c r="B2421" s="499"/>
      <x:c r="C2421" s="241" t="s">
        <x:v>8459</x:v>
      </x:c>
      <x:c r="D2421" s="240" t="s">
        <x:v>4061</x:v>
      </x:c>
      <x:c r="E2421" s="240">
        <x:v>1</x:v>
      </x:c>
      <x:c r="F2421" s="402" t="s">
        <x:v>12689</x:v>
      </x:c>
      <x:c r="G2421" s="403" t="s">
        <x:v>4027</x:v>
      </x:c>
      <x:c r="H2421" s="403">
        <x:v>1</x:v>
      </x:c>
      <x:c r="I2421" s="240" t="s">
        <x:v>10339</x:v>
      </x:c>
    </x:row>
    <x:row r="2422" spans="3:9">
      <x:c r="C2422" s="241" t="s">
        <x:v>8948</x:v>
      </x:c>
      <x:c r="D2422" s="240" t="s">
        <x:v>4007</x:v>
      </x:c>
      <x:c r="E2422" s="240">
        <x:v>1</x:v>
      </x:c>
      <x:c r="F2422" s="241" t="s">
        <x:v>5926</x:v>
      </x:c>
      <x:c r="G2422" s="240" t="s">
        <x:v>4067</x:v>
      </x:c>
      <x:c r="H2422" s="240">
        <x:v>1</x:v>
      </x:c>
      <x:c r="I2422" s="240" t="s">
        <x:v>10339</x:v>
      </x:c>
    </x:row>
    <x:row r="2423" spans="3:9">
      <x:c r="C2423" s="241" t="s">
        <x:v>6311</x:v>
      </x:c>
      <x:c r="D2423" s="240" t="s">
        <x:v>4007</x:v>
      </x:c>
      <x:c r="E2423" s="240">
        <x:v>1</x:v>
      </x:c>
      <x:c r="F2423" s="241" t="s">
        <x:v>5815</x:v>
      </x:c>
      <x:c r="G2423" s="240" t="s">
        <x:v>4027</x:v>
      </x:c>
      <x:c r="H2423" s="240">
        <x:v>1</x:v>
      </x:c>
      <x:c r="I2423" s="240" t="s">
        <x:v>10339</x:v>
      </x:c>
    </x:row>
    <x:row r="2424" spans="3:9">
      <x:c r="C2424" s="241" t="s">
        <x:v>12331</x:v>
      </x:c>
      <x:c r="D2424" s="240" t="s">
        <x:v>4007</x:v>
      </x:c>
      <x:c r="E2424" s="240">
        <x:v>1</x:v>
      </x:c>
      <x:c r="F2424" s="366" t="s">
        <x:v>2299</x:v>
      </x:c>
      <x:c r="G2424" s="367" t="s">
        <x:v>4067</x:v>
      </x:c>
      <x:c r="H2424" s="367">
        <x:v>1</x:v>
      </x:c>
      <x:c r="I2424" s="240" t="s">
        <x:v>6487</x:v>
      </x:c>
    </x:row>
    <x:row r="2425" spans="3:8">
      <x:c r="C2425" s="241" t="s">
        <x:v>4468</x:v>
      </x:c>
      <x:c r="D2425" s="240" t="s">
        <x:v>4007</x:v>
      </x:c>
      <x:c r="E2425" s="240">
        <x:v>1</x:v>
      </x:c>
      <x:c r="F2425" s="366" t="s">
        <x:v>12331</x:v>
      </x:c>
      <x:c r="G2425" s="367" t="s">
        <x:v>4007</x:v>
      </x:c>
      <x:c r="H2425" s="367">
        <x:v>1</x:v>
      </x:c>
    </x:row>
    <x:row r="2426" spans="3:8">
      <x:c r="C2426" s="241" t="s">
        <x:v>12341</x:v>
      </x:c>
      <x:c r="D2426" s="240" t="s">
        <x:v>6097</x:v>
      </x:c>
      <x:c r="E2426" s="240">
        <x:v>1</x:v>
      </x:c>
      <x:c r="F2426" s="366" t="s">
        <x:v>12341</x:v>
      </x:c>
      <x:c r="G2426" s="367" t="s">
        <x:v>6097</x:v>
      </x:c>
      <x:c r="H2426" s="367">
        <x:v>1</x:v>
      </x:c>
    </x:row>
    <x:row r="2427" spans="3:9">
      <x:c r="C2427" s="241" t="s">
        <x:v>5926</x:v>
      </x:c>
      <x:c r="D2427" s="240" t="s">
        <x:v>4067</x:v>
      </x:c>
      <x:c r="E2427" s="240">
        <x:v>1</x:v>
      </x:c>
      <x:c r="F2427" s="366" t="s">
        <x:v>5552</x:v>
      </x:c>
      <x:c r="G2427" s="367" t="s">
        <x:v>4027</x:v>
      </x:c>
      <x:c r="H2427" s="367">
        <x:v>1</x:v>
      </x:c>
      <x:c r="I2427" s="240" t="s">
        <x:v>6487</x:v>
      </x:c>
    </x:row>
    <x:row r="2428" spans="3:8">
      <x:c r="C2428" s="241" t="s">
        <x:v>2299</x:v>
      </x:c>
      <x:c r="D2428" s="240" t="s">
        <x:v>4067</x:v>
      </x:c>
      <x:c r="E2428" s="240">
        <x:v>1</x:v>
      </x:c>
      <x:c r="F2428" s="241" t="s">
        <x:v>6273</x:v>
      </x:c>
      <x:c r="G2428" s="240" t="s">
        <x:v>4027</x:v>
      </x:c>
      <x:c r="H2428" s="240">
        <x:v>1</x:v>
      </x:c>
    </x:row>
    <x:row r="2429" spans="3:8">
      <x:c r="C2429" s="241" t="s">
        <x:v>6115</x:v>
      </x:c>
      <x:c r="D2429" s="240" t="s">
        <x:v>4067</x:v>
      </x:c>
      <x:c r="E2429" s="240">
        <x:v>1</x:v>
      </x:c>
      <x:c r="F2429" s="241" t="s">
        <x:v>6288</x:v>
      </x:c>
      <x:c r="G2429" s="240" t="s">
        <x:v>4027</x:v>
      </x:c>
      <x:c r="H2429" s="240">
        <x:v>1</x:v>
      </x:c>
    </x:row>
    <x:row r="2430" spans="3:9">
      <x:c r="C2430" s="241" t="s">
        <x:v>6094</x:v>
      </x:c>
      <x:c r="D2430" s="240" t="s">
        <x:v>4067</x:v>
      </x:c>
      <x:c r="E2430" s="240">
        <x:v>1</x:v>
      </x:c>
      <x:c r="F2430" s="283" t="s">
        <x:v>8948</x:v>
      </x:c>
      <x:c r="G2430" s="284" t="s">
        <x:v>4007</x:v>
      </x:c>
      <x:c r="H2430" s="284">
        <x:v>1</x:v>
      </x:c>
      <x:c r="I2430" s="240" t="s">
        <x:v>6487</x:v>
      </x:c>
    </x:row>
    <x:row r="2431" spans="3:8">
      <x:c r="C2431" s="241" t="s">
        <x:v>4404</x:v>
      </x:c>
      <x:c r="D2431" s="240" t="s">
        <x:v>4067</x:v>
      </x:c>
      <x:c r="E2431" s="240">
        <x:v>1</x:v>
      </x:c>
      <x:c r="F2431" s="283" t="s">
        <x:v>4603</x:v>
      </x:c>
      <x:c r="G2431" s="284" t="s">
        <x:v>4027</x:v>
      </x:c>
      <x:c r="H2431" s="284">
        <x:v>1</x:v>
      </x:c>
    </x:row>
    <x:row r="2432" spans="3:8">
      <x:c r="C2432" s="241" t="s">
        <x:v>8464</x:v>
      </x:c>
      <x:c r="D2432" s="240" t="s">
        <x:v>6089</x:v>
      </x:c>
      <x:c r="E2432" s="240">
        <x:v>1</x:v>
      </x:c>
      <x:c r="F2432" s="283" t="s">
        <x:v>6142</x:v>
      </x:c>
      <x:c r="G2432" s="284" t="s">
        <x:v>4027</x:v>
      </x:c>
      <x:c r="H2432" s="284">
        <x:v>1</x:v>
      </x:c>
    </x:row>
    <x:row r="2433" spans="3:8">
      <x:c r="C2433" s="241" t="s">
        <x:v>4484</x:v>
      </x:c>
      <x:c r="D2433" s="240" t="s">
        <x:v>6089</x:v>
      </x:c>
      <x:c r="E2433" s="240">
        <x:v>1</x:v>
      </x:c>
      <x:c r="F2433" s="241" t="s">
        <x:v>8459</x:v>
      </x:c>
      <x:c r="G2433" s="240" t="s">
        <x:v>4061</x:v>
      </x:c>
      <x:c r="H2433" s="240">
        <x:v>1</x:v>
      </x:c>
    </x:row>
    <x:row r="2434" spans="3:9">
      <x:c r="C2434" s="241" t="s">
        <x:v>12689</x:v>
      </x:c>
      <x:c r="D2434" s="240" t="s">
        <x:v>4027</x:v>
      </x:c>
      <x:c r="E2434" s="240">
        <x:v>1</x:v>
      </x:c>
      <x:c r="F2434" s="241" t="s">
        <x:v>6115</x:v>
      </x:c>
      <x:c r="G2434" s="240" t="s">
        <x:v>4067</x:v>
      </x:c>
      <x:c r="H2434" s="240">
        <x:v>1</x:v>
      </x:c>
      <x:c r="I2434" s="240" t="s">
        <x:v>6487</x:v>
      </x:c>
    </x:row>
    <x:row r="2435" spans="3:8">
      <x:c r="C2435" s="241" t="s">
        <x:v>5815</x:v>
      </x:c>
      <x:c r="D2435" s="240" t="s">
        <x:v>4027</x:v>
      </x:c>
      <x:c r="E2435" s="240">
        <x:v>1</x:v>
      </x:c>
      <x:c r="F2435" s="241" t="s">
        <x:v>8368</x:v>
      </x:c>
      <x:c r="G2435" s="240" t="s">
        <x:v>4027</x:v>
      </x:c>
      <x:c r="H2435" s="240">
        <x:v>1</x:v>
      </x:c>
    </x:row>
    <x:row r="2436" spans="3:8">
      <x:c r="C2436" s="241" t="s">
        <x:v>5552</x:v>
      </x:c>
      <x:c r="D2436" s="240" t="s">
        <x:v>4027</x:v>
      </x:c>
      <x:c r="E2436" s="240">
        <x:v>1</x:v>
      </x:c>
      <x:c r="F2436" s="241" t="s">
        <x:v>9044</x:v>
      </x:c>
      <x:c r="G2436" s="240" t="s">
        <x:v>4027</x:v>
      </x:c>
      <x:c r="H2436" s="240">
        <x:v>1</x:v>
      </x:c>
    </x:row>
    <x:row r="2437" spans="3:9">
      <x:c r="C2437" s="241" t="s">
        <x:v>6273</x:v>
      </x:c>
      <x:c r="D2437" s="240" t="s">
        <x:v>4027</x:v>
      </x:c>
      <x:c r="E2437" s="240">
        <x:v>1</x:v>
      </x:c>
      <x:c r="F2437" s="241" t="s">
        <x:v>4468</x:v>
      </x:c>
      <x:c r="G2437" s="240" t="s">
        <x:v>4007</x:v>
      </x:c>
      <x:c r="H2437" s="240">
        <x:v>1</x:v>
      </x:c>
      <x:c r="I2437" s="240" t="s">
        <x:v>6487</x:v>
      </x:c>
    </x:row>
    <x:row r="2438" spans="3:9">
      <x:c r="C2438" s="241" t="s">
        <x:v>6288</x:v>
      </x:c>
      <x:c r="D2438" s="240" t="s">
        <x:v>4027</x:v>
      </x:c>
      <x:c r="E2438" s="240">
        <x:v>1</x:v>
      </x:c>
      <x:c r="F2438" s="485" t="s">
        <x:v>6094</x:v>
      </x:c>
      <x:c r="G2438" s="486" t="s">
        <x:v>4067</x:v>
      </x:c>
      <x:c r="H2438" s="486">
        <x:v>1</x:v>
      </x:c>
      <x:c r="I2438" s="240" t="s">
        <x:v>6487</x:v>
      </x:c>
    </x:row>
    <x:row r="2439" spans="3:8">
      <x:c r="C2439" s="241" t="s">
        <x:v>4603</x:v>
      </x:c>
      <x:c r="D2439" s="240" t="s">
        <x:v>4027</x:v>
      </x:c>
      <x:c r="E2439" s="240">
        <x:v>1</x:v>
      </x:c>
      <x:c r="F2439" s="241" t="s">
        <x:v>4404</x:v>
      </x:c>
      <x:c r="G2439" s="240" t="s">
        <x:v>4067</x:v>
      </x:c>
      <x:c r="H2439" s="240">
        <x:v>1</x:v>
      </x:c>
    </x:row>
    <x:row r="2440" spans="3:9">
      <x:c r="C2440" s="241" t="s">
        <x:v>6142</x:v>
      </x:c>
      <x:c r="D2440" s="240" t="s">
        <x:v>4027</x:v>
      </x:c>
      <x:c r="E2440" s="240">
        <x:v>1</x:v>
      </x:c>
      <x:c r="F2440" s="241" t="s">
        <x:v>8464</x:v>
      </x:c>
      <x:c r="G2440" s="240" t="s">
        <x:v>6089</x:v>
      </x:c>
      <x:c r="H2440" s="240">
        <x:v>1</x:v>
      </x:c>
      <x:c r="I2440" s="240" t="s">
        <x:v>10339</x:v>
      </x:c>
    </x:row>
    <x:row r="2441" spans="3:8">
      <x:c r="C2441" s="241" t="s">
        <x:v>8368</x:v>
      </x:c>
      <x:c r="D2441" s="240" t="s">
        <x:v>4027</x:v>
      </x:c>
      <x:c r="E2441" s="240">
        <x:v>1</x:v>
      </x:c>
      <x:c r="F2441" s="241" t="s">
        <x:v>4484</x:v>
      </x:c>
      <x:c r="G2441" s="240" t="s">
        <x:v>6089</x:v>
      </x:c>
      <x:c r="H2441" s="240">
        <x:v>1</x:v>
      </x:c>
    </x:row>
    <x:row r="2442" spans="3:8">
      <x:c r="C2442" s="241" t="s">
        <x:v>9044</x:v>
      </x:c>
      <x:c r="D2442" s="240" t="s">
        <x:v>4027</x:v>
      </x:c>
      <x:c r="E2442" s="240">
        <x:v>1</x:v>
      </x:c>
      <x:c r="F2442" s="487" t="s">
        <x:v>6311</x:v>
      </x:c>
      <x:c r="G2442" s="488" t="s">
        <x:v>4007</x:v>
      </x:c>
      <x:c r="H2442" s="488">
        <x:v>1</x:v>
      </x:c>
    </x:row>
    <x:row r="2443" spans="5:5">
      <x:c r="E2443" s="240">
        <x:f>SUM(E2421:E2442)</x:f>
        <x:v>22</x:v>
      </x:c>
    </x:row>
    <x:row r="2444" spans="1:8">
      <x:c r="A2444" s="232">
        <x:v>45886</x:v>
      </x:c>
      <x:c r="B2444" s="499"/>
      <x:c r="C2444" s="241" t="s">
        <x:v>8455</x:v>
      </x:c>
      <x:c r="D2444" s="240" t="s">
        <x:v>4061</x:v>
      </x:c>
      <x:c r="E2444" s="240">
        <x:v>1</x:v>
      </x:c>
      <x:c r="F2444" s="402" t="s">
        <x:v>7677</x:v>
      </x:c>
      <x:c r="G2444" s="403" t="s">
        <x:v>4067</x:v>
      </x:c>
      <x:c r="H2444" s="403">
        <x:v>1</x:v>
      </x:c>
    </x:row>
    <x:row r="2445" spans="3:9">
      <x:c r="C2445" s="241" t="s">
        <x:v>4393</x:v>
      </x:c>
      <x:c r="D2445" s="240" t="s">
        <x:v>4007</x:v>
      </x:c>
      <x:c r="E2445" s="240">
        <x:v>1</x:v>
      </x:c>
      <x:c r="F2445" s="402" t="s">
        <x:v>7660</x:v>
      </x:c>
      <x:c r="G2445" s="403" t="s">
        <x:v>4027</x:v>
      </x:c>
      <x:c r="H2445" s="403">
        <x:v>1</x:v>
      </x:c>
      <x:c r="I2445" s="240" t="s">
        <x:v>10339</x:v>
      </x:c>
    </x:row>
    <x:row r="2446" spans="3:9">
      <x:c r="C2446" s="241" t="s">
        <x:v>6311</x:v>
      </x:c>
      <x:c r="D2446" s="240" t="s">
        <x:v>4007</x:v>
      </x:c>
      <x:c r="E2446" s="240">
        <x:v>1</x:v>
      </x:c>
      <x:c r="F2446" s="402" t="s">
        <x:v>5950</x:v>
      </x:c>
      <x:c r="G2446" s="403" t="s">
        <x:v>4027</x:v>
      </x:c>
      <x:c r="H2446" s="403">
        <x:v>1</x:v>
      </x:c>
      <x:c r="I2446" s="240" t="s">
        <x:v>6487</x:v>
      </x:c>
    </x:row>
    <x:row r="2447" spans="3:8">
      <x:c r="C2447" s="241" t="s">
        <x:v>8993</x:v>
      </x:c>
      <x:c r="D2447" s="240" t="s">
        <x:v>6097</x:v>
      </x:c>
      <x:c r="E2447" s="240">
        <x:v>1</x:v>
      </x:c>
      <x:c r="F2447" s="241" t="s">
        <x:v>6142</x:v>
      </x:c>
      <x:c r="G2447" s="240" t="s">
        <x:v>4027</x:v>
      </x:c>
      <x:c r="H2447" s="240">
        <x:v>1</x:v>
      </x:c>
    </x:row>
    <x:row r="2448" spans="3:8">
      <x:c r="C2448" s="241" t="s">
        <x:v>4408</x:v>
      </x:c>
      <x:c r="D2448" s="240" t="s">
        <x:v>6097</x:v>
      </x:c>
      <x:c r="E2448" s="240">
        <x:v>1</x:v>
      </x:c>
      <x:c r="F2448" s="241" t="s">
        <x:v>9166</x:v>
      </x:c>
      <x:c r="G2448" s="240" t="s">
        <x:v>6089</x:v>
      </x:c>
      <x:c r="H2448" s="240">
        <x:v>1</x:v>
      </x:c>
    </x:row>
    <x:row r="2449" spans="3:8">
      <x:c r="C2449" s="241" t="s">
        <x:v>7677</x:v>
      </x:c>
      <x:c r="D2449" s="240" t="s">
        <x:v>4067</x:v>
      </x:c>
      <x:c r="E2449" s="240">
        <x:v>1</x:v>
      </x:c>
      <x:c r="F2449" s="489" t="s">
        <x:v>9296</x:v>
      </x:c>
      <x:c r="G2449" s="490" t="s">
        <x:v>4027</x:v>
      </x:c>
      <x:c r="H2449" s="490">
        <x:v>1</x:v>
      </x:c>
    </x:row>
    <x:row r="2450" spans="3:8">
      <x:c r="C2450" s="241" t="s">
        <x:v>6212</x:v>
      </x:c>
      <x:c r="D2450" s="240" t="s">
        <x:v>4067</x:v>
      </x:c>
      <x:c r="E2450" s="240">
        <x:v>1</x:v>
      </x:c>
      <x:c r="F2450" s="489" t="s">
        <x:v>4604</x:v>
      </x:c>
      <x:c r="G2450" s="490" t="s">
        <x:v>4027</x:v>
      </x:c>
      <x:c r="H2450" s="490">
        <x:v>1</x:v>
      </x:c>
    </x:row>
    <x:row r="2451" spans="3:8">
      <x:c r="C2451" s="241" t="s">
        <x:v>2097</x:v>
      </x:c>
      <x:c r="D2451" s="240" t="s">
        <x:v>4067</x:v>
      </x:c>
      <x:c r="E2451" s="240">
        <x:v>1</x:v>
      </x:c>
      <x:c r="F2451" s="489" t="s">
        <x:v>8455</x:v>
      </x:c>
      <x:c r="G2451" s="490" t="s">
        <x:v>4061</x:v>
      </x:c>
      <x:c r="H2451" s="490">
        <x:v>1</x:v>
      </x:c>
    </x:row>
    <x:row r="2452" spans="3:8">
      <x:c r="C2452" s="241" t="s">
        <x:v>9166</x:v>
      </x:c>
      <x:c r="D2452" s="240" t="s">
        <x:v>6089</x:v>
      </x:c>
      <x:c r="E2452" s="240">
        <x:v>1</x:v>
      </x:c>
      <x:c r="F2452" s="489" t="s">
        <x:v>6212</x:v>
      </x:c>
      <x:c r="G2452" s="490" t="s">
        <x:v>4067</x:v>
      </x:c>
      <x:c r="H2452" s="490">
        <x:v>1</x:v>
      </x:c>
    </x:row>
    <x:row r="2453" spans="3:9">
      <x:c r="C2453" s="241" t="s">
        <x:v>5847</x:v>
      </x:c>
      <x:c r="D2453" s="240" t="s">
        <x:v>6089</x:v>
      </x:c>
      <x:c r="E2453" s="240">
        <x:v>1</x:v>
      </x:c>
      <x:c r="F2453" s="241" t="s">
        <x:v>8993</x:v>
      </x:c>
      <x:c r="G2453" s="240" t="s">
        <x:v>6097</x:v>
      </x:c>
      <x:c r="H2453" s="240">
        <x:v>1</x:v>
      </x:c>
      <x:c r="I2453" s="240" t="s">
        <x:v>10339</x:v>
      </x:c>
    </x:row>
    <x:row r="2454" spans="3:9">
      <x:c r="C2454" s="241" t="s">
        <x:v>4502</x:v>
      </x:c>
      <x:c r="D2454" s="240" t="s">
        <x:v>6089</x:v>
      </x:c>
      <x:c r="E2454" s="240">
        <x:v>1</x:v>
      </x:c>
      <x:c r="F2454" s="241" t="s">
        <x:v>5847</x:v>
      </x:c>
      <x:c r="G2454" s="240" t="s">
        <x:v>6089</x:v>
      </x:c>
      <x:c r="H2454" s="240">
        <x:v>1</x:v>
      </x:c>
      <x:c r="I2454" s="240" t="s">
        <x:v>10339</x:v>
      </x:c>
    </x:row>
    <x:row r="2455" spans="3:8">
      <x:c r="C2455" s="241" t="s">
        <x:v>4548</x:v>
      </x:c>
      <x:c r="D2455" s="240" t="s">
        <x:v>6089</x:v>
      </x:c>
      <x:c r="E2455" s="240">
        <x:v>1</x:v>
      </x:c>
      <x:c r="F2455" s="280" t="s">
        <x:v>6073</x:v>
      </x:c>
      <x:c r="G2455" s="281" t="s">
        <x:v>4027</x:v>
      </x:c>
      <x:c r="H2455" s="281">
        <x:v>1</x:v>
      </x:c>
    </x:row>
    <x:row r="2456" spans="3:8">
      <x:c r="C2456" s="241" t="s">
        <x:v>7660</x:v>
      </x:c>
      <x:c r="D2456" s="240" t="s">
        <x:v>4027</x:v>
      </x:c>
      <x:c r="E2456" s="240">
        <x:v>1</x:v>
      </x:c>
      <x:c r="F2456" s="280" t="s">
        <x:v>4502</x:v>
      </x:c>
      <x:c r="G2456" s="281" t="s">
        <x:v>6089</x:v>
      </x:c>
      <x:c r="H2456" s="281">
        <x:v>1</x:v>
      </x:c>
    </x:row>
    <x:row r="2457" spans="3:8">
      <x:c r="C2457" s="241" t="s">
        <x:v>5950</x:v>
      </x:c>
      <x:c r="D2457" s="240" t="s">
        <x:v>4027</x:v>
      </x:c>
      <x:c r="E2457" s="240">
        <x:v>1</x:v>
      </x:c>
      <x:c r="F2457" s="280" t="s">
        <x:v>4548</x:v>
      </x:c>
      <x:c r="G2457" s="281" t="s">
        <x:v>6089</x:v>
      </x:c>
      <x:c r="H2457" s="281">
        <x:v>1</x:v>
      </x:c>
    </x:row>
    <x:row r="2458" spans="3:8">
      <x:c r="C2458" s="241" t="s">
        <x:v>6142</x:v>
      </x:c>
      <x:c r="D2458" s="240" t="s">
        <x:v>4027</x:v>
      </x:c>
      <x:c r="E2458" s="240">
        <x:v>1</x:v>
      </x:c>
      <x:c r="F2458" s="280" t="s">
        <x:v>4408</x:v>
      </x:c>
      <x:c r="G2458" s="281" t="s">
        <x:v>6097</x:v>
      </x:c>
      <x:c r="H2458" s="281">
        <x:v>1</x:v>
      </x:c>
    </x:row>
    <x:row r="2459" spans="3:8">
      <x:c r="C2459" s="241" t="s">
        <x:v>9296</x:v>
      </x:c>
      <x:c r="D2459" s="240" t="s">
        <x:v>4027</x:v>
      </x:c>
      <x:c r="E2459" s="240">
        <x:v>1</x:v>
      </x:c>
      <x:c r="F2459" s="280" t="s">
        <x:v>4509</x:v>
      </x:c>
      <x:c r="G2459" s="281" t="s">
        <x:v>4027</x:v>
      </x:c>
      <x:c r="H2459" s="281">
        <x:v>1</x:v>
      </x:c>
    </x:row>
    <x:row r="2460" spans="3:8">
      <x:c r="C2460" s="241" t="s">
        <x:v>4604</x:v>
      </x:c>
      <x:c r="D2460" s="240" t="s">
        <x:v>4027</x:v>
      </x:c>
      <x:c r="E2460" s="240">
        <x:v>1</x:v>
      </x:c>
      <x:c r="F2460" s="241" t="s">
        <x:v>4393</x:v>
      </x:c>
      <x:c r="G2460" s="240" t="s">
        <x:v>4007</x:v>
      </x:c>
      <x:c r="H2460" s="240">
        <x:v>1</x:v>
      </x:c>
    </x:row>
    <x:row r="2461" spans="3:8">
      <x:c r="C2461" s="241" t="s">
        <x:v>6073</x:v>
      </x:c>
      <x:c r="D2461" s="240" t="s">
        <x:v>4027</x:v>
      </x:c>
      <x:c r="E2461" s="240">
        <x:v>1</x:v>
      </x:c>
      <x:c r="F2461" s="241" t="s">
        <x:v>6311</x:v>
      </x:c>
      <x:c r="G2461" s="240" t="s">
        <x:v>4007</x:v>
      </x:c>
      <x:c r="H2461" s="240">
        <x:v>1</x:v>
      </x:c>
    </x:row>
    <x:row r="2462" spans="3:8">
      <x:c r="C2462" s="241" t="s">
        <x:v>4509</x:v>
      </x:c>
      <x:c r="D2462" s="240" t="s">
        <x:v>4027</x:v>
      </x:c>
      <x:c r="E2462" s="240">
        <x:v>1</x:v>
      </x:c>
      <x:c r="F2462" s="241" t="s">
        <x:v>2097</x:v>
      </x:c>
      <x:c r="G2462" s="240" t="s">
        <x:v>4067</x:v>
      </x:c>
      <x:c r="H2462" s="240">
        <x:v>1</x:v>
      </x:c>
    </x:row>
    <x:row r="2463" spans="5:5">
      <x:c r="E2463" s="240">
        <x:f>SUM(E2444:E2462)</x:f>
        <x:v>19</x:v>
      </x:c>
    </x:row>
    <x:row r="2464" spans="1:9">
      <x:c r="A2464" s="232">
        <x:v>45887</x:v>
      </x:c>
      <x:c r="B2464" s="499"/>
      <x:c r="C2464" s="241" t="s">
        <x:v>9129</x:v>
      </x:c>
      <x:c r="D2464" s="240" t="s">
        <x:v>4007</x:v>
      </x:c>
      <x:c r="E2464" s="240">
        <x:v>1</x:v>
      </x:c>
      <x:c r="F2464" s="403" t="s">
        <x:v>7870</x:v>
      </x:c>
      <x:c r="G2464" s="403" t="s">
        <x:v>4027</x:v>
      </x:c>
      <x:c r="H2464" s="403">
        <x:v>1</x:v>
      </x:c>
      <x:c r="I2464" s="240" t="s">
        <x:v>10339</x:v>
      </x:c>
    </x:row>
    <x:row r="2465" spans="3:9">
      <x:c r="C2465" s="241" t="s">
        <x:v>8948</x:v>
      </x:c>
      <x:c r="D2465" s="240" t="s">
        <x:v>4007</x:v>
      </x:c>
      <x:c r="E2465" s="240">
        <x:v>1</x:v>
      </x:c>
      <x:c r="F2465" s="240" t="s">
        <x:v>9217</x:v>
      </x:c>
      <x:c r="G2465" s="240" t="s">
        <x:v>4027</x:v>
      </x:c>
      <x:c r="H2465" s="240">
        <x:v>1</x:v>
      </x:c>
      <x:c r="I2465" s="240" t="s">
        <x:v>6487</x:v>
      </x:c>
    </x:row>
    <x:row r="2466" spans="3:8">
      <x:c r="C2466" s="241" t="s">
        <x:v>9127</x:v>
      </x:c>
      <x:c r="D2466" s="240" t="s">
        <x:v>4007</x:v>
      </x:c>
      <x:c r="E2466" s="240">
        <x:v>1</x:v>
      </x:c>
      <x:c r="F2466" s="394" t="s">
        <x:v>8460</x:v>
      </x:c>
      <x:c r="G2466" s="394" t="s">
        <x:v>6089</x:v>
      </x:c>
      <x:c r="H2466" s="394">
        <x:v>1</x:v>
      </x:c>
    </x:row>
    <x:row r="2467" spans="3:8">
      <x:c r="C2467" s="241" t="s">
        <x:v>4440</x:v>
      </x:c>
      <x:c r="D2467" s="240" t="s">
        <x:v>6097</x:v>
      </x:c>
      <x:c r="E2467" s="240">
        <x:v>1</x:v>
      </x:c>
      <x:c r="F2467" s="240" t="s">
        <x:v>4440</x:v>
      </x:c>
      <x:c r="G2467" s="240" t="s">
        <x:v>6097</x:v>
      </x:c>
      <x:c r="H2467" s="240">
        <x:v>1</x:v>
      </x:c>
    </x:row>
    <x:row r="2468" spans="3:9">
      <x:c r="C2468" s="241" t="s">
        <x:v>5970</x:v>
      </x:c>
      <x:c r="D2468" s="240" t="s">
        <x:v>6097</x:v>
      </x:c>
      <x:c r="E2468" s="240">
        <x:v>1</x:v>
      </x:c>
      <x:c r="F2468" s="240" t="s">
        <x:v>5970</x:v>
      </x:c>
      <x:c r="G2468" s="240" t="s">
        <x:v>6097</x:v>
      </x:c>
      <x:c r="H2468" s="240">
        <x:v>1</x:v>
      </x:c>
      <x:c r="I2468" s="240" t="s">
        <x:v>6487</x:v>
      </x:c>
    </x:row>
    <x:row r="2469" spans="3:8">
      <x:c r="C2469" s="241" t="s">
        <x:v>9195</x:v>
      </x:c>
      <x:c r="D2469" s="240" t="s">
        <x:v>6097</x:v>
      </x:c>
      <x:c r="E2469" s="240">
        <x:v>1</x:v>
      </x:c>
      <x:c r="F2469" s="240" t="s">
        <x:v>9129</x:v>
      </x:c>
      <x:c r="G2469" s="240" t="s">
        <x:v>4007</x:v>
      </x:c>
      <x:c r="H2469" s="240">
        <x:v>1</x:v>
      </x:c>
    </x:row>
    <x:row r="2470" spans="3:9">
      <x:c r="C2470" s="241" t="s">
        <x:v>9182</x:v>
      </x:c>
      <x:c r="D2470" s="240" t="s">
        <x:v>6097</x:v>
      </x:c>
      <x:c r="E2470" s="240">
        <x:v>1</x:v>
      </x:c>
      <x:c r="F2470" s="240" t="s">
        <x:v>8948</x:v>
      </x:c>
      <x:c r="G2470" s="240" t="s">
        <x:v>4007</x:v>
      </x:c>
      <x:c r="H2470" s="240">
        <x:v>1</x:v>
      </x:c>
      <x:c r="I2470" s="240" t="s">
        <x:v>10339</x:v>
      </x:c>
    </x:row>
    <x:row r="2471" spans="3:8">
      <x:c r="C2471" s="241" t="s">
        <x:v>8986</x:v>
      </x:c>
      <x:c r="D2471" s="240" t="s">
        <x:v>6097</x:v>
      </x:c>
      <x:c r="E2471" s="240">
        <x:v>1</x:v>
      </x:c>
      <x:c r="F2471" s="284" t="s">
        <x:v>9195</x:v>
      </x:c>
      <x:c r="G2471" s="284" t="s">
        <x:v>6097</x:v>
      </x:c>
      <x:c r="H2471" s="284">
        <x:v>1</x:v>
      </x:c>
    </x:row>
    <x:row r="2472" spans="3:9">
      <x:c r="C2472" s="241" t="s">
        <x:v>6205</x:v>
      </x:c>
      <x:c r="D2472" s="240" t="s">
        <x:v>6097</x:v>
      </x:c>
      <x:c r="E2472" s="240">
        <x:v>2</x:v>
      </x:c>
      <x:c r="F2472" s="284" t="s">
        <x:v>5567</x:v>
      </x:c>
      <x:c r="G2472" s="284" t="s">
        <x:v>4067</x:v>
      </x:c>
      <x:c r="H2472" s="284">
        <x:v>1</x:v>
      </x:c>
      <x:c r="I2472" s="240" t="s">
        <x:v>10339</x:v>
      </x:c>
    </x:row>
    <x:row r="2473" spans="3:8">
      <x:c r="C2473" s="241" t="s">
        <x:v>5567</x:v>
      </x:c>
      <x:c r="D2473" s="240" t="s">
        <x:v>4067</x:v>
      </x:c>
      <x:c r="E2473" s="240">
        <x:v>1</x:v>
      </x:c>
      <x:c r="F2473" s="284" t="s">
        <x:v>2223</x:v>
      </x:c>
      <x:c r="G2473" s="284" t="s">
        <x:v>6089</x:v>
      </x:c>
      <x:c r="H2473" s="284">
        <x:v>1</x:v>
      </x:c>
    </x:row>
    <x:row r="2474" spans="3:8">
      <x:c r="C2474" s="241" t="s">
        <x:v>8348</x:v>
      </x:c>
      <x:c r="D2474" s="240" t="s">
        <x:v>4067</x:v>
      </x:c>
      <x:c r="E2474" s="240">
        <x:v>1</x:v>
      </x:c>
      <x:c r="F2474" s="240" t="s">
        <x:v>8348</x:v>
      </x:c>
      <x:c r="G2474" s="240" t="s">
        <x:v>4067</x:v>
      </x:c>
      <x:c r="H2474" s="240">
        <x:v>1</x:v>
      </x:c>
    </x:row>
    <x:row r="2475" spans="3:8">
      <x:c r="C2475" s="241" t="s">
        <x:v>9032</x:v>
      </x:c>
      <x:c r="D2475" s="240" t="s">
        <x:v>4067</x:v>
      </x:c>
      <x:c r="E2475" s="240">
        <x:v>1</x:v>
      </x:c>
      <x:c r="F2475" s="240" t="s">
        <x:v>9032</x:v>
      </x:c>
      <x:c r="G2475" s="240" t="s">
        <x:v>4067</x:v>
      </x:c>
      <x:c r="H2475" s="240">
        <x:v>1</x:v>
      </x:c>
    </x:row>
    <x:row r="2476" spans="3:8">
      <x:c r="C2476" s="241" t="s">
        <x:v>4375</x:v>
      </x:c>
      <x:c r="D2476" s="240" t="s">
        <x:v>4067</x:v>
      </x:c>
      <x:c r="E2476" s="240">
        <x:v>1</x:v>
      </x:c>
      <x:c r="F2476" s="240" t="s">
        <x:v>9182</x:v>
      </x:c>
      <x:c r="G2476" s="240" t="s">
        <x:v>6097</x:v>
      </x:c>
      <x:c r="H2476" s="240">
        <x:v>1</x:v>
      </x:c>
    </x:row>
    <x:row r="2477" spans="3:8">
      <x:c r="C2477" s="241" t="s">
        <x:v>5998</x:v>
      </x:c>
      <x:c r="D2477" s="240" t="s">
        <x:v>4067</x:v>
      </x:c>
      <x:c r="E2477" s="240">
        <x:v>1</x:v>
      </x:c>
      <x:c r="F2477" s="240" t="s">
        <x:v>4375</x:v>
      </x:c>
      <x:c r="G2477" s="240" t="s">
        <x:v>4067</x:v>
      </x:c>
      <x:c r="H2477" s="240">
        <x:v>1</x:v>
      </x:c>
    </x:row>
    <x:row r="2478" spans="3:8">
      <x:c r="C2478" s="241" t="s">
        <x:v>4489</x:v>
      </x:c>
      <x:c r="D2478" s="240" t="s">
        <x:v>4067</x:v>
      </x:c>
      <x:c r="E2478" s="240">
        <x:v>1</x:v>
      </x:c>
      <x:c r="F2478" s="240" t="s">
        <x:v>5998</x:v>
      </x:c>
      <x:c r="G2478" s="240" t="s">
        <x:v>4067</x:v>
      </x:c>
      <x:c r="H2478" s="240">
        <x:v>1</x:v>
      </x:c>
    </x:row>
    <x:row r="2479" spans="3:9">
      <x:c r="C2479" s="241" t="s">
        <x:v>2223</x:v>
      </x:c>
      <x:c r="D2479" s="240" t="s">
        <x:v>6089</x:v>
      </x:c>
      <x:c r="E2479" s="240">
        <x:v>1</x:v>
      </x:c>
      <x:c r="F2479" s="281" t="s">
        <x:v>8986</x:v>
      </x:c>
      <x:c r="G2479" s="281" t="s">
        <x:v>6097</x:v>
      </x:c>
      <x:c r="H2479" s="281">
        <x:v>1</x:v>
      </x:c>
      <x:c r="I2479" s="240" t="s">
        <x:v>10339</x:v>
      </x:c>
    </x:row>
    <x:row r="2480" spans="3:8">
      <x:c r="C2480" s="241" t="s">
        <x:v>8460</x:v>
      </x:c>
      <x:c r="D2480" s="240" t="s">
        <x:v>6089</x:v>
      </x:c>
      <x:c r="E2480" s="240">
        <x:v>1</x:v>
      </x:c>
      <x:c r="F2480" s="281" t="s">
        <x:v>9127</x:v>
      </x:c>
      <x:c r="G2480" s="281" t="s">
        <x:v>4007</x:v>
      </x:c>
      <x:c r="H2480" s="281">
        <x:v>1</x:v>
      </x:c>
    </x:row>
    <x:row r="2481" spans="3:8">
      <x:c r="C2481" s="241" t="s">
        <x:v>7870</x:v>
      </x:c>
      <x:c r="D2481" s="240" t="s">
        <x:v>4027</x:v>
      </x:c>
      <x:c r="E2481" s="240">
        <x:v>1</x:v>
      </x:c>
      <x:c r="F2481" s="281" t="s">
        <x:v>6205</x:v>
      </x:c>
      <x:c r="G2481" s="281" t="s">
        <x:v>6097</x:v>
      </x:c>
      <x:c r="H2481" s="281">
        <x:v>1</x:v>
      </x:c>
    </x:row>
    <x:row r="2482" spans="3:8">
      <x:c r="C2482" s="241" t="s">
        <x:v>9217</x:v>
      </x:c>
      <x:c r="D2482" s="240" t="s">
        <x:v>4027</x:v>
      </x:c>
      <x:c r="E2482" s="240">
        <x:v>1</x:v>
      </x:c>
      <x:c r="F2482" s="281" t="s">
        <x:v>4489</x:v>
      </x:c>
      <x:c r="G2482" s="281" t="s">
        <x:v>4067</x:v>
      </x:c>
      <x:c r="H2482" s="281">
        <x:v>1</x:v>
      </x:c>
    </x:row>
    <x:row r="2483" spans="5:5">
      <x:c r="E2483" s="240">
        <x:f>SUM(E2464:E2482)</x:f>
        <x:v>20</x:v>
      </x:c>
    </x:row>
    <x:row r="2484" spans="1:8">
      <x:c r="A2484" s="232">
        <x:v>45888</x:v>
      </x:c>
      <x:c r="B2484" s="499"/>
      <x:c r="C2484" s="241" t="s">
        <x:v>8398</x:v>
      </x:c>
      <x:c r="D2484" s="240" t="s">
        <x:v>4007</x:v>
      </x:c>
      <x:c r="E2484" s="240">
        <x:v>1</x:v>
      </x:c>
      <x:c r="F2484" s="402" t="s">
        <x:v>2546</x:v>
      </x:c>
      <x:c r="G2484" s="403" t="s">
        <x:v>4067</x:v>
      </x:c>
      <x:c r="H2484" s="403">
        <x:v>1</x:v>
      </x:c>
    </x:row>
    <x:row r="2485" spans="3:9">
      <x:c r="C2485" s="241" t="s">
        <x:v>2063</x:v>
      </x:c>
      <x:c r="D2485" s="240" t="s">
        <x:v>6097</x:v>
      </x:c>
      <x:c r="E2485" s="240">
        <x:v>1</x:v>
      </x:c>
      <x:c r="F2485" s="402" t="s">
        <x:v>2231</x:v>
      </x:c>
      <x:c r="G2485" s="403" t="s">
        <x:v>4067</x:v>
      </x:c>
      <x:c r="H2485" s="403">
        <x:v>1</x:v>
      </x:c>
      <x:c r="I2485" s="240" t="s">
        <x:v>6487</x:v>
      </x:c>
    </x:row>
    <x:row r="2486" spans="3:9">
      <x:c r="C2486" s="241" t="s">
        <x:v>8495</x:v>
      </x:c>
      <x:c r="D2486" s="240" t="s">
        <x:v>6097</x:v>
      </x:c>
      <x:c r="E2486" s="240">
        <x:v>1</x:v>
      </x:c>
      <x:c r="F2486" s="241" t="s">
        <x:v>6085</x:v>
      </x:c>
      <x:c r="G2486" s="240" t="s">
        <x:v>4027</x:v>
      </x:c>
      <x:c r="H2486" s="240">
        <x:v>1</x:v>
      </x:c>
      <x:c r="I2486" s="240" t="s">
        <x:v>10339</x:v>
      </x:c>
    </x:row>
    <x:row r="2487" spans="3:9">
      <x:c r="C2487" s="241" t="s">
        <x:v>4560</x:v>
      </x:c>
      <x:c r="D2487" s="240" t="s">
        <x:v>6097</x:v>
      </x:c>
      <x:c r="E2487" s="240">
        <x:v>1</x:v>
      </x:c>
      <x:c r="F2487" s="393" t="s">
        <x:v>2063</x:v>
      </x:c>
      <x:c r="G2487" s="394" t="s">
        <x:v>6097</x:v>
      </x:c>
      <x:c r="H2487" s="394">
        <x:v>1</x:v>
      </x:c>
      <x:c r="I2487" s="240" t="s">
        <x:v>10339</x:v>
      </x:c>
    </x:row>
    <x:row r="2488" spans="3:8">
      <x:c r="C2488" s="241" t="s">
        <x:v>9107</x:v>
      </x:c>
      <x:c r="D2488" s="240" t="s">
        <x:v>6097</x:v>
      </x:c>
      <x:c r="E2488" s="240">
        <x:v>1</x:v>
      </x:c>
      <x:c r="F2488" s="393" t="s">
        <x:v>9303</x:v>
      </x:c>
      <x:c r="G2488" s="394" t="s">
        <x:v>4067</x:v>
      </x:c>
      <x:c r="H2488" s="394">
        <x:v>1</x:v>
      </x:c>
    </x:row>
    <x:row r="2489" spans="3:9">
      <x:c r="C2489" s="241" t="s">
        <x:v>9182</x:v>
      </x:c>
      <x:c r="D2489" s="240" t="s">
        <x:v>6097</x:v>
      </x:c>
      <x:c r="E2489" s="240">
        <x:v>1</x:v>
      </x:c>
      <x:c r="F2489" s="393" t="s">
        <x:v>5996</x:v>
      </x:c>
      <x:c r="G2489" s="394" t="s">
        <x:v>4067</x:v>
      </x:c>
      <x:c r="H2489" s="394">
        <x:v>1</x:v>
      </x:c>
      <x:c r="I2489" s="240" t="s">
        <x:v>6487</x:v>
      </x:c>
    </x:row>
    <x:row r="2490" spans="3:9">
      <x:c r="C2490" s="241" t="s">
        <x:v>9235</x:v>
      </x:c>
      <x:c r="D2490" s="240" t="s">
        <x:v>6097</x:v>
      </x:c>
      <x:c r="E2490" s="240">
        <x:v>1</x:v>
      </x:c>
      <x:c r="F2490" s="241" t="s">
        <x:v>8495</x:v>
      </x:c>
      <x:c r="G2490" s="240" t="s">
        <x:v>6097</x:v>
      </x:c>
      <x:c r="H2490" s="240">
        <x:v>1</x:v>
      </x:c>
      <x:c r="I2490" s="240" t="s">
        <x:v>6487</x:v>
      </x:c>
    </x:row>
    <x:row r="2491" spans="3:9">
      <x:c r="C2491" s="241" t="s">
        <x:v>1969</x:v>
      </x:c>
      <x:c r="D2491" s="240" t="s">
        <x:v>6097</x:v>
      </x:c>
      <x:c r="E2491" s="240">
        <x:v>2</x:v>
      </x:c>
      <x:c r="F2491" s="241" t="s">
        <x:v>4412</x:v>
      </x:c>
      <x:c r="G2491" s="240" t="s">
        <x:v>4027</x:v>
      </x:c>
      <x:c r="H2491" s="240">
        <x:v>1</x:v>
      </x:c>
      <x:c r="I2491" s="240" t="s">
        <x:v>10339</x:v>
      </x:c>
    </x:row>
    <x:row r="2492" spans="3:8">
      <x:c r="C2492" s="241" t="s">
        <x:v>2546</x:v>
      </x:c>
      <x:c r="D2492" s="240" t="s">
        <x:v>4067</x:v>
      </x:c>
      <x:c r="E2492" s="240">
        <x:v>1</x:v>
      </x:c>
      <x:c r="F2492" s="283" t="s">
        <x:v>4560</x:v>
      </x:c>
      <x:c r="G2492" s="284" t="s">
        <x:v>6097</x:v>
      </x:c>
      <x:c r="H2492" s="284">
        <x:v>1</x:v>
      </x:c>
    </x:row>
    <x:row r="2493" spans="3:8">
      <x:c r="C2493" s="241" t="s">
        <x:v>2231</x:v>
      </x:c>
      <x:c r="D2493" s="240" t="s">
        <x:v>4067</x:v>
      </x:c>
      <x:c r="E2493" s="240">
        <x:v>1</x:v>
      </x:c>
      <x:c r="F2493" s="241" t="s">
        <x:v>9107</x:v>
      </x:c>
      <x:c r="G2493" s="240" t="s">
        <x:v>6097</x:v>
      </x:c>
      <x:c r="H2493" s="240">
        <x:v>1</x:v>
      </x:c>
    </x:row>
    <x:row r="2494" spans="3:8">
      <x:c r="C2494" s="241" t="s">
        <x:v>9303</x:v>
      </x:c>
      <x:c r="D2494" s="240" t="s">
        <x:v>4067</x:v>
      </x:c>
      <x:c r="E2494" s="240">
        <x:v>1</x:v>
      </x:c>
      <x:c r="F2494" s="241" t="s">
        <x:v>8398</x:v>
      </x:c>
      <x:c r="G2494" s="240" t="s">
        <x:v>4007</x:v>
      </x:c>
      <x:c r="H2494" s="240">
        <x:v>1</x:v>
      </x:c>
    </x:row>
    <x:row r="2495" spans="3:9">
      <x:c r="C2495" s="241" t="s">
        <x:v>5996</x:v>
      </x:c>
      <x:c r="D2495" s="240" t="s">
        <x:v>4067</x:v>
      </x:c>
      <x:c r="E2495" s="240">
        <x:v>1</x:v>
      </x:c>
      <x:c r="F2495" s="241" t="s">
        <x:v>9236</x:v>
      </x:c>
      <x:c r="G2495" s="240" t="s">
        <x:v>6089</x:v>
      </x:c>
      <x:c r="H2495" s="240">
        <x:v>1</x:v>
      </x:c>
      <x:c r="I2495" s="240" t="s">
        <x:v>10339</x:v>
      </x:c>
    </x:row>
    <x:row r="2496" spans="3:9">
      <x:c r="C2496" s="241" t="s">
        <x:v>8469</x:v>
      </x:c>
      <x:c r="D2496" s="240" t="s">
        <x:v>4067</x:v>
      </x:c>
      <x:c r="E2496" s="240">
        <x:v>1</x:v>
      </x:c>
      <x:c r="F2496" s="241" t="s">
        <x:v>9182</x:v>
      </x:c>
      <x:c r="G2496" s="240" t="s">
        <x:v>6097</x:v>
      </x:c>
      <x:c r="H2496" s="240">
        <x:v>1</x:v>
      </x:c>
      <x:c r="I2496" s="240" t="s">
        <x:v>6487</x:v>
      </x:c>
    </x:row>
    <x:row r="2497" spans="3:8">
      <x:c r="C2497" s="241" t="s">
        <x:v>9236</x:v>
      </x:c>
      <x:c r="D2497" s="240" t="s">
        <x:v>6089</x:v>
      </x:c>
      <x:c r="E2497" s="240">
        <x:v>1</x:v>
      </x:c>
      <x:c r="F2497" s="241" t="s">
        <x:v>9235</x:v>
      </x:c>
      <x:c r="G2497" s="240" t="s">
        <x:v>6097</x:v>
      </x:c>
      <x:c r="H2497" s="240">
        <x:v>1</x:v>
      </x:c>
    </x:row>
    <x:row r="2498" spans="3:8">
      <x:c r="C2498" s="241" t="s">
        <x:v>6085</x:v>
      </x:c>
      <x:c r="D2498" s="240" t="s">
        <x:v>4027</x:v>
      </x:c>
      <x:c r="E2498" s="240">
        <x:v>1</x:v>
      </x:c>
      <x:c r="F2498" s="241" t="s">
        <x:v>8469</x:v>
      </x:c>
      <x:c r="G2498" s="240" t="s">
        <x:v>4067</x:v>
      </x:c>
      <x:c r="H2498" s="240">
        <x:v>1</x:v>
      </x:c>
    </x:row>
    <x:row r="2499" spans="3:8">
      <x:c r="C2499" s="241" t="s">
        <x:v>4412</x:v>
      </x:c>
      <x:c r="D2499" s="240" t="s">
        <x:v>4027</x:v>
      </x:c>
      <x:c r="E2499" s="240">
        <x:v>1</x:v>
      </x:c>
      <x:c r="F2499" s="280" t="s">
        <x:v>1969</x:v>
      </x:c>
      <x:c r="G2499" s="281" t="s">
        <x:v>6097</x:v>
      </x:c>
      <x:c r="H2499" s="281">
        <x:v>2</x:v>
      </x:c>
    </x:row>
    <x:row r="2500" spans="5:5">
      <x:c r="E2500" s="240">
        <x:f>SUM(E2484:E2499)</x:f>
        <x:v>17</x:v>
      </x:c>
    </x:row>
    <x:row r="2501" spans="1:8">
      <x:c r="A2501" s="232">
        <x:v>45889</x:v>
      </x:c>
      <x:c r="B2501" s="499"/>
      <x:c r="C2501" s="241" t="s">
        <x:v>8930</x:v>
      </x:c>
      <x:c r="D2501" s="240" t="s">
        <x:v>4061</x:v>
      </x:c>
      <x:c r="E2501" s="240">
        <x:v>2</x:v>
      </x:c>
      <x:c r="F2501" s="402" t="s">
        <x:v>5812</x:v>
      </x:c>
      <x:c r="G2501" s="403" t="s">
        <x:v>4027</x:v>
      </x:c>
      <x:c r="H2501" s="403">
        <x:v>1</x:v>
      </x:c>
    </x:row>
    <x:row r="2502" spans="3:8">
      <x:c r="C2502" s="241" t="s">
        <x:v>9129</x:v>
      </x:c>
      <x:c r="D2502" s="240" t="s">
        <x:v>4007</x:v>
      </x:c>
      <x:c r="E2502" s="240">
        <x:v>1</x:v>
      </x:c>
      <x:c r="F2502" s="402" t="s">
        <x:v>2468</x:v>
      </x:c>
      <x:c r="G2502" s="403" t="s">
        <x:v>4027</x:v>
      </x:c>
      <x:c r="H2502" s="403">
        <x:v>1</x:v>
      </x:c>
    </x:row>
    <x:row r="2503" spans="3:9">
      <x:c r="C2503" s="241" t="s">
        <x:v>6053</x:v>
      </x:c>
      <x:c r="D2503" s="240" t="s">
        <x:v>6097</x:v>
      </x:c>
      <x:c r="E2503" s="240">
        <x:v>1</x:v>
      </x:c>
      <x:c r="F2503" s="241" t="s">
        <x:v>9137</x:v>
      </x:c>
      <x:c r="G2503" s="240" t="s">
        <x:v>4027</x:v>
      </x:c>
      <x:c r="H2503" s="240">
        <x:v>1</x:v>
      </x:c>
      <x:c r="I2503" s="240" t="s">
        <x:v>6487</x:v>
      </x:c>
    </x:row>
    <x:row r="2504" spans="3:9">
      <x:c r="C2504" s="241" t="s">
        <x:v>4452</x:v>
      </x:c>
      <x:c r="D2504" s="240" t="s">
        <x:v>6097</x:v>
      </x:c>
      <x:c r="E2504" s="240">
        <x:v>1</x:v>
      </x:c>
      <x:c r="F2504" s="241" t="s">
        <x:v>9129</x:v>
      </x:c>
      <x:c r="G2504" s="240" t="s">
        <x:v>4027</x:v>
      </x:c>
      <x:c r="H2504" s="240">
        <x:v>1</x:v>
      </x:c>
      <x:c r="I2504" s="240" t="s">
        <x:v>6487</x:v>
      </x:c>
    </x:row>
    <x:row r="2505" spans="3:8">
      <x:c r="C2505" s="241" t="s">
        <x:v>9119</x:v>
      </x:c>
      <x:c r="D2505" s="240" t="s">
        <x:v>6097</x:v>
      </x:c>
      <x:c r="E2505" s="240">
        <x:v>1</x:v>
      </x:c>
      <x:c r="F2505" s="393" t="s">
        <x:v>6053</x:v>
      </x:c>
      <x:c r="G2505" s="394" t="s">
        <x:v>4027</x:v>
      </x:c>
      <x:c r="H2505" s="394">
        <x:v>1</x:v>
      </x:c>
    </x:row>
    <x:row r="2506" spans="3:8">
      <x:c r="C2506" s="241" t="s">
        <x:v>9168</x:v>
      </x:c>
      <x:c r="D2506" s="240" t="s">
        <x:v>6097</x:v>
      </x:c>
      <x:c r="E2506" s="240">
        <x:v>1</x:v>
      </x:c>
      <x:c r="F2506" s="393" t="s">
        <x:v>1958</x:v>
      </x:c>
      <x:c r="G2506" s="394" t="s">
        <x:v>4027</x:v>
      </x:c>
      <x:c r="H2506" s="394">
        <x:v>1</x:v>
      </x:c>
    </x:row>
    <x:row r="2507" spans="3:8">
      <x:c r="C2507" s="241" t="s">
        <x:v>5812</x:v>
      </x:c>
      <x:c r="D2507" s="240" t="s">
        <x:v>4067</x:v>
      </x:c>
      <x:c r="E2507" s="240">
        <x:v>1</x:v>
      </x:c>
      <x:c r="F2507" s="241" t="s">
        <x:v>4452</x:v>
      </x:c>
      <x:c r="G2507" s="240" t="s">
        <x:v>4027</x:v>
      </x:c>
      <x:c r="H2507" s="240">
        <x:v>1</x:v>
      </x:c>
    </x:row>
    <x:row r="2508" spans="3:9">
      <x:c r="C2508" s="241" t="s">
        <x:v>9137</x:v>
      </x:c>
      <x:c r="D2508" s="240" t="s">
        <x:v>4067</x:v>
      </x:c>
      <x:c r="E2508" s="240">
        <x:v>1</x:v>
      </x:c>
      <x:c r="F2508" s="241" t="s">
        <x:v>9119</x:v>
      </x:c>
      <x:c r="G2508" s="240" t="s">
        <x:v>4027</x:v>
      </x:c>
      <x:c r="H2508" s="240">
        <x:v>1</x:v>
      </x:c>
      <x:c r="I2508" s="240" t="s">
        <x:v>10339</x:v>
      </x:c>
    </x:row>
    <x:row r="2509" spans="3:8">
      <x:c r="C2509" s="241" t="s">
        <x:v>8363</x:v>
      </x:c>
      <x:c r="D2509" s="240" t="s">
        <x:v>4067</x:v>
      </x:c>
      <x:c r="E2509" s="240">
        <x:v>2</x:v>
      </x:c>
      <x:c r="F2509" s="241" t="s">
        <x:v>8930</x:v>
      </x:c>
      <x:c r="G2509" s="240" t="s">
        <x:v>4027</x:v>
      </x:c>
      <x:c r="H2509" s="240">
        <x:v>2</x:v>
      </x:c>
    </x:row>
    <x:row r="2510" spans="3:9">
      <x:c r="C2510" s="241" t="s">
        <x:v>2468</x:v>
      </x:c>
      <x:c r="D2510" s="240" t="s">
        <x:v>4027</x:v>
      </x:c>
      <x:c r="E2510" s="240">
        <x:v>1</x:v>
      </x:c>
      <x:c r="F2510" s="283" t="s">
        <x:v>8363</x:v>
      </x:c>
      <x:c r="G2510" s="284" t="s">
        <x:v>4027</x:v>
      </x:c>
      <x:c r="H2510" s="284">
        <x:v>2</x:v>
      </x:c>
      <x:c r="I2510" s="240" t="s">
        <x:v>6487</x:v>
      </x:c>
    </x:row>
    <x:row r="2511" spans="3:8">
      <x:c r="C2511" s="241" t="s">
        <x:v>1958</x:v>
      </x:c>
      <x:c r="D2511" s="240" t="s">
        <x:v>4027</x:v>
      </x:c>
      <x:c r="E2511" s="240">
        <x:v>1</x:v>
      </x:c>
      <x:c r="F2511" s="283" t="s">
        <x:v>9168</x:v>
      </x:c>
      <x:c r="G2511" s="284" t="s">
        <x:v>4027</x:v>
      </x:c>
      <x:c r="H2511" s="284">
        <x:v>1</x:v>
      </x:c>
    </x:row>
    <x:row r="2512" spans="3:8">
      <x:c r="C2512" s="241" t="s">
        <x:v>4481</x:v>
      </x:c>
      <x:c r="D2512" s="240" t="s">
        <x:v>4027</x:v>
      </x:c>
      <x:c r="E2512" s="240">
        <x:v>1</x:v>
      </x:c>
      <x:c r="F2512" s="283" t="s">
        <x:v>4481</x:v>
      </x:c>
      <x:c r="G2512" s="284" t="s">
        <x:v>4027</x:v>
      </x:c>
      <x:c r="H2512" s="284">
        <x:v>1</x:v>
      </x:c>
    </x:row>
    <x:row r="2513" spans="5:5">
      <x:c r="E2513" s="240">
        <x:f>SUM(E2501:E2512)</x:f>
        <x:v>14</x:v>
      </x:c>
    </x:row>
    <x:row r="2514" spans="1:8">
      <x:c r="A2514" s="232">
        <x:v>45890</x:v>
      </x:c>
      <x:c r="B2514" s="499"/>
      <x:c r="C2514" s="241" t="s">
        <x:v>7934</x:v>
      </x:c>
      <x:c r="D2514" s="240" t="s">
        <x:v>4061</x:v>
      </x:c>
      <x:c r="E2514" s="240">
        <x:v>1</x:v>
      </x:c>
      <x:c r="F2514" s="402" t="s">
        <x:v>7934</x:v>
      </x:c>
      <x:c r="G2514" s="403" t="s">
        <x:v>4061</x:v>
      </x:c>
      <x:c r="H2514" s="403">
        <x:v>1</x:v>
      </x:c>
    </x:row>
    <x:row r="2515" spans="3:9">
      <x:c r="C2515" s="241" t="s">
        <x:v>8375</x:v>
      </x:c>
      <x:c r="D2515" s="240" t="s">
        <x:v>4007</x:v>
      </x:c>
      <x:c r="E2515" s="240">
        <x:v>1</x:v>
      </x:c>
      <x:c r="F2515" s="241" t="s">
        <x:v>9137</x:v>
      </x:c>
      <x:c r="G2515" s="240" t="s">
        <x:v>4067</x:v>
      </x:c>
      <x:c r="H2515" s="240">
        <x:v>1</x:v>
      </x:c>
      <x:c r="I2515" s="240" t="s">
        <x:v>10339</x:v>
      </x:c>
    </x:row>
    <x:row r="2516" spans="3:8">
      <x:c r="C2516" s="241" t="s">
        <x:v>4540</x:v>
      </x:c>
      <x:c r="D2516" s="240" t="s">
        <x:v>6097</x:v>
      </x:c>
      <x:c r="E2516" s="240">
        <x:v>1</x:v>
      </x:c>
      <x:c r="F2516" s="241" t="s">
        <x:v>6309</x:v>
      </x:c>
      <x:c r="G2516" s="240" t="s">
        <x:v>4067</x:v>
      </x:c>
      <x:c r="H2516" s="240">
        <x:v>1</x:v>
      </x:c>
    </x:row>
    <x:row r="2517" spans="3:8">
      <x:c r="C2517" s="241" t="s">
        <x:v>5512</x:v>
      </x:c>
      <x:c r="D2517" s="240" t="s">
        <x:v>6097</x:v>
      </x:c>
      <x:c r="E2517" s="240">
        <x:v>1</x:v>
      </x:c>
      <x:c r="F2517" s="241" t="s">
        <x:v>8477</x:v>
      </x:c>
      <x:c r="G2517" s="240" t="s">
        <x:v>4067</x:v>
      </x:c>
      <x:c r="H2517" s="240">
        <x:v>1</x:v>
      </x:c>
    </x:row>
    <x:row r="2518" spans="3:9">
      <x:c r="C2518" s="241" t="s">
        <x:v>9137</x:v>
      </x:c>
      <x:c r="D2518" s="240" t="s">
        <x:v>4067</x:v>
      </x:c>
      <x:c r="E2518" s="240">
        <x:v>1</x:v>
      </x:c>
      <x:c r="F2518" s="393" t="s">
        <x:v>6093</x:v>
      </x:c>
      <x:c r="G2518" s="394" t="s">
        <x:v>6089</x:v>
      </x:c>
      <x:c r="H2518" s="394">
        <x:v>1</x:v>
      </x:c>
      <x:c r="I2518" s="240" t="s">
        <x:v>10339</x:v>
      </x:c>
    </x:row>
    <x:row r="2519" spans="3:8">
      <x:c r="C2519" s="241" t="s">
        <x:v>6309</x:v>
      </x:c>
      <x:c r="D2519" s="240" t="s">
        <x:v>4067</x:v>
      </x:c>
      <x:c r="E2519" s="240">
        <x:v>1</x:v>
      </x:c>
      <x:c r="F2519" s="393" t="s">
        <x:v>8337</x:v>
      </x:c>
      <x:c r="G2519" s="394" t="s">
        <x:v>6089</x:v>
      </x:c>
      <x:c r="H2519" s="394">
        <x:v>1</x:v>
      </x:c>
    </x:row>
    <x:row r="2520" spans="3:9">
      <x:c r="C2520" s="241" t="s">
        <x:v>8477</x:v>
      </x:c>
      <x:c r="D2520" s="240" t="s">
        <x:v>4067</x:v>
      </x:c>
      <x:c r="E2520" s="240">
        <x:v>1</x:v>
      </x:c>
      <x:c r="F2520" s="393" t="s">
        <x:v>4540</x:v>
      </x:c>
      <x:c r="G2520" s="394" t="s">
        <x:v>6097</x:v>
      </x:c>
      <x:c r="H2520" s="394">
        <x:v>1</x:v>
      </x:c>
      <x:c r="I2520" s="240" t="s">
        <x:v>10339</x:v>
      </x:c>
    </x:row>
    <x:row r="2521" spans="3:9">
      <x:c r="C2521" s="241" t="s">
        <x:v>6072</x:v>
      </x:c>
      <x:c r="D2521" s="240" t="s">
        <x:v>4067</x:v>
      </x:c>
      <x:c r="E2521" s="240">
        <x:v>1</x:v>
      </x:c>
      <x:c r="F2521" s="241" t="s">
        <x:v>5512</x:v>
      </x:c>
      <x:c r="G2521" s="240" t="s">
        <x:v>6097</x:v>
      </x:c>
      <x:c r="H2521" s="240">
        <x:v>1</x:v>
      </x:c>
      <x:c r="I2521" s="240" t="s">
        <x:v>6487</x:v>
      </x:c>
    </x:row>
    <x:row r="2522" spans="3:9">
      <x:c r="C2522" s="241" t="s">
        <x:v>6093</x:v>
      </x:c>
      <x:c r="D2522" s="240" t="s">
        <x:v>6089</x:v>
      </x:c>
      <x:c r="E2522" s="240">
        <x:v>1</x:v>
      </x:c>
      <x:c r="F2522" s="283" t="s">
        <x:v>6072</x:v>
      </x:c>
      <x:c r="G2522" s="284" t="s">
        <x:v>4067</x:v>
      </x:c>
      <x:c r="H2522" s="284">
        <x:v>1</x:v>
      </x:c>
      <x:c r="I2522" s="240" t="s">
        <x:v>10339</x:v>
      </x:c>
    </x:row>
    <x:row r="2523" spans="3:8">
      <x:c r="C2523" s="241" t="s">
        <x:v>8337</x:v>
      </x:c>
      <x:c r="D2523" s="240" t="s">
        <x:v>6089</x:v>
      </x:c>
      <x:c r="E2523" s="240">
        <x:v>1</x:v>
      </x:c>
      <x:c r="F2523" s="283" t="s">
        <x:v>8553</x:v>
      </x:c>
      <x:c r="G2523" s="284" t="s">
        <x:v>6089</x:v>
      </x:c>
      <x:c r="H2523" s="284">
        <x:v>1</x:v>
      </x:c>
    </x:row>
    <x:row r="2524" spans="3:9">
      <x:c r="C2524" s="241" t="s">
        <x:v>8553</x:v>
      </x:c>
      <x:c r="D2524" s="240" t="s">
        <x:v>6089</x:v>
      </x:c>
      <x:c r="E2524" s="240">
        <x:v>1</x:v>
      </x:c>
      <x:c r="F2524" s="241" t="s">
        <x:v>8375</x:v>
      </x:c>
      <x:c r="G2524" s="240" t="s">
        <x:v>4007</x:v>
      </x:c>
      <x:c r="H2524" s="240">
        <x:v>1</x:v>
      </x:c>
      <x:c r="I2524" s="240" t="s">
        <x:v>6487</x:v>
      </x:c>
    </x:row>
    <x:row r="2525" spans="5:5">
      <x:c r="E2525" s="240">
        <x:f>SUM(E2514:E2524)</x:f>
        <x:v>11</x:v>
      </x:c>
    </x:row>
    <x:row r="2526" spans="1:8">
      <x:c r="A2526" s="232">
        <x:v>45891</x:v>
      </x:c>
      <x:c r="B2526" s="499"/>
      <x:c r="C2526" s="241" t="s">
        <x:v>9048</x:v>
      </x:c>
      <x:c r="D2526" s="240" t="s">
        <x:v>4007</x:v>
      </x:c>
      <x:c r="E2526" s="240">
        <x:v>1</x:v>
      </x:c>
      <x:c r="F2526" s="402" t="s">
        <x:v>2367</x:v>
      </x:c>
      <x:c r="G2526" s="403" t="s">
        <x:v>4067</x:v>
      </x:c>
      <x:c r="H2526" s="403">
        <x:v>1</x:v>
      </x:c>
    </x:row>
    <x:row r="2527" spans="3:9">
      <x:c r="C2527" s="241" t="s">
        <x:v>4393</x:v>
      </x:c>
      <x:c r="D2527" s="240" t="s">
        <x:v>4007</x:v>
      </x:c>
      <x:c r="E2527" s="240">
        <x:v>1</x:v>
      </x:c>
      <x:c r="F2527" s="402" t="s">
        <x:v>12386</x:v>
      </x:c>
      <x:c r="G2527" s="403" t="s">
        <x:v>4067</x:v>
      </x:c>
      <x:c r="H2527" s="403">
        <x:v>1</x:v>
      </x:c>
      <x:c r="I2527" s="240" t="s">
        <x:v>10339</x:v>
      </x:c>
    </x:row>
    <x:row r="2528" spans="3:8">
      <x:c r="C2528" s="241" t="s">
        <x:v>9125</x:v>
      </x:c>
      <x:c r="D2528" s="240" t="s">
        <x:v>6097</x:v>
      </x:c>
      <x:c r="E2528" s="240">
        <x:v>1</x:v>
      </x:c>
      <x:c r="F2528" s="241" t="s">
        <x:v>4444</x:v>
      </x:c>
      <x:c r="G2528" s="240" t="s">
        <x:v>4067</x:v>
      </x:c>
      <x:c r="H2528" s="240">
        <x:v>1</x:v>
      </x:c>
    </x:row>
    <x:row r="2529" spans="3:9">
      <x:c r="C2529" s="241" t="s">
        <x:v>9019</x:v>
      </x:c>
      <x:c r="D2529" s="240" t="s">
        <x:v>6097</x:v>
      </x:c>
      <x:c r="E2529" s="240">
        <x:v>1</x:v>
      </x:c>
      <x:c r="F2529" s="393" t="s">
        <x:v>6091</x:v>
      </x:c>
      <x:c r="G2529" s="394" t="s">
        <x:v>4067</x:v>
      </x:c>
      <x:c r="H2529" s="394">
        <x:v>1</x:v>
      </x:c>
      <x:c r="I2529" s="240" t="s">
        <x:v>10339</x:v>
      </x:c>
    </x:row>
    <x:row r="2530" spans="3:9">
      <x:c r="C2530" s="241" t="s">
        <x:v>5973</x:v>
      </x:c>
      <x:c r="D2530" s="240" t="s">
        <x:v>6097</x:v>
      </x:c>
      <x:c r="E2530" s="240">
        <x:v>1</x:v>
      </x:c>
      <x:c r="F2530" s="393" t="s">
        <x:v>9125</x:v>
      </x:c>
      <x:c r="G2530" s="394" t="s">
        <x:v>6097</x:v>
      </x:c>
      <x:c r="H2530" s="394">
        <x:v>1</x:v>
      </x:c>
      <x:c r="I2530" s="240" t="s">
        <x:v>10339</x:v>
      </x:c>
    </x:row>
    <x:row r="2531" spans="3:9">
      <x:c r="C2531" s="241" t="s">
        <x:v>8516</x:v>
      </x:c>
      <x:c r="D2531" s="240" t="s">
        <x:v>6097</x:v>
      </x:c>
      <x:c r="E2531" s="240">
        <x:v>1</x:v>
      </x:c>
      <x:c r="F2531" s="241" t="s">
        <x:v>9019</x:v>
      </x:c>
      <x:c r="G2531" s="240" t="s">
        <x:v>6097</x:v>
      </x:c>
      <x:c r="H2531" s="240">
        <x:v>1</x:v>
      </x:c>
      <x:c r="I2531" s="240" t="s">
        <x:v>6487</x:v>
      </x:c>
    </x:row>
    <x:row r="2532" spans="3:9">
      <x:c r="C2532" s="241" t="s">
        <x:v>2367</x:v>
      </x:c>
      <x:c r="D2532" s="240" t="s">
        <x:v>4067</x:v>
      </x:c>
      <x:c r="E2532" s="240">
        <x:v>1</x:v>
      </x:c>
      <x:c r="F2532" s="283" t="s">
        <x:v>9145</x:v>
      </x:c>
      <x:c r="G2532" s="284" t="s">
        <x:v>4067</x:v>
      </x:c>
      <x:c r="H2532" s="284">
        <x:v>1</x:v>
      </x:c>
      <x:c r="I2532" s="240" t="s">
        <x:v>10339</x:v>
      </x:c>
    </x:row>
    <x:row r="2533" spans="3:8">
      <x:c r="C2533" s="241" t="s">
        <x:v>12386</x:v>
      </x:c>
      <x:c r="D2533" s="240" t="s">
        <x:v>4067</x:v>
      </x:c>
      <x:c r="E2533" s="240">
        <x:v>1</x:v>
      </x:c>
      <x:c r="F2533" s="283" t="s">
        <x:v>4485</x:v>
      </x:c>
      <x:c r="G2533" s="284" t="s">
        <x:v>4067</x:v>
      </x:c>
      <x:c r="H2533" s="284">
        <x:v>1</x:v>
      </x:c>
    </x:row>
    <x:row r="2534" spans="3:8">
      <x:c r="C2534" s="241" t="s">
        <x:v>4444</x:v>
      </x:c>
      <x:c r="D2534" s="240" t="s">
        <x:v>4067</x:v>
      </x:c>
      <x:c r="E2534" s="240">
        <x:v>1</x:v>
      </x:c>
      <x:c r="F2534" s="283" t="s">
        <x:v>9048</x:v>
      </x:c>
      <x:c r="G2534" s="284" t="s">
        <x:v>4007</x:v>
      </x:c>
      <x:c r="H2534" s="284">
        <x:v>1</x:v>
      </x:c>
    </x:row>
    <x:row r="2535" spans="3:8">
      <x:c r="C2535" s="241" t="s">
        <x:v>6091</x:v>
      </x:c>
      <x:c r="D2535" s="240" t="s">
        <x:v>4067</x:v>
      </x:c>
      <x:c r="E2535" s="240">
        <x:v>1</x:v>
      </x:c>
      <x:c r="F2535" s="283" t="s">
        <x:v>5973</x:v>
      </x:c>
      <x:c r="G2535" s="284" t="s">
        <x:v>6097</x:v>
      </x:c>
      <x:c r="H2535" s="284">
        <x:v>1</x:v>
      </x:c>
    </x:row>
    <x:row r="2536" spans="3:8">
      <x:c r="C2536" s="241" t="s">
        <x:v>9145</x:v>
      </x:c>
      <x:c r="D2536" s="240" t="s">
        <x:v>4067</x:v>
      </x:c>
      <x:c r="E2536" s="240">
        <x:v>1</x:v>
      </x:c>
      <x:c r="F2536" s="241" t="s">
        <x:v>8516</x:v>
      </x:c>
      <x:c r="G2536" s="240" t="s">
        <x:v>6097</x:v>
      </x:c>
      <x:c r="H2536" s="240">
        <x:v>1</x:v>
      </x:c>
    </x:row>
    <x:row r="2537" spans="3:8">
      <x:c r="C2537" s="241" t="s">
        <x:v>4485</x:v>
      </x:c>
      <x:c r="D2537" s="240" t="s">
        <x:v>4067</x:v>
      </x:c>
      <x:c r="E2537" s="240">
        <x:v>1</x:v>
      </x:c>
      <x:c r="F2537" s="241" t="s">
        <x:v>4393</x:v>
      </x:c>
      <x:c r="G2537" s="240" t="s">
        <x:v>4007</x:v>
      </x:c>
      <x:c r="H2537" s="240">
        <x:v>1</x:v>
      </x:c>
    </x:row>
    <x:row r="2538" spans="5:5">
      <x:c r="E2538" s="240">
        <x:f>SUM(E2526:E2537)</x:f>
        <x:v>12</x:v>
      </x:c>
    </x:row>
    <x:row r="2539" spans="1:9">
      <x:c r="A2539" s="232">
        <x:v>45892</x:v>
      </x:c>
      <x:c r="B2539" s="499"/>
      <x:c r="C2539" s="241" t="s">
        <x:v>8459</x:v>
      </x:c>
      <x:c r="D2539" s="240" t="s">
        <x:v>4061</x:v>
      </x:c>
      <x:c r="E2539" s="240">
        <x:v>1</x:v>
      </x:c>
      <x:c r="F2539" s="402" t="s">
        <x:v>8073</x:v>
      </x:c>
      <x:c r="G2539" s="403" t="s">
        <x:v>4067</x:v>
      </x:c>
      <x:c r="H2539" s="403">
        <x:v>1</x:v>
      </x:c>
      <x:c r="I2539" s="240" t="s">
        <x:v>6487</x:v>
      </x:c>
    </x:row>
    <x:row r="2540" spans="3:9">
      <x:c r="C2540" s="241" t="s">
        <x:v>8462</x:v>
      </x:c>
      <x:c r="D2540" s="240" t="s">
        <x:v>4061</x:v>
      </x:c>
      <x:c r="E2540" s="240">
        <x:v>2</x:v>
      </x:c>
      <x:c r="F2540" s="402" t="s">
        <x:v>2542</x:v>
      </x:c>
      <x:c r="G2540" s="403" t="s">
        <x:v>6089</x:v>
      </x:c>
      <x:c r="H2540" s="403">
        <x:v>1</x:v>
      </x:c>
      <x:c r="I2540" s="240" t="s">
        <x:v>6487</x:v>
      </x:c>
    </x:row>
    <x:row r="2541" spans="3:8">
      <x:c r="C2541" s="241" t="s">
        <x:v>9048</x:v>
      </x:c>
      <x:c r="D2541" s="240" t="s">
        <x:v>4007</x:v>
      </x:c>
      <x:c r="E2541" s="240">
        <x:v>1</x:v>
      </x:c>
      <x:c r="F2541" s="402" t="s">
        <x:v>2374</x:v>
      </x:c>
      <x:c r="G2541" s="403" t="s">
        <x:v>4067</x:v>
      </x:c>
      <x:c r="H2541" s="403">
        <x:v>1</x:v>
      </x:c>
    </x:row>
    <x:row r="2542" spans="3:9">
      <x:c r="C2542" s="241" t="s">
        <x:v>4428</x:v>
      </x:c>
      <x:c r="D2542" s="240" t="s">
        <x:v>6097</x:v>
      </x:c>
      <x:c r="E2542" s="240">
        <x:v>1</x:v>
      </x:c>
      <x:c r="F2542" s="241" t="s">
        <x:v>9299</x:v>
      </x:c>
      <x:c r="G2542" s="240" t="s">
        <x:v>6089</x:v>
      </x:c>
      <x:c r="H2542" s="240">
        <x:v>1</x:v>
      </x:c>
      <x:c r="I2542" s="240" t="s">
        <x:v>10339</x:v>
      </x:c>
    </x:row>
    <x:row r="2543" spans="3:9">
      <x:c r="C2543" s="241" t="s">
        <x:v>2016</x:v>
      </x:c>
      <x:c r="D2543" s="240" t="s">
        <x:v>6097</x:v>
      </x:c>
      <x:c r="E2543" s="240">
        <x:v>1</x:v>
      </x:c>
      <x:c r="F2543" s="241" t="s">
        <x:v>6075</x:v>
      </x:c>
      <x:c r="G2543" s="240" t="s">
        <x:v>6089</x:v>
      </x:c>
      <x:c r="H2543" s="240">
        <x:v>1</x:v>
      </x:c>
      <x:c r="I2543" s="240" t="s">
        <x:v>6487</x:v>
      </x:c>
    </x:row>
    <x:row r="2544" spans="3:9">
      <x:c r="C2544" s="241" t="s">
        <x:v>9029</x:v>
      </x:c>
      <x:c r="D2544" s="240" t="s">
        <x:v>6097</x:v>
      </x:c>
      <x:c r="E2544" s="240">
        <x:v>1</x:v>
      </x:c>
      <x:c r="F2544" s="241" t="s">
        <x:v>4428</x:v>
      </x:c>
      <x:c r="G2544" s="240" t="s">
        <x:v>6097</x:v>
      </x:c>
      <x:c r="H2544" s="240">
        <x:v>1</x:v>
      </x:c>
      <x:c r="I2544" s="240" t="s">
        <x:v>10339</x:v>
      </x:c>
    </x:row>
    <x:row r="2545" spans="3:9">
      <x:c r="C2545" s="241" t="s">
        <x:v>8073</x:v>
      </x:c>
      <x:c r="D2545" s="240" t="s">
        <x:v>4067</x:v>
      </x:c>
      <x:c r="E2545" s="240">
        <x:v>1</x:v>
      </x:c>
      <x:c r="F2545" s="241" t="s">
        <x:v>2114</x:v>
      </x:c>
      <x:c r="G2545" s="240" t="s">
        <x:v>4067</x:v>
      </x:c>
      <x:c r="H2545" s="240">
        <x:v>2</x:v>
      </x:c>
      <x:c r="I2545" s="240" t="s">
        <x:v>6487</x:v>
      </x:c>
    </x:row>
    <x:row r="2546" spans="3:8">
      <x:c r="C2546" s="241" t="s">
        <x:v>2374</x:v>
      </x:c>
      <x:c r="D2546" s="240" t="s">
        <x:v>4067</x:v>
      </x:c>
      <x:c r="E2546" s="240">
        <x:v>1</x:v>
      </x:c>
      <x:c r="F2546" s="393" t="s">
        <x:v>2016</x:v>
      </x:c>
      <x:c r="G2546" s="394" t="s">
        <x:v>6097</x:v>
      </x:c>
      <x:c r="H2546" s="394">
        <x:v>1</x:v>
      </x:c>
    </x:row>
    <x:row r="2547" spans="3:9">
      <x:c r="C2547" s="241" t="s">
        <x:v>2114</x:v>
      </x:c>
      <x:c r="D2547" s="240" t="s">
        <x:v>4067</x:v>
      </x:c>
      <x:c r="E2547" s="240">
        <x:v>2</x:v>
      </x:c>
      <x:c r="F2547" s="393" t="s">
        <x:v>8459</x:v>
      </x:c>
      <x:c r="G2547" s="394" t="s">
        <x:v>4061</x:v>
      </x:c>
      <x:c r="H2547" s="394">
        <x:v>1</x:v>
      </x:c>
      <x:c r="I2547" s="240" t="s">
        <x:v>10339</x:v>
      </x:c>
    </x:row>
    <x:row r="2548" spans="3:8">
      <x:c r="C2548" s="241" t="s">
        <x:v>6034</x:v>
      </x:c>
      <x:c r="D2548" s="240" t="s">
        <x:v>4067</x:v>
      </x:c>
      <x:c r="E2548" s="240">
        <x:v>1</x:v>
      </x:c>
      <x:c r="F2548" s="393" t="s">
        <x:v>6034</x:v>
      </x:c>
      <x:c r="G2548" s="394" t="s">
        <x:v>4067</x:v>
      </x:c>
      <x:c r="H2548" s="394">
        <x:v>1</x:v>
      </x:c>
    </x:row>
    <x:row r="2549" spans="3:8">
      <x:c r="C2549" s="241" t="s">
        <x:v>6294</x:v>
      </x:c>
      <x:c r="D2549" s="240" t="s">
        <x:v>4067</x:v>
      </x:c>
      <x:c r="E2549" s="240">
        <x:v>1</x:v>
      </x:c>
      <x:c r="F2549" s="393" t="s">
        <x:v>6294</x:v>
      </x:c>
      <x:c r="G2549" s="394" t="s">
        <x:v>4067</x:v>
      </x:c>
      <x:c r="H2549" s="394">
        <x:v>1</x:v>
      </x:c>
    </x:row>
    <x:row r="2550" spans="3:8">
      <x:c r="C2550" s="241" t="s">
        <x:v>8380</x:v>
      </x:c>
      <x:c r="D2550" s="240" t="s">
        <x:v>4067</x:v>
      </x:c>
      <x:c r="E2550" s="240">
        <x:v>1</x:v>
      </x:c>
      <x:c r="F2550" s="241" t="s">
        <x:v>12526</x:v>
      </x:c>
      <x:c r="G2550" s="240" t="s">
        <x:v>4027</x:v>
      </x:c>
      <x:c r="H2550" s="240">
        <x:v>1</x:v>
      </x:c>
    </x:row>
    <x:row r="2551" spans="1:8">
      <x:c r="A2551" s="227" t="s">
        <x:v>9210</x:v>
      </x:c>
      <x:c r="C2551" s="241" t="s">
        <x:v>5658</x:v>
      </x:c>
      <x:c r="D2551" s="240" t="s">
        <x:v>139</x:v>
      </x:c>
      <x:c r="E2551" s="240">
        <x:v>1</x:v>
      </x:c>
      <x:c r="F2551" s="241" t="s">
        <x:v>5658</x:v>
      </x:c>
      <x:c r="G2551" s="240" t="s">
        <x:v>139</x:v>
      </x:c>
      <x:c r="H2551" s="240">
        <x:v>1</x:v>
      </x:c>
    </x:row>
    <x:row r="2552" spans="3:9">
      <x:c r="C2552" s="241" t="s">
        <x:v>2542</x:v>
      </x:c>
      <x:c r="D2552" s="240" t="s">
        <x:v>6089</x:v>
      </x:c>
      <x:c r="E2552" s="240">
        <x:v>1</x:v>
      </x:c>
      <x:c r="F2552" s="283" t="s">
        <x:v>8462</x:v>
      </x:c>
      <x:c r="G2552" s="284" t="s">
        <x:v>4061</x:v>
      </x:c>
      <x:c r="H2552" s="284">
        <x:v>2</x:v>
      </x:c>
      <x:c r="I2552" s="240" t="s">
        <x:v>6487</x:v>
      </x:c>
    </x:row>
    <x:row r="2553" spans="3:9">
      <x:c r="C2553" s="241" t="s">
        <x:v>9299</x:v>
      </x:c>
      <x:c r="D2553" s="240" t="s">
        <x:v>6089</x:v>
      </x:c>
      <x:c r="E2553" s="240">
        <x:v>1</x:v>
      </x:c>
      <x:c r="F2553" s="283" t="s">
        <x:v>4480</x:v>
      </x:c>
      <x:c r="G2553" s="284" t="s">
        <x:v>6089</x:v>
      </x:c>
      <x:c r="H2553" s="284">
        <x:v>1</x:v>
      </x:c>
      <x:c r="I2553" s="240" t="s">
        <x:v>6487</x:v>
      </x:c>
    </x:row>
    <x:row r="2554" spans="3:9">
      <x:c r="C2554" s="241" t="s">
        <x:v>6075</x:v>
      </x:c>
      <x:c r="D2554" s="240" t="s">
        <x:v>6089</x:v>
      </x:c>
      <x:c r="E2554" s="240">
        <x:v>1</x:v>
      </x:c>
      <x:c r="F2554" s="283" t="s">
        <x:v>9048</x:v>
      </x:c>
      <x:c r="G2554" s="284" t="s">
        <x:v>4007</x:v>
      </x:c>
      <x:c r="H2554" s="284">
        <x:v>1</x:v>
      </x:c>
      <x:c r="I2554" s="240" t="s">
        <x:v>6487</x:v>
      </x:c>
    </x:row>
    <x:row r="2555" spans="3:8">
      <x:c r="C2555" s="241" t="s">
        <x:v>4480</x:v>
      </x:c>
      <x:c r="D2555" s="240" t="s">
        <x:v>6089</x:v>
      </x:c>
      <x:c r="E2555" s="240">
        <x:v>1</x:v>
      </x:c>
      <x:c r="F2555" s="241" t="s">
        <x:v>9029</x:v>
      </x:c>
      <x:c r="G2555" s="240" t="s">
        <x:v>6097</x:v>
      </x:c>
      <x:c r="H2555" s="240">
        <x:v>1</x:v>
      </x:c>
    </x:row>
    <x:row r="2556" spans="3:8">
      <x:c r="C2556" s="241" t="s">
        <x:v>4551</x:v>
      </x:c>
      <x:c r="D2556" s="240" t="s">
        <x:v>6089</x:v>
      </x:c>
      <x:c r="E2556" s="240">
        <x:v>1</x:v>
      </x:c>
      <x:c r="F2556" s="241" t="s">
        <x:v>4551</x:v>
      </x:c>
      <x:c r="G2556" s="240" t="s">
        <x:v>6089</x:v>
      </x:c>
      <x:c r="H2556" s="240">
        <x:v>1</x:v>
      </x:c>
    </x:row>
    <x:row r="2557" spans="3:8">
      <x:c r="C2557" s="241" t="s">
        <x:v>12526</x:v>
      </x:c>
      <x:c r="D2557" s="240" t="s">
        <x:v>4027</x:v>
      </x:c>
      <x:c r="E2557" s="240">
        <x:v>1</x:v>
      </x:c>
      <x:c r="F2557" s="241" t="s">
        <x:v>8380</x:v>
      </x:c>
      <x:c r="G2557" s="240" t="s">
        <x:v>4067</x:v>
      </x:c>
      <x:c r="H2557" s="240">
        <x:v>1</x:v>
      </x:c>
    </x:row>
    <x:row r="2558" spans="5:5">
      <x:c r="E2558" s="240">
        <x:f>SUM(E2539:E2557)</x:f>
        <x:v>21</x:v>
      </x:c>
    </x:row>
    <x:row r="2559" spans="1:9">
      <x:c r="A2559" s="232">
        <x:v>45893</x:v>
      </x:c>
      <x:c r="B2559" s="499"/>
      <x:c r="C2559" s="241" t="s">
        <x:v>8930</x:v>
      </x:c>
      <x:c r="D2559" s="240" t="s">
        <x:v>4061</x:v>
      </x:c>
      <x:c r="E2559" s="240">
        <x:v>1</x:v>
      </x:c>
      <x:c r="F2559" s="402" t="s">
        <x:v>7856</x:v>
      </x:c>
      <x:c r="G2559" s="403" t="s">
        <x:v>6089</x:v>
      </x:c>
      <x:c r="H2559" s="403">
        <x:v>1</x:v>
      </x:c>
      <x:c r="I2559" s="240" t="s">
        <x:v>6487</x:v>
      </x:c>
    </x:row>
    <x:row r="2560" spans="3:9">
      <x:c r="C2560" s="241" t="s">
        <x:v>7784</x:v>
      </x:c>
      <x:c r="D2560" s="240" t="s">
        <x:v>4007</x:v>
      </x:c>
      <x:c r="E2560" s="240">
        <x:v>1</x:v>
      </x:c>
      <x:c r="F2560" s="402" t="s">
        <x:v>2602</x:v>
      </x:c>
      <x:c r="G2560" s="403" t="s">
        <x:v>4027</x:v>
      </x:c>
      <x:c r="H2560" s="403">
        <x:v>1</x:v>
      </x:c>
      <x:c r="I2560" s="240" t="s">
        <x:v>6487</x:v>
      </x:c>
    </x:row>
    <x:row r="2561" spans="3:9">
      <x:c r="C2561" s="241" t="s">
        <x:v>4468</x:v>
      </x:c>
      <x:c r="D2561" s="240" t="s">
        <x:v>4007</x:v>
      </x:c>
      <x:c r="E2561" s="240">
        <x:v>1</x:v>
      </x:c>
      <x:c r="F2561" s="241" t="s">
        <x:v>7784</x:v>
      </x:c>
      <x:c r="G2561" s="240" t="s">
        <x:v>4007</x:v>
      </x:c>
      <x:c r="H2561" s="240">
        <x:v>1</x:v>
      </x:c>
      <x:c r="I2561" s="240" t="s">
        <x:v>10339</x:v>
      </x:c>
    </x:row>
    <x:row r="2562" spans="3:9">
      <x:c r="C2562" s="241" t="s">
        <x:v>4403</x:v>
      </x:c>
      <x:c r="D2562" s="240" t="s">
        <x:v>4007</x:v>
      </x:c>
      <x:c r="E2562" s="240">
        <x:v>1</x:v>
      </x:c>
      <x:c r="F2562" s="241" t="s">
        <x:v>2612</x:v>
      </x:c>
      <x:c r="G2562" s="240" t="s">
        <x:v>4067</x:v>
      </x:c>
      <x:c r="H2562" s="240">
        <x:v>1</x:v>
      </x:c>
      <x:c r="I2562" s="240" t="s">
        <x:v>6487</x:v>
      </x:c>
    </x:row>
    <x:row r="2563" spans="1:8">
      <x:c r="A2563" s="227" t="s">
        <x:v>11412</x:v>
      </x:c>
      <x:c r="C2563" s="241" t="s">
        <x:v>2479</x:v>
      </x:c>
      <x:c r="D2563" s="240" t="s">
        <x:v>139</x:v>
      </x:c>
      <x:c r="E2563" s="240">
        <x:v>1</x:v>
      </x:c>
      <x:c r="F2563" s="393" t="s">
        <x:v>2479</x:v>
      </x:c>
      <x:c r="G2563" s="394" t="s">
        <x:v>139</x:v>
      </x:c>
      <x:c r="H2563" s="394">
        <x:v>1</x:v>
      </x:c>
    </x:row>
    <x:row r="2564" spans="3:9">
      <x:c r="C2564" s="241" t="s">
        <x:v>7888</x:v>
      </x:c>
      <x:c r="D2564" s="240" t="s">
        <x:v>6097</x:v>
      </x:c>
      <x:c r="E2564" s="240">
        <x:v>1</x:v>
      </x:c>
      <x:c r="F2564" s="393" t="s">
        <x:v>5558</x:v>
      </x:c>
      <x:c r="G2564" s="394" t="s">
        <x:v>6089</x:v>
      </x:c>
      <x:c r="H2564" s="394">
        <x:v>1</x:v>
      </x:c>
      <x:c r="I2564" s="240" t="s">
        <x:v>10339</x:v>
      </x:c>
    </x:row>
    <x:row r="2565" spans="3:9">
      <x:c r="C2565" s="241" t="s">
        <x:v>6139</x:v>
      </x:c>
      <x:c r="D2565" s="240" t="s">
        <x:v>6097</x:v>
      </x:c>
      <x:c r="E2565" s="240">
        <x:v>1</x:v>
      </x:c>
      <x:c r="F2565" s="393" t="s">
        <x:v>7888</x:v>
      </x:c>
      <x:c r="G2565" s="394" t="s">
        <x:v>6097</x:v>
      </x:c>
      <x:c r="H2565" s="394">
        <x:v>1</x:v>
      </x:c>
      <x:c r="I2565" s="240" t="s">
        <x:v>10339</x:v>
      </x:c>
    </x:row>
    <x:row r="2566" spans="3:9">
      <x:c r="C2566" s="241" t="s">
        <x:v>6205</x:v>
      </x:c>
      <x:c r="D2566" s="240" t="s">
        <x:v>6097</x:v>
      </x:c>
      <x:c r="E2566" s="240">
        <x:v>1</x:v>
      </x:c>
      <x:c r="F2566" s="241" t="s">
        <x:v>6258</x:v>
      </x:c>
      <x:c r="G2566" s="240" t="s">
        <x:v>4067</x:v>
      </x:c>
      <x:c r="H2566" s="240">
        <x:v>1</x:v>
      </x:c>
      <x:c r="I2566" s="240" t="s">
        <x:v>6487</x:v>
      </x:c>
    </x:row>
    <x:row r="2567" spans="3:9">
      <x:c r="C2567" s="241" t="s">
        <x:v>2612</x:v>
      </x:c>
      <x:c r="D2567" s="240" t="s">
        <x:v>4067</x:v>
      </x:c>
      <x:c r="E2567" s="240">
        <x:v>1</x:v>
      </x:c>
      <x:c r="F2567" s="283" t="s">
        <x:v>2018</x:v>
      </x:c>
      <x:c r="G2567" s="284" t="s">
        <x:v>4067</x:v>
      </x:c>
      <x:c r="H2567" s="284">
        <x:v>1</x:v>
      </x:c>
      <x:c r="I2567" s="240" t="s">
        <x:v>6487</x:v>
      </x:c>
    </x:row>
    <x:row r="2568" spans="3:8">
      <x:c r="C2568" s="241" t="s">
        <x:v>6258</x:v>
      </x:c>
      <x:c r="D2568" s="240" t="s">
        <x:v>4067</x:v>
      </x:c>
      <x:c r="E2568" s="240">
        <x:v>1</x:v>
      </x:c>
      <x:c r="F2568" s="283" t="s">
        <x:v>9301</x:v>
      </x:c>
      <x:c r="G2568" s="284" t="s">
        <x:v>4067</x:v>
      </x:c>
      <x:c r="H2568" s="284">
        <x:v>1</x:v>
      </x:c>
    </x:row>
    <x:row r="2569" spans="3:9">
      <x:c r="C2569" s="241" t="s">
        <x:v>2018</x:v>
      </x:c>
      <x:c r="D2569" s="240" t="s">
        <x:v>4067</x:v>
      </x:c>
      <x:c r="E2569" s="240">
        <x:v>1</x:v>
      </x:c>
      <x:c r="F2569" s="283" t="s">
        <x:v>2114</x:v>
      </x:c>
      <x:c r="G2569" s="284" t="s">
        <x:v>4067</x:v>
      </x:c>
      <x:c r="H2569" s="284">
        <x:v>1</x:v>
      </x:c>
      <x:c r="I2569" s="240" t="s">
        <x:v>10339</x:v>
      </x:c>
    </x:row>
    <x:row r="2570" spans="3:9">
      <x:c r="C2570" s="241" t="s">
        <x:v>9301</x:v>
      </x:c>
      <x:c r="D2570" s="240" t="s">
        <x:v>4067</x:v>
      </x:c>
      <x:c r="E2570" s="240">
        <x:v>1</x:v>
      </x:c>
      <x:c r="F2570" s="241" t="s">
        <x:v>1962</x:v>
      </x:c>
      <x:c r="G2570" s="240" t="s">
        <x:v>4027</x:v>
      </x:c>
      <x:c r="H2570" s="240">
        <x:v>1</x:v>
      </x:c>
      <x:c r="I2570" s="240" t="s">
        <x:v>10339</x:v>
      </x:c>
    </x:row>
    <x:row r="2571" spans="3:9">
      <x:c r="C2571" s="241" t="s">
        <x:v>2114</x:v>
      </x:c>
      <x:c r="D2571" s="240" t="s">
        <x:v>4067</x:v>
      </x:c>
      <x:c r="E2571" s="240">
        <x:v>1</x:v>
      </x:c>
      <x:c r="F2571" s="241" t="s">
        <x:v>4468</x:v>
      </x:c>
      <x:c r="G2571" s="240" t="s">
        <x:v>4007</x:v>
      </x:c>
      <x:c r="H2571" s="240">
        <x:v>1</x:v>
      </x:c>
      <x:c r="I2571" s="240" t="s">
        <x:v>6487</x:v>
      </x:c>
    </x:row>
    <x:row r="2572" spans="3:9">
      <x:c r="C2572" s="241" t="s">
        <x:v>8969</x:v>
      </x:c>
      <x:c r="D2572" s="240" t="s">
        <x:v>4067</x:v>
      </x:c>
      <x:c r="E2572" s="240">
        <x:v>1</x:v>
      </x:c>
      <x:c r="F2572" s="280" t="s">
        <x:v>4396</x:v>
      </x:c>
      <x:c r="G2572" s="281" t="s">
        <x:v>6089</x:v>
      </x:c>
      <x:c r="H2572" s="281">
        <x:v>1</x:v>
      </x:c>
      <x:c r="I2572" s="240" t="s">
        <x:v>6487</x:v>
      </x:c>
    </x:row>
    <x:row r="2573" spans="3:8">
      <x:c r="C2573" s="241" t="s">
        <x:v>7856</x:v>
      </x:c>
      <x:c r="D2573" s="240" t="s">
        <x:v>6089</x:v>
      </x:c>
      <x:c r="E2573" s="240">
        <x:v>1</x:v>
      </x:c>
      <x:c r="F2573" s="241" t="s">
        <x:v>9218</x:v>
      </x:c>
      <x:c r="G2573" s="240" t="s">
        <x:v>4027</x:v>
      </x:c>
      <x:c r="H2573" s="240">
        <x:v>1</x:v>
      </x:c>
    </x:row>
    <x:row r="2574" spans="3:9">
      <x:c r="C2574" s="241" t="s">
        <x:v>5558</x:v>
      </x:c>
      <x:c r="D2574" s="240" t="s">
        <x:v>6089</x:v>
      </x:c>
      <x:c r="E2574" s="240">
        <x:v>1</x:v>
      </x:c>
      <x:c r="F2574" s="241" t="s">
        <x:v>8930</x:v>
      </x:c>
      <x:c r="G2574" s="240" t="s">
        <x:v>4061</x:v>
      </x:c>
      <x:c r="H2574" s="240">
        <x:v>1</x:v>
      </x:c>
      <x:c r="I2574" s="240" t="s">
        <x:v>6487</x:v>
      </x:c>
    </x:row>
    <x:row r="2575" spans="3:8">
      <x:c r="C2575" s="241" t="s">
        <x:v>4396</x:v>
      </x:c>
      <x:c r="D2575" s="240" t="s">
        <x:v>6089</x:v>
      </x:c>
      <x:c r="E2575" s="240">
        <x:v>1</x:v>
      </x:c>
      <x:c r="F2575" s="241" t="s">
        <x:v>2132</x:v>
      </x:c>
      <x:c r="G2575" s="240" t="s">
        <x:v>6089</x:v>
      </x:c>
      <x:c r="H2575" s="240">
        <x:v>1</x:v>
      </x:c>
    </x:row>
    <x:row r="2576" spans="3:8">
      <x:c r="C2576" s="241" t="s">
        <x:v>2132</x:v>
      </x:c>
      <x:c r="D2576" s="240" t="s">
        <x:v>6089</x:v>
      </x:c>
      <x:c r="E2576" s="240">
        <x:v>1</x:v>
      </x:c>
      <x:c r="F2576" s="241" t="s">
        <x:v>8969</x:v>
      </x:c>
      <x:c r="G2576" s="240" t="s">
        <x:v>4067</x:v>
      </x:c>
      <x:c r="H2576" s="240">
        <x:v>1</x:v>
      </x:c>
    </x:row>
    <x:row r="2577" spans="3:8">
      <x:c r="C2577" s="241" t="s">
        <x:v>2602</x:v>
      </x:c>
      <x:c r="D2577" s="240" t="s">
        <x:v>4027</x:v>
      </x:c>
      <x:c r="E2577" s="240">
        <x:v>1</x:v>
      </x:c>
      <x:c r="F2577" s="487" t="s">
        <x:v>6139</x:v>
      </x:c>
      <x:c r="G2577" s="488" t="s">
        <x:v>6097</x:v>
      </x:c>
      <x:c r="H2577" s="488">
        <x:v>1</x:v>
      </x:c>
    </x:row>
    <x:row r="2578" spans="3:8">
      <x:c r="C2578" s="241" t="s">
        <x:v>1962</x:v>
      </x:c>
      <x:c r="D2578" s="240" t="s">
        <x:v>4027</x:v>
      </x:c>
      <x:c r="E2578" s="240">
        <x:v>1</x:v>
      </x:c>
      <x:c r="F2578" s="487" t="s">
        <x:v>8377</x:v>
      </x:c>
      <x:c r="G2578" s="488" t="s">
        <x:v>4027</x:v>
      </x:c>
      <x:c r="H2578" s="488">
        <x:v>1</x:v>
      </x:c>
    </x:row>
    <x:row r="2579" spans="3:8">
      <x:c r="C2579" s="241" t="s">
        <x:v>9218</x:v>
      </x:c>
      <x:c r="D2579" s="240" t="s">
        <x:v>4027</x:v>
      </x:c>
      <x:c r="E2579" s="240">
        <x:v>1</x:v>
      </x:c>
      <x:c r="F2579" s="487" t="s">
        <x:v>6205</x:v>
      </x:c>
      <x:c r="G2579" s="488" t="s">
        <x:v>6097</x:v>
      </x:c>
      <x:c r="H2579" s="488">
        <x:v>1</x:v>
      </x:c>
    </x:row>
    <x:row r="2580" spans="3:9">
      <x:c r="C2580" s="241" t="s">
        <x:v>8377</x:v>
      </x:c>
      <x:c r="D2580" s="240" t="s">
        <x:v>4027</x:v>
      </x:c>
      <x:c r="E2580" s="240">
        <x:v>1</x:v>
      </x:c>
      <x:c r="F2580" s="487" t="s">
        <x:v>4403</x:v>
      </x:c>
      <x:c r="G2580" s="488" t="s">
        <x:v>4007</x:v>
      </x:c>
      <x:c r="H2580" s="488">
        <x:v>1</x:v>
      </x:c>
      <x:c r="I2580" s="240" t="s">
        <x:v>10339</x:v>
      </x:c>
    </x:row>
    <x:row r="2581" spans="5:5">
      <x:c r="E2581" s="240">
        <x:f>SUM(E2559:E2580)</x:f>
        <x:v>22</x:v>
      </x:c>
    </x:row>
    <x:row r="2582" spans="1:9">
      <x:c r="A2582" s="232">
        <x:v>45894</x:v>
      </x:c>
      <x:c r="B2582" s="499"/>
      <x:c r="C2582" s="241" t="s">
        <x:v>8127</x:v>
      </x:c>
      <x:c r="D2582" s="240" t="s">
        <x:v>6097</x:v>
      </x:c>
      <x:c r="E2582" s="240">
        <x:v>1</x:v>
      </x:c>
      <x:c r="F2582" s="402" t="s">
        <x:v>5635</x:v>
      </x:c>
      <x:c r="G2582" s="403" t="s">
        <x:v>4067</x:v>
      </x:c>
      <x:c r="H2582" s="403">
        <x:v>1</x:v>
      </x:c>
      <x:c r="I2582" s="240" t="s">
        <x:v>6487</x:v>
      </x:c>
    </x:row>
    <x:row r="2583" spans="3:8">
      <x:c r="C2583" s="241" t="s">
        <x:v>5635</x:v>
      </x:c>
      <x:c r="D2583" s="240" t="s">
        <x:v>4067</x:v>
      </x:c>
      <x:c r="E2583" s="240">
        <x:v>1</x:v>
      </x:c>
      <x:c r="F2583" s="402" t="s">
        <x:v>11176</x:v>
      </x:c>
      <x:c r="G2583" s="403" t="s">
        <x:v>6089</x:v>
      </x:c>
      <x:c r="H2583" s="403">
        <x:v>1</x:v>
      </x:c>
    </x:row>
    <x:row r="2584" spans="3:9">
      <x:c r="C2584" s="241" t="s">
        <x:v>11489</x:v>
      </x:c>
      <x:c r="D2584" s="240" t="s">
        <x:v>4067</x:v>
      </x:c>
      <x:c r="E2584" s="240">
        <x:v>1</x:v>
      </x:c>
      <x:c r="F2584" s="402" t="s">
        <x:v>8127</x:v>
      </x:c>
      <x:c r="G2584" s="403" t="s">
        <x:v>6097</x:v>
      </x:c>
      <x:c r="H2584" s="403">
        <x:v>1</x:v>
      </x:c>
      <x:c r="I2584" s="240" t="s">
        <x:v>10339</x:v>
      </x:c>
    </x:row>
    <x:row r="2585" spans="3:9">
      <x:c r="C2585" s="241" t="s">
        <x:v>2635</x:v>
      </x:c>
      <x:c r="D2585" s="240" t="s">
        <x:v>4067</x:v>
      </x:c>
      <x:c r="E2585" s="240">
        <x:v>1</x:v>
      </x:c>
      <x:c r="F2585" s="402" t="s">
        <x:v>11489</x:v>
      </x:c>
      <x:c r="G2585" s="403" t="s">
        <x:v>4067</x:v>
      </x:c>
      <x:c r="H2585" s="403">
        <x:v>1</x:v>
      </x:c>
      <x:c r="I2585" s="240" t="s">
        <x:v>6487</x:v>
      </x:c>
    </x:row>
    <x:row r="2586" spans="3:8">
      <x:c r="C2586" s="241" t="s">
        <x:v>12696</x:v>
      </x:c>
      <x:c r="D2586" s="240" t="s">
        <x:v>4067</x:v>
      </x:c>
      <x:c r="E2586" s="240">
        <x:v>1</x:v>
      </x:c>
      <x:c r="F2586" s="241" t="s">
        <x:v>2635</x:v>
      </x:c>
      <x:c r="G2586" s="240" t="s">
        <x:v>4067</x:v>
      </x:c>
      <x:c r="H2586" s="240">
        <x:v>1</x:v>
      </x:c>
    </x:row>
    <x:row r="2587" spans="3:9">
      <x:c r="C2587" s="241" t="s">
        <x:v>9179</x:v>
      </x:c>
      <x:c r="D2587" s="240" t="s">
        <x:v>4067</x:v>
      </x:c>
      <x:c r="E2587" s="240">
        <x:v>1</x:v>
      </x:c>
      <x:c r="F2587" s="393" t="s">
        <x:v>12696</x:v>
      </x:c>
      <x:c r="G2587" s="394" t="s">
        <x:v>4067</x:v>
      </x:c>
      <x:c r="H2587" s="394">
        <x:v>1</x:v>
      </x:c>
      <x:c r="I2587" s="240" t="s">
        <x:v>6487</x:v>
      </x:c>
    </x:row>
    <x:row r="2588" spans="3:9">
      <x:c r="C2588" s="241" t="s">
        <x:v>8476</x:v>
      </x:c>
      <x:c r="D2588" s="240" t="s">
        <x:v>4067</x:v>
      </x:c>
      <x:c r="E2588" s="240">
        <x:v>1</x:v>
      </x:c>
      <x:c r="F2588" s="393" t="s">
        <x:v>8094</x:v>
      </x:c>
      <x:c r="G2588" s="394" t="s">
        <x:v>4027</x:v>
      </x:c>
      <x:c r="H2588" s="394">
        <x:v>1</x:v>
      </x:c>
      <x:c r="I2588" s="240" t="s">
        <x:v>10339</x:v>
      </x:c>
    </x:row>
    <x:row r="2589" spans="3:8">
      <x:c r="C2589" s="241" t="s">
        <x:v>6115</x:v>
      </x:c>
      <x:c r="D2589" s="240" t="s">
        <x:v>4067</x:v>
      </x:c>
      <x:c r="E2589" s="240">
        <x:v>1</x:v>
      </x:c>
      <x:c r="F2589" s="241" t="s">
        <x:v>9179</x:v>
      </x:c>
      <x:c r="G2589" s="240" t="s">
        <x:v>4067</x:v>
      </x:c>
      <x:c r="H2589" s="240">
        <x:v>1</x:v>
      </x:c>
    </x:row>
    <x:row r="2590" spans="3:8">
      <x:c r="C2590" s="241" t="s">
        <x:v>8393</x:v>
      </x:c>
      <x:c r="D2590" s="240" t="s">
        <x:v>4067</x:v>
      </x:c>
      <x:c r="E2590" s="240">
        <x:v>1</x:v>
      </x:c>
      <x:c r="F2590" s="283" t="s">
        <x:v>6268</x:v>
      </x:c>
      <x:c r="G2590" s="284" t="s">
        <x:v>4027</x:v>
      </x:c>
      <x:c r="H2590" s="284">
        <x:v>1</x:v>
      </x:c>
    </x:row>
    <x:row r="2591" spans="3:9">
      <x:c r="C2591" s="241" t="s">
        <x:v>6119</x:v>
      </x:c>
      <x:c r="D2591" s="240" t="s">
        <x:v>4067</x:v>
      </x:c>
      <x:c r="E2591" s="240">
        <x:v>1</x:v>
      </x:c>
      <x:c r="F2591" s="283" t="s">
        <x:v>9166</x:v>
      </x:c>
      <x:c r="G2591" s="284" t="s">
        <x:v>6089</x:v>
      </x:c>
      <x:c r="H2591" s="284">
        <x:v>1</x:v>
      </x:c>
      <x:c r="I2591" s="240" t="s">
        <x:v>6487</x:v>
      </x:c>
    </x:row>
    <x:row r="2592" spans="3:8">
      <x:c r="C2592" s="241" t="s">
        <x:v>8540</x:v>
      </x:c>
      <x:c r="D2592" s="240" t="s">
        <x:v>4067</x:v>
      </x:c>
      <x:c r="E2592" s="240">
        <x:v>1</x:v>
      </x:c>
      <x:c r="F2592" s="241" t="s">
        <x:v>8476</x:v>
      </x:c>
      <x:c r="G2592" s="240" t="s">
        <x:v>4067</x:v>
      </x:c>
      <x:c r="H2592" s="240">
        <x:v>1</x:v>
      </x:c>
    </x:row>
    <x:row r="2593" spans="3:8">
      <x:c r="C2593" s="241" t="s">
        <x:v>9018</x:v>
      </x:c>
      <x:c r="D2593" s="240" t="s">
        <x:v>4067</x:v>
      </x:c>
      <x:c r="E2593" s="240">
        <x:v>1</x:v>
      </x:c>
      <x:c r="F2593" s="241" t="s">
        <x:v>6260</x:v>
      </x:c>
      <x:c r="G2593" s="240" t="s">
        <x:v>4027</x:v>
      </x:c>
      <x:c r="H2593" s="240">
        <x:v>1</x:v>
      </x:c>
    </x:row>
    <x:row r="2594" spans="3:9">
      <x:c r="C2594" s="241" t="s">
        <x:v>8351</x:v>
      </x:c>
      <x:c r="D2594" s="240" t="s">
        <x:v>4067</x:v>
      </x:c>
      <x:c r="E2594" s="240">
        <x:v>1</x:v>
      </x:c>
      <x:c r="F2594" s="241" t="s">
        <x:v>6115</x:v>
      </x:c>
      <x:c r="G2594" s="240" t="s">
        <x:v>4067</x:v>
      </x:c>
      <x:c r="H2594" s="240">
        <x:v>1</x:v>
      </x:c>
      <x:c r="I2594" s="240" t="s">
        <x:v>10339</x:v>
      </x:c>
    </x:row>
    <x:row r="2595" spans="3:8">
      <x:c r="C2595" s="241" t="s">
        <x:v>11176</x:v>
      </x:c>
      <x:c r="D2595" s="240" t="s">
        <x:v>6089</x:v>
      </x:c>
      <x:c r="E2595" s="240">
        <x:v>1</x:v>
      </x:c>
      <x:c r="F2595" s="241" t="s">
        <x:v>9106</x:v>
      </x:c>
      <x:c r="G2595" s="240" t="s">
        <x:v>4027</x:v>
      </x:c>
      <x:c r="H2595" s="240">
        <x:v>1</x:v>
      </x:c>
    </x:row>
    <x:row r="2596" spans="3:8">
      <x:c r="C2596" s="241" t="s">
        <x:v>9166</x:v>
      </x:c>
      <x:c r="D2596" s="240" t="s">
        <x:v>6089</x:v>
      </x:c>
      <x:c r="E2596" s="240">
        <x:v>1</x:v>
      </x:c>
      <x:c r="F2596" s="487" t="s">
        <x:v>8393</x:v>
      </x:c>
      <x:c r="G2596" s="488" t="s">
        <x:v>4067</x:v>
      </x:c>
      <x:c r="H2596" s="488">
        <x:v>1</x:v>
      </x:c>
    </x:row>
    <x:row r="2597" spans="3:9">
      <x:c r="C2597" s="241" t="s">
        <x:v>8094</x:v>
      </x:c>
      <x:c r="D2597" s="240" t="s">
        <x:v>4027</x:v>
      </x:c>
      <x:c r="E2597" s="240">
        <x:v>1</x:v>
      </x:c>
      <x:c r="F2597" s="487" t="s">
        <x:v>6119</x:v>
      </x:c>
      <x:c r="G2597" s="488" t="s">
        <x:v>4067</x:v>
      </x:c>
      <x:c r="H2597" s="488">
        <x:v>1</x:v>
      </x:c>
      <x:c r="I2597" s="240" t="s">
        <x:v>6487</x:v>
      </x:c>
    </x:row>
    <x:row r="2598" spans="3:9">
      <x:c r="C2598" s="241" t="s">
        <x:v>6268</x:v>
      </x:c>
      <x:c r="D2598" s="240" t="s">
        <x:v>4027</x:v>
      </x:c>
      <x:c r="E2598" s="240">
        <x:v>1</x:v>
      </x:c>
      <x:c r="F2598" s="487" t="s">
        <x:v>8540</x:v>
      </x:c>
      <x:c r="G2598" s="488" t="s">
        <x:v>4067</x:v>
      </x:c>
      <x:c r="H2598" s="488">
        <x:v>1</x:v>
      </x:c>
      <x:c r="I2598" s="240" t="s">
        <x:v>6487</x:v>
      </x:c>
    </x:row>
    <x:row r="2599" spans="3:8">
      <x:c r="C2599" s="241" t="s">
        <x:v>6260</x:v>
      </x:c>
      <x:c r="D2599" s="240" t="s">
        <x:v>4027</x:v>
      </x:c>
      <x:c r="E2599" s="240">
        <x:v>1</x:v>
      </x:c>
      <x:c r="F2599" s="487" t="s">
        <x:v>9018</x:v>
      </x:c>
      <x:c r="G2599" s="488" t="s">
        <x:v>4067</x:v>
      </x:c>
      <x:c r="H2599" s="488">
        <x:v>1</x:v>
      </x:c>
    </x:row>
    <x:row r="2600" spans="3:8">
      <x:c r="C2600" s="241" t="s">
        <x:v>9106</x:v>
      </x:c>
      <x:c r="D2600" s="240" t="s">
        <x:v>4027</x:v>
      </x:c>
      <x:c r="E2600" s="240">
        <x:v>1</x:v>
      </x:c>
      <x:c r="F2600" s="241" t="s">
        <x:v>8351</x:v>
      </x:c>
      <x:c r="G2600" s="240" t="s">
        <x:v>4067</x:v>
      </x:c>
      <x:c r="H2600" s="240">
        <x:v>1</x:v>
      </x:c>
    </x:row>
    <x:row r="2601" spans="5:5">
      <x:c r="E2601" s="240">
        <x:f>SUM(E2582:E2600)</x:f>
        <x:v>19</x:v>
      </x:c>
    </x:row>
    <x:row r="2602" spans="1:9">
      <x:c r="A2602" s="232">
        <x:v>45895</x:v>
      </x:c>
      <x:c r="B2602" s="499"/>
      <x:c r="C2602" s="241" t="s">
        <x:v>9058</x:v>
      </x:c>
      <x:c r="D2602" s="240" t="s">
        <x:v>4007</x:v>
      </x:c>
      <x:c r="E2602" s="240">
        <x:v>1</x:v>
      </x:c>
      <x:c r="F2602" s="304" t="s">
        <x:v>12628</x:v>
      </x:c>
      <x:c r="G2602" s="305" t="s">
        <x:v>4067</x:v>
      </x:c>
      <x:c r="H2602" s="305">
        <x:v>1</x:v>
      </x:c>
      <x:c r="I2602" s="240" t="s">
        <x:v>6487</x:v>
      </x:c>
    </x:row>
    <x:row r="2603" spans="3:8">
      <x:c r="C2603" s="241" t="s">
        <x:v>9048</x:v>
      </x:c>
      <x:c r="D2603" s="240" t="s">
        <x:v>4007</x:v>
      </x:c>
      <x:c r="E2603" s="240">
        <x:v>1</x:v>
      </x:c>
      <x:c r="F2603" s="241" t="s">
        <x:v>5528</x:v>
      </x:c>
      <x:c r="G2603" s="240" t="s">
        <x:v>4027</x:v>
      </x:c>
      <x:c r="H2603" s="240">
        <x:v>1</x:v>
      </x:c>
    </x:row>
    <x:row r="2604" spans="3:9">
      <x:c r="C2604" s="241" t="s">
        <x:v>12341</x:v>
      </x:c>
      <x:c r="D2604" s="240" t="s">
        <x:v>6097</x:v>
      </x:c>
      <x:c r="E2604" s="240">
        <x:v>1</x:v>
      </x:c>
      <x:c r="F2604" s="393" t="s">
        <x:v>2542</x:v>
      </x:c>
      <x:c r="G2604" s="394" t="s">
        <x:v>6089</x:v>
      </x:c>
      <x:c r="H2604" s="394">
        <x:v>1</x:v>
      </x:c>
      <x:c r="I2604" s="240" t="s">
        <x:v>10339</x:v>
      </x:c>
    </x:row>
    <x:row r="2605" spans="3:9">
      <x:c r="C2605" s="241" t="s">
        <x:v>1955</x:v>
      </x:c>
      <x:c r="D2605" s="240" t="s">
        <x:v>6097</x:v>
      </x:c>
      <x:c r="E2605" s="240">
        <x:v>1</x:v>
      </x:c>
      <x:c r="F2605" s="393" t="s">
        <x:v>12341</x:v>
      </x:c>
      <x:c r="G2605" s="394" t="s">
        <x:v>6097</x:v>
      </x:c>
      <x:c r="H2605" s="394">
        <x:v>1</x:v>
      </x:c>
      <x:c r="I2605" s="240" t="s">
        <x:v>6487</x:v>
      </x:c>
    </x:row>
    <x:row r="2606" spans="3:8">
      <x:c r="C2606" s="241" t="s">
        <x:v>12628</x:v>
      </x:c>
      <x:c r="D2606" s="240" t="s">
        <x:v>4067</x:v>
      </x:c>
      <x:c r="E2606" s="240">
        <x:v>1</x:v>
      </x:c>
      <x:c r="F2606" s="241" t="s">
        <x:v>9058</x:v>
      </x:c>
      <x:c r="G2606" s="240" t="s">
        <x:v>4007</x:v>
      </x:c>
      <x:c r="H2606" s="240">
        <x:v>1</x:v>
      </x:c>
    </x:row>
    <x:row r="2607" spans="1:8">
      <x:c r="A2607" s="227" t="s">
        <x:v>9210</x:v>
      </x:c>
      <x:c r="C2607" s="241" t="s">
        <x:v>11174</x:v>
      </x:c>
      <x:c r="D2607" s="240" t="s">
        <x:v>139</x:v>
      </x:c>
      <x:c r="E2607" s="240">
        <x:v>1</x:v>
      </x:c>
      <x:c r="F2607" s="241" t="s">
        <x:v>1950</x:v>
      </x:c>
      <x:c r="G2607" s="240" t="s">
        <x:v>4027</x:v>
      </x:c>
      <x:c r="H2607" s="240">
        <x:v>1</x:v>
      </x:c>
    </x:row>
    <x:row r="2608" spans="3:8">
      <x:c r="C2608" s="241" t="s">
        <x:v>2542</x:v>
      </x:c>
      <x:c r="D2608" s="240" t="s">
        <x:v>6089</x:v>
      </x:c>
      <x:c r="E2608" s="240">
        <x:v>1</x:v>
      </x:c>
      <x:c r="F2608" s="283" t="s">
        <x:v>9118</x:v>
      </x:c>
      <x:c r="G2608" s="284" t="s">
        <x:v>4027</x:v>
      </x:c>
      <x:c r="H2608" s="284">
        <x:v>1</x:v>
      </x:c>
    </x:row>
    <x:row r="2609" spans="3:9">
      <x:c r="C2609" s="241" t="s">
        <x:v>9013</x:v>
      </x:c>
      <x:c r="D2609" s="240" t="s">
        <x:v>6089</x:v>
      </x:c>
      <x:c r="E2609" s="240">
        <x:v>1</x:v>
      </x:c>
      <x:c r="F2609" s="283" t="s">
        <x:v>1955</x:v>
      </x:c>
      <x:c r="G2609" s="284" t="s">
        <x:v>6097</x:v>
      </x:c>
      <x:c r="H2609" s="284">
        <x:v>1</x:v>
      </x:c>
      <x:c r="I2609" s="240" t="s">
        <x:v>6487</x:v>
      </x:c>
    </x:row>
    <x:row r="2610" spans="3:9">
      <x:c r="C2610" s="241" t="s">
        <x:v>1991</x:v>
      </x:c>
      <x:c r="D2610" s="240" t="s">
        <x:v>6089</x:v>
      </x:c>
      <x:c r="E2610" s="240">
        <x:v>1</x:v>
      </x:c>
      <x:c r="F2610" s="283" t="s">
        <x:v>9013</x:v>
      </x:c>
      <x:c r="G2610" s="284" t="s">
        <x:v>6089</x:v>
      </x:c>
      <x:c r="H2610" s="284">
        <x:v>1</x:v>
      </x:c>
      <x:c r="I2610" s="240" t="s">
        <x:v>10339</x:v>
      </x:c>
    </x:row>
    <x:row r="2611" spans="3:9">
      <x:c r="C2611" s="241" t="s">
        <x:v>6067</x:v>
      </x:c>
      <x:c r="D2611" s="240" t="s">
        <x:v>6089</x:v>
      </x:c>
      <x:c r="E2611" s="240">
        <x:v>1</x:v>
      </x:c>
      <x:c r="F2611" s="241" t="s">
        <x:v>11174</x:v>
      </x:c>
      <x:c r="G2611" s="240" t="s">
        <x:v>139</x:v>
      </x:c>
      <x:c r="H2611" s="240">
        <x:v>1</x:v>
      </x:c>
      <x:c r="I2611" s="240" t="s">
        <x:v>10339</x:v>
      </x:c>
    </x:row>
    <x:row r="2612" spans="3:9">
      <x:c r="C2612" s="241" t="s">
        <x:v>5971</x:v>
      </x:c>
      <x:c r="D2612" s="240" t="s">
        <x:v>6089</x:v>
      </x:c>
      <x:c r="E2612" s="240">
        <x:v>1</x:v>
      </x:c>
      <x:c r="F2612" s="280" t="s">
        <x:v>1991</x:v>
      </x:c>
      <x:c r="G2612" s="281" t="s">
        <x:v>6089</x:v>
      </x:c>
      <x:c r="H2612" s="281">
        <x:v>1</x:v>
      </x:c>
      <x:c r="I2612" s="240" t="s">
        <x:v>10339</x:v>
      </x:c>
    </x:row>
    <x:row r="2613" spans="3:9">
      <x:c r="C2613" s="241" t="s">
        <x:v>5528</x:v>
      </x:c>
      <x:c r="D2613" s="240" t="s">
        <x:v>4027</x:v>
      </x:c>
      <x:c r="E2613" s="240">
        <x:v>1</x:v>
      </x:c>
      <x:c r="F2613" s="280" t="s">
        <x:v>6067</x:v>
      </x:c>
      <x:c r="G2613" s="281" t="s">
        <x:v>6089</x:v>
      </x:c>
      <x:c r="H2613" s="281">
        <x:v>1</x:v>
      </x:c>
      <x:c r="I2613" s="240" t="s">
        <x:v>10339</x:v>
      </x:c>
    </x:row>
    <x:row r="2614" spans="3:9">
      <x:c r="C2614" s="241" t="s">
        <x:v>1950</x:v>
      </x:c>
      <x:c r="D2614" s="240" t="s">
        <x:v>4027</x:v>
      </x:c>
      <x:c r="E2614" s="240">
        <x:v>1</x:v>
      </x:c>
      <x:c r="F2614" s="280" t="s">
        <x:v>9048</x:v>
      </x:c>
      <x:c r="G2614" s="281" t="s">
        <x:v>4007</x:v>
      </x:c>
      <x:c r="H2614" s="281">
        <x:v>1</x:v>
      </x:c>
      <x:c r="I2614" s="240" t="s">
        <x:v>10339</x:v>
      </x:c>
    </x:row>
    <x:row r="2615" spans="3:8">
      <x:c r="C2615" s="241" t="s">
        <x:v>9118</x:v>
      </x:c>
      <x:c r="D2615" s="240" t="s">
        <x:v>4027</x:v>
      </x:c>
      <x:c r="E2615" s="240">
        <x:v>1</x:v>
      </x:c>
      <x:c r="F2615" s="280" t="s">
        <x:v>8454</x:v>
      </x:c>
      <x:c r="G2615" s="281" t="s">
        <x:v>4027</x:v>
      </x:c>
      <x:c r="H2615" s="281">
        <x:v>1</x:v>
      </x:c>
    </x:row>
    <x:row r="2616" spans="3:9">
      <x:c r="C2616" s="241" t="s">
        <x:v>8454</x:v>
      </x:c>
      <x:c r="D2616" s="240" t="s">
        <x:v>4027</x:v>
      </x:c>
      <x:c r="E2616" s="240">
        <x:v>1</x:v>
      </x:c>
      <x:c r="F2616" s="280" t="s">
        <x:v>4509</x:v>
      </x:c>
      <x:c r="G2616" s="281" t="s">
        <x:v>4027</x:v>
      </x:c>
      <x:c r="H2616" s="281">
        <x:v>1</x:v>
      </x:c>
      <x:c r="I2616" s="240" t="s">
        <x:v>6487</x:v>
      </x:c>
    </x:row>
    <x:row r="2617" spans="3:9">
      <x:c r="C2617" s="241" t="s">
        <x:v>4509</x:v>
      </x:c>
      <x:c r="D2617" s="240" t="s">
        <x:v>4027</x:v>
      </x:c>
      <x:c r="E2617" s="240">
        <x:v>1</x:v>
      </x:c>
      <x:c r="F2617" s="280" t="s">
        <x:v>5971</x:v>
      </x:c>
      <x:c r="G2617" s="281" t="s">
        <x:v>6089</x:v>
      </x:c>
      <x:c r="H2617" s="281">
        <x:v>1</x:v>
      </x:c>
      <x:c r="I2617" s="240" t="s">
        <x:v>10339</x:v>
      </x:c>
    </x:row>
    <x:row r="2618" spans="5:5">
      <x:c r="E2618" s="240">
        <x:f>SUM(E2602:E2617)</x:f>
        <x:v>16</x:v>
      </x:c>
    </x:row>
    <x:row r="2619" spans="1:9">
      <x:c r="A2619" s="232">
        <x:v>45896</x:v>
      </x:c>
      <x:c r="B2619" s="499"/>
      <x:c r="C2619" s="241" t="s">
        <x:v>8395</x:v>
      </x:c>
      <x:c r="D2619" s="240" t="s">
        <x:v>4061</x:v>
      </x:c>
      <x:c r="E2619" s="240">
        <x:v>1</x:v>
      </x:c>
      <x:c r="F2619" s="493" t="s">
        <x:v>7815</x:v>
      </x:c>
      <x:c r="G2619" s="494" t="s">
        <x:v>4067</x:v>
      </x:c>
      <x:c r="H2619" s="494">
        <x:v>1</x:v>
      </x:c>
      <x:c r="I2619" s="240" t="s">
        <x:v>10339</x:v>
      </x:c>
    </x:row>
    <x:row r="2620" spans="3:8">
      <x:c r="C2620" s="241" t="s">
        <x:v>8502</x:v>
      </x:c>
      <x:c r="D2620" s="240" t="s">
        <x:v>4007</x:v>
      </x:c>
      <x:c r="E2620" s="240">
        <x:v>1</x:v>
      </x:c>
      <x:c r="F2620" s="241" t="s">
        <x:v>2551</x:v>
      </x:c>
      <x:c r="G2620" s="240" t="s">
        <x:v>4027</x:v>
      </x:c>
      <x:c r="H2620" s="240">
        <x:v>1</x:v>
      </x:c>
    </x:row>
    <x:row r="2621" spans="3:9">
      <x:c r="C2621" s="241" t="s">
        <x:v>9241</x:v>
      </x:c>
      <x:c r="D2621" s="240" t="s">
        <x:v>6097</x:v>
      </x:c>
      <x:c r="E2621" s="240">
        <x:v>1</x:v>
      </x:c>
      <x:c r="F2621" s="241" t="s">
        <x:v>12669</x:v>
      </x:c>
      <x:c r="G2621" s="240" t="s">
        <x:v>4027</x:v>
      </x:c>
      <x:c r="H2621" s="240">
        <x:v>1</x:v>
      </x:c>
      <x:c r="I2621" s="240" t="s">
        <x:v>6487</x:v>
      </x:c>
    </x:row>
    <x:row r="2622" spans="3:8">
      <x:c r="C2622" s="241" t="s">
        <x:v>9074</x:v>
      </x:c>
      <x:c r="D2622" s="240" t="s">
        <x:v>6097</x:v>
      </x:c>
      <x:c r="E2622" s="240">
        <x:v>1</x:v>
      </x:c>
      <x:c r="F2622" s="402" t="s">
        <x:v>8395</x:v>
      </x:c>
      <x:c r="G2622" s="403" t="s">
        <x:v>4061</x:v>
      </x:c>
      <x:c r="H2622" s="403">
        <x:v>1</x:v>
      </x:c>
    </x:row>
    <x:row r="2623" spans="3:8">
      <x:c r="C2623" s="241" t="s">
        <x:v>8491</x:v>
      </x:c>
      <x:c r="D2623" s="240" t="s">
        <x:v>6097</x:v>
      </x:c>
      <x:c r="E2623" s="240">
        <x:v>1</x:v>
      </x:c>
      <x:c r="F2623" s="402" t="s">
        <x:v>8502</x:v>
      </x:c>
      <x:c r="G2623" s="403" t="s">
        <x:v>4007</x:v>
      </x:c>
      <x:c r="H2623" s="403">
        <x:v>1</x:v>
      </x:c>
    </x:row>
    <x:row r="2624" spans="3:9">
      <x:c r="C2624" s="241" t="s">
        <x:v>7815</x:v>
      </x:c>
      <x:c r="D2624" s="240" t="s">
        <x:v>4067</x:v>
      </x:c>
      <x:c r="E2624" s="240">
        <x:v>1</x:v>
      </x:c>
      <x:c r="F2624" s="241" t="s">
        <x:v>9241</x:v>
      </x:c>
      <x:c r="G2624" s="240" t="s">
        <x:v>6097</x:v>
      </x:c>
      <x:c r="H2624" s="240">
        <x:v>1</x:v>
      </x:c>
      <x:c r="I2624" s="240" t="s">
        <x:v>10339</x:v>
      </x:c>
    </x:row>
    <x:row r="2625" spans="3:8">
      <x:c r="C2625" s="241" t="s">
        <x:v>4485</x:v>
      </x:c>
      <x:c r="D2625" s="240" t="s">
        <x:v>4067</x:v>
      </x:c>
      <x:c r="E2625" s="240">
        <x:v>1</x:v>
      </x:c>
      <x:c r="F2625" s="241" t="s">
        <x:v>4485</x:v>
      </x:c>
      <x:c r="G2625" s="240" t="s">
        <x:v>4067</x:v>
      </x:c>
      <x:c r="H2625" s="240">
        <x:v>1</x:v>
      </x:c>
    </x:row>
    <x:row r="2626" spans="3:8">
      <x:c r="C2626" s="241" t="s">
        <x:v>6077</x:v>
      </x:c>
      <x:c r="D2626" s="240" t="s">
        <x:v>4067</x:v>
      </x:c>
      <x:c r="E2626" s="240">
        <x:v>1</x:v>
      </x:c>
      <x:c r="F2626" s="241" t="s">
        <x:v>5977</x:v>
      </x:c>
      <x:c r="G2626" s="240" t="s">
        <x:v>4027</x:v>
      </x:c>
      <x:c r="H2626" s="240">
        <x:v>1</x:v>
      </x:c>
    </x:row>
    <x:row r="2627" spans="1:8">
      <x:c r="A2627" s="199" t="s">
        <x:v>9210</x:v>
      </x:c>
      <x:c r="C2627" s="241" t="s">
        <x:v>6124</x:v>
      </x:c>
      <x:c r="D2627" s="240" t="s">
        <x:v>139</x:v>
      </x:c>
      <x:c r="E2627" s="240">
        <x:v>1</x:v>
      </x:c>
      <x:c r="F2627" s="241" t="s">
        <x:v>8399</x:v>
      </x:c>
      <x:c r="G2627" s="240" t="s">
        <x:v>6089</x:v>
      </x:c>
      <x:c r="H2627" s="240">
        <x:v>1</x:v>
      </x:c>
    </x:row>
    <x:row r="2628" spans="1:8">
      <x:c r="A2628" s="199" t="s">
        <x:v>9210</x:v>
      </x:c>
      <x:c r="C2628" s="241" t="s">
        <x:v>8485</x:v>
      </x:c>
      <x:c r="D2628" s="240" t="s">
        <x:v>139</x:v>
      </x:c>
      <x:c r="E2628" s="240">
        <x:v>1</x:v>
      </x:c>
      <x:c r="F2628" s="393" t="s">
        <x:v>6077</x:v>
      </x:c>
      <x:c r="G2628" s="394" t="s">
        <x:v>4067</x:v>
      </x:c>
      <x:c r="H2628" s="394">
        <x:v>1</x:v>
      </x:c>
    </x:row>
    <x:row r="2629" spans="3:8">
      <x:c r="C2629" s="241" t="s">
        <x:v>8399</x:v>
      </x:c>
      <x:c r="D2629" s="240" t="s">
        <x:v>6089</x:v>
      </x:c>
      <x:c r="E2629" s="240">
        <x:v>1</x:v>
      </x:c>
      <x:c r="F2629" s="280" t="s">
        <x:v>9074</x:v>
      </x:c>
      <x:c r="G2629" s="281" t="s">
        <x:v>6097</x:v>
      </x:c>
      <x:c r="H2629" s="281">
        <x:v>1</x:v>
      </x:c>
    </x:row>
    <x:row r="2630" spans="3:8">
      <x:c r="C2630" s="241" t="s">
        <x:v>1992</x:v>
      </x:c>
      <x:c r="D2630" s="240" t="s">
        <x:v>6089</x:v>
      </x:c>
      <x:c r="E2630" s="240">
        <x:v>1</x:v>
      </x:c>
      <x:c r="F2630" s="280" t="s">
        <x:v>1992</x:v>
      </x:c>
      <x:c r="G2630" s="281" t="s">
        <x:v>6089</x:v>
      </x:c>
      <x:c r="H2630" s="281">
        <x:v>1</x:v>
      </x:c>
    </x:row>
    <x:row r="2631" spans="3:8">
      <x:c r="C2631" s="241" t="s">
        <x:v>2551</x:v>
      </x:c>
      <x:c r="D2631" s="240" t="s">
        <x:v>4027</x:v>
      </x:c>
      <x:c r="E2631" s="240">
        <x:v>1</x:v>
      </x:c>
      <x:c r="F2631" s="280" t="s">
        <x:v>6124</x:v>
      </x:c>
      <x:c r="G2631" s="281" t="s">
        <x:v>139</x:v>
      </x:c>
      <x:c r="H2631" s="281">
        <x:v>1</x:v>
      </x:c>
    </x:row>
    <x:row r="2632" spans="3:8">
      <x:c r="C2632" s="241" t="s">
        <x:v>12669</x:v>
      </x:c>
      <x:c r="D2632" s="240" t="s">
        <x:v>4027</x:v>
      </x:c>
      <x:c r="E2632" s="240">
        <x:v>1</x:v>
      </x:c>
      <x:c r="F2632" s="280" t="s">
        <x:v>8491</x:v>
      </x:c>
      <x:c r="G2632" s="281" t="s">
        <x:v>6097</x:v>
      </x:c>
      <x:c r="H2632" s="281">
        <x:v>1</x:v>
      </x:c>
    </x:row>
    <x:row r="2633" spans="3:8">
      <x:c r="C2633" s="241" t="s">
        <x:v>5977</x:v>
      </x:c>
      <x:c r="D2633" s="240" t="s">
        <x:v>4027</x:v>
      </x:c>
      <x:c r="E2633" s="240">
        <x:v>1</x:v>
      </x:c>
      <x:c r="F2633" s="280" t="s">
        <x:v>8485</x:v>
      </x:c>
      <x:c r="G2633" s="281" t="s">
        <x:v>139</x:v>
      </x:c>
      <x:c r="H2633" s="281">
        <x:v>1</x:v>
      </x:c>
    </x:row>
    <x:row r="2634" spans="5:5">
      <x:c r="E2634" s="240">
        <x:f>SUM(E2619:E2633)</x:f>
        <x:v>15</x:v>
      </x:c>
    </x:row>
    <x:row r="2635" spans="1:9">
      <x:c r="A2635" s="232">
        <x:v>45897</x:v>
      </x:c>
      <x:c r="B2635" s="499"/>
      <x:c r="C2635" s="241" t="s">
        <x:v>12647</x:v>
      </x:c>
      <x:c r="D2635" s="240" t="s">
        <x:v>4061</x:v>
      </x:c>
      <x:c r="E2635" s="240">
        <x:v>1</x:v>
      </x:c>
      <x:c r="F2635" s="402" t="s">
        <x:v>11522</x:v>
      </x:c>
      <x:c r="G2635" s="403" t="s">
        <x:v>6089</x:v>
      </x:c>
      <x:c r="H2635" s="403">
        <x:v>1</x:v>
      </x:c>
      <x:c r="I2635" s="495" t="s">
        <x:v>6487</x:v>
      </x:c>
    </x:row>
    <x:row r="2636" spans="3:9">
      <x:c r="C2636" s="241" t="s">
        <x:v>4543</x:v>
      </x:c>
      <x:c r="D2636" s="240" t="s">
        <x:v>4061</x:v>
      </x:c>
      <x:c r="E2636" s="240">
        <x:v>1</x:v>
      </x:c>
      <x:c r="F2636" s="402" t="s">
        <x:v>12647</x:v>
      </x:c>
      <x:c r="G2636" s="403" t="s">
        <x:v>4061</x:v>
      </x:c>
      <x:c r="H2636" s="403">
        <x:v>1</x:v>
      </x:c>
      <x:c r="I2636" s="495"/>
    </x:row>
    <x:row r="2637" spans="3:9">
      <x:c r="C2637" s="241" t="s">
        <x:v>4454</x:v>
      </x:c>
      <x:c r="D2637" s="240" t="s">
        <x:v>4007</x:v>
      </x:c>
      <x:c r="E2637" s="240">
        <x:v>1</x:v>
      </x:c>
      <x:c r="F2637" s="241" t="s">
        <x:v>5630</x:v>
      </x:c>
      <x:c r="G2637" s="240" t="s">
        <x:v>4067</x:v>
      </x:c>
      <x:c r="H2637" s="240">
        <x:v>1</x:v>
      </x:c>
      <x:c r="I2637" s="495" t="s">
        <x:v>10339</x:v>
      </x:c>
    </x:row>
    <x:row r="2638" spans="3:9">
      <x:c r="C2638" s="241" t="s">
        <x:v>6287</x:v>
      </x:c>
      <x:c r="D2638" s="240" t="s">
        <x:v>4007</x:v>
      </x:c>
      <x:c r="E2638" s="240">
        <x:v>1</x:v>
      </x:c>
      <x:c r="F2638" s="393" t="s">
        <x:v>6268</x:v>
      </x:c>
      <x:c r="G2638" s="394" t="s">
        <x:v>4027</x:v>
      </x:c>
      <x:c r="H2638" s="394">
        <x:v>1</x:v>
      </x:c>
      <x:c r="I2638" s="495"/>
    </x:row>
    <x:row r="2639" spans="3:9">
      <x:c r="C2639" s="241" t="s">
        <x:v>1947</x:v>
      </x:c>
      <x:c r="D2639" s="240" t="s">
        <x:v>4007</x:v>
      </x:c>
      <x:c r="E2639" s="240">
        <x:v>2</x:v>
      </x:c>
      <x:c r="F2639" s="241" t="s">
        <x:v>8443</x:v>
      </x:c>
      <x:c r="G2639" s="240" t="s">
        <x:v>4027</x:v>
      </x:c>
      <x:c r="H2639" s="240">
        <x:v>1</x:v>
      </x:c>
      <x:c r="I2639" s="495"/>
    </x:row>
    <x:row r="2640" spans="3:9">
      <x:c r="C2640" s="241" t="s">
        <x:v>4408</x:v>
      </x:c>
      <x:c r="D2640" s="240" t="s">
        <x:v>6097</x:v>
      </x:c>
      <x:c r="E2640" s="240">
        <x:v>1</x:v>
      </x:c>
      <x:c r="F2640" s="283" t="s">
        <x:v>9032</x:v>
      </x:c>
      <x:c r="G2640" s="284" t="s">
        <x:v>4067</x:v>
      </x:c>
      <x:c r="H2640" s="284">
        <x:v>1</x:v>
      </x:c>
      <x:c r="I2640" s="495" t="s">
        <x:v>6487</x:v>
      </x:c>
    </x:row>
    <x:row r="2641" spans="3:9">
      <x:c r="C2641" s="241" t="s">
        <x:v>8389</x:v>
      </x:c>
      <x:c r="D2641" s="240" t="s">
        <x:v>6097</x:v>
      </x:c>
      <x:c r="E2641" s="240">
        <x:v>2</x:v>
      </x:c>
      <x:c r="F2641" s="283" t="s">
        <x:v>4454</x:v>
      </x:c>
      <x:c r="G2641" s="284" t="s">
        <x:v>4007</x:v>
      </x:c>
      <x:c r="H2641" s="284">
        <x:v>1</x:v>
      </x:c>
      <x:c r="I2641" s="495"/>
    </x:row>
    <x:row r="2642" spans="3:9">
      <x:c r="C2642" s="241" t="s">
        <x:v>5630</x:v>
      </x:c>
      <x:c r="D2642" s="240" t="s">
        <x:v>4067</x:v>
      </x:c>
      <x:c r="E2642" s="240">
        <x:v>1</x:v>
      </x:c>
      <x:c r="F2642" s="283" t="s">
        <x:v>4485</x:v>
      </x:c>
      <x:c r="G2642" s="284" t="s">
        <x:v>4067</x:v>
      </x:c>
      <x:c r="H2642" s="284">
        <x:v>1</x:v>
      </x:c>
      <x:c r="I2642" s="495" t="s">
        <x:v>6487</x:v>
      </x:c>
    </x:row>
    <x:row r="2643" spans="3:9">
      <x:c r="C2643" s="241" t="s">
        <x:v>9032</x:v>
      </x:c>
      <x:c r="D2643" s="240" t="s">
        <x:v>4067</x:v>
      </x:c>
      <x:c r="E2643" s="240">
        <x:v>1</x:v>
      </x:c>
      <x:c r="F2643" s="283" t="s">
        <x:v>4514</x:v>
      </x:c>
      <x:c r="G2643" s="284" t="s">
        <x:v>4067</x:v>
      </x:c>
      <x:c r="H2643" s="284">
        <x:v>1</x:v>
      </x:c>
      <x:c r="I2643" s="495"/>
    </x:row>
    <x:row r="2644" spans="3:9">
      <x:c r="C2644" s="241" t="s">
        <x:v>4485</x:v>
      </x:c>
      <x:c r="D2644" s="240" t="s">
        <x:v>4067</x:v>
      </x:c>
      <x:c r="E2644" s="240">
        <x:v>1</x:v>
      </x:c>
      <x:c r="F2644" s="283" t="s">
        <x:v>6287</x:v>
      </x:c>
      <x:c r="G2644" s="284" t="s">
        <x:v>4007</x:v>
      </x:c>
      <x:c r="H2644" s="284">
        <x:v>1</x:v>
      </x:c>
      <x:c r="I2644" s="495" t="s">
        <x:v>6487</x:v>
      </x:c>
    </x:row>
    <x:row r="2645" spans="3:9">
      <x:c r="C2645" s="241" t="s">
        <x:v>4514</x:v>
      </x:c>
      <x:c r="D2645" s="240" t="s">
        <x:v>4067</x:v>
      </x:c>
      <x:c r="E2645" s="240">
        <x:v>1</x:v>
      </x:c>
      <x:c r="F2645" s="283" t="s">
        <x:v>9095</x:v>
      </x:c>
      <x:c r="G2645" s="284" t="s">
        <x:v>6089</x:v>
      </x:c>
      <x:c r="H2645" s="284">
        <x:v>1</x:v>
      </x:c>
      <x:c r="I2645" s="495"/>
    </x:row>
    <x:row r="2646" spans="3:9">
      <x:c r="C2646" s="241" t="s">
        <x:v>11522</x:v>
      </x:c>
      <x:c r="D2646" s="240" t="s">
        <x:v>6089</x:v>
      </x:c>
      <x:c r="E2646" s="240">
        <x:v>1</x:v>
      </x:c>
      <x:c r="F2646" s="283" t="s">
        <x:v>4408</x:v>
      </x:c>
      <x:c r="G2646" s="284" t="s">
        <x:v>6097</x:v>
      </x:c>
      <x:c r="H2646" s="284">
        <x:v>1</x:v>
      </x:c>
      <x:c r="I2646" s="495" t="s">
        <x:v>6487</x:v>
      </x:c>
    </x:row>
    <x:row r="2647" spans="3:9">
      <x:c r="C2647" s="241" t="s">
        <x:v>9095</x:v>
      </x:c>
      <x:c r="D2647" s="240" t="s">
        <x:v>6089</x:v>
      </x:c>
      <x:c r="E2647" s="240">
        <x:v>1</x:v>
      </x:c>
      <x:c r="F2647" s="241" t="s">
        <x:v>9092</x:v>
      </x:c>
      <x:c r="G2647" s="240" t="s">
        <x:v>6089</x:v>
      </x:c>
      <x:c r="H2647" s="240">
        <x:v>1</x:v>
      </x:c>
      <x:c r="I2647" s="495" t="s">
        <x:v>10339</x:v>
      </x:c>
    </x:row>
    <x:row r="2648" spans="3:9">
      <x:c r="C2648" s="241" t="s">
        <x:v>9092</x:v>
      </x:c>
      <x:c r="D2648" s="240" t="s">
        <x:v>6089</x:v>
      </x:c>
      <x:c r="E2648" s="240">
        <x:v>1</x:v>
      </x:c>
      <x:c r="F2648" s="241" t="s">
        <x:v>8389</x:v>
      </x:c>
      <x:c r="G2648" s="240" t="s">
        <x:v>6097</x:v>
      </x:c>
      <x:c r="H2648" s="240">
        <x:v>2</x:v>
      </x:c>
      <x:c r="I2648" s="495"/>
    </x:row>
    <x:row r="2649" spans="3:9">
      <x:c r="C2649" s="241" t="s">
        <x:v>6061</x:v>
      </x:c>
      <x:c r="D2649" s="240" t="s">
        <x:v>6089</x:v>
      </x:c>
      <x:c r="E2649" s="240">
        <x:v>1</x:v>
      </x:c>
      <x:c r="F2649" s="280" t="s">
        <x:v>6061</x:v>
      </x:c>
      <x:c r="G2649" s="281" t="s">
        <x:v>6089</x:v>
      </x:c>
      <x:c r="H2649" s="281">
        <x:v>1</x:v>
      </x:c>
      <x:c r="I2649" s="495"/>
    </x:row>
    <x:row r="2650" spans="3:9">
      <x:c r="C2650" s="241" t="s">
        <x:v>9229</x:v>
      </x:c>
      <x:c r="D2650" s="240" t="s">
        <x:v>6089</x:v>
      </x:c>
      <x:c r="E2650" s="240">
        <x:v>1</x:v>
      </x:c>
      <x:c r="F2650" s="280" t="s">
        <x:v>9229</x:v>
      </x:c>
      <x:c r="G2650" s="281" t="s">
        <x:v>6089</x:v>
      </x:c>
      <x:c r="H2650" s="281">
        <x:v>1</x:v>
      </x:c>
      <x:c r="I2650" s="495" t="s">
        <x:v>6487</x:v>
      </x:c>
    </x:row>
    <x:row r="2651" spans="3:9">
      <x:c r="C2651" s="241" t="s">
        <x:v>1992</x:v>
      </x:c>
      <x:c r="D2651" s="240" t="s">
        <x:v>6089</x:v>
      </x:c>
      <x:c r="E2651" s="240">
        <x:v>1</x:v>
      </x:c>
      <x:c r="F2651" s="280" t="s">
        <x:v>4543</x:v>
      </x:c>
      <x:c r="G2651" s="281" t="s">
        <x:v>4061</x:v>
      </x:c>
      <x:c r="H2651" s="281">
        <x:v>1</x:v>
      </x:c>
      <x:c r="I2651" s="495"/>
    </x:row>
    <x:row r="2652" spans="3:9">
      <x:c r="C2652" s="241" t="s">
        <x:v>5958</x:v>
      </x:c>
      <x:c r="D2652" s="240" t="s">
        <x:v>6089</x:v>
      </x:c>
      <x:c r="E2652" s="240">
        <x:v>1</x:v>
      </x:c>
      <x:c r="F2652" s="280" t="s">
        <x:v>1992</x:v>
      </x:c>
      <x:c r="G2652" s="281" t="s">
        <x:v>6089</x:v>
      </x:c>
      <x:c r="H2652" s="281">
        <x:v>1</x:v>
      </x:c>
      <x:c r="I2652" s="495"/>
    </x:row>
    <x:row r="2653" spans="3:9">
      <x:c r="C2653" s="241" t="s">
        <x:v>6268</x:v>
      </x:c>
      <x:c r="D2653" s="240" t="s">
        <x:v>4027</x:v>
      </x:c>
      <x:c r="E2653" s="240">
        <x:v>1</x:v>
      </x:c>
      <x:c r="F2653" s="280" t="s">
        <x:v>1947</x:v>
      </x:c>
      <x:c r="G2653" s="281" t="s">
        <x:v>4007</x:v>
      </x:c>
      <x:c r="H2653" s="281">
        <x:v>2</x:v>
      </x:c>
      <x:c r="I2653" s="495"/>
    </x:row>
    <x:row r="2654" spans="3:9">
      <x:c r="C2654" s="241" t="s">
        <x:v>8443</x:v>
      </x:c>
      <x:c r="D2654" s="240" t="s">
        <x:v>4027</x:v>
      </x:c>
      <x:c r="E2654" s="240">
        <x:v>1</x:v>
      </x:c>
      <x:c r="F2654" s="280" t="s">
        <x:v>5958</x:v>
      </x:c>
      <x:c r="G2654" s="281" t="s">
        <x:v>6089</x:v>
      </x:c>
      <x:c r="H2654" s="281">
        <x:v>1</x:v>
      </x:c>
      <x:c r="I2654" s="495"/>
    </x:row>
    <x:row r="2655" spans="5:5">
      <x:c r="E2655" s="240">
        <x:f>SUM(E2635:E2654)</x:f>
        <x:v>22</x:v>
      </x:c>
    </x:row>
    <x:row r="2656" spans="1:9">
      <x:c r="A2656" s="232">
        <x:v>45898</x:v>
      </x:c>
      <x:c r="B2656" s="499"/>
      <x:c r="C2656" s="241" t="s">
        <x:v>12295</x:v>
      </x:c>
      <x:c r="D2656" s="240" t="s">
        <x:v>4007</x:v>
      </x:c>
      <x:c r="E2656" s="240">
        <x:v>1</x:v>
      </x:c>
      <x:c r="F2656" s="402" t="s">
        <x:v>12239</x:v>
      </x:c>
      <x:c r="G2656" s="403" t="s">
        <x:v>4067</x:v>
      </x:c>
      <x:c r="H2656" s="403">
        <x:v>1</x:v>
      </x:c>
      <x:c r="I2656" s="495" t="s">
        <x:v>6487</x:v>
      </x:c>
    </x:row>
    <x:row r="2657" spans="3:9">
      <x:c r="C2657" s="241" t="s">
        <x:v>6086</x:v>
      </x:c>
      <x:c r="D2657" s="240" t="s">
        <x:v>4007</x:v>
      </x:c>
      <x:c r="E2657" s="240">
        <x:v>1</x:v>
      </x:c>
      <x:c r="F2657" s="402" t="s">
        <x:v>11506</x:v>
      </x:c>
      <x:c r="G2657" s="403" t="s">
        <x:v>4027</x:v>
      </x:c>
      <x:c r="H2657" s="403">
        <x:v>1</x:v>
      </x:c>
      <x:c r="I2657" s="495"/>
    </x:row>
    <x:row r="2658" spans="3:9">
      <x:c r="C2658" s="241" t="s">
        <x:v>8409</x:v>
      </x:c>
      <x:c r="D2658" s="240" t="s">
        <x:v>6097</x:v>
      </x:c>
      <x:c r="E2658" s="240">
        <x:v>1</x:v>
      </x:c>
      <x:c r="F2658" s="241" t="s">
        <x:v>2552</x:v>
      </x:c>
      <x:c r="G2658" s="240" t="s">
        <x:v>4067</x:v>
      </x:c>
      <x:c r="H2658" s="240">
        <x:v>1</x:v>
      </x:c>
      <x:c r="I2658" s="495" t="s">
        <x:v>10339</x:v>
      </x:c>
    </x:row>
    <x:row r="2659" spans="3:9">
      <x:c r="C2659" s="241" t="s">
        <x:v>9235</x:v>
      </x:c>
      <x:c r="D2659" s="240" t="s">
        <x:v>6097</x:v>
      </x:c>
      <x:c r="E2659" s="240">
        <x:v>1</x:v>
      </x:c>
      <x:c r="F2659" s="393" t="s">
        <x:v>11328</x:v>
      </x:c>
      <x:c r="G2659" s="394" t="s">
        <x:v>4027</x:v>
      </x:c>
      <x:c r="H2659" s="394">
        <x:v>1</x:v>
      </x:c>
      <x:c r="I2659" s="495" t="s">
        <x:v>10339</x:v>
      </x:c>
    </x:row>
    <x:row r="2660" spans="3:9">
      <x:c r="C2660" s="241" t="s">
        <x:v>6205</x:v>
      </x:c>
      <x:c r="D2660" s="240" t="s">
        <x:v>6097</x:v>
      </x:c>
      <x:c r="E2660" s="240">
        <x:v>1</x:v>
      </x:c>
      <x:c r="F2660" s="241" t="s">
        <x:v>2489</x:v>
      </x:c>
      <x:c r="G2660" s="240" t="s">
        <x:v>4027</x:v>
      </x:c>
      <x:c r="H2660" s="240">
        <x:v>1</x:v>
      </x:c>
      <x:c r="I2660" s="495" t="s">
        <x:v>6487</x:v>
      </x:c>
    </x:row>
    <x:row r="2661" spans="3:9">
      <x:c r="C2661" s="241" t="s">
        <x:v>4392</x:v>
      </x:c>
      <x:c r="D2661" s="240" t="s">
        <x:v>6097</x:v>
      </x:c>
      <x:c r="E2661" s="240">
        <x:v>1</x:v>
      </x:c>
      <x:c r="F2661" s="283" t="s">
        <x:v>12295</x:v>
      </x:c>
      <x:c r="G2661" s="284" t="s">
        <x:v>4007</x:v>
      </x:c>
      <x:c r="H2661" s="284">
        <x:v>1</x:v>
      </x:c>
      <x:c r="I2661" s="495" t="s">
        <x:v>6487</x:v>
      </x:c>
    </x:row>
    <x:row r="2662" spans="3:9">
      <x:c r="C2662" s="241" t="s">
        <x:v>6147</x:v>
      </x:c>
      <x:c r="D2662" s="240" t="s">
        <x:v>6097</x:v>
      </x:c>
      <x:c r="E2662" s="240">
        <x:v>1</x:v>
      </x:c>
      <x:c r="F2662" s="283" t="s">
        <x:v>7640</x:v>
      </x:c>
      <x:c r="G2662" s="284" t="s">
        <x:v>6089</x:v>
      </x:c>
      <x:c r="H2662" s="284">
        <x:v>1</x:v>
      </x:c>
      <x:c r="I2662" s="495" t="s">
        <x:v>6487</x:v>
      </x:c>
    </x:row>
    <x:row r="2663" spans="3:9">
      <x:c r="C2663" s="241" t="s">
        <x:v>11439</x:v>
      </x:c>
      <x:c r="D2663" s="240" t="s">
        <x:v>4067</x:v>
      </x:c>
      <x:c r="E2663" s="240">
        <x:v>1</x:v>
      </x:c>
      <x:c r="F2663" s="241" t="s">
        <x:v>11439</x:v>
      </x:c>
      <x:c r="G2663" s="240" t="s">
        <x:v>4067</x:v>
      </x:c>
      <x:c r="H2663" s="240">
        <x:v>1</x:v>
      </x:c>
      <x:c r="I2663" s="495" t="s">
        <x:v>6487</x:v>
      </x:c>
    </x:row>
    <x:row r="2664" spans="3:9">
      <x:c r="C2664" s="241" t="s">
        <x:v>2552</x:v>
      </x:c>
      <x:c r="D2664" s="240" t="s">
        <x:v>4067</x:v>
      </x:c>
      <x:c r="E2664" s="240">
        <x:v>1</x:v>
      </x:c>
      <x:c r="F2664" s="402" t="s">
        <x:v>8530</x:v>
      </x:c>
      <x:c r="G2664" s="403" t="s">
        <x:v>4027</x:v>
      </x:c>
      <x:c r="H2664" s="403">
        <x:v>1</x:v>
      </x:c>
      <x:c r="I2664" s="495"/>
    </x:row>
    <x:row r="2665" spans="3:9">
      <x:c r="C2665" s="241" t="s">
        <x:v>12239</x:v>
      </x:c>
      <x:c r="D2665" s="240" t="s">
        <x:v>4067</x:v>
      </x:c>
      <x:c r="E2665" s="240">
        <x:v>1</x:v>
      </x:c>
      <x:c r="F2665" s="241" t="s">
        <x:v>4450</x:v>
      </x:c>
      <x:c r="G2665" s="240" t="s">
        <x:v>4067</x:v>
      </x:c>
      <x:c r="H2665" s="240">
        <x:v>1</x:v>
      </x:c>
      <x:c r="I2665" s="495" t="s">
        <x:v>6487</x:v>
      </x:c>
    </x:row>
    <x:row r="2666" spans="3:9">
      <x:c r="C2666" s="241" t="s">
        <x:v>4450</x:v>
      </x:c>
      <x:c r="D2666" s="240" t="s">
        <x:v>4067</x:v>
      </x:c>
      <x:c r="E2666" s="240">
        <x:v>1</x:v>
      </x:c>
      <x:c r="F2666" s="241" t="s">
        <x:v>8985</x:v>
      </x:c>
      <x:c r="G2666" s="240" t="s">
        <x:v>6089</x:v>
      </x:c>
      <x:c r="H2666" s="240">
        <x:v>1</x:v>
      </x:c>
      <x:c r="I2666" s="495" t="s">
        <x:v>6487</x:v>
      </x:c>
    </x:row>
    <x:row r="2667" spans="3:9">
      <x:c r="C2667" s="241" t="s">
        <x:v>2002</x:v>
      </x:c>
      <x:c r="D2667" s="240" t="s">
        <x:v>4067</x:v>
      </x:c>
      <x:c r="E2667" s="240">
        <x:v>1</x:v>
      </x:c>
      <x:c r="F2667" s="393" t="s">
        <x:v>6133</x:v>
      </x:c>
      <x:c r="G2667" s="394" t="s">
        <x:v>6089</x:v>
      </x:c>
      <x:c r="H2667" s="394">
        <x:v>1</x:v>
      </x:c>
      <x:c r="I2667" s="495"/>
    </x:row>
    <x:row r="2668" spans="3:9">
      <x:c r="C2668" s="241" t="s">
        <x:v>4431</x:v>
      </x:c>
      <x:c r="D2668" s="240" t="s">
        <x:v>4067</x:v>
      </x:c>
      <x:c r="E2668" s="240">
        <x:v>1</x:v>
      </x:c>
      <x:c r="F2668" s="393" t="s">
        <x:v>5485</x:v>
      </x:c>
      <x:c r="G2668" s="394" t="s">
        <x:v>4027</x:v>
      </x:c>
      <x:c r="H2668" s="394">
        <x:v>1</x:v>
      </x:c>
      <x:c r="I2668" s="495"/>
    </x:row>
    <x:row r="2669" spans="3:9">
      <x:c r="C2669" s="241" t="s">
        <x:v>4373</x:v>
      </x:c>
      <x:c r="D2669" s="240" t="s">
        <x:v>4067</x:v>
      </x:c>
      <x:c r="E2669" s="240">
        <x:v>1</x:v>
      </x:c>
      <x:c r="F2669" s="241" t="s">
        <x:v>8409</x:v>
      </x:c>
      <x:c r="G2669" s="240" t="s">
        <x:v>6097</x:v>
      </x:c>
      <x:c r="H2669" s="240">
        <x:v>1</x:v>
      </x:c>
      <x:c r="I2669" s="495"/>
    </x:row>
    <x:row r="2670" spans="3:9">
      <x:c r="C2670" s="241" t="s">
        <x:v>7640</x:v>
      </x:c>
      <x:c r="D2670" s="240" t="s">
        <x:v>6089</x:v>
      </x:c>
      <x:c r="E2670" s="240">
        <x:v>1</x:v>
      </x:c>
      <x:c r="F2670" s="241" t="s">
        <x:v>9235</x:v>
      </x:c>
      <x:c r="G2670" s="240" t="s">
        <x:v>6097</x:v>
      </x:c>
      <x:c r="H2670" s="240">
        <x:v>1</x:v>
      </x:c>
      <x:c r="I2670" s="495"/>
    </x:row>
    <x:row r="2671" spans="3:9">
      <x:c r="C2671" s="241" t="s">
        <x:v>8985</x:v>
      </x:c>
      <x:c r="D2671" s="240" t="s">
        <x:v>6089</x:v>
      </x:c>
      <x:c r="E2671" s="240">
        <x:v>1</x:v>
      </x:c>
      <x:c r="F2671" s="283" t="s">
        <x:v>2002</x:v>
      </x:c>
      <x:c r="G2671" s="284" t="s">
        <x:v>4067</x:v>
      </x:c>
      <x:c r="H2671" s="284">
        <x:v>1</x:v>
      </x:c>
      <x:c r="I2671" s="495"/>
    </x:row>
    <x:row r="2672" spans="3:9">
      <x:c r="C2672" s="241" t="s">
        <x:v>6133</x:v>
      </x:c>
      <x:c r="D2672" s="240" t="s">
        <x:v>6089</x:v>
      </x:c>
      <x:c r="E2672" s="240">
        <x:v>1</x:v>
      </x:c>
      <x:c r="F2672" s="283" t="s">
        <x:v>9149</x:v>
      </x:c>
      <x:c r="G2672" s="284" t="s">
        <x:v>6089</x:v>
      </x:c>
      <x:c r="H2672" s="284">
        <x:v>1</x:v>
      </x:c>
      <x:c r="I2672" s="495" t="s">
        <x:v>10339</x:v>
      </x:c>
    </x:row>
    <x:row r="2673" spans="3:9">
      <x:c r="C2673" s="241" t="s">
        <x:v>9149</x:v>
      </x:c>
      <x:c r="D2673" s="240" t="s">
        <x:v>6089</x:v>
      </x:c>
      <x:c r="E2673" s="240">
        <x:v>1</x:v>
      </x:c>
      <x:c r="F2673" s="283" t="s">
        <x:v>6205</x:v>
      </x:c>
      <x:c r="G2673" s="284" t="s">
        <x:v>6097</x:v>
      </x:c>
      <x:c r="H2673" s="284">
        <x:v>1</x:v>
      </x:c>
      <x:c r="I2673" s="495"/>
    </x:row>
    <x:row r="2674" spans="3:9">
      <x:c r="C2674" s="241" t="s">
        <x:v>1959</x:v>
      </x:c>
      <x:c r="D2674" s="240" t="s">
        <x:v>6089</x:v>
      </x:c>
      <x:c r="E2674" s="240">
        <x:v>1</x:v>
      </x:c>
      <x:c r="F2674" s="283" t="s">
        <x:v>4431</x:v>
      </x:c>
      <x:c r="G2674" s="284" t="s">
        <x:v>4067</x:v>
      </x:c>
      <x:c r="H2674" s="284">
        <x:v>1</x:v>
      </x:c>
      <x:c r="I2674" s="495" t="s">
        <x:v>6487</x:v>
      </x:c>
    </x:row>
    <x:row r="2675" spans="3:9">
      <x:c r="C2675" s="241" t="s">
        <x:v>5958</x:v>
      </x:c>
      <x:c r="D2675" s="240" t="s">
        <x:v>6089</x:v>
      </x:c>
      <x:c r="E2675" s="240">
        <x:v>1</x:v>
      </x:c>
      <x:c r="F2675" s="280" t="s">
        <x:v>4392</x:v>
      </x:c>
      <x:c r="G2675" s="281" t="s">
        <x:v>6097</x:v>
      </x:c>
      <x:c r="H2675" s="281">
        <x:v>1</x:v>
      </x:c>
      <x:c r="I2675" s="495"/>
    </x:row>
    <x:row r="2676" spans="3:9">
      <x:c r="C2676" s="241" t="s">
        <x:v>11328</x:v>
      </x:c>
      <x:c r="D2676" s="240" t="s">
        <x:v>4027</x:v>
      </x:c>
      <x:c r="E2676" s="240">
        <x:v>1</x:v>
      </x:c>
      <x:c r="F2676" s="280" t="s">
        <x:v>8415</x:v>
      </x:c>
      <x:c r="G2676" s="281" t="s">
        <x:v>4027</x:v>
      </x:c>
      <x:c r="H2676" s="281">
        <x:v>1</x:v>
      </x:c>
      <x:c r="I2676" s="495"/>
    </x:row>
    <x:row r="2677" spans="3:9">
      <x:c r="C2677" s="241" t="s">
        <x:v>2489</x:v>
      </x:c>
      <x:c r="D2677" s="240" t="s">
        <x:v>4027</x:v>
      </x:c>
      <x:c r="E2677" s="240">
        <x:v>1</x:v>
      </x:c>
      <x:c r="F2677" s="280" t="s">
        <x:v>1959</x:v>
      </x:c>
      <x:c r="G2677" s="281" t="s">
        <x:v>6089</x:v>
      </x:c>
      <x:c r="H2677" s="281">
        <x:v>1</x:v>
      </x:c>
      <x:c r="I2677" s="495"/>
    </x:row>
    <x:row r="2678" spans="3:9">
      <x:c r="C2678" s="241" t="s">
        <x:v>11506</x:v>
      </x:c>
      <x:c r="D2678" s="240" t="s">
        <x:v>4027</x:v>
      </x:c>
      <x:c r="E2678" s="240">
        <x:v>1</x:v>
      </x:c>
      <x:c r="F2678" s="280" t="s">
        <x:v>6147</x:v>
      </x:c>
      <x:c r="G2678" s="281" t="s">
        <x:v>6097</x:v>
      </x:c>
      <x:c r="H2678" s="281">
        <x:v>1</x:v>
      </x:c>
      <x:c r="I2678" s="495"/>
    </x:row>
    <x:row r="2679" spans="3:9">
      <x:c r="C2679" s="241" t="s">
        <x:v>8530</x:v>
      </x:c>
      <x:c r="D2679" s="240" t="s">
        <x:v>4027</x:v>
      </x:c>
      <x:c r="E2679" s="240">
        <x:v>1</x:v>
      </x:c>
      <x:c r="F2679" s="280" t="s">
        <x:v>4373</x:v>
      </x:c>
      <x:c r="G2679" s="281" t="s">
        <x:v>4067</x:v>
      </x:c>
      <x:c r="H2679" s="281">
        <x:v>1</x:v>
      </x:c>
      <x:c r="I2679" s="495"/>
    </x:row>
    <x:row r="2680" spans="3:9">
      <x:c r="C2680" s="241" t="s">
        <x:v>5485</x:v>
      </x:c>
      <x:c r="D2680" s="240" t="s">
        <x:v>4027</x:v>
      </x:c>
      <x:c r="E2680" s="240">
        <x:v>1</x:v>
      </x:c>
      <x:c r="F2680" s="280" t="s">
        <x:v>5958</x:v>
      </x:c>
      <x:c r="G2680" s="281" t="s">
        <x:v>6089</x:v>
      </x:c>
      <x:c r="H2680" s="281">
        <x:v>1</x:v>
      </x:c>
      <x:c r="I2680" s="495"/>
    </x:row>
    <x:row r="2681" spans="3:9">
      <x:c r="C2681" s="241" t="s">
        <x:v>8415</x:v>
      </x:c>
      <x:c r="D2681" s="240" t="s">
        <x:v>4027</x:v>
      </x:c>
      <x:c r="E2681" s="240">
        <x:v>1</x:v>
      </x:c>
      <x:c r="F2681" s="280" t="s">
        <x:v>6086</x:v>
      </x:c>
      <x:c r="G2681" s="281" t="s">
        <x:v>4007</x:v>
      </x:c>
      <x:c r="H2681" s="281">
        <x:v>1</x:v>
      </x:c>
      <x:c r="I2681" s="495"/>
    </x:row>
    <x:row r="2682" spans="5:5">
      <x:c r="E2682" s="240">
        <x:f>SUM(E2656:E2681)</x:f>
        <x:v>26</x:v>
      </x:c>
    </x:row>
    <x:row r="2683" spans="1:9">
      <x:c r="A2683" s="232">
        <x:v>45899</x:v>
      </x:c>
      <x:c r="B2683" s="499"/>
      <x:c r="C2683" s="241" t="s">
        <x:v>6086</x:v>
      </x:c>
      <x:c r="D2683" s="240" t="s">
        <x:v>4007</x:v>
      </x:c>
      <x:c r="E2683" s="240">
        <x:v>1</x:v>
      </x:c>
      <x:c r="F2683" s="402" t="s">
        <x:v>7745</x:v>
      </x:c>
      <x:c r="G2683" s="403" t="s">
        <x:v>4067</x:v>
      </x:c>
      <x:c r="H2683" s="403">
        <x:v>1</x:v>
      </x:c>
      <x:c r="I2683" s="495"/>
    </x:row>
    <x:row r="2684" spans="1:9">
      <x:c r="A2684" s="232">
        <x:v>45900</x:v>
      </x:c>
      <x:c r="B2684" s="499"/>
      <x:c r="C2684" s="241" t="s">
        <x:v>9026</x:v>
      </x:c>
      <x:c r="D2684" s="240" t="s">
        <x:v>6097</x:v>
      </x:c>
      <x:c r="E2684" s="240">
        <x:v>1</x:v>
      </x:c>
      <x:c r="F2684" s="241" t="s">
        <x:v>2613</x:v>
      </x:c>
      <x:c r="G2684" s="240" t="s">
        <x:v>6089</x:v>
      </x:c>
      <x:c r="H2684" s="240">
        <x:v>1</x:v>
      </x:c>
      <x:c r="I2684" s="495" t="s">
        <x:v>10339</x:v>
      </x:c>
    </x:row>
    <x:row r="2685" spans="3:9">
      <x:c r="C2685" s="241" t="s">
        <x:v>8402</x:v>
      </x:c>
      <x:c r="D2685" s="240" t="s">
        <x:v>6097</x:v>
      </x:c>
      <x:c r="E2685" s="240">
        <x:v>1</x:v>
      </x:c>
      <x:c r="F2685" s="393" t="s">
        <x:v>11208</x:v>
      </x:c>
      <x:c r="G2685" s="394" t="s">
        <x:v>4027</x:v>
      </x:c>
      <x:c r="H2685" s="394">
        <x:v>1</x:v>
      </x:c>
      <x:c r="I2685" s="495" t="s">
        <x:v>6487</x:v>
      </x:c>
    </x:row>
    <x:row r="2686" spans="3:9">
      <x:c r="C2686" s="241" t="s">
        <x:v>9195</x:v>
      </x:c>
      <x:c r="D2686" s="240" t="s">
        <x:v>6097</x:v>
      </x:c>
      <x:c r="E2686" s="240">
        <x:v>1</x:v>
      </x:c>
      <x:c r="F2686" s="241" t="s">
        <x:v>8506</x:v>
      </x:c>
      <x:c r="G2686" s="240" t="s">
        <x:v>6089</x:v>
      </x:c>
      <x:c r="H2686" s="240">
        <x:v>1</x:v>
      </x:c>
      <x:c r="I2686" s="495"/>
    </x:row>
    <x:row r="2687" spans="3:9">
      <x:c r="C2687" s="241" t="s">
        <x:v>9031</x:v>
      </x:c>
      <x:c r="D2687" s="240" t="s">
        <x:v>6097</x:v>
      </x:c>
      <x:c r="E2687" s="240">
        <x:v>1</x:v>
      </x:c>
      <x:c r="F2687" s="283" t="s">
        <x:v>2081</x:v>
      </x:c>
      <x:c r="G2687" s="284" t="s">
        <x:v>4027</x:v>
      </x:c>
      <x:c r="H2687" s="284">
        <x:v>1</x:v>
      </x:c>
      <x:c r="I2687" s="495"/>
    </x:row>
    <x:row r="2688" spans="3:9">
      <x:c r="C2688" s="241" t="s">
        <x:v>4355</x:v>
      </x:c>
      <x:c r="D2688" s="240" t="s">
        <x:v>6097</x:v>
      </x:c>
      <x:c r="E2688" s="240">
        <x:v>1</x:v>
      </x:c>
      <x:c r="F2688" s="283" t="s">
        <x:v>9080</x:v>
      </x:c>
      <x:c r="G2688" s="284" t="s">
        <x:v>4067</x:v>
      </x:c>
      <x:c r="H2688" s="284">
        <x:v>1</x:v>
      </x:c>
      <x:c r="I2688" s="495"/>
    </x:row>
    <x:row r="2689" spans="3:9">
      <x:c r="C2689" s="241" t="s">
        <x:v>7745</x:v>
      </x:c>
      <x:c r="D2689" s="240" t="s">
        <x:v>4067</x:v>
      </x:c>
      <x:c r="E2689" s="240">
        <x:v>1</x:v>
      </x:c>
      <x:c r="F2689" s="283" t="s">
        <x:v>6304</x:v>
      </x:c>
      <x:c r="G2689" s="284" t="s">
        <x:v>4027</x:v>
      </x:c>
      <x:c r="H2689" s="284">
        <x:v>1</x:v>
      </x:c>
      <x:c r="I2689" s="495"/>
    </x:row>
    <x:row r="2690" spans="3:9">
      <x:c r="C2690" s="241" t="s">
        <x:v>9080</x:v>
      </x:c>
      <x:c r="D2690" s="240" t="s">
        <x:v>4067</x:v>
      </x:c>
      <x:c r="E2690" s="240">
        <x:v>1</x:v>
      </x:c>
      <x:c r="F2690" s="283" t="s">
        <x:v>6083</x:v>
      </x:c>
      <x:c r="G2690" s="284" t="s">
        <x:v>4067</x:v>
      </x:c>
      <x:c r="H2690" s="284">
        <x:v>1</x:v>
      </x:c>
      <x:c r="I2690" s="495"/>
    </x:row>
    <x:row r="2691" spans="3:9">
      <x:c r="C2691" s="241" t="s">
        <x:v>6083</x:v>
      </x:c>
      <x:c r="D2691" s="240" t="s">
        <x:v>4067</x:v>
      </x:c>
      <x:c r="E2691" s="240">
        <x:v>1</x:v>
      </x:c>
      <x:c r="F2691" s="241" t="s">
        <x:v>9026</x:v>
      </x:c>
      <x:c r="G2691" s="240" t="s">
        <x:v>6097</x:v>
      </x:c>
      <x:c r="H2691" s="240">
        <x:v>1</x:v>
      </x:c>
      <x:c r="I2691" s="495" t="s">
        <x:v>6487</x:v>
      </x:c>
    </x:row>
    <x:row r="2692" spans="3:9">
      <x:c r="C2692" s="241" t="s">
        <x:v>9014</x:v>
      </x:c>
      <x:c r="D2692" s="240" t="s">
        <x:v>4067</x:v>
      </x:c>
      <x:c r="E2692" s="240">
        <x:v>1</x:v>
      </x:c>
      <x:c r="F2692" s="241" t="s">
        <x:v>8402</x:v>
      </x:c>
      <x:c r="G2692" s="240" t="s">
        <x:v>6097</x:v>
      </x:c>
      <x:c r="H2692" s="240">
        <x:v>1</x:v>
      </x:c>
      <x:c r="I2692" s="495" t="s">
        <x:v>10339</x:v>
      </x:c>
    </x:row>
    <x:row r="2693" spans="3:9">
      <x:c r="C2693" s="241" t="s">
        <x:v>6094</x:v>
      </x:c>
      <x:c r="D2693" s="240" t="s">
        <x:v>4067</x:v>
      </x:c>
      <x:c r="E2693" s="240">
        <x:v>1</x:v>
      </x:c>
      <x:c r="F2693" s="241" t="s">
        <x:v>6307</x:v>
      </x:c>
      <x:c r="G2693" s="240" t="s">
        <x:v>4027</x:v>
      </x:c>
      <x:c r="H2693" s="240">
        <x:v>1</x:v>
      </x:c>
      <x:c r="I2693" s="495"/>
    </x:row>
    <x:row r="2694" spans="3:9">
      <x:c r="C2694" s="241" t="s">
        <x:v>6114</x:v>
      </x:c>
      <x:c r="D2694" s="240" t="s">
        <x:v>4067</x:v>
      </x:c>
      <x:c r="E2694" s="240">
        <x:v>1</x:v>
      </x:c>
      <x:c r="F2694" s="241" t="s">
        <x:v>8539</x:v>
      </x:c>
      <x:c r="G2694" s="240" t="s">
        <x:v>4027</x:v>
      </x:c>
      <x:c r="H2694" s="240">
        <x:v>1</x:v>
      </x:c>
      <x:c r="I2694" s="495"/>
    </x:row>
    <x:row r="2695" spans="3:9">
      <x:c r="C2695" s="241" t="s">
        <x:v>8969</x:v>
      </x:c>
      <x:c r="D2695" s="240" t="s">
        <x:v>4067</x:v>
      </x:c>
      <x:c r="E2695" s="240">
        <x:v>1</x:v>
      </x:c>
      <x:c r="F2695" s="241" t="s">
        <x:v>8501</x:v>
      </x:c>
      <x:c r="G2695" s="240" t="s">
        <x:v>4027</x:v>
      </x:c>
      <x:c r="H2695" s="240">
        <x:v>1</x:v>
      </x:c>
      <x:c r="I2695" s="495" t="s">
        <x:v>10339</x:v>
      </x:c>
    </x:row>
    <x:row r="2696" spans="3:9">
      <x:c r="C2696" s="241" t="s">
        <x:v>8979</x:v>
      </x:c>
      <x:c r="D2696" s="240" t="s">
        <x:v>4067</x:v>
      </x:c>
      <x:c r="E2696" s="240">
        <x:v>1</x:v>
      </x:c>
      <x:c r="F2696" s="487" t="s">
        <x:v>9014</x:v>
      </x:c>
      <x:c r="G2696" s="488" t="s">
        <x:v>4067</x:v>
      </x:c>
      <x:c r="H2696" s="488">
        <x:v>1</x:v>
      </x:c>
      <x:c r="I2696" s="495" t="s">
        <x:v>10339</x:v>
      </x:c>
    </x:row>
    <x:row r="2697" spans="1:9">
      <x:c r="A2697" s="198" t="s">
        <x:v>9210</x:v>
      </x:c>
      <x:c r="C2697" s="241" t="s">
        <x:v>8485</x:v>
      </x:c>
      <x:c r="D2697" s="240" t="s">
        <x:v>139</x:v>
      </x:c>
      <x:c r="E2697" s="240">
        <x:v>1</x:v>
      </x:c>
      <x:c r="F2697" s="487" t="s">
        <x:v>6094</x:v>
      </x:c>
      <x:c r="G2697" s="488" t="s">
        <x:v>4067</x:v>
      </x:c>
      <x:c r="H2697" s="488">
        <x:v>1</x:v>
      </x:c>
      <x:c r="I2697" s="495" t="s">
        <x:v>10339</x:v>
      </x:c>
    </x:row>
    <x:row r="2698" spans="3:9">
      <x:c r="C2698" s="241" t="s">
        <x:v>2613</x:v>
      </x:c>
      <x:c r="D2698" s="240" t="s">
        <x:v>6089</x:v>
      </x:c>
      <x:c r="E2698" s="240">
        <x:v>1</x:v>
      </x:c>
      <x:c r="F2698" s="487" t="s">
        <x:v>4396</x:v>
      </x:c>
      <x:c r="G2698" s="488" t="s">
        <x:v>6089</x:v>
      </x:c>
      <x:c r="H2698" s="488">
        <x:v>1</x:v>
      </x:c>
      <x:c r="I2698" s="495" t="s">
        <x:v>10339</x:v>
      </x:c>
    </x:row>
    <x:row r="2699" spans="3:9">
      <x:c r="C2699" s="241" t="s">
        <x:v>8506</x:v>
      </x:c>
      <x:c r="D2699" s="240" t="s">
        <x:v>6089</x:v>
      </x:c>
      <x:c r="E2699" s="240">
        <x:v>1</x:v>
      </x:c>
      <x:c r="F2699" s="487" t="s">
        <x:v>9195</x:v>
      </x:c>
      <x:c r="G2699" s="488" t="s">
        <x:v>6097</x:v>
      </x:c>
      <x:c r="H2699" s="488">
        <x:v>1</x:v>
      </x:c>
      <x:c r="I2699" s="495"/>
    </x:row>
    <x:row r="2700" spans="3:9">
      <x:c r="C2700" s="241" t="s">
        <x:v>4396</x:v>
      </x:c>
      <x:c r="D2700" s="240" t="s">
        <x:v>6089</x:v>
      </x:c>
      <x:c r="E2700" s="240">
        <x:v>1</x:v>
      </x:c>
      <x:c r="F2700" s="487" t="s">
        <x:v>9031</x:v>
      </x:c>
      <x:c r="G2700" s="488" t="s">
        <x:v>6097</x:v>
      </x:c>
      <x:c r="H2700" s="488">
        <x:v>1</x:v>
      </x:c>
      <x:c r="I2700" s="495"/>
    </x:row>
    <x:row r="2701" spans="3:9">
      <x:c r="C2701" s="241" t="s">
        <x:v>2058</x:v>
      </x:c>
      <x:c r="D2701" s="240" t="s">
        <x:v>6089</x:v>
      </x:c>
      <x:c r="E2701" s="240">
        <x:v>1</x:v>
      </x:c>
      <x:c r="F2701" s="241" t="s">
        <x:v>6114</x:v>
      </x:c>
      <x:c r="G2701" s="240" t="s">
        <x:v>4067</x:v>
      </x:c>
      <x:c r="H2701" s="240">
        <x:v>1</x:v>
      </x:c>
      <x:c r="I2701" s="495"/>
    </x:row>
    <x:row r="2702" spans="3:9">
      <x:c r="C2702" s="241" t="s">
        <x:v>5983</x:v>
      </x:c>
      <x:c r="D2702" s="240" t="s">
        <x:v>6089</x:v>
      </x:c>
      <x:c r="E2702" s="240">
        <x:v>1</x:v>
      </x:c>
      <x:c r="F2702" s="241" t="s">
        <x:v>2058</x:v>
      </x:c>
      <x:c r="G2702" s="240" t="s">
        <x:v>6089</x:v>
      </x:c>
      <x:c r="H2702" s="240">
        <x:v>1</x:v>
      </x:c>
      <x:c r="I2702" s="495" t="s">
        <x:v>6487</x:v>
      </x:c>
    </x:row>
    <x:row r="2703" spans="3:9">
      <x:c r="C2703" s="241" t="s">
        <x:v>8998</x:v>
      </x:c>
      <x:c r="D2703" s="240" t="s">
        <x:v>6089</x:v>
      </x:c>
      <x:c r="E2703" s="240">
        <x:v>1</x:v>
      </x:c>
      <x:c r="F2703" s="241" t="s">
        <x:v>8969</x:v>
      </x:c>
      <x:c r="G2703" s="240" t="s">
        <x:v>4067</x:v>
      </x:c>
      <x:c r="H2703" s="240">
        <x:v>1</x:v>
      </x:c>
      <x:c r="I2703" s="495"/>
    </x:row>
    <x:row r="2704" spans="3:9">
      <x:c r="C2704" s="241" t="s">
        <x:v>11208</x:v>
      </x:c>
      <x:c r="D2704" s="240" t="s">
        <x:v>4027</x:v>
      </x:c>
      <x:c r="E2704" s="240">
        <x:v>1</x:v>
      </x:c>
      <x:c r="F2704" s="402" t="s">
        <x:v>5983</x:v>
      </x:c>
      <x:c r="G2704" s="403" t="s">
        <x:v>6089</x:v>
      </x:c>
      <x:c r="H2704" s="403">
        <x:v>1</x:v>
      </x:c>
      <x:c r="I2704" s="495"/>
    </x:row>
    <x:row r="2705" spans="3:9">
      <x:c r="C2705" s="241" t="s">
        <x:v>2081</x:v>
      </x:c>
      <x:c r="D2705" s="240" t="s">
        <x:v>4027</x:v>
      </x:c>
      <x:c r="E2705" s="240">
        <x:v>1</x:v>
      </x:c>
      <x:c r="F2705" s="402" t="s">
        <x:v>8377</x:v>
      </x:c>
      <x:c r="G2705" s="403" t="s">
        <x:v>4027</x:v>
      </x:c>
      <x:c r="H2705" s="403">
        <x:v>1</x:v>
      </x:c>
      <x:c r="I2705" s="495"/>
    </x:row>
    <x:row r="2706" spans="3:9">
      <x:c r="C2706" s="241" t="s">
        <x:v>6304</x:v>
      </x:c>
      <x:c r="D2706" s="240" t="s">
        <x:v>4027</x:v>
      </x:c>
      <x:c r="E2706" s="240">
        <x:v>1</x:v>
      </x:c>
      <x:c r="F2706" s="280" t="s">
        <x:v>4355</x:v>
      </x:c>
      <x:c r="G2706" s="281" t="s">
        <x:v>6097</x:v>
      </x:c>
      <x:c r="H2706" s="281">
        <x:v>1</x:v>
      </x:c>
      <x:c r="I2706" s="495"/>
    </x:row>
    <x:row r="2707" spans="3:9">
      <x:c r="C2707" s="241" t="s">
        <x:v>6307</x:v>
      </x:c>
      <x:c r="D2707" s="240" t="s">
        <x:v>4027</x:v>
      </x:c>
      <x:c r="E2707" s="240">
        <x:v>1</x:v>
      </x:c>
      <x:c r="F2707" s="280" t="s">
        <x:v>8423</x:v>
      </x:c>
      <x:c r="G2707" s="281" t="s">
        <x:v>4027</x:v>
      </x:c>
      <x:c r="H2707" s="281">
        <x:v>1</x:v>
      </x:c>
      <x:c r="I2707" s="495"/>
    </x:row>
    <x:row r="2708" spans="3:9">
      <x:c r="C2708" s="241" t="s">
        <x:v>8539</x:v>
      </x:c>
      <x:c r="D2708" s="240" t="s">
        <x:v>4027</x:v>
      </x:c>
      <x:c r="E2708" s="240">
        <x:v>1</x:v>
      </x:c>
      <x:c r="F2708" s="280" t="s">
        <x:v>8998</x:v>
      </x:c>
      <x:c r="G2708" s="281" t="s">
        <x:v>6089</x:v>
      </x:c>
      <x:c r="H2708" s="281">
        <x:v>1</x:v>
      </x:c>
      <x:c r="I2708" s="495"/>
    </x:row>
    <x:row r="2709" spans="3:9">
      <x:c r="C2709" s="241" t="s">
        <x:v>8501</x:v>
      </x:c>
      <x:c r="D2709" s="240" t="s">
        <x:v>4027</x:v>
      </x:c>
      <x:c r="E2709" s="240">
        <x:v>1</x:v>
      </x:c>
      <x:c r="F2709" s="280" t="s">
        <x:v>8485</x:v>
      </x:c>
      <x:c r="G2709" s="281" t="s">
        <x:v>139</x:v>
      </x:c>
      <x:c r="H2709" s="281">
        <x:v>1</x:v>
      </x:c>
      <x:c r="I2709" s="495"/>
    </x:row>
    <x:row r="2710" spans="3:9">
      <x:c r="C2710" s="241" t="s">
        <x:v>8377</x:v>
      </x:c>
      <x:c r="D2710" s="240" t="s">
        <x:v>4027</x:v>
      </x:c>
      <x:c r="E2710" s="240">
        <x:v>1</x:v>
      </x:c>
      <x:c r="F2710" s="280" t="s">
        <x:v>8979</x:v>
      </x:c>
      <x:c r="G2710" s="281" t="s">
        <x:v>4067</x:v>
      </x:c>
      <x:c r="H2710" s="281">
        <x:v>1</x:v>
      </x:c>
      <x:c r="I2710" s="495"/>
    </x:row>
    <x:row r="2711" spans="3:9">
      <x:c r="C2711" s="241" t="s">
        <x:v>8423</x:v>
      </x:c>
      <x:c r="D2711" s="240" t="s">
        <x:v>4027</x:v>
      </x:c>
      <x:c r="E2711" s="240">
        <x:v>1</x:v>
      </x:c>
      <x:c r="F2711" s="280" t="s">
        <x:v>6086</x:v>
      </x:c>
      <x:c r="G2711" s="281" t="s">
        <x:v>4007</x:v>
      </x:c>
      <x:c r="H2711" s="281">
        <x:v>1</x:v>
      </x:c>
      <x:c r="I2711" s="495"/>
    </x:row>
    <x:row r="2712" spans="5:5">
      <x:c r="E2712" s="240">
        <x:f>SUM(E2683:E2711)</x:f>
        <x:v>29</x:v>
      </x:c>
    </x:row>
    <x:row r="2713" spans="1:9">
      <x:c r="A2713" s="232">
        <x:v>45900</x:v>
      </x:c>
      <x:c r="B2713" s="499" t="s">
        <x:v>10367</x:v>
      </x:c>
      <x:c r="C2713" s="241" t="s">
        <x:v>8422</x:v>
      </x:c>
      <x:c r="D2713" s="240" t="s">
        <x:v>4007</x:v>
      </x:c>
      <x:c r="E2713" s="240">
        <x:v>1</x:v>
      </x:c>
      <x:c r="F2713" s="304" t="s">
        <x:v>11426</x:v>
      </x:c>
      <x:c r="G2713" s="305" t="s">
        <x:v>4027</x:v>
      </x:c>
      <x:c r="H2713" s="305">
        <x:v>1</x:v>
      </x:c>
      <x:c r="I2713" s="495"/>
    </x:row>
    <x:row r="2714" spans="3:9">
      <x:c r="C2714" s="241" t="s">
        <x:v>1947</x:v>
      </x:c>
      <x:c r="D2714" s="240" t="s">
        <x:v>4007</x:v>
      </x:c>
      <x:c r="E2714" s="240">
        <x:v>1</x:v>
      </x:c>
      <x:c r="F2714" s="241" t="s">
        <x:v>12595</x:v>
      </x:c>
      <x:c r="G2714" s="240" t="s">
        <x:v>4027</x:v>
      </x:c>
      <x:c r="H2714" s="240">
        <x:v>1</x:v>
      </x:c>
      <x:c r="I2714" s="495" t="s">
        <x:v>10339</x:v>
      </x:c>
    </x:row>
    <x:row r="2715" spans="1:9">
      <x:c r="A2715" s="227" t="s">
        <x:v>8840</x:v>
      </x:c>
      <x:c r="C2715" s="241" t="s">
        <x:v>4558</x:v>
      </x:c>
      <x:c r="D2715" s="240" t="s">
        <x:v>139</x:v>
      </x:c>
      <x:c r="E2715" s="240">
        <x:v>1</x:v>
      </x:c>
      <x:c r="F2715" s="487" t="s">
        <x:v>12179</x:v>
      </x:c>
      <x:c r="G2715" s="488" t="s">
        <x:v>139</x:v>
      </x:c>
      <x:c r="H2715" s="488">
        <x:v>1</x:v>
      </x:c>
      <x:c r="I2715" s="495" t="s">
        <x:v>10339</x:v>
      </x:c>
    </x:row>
    <x:row r="2716" spans="1:9">
      <x:c r="A2716" s="227" t="s">
        <x:v>11412</x:v>
      </x:c>
      <x:c r="C2716" s="241" t="s">
        <x:v>12179</x:v>
      </x:c>
      <x:c r="D2716" s="240" t="s">
        <x:v>139</x:v>
      </x:c>
      <x:c r="E2716" s="240">
        <x:v>1</x:v>
      </x:c>
      <x:c r="F2716" s="241" t="s">
        <x:v>5910</x:v>
      </x:c>
      <x:c r="G2716" s="240" t="s">
        <x:v>4027</x:v>
      </x:c>
      <x:c r="H2716" s="240">
        <x:v>1</x:v>
      </x:c>
      <x:c r="I2716" s="495"/>
    </x:row>
    <x:row r="2717" spans="3:9">
      <x:c r="C2717" s="241" t="s">
        <x:v>2449</x:v>
      </x:c>
      <x:c r="D2717" s="240" t="s">
        <x:v>6097</x:v>
      </x:c>
      <x:c r="E2717" s="240">
        <x:v>1</x:v>
      </x:c>
      <x:c r="F2717" s="283" t="s">
        <x:v>8456</x:v>
      </x:c>
      <x:c r="G2717" s="284" t="s">
        <x:v>6089</x:v>
      </x:c>
      <x:c r="H2717" s="284">
        <x:v>1</x:v>
      </x:c>
      <x:c r="I2717" s="495" t="s">
        <x:v>10339</x:v>
      </x:c>
    </x:row>
    <x:row r="2718" spans="3:9">
      <x:c r="C2718" s="241" t="s">
        <x:v>6076</x:v>
      </x:c>
      <x:c r="D2718" s="240" t="s">
        <x:v>4067</x:v>
      </x:c>
      <x:c r="E2718" s="240">
        <x:v>1</x:v>
      </x:c>
      <x:c r="F2718" s="241" t="s">
        <x:v>6076</x:v>
      </x:c>
      <x:c r="G2718" s="240" t="s">
        <x:v>4067</x:v>
      </x:c>
      <x:c r="H2718" s="240">
        <x:v>1</x:v>
      </x:c>
      <x:c r="I2718" s="495"/>
    </x:row>
    <x:row r="2719" spans="3:9">
      <x:c r="C2719" s="241" t="s">
        <x:v>9024</x:v>
      </x:c>
      <x:c r="D2719" s="240" t="s">
        <x:v>4067</x:v>
      </x:c>
      <x:c r="E2719" s="240">
        <x:v>1</x:v>
      </x:c>
      <x:c r="F2719" s="241" t="s">
        <x:v>9024</x:v>
      </x:c>
      <x:c r="G2719" s="240" t="s">
        <x:v>4067</x:v>
      </x:c>
      <x:c r="H2719" s="240">
        <x:v>1</x:v>
      </x:c>
      <x:c r="I2719" s="495"/>
    </x:row>
    <x:row r="2720" spans="3:9">
      <x:c r="C2720" s="241" t="s">
        <x:v>6044</x:v>
      </x:c>
      <x:c r="D2720" s="240" t="s">
        <x:v>4067</x:v>
      </x:c>
      <x:c r="E2720" s="240">
        <x:v>1</x:v>
      </x:c>
      <x:c r="F2720" s="393" t="s">
        <x:v>6044</x:v>
      </x:c>
      <x:c r="G2720" s="394" t="s">
        <x:v>4067</x:v>
      </x:c>
      <x:c r="H2720" s="394">
        <x:v>1</x:v>
      </x:c>
      <x:c r="I2720" s="495" t="s">
        <x:v>6487</x:v>
      </x:c>
    </x:row>
    <x:row r="2721" spans="3:9">
      <x:c r="C2721" s="241" t="s">
        <x:v>9266</x:v>
      </x:c>
      <x:c r="D2721" s="240" t="s">
        <x:v>4067</x:v>
      </x:c>
      <x:c r="E2721" s="240">
        <x:v>1</x:v>
      </x:c>
      <x:c r="F2721" s="241" t="s">
        <x:v>9266</x:v>
      </x:c>
      <x:c r="G2721" s="240" t="s">
        <x:v>4067</x:v>
      </x:c>
      <x:c r="H2721" s="240">
        <x:v>1</x:v>
      </x:c>
      <x:c r="I2721" s="495" t="s">
        <x:v>10339</x:v>
      </x:c>
    </x:row>
    <x:row r="2722" spans="3:9">
      <x:c r="C2722" s="241" t="s">
        <x:v>6035</x:v>
      </x:c>
      <x:c r="D2722" s="240" t="s">
        <x:v>4067</x:v>
      </x:c>
      <x:c r="E2722" s="240">
        <x:v>1</x:v>
      </x:c>
      <x:c r="F2722" s="241" t="s">
        <x:v>2449</x:v>
      </x:c>
      <x:c r="G2722" s="240" t="s">
        <x:v>6097</x:v>
      </x:c>
      <x:c r="H2722" s="240">
        <x:v>1</x:v>
      </x:c>
      <x:c r="I2722" s="495"/>
    </x:row>
    <x:row r="2723" spans="3:9">
      <x:c r="C2723" s="241" t="s">
        <x:v>8470</x:v>
      </x:c>
      <x:c r="D2723" s="240" t="s">
        <x:v>4067</x:v>
      </x:c>
      <x:c r="E2723" s="240">
        <x:v>1</x:v>
      </x:c>
      <x:c r="F2723" s="402" t="s">
        <x:v>9076</x:v>
      </x:c>
      <x:c r="G2723" s="403" t="s">
        <x:v>6089</x:v>
      </x:c>
      <x:c r="H2723" s="403">
        <x:v>1</x:v>
      </x:c>
      <x:c r="I2723" s="495"/>
    </x:row>
    <x:row r="2724" spans="3:9">
      <x:c r="C2724" s="241" t="s">
        <x:v>9249</x:v>
      </x:c>
      <x:c r="D2724" s="240" t="s">
        <x:v>4067</x:v>
      </x:c>
      <x:c r="E2724" s="240">
        <x:v>1</x:v>
      </x:c>
      <x:c r="F2724" s="241" t="s">
        <x:v>6035</x:v>
      </x:c>
      <x:c r="G2724" s="240" t="s">
        <x:v>4067</x:v>
      </x:c>
      <x:c r="H2724" s="240">
        <x:v>1</x:v>
      </x:c>
      <x:c r="I2724" s="495"/>
    </x:row>
    <x:row r="2725" spans="3:9">
      <x:c r="C2725" s="241" t="s">
        <x:v>8456</x:v>
      </x:c>
      <x:c r="D2725" s="240" t="s">
        <x:v>6089</x:v>
      </x:c>
      <x:c r="E2725" s="240">
        <x:v>1</x:v>
      </x:c>
      <x:c r="F2725" s="241" t="s">
        <x:v>8422</x:v>
      </x:c>
      <x:c r="G2725" s="240" t="s">
        <x:v>4007</x:v>
      </x:c>
      <x:c r="H2725" s="240">
        <x:v>1</x:v>
      </x:c>
      <x:c r="I2725" s="495"/>
    </x:row>
    <x:row r="2726" spans="3:9">
      <x:c r="C2726" s="241" t="s">
        <x:v>9076</x:v>
      </x:c>
      <x:c r="D2726" s="240" t="s">
        <x:v>6089</x:v>
      </x:c>
      <x:c r="E2726" s="240">
        <x:v>1</x:v>
      </x:c>
      <x:c r="F2726" s="241" t="s">
        <x:v>4558</x:v>
      </x:c>
      <x:c r="G2726" s="240" t="s">
        <x:v>139</x:v>
      </x:c>
      <x:c r="H2726" s="240">
        <x:v>1</x:v>
      </x:c>
      <x:c r="I2726" s="495"/>
    </x:row>
    <x:row r="2727" spans="3:9">
      <x:c r="C2727" s="241" t="s">
        <x:v>4457</x:v>
      </x:c>
      <x:c r="D2727" s="240" t="s">
        <x:v>6089</x:v>
      </x:c>
      <x:c r="E2727" s="240">
        <x:v>1</x:v>
      </x:c>
      <x:c r="F2727" s="241" t="s">
        <x:v>8470</x:v>
      </x:c>
      <x:c r="G2727" s="240" t="s">
        <x:v>4067</x:v>
      </x:c>
      <x:c r="H2727" s="240">
        <x:v>1</x:v>
      </x:c>
      <x:c r="I2727" s="495"/>
    </x:row>
    <x:row r="2728" spans="3:9">
      <x:c r="C2728" s="241" t="s">
        <x:v>12595</x:v>
      </x:c>
      <x:c r="D2728" s="240" t="s">
        <x:v>4027</x:v>
      </x:c>
      <x:c r="E2728" s="240">
        <x:v>1</x:v>
      </x:c>
      <x:c r="F2728" s="241" t="s">
        <x:v>4457</x:v>
      </x:c>
      <x:c r="G2728" s="240" t="s">
        <x:v>6089</x:v>
      </x:c>
      <x:c r="H2728" s="240">
        <x:v>1</x:v>
      </x:c>
      <x:c r="I2728" s="495"/>
    </x:row>
    <x:row r="2729" spans="3:9">
      <x:c r="C2729" s="241" t="s">
        <x:v>11426</x:v>
      </x:c>
      <x:c r="D2729" s="240" t="s">
        <x:v>4027</x:v>
      </x:c>
      <x:c r="E2729" s="240">
        <x:v>1</x:v>
      </x:c>
      <x:c r="F2729" s="280" t="s">
        <x:v>1947</x:v>
      </x:c>
      <x:c r="G2729" s="281" t="s">
        <x:v>4007</x:v>
      </x:c>
      <x:c r="H2729" s="281">
        <x:v>1</x:v>
      </x:c>
      <x:c r="I2729" s="495"/>
    </x:row>
    <x:row r="2730" spans="3:9">
      <x:c r="C2730" s="241" t="s">
        <x:v>5910</x:v>
      </x:c>
      <x:c r="D2730" s="240" t="s">
        <x:v>4027</x:v>
      </x:c>
      <x:c r="E2730" s="240">
        <x:v>1</x:v>
      </x:c>
      <x:c r="F2730" s="280" t="s">
        <x:v>9249</x:v>
      </x:c>
      <x:c r="G2730" s="281" t="s">
        <x:v>4067</x:v>
      </x:c>
      <x:c r="H2730" s="281">
        <x:v>1</x:v>
      </x:c>
      <x:c r="I2730" s="495"/>
    </x:row>
    <x:row r="2731" spans="5:5">
      <x:c r="E2731" s="240">
        <x:f>SUM(E2713:E2730)</x:f>
        <x:v>18</x:v>
      </x:c>
    </x:row>
    <x:row r="2732" spans="1:11">
      <x:c r="A2732" s="232">
        <x:v>45901</x:v>
      </x:c>
      <x:c r="B2732" s="499" t="s">
        <x:v>10315</x:v>
      </x:c>
      <x:c r="C2732" s="241" t="s">
        <x:v>8410</x:v>
      </x:c>
      <x:c r="D2732" s="240" t="s">
        <x:v>4061</x:v>
      </x:c>
      <x:c r="E2732" s="240">
        <x:v>1</x:v>
      </x:c>
      <x:c r="F2732" s="393" t="s">
        <x:v>4385</x:v>
      </x:c>
      <x:c r="G2732" s="394" t="s">
        <x:v>6089</x:v>
      </x:c>
      <x:c r="H2732" s="394">
        <x:v>1</x:v>
      </x:c>
      <x:c r="I2732" s="495" t="s">
        <x:v>6487</x:v>
      </x:c>
      <x:c r="K2732" s="240" t="s">
        <x:v>10384</x:v>
      </x:c>
    </x:row>
    <x:row r="2733" spans="3:11">
      <x:c r="C2733" s="241" t="s">
        <x:v>8398</x:v>
      </x:c>
      <x:c r="D2733" s="240" t="s">
        <x:v>4007</x:v>
      </x:c>
      <x:c r="E2733" s="240">
        <x:v>1</x:v>
      </x:c>
      <x:c r="F2733" s="393" t="s">
        <x:v>8519</x:v>
      </x:c>
      <x:c r="G2733" s="394" t="s">
        <x:v>4067</x:v>
      </x:c>
      <x:c r="H2733" s="394">
        <x:v>1</x:v>
      </x:c>
      <x:c r="I2733" s="495" t="s">
        <x:v>10339</x:v>
      </x:c>
      <x:c r="K2733" s="240" t="s">
        <x:v>4183</x:v>
      </x:c>
    </x:row>
    <x:row r="2734" spans="3:11">
      <x:c r="C2734" s="241" t="s">
        <x:v>6287</x:v>
      </x:c>
      <x:c r="D2734" s="240" t="s">
        <x:v>4007</x:v>
      </x:c>
      <x:c r="E2734" s="240">
        <x:v>1</x:v>
      </x:c>
      <x:c r="F2734" s="393" t="s">
        <x:v>4444</x:v>
      </x:c>
      <x:c r="G2734" s="394" t="s">
        <x:v>4067</x:v>
      </x:c>
      <x:c r="H2734" s="394">
        <x:v>1</x:v>
      </x:c>
      <x:c r="I2734" s="495" t="s">
        <x:v>6487</x:v>
      </x:c>
      <x:c r="K2734" s="240" t="s">
        <x:v>4183</x:v>
      </x:c>
    </x:row>
    <x:row r="2735" spans="3:11">
      <x:c r="C2735" s="241" t="s">
        <x:v>6311</x:v>
      </x:c>
      <x:c r="D2735" s="240" t="s">
        <x:v>4067</x:v>
      </x:c>
      <x:c r="E2735" s="240">
        <x:v>1</x:v>
      </x:c>
      <x:c r="F2735" s="393" t="s">
        <x:v>9303</x:v>
      </x:c>
      <x:c r="G2735" s="394" t="s">
        <x:v>4067</x:v>
      </x:c>
      <x:c r="H2735" s="394">
        <x:v>1</x:v>
      </x:c>
      <x:c r="I2735" s="495"/>
      <x:c r="K2735" s="240" t="s">
        <x:v>4183</x:v>
      </x:c>
    </x:row>
    <x:row r="2736" spans="3:11">
      <x:c r="C2736" s="241" t="s">
        <x:v>8519</x:v>
      </x:c>
      <x:c r="D2736" s="240" t="s">
        <x:v>4067</x:v>
      </x:c>
      <x:c r="E2736" s="240">
        <x:v>1</x:v>
      </x:c>
      <x:c r="F2736" s="241" t="s">
        <x:v>9054</x:v>
      </x:c>
      <x:c r="G2736" s="240" t="s">
        <x:v>6089</x:v>
      </x:c>
      <x:c r="H2736" s="240">
        <x:v>1</x:v>
      </x:c>
      <x:c r="I2736" s="495" t="s">
        <x:v>6487</x:v>
      </x:c>
      <x:c r="K2736" s="240" t="s">
        <x:v>10384</x:v>
      </x:c>
    </x:row>
    <x:row r="2737" spans="3:11">
      <x:c r="C2737" s="241" t="s">
        <x:v>4444</x:v>
      </x:c>
      <x:c r="D2737" s="240" t="s">
        <x:v>4067</x:v>
      </x:c>
      <x:c r="E2737" s="240">
        <x:v>1</x:v>
      </x:c>
      <x:c r="F2737" s="402" t="s">
        <x:v>8398</x:v>
      </x:c>
      <x:c r="G2737" s="403" t="s">
        <x:v>4007</x:v>
      </x:c>
      <x:c r="H2737" s="403">
        <x:v>1</x:v>
      </x:c>
      <x:c r="I2737" s="495"/>
      <x:c r="K2737" s="240" t="s">
        <x:v>10384</x:v>
      </x:c>
    </x:row>
    <x:row r="2738" spans="3:11">
      <x:c r="C2738" s="241" t="s">
        <x:v>9303</x:v>
      </x:c>
      <x:c r="D2738" s="240" t="s">
        <x:v>4067</x:v>
      </x:c>
      <x:c r="E2738" s="240">
        <x:v>1</x:v>
      </x:c>
      <x:c r="F2738" s="402" t="s">
        <x:v>6287</x:v>
      </x:c>
      <x:c r="G2738" s="403" t="s">
        <x:v>4007</x:v>
      </x:c>
      <x:c r="H2738" s="403">
        <x:v>1</x:v>
      </x:c>
      <x:c r="I2738" s="495" t="s">
        <x:v>10339</x:v>
      </x:c>
      <x:c r="K2738" s="240" t="s">
        <x:v>10384</x:v>
      </x:c>
    </x:row>
    <x:row r="2739" spans="3:11">
      <x:c r="C2739" s="241" t="s">
        <x:v>8505</x:v>
      </x:c>
      <x:c r="D2739" s="240" t="s">
        <x:v>4067</x:v>
      </x:c>
      <x:c r="E2739" s="240">
        <x:v>1</x:v>
      </x:c>
      <x:c r="F2739" s="241" t="s">
        <x:v>6311</x:v>
      </x:c>
      <x:c r="G2739" s="240" t="s">
        <x:v>4067</x:v>
      </x:c>
      <x:c r="H2739" s="240">
        <x:v>1</x:v>
      </x:c>
      <x:c r="I2739" s="495" t="s">
        <x:v>6487</x:v>
      </x:c>
      <x:c r="K2739" s="240" t="s">
        <x:v>10384</x:v>
      </x:c>
    </x:row>
    <x:row r="2740" spans="3:11">
      <x:c r="C2740" s="241" t="s">
        <x:v>6105</x:v>
      </x:c>
      <x:c r="D2740" s="240" t="s">
        <x:v>4067</x:v>
      </x:c>
      <x:c r="E2740" s="240">
        <x:v>1</x:v>
      </x:c>
      <x:c r="F2740" s="241" t="s">
        <x:v>8505</x:v>
      </x:c>
      <x:c r="G2740" s="240" t="s">
        <x:v>4067</x:v>
      </x:c>
      <x:c r="H2740" s="240">
        <x:v>1</x:v>
      </x:c>
      <x:c r="I2740" s="495"/>
      <x:c r="K2740" s="240" t="s">
        <x:v>4183</x:v>
      </x:c>
    </x:row>
    <x:row r="2741" spans="3:11">
      <x:c r="C2741" s="241" t="s">
        <x:v>6010</x:v>
      </x:c>
      <x:c r="D2741" s="240" t="s">
        <x:v>4067</x:v>
      </x:c>
      <x:c r="E2741" s="240">
        <x:v>1</x:v>
      </x:c>
      <x:c r="F2741" s="280" t="s">
        <x:v>6105</x:v>
      </x:c>
      <x:c r="G2741" s="281" t="s">
        <x:v>4067</x:v>
      </x:c>
      <x:c r="H2741" s="281">
        <x:v>1</x:v>
      </x:c>
      <x:c r="I2741" s="495"/>
      <x:c r="K2741" s="240" t="s">
        <x:v>4183</x:v>
      </x:c>
    </x:row>
    <x:row r="2742" spans="3:11">
      <x:c r="C2742" s="241" t="s">
        <x:v>4385</x:v>
      </x:c>
      <x:c r="D2742" s="240" t="s">
        <x:v>6089</x:v>
      </x:c>
      <x:c r="E2742" s="240">
        <x:v>1</x:v>
      </x:c>
      <x:c r="F2742" s="280" t="s">
        <x:v>8410</x:v>
      </x:c>
      <x:c r="G2742" s="281" t="s">
        <x:v>4061</x:v>
      </x:c>
      <x:c r="H2742" s="281">
        <x:v>1</x:v>
      </x:c>
      <x:c r="I2742" s="495"/>
      <x:c r="K2742" s="240" t="s">
        <x:v>10384</x:v>
      </x:c>
    </x:row>
    <x:row r="2743" spans="3:11">
      <x:c r="C2743" s="241" t="s">
        <x:v>9054</x:v>
      </x:c>
      <x:c r="D2743" s="240" t="s">
        <x:v>6089</x:v>
      </x:c>
      <x:c r="E2743" s="240">
        <x:v>1</x:v>
      </x:c>
      <x:c r="F2743" s="280" t="s">
        <x:v>6010</x:v>
      </x:c>
      <x:c r="G2743" s="281" t="s">
        <x:v>4067</x:v>
      </x:c>
      <x:c r="H2743" s="281">
        <x:v>1</x:v>
      </x:c>
      <x:c r="I2743" s="495"/>
      <x:c r="K2743" s="240" t="s">
        <x:v>4183</x:v>
      </x:c>
    </x:row>
    <x:row r="2744" spans="3:11">
      <x:c r="C2744" s="241" t="s">
        <x:v>5958</x:v>
      </x:c>
      <x:c r="D2744" s="240" t="s">
        <x:v>6089</x:v>
      </x:c>
      <x:c r="E2744" s="240">
        <x:v>1</x:v>
      </x:c>
      <x:c r="F2744" s="280" t="s">
        <x:v>5958</x:v>
      </x:c>
      <x:c r="G2744" s="281" t="s">
        <x:v>6089</x:v>
      </x:c>
      <x:c r="H2744" s="281">
        <x:v>1</x:v>
      </x:c>
      <x:c r="I2744" s="495"/>
      <x:c r="K2744" s="240" t="s">
        <x:v>10384</x:v>
      </x:c>
    </x:row>
    <x:row r="2745" spans="5:5">
      <x:c r="E2745" s="240">
        <x:f>SUM(E2732:E2744)</x:f>
        <x:v>13</x:v>
      </x:c>
    </x:row>
    <x:row r="2746" spans="1:11">
      <x:c r="A2746" s="232">
        <x:v>45902</x:v>
      </x:c>
      <x:c r="B2746" s="499" t="s">
        <x:v>10377</x:v>
      </x:c>
      <x:c r="C2746" s="241" t="s">
        <x:v>12558</x:v>
      </x:c>
      <x:c r="D2746" s="240" t="s">
        <x:v>4007</x:v>
      </x:c>
      <x:c r="E2746" s="240">
        <x:v>1</x:v>
      </x:c>
      <x:c r="F2746" s="393" t="s">
        <x:v>12558</x:v>
      </x:c>
      <x:c r="G2746" s="394" t="s">
        <x:v>4007</x:v>
      </x:c>
      <x:c r="H2746" s="394">
        <x:v>1</x:v>
      </x:c>
      <x:c r="I2746" s="495"/>
      <x:c r="K2746" s="240" t="s">
        <x:v>10384</x:v>
      </x:c>
    </x:row>
    <x:row r="2747" spans="3:11">
      <x:c r="C2747" s="241" t="s">
        <x:v>2474</x:v>
      </x:c>
      <x:c r="D2747" s="240" t="s">
        <x:v>4007</x:v>
      </x:c>
      <x:c r="E2747" s="240">
        <x:v>1</x:v>
      </x:c>
      <x:c r="F2747" s="241" t="s">
        <x:v>2474</x:v>
      </x:c>
      <x:c r="G2747" s="240" t="s">
        <x:v>4007</x:v>
      </x:c>
      <x:c r="H2747" s="240">
        <x:v>1</x:v>
      </x:c>
      <x:c r="I2747" s="495" t="s">
        <x:v>6487</x:v>
      </x:c>
      <x:c r="K2747" s="240" t="s">
        <x:v>10384</x:v>
      </x:c>
    </x:row>
    <x:row r="2748" spans="3:11">
      <x:c r="C2748" s="241" t="s">
        <x:v>6031</x:v>
      </x:c>
      <x:c r="D2748" s="240" t="s">
        <x:v>4007</x:v>
      </x:c>
      <x:c r="E2748" s="240">
        <x:v>1</x:v>
      </x:c>
      <x:c r="F2748" s="241" t="s">
        <x:v>11403</x:v>
      </x:c>
      <x:c r="G2748" s="240" t="s">
        <x:v>6097</x:v>
      </x:c>
      <x:c r="H2748" s="240">
        <x:v>1</x:v>
      </x:c>
      <x:c r="I2748" s="495" t="s">
        <x:v>6487</x:v>
      </x:c>
      <x:c r="K2748" s="240" t="s">
        <x:v>4183</x:v>
      </x:c>
    </x:row>
    <x:row r="2749" spans="3:11">
      <x:c r="C2749" s="241" t="s">
        <x:v>11403</x:v>
      </x:c>
      <x:c r="D2749" s="240" t="s">
        <x:v>6097</x:v>
      </x:c>
      <x:c r="E2749" s="240">
        <x:v>1</x:v>
      </x:c>
      <x:c r="F2749" s="402" t="s">
        <x:v>6031</x:v>
      </x:c>
      <x:c r="G2749" s="403" t="s">
        <x:v>4007</x:v>
      </x:c>
      <x:c r="H2749" s="403">
        <x:v>1</x:v>
      </x:c>
      <x:c r="I2749" s="495" t="s">
        <x:v>10339</x:v>
      </x:c>
      <x:c r="K2749" s="240" t="s">
        <x:v>10384</x:v>
      </x:c>
    </x:row>
    <x:row r="2750" spans="1:11">
      <x:c r="A2750" s="227" t="s">
        <x:v>6282</x:v>
      </x:c>
      <x:c r="C2750" s="241" t="s">
        <x:v>6124</x:v>
      </x:c>
      <x:c r="D2750" s="240" t="s">
        <x:v>139</x:v>
      </x:c>
      <x:c r="E2750" s="240">
        <x:v>1</x:v>
      </x:c>
      <x:c r="F2750" s="402" t="s">
        <x:v>8454</x:v>
      </x:c>
      <x:c r="G2750" s="403" t="s">
        <x:v>4027</x:v>
      </x:c>
      <x:c r="H2750" s="403">
        <x:v>1</x:v>
      </x:c>
      <x:c r="I2750" s="495" t="s">
        <x:v>6487</x:v>
      </x:c>
      <x:c r="K2750" s="240" t="s">
        <x:v>12607</x:v>
      </x:c>
    </x:row>
    <x:row r="2751" spans="3:11">
      <x:c r="C2751" s="241" t="s">
        <x:v>4426</x:v>
      </x:c>
      <x:c r="D2751" s="240" t="s">
        <x:v>6089</x:v>
      </x:c>
      <x:c r="E2751" s="240">
        <x:v>1</x:v>
      </x:c>
      <x:c r="F2751" s="241" t="s">
        <x:v>8466</x:v>
      </x:c>
      <x:c r="G2751" s="240" t="s">
        <x:v>4027</x:v>
      </x:c>
      <x:c r="H2751" s="240">
        <x:v>1</x:v>
      </x:c>
      <x:c r="I2751" s="495"/>
      <x:c r="K2751" s="240" t="s">
        <x:v>12607</x:v>
      </x:c>
    </x:row>
    <x:row r="2752" spans="3:11">
      <x:c r="C2752" s="241" t="s">
        <x:v>8454</x:v>
      </x:c>
      <x:c r="D2752" s="240" t="s">
        <x:v>4027</x:v>
      </x:c>
      <x:c r="E2752" s="240">
        <x:v>1</x:v>
      </x:c>
      <x:c r="F2752" s="241" t="s">
        <x:v>4426</x:v>
      </x:c>
      <x:c r="G2752" s="240" t="s">
        <x:v>6089</x:v>
      </x:c>
      <x:c r="H2752" s="240">
        <x:v>1</x:v>
      </x:c>
      <x:c r="I2752" s="495"/>
      <x:c r="K2752" s="240" t="s">
        <x:v>10384</x:v>
      </x:c>
    </x:row>
    <x:row r="2753" spans="3:11">
      <x:c r="C2753" s="241" t="s">
        <x:v>8466</x:v>
      </x:c>
      <x:c r="D2753" s="240" t="s">
        <x:v>4027</x:v>
      </x:c>
      <x:c r="E2753" s="240">
        <x:v>1</x:v>
      </x:c>
      <x:c r="F2753" s="280" t="s">
        <x:v>6124</x:v>
      </x:c>
      <x:c r="G2753" s="281" t="s">
        <x:v>6282</x:v>
      </x:c>
      <x:c r="H2753" s="281">
        <x:v>1</x:v>
      </x:c>
      <x:c r="I2753" s="495"/>
      <x:c r="K2753" s="240" t="s">
        <x:v>10384</x:v>
      </x:c>
    </x:row>
    <x:row r="2754" spans="5:5">
      <x:c r="E2754" s="240">
        <x:f>SUM(E2746:E2753)</x:f>
        <x:v>8</x:v>
      </x:c>
    </x:row>
    <x:row r="2755" spans="1:11">
      <x:c r="A2755" s="232">
        <x:v>45903</x:v>
      </x:c>
      <x:c r="B2755" s="499" t="s">
        <x:v>10352</x:v>
      </x:c>
      <x:c r="C2755" s="241" t="s">
        <x:v>9275</x:v>
      </x:c>
      <x:c r="D2755" s="240" t="s">
        <x:v>4007</x:v>
      </x:c>
      <x:c r="E2755" s="240">
        <x:v>1</x:v>
      </x:c>
      <x:c r="F2755" s="241" t="s">
        <x:v>12239</x:v>
      </x:c>
      <x:c r="G2755" s="240" t="s">
        <x:v>4067</x:v>
      </x:c>
      <x:c r="H2755" s="240">
        <x:v>1</x:v>
      </x:c>
      <x:c r="I2755" s="495" t="s">
        <x:v>10339</x:v>
      </x:c>
      <x:c r="K2755" s="240" t="s">
        <x:v>4183</x:v>
      </x:c>
    </x:row>
    <x:row r="2756" spans="3:11">
      <x:c r="C2756" s="241" t="s">
        <x:v>9164</x:v>
      </x:c>
      <x:c r="D2756" s="240" t="s">
        <x:v>6097</x:v>
      </x:c>
      <x:c r="E2756" s="240">
        <x:v>3</x:v>
      </x:c>
      <x:c r="F2756" s="393" t="s">
        <x:v>2316</x:v>
      </x:c>
      <x:c r="G2756" s="394" t="s">
        <x:v>4027</x:v>
      </x:c>
      <x:c r="H2756" s="394">
        <x:v>1</x:v>
      </x:c>
      <x:c r="I2756" s="495"/>
      <x:c r="K2756" s="240" t="s">
        <x:v>10384</x:v>
      </x:c>
    </x:row>
    <x:row r="2757" spans="3:11">
      <x:c r="C2757" s="241" t="s">
        <x:v>12239</x:v>
      </x:c>
      <x:c r="D2757" s="240" t="s">
        <x:v>4067</x:v>
      </x:c>
      <x:c r="E2757" s="240">
        <x:v>1</x:v>
      </x:c>
      <x:c r="F2757" s="241" t="s">
        <x:v>9093</x:v>
      </x:c>
      <x:c r="G2757" s="240" t="s">
        <x:v>6089</x:v>
      </x:c>
      <x:c r="H2757" s="240">
        <x:v>1</x:v>
      </x:c>
      <x:c r="I2757" s="495" t="s">
        <x:v>6487</x:v>
      </x:c>
      <x:c r="K2757" s="240" t="s">
        <x:v>3797</x:v>
      </x:c>
    </x:row>
    <x:row r="2758" spans="3:11">
      <x:c r="C2758" s="241" t="s">
        <x:v>8348</x:v>
      </x:c>
      <x:c r="D2758" s="240" t="s">
        <x:v>4067</x:v>
      </x:c>
      <x:c r="E2758" s="240">
        <x:v>1</x:v>
      </x:c>
      <x:c r="F2758" s="402" t="s">
        <x:v>8348</x:v>
      </x:c>
      <x:c r="G2758" s="403" t="s">
        <x:v>4067</x:v>
      </x:c>
      <x:c r="H2758" s="403">
        <x:v>1</x:v>
      </x:c>
      <x:c r="I2758" s="495" t="s">
        <x:v>6487</x:v>
      </x:c>
      <x:c r="K2758" s="240" t="s">
        <x:v>4183</x:v>
      </x:c>
    </x:row>
    <x:row r="2759" spans="3:11">
      <x:c r="C2759" s="241" t="s">
        <x:v>9007</x:v>
      </x:c>
      <x:c r="D2759" s="240" t="s">
        <x:v>4067</x:v>
      </x:c>
      <x:c r="E2759" s="240">
        <x:v>1</x:v>
      </x:c>
      <x:c r="F2759" s="402" t="s">
        <x:v>9007</x:v>
      </x:c>
      <x:c r="G2759" s="403" t="s">
        <x:v>4067</x:v>
      </x:c>
      <x:c r="H2759" s="403">
        <x:v>1</x:v>
      </x:c>
      <x:c r="I2759" s="495"/>
      <x:c r="K2759" s="240" t="s">
        <x:v>10384</x:v>
      </x:c>
    </x:row>
    <x:row r="2760" spans="3:11">
      <x:c r="C2760" s="241" t="s">
        <x:v>6065</x:v>
      </x:c>
      <x:c r="D2760" s="240" t="s">
        <x:v>4067</x:v>
      </x:c>
      <x:c r="E2760" s="240">
        <x:v>1</x:v>
      </x:c>
      <x:c r="F2760" s="241" t="s">
        <x:v>6065</x:v>
      </x:c>
      <x:c r="G2760" s="240" t="s">
        <x:v>4067</x:v>
      </x:c>
      <x:c r="H2760" s="240">
        <x:v>1</x:v>
      </x:c>
      <x:c r="I2760" s="495"/>
      <x:c r="K2760" s="240" t="s">
        <x:v>9854</x:v>
      </x:c>
    </x:row>
    <x:row r="2761" spans="3:11">
      <x:c r="C2761" s="241" t="s">
        <x:v>8370</x:v>
      </x:c>
      <x:c r="D2761" s="240" t="s">
        <x:v>4067</x:v>
      </x:c>
      <x:c r="E2761" s="240">
        <x:v>1</x:v>
      </x:c>
      <x:c r="F2761" s="280" t="s">
        <x:v>8370</x:v>
      </x:c>
      <x:c r="G2761" s="281" t="s">
        <x:v>4067</x:v>
      </x:c>
      <x:c r="H2761" s="281">
        <x:v>1</x:v>
      </x:c>
      <x:c r="I2761" s="495"/>
      <x:c r="K2761" s="240" t="s">
        <x:v>4183</x:v>
      </x:c>
    </x:row>
    <x:row r="2762" spans="3:11">
      <x:c r="C2762" s="241" t="s">
        <x:v>6105</x:v>
      </x:c>
      <x:c r="D2762" s="240" t="s">
        <x:v>4067</x:v>
      </x:c>
      <x:c r="E2762" s="240">
        <x:v>1</x:v>
      </x:c>
      <x:c r="F2762" s="280" t="s">
        <x:v>6105</x:v>
      </x:c>
      <x:c r="G2762" s="281" t="s">
        <x:v>4067</x:v>
      </x:c>
      <x:c r="H2762" s="281">
        <x:v>1</x:v>
      </x:c>
      <x:c r="I2762" s="495"/>
      <x:c r="K2762" s="240" t="s">
        <x:v>4183</x:v>
      </x:c>
    </x:row>
    <x:row r="2763" spans="3:11">
      <x:c r="C2763" s="241" t="s">
        <x:v>9093</x:v>
      </x:c>
      <x:c r="D2763" s="240" t="s">
        <x:v>6089</x:v>
      </x:c>
      <x:c r="E2763" s="240">
        <x:v>1</x:v>
      </x:c>
      <x:c r="F2763" s="280" t="s">
        <x:v>9275</x:v>
      </x:c>
      <x:c r="G2763" s="281" t="s">
        <x:v>4007</x:v>
      </x:c>
      <x:c r="H2763" s="281">
        <x:v>1</x:v>
      </x:c>
      <x:c r="I2763" s="495"/>
      <x:c r="K2763" s="240" t="s">
        <x:v>10384</x:v>
      </x:c>
    </x:row>
    <x:row r="2764" spans="3:11">
      <x:c r="C2764" s="241" t="s">
        <x:v>2316</x:v>
      </x:c>
      <x:c r="D2764" s="240" t="s">
        <x:v>4027</x:v>
      </x:c>
      <x:c r="E2764" s="240">
        <x:v>1</x:v>
      </x:c>
      <x:c r="F2764" s="280" t="s">
        <x:v>9164</x:v>
      </x:c>
      <x:c r="G2764" s="281" t="s">
        <x:v>6097</x:v>
      </x:c>
      <x:c r="H2764" s="281">
        <x:v>3</x:v>
      </x:c>
      <x:c r="I2764" s="495"/>
      <x:c r="K2764" s="240" t="s">
        <x:v>10384</x:v>
      </x:c>
    </x:row>
    <x:row r="2765" spans="5:5">
      <x:c r="E2765" s="240">
        <x:f>SUM(E2755:E2764)</x:f>
        <x:v>12</x:v>
      </x:c>
    </x:row>
    <x:row r="2766" spans="1:11">
      <x:c r="A2766" s="232">
        <x:v>45904</x:v>
      </x:c>
      <x:c r="B2766" s="499" t="s">
        <x:v>10335</x:v>
      </x:c>
      <x:c r="C2766" s="241" t="s">
        <x:v>11488</x:v>
      </x:c>
      <x:c r="D2766" s="240" t="s">
        <x:v>4007</x:v>
      </x:c>
      <x:c r="E2766" s="240">
        <x:v>1</x:v>
      </x:c>
      <x:c r="F2766" s="241" t="s">
        <x:v>11488</x:v>
      </x:c>
      <x:c r="G2766" s="240" t="s">
        <x:v>4007</x:v>
      </x:c>
      <x:c r="H2766" s="240">
        <x:v>1</x:v>
      </x:c>
      <x:c r="I2766" s="495"/>
      <x:c r="K2766" s="240" t="s">
        <x:v>10384</x:v>
      </x:c>
    </x:row>
    <x:row r="2767" spans="3:11">
      <x:c r="C2767" s="241" t="s">
        <x:v>9127</x:v>
      </x:c>
      <x:c r="D2767" s="240" t="s">
        <x:v>4007</x:v>
      </x:c>
      <x:c r="E2767" s="240">
        <x:v>1</x:v>
      </x:c>
      <x:c r="F2767" s="447" t="s">
        <x:v>2559</x:v>
      </x:c>
      <x:c r="G2767" s="448" t="s">
        <x:v>4067</x:v>
      </x:c>
      <x:c r="H2767" s="448">
        <x:v>1</x:v>
      </x:c>
      <x:c r="I2767" s="495" t="s">
        <x:v>10339</x:v>
      </x:c>
      <x:c r="K2767" s="240" t="s">
        <x:v>4183</x:v>
      </x:c>
    </x:row>
    <x:row r="2768" spans="3:11">
      <x:c r="C2768" s="241" t="s">
        <x:v>6147</x:v>
      </x:c>
      <x:c r="D2768" s="240" t="s">
        <x:v>6097</x:v>
      </x:c>
      <x:c r="E2768" s="240">
        <x:v>1</x:v>
      </x:c>
      <x:c r="F2768" s="241" t="s">
        <x:v>9303</x:v>
      </x:c>
      <x:c r="G2768" s="240" t="s">
        <x:v>4067</x:v>
      </x:c>
      <x:c r="H2768" s="240">
        <x:v>1</x:v>
      </x:c>
      <x:c r="I2768" s="495" t="s">
        <x:v>6487</x:v>
      </x:c>
      <x:c r="K2768" s="240" t="s">
        <x:v>4183</x:v>
      </x:c>
    </x:row>
    <x:row r="2769" spans="3:11">
      <x:c r="C2769" s="241" t="s">
        <x:v>6099</x:v>
      </x:c>
      <x:c r="D2769" s="240" t="s">
        <x:v>6097</x:v>
      </x:c>
      <x:c r="E2769" s="240">
        <x:v>1</x:v>
      </x:c>
      <x:c r="F2769" s="241" t="s">
        <x:v>6270</x:v>
      </x:c>
      <x:c r="G2769" s="240" t="s">
        <x:v>6089</x:v>
      </x:c>
      <x:c r="H2769" s="240">
        <x:v>1</x:v>
      </x:c>
      <x:c r="I2769" s="495"/>
      <x:c r="K2769" s="240" t="s">
        <x:v>12607</x:v>
      </x:c>
    </x:row>
    <x:row r="2770" spans="3:11">
      <x:c r="C2770" s="241" t="s">
        <x:v>2559</x:v>
      </x:c>
      <x:c r="D2770" s="240" t="s">
        <x:v>4067</x:v>
      </x:c>
      <x:c r="E2770" s="240">
        <x:v>1</x:v>
      </x:c>
      <x:c r="F2770" s="396" t="s">
        <x:v>2014</x:v>
      </x:c>
      <x:c r="G2770" s="397" t="s">
        <x:v>4067</x:v>
      </x:c>
      <x:c r="H2770" s="397">
        <x:v>1</x:v>
      </x:c>
      <x:c r="I2770" s="495"/>
      <x:c r="K2770" s="240" t="s">
        <x:v>10384</x:v>
      </x:c>
    </x:row>
    <x:row r="2771" spans="3:11">
      <x:c r="C2771" s="241" t="s">
        <x:v>9303</x:v>
      </x:c>
      <x:c r="D2771" s="240" t="s">
        <x:v>4067</x:v>
      </x:c>
      <x:c r="E2771" s="240">
        <x:v>1</x:v>
      </x:c>
      <x:c r="F2771" s="241" t="s">
        <x:v>9127</x:v>
      </x:c>
      <x:c r="G2771" s="240" t="s">
        <x:v>4007</x:v>
      </x:c>
      <x:c r="H2771" s="240">
        <x:v>1</x:v>
      </x:c>
      <x:c r="I2771" s="495"/>
      <x:c r="K2771" s="240" t="s">
        <x:v>10384</x:v>
      </x:c>
    </x:row>
    <x:row r="2772" spans="3:11">
      <x:c r="C2772" s="241" t="s">
        <x:v>2014</x:v>
      </x:c>
      <x:c r="D2772" s="240" t="s">
        <x:v>4067</x:v>
      </x:c>
      <x:c r="E2772" s="240">
        <x:v>1</x:v>
      </x:c>
      <x:c r="F2772" s="241" t="s">
        <x:v>9015</x:v>
      </x:c>
      <x:c r="G2772" s="240" t="s">
        <x:v>4067</x:v>
      </x:c>
      <x:c r="H2772" s="240">
        <x:v>1</x:v>
      </x:c>
      <x:c r="I2772" s="495"/>
      <x:c r="K2772" s="240" t="s">
        <x:v>4183</x:v>
      </x:c>
    </x:row>
    <x:row r="2773" spans="3:11">
      <x:c r="C2773" s="241" t="s">
        <x:v>9015</x:v>
      </x:c>
      <x:c r="D2773" s="240" t="s">
        <x:v>4067</x:v>
      </x:c>
      <x:c r="E2773" s="240">
        <x:v>1</x:v>
      </x:c>
      <x:c r="F2773" s="280" t="s">
        <x:v>8386</x:v>
      </x:c>
      <x:c r="G2773" s="281" t="s">
        <x:v>4067</x:v>
      </x:c>
      <x:c r="H2773" s="281">
        <x:v>1</x:v>
      </x:c>
      <x:c r="I2773" s="495"/>
      <x:c r="K2773" s="240" t="s">
        <x:v>4183</x:v>
      </x:c>
    </x:row>
    <x:row r="2774" spans="3:11">
      <x:c r="C2774" s="241" t="s">
        <x:v>8386</x:v>
      </x:c>
      <x:c r="D2774" s="240" t="s">
        <x:v>4067</x:v>
      </x:c>
      <x:c r="E2774" s="240">
        <x:v>1</x:v>
      </x:c>
      <x:c r="F2774" s="280" t="s">
        <x:v>9243</x:v>
      </x:c>
      <x:c r="G2774" s="281" t="s">
        <x:v>4067</x:v>
      </x:c>
      <x:c r="H2774" s="281">
        <x:v>1</x:v>
      </x:c>
      <x:c r="I2774" s="495"/>
      <x:c r="K2774" s="240" t="s">
        <x:v>4183</x:v>
      </x:c>
    </x:row>
    <x:row r="2775" spans="3:11">
      <x:c r="C2775" s="241" t="s">
        <x:v>9243</x:v>
      </x:c>
      <x:c r="D2775" s="240" t="s">
        <x:v>4067</x:v>
      </x:c>
      <x:c r="E2775" s="240">
        <x:v>1</x:v>
      </x:c>
      <x:c r="F2775" s="280" t="s">
        <x:v>4406</x:v>
      </x:c>
      <x:c r="G2775" s="281" t="s">
        <x:v>4067</x:v>
      </x:c>
      <x:c r="H2775" s="281">
        <x:v>1</x:v>
      </x:c>
      <x:c r="I2775" s="495"/>
      <x:c r="K2775" s="240" t="s">
        <x:v>4183</x:v>
      </x:c>
    </x:row>
    <x:row r="2776" spans="3:11">
      <x:c r="C2776" s="241" t="s">
        <x:v>4406</x:v>
      </x:c>
      <x:c r="D2776" s="240" t="s">
        <x:v>4067</x:v>
      </x:c>
      <x:c r="E2776" s="240">
        <x:v>1</x:v>
      </x:c>
      <x:c r="F2776" s="280" t="s">
        <x:v>6010</x:v>
      </x:c>
      <x:c r="G2776" s="281" t="s">
        <x:v>4067</x:v>
      </x:c>
      <x:c r="H2776" s="281">
        <x:v>1</x:v>
      </x:c>
      <x:c r="I2776" s="495"/>
      <x:c r="K2776" s="240" t="s">
        <x:v>4183</x:v>
      </x:c>
    </x:row>
    <x:row r="2777" spans="3:11">
      <x:c r="C2777" s="241" t="s">
        <x:v>6010</x:v>
      </x:c>
      <x:c r="D2777" s="240" t="s">
        <x:v>4067</x:v>
      </x:c>
      <x:c r="E2777" s="240">
        <x:v>1</x:v>
      </x:c>
      <x:c r="F2777" s="280" t="s">
        <x:v>6147</x:v>
      </x:c>
      <x:c r="G2777" s="281" t="s">
        <x:v>6097</x:v>
      </x:c>
      <x:c r="H2777" s="281">
        <x:v>1</x:v>
      </x:c>
      <x:c r="I2777" s="495" t="s">
        <x:v>6487</x:v>
      </x:c>
      <x:c r="K2777" s="240" t="s">
        <x:v>10384</x:v>
      </x:c>
    </x:row>
    <x:row r="2778" spans="1:11">
      <x:c r="A2778" s="195" t="s">
        <x:v>6282</x:v>
      </x:c>
      <x:c r="C2778" s="241" t="s">
        <x:v>8500</x:v>
      </x:c>
      <x:c r="D2778" s="240" t="s">
        <x:v>139</x:v>
      </x:c>
      <x:c r="E2778" s="240">
        <x:v>1</x:v>
      </x:c>
      <x:c r="F2778" s="280" t="s">
        <x:v>6099</x:v>
      </x:c>
      <x:c r="G2778" s="281" t="s">
        <x:v>6097</x:v>
      </x:c>
      <x:c r="H2778" s="281">
        <x:v>1</x:v>
      </x:c>
      <x:c r="I2778" s="495"/>
      <x:c r="K2778" s="240" t="s">
        <x:v>10384</x:v>
      </x:c>
    </x:row>
    <x:row r="2779" spans="3:11">
      <x:c r="C2779" s="241" t="s">
        <x:v>6270</x:v>
      </x:c>
      <x:c r="D2779" s="240" t="s">
        <x:v>6089</x:v>
      </x:c>
      <x:c r="E2779" s="240">
        <x:v>1</x:v>
      </x:c>
      <x:c r="F2779" s="280" t="s">
        <x:v>8500</x:v>
      </x:c>
      <x:c r="G2779" s="281" t="s">
        <x:v>6282</x:v>
      </x:c>
      <x:c r="H2779" s="281">
        <x:v>1</x:v>
      </x:c>
      <x:c r="I2779" s="495"/>
      <x:c r="K2779" s="240" t="s">
        <x:v>4183</x:v>
      </x:c>
    </x:row>
    <x:row r="2780" spans="5:5">
      <x:c r="E2780" s="240">
        <x:f>SUM(E2766:E2779)</x:f>
        <x:v>14</x:v>
      </x:c>
    </x:row>
    <x:row r="2781" spans="1:11">
      <x:c r="A2781" s="232">
        <x:v>45905</x:v>
      </x:c>
      <x:c r="B2781" s="499" t="s">
        <x:v>10292</x:v>
      </x:c>
      <x:c r="C2781" s="241" t="s">
        <x:v>8398</x:v>
      </x:c>
      <x:c r="D2781" s="240" t="s">
        <x:v>4007</x:v>
      </x:c>
      <x:c r="E2781" s="240">
        <x:v>2</x:v>
      </x:c>
      <x:c r="F2781" s="507" t="s">
        <x:v>12349</x:v>
      </x:c>
      <x:c r="G2781" s="508" t="s">
        <x:v>4007</x:v>
      </x:c>
      <x:c r="H2781" s="508">
        <x:v>1</x:v>
      </x:c>
      <x:c r="I2781" s="495" t="s">
        <x:v>6487</x:v>
      </x:c>
      <x:c r="K2781" s="240" t="s">
        <x:v>10384</x:v>
      </x:c>
    </x:row>
    <x:row r="2782" spans="1:11">
      <x:c r="A2782" s="232"/>
      <x:c r="B2782" s="499" t="s">
        <x:v>10312</x:v>
      </x:c>
      <x:c r="C2782" s="241" t="s">
        <x:v>12349</x:v>
      </x:c>
      <x:c r="D2782" s="240" t="s">
        <x:v>4007</x:v>
      </x:c>
      <x:c r="E2782" s="240">
        <x:v>1</x:v>
      </x:c>
      <x:c r="F2782" s="241" t="s">
        <x:v>5611</x:v>
      </x:c>
      <x:c r="G2782" s="240" t="s">
        <x:v>4067</x:v>
      </x:c>
      <x:c r="H2782" s="240">
        <x:v>1</x:v>
      </x:c>
      <x:c r="I2782" s="495" t="s">
        <x:v>10339</x:v>
      </x:c>
      <x:c r="K2782" s="240" t="s">
        <x:v>4183</x:v>
      </x:c>
    </x:row>
    <x:row r="2783" spans="3:11">
      <x:c r="C2783" s="241" t="s">
        <x:v>12402</x:v>
      </x:c>
      <x:c r="D2783" s="240" t="s">
        <x:v>6097</x:v>
      </x:c>
      <x:c r="E2783" s="240">
        <x:v>1</x:v>
      </x:c>
      <x:c r="F2783" s="505" t="s">
        <x:v>6117</x:v>
      </x:c>
      <x:c r="G2783" s="506" t="s">
        <x:v>4067</x:v>
      </x:c>
      <x:c r="H2783" s="506">
        <x:v>1</x:v>
      </x:c>
      <x:c r="I2783" s="495"/>
      <x:c r="K2783" s="241" t="s">
        <x:v>3797</x:v>
      </x:c>
    </x:row>
    <x:row r="2784" spans="3:11">
      <x:c r="C2784" s="241" t="s">
        <x:v>1951</x:v>
      </x:c>
      <x:c r="D2784" s="240" t="s">
        <x:v>6097</x:v>
      </x:c>
      <x:c r="E2784" s="240">
        <x:v>1</x:v>
      </x:c>
      <x:c r="F2784" s="241" t="s">
        <x:v>6268</x:v>
      </x:c>
      <x:c r="G2784" s="240" t="s">
        <x:v>4027</x:v>
      </x:c>
      <x:c r="H2784" s="240">
        <x:v>1</x:v>
      </x:c>
      <x:c r="I2784" s="495" t="s">
        <x:v>6487</x:v>
      </x:c>
      <x:c r="K2784" s="240" t="s">
        <x:v>4183</x:v>
      </x:c>
    </x:row>
    <x:row r="2785" spans="3:11">
      <x:c r="C2785" s="241" t="s">
        <x:v>6147</x:v>
      </x:c>
      <x:c r="D2785" s="240" t="s">
        <x:v>6097</x:v>
      </x:c>
      <x:c r="E2785" s="240">
        <x:v>1</x:v>
      </x:c>
      <x:c r="F2785" s="503" t="s">
        <x:v>8487</x:v>
      </x:c>
      <x:c r="G2785" s="504" t="s">
        <x:v>4067</x:v>
      </x:c>
      <x:c r="H2785" s="504">
        <x:v>1</x:v>
      </x:c>
      <x:c r="I2785" s="495"/>
      <x:c r="K2785" s="240" t="s">
        <x:v>4183</x:v>
      </x:c>
    </x:row>
    <x:row r="2786" spans="3:11">
      <x:c r="C2786" s="241" t="s">
        <x:v>5611</x:v>
      </x:c>
      <x:c r="D2786" s="240" t="s">
        <x:v>4067</x:v>
      </x:c>
      <x:c r="E2786" s="240">
        <x:v>1</x:v>
      </x:c>
      <x:c r="F2786" s="503" t="s">
        <x:v>8403</x:v>
      </x:c>
      <x:c r="G2786" s="504" t="s">
        <x:v>4027</x:v>
      </x:c>
      <x:c r="H2786" s="504">
        <x:v>1</x:v>
      </x:c>
      <x:c r="I2786" s="495"/>
      <x:c r="K2786" s="240" t="s">
        <x:v>4183</x:v>
      </x:c>
    </x:row>
    <x:row r="2787" spans="3:11">
      <x:c r="C2787" s="241" t="s">
        <x:v>6117</x:v>
      </x:c>
      <x:c r="D2787" s="240" t="s">
        <x:v>4067</x:v>
      </x:c>
      <x:c r="E2787" s="240">
        <x:v>1</x:v>
      </x:c>
      <x:c r="F2787" s="241" t="s">
        <x:v>12402</x:v>
      </x:c>
      <x:c r="G2787" s="240" t="s">
        <x:v>6097</x:v>
      </x:c>
      <x:c r="H2787" s="240">
        <x:v>1</x:v>
      </x:c>
      <x:c r="I2787" s="495"/>
      <x:c r="K2787" s="240" t="s">
        <x:v>10384</x:v>
      </x:c>
    </x:row>
    <x:row r="2788" spans="3:11">
      <x:c r="C2788" s="241" t="s">
        <x:v>8487</x:v>
      </x:c>
      <x:c r="D2788" s="240" t="s">
        <x:v>4067</x:v>
      </x:c>
      <x:c r="E2788" s="240">
        <x:v>1</x:v>
      </x:c>
      <x:c r="F2788" s="402" t="s">
        <x:v>9032</x:v>
      </x:c>
      <x:c r="G2788" s="403" t="s">
        <x:v>4067</x:v>
      </x:c>
      <x:c r="H2788" s="403">
        <x:v>1</x:v>
      </x:c>
      <x:c r="I2788" s="495" t="s">
        <x:v>10339</x:v>
      </x:c>
      <x:c r="K2788" s="240" t="s">
        <x:v>10384</x:v>
      </x:c>
    </x:row>
    <x:row r="2789" spans="3:11">
      <x:c r="C2789" s="241" t="s">
        <x:v>9032</x:v>
      </x:c>
      <x:c r="D2789" s="240" t="s">
        <x:v>4067</x:v>
      </x:c>
      <x:c r="E2789" s="240">
        <x:v>1</x:v>
      </x:c>
      <x:c r="F2789" s="402" t="s">
        <x:v>8398</x:v>
      </x:c>
      <x:c r="G2789" s="403" t="s">
        <x:v>4007</x:v>
      </x:c>
      <x:c r="H2789" s="403">
        <x:v>2</x:v>
      </x:c>
      <x:c r="I2789" s="495"/>
      <x:c r="K2789" s="240" t="s">
        <x:v>10384</x:v>
      </x:c>
    </x:row>
    <x:row r="2790" spans="3:11">
      <x:c r="C2790" s="241" t="s">
        <x:v>4485</x:v>
      </x:c>
      <x:c r="D2790" s="240" t="s">
        <x:v>4067</x:v>
      </x:c>
      <x:c r="E2790" s="240">
        <x:v>1</x:v>
      </x:c>
      <x:c r="F2790" s="402" t="s">
        <x:v>4485</x:v>
      </x:c>
      <x:c r="G2790" s="403" t="s">
        <x:v>4067</x:v>
      </x:c>
      <x:c r="H2790" s="403">
        <x:v>1</x:v>
      </x:c>
      <x:c r="I2790" s="495" t="s">
        <x:v>10339</x:v>
      </x:c>
      <x:c r="K2790" s="240" t="s">
        <x:v>4183</x:v>
      </x:c>
    </x:row>
    <x:row r="2791" spans="3:11">
      <x:c r="C2791" s="241" t="s">
        <x:v>4489</x:v>
      </x:c>
      <x:c r="D2791" s="240" t="s">
        <x:v>4067</x:v>
      </x:c>
      <x:c r="E2791" s="240">
        <x:v>1</x:v>
      </x:c>
      <x:c r="F2791" s="402" t="s">
        <x:v>1951</x:v>
      </x:c>
      <x:c r="G2791" s="403" t="s">
        <x:v>6097</x:v>
      </x:c>
      <x:c r="H2791" s="403">
        <x:v>1</x:v>
      </x:c>
      <x:c r="I2791" s="495"/>
      <x:c r="K2791" s="240" t="s">
        <x:v>10384</x:v>
      </x:c>
    </x:row>
    <x:row r="2792" spans="3:11">
      <x:c r="C2792" s="241" t="s">
        <x:v>6105</x:v>
      </x:c>
      <x:c r="D2792" s="240" t="s">
        <x:v>4067</x:v>
      </x:c>
      <x:c r="E2792" s="240">
        <x:v>2</x:v>
      </x:c>
      <x:c r="F2792" s="241" t="s">
        <x:v>4489</x:v>
      </x:c>
      <x:c r="G2792" s="240" t="s">
        <x:v>4067</x:v>
      </x:c>
      <x:c r="H2792" s="240">
        <x:v>1</x:v>
      </x:c>
      <x:c r="I2792" s="495"/>
      <x:c r="K2792" s="240" t="s">
        <x:v>4183</x:v>
      </x:c>
    </x:row>
    <x:row r="2793" spans="3:11">
      <x:c r="C2793" s="241" t="s">
        <x:v>1963</x:v>
      </x:c>
      <x:c r="D2793" s="240" t="s">
        <x:v>4067</x:v>
      </x:c>
      <x:c r="E2793" s="240">
        <x:v>1</x:v>
      </x:c>
      <x:c r="F2793" s="280" t="s">
        <x:v>6105</x:v>
      </x:c>
      <x:c r="G2793" s="281" t="s">
        <x:v>4067</x:v>
      </x:c>
      <x:c r="H2793" s="281">
        <x:v>2</x:v>
      </x:c>
      <x:c r="I2793" s="495" t="s">
        <x:v>6487</x:v>
      </x:c>
      <x:c r="K2793" s="240" t="s">
        <x:v>4183</x:v>
      </x:c>
    </x:row>
    <x:row r="2794" spans="1:11">
      <x:c r="A2794" s="194" t="s">
        <x:v>6282</x:v>
      </x:c>
      <x:c r="C2794" s="241" t="s">
        <x:v>6124</x:v>
      </x:c>
      <x:c r="D2794" s="240" t="s">
        <x:v>139</x:v>
      </x:c>
      <x:c r="E2794" s="240">
        <x:v>1</x:v>
      </x:c>
      <x:c r="F2794" s="280" t="s">
        <x:v>1963</x:v>
      </x:c>
      <x:c r="G2794" s="281" t="s">
        <x:v>4067</x:v>
      </x:c>
      <x:c r="H2794" s="281">
        <x:v>1</x:v>
      </x:c>
      <x:c r="I2794" s="495"/>
      <x:c r="K2794" s="240" t="s">
        <x:v>4183</x:v>
      </x:c>
    </x:row>
    <x:row r="2795" spans="1:11">
      <x:c r="A2795" s="194" t="s">
        <x:v>6282</x:v>
      </x:c>
      <x:c r="C2795" s="241" t="s">
        <x:v>8485</x:v>
      </x:c>
      <x:c r="D2795" s="240" t="s">
        <x:v>139</x:v>
      </x:c>
      <x:c r="E2795" s="240">
        <x:v>1</x:v>
      </x:c>
      <x:c r="F2795" s="280" t="s">
        <x:v>6147</x:v>
      </x:c>
      <x:c r="G2795" s="281" t="s">
        <x:v>6097</x:v>
      </x:c>
      <x:c r="H2795" s="281">
        <x:v>1</x:v>
      </x:c>
      <x:c r="I2795" s="495" t="s">
        <x:v>10339</x:v>
      </x:c>
      <x:c r="K2795" s="240" t="s">
        <x:v>10384</x:v>
      </x:c>
    </x:row>
    <x:row r="2796" spans="1:11">
      <x:c r="A2796" s="194" t="s">
        <x:v>6282</x:v>
      </x:c>
      <x:c r="C2796" s="241" t="s">
        <x:v>8500</x:v>
      </x:c>
      <x:c r="D2796" s="240" t="s">
        <x:v>139</x:v>
      </x:c>
      <x:c r="E2796" s="240">
        <x:v>1</x:v>
      </x:c>
      <x:c r="F2796" s="280" t="s">
        <x:v>6124</x:v>
      </x:c>
      <x:c r="G2796" s="281" t="s">
        <x:v>6282</x:v>
      </x:c>
      <x:c r="H2796" s="281">
        <x:v>1</x:v>
      </x:c>
      <x:c r="I2796" s="495" t="s">
        <x:v>6487</x:v>
      </x:c>
      <x:c r="K2796" s="240" t="s">
        <x:v>10384</x:v>
      </x:c>
    </x:row>
    <x:row r="2797" spans="3:11">
      <x:c r="C2797" s="241" t="s">
        <x:v>6268</x:v>
      </x:c>
      <x:c r="D2797" s="240" t="s">
        <x:v>4027</x:v>
      </x:c>
      <x:c r="E2797" s="240">
        <x:v>1</x:v>
      </x:c>
      <x:c r="F2797" s="280" t="s">
        <x:v>8485</x:v>
      </x:c>
      <x:c r="G2797" s="281" t="s">
        <x:v>6282</x:v>
      </x:c>
      <x:c r="H2797" s="281">
        <x:v>1</x:v>
      </x:c>
      <x:c r="I2797" s="495"/>
      <x:c r="K2797" s="240" t="s">
        <x:v>4183</x:v>
      </x:c>
    </x:row>
    <x:row r="2798" spans="3:11">
      <x:c r="C2798" s="241" t="s">
        <x:v>8403</x:v>
      </x:c>
      <x:c r="D2798" s="240" t="s">
        <x:v>4027</x:v>
      </x:c>
      <x:c r="E2798" s="240">
        <x:v>1</x:v>
      </x:c>
      <x:c r="F2798" s="280" t="s">
        <x:v>8500</x:v>
      </x:c>
      <x:c r="G2798" s="281" t="s">
        <x:v>6282</x:v>
      </x:c>
      <x:c r="H2798" s="281">
        <x:v>1</x:v>
      </x:c>
      <x:c r="I2798" s="495"/>
      <x:c r="K2798" s="240" t="s">
        <x:v>4183</x:v>
      </x:c>
    </x:row>
    <x:row r="2799" spans="5:5">
      <x:c r="E2799" s="240">
        <x:f>SUM(E2781:E2798)</x:f>
        <x:v>20</x:v>
      </x:c>
    </x:row>
    <x:row r="2800" spans="1:11">
      <x:c r="A2800" s="232">
        <x:v>45906</x:v>
      </x:c>
      <x:c r="B2800" s="499" t="s">
        <x:v>10312</x:v>
      </x:c>
      <x:c r="C2800" s="241" t="s">
        <x:v>6217</x:v>
      </x:c>
      <x:c r="D2800" s="240" t="s">
        <x:v>6097</x:v>
      </x:c>
      <x:c r="E2800" s="240">
        <x:v>1</x:v>
      </x:c>
      <x:c r="F2800" s="393" t="s">
        <x:v>8968</x:v>
      </x:c>
      <x:c r="G2800" s="394" t="s">
        <x:v>6089</x:v>
      </x:c>
      <x:c r="H2800" s="394">
        <x:v>1</x:v>
      </x:c>
      <x:c r="I2800" s="495" t="s">
        <x:v>6487</x:v>
      </x:c>
      <x:c r="J2800" s="240">
        <x:v>230</x:v>
      </x:c>
      <x:c r="K2800" s="240" t="s">
        <x:v>12607</x:v>
      </x:c>
    </x:row>
    <x:row r="2801" spans="3:11">
      <x:c r="C2801" s="241" t="s">
        <x:v>9267</x:v>
      </x:c>
      <x:c r="D2801" s="240" t="s">
        <x:v>6097</x:v>
      </x:c>
      <x:c r="E2801" s="240">
        <x:v>1</x:v>
      </x:c>
      <x:c r="F2801" s="241" t="s">
        <x:v>4498</x:v>
      </x:c>
      <x:c r="G2801" s="240" t="s">
        <x:v>4067</x:v>
      </x:c>
      <x:c r="H2801" s="240">
        <x:v>1</x:v>
      </x:c>
      <x:c r="I2801" s="495"/>
      <x:c r="J2801" s="240">
        <x:v>160</x:v>
      </x:c>
      <x:c r="K2801" s="240" t="s">
        <x:v>10384</x:v>
      </x:c>
    </x:row>
    <x:row r="2802" spans="3:11">
      <x:c r="C2802" s="241" t="s">
        <x:v>2064</x:v>
      </x:c>
      <x:c r="D2802" s="240" t="s">
        <x:v>6097</x:v>
      </x:c>
      <x:c r="E2802" s="240">
        <x:v>1</x:v>
      </x:c>
      <x:c r="F2802" s="402" t="s">
        <x:v>6260</x:v>
      </x:c>
      <x:c r="G2802" s="403" t="s">
        <x:v>4027</x:v>
      </x:c>
      <x:c r="H2802" s="403">
        <x:v>1</x:v>
      </x:c>
      <x:c r="I2802" s="495"/>
      <x:c r="J2802" s="240">
        <x:v>130</x:v>
      </x:c>
      <x:c r="K2802" s="240" t="s">
        <x:v>12607</x:v>
      </x:c>
    </x:row>
    <x:row r="2803" spans="3:11">
      <x:c r="C2803" s="241" t="s">
        <x:v>8409</x:v>
      </x:c>
      <x:c r="D2803" s="240" t="s">
        <x:v>6097</x:v>
      </x:c>
      <x:c r="E2803" s="240">
        <x:v>1</x:v>
      </x:c>
      <x:c r="F2803" s="402" t="s">
        <x:v>6217</x:v>
      </x:c>
      <x:c r="G2803" s="403" t="s">
        <x:v>6097</x:v>
      </x:c>
      <x:c r="H2803" s="403">
        <x:v>1</x:v>
      </x:c>
      <x:c r="I2803" s="495"/>
      <x:c r="J2803" s="240">
        <x:v>160</x:v>
      </x:c>
      <x:c r="K2803" s="240" t="s">
        <x:v>10384</x:v>
      </x:c>
    </x:row>
    <x:row r="2804" spans="3:11">
      <x:c r="C2804" s="241" t="s">
        <x:v>9164</x:v>
      </x:c>
      <x:c r="D2804" s="240" t="s">
        <x:v>6097</x:v>
      </x:c>
      <x:c r="E2804" s="240">
        <x:v>1</x:v>
      </x:c>
      <x:c r="F2804" s="241" t="s">
        <x:v>9267</x:v>
      </x:c>
      <x:c r="G2804" s="240" t="s">
        <x:v>6097</x:v>
      </x:c>
      <x:c r="H2804" s="240">
        <x:v>1</x:v>
      </x:c>
      <x:c r="I2804" s="495" t="s">
        <x:v>6487</x:v>
      </x:c>
      <x:c r="J2804" s="240">
        <x:v>180</x:v>
      </x:c>
      <x:c r="K2804" s="240" t="s">
        <x:v>10384</x:v>
      </x:c>
    </x:row>
    <x:row r="2805" spans="3:11">
      <x:c r="C2805" s="241" t="s">
        <x:v>4498</x:v>
      </x:c>
      <x:c r="D2805" s="240" t="s">
        <x:v>4067</x:v>
      </x:c>
      <x:c r="E2805" s="240">
        <x:v>1</x:v>
      </x:c>
      <x:c r="F2805" s="241" t="s">
        <x:v>2064</x:v>
      </x:c>
      <x:c r="G2805" s="240" t="s">
        <x:v>6097</x:v>
      </x:c>
      <x:c r="H2805" s="240">
        <x:v>1</x:v>
      </x:c>
      <x:c r="I2805" s="495"/>
      <x:c r="J2805" s="240">
        <x:v>180</x:v>
      </x:c>
      <x:c r="K2805" s="240" t="s">
        <x:v>10384</x:v>
      </x:c>
    </x:row>
    <x:row r="2806" spans="3:11">
      <x:c r="C2806" s="241" t="s">
        <x:v>9243</x:v>
      </x:c>
      <x:c r="D2806" s="240" t="s">
        <x:v>4067</x:v>
      </x:c>
      <x:c r="E2806" s="240">
        <x:v>1</x:v>
      </x:c>
      <x:c r="F2806" s="241" t="s">
        <x:v>4484</x:v>
      </x:c>
      <x:c r="G2806" s="240" t="s">
        <x:v>6089</x:v>
      </x:c>
      <x:c r="H2806" s="240">
        <x:v>1</x:v>
      </x:c>
      <x:c r="I2806" s="495"/>
      <x:c r="J2806" s="240">
        <x:v>180</x:v>
      </x:c>
      <x:c r="K2806" s="240" t="s">
        <x:v>10384</x:v>
      </x:c>
    </x:row>
    <x:row r="2807" spans="3:11">
      <x:c r="C2807" s="241" t="s">
        <x:v>4406</x:v>
      </x:c>
      <x:c r="D2807" s="240" t="s">
        <x:v>4067</x:v>
      </x:c>
      <x:c r="E2807" s="240">
        <x:v>1</x:v>
      </x:c>
      <x:c r="F2807" s="241" t="s">
        <x:v>4548</x:v>
      </x:c>
      <x:c r="G2807" s="240" t="s">
        <x:v>6089</x:v>
      </x:c>
      <x:c r="H2807" s="240">
        <x:v>1</x:v>
      </x:c>
      <x:c r="I2807" s="495"/>
      <x:c r="J2807" s="240">
        <x:v>150</x:v>
      </x:c>
      <x:c r="K2807" s="240" t="s">
        <x:v>10384</x:v>
      </x:c>
    </x:row>
    <x:row r="2808" spans="3:11">
      <x:c r="C2808" s="241" t="s">
        <x:v>9231</x:v>
      </x:c>
      <x:c r="D2808" s="240" t="s">
        <x:v>4067</x:v>
      </x:c>
      <x:c r="E2808" s="240">
        <x:v>1</x:v>
      </x:c>
      <x:c r="F2808" s="241" t="s">
        <x:v>8409</x:v>
      </x:c>
      <x:c r="G2808" s="240" t="s">
        <x:v>6097</x:v>
      </x:c>
      <x:c r="H2808" s="240">
        <x:v>1</x:v>
      </x:c>
      <x:c r="I2808" s="495"/>
      <x:c r="J2808" s="240">
        <x:v>150</x:v>
      </x:c>
      <x:c r="K2808" s="240" t="s">
        <x:v>12607</x:v>
      </x:c>
    </x:row>
    <x:row r="2809" spans="3:11">
      <x:c r="C2809" s="241" t="s">
        <x:v>8485</x:v>
      </x:c>
      <x:c r="D2809" s="193" t="s">
        <x:v>6282</x:v>
      </x:c>
      <x:c r="E2809" s="240">
        <x:v>1</x:v>
      </x:c>
      <x:c r="F2809" s="280" t="s">
        <x:v>9243</x:v>
      </x:c>
      <x:c r="G2809" s="281" t="s">
        <x:v>4067</x:v>
      </x:c>
      <x:c r="H2809" s="281">
        <x:v>1</x:v>
      </x:c>
      <x:c r="I2809" s="495"/>
      <x:c r="J2809" s="240">
        <x:v>160</x:v>
      </x:c>
      <x:c r="K2809" s="240" t="s">
        <x:v>4183</x:v>
      </x:c>
    </x:row>
    <x:row r="2810" spans="3:11">
      <x:c r="C2810" s="241" t="s">
        <x:v>8968</x:v>
      </x:c>
      <x:c r="D2810" s="240" t="s">
        <x:v>6089</x:v>
      </x:c>
      <x:c r="E2810" s="240">
        <x:v>1</x:v>
      </x:c>
      <x:c r="F2810" s="280" t="s">
        <x:v>9229</x:v>
      </x:c>
      <x:c r="G2810" s="281" t="s">
        <x:v>6089</x:v>
      </x:c>
      <x:c r="H2810" s="281">
        <x:v>1</x:v>
      </x:c>
      <x:c r="I2810" s="495" t="s">
        <x:v>10339</x:v>
      </x:c>
      <x:c r="J2810" s="240">
        <x:v>220</x:v>
      </x:c>
      <x:c r="K2810" s="240" t="s">
        <x:v>4183</x:v>
      </x:c>
    </x:row>
    <x:row r="2811" spans="3:11">
      <x:c r="C2811" s="241" t="s">
        <x:v>4484</x:v>
      </x:c>
      <x:c r="D2811" s="240" t="s">
        <x:v>6089</x:v>
      </x:c>
      <x:c r="E2811" s="240">
        <x:v>1</x:v>
      </x:c>
      <x:c r="F2811" s="280" t="s">
        <x:v>4406</x:v>
      </x:c>
      <x:c r="G2811" s="281" t="s">
        <x:v>4067</x:v>
      </x:c>
      <x:c r="H2811" s="281">
        <x:v>1</x:v>
      </x:c>
      <x:c r="I2811" s="495"/>
      <x:c r="J2811" s="240">
        <x:v>160</x:v>
      </x:c>
      <x:c r="K2811" s="240" t="s">
        <x:v>4183</x:v>
      </x:c>
    </x:row>
    <x:row r="2812" spans="3:11">
      <x:c r="C2812" s="241" t="s">
        <x:v>4548</x:v>
      </x:c>
      <x:c r="D2812" s="240" t="s">
        <x:v>6089</x:v>
      </x:c>
      <x:c r="E2812" s="240">
        <x:v>1</x:v>
      </x:c>
      <x:c r="F2812" s="280" t="s">
        <x:v>9231</x:v>
      </x:c>
      <x:c r="G2812" s="281" t="s">
        <x:v>4067</x:v>
      </x:c>
      <x:c r="H2812" s="281">
        <x:v>1</x:v>
      </x:c>
      <x:c r="I2812" s="495"/>
      <x:c r="J2812" s="240">
        <x:v>190</x:v>
      </x:c>
      <x:c r="K2812" s="240" t="s">
        <x:v>4183</x:v>
      </x:c>
    </x:row>
    <x:row r="2813" spans="3:11">
      <x:c r="C2813" s="241" t="s">
        <x:v>9229</x:v>
      </x:c>
      <x:c r="D2813" s="240" t="s">
        <x:v>6089</x:v>
      </x:c>
      <x:c r="E2813" s="240">
        <x:v>1</x:v>
      </x:c>
      <x:c r="F2813" s="280" t="s">
        <x:v>1992</x:v>
      </x:c>
      <x:c r="G2813" s="281" t="s">
        <x:v>6089</x:v>
      </x:c>
      <x:c r="H2813" s="281">
        <x:v>1</x:v>
      </x:c>
      <x:c r="I2813" s="495"/>
      <x:c r="J2813" s="240">
        <x:v>160</x:v>
      </x:c>
      <x:c r="K2813" s="240" t="s">
        <x:v>10384</x:v>
      </x:c>
    </x:row>
    <x:row r="2814" spans="3:11">
      <x:c r="C2814" s="241" t="s">
        <x:v>1992</x:v>
      </x:c>
      <x:c r="D2814" s="240" t="s">
        <x:v>6089</x:v>
      </x:c>
      <x:c r="E2814" s="240">
        <x:v>1</x:v>
      </x:c>
      <x:c r="F2814" s="280" t="s">
        <x:v>9164</x:v>
      </x:c>
      <x:c r="G2814" s="281" t="s">
        <x:v>6097</x:v>
      </x:c>
      <x:c r="H2814" s="281">
        <x:v>1</x:v>
      </x:c>
      <x:c r="I2814" s="495" t="s">
        <x:v>6487</x:v>
      </x:c>
      <x:c r="J2814" s="240">
        <x:v>140</x:v>
      </x:c>
      <x:c r="K2814" s="240" t="s">
        <x:v>10384</x:v>
      </x:c>
    </x:row>
    <x:row r="2815" spans="3:11">
      <x:c r="C2815" s="241" t="s">
        <x:v>6260</x:v>
      </x:c>
      <x:c r="D2815" s="240" t="s">
        <x:v>4027</x:v>
      </x:c>
      <x:c r="E2815" s="240">
        <x:v>1</x:v>
      </x:c>
      <x:c r="F2815" s="280" t="s">
        <x:v>8485</x:v>
      </x:c>
      <x:c r="G2815" s="234" t="s">
        <x:v>6282</x:v>
      </x:c>
      <x:c r="H2815" s="281">
        <x:v>1</x:v>
      </x:c>
      <x:c r="I2815" s="495" t="s">
        <x:v>6487</x:v>
      </x:c>
      <x:c r="J2815" s="240">
        <x:v>270</x:v>
      </x:c>
      <x:c r="K2815" s="240" t="s">
        <x:v>4183</x:v>
      </x:c>
    </x:row>
    <x:row r="2816" spans="5:5">
      <x:c r="E2816" s="240">
        <x:f>SUM(E2800:E2815)</x:f>
        <x:v>16</x:v>
      </x:c>
    </x:row>
    <x:row r="2817" spans="1:9">
      <x:c r="A2817" s="232">
        <x:v>45907</x:v>
      </x:c>
      <x:c r="B2817" s="499" t="s">
        <x:v>10367</x:v>
      </x:c>
      <x:c r="C2817" s="241" t="s">
        <x:v>4482</x:v>
      </x:c>
      <x:c r="D2817" s="240" t="s">
        <x:v>4007</x:v>
      </x:c>
      <x:c r="E2817" s="240">
        <x:v>1</x:v>
      </x:c>
      <x:c r="F2817" s="509" t="s">
        <x:v>7924</x:v>
      </x:c>
      <x:c r="G2817" s="510" t="s">
        <x:v>4027</x:v>
      </x:c>
      <x:c r="H2817" s="510">
        <x:v>1</x:v>
      </x:c>
      <x:c r="I2817" s="495" t="s">
        <x:v>10339</x:v>
      </x:c>
    </x:row>
    <x:row r="2818" spans="3:9">
      <x:c r="C2818" s="241" t="s">
        <x:v>8919</x:v>
      </x:c>
      <x:c r="D2818" s="240" t="s">
        <x:v>4007</x:v>
      </x:c>
      <x:c r="E2818" s="240">
        <x:v>1</x:v>
      </x:c>
      <x:c r="F2818" s="241" t="s">
        <x:v>8919</x:v>
      </x:c>
      <x:c r="G2818" s="240" t="s">
        <x:v>4007</x:v>
      </x:c>
      <x:c r="H2818" s="240">
        <x:v>1</x:v>
      </x:c>
      <x:c r="I2818" s="495" t="s">
        <x:v>10339</x:v>
      </x:c>
    </x:row>
    <x:row r="2819" spans="3:9">
      <x:c r="C2819" s="241" t="s">
        <x:v>9066</x:v>
      </x:c>
      <x:c r="D2819" s="240" t="s">
        <x:v>6097</x:v>
      </x:c>
      <x:c r="E2819" s="240">
        <x:v>1</x:v>
      </x:c>
      <x:c r="F2819" s="241" t="s">
        <x:v>9066</x:v>
      </x:c>
      <x:c r="G2819" s="240" t="s">
        <x:v>6097</x:v>
      </x:c>
      <x:c r="H2819" s="240">
        <x:v>1</x:v>
      </x:c>
      <x:c r="I2819" s="495" t="s">
        <x:v>10339</x:v>
      </x:c>
    </x:row>
    <x:row r="2820" spans="3:9">
      <x:c r="C2820" s="241" t="s">
        <x:v>4355</x:v>
      </x:c>
      <x:c r="D2820" s="240" t="s">
        <x:v>6097</x:v>
      </x:c>
      <x:c r="E2820" s="240">
        <x:v>1</x:v>
      </x:c>
      <x:c r="F2820" s="408" t="s">
        <x:v>9037</x:v>
      </x:c>
      <x:c r="G2820" s="409" t="s">
        <x:v>4067</x:v>
      </x:c>
      <x:c r="H2820" s="409">
        <x:v>1</x:v>
      </x:c>
      <x:c r="I2820" s="495"/>
    </x:row>
    <x:row r="2821" spans="3:9">
      <x:c r="C2821" s="241" t="s">
        <x:v>9037</x:v>
      </x:c>
      <x:c r="D2821" s="240" t="s">
        <x:v>4067</x:v>
      </x:c>
      <x:c r="E2821" s="240">
        <x:v>1</x:v>
      </x:c>
      <x:c r="F2821" s="241" t="s">
        <x:v>1972</x:v>
      </x:c>
      <x:c r="G2821" s="240" t="s">
        <x:v>6089</x:v>
      </x:c>
      <x:c r="H2821" s="240">
        <x:v>1</x:v>
      </x:c>
      <x:c r="I2821" s="495"/>
    </x:row>
    <x:row r="2822" spans="3:9">
      <x:c r="C2822" s="241" t="s">
        <x:v>8348</x:v>
      </x:c>
      <x:c r="D2822" s="240" t="s">
        <x:v>4067</x:v>
      </x:c>
      <x:c r="E2822" s="240">
        <x:v>1</x:v>
      </x:c>
      <x:c r="F2822" s="402" t="s">
        <x:v>11504</x:v>
      </x:c>
      <x:c r="G2822" s="403" t="s">
        <x:v>4027</x:v>
      </x:c>
      <x:c r="H2822" s="403">
        <x:v>1</x:v>
      </x:c>
      <x:c r="I2822" s="495"/>
    </x:row>
    <x:row r="2823" spans="3:9">
      <x:c r="C2823" s="241" t="s">
        <x:v>6105</x:v>
      </x:c>
      <x:c r="D2823" s="240" t="s">
        <x:v>4067</x:v>
      </x:c>
      <x:c r="E2823" s="240">
        <x:v>1</x:v>
      </x:c>
      <x:c r="F2823" s="241" t="s">
        <x:v>8348</x:v>
      </x:c>
      <x:c r="G2823" s="240" t="s">
        <x:v>4067</x:v>
      </x:c>
      <x:c r="H2823" s="240">
        <x:v>1</x:v>
      </x:c>
      <x:c r="I2823" s="495" t="s">
        <x:v>10339</x:v>
      </x:c>
    </x:row>
    <x:row r="2824" spans="3:9">
      <x:c r="C2824" s="241" t="s">
        <x:v>1963</x:v>
      </x:c>
      <x:c r="D2824" s="240" t="s">
        <x:v>4067</x:v>
      </x:c>
      <x:c r="E2824" s="240">
        <x:v>1</x:v>
      </x:c>
      <x:c r="F2824" s="241" t="s">
        <x:v>5989</x:v>
      </x:c>
      <x:c r="G2824" s="240" t="s">
        <x:v>4027</x:v>
      </x:c>
      <x:c r="H2824" s="240">
        <x:v>1</x:v>
      </x:c>
      <x:c r="I2824" s="495"/>
    </x:row>
    <x:row r="2825" spans="3:9">
      <x:c r="C2825" s="241" t="s">
        <x:v>1972</x:v>
      </x:c>
      <x:c r="D2825" s="240" t="s">
        <x:v>6089</x:v>
      </x:c>
      <x:c r="E2825" s="240">
        <x:v>1</x:v>
      </x:c>
      <x:c r="F2825" s="241" t="s">
        <x:v>8399</x:v>
      </x:c>
      <x:c r="G2825" s="240" t="s">
        <x:v>6089</x:v>
      </x:c>
      <x:c r="H2825" s="240">
        <x:v>1</x:v>
      </x:c>
      <x:c r="I2825" s="495"/>
    </x:row>
    <x:row r="2826" spans="3:9">
      <x:c r="C2826" s="241" t="s">
        <x:v>8399</x:v>
      </x:c>
      <x:c r="D2826" s="240" t="s">
        <x:v>6089</x:v>
      </x:c>
      <x:c r="E2826" s="240">
        <x:v>1</x:v>
      </x:c>
      <x:c r="F2826" s="280" t="s">
        <x:v>6105</x:v>
      </x:c>
      <x:c r="G2826" s="281" t="s">
        <x:v>4067</x:v>
      </x:c>
      <x:c r="H2826" s="281">
        <x:v>1</x:v>
      </x:c>
      <x:c r="I2826" s="495" t="s">
        <x:v>10339</x:v>
      </x:c>
    </x:row>
    <x:row r="2827" spans="3:9">
      <x:c r="C2827" s="241" t="s">
        <x:v>7924</x:v>
      </x:c>
      <x:c r="D2827" s="240" t="s">
        <x:v>4027</x:v>
      </x:c>
      <x:c r="E2827" s="240">
        <x:v>1</x:v>
      </x:c>
      <x:c r="F2827" s="280" t="s">
        <x:v>1963</x:v>
      </x:c>
      <x:c r="G2827" s="281" t="s">
        <x:v>4067</x:v>
      </x:c>
      <x:c r="H2827" s="281">
        <x:v>1</x:v>
      </x:c>
      <x:c r="I2827" s="495"/>
    </x:row>
    <x:row r="2828" spans="3:9">
      <x:c r="C2828" s="241" t="s">
        <x:v>11504</x:v>
      </x:c>
      <x:c r="D2828" s="240" t="s">
        <x:v>4027</x:v>
      </x:c>
      <x:c r="E2828" s="240">
        <x:v>1</x:v>
      </x:c>
      <x:c r="F2828" s="280" t="s">
        <x:v>4355</x:v>
      </x:c>
      <x:c r="G2828" s="281" t="s">
        <x:v>6097</x:v>
      </x:c>
      <x:c r="H2828" s="281">
        <x:v>1</x:v>
      </x:c>
      <x:c r="I2828" s="495"/>
    </x:row>
    <x:row r="2829" spans="3:9">
      <x:c r="C2829" s="241" t="s">
        <x:v>5989</x:v>
      </x:c>
      <x:c r="D2829" s="240" t="s">
        <x:v>4027</x:v>
      </x:c>
      <x:c r="E2829" s="240">
        <x:v>1</x:v>
      </x:c>
      <x:c r="F2829" s="280" t="s">
        <x:v>4482</x:v>
      </x:c>
      <x:c r="G2829" s="281" t="s">
        <x:v>4007</x:v>
      </x:c>
      <x:c r="H2829" s="281">
        <x:v>1</x:v>
      </x:c>
      <x:c r="I2829" s="495"/>
    </x:row>
    <x:row r="2830" spans="5:5">
      <x:c r="E2830" s="240">
        <x:f>SUM(E2817:E2829)</x:f>
        <x:v>13</x:v>
      </x:c>
    </x:row>
    <x:row r="2831" spans="1:9">
      <x:c r="A2831" s="232">
        <x:v>45908</x:v>
      </x:c>
      <x:c r="B2831" s="499" t="s">
        <x:v>10315</x:v>
      </x:c>
      <x:c r="C2831" s="241" t="s">
        <x:v>9040</x:v>
      </x:c>
      <x:c r="D2831" s="240" t="s">
        <x:v>4007</x:v>
      </x:c>
      <x:c r="E2831" s="240">
        <x:v>1</x:v>
      </x:c>
      <x:c r="F2831" s="241" t="s">
        <x:v>2461</x:v>
      </x:c>
      <x:c r="G2831" s="240" t="s">
        <x:v>4067</x:v>
      </x:c>
      <x:c r="H2831" s="240">
        <x:v>1</x:v>
      </x:c>
      <x:c r="I2831" s="495"/>
    </x:row>
    <x:row r="2832" spans="3:9">
      <x:c r="C2832" s="241" t="s">
        <x:v>9178</x:v>
      </x:c>
      <x:c r="D2832" s="240" t="s">
        <x:v>6097</x:v>
      </x:c>
      <x:c r="E2832" s="240">
        <x:v>1</x:v>
      </x:c>
      <x:c r="F2832" s="408" t="s">
        <x:v>2638</x:v>
      </x:c>
      <x:c r="G2832" s="409" t="s">
        <x:v>6089</x:v>
      </x:c>
      <x:c r="H2832" s="409">
        <x:v>1</x:v>
      </x:c>
      <x:c r="I2832" s="495" t="s">
        <x:v>10339</x:v>
      </x:c>
    </x:row>
    <x:row r="2833" spans="3:9">
      <x:c r="C2833" s="241" t="s">
        <x:v>2461</x:v>
      </x:c>
      <x:c r="D2833" s="240" t="s">
        <x:v>4067</x:v>
      </x:c>
      <x:c r="E2833" s="240">
        <x:v>1</x:v>
      </x:c>
      <x:c r="F2833" s="408" t="s">
        <x:v>2074</x:v>
      </x:c>
      <x:c r="G2833" s="409" t="s">
        <x:v>4067</x:v>
      </x:c>
      <x:c r="H2833" s="409">
        <x:v>1</x:v>
      </x:c>
      <x:c r="I2833" s="495" t="s">
        <x:v>10339</x:v>
      </x:c>
    </x:row>
    <x:row r="2834" spans="3:9">
      <x:c r="C2834" s="241" t="s">
        <x:v>2074</x:v>
      </x:c>
      <x:c r="D2834" s="240" t="s">
        <x:v>4067</x:v>
      </x:c>
      <x:c r="E2834" s="240">
        <x:v>1</x:v>
      </x:c>
      <x:c r="F2834" s="241" t="s">
        <x:v>1998</x:v>
      </x:c>
      <x:c r="G2834" s="240" t="s">
        <x:v>4067</x:v>
      </x:c>
      <x:c r="H2834" s="240">
        <x:v>1</x:v>
      </x:c>
      <x:c r="I2834" s="495"/>
    </x:row>
    <x:row r="2835" spans="3:9">
      <x:c r="C2835" s="241" t="s">
        <x:v>1998</x:v>
      </x:c>
      <x:c r="D2835" s="240" t="s">
        <x:v>4067</x:v>
      </x:c>
      <x:c r="E2835" s="240">
        <x:v>1</x:v>
      </x:c>
      <x:c r="F2835" s="402" t="s">
        <x:v>7820</x:v>
      </x:c>
      <x:c r="G2835" s="403" t="s">
        <x:v>4027</x:v>
      </x:c>
      <x:c r="H2835" s="403">
        <x:v>2</x:v>
      </x:c>
      <x:c r="I2835" s="495"/>
    </x:row>
    <x:row r="2836" spans="3:9">
      <x:c r="C2836" s="241" t="s">
        <x:v>4384</x:v>
      </x:c>
      <x:c r="D2836" s="240" t="s">
        <x:v>4067</x:v>
      </x:c>
      <x:c r="E2836" s="240">
        <x:v>1</x:v>
      </x:c>
      <x:c r="F2836" s="241" t="s">
        <x:v>4384</x:v>
      </x:c>
      <x:c r="G2836" s="240" t="s">
        <x:v>4067</x:v>
      </x:c>
      <x:c r="H2836" s="240">
        <x:v>1</x:v>
      </x:c>
      <x:c r="I2836" s="495"/>
    </x:row>
    <x:row r="2837" spans="3:9">
      <x:c r="C2837" s="241" t="s">
        <x:v>8500</x:v>
      </x:c>
      <x:c r="D2837" s="192" t="s">
        <x:v>6282</x:v>
      </x:c>
      <x:c r="E2837" s="240">
        <x:v>1</x:v>
      </x:c>
      <x:c r="F2837" s="241" t="s">
        <x:v>9178</x:v>
      </x:c>
      <x:c r="G2837" s="240" t="s">
        <x:v>6097</x:v>
      </x:c>
      <x:c r="H2837" s="240">
        <x:v>1</x:v>
      </x:c>
      <x:c r="I2837" s="495"/>
    </x:row>
    <x:row r="2838" spans="3:9">
      <x:c r="C2838" s="241" t="s">
        <x:v>2638</x:v>
      </x:c>
      <x:c r="D2838" s="240" t="s">
        <x:v>6089</x:v>
      </x:c>
      <x:c r="E2838" s="240">
        <x:v>1</x:v>
      </x:c>
      <x:c r="F2838" s="280" t="s">
        <x:v>8421</x:v>
      </x:c>
      <x:c r="G2838" s="281" t="s">
        <x:v>6089</x:v>
      </x:c>
      <x:c r="H2838" s="281">
        <x:v>1</x:v>
      </x:c>
      <x:c r="I2838" s="495"/>
    </x:row>
    <x:row r="2839" spans="3:9">
      <x:c r="C2839" s="241" t="s">
        <x:v>8421</x:v>
      </x:c>
      <x:c r="D2839" s="240" t="s">
        <x:v>6089</x:v>
      </x:c>
      <x:c r="E2839" s="240">
        <x:v>1</x:v>
      </x:c>
      <x:c r="F2839" s="280" t="s">
        <x:v>9040</x:v>
      </x:c>
      <x:c r="G2839" s="281" t="s">
        <x:v>4007</x:v>
      </x:c>
      <x:c r="H2839" s="281">
        <x:v>1</x:v>
      </x:c>
      <x:c r="I2839" s="495"/>
    </x:row>
    <x:row r="2840" spans="3:9">
      <x:c r="C2840" s="241" t="s">
        <x:v>8405</x:v>
      </x:c>
      <x:c r="D2840" s="240" t="s">
        <x:v>6089</x:v>
      </x:c>
      <x:c r="E2840" s="240">
        <x:v>1</x:v>
      </x:c>
      <x:c r="F2840" s="280" t="s">
        <x:v>8423</x:v>
      </x:c>
      <x:c r="G2840" s="281" t="s">
        <x:v>4027</x:v>
      </x:c>
      <x:c r="H2840" s="281">
        <x:v>1</x:v>
      </x:c>
      <x:c r="I2840" s="495"/>
    </x:row>
    <x:row r="2841" spans="3:9">
      <x:c r="C2841" s="241" t="s">
        <x:v>7820</x:v>
      </x:c>
      <x:c r="D2841" s="240" t="s">
        <x:v>4027</x:v>
      </x:c>
      <x:c r="E2841" s="240">
        <x:v>2</x:v>
      </x:c>
      <x:c r="F2841" s="280" t="s">
        <x:v>8405</x:v>
      </x:c>
      <x:c r="G2841" s="281" t="s">
        <x:v>6089</x:v>
      </x:c>
      <x:c r="H2841" s="281">
        <x:v>1</x:v>
      </x:c>
      <x:c r="I2841" s="495"/>
    </x:row>
    <x:row r="2842" spans="3:9">
      <x:c r="C2842" s="241" t="s">
        <x:v>8423</x:v>
      </x:c>
      <x:c r="D2842" s="240" t="s">
        <x:v>4027</x:v>
      </x:c>
      <x:c r="E2842" s="240">
        <x:v>1</x:v>
      </x:c>
      <x:c r="F2842" s="280" t="s">
        <x:v>8500</x:v>
      </x:c>
      <x:c r="G2842" s="234" t="s">
        <x:v>6282</x:v>
      </x:c>
      <x:c r="H2842" s="281">
        <x:v>1</x:v>
      </x:c>
      <x:c r="I2842" s="495"/>
    </x:row>
    <x:row r="2843" spans="5:5">
      <x:c r="E2843" s="240">
        <x:f>SUM(E2831:E2842)</x:f>
        <x:v>13</x:v>
      </x:c>
    </x:row>
    <x:row r="2844" spans="1:9">
      <x:c r="A2844" s="232">
        <x:v>45909</x:v>
      </x:c>
      <x:c r="B2844" s="499" t="s">
        <x:v>10377</x:v>
      </x:c>
      <x:c r="C2844" s="241" t="s">
        <x:v>11493</x:v>
      </x:c>
      <x:c r="D2844" s="240" t="s">
        <x:v>4061</x:v>
      </x:c>
      <x:c r="E2844" s="240">
        <x:v>1</x:v>
      </x:c>
      <x:c r="F2844" s="283" t="s">
        <x:v>11493</x:v>
      </x:c>
      <x:c r="G2844" s="284" t="s">
        <x:v>4061</x:v>
      </x:c>
      <x:c r="H2844" s="284">
        <x:v>1</x:v>
      </x:c>
      <x:c r="I2844" s="495" t="s">
        <x:v>6487</x:v>
      </x:c>
    </x:row>
    <x:row r="2845" spans="3:9">
      <x:c r="C2845" s="241" t="s">
        <x:v>6045</x:v>
      </x:c>
      <x:c r="D2845" s="240" t="s">
        <x:v>6097</x:v>
      </x:c>
      <x:c r="E2845" s="240">
        <x:v>1</x:v>
      </x:c>
      <x:c r="F2845" s="241" t="s">
        <x:v>12393</x:v>
      </x:c>
      <x:c r="G2845" s="240" t="s">
        <x:v>6089</x:v>
      </x:c>
      <x:c r="H2845" s="240">
        <x:v>1</x:v>
      </x:c>
      <x:c r="I2845" s="495"/>
    </x:row>
    <x:row r="2846" spans="3:9">
      <x:c r="C2846" s="241" t="s">
        <x:v>9164</x:v>
      </x:c>
      <x:c r="D2846" s="240" t="s">
        <x:v>6097</x:v>
      </x:c>
      <x:c r="E2846" s="240">
        <x:v>1</x:v>
      </x:c>
      <x:c r="F2846" s="408" t="s">
        <x:v>6045</x:v>
      </x:c>
      <x:c r="G2846" s="409" t="s">
        <x:v>6097</x:v>
      </x:c>
      <x:c r="H2846" s="409">
        <x:v>1</x:v>
      </x:c>
      <x:c r="I2846" s="495" t="s">
        <x:v>6487</x:v>
      </x:c>
    </x:row>
    <x:row r="2847" spans="3:9">
      <x:c r="C2847" s="241" t="s">
        <x:v>1998</x:v>
      </x:c>
      <x:c r="D2847" s="240" t="s">
        <x:v>4067</x:v>
      </x:c>
      <x:c r="E2847" s="240">
        <x:v>1</x:v>
      </x:c>
      <x:c r="F2847" s="408" t="s">
        <x:v>1998</x:v>
      </x:c>
      <x:c r="G2847" s="409" t="s">
        <x:v>4067</x:v>
      </x:c>
      <x:c r="H2847" s="409">
        <x:v>1</x:v>
      </x:c>
      <x:c r="I2847" s="495" t="s">
        <x:v>6487</x:v>
      </x:c>
    </x:row>
    <x:row r="2848" spans="3:9">
      <x:c r="C2848" s="241" t="s">
        <x:v>6065</x:v>
      </x:c>
      <x:c r="D2848" s="240" t="s">
        <x:v>4067</x:v>
      </x:c>
      <x:c r="E2848" s="240">
        <x:v>1</x:v>
      </x:c>
      <x:c r="F2848" s="241" t="s">
        <x:v>11174</x:v>
      </x:c>
      <x:c r="G2848" s="191" t="s">
        <x:v>6282</x:v>
      </x:c>
      <x:c r="H2848" s="240">
        <x:v>1</x:v>
      </x:c>
      <x:c r="I2848" s="495" t="s">
        <x:v>10339</x:v>
      </x:c>
    </x:row>
    <x:row r="2849" spans="3:9">
      <x:c r="C2849" s="241" t="s">
        <x:v>11174</x:v>
      </x:c>
      <x:c r="D2849" s="191" t="s">
        <x:v>6282</x:v>
      </x:c>
      <x:c r="E2849" s="240">
        <x:v>1</x:v>
      </x:c>
      <x:c r="F2849" s="402" t="s">
        <x:v>8399</x:v>
      </x:c>
      <x:c r="G2849" s="403" t="s">
        <x:v>6089</x:v>
      </x:c>
      <x:c r="H2849" s="403">
        <x:v>1</x:v>
      </x:c>
      <x:c r="I2849" s="495" t="s">
        <x:v>6487</x:v>
      </x:c>
    </x:row>
    <x:row r="2850" spans="3:9">
      <x:c r="C2850" s="241" t="s">
        <x:v>6124</x:v>
      </x:c>
      <x:c r="D2850" s="191" t="s">
        <x:v>6282</x:v>
      </x:c>
      <x:c r="E2850" s="240">
        <x:v>1</x:v>
      </x:c>
      <x:c r="F2850" s="241" t="s">
        <x:v>8479</x:v>
      </x:c>
      <x:c r="G2850" s="240" t="s">
        <x:v>6089</x:v>
      </x:c>
      <x:c r="H2850" s="240">
        <x:v>1</x:v>
      </x:c>
      <x:c r="I2850" s="495"/>
    </x:row>
    <x:row r="2851" spans="3:9">
      <x:c r="C2851" s="241" t="s">
        <x:v>12393</x:v>
      </x:c>
      <x:c r="D2851" s="240" t="s">
        <x:v>6089</x:v>
      </x:c>
      <x:c r="E2851" s="240">
        <x:v>1</x:v>
      </x:c>
      <x:c r="F2851" s="241" t="s">
        <x:v>9151</x:v>
      </x:c>
      <x:c r="G2851" s="240" t="s">
        <x:v>6089</x:v>
      </x:c>
      <x:c r="H2851" s="240">
        <x:v>1</x:v>
      </x:c>
      <x:c r="I2851" s="495"/>
    </x:row>
    <x:row r="2852" spans="3:9">
      <x:c r="C2852" s="241" t="s">
        <x:v>8399</x:v>
      </x:c>
      <x:c r="D2852" s="240" t="s">
        <x:v>6089</x:v>
      </x:c>
      <x:c r="E2852" s="240">
        <x:v>1</x:v>
      </x:c>
      <x:c r="F2852" s="241" t="s">
        <x:v>6065</x:v>
      </x:c>
      <x:c r="G2852" s="240" t="s">
        <x:v>4067</x:v>
      </x:c>
      <x:c r="H2852" s="240">
        <x:v>1</x:v>
      </x:c>
      <x:c r="I2852" s="495" t="s">
        <x:v>6487</x:v>
      </x:c>
    </x:row>
    <x:row r="2853" spans="3:9">
      <x:c r="C2853" s="241" t="s">
        <x:v>8479</x:v>
      </x:c>
      <x:c r="D2853" s="240" t="s">
        <x:v>6089</x:v>
      </x:c>
      <x:c r="E2853" s="240">
        <x:v>1</x:v>
      </x:c>
      <x:c r="F2853" s="280" t="s">
        <x:v>6124</x:v>
      </x:c>
      <x:c r="G2853" s="234" t="s">
        <x:v>6282</x:v>
      </x:c>
      <x:c r="H2853" s="281">
        <x:v>1</x:v>
      </x:c>
      <x:c r="I2853" s="495" t="s">
        <x:v>10339</x:v>
      </x:c>
    </x:row>
    <x:row r="2854" spans="3:9">
      <x:c r="C2854" s="241" t="s">
        <x:v>9151</x:v>
      </x:c>
      <x:c r="D2854" s="240" t="s">
        <x:v>6089</x:v>
      </x:c>
      <x:c r="E2854" s="240">
        <x:v>1</x:v>
      </x:c>
      <x:c r="F2854" s="280" t="s">
        <x:v>9164</x:v>
      </x:c>
      <x:c r="G2854" s="281" t="s">
        <x:v>6097</x:v>
      </x:c>
      <x:c r="H2854" s="281">
        <x:v>1</x:v>
      </x:c>
      <x:c r="I2854" s="495" t="s">
        <x:v>10339</x:v>
      </x:c>
    </x:row>
    <x:row r="2855" spans="5:5">
      <x:c r="E2855" s="240">
        <x:f>SUM(E2844:E2854)</x:f>
        <x:v>11</x:v>
      </x:c>
    </x:row>
    <x:row r="2856" spans="1:9">
      <x:c r="A2856" s="232">
        <x:v>45910</x:v>
      </x:c>
      <x:c r="B2856" s="499" t="s">
        <x:v>10352</x:v>
      </x:c>
      <x:c r="C2856" s="241" t="s">
        <x:v>12281</x:v>
      </x:c>
      <x:c r="D2856" s="240" t="s">
        <x:v>6097</x:v>
      </x:c>
      <x:c r="E2856" s="240">
        <x:v>1</x:v>
      </x:c>
      <x:c r="F2856" s="241" t="s">
        <x:v>7657</x:v>
      </x:c>
      <x:c r="G2856" s="240" t="s">
        <x:v>4067</x:v>
      </x:c>
      <x:c r="H2856" s="240">
        <x:v>1</x:v>
      </x:c>
      <x:c r="I2856" s="495" t="s">
        <x:v>6487</x:v>
      </x:c>
    </x:row>
    <x:row r="2857" spans="3:9">
      <x:c r="C2857" s="241" t="s">
        <x:v>4408</x:v>
      </x:c>
      <x:c r="D2857" s="240" t="s">
        <x:v>6097</x:v>
      </x:c>
      <x:c r="E2857" s="240">
        <x:v>1</x:v>
      </x:c>
      <x:c r="F2857" s="283" t="s">
        <x:v>12281</x:v>
      </x:c>
      <x:c r="G2857" s="284" t="s">
        <x:v>6097</x:v>
      </x:c>
      <x:c r="H2857" s="284">
        <x:v>1</x:v>
      </x:c>
      <x:c r="I2857" s="495" t="s">
        <x:v>6487</x:v>
      </x:c>
    </x:row>
    <x:row r="2858" spans="3:9">
      <x:c r="C2858" s="241" t="s">
        <x:v>7909</x:v>
      </x:c>
      <x:c r="D2858" s="240" t="s">
        <x:v>4067</x:v>
      </x:c>
      <x:c r="E2858" s="240">
        <x:v>1</x:v>
      </x:c>
      <x:c r="F2858" s="283" t="s">
        <x:v>7909</x:v>
      </x:c>
      <x:c r="G2858" s="284" t="s">
        <x:v>4067</x:v>
      </x:c>
      <x:c r="H2858" s="284">
        <x:v>1</x:v>
      </x:c>
      <x:c r="I2858" s="495"/>
    </x:row>
    <x:row r="2859" spans="3:9">
      <x:c r="C2859" s="241" t="s">
        <x:v>7657</x:v>
      </x:c>
      <x:c r="D2859" s="240" t="s">
        <x:v>4067</x:v>
      </x:c>
      <x:c r="E2859" s="240">
        <x:v>1</x:v>
      </x:c>
      <x:c r="F2859" s="241" t="s">
        <x:v>2501</x:v>
      </x:c>
      <x:c r="G2859" s="240" t="s">
        <x:v>6089</x:v>
      </x:c>
      <x:c r="H2859" s="240">
        <x:v>1</x:v>
      </x:c>
      <x:c r="I2859" s="495" t="s">
        <x:v>10339</x:v>
      </x:c>
    </x:row>
    <x:row r="2860" spans="3:9">
      <x:c r="C2860" s="241" t="s">
        <x:v>1984</x:v>
      </x:c>
      <x:c r="D2860" s="240" t="s">
        <x:v>4067</x:v>
      </x:c>
      <x:c r="E2860" s="240">
        <x:v>2</x:v>
      </x:c>
      <x:c r="F2860" s="408" t="s">
        <x:v>1984</x:v>
      </x:c>
      <x:c r="G2860" s="409" t="s">
        <x:v>4067</x:v>
      </x:c>
      <x:c r="H2860" s="409">
        <x:v>2</x:v>
      </x:c>
      <x:c r="I2860" s="495"/>
    </x:row>
    <x:row r="2861" spans="3:9">
      <x:c r="C2861" s="241" t="s">
        <x:v>8382</x:v>
      </x:c>
      <x:c r="D2861" s="240" t="s">
        <x:v>4067</x:v>
      </x:c>
      <x:c r="E2861" s="240">
        <x:v>1</x:v>
      </x:c>
      <x:c r="F2861" s="241" t="s">
        <x:v>8382</x:v>
      </x:c>
      <x:c r="G2861" s="240" t="s">
        <x:v>4067</x:v>
      </x:c>
      <x:c r="H2861" s="240">
        <x:v>1</x:v>
      </x:c>
      <x:c r="I2861" s="495"/>
    </x:row>
    <x:row r="2862" spans="3:9">
      <x:c r="C2862" s="241" t="s">
        <x:v>2501</x:v>
      </x:c>
      <x:c r="D2862" s="240" t="s">
        <x:v>6089</x:v>
      </x:c>
      <x:c r="E2862" s="240">
        <x:v>1</x:v>
      </x:c>
      <x:c r="F2862" s="241" t="s">
        <x:v>4408</x:v>
      </x:c>
      <x:c r="G2862" s="240" t="s">
        <x:v>6097</x:v>
      </x:c>
      <x:c r="H2862" s="240">
        <x:v>1</x:v>
      </x:c>
      <x:c r="I2862" s="495" t="s">
        <x:v>10339</x:v>
      </x:c>
    </x:row>
    <x:row r="2863" spans="3:9">
      <x:c r="C2863" s="241" t="s">
        <x:v>8399</x:v>
      </x:c>
      <x:c r="D2863" s="240" t="s">
        <x:v>6089</x:v>
      </x:c>
      <x:c r="E2863" s="240">
        <x:v>1</x:v>
      </x:c>
      <x:c r="F2863" s="241" t="s">
        <x:v>8399</x:v>
      </x:c>
      <x:c r="G2863" s="240" t="s">
        <x:v>6089</x:v>
      </x:c>
      <x:c r="H2863" s="240">
        <x:v>1</x:v>
      </x:c>
      <x:c r="I2863" s="495" t="s">
        <x:v>10339</x:v>
      </x:c>
    </x:row>
    <x:row r="2864" spans="3:9">
      <x:c r="C2864" s="241" t="s">
        <x:v>4426</x:v>
      </x:c>
      <x:c r="D2864" s="240" t="s">
        <x:v>6089</x:v>
      </x:c>
      <x:c r="E2864" s="240">
        <x:v>1</x:v>
      </x:c>
      <x:c r="F2864" s="402" t="s">
        <x:v>4426</x:v>
      </x:c>
      <x:c r="G2864" s="403" t="s">
        <x:v>6089</x:v>
      </x:c>
      <x:c r="H2864" s="403">
        <x:v>1</x:v>
      </x:c>
      <x:c r="I2864" s="495"/>
    </x:row>
    <x:row r="2865" spans="5:5">
      <x:c r="E2865" s="240">
        <x:f>SUM(E2856:E2864)</x:f>
        <x:v>10</x:v>
      </x:c>
    </x:row>
    <x:row r="2866" spans="1:9">
      <x:c r="A2866" s="232">
        <x:v>45911</x:v>
      </x:c>
      <x:c r="B2866" s="499" t="s">
        <x:v>10335</x:v>
      </x:c>
      <x:c r="C2866" s="241" t="s">
        <x:v>12349</x:v>
      </x:c>
      <x:c r="D2866" s="240" t="s">
        <x:v>4007</x:v>
      </x:c>
      <x:c r="E2866" s="240">
        <x:v>1</x:v>
      </x:c>
      <x:c r="F2866" s="241" t="s">
        <x:v>12349</x:v>
      </x:c>
      <x:c r="G2866" s="240" t="s">
        <x:v>4007</x:v>
      </x:c>
      <x:c r="H2866" s="240">
        <x:v>1</x:v>
      </x:c>
      <x:c r="I2866" s="495" t="s">
        <x:v>10339</x:v>
      </x:c>
    </x:row>
    <x:row r="2867" spans="3:9">
      <x:c r="C2867" s="241" t="s">
        <x:v>8434</x:v>
      </x:c>
      <x:c r="D2867" s="240" t="s">
        <x:v>4007</x:v>
      </x:c>
      <x:c r="E2867" s="240">
        <x:v>1</x:v>
      </x:c>
      <x:c r="F2867" s="513" t="s">
        <x:v>12568</x:v>
      </x:c>
      <x:c r="G2867" s="514" t="s">
        <x:v>4067</x:v>
      </x:c>
      <x:c r="H2867" s="514">
        <x:v>1</x:v>
      </x:c>
      <x:c r="I2867" s="495" t="s">
        <x:v>6487</x:v>
      </x:c>
    </x:row>
    <x:row r="2868" spans="3:9">
      <x:c r="C2868" s="241" t="s">
        <x:v>9195</x:v>
      </x:c>
      <x:c r="D2868" s="240" t="s">
        <x:v>6097</x:v>
      </x:c>
      <x:c r="E2868" s="240">
        <x:v>1</x:v>
      </x:c>
      <x:c r="F2868" s="241" t="s">
        <x:v>11158</x:v>
      </x:c>
      <x:c r="G2868" s="240" t="s">
        <x:v>6089</x:v>
      </x:c>
      <x:c r="H2868" s="240">
        <x:v>2</x:v>
      </x:c>
      <x:c r="I2868" s="495" t="s">
        <x:v>10339</x:v>
      </x:c>
    </x:row>
    <x:row r="2869" spans="3:9">
      <x:c r="C2869" s="241" t="s">
        <x:v>5512</x:v>
      </x:c>
      <x:c r="D2869" s="240" t="s">
        <x:v>6097</x:v>
      </x:c>
      <x:c r="E2869" s="240">
        <x:v>1</x:v>
      </x:c>
      <x:c r="F2869" s="373" t="s">
        <x:v>9136</x:v>
      </x:c>
      <x:c r="G2869" s="374" t="s">
        <x:v>4027</x:v>
      </x:c>
      <x:c r="H2869" s="374">
        <x:v>1</x:v>
      </x:c>
      <x:c r="I2869" s="495"/>
    </x:row>
    <x:row r="2870" spans="3:9">
      <x:c r="C2870" s="241" t="s">
        <x:v>8389</x:v>
      </x:c>
      <x:c r="D2870" s="240" t="s">
        <x:v>6097</x:v>
      </x:c>
      <x:c r="E2870" s="240">
        <x:v>1</x:v>
      </x:c>
      <x:c r="F2870" s="241" t="s">
        <x:v>4534</x:v>
      </x:c>
      <x:c r="G2870" s="240" t="s">
        <x:v>4067</x:v>
      </x:c>
      <x:c r="H2870" s="240">
        <x:v>1</x:v>
      </x:c>
      <x:c r="I2870" s="495"/>
    </x:row>
    <x:row r="2871" spans="3:9">
      <x:c r="C2871" s="241" t="s">
        <x:v>8491</x:v>
      </x:c>
      <x:c r="D2871" s="240" t="s">
        <x:v>6097</x:v>
      </x:c>
      <x:c r="E2871" s="240">
        <x:v>1</x:v>
      </x:c>
      <x:c r="F2871" s="241" t="s">
        <x:v>2017</x:v>
      </x:c>
      <x:c r="G2871" s="240" t="s">
        <x:v>6089</x:v>
      </x:c>
      <x:c r="H2871" s="240">
        <x:v>1</x:v>
      </x:c>
      <x:c r="I2871" s="495" t="s">
        <x:v>10339</x:v>
      </x:c>
    </x:row>
    <x:row r="2872" spans="3:9">
      <x:c r="C2872" s="241" t="s">
        <x:v>12568</x:v>
      </x:c>
      <x:c r="D2872" s="240" t="s">
        <x:v>4067</x:v>
      </x:c>
      <x:c r="E2872" s="240">
        <x:v>1</x:v>
      </x:c>
      <x:c r="F2872" s="511" t="s">
        <x:v>2136</x:v>
      </x:c>
      <x:c r="G2872" s="512" t="s">
        <x:v>6089</x:v>
      </x:c>
      <x:c r="H2872" s="512">
        <x:v>1</x:v>
      </x:c>
      <x:c r="I2872" s="495" t="s">
        <x:v>6487</x:v>
      </x:c>
    </x:row>
    <x:row r="2873" spans="3:9">
      <x:c r="C2873" s="241" t="s">
        <x:v>4534</x:v>
      </x:c>
      <x:c r="D2873" s="240" t="s">
        <x:v>4067</x:v>
      </x:c>
      <x:c r="E2873" s="240">
        <x:v>1</x:v>
      </x:c>
      <x:c r="F2873" s="511" t="s">
        <x:v>6214</x:v>
      </x:c>
      <x:c r="G2873" s="512" t="s">
        <x:v>4067</x:v>
      </x:c>
      <x:c r="H2873" s="512">
        <x:v>1</x:v>
      </x:c>
      <x:c r="I2873" s="495"/>
    </x:row>
    <x:row r="2874" spans="3:9">
      <x:c r="C2874" s="241" t="s">
        <x:v>6214</x:v>
      </x:c>
      <x:c r="D2874" s="240" t="s">
        <x:v>4067</x:v>
      </x:c>
      <x:c r="E2874" s="240">
        <x:v>1</x:v>
      </x:c>
      <x:c r="F2874" s="511" t="s">
        <x:v>8434</x:v>
      </x:c>
      <x:c r="G2874" s="512" t="s">
        <x:v>4007</x:v>
      </x:c>
      <x:c r="H2874" s="512">
        <x:v>1</x:v>
      </x:c>
      <x:c r="I2874" s="495" t="s">
        <x:v>10339</x:v>
      </x:c>
    </x:row>
    <x:row r="2875" spans="3:9">
      <x:c r="C2875" s="241" t="s">
        <x:v>9288</x:v>
      </x:c>
      <x:c r="D2875" s="240" t="s">
        <x:v>4067</x:v>
      </x:c>
      <x:c r="E2875" s="240">
        <x:v>1</x:v>
      </x:c>
      <x:c r="F2875" s="241" t="s">
        <x:v>9195</x:v>
      </x:c>
      <x:c r="G2875" s="240" t="s">
        <x:v>6097</x:v>
      </x:c>
      <x:c r="H2875" s="240">
        <x:v>1</x:v>
      </x:c>
      <x:c r="I2875" s="495"/>
    </x:row>
    <x:row r="2876" spans="3:9">
      <x:c r="C2876" s="241" t="s">
        <x:v>9136</x:v>
      </x:c>
      <x:c r="D2876" s="240" t="s">
        <x:v>4027</x:v>
      </x:c>
      <x:c r="E2876" s="240">
        <x:v>1</x:v>
      </x:c>
      <x:c r="F2876" s="241" t="s">
        <x:v>5512</x:v>
      </x:c>
      <x:c r="G2876" s="240" t="s">
        <x:v>6097</x:v>
      </x:c>
      <x:c r="H2876" s="240">
        <x:v>1</x:v>
      </x:c>
      <x:c r="I2876" s="495" t="s">
        <x:v>10339</x:v>
      </x:c>
    </x:row>
    <x:row r="2877" spans="3:9">
      <x:c r="C2877" s="241" t="s">
        <x:v>11158</x:v>
      </x:c>
      <x:c r="D2877" s="240" t="s">
        <x:v>6089</x:v>
      </x:c>
      <x:c r="E2877" s="240">
        <x:v>2</x:v>
      </x:c>
      <x:c r="F2877" s="402" t="s">
        <x:v>9045</x:v>
      </x:c>
      <x:c r="G2877" s="403" t="s">
        <x:v>6089</x:v>
      </x:c>
      <x:c r="H2877" s="403">
        <x:v>1</x:v>
      </x:c>
      <x:c r="I2877" s="495"/>
    </x:row>
    <x:row r="2878" spans="3:9">
      <x:c r="C2878" s="241" t="s">
        <x:v>2017</x:v>
      </x:c>
      <x:c r="D2878" s="240" t="s">
        <x:v>6089</x:v>
      </x:c>
      <x:c r="E2878" s="240">
        <x:v>1</x:v>
      </x:c>
      <x:c r="F2878" s="402" t="s">
        <x:v>6073</x:v>
      </x:c>
      <x:c r="G2878" s="403" t="s">
        <x:v>4027</x:v>
      </x:c>
      <x:c r="H2878" s="403">
        <x:v>1</x:v>
      </x:c>
      <x:c r="I2878" s="495" t="s">
        <x:v>6487</x:v>
      </x:c>
    </x:row>
    <x:row r="2879" spans="3:9">
      <x:c r="C2879" s="241" t="s">
        <x:v>2136</x:v>
      </x:c>
      <x:c r="D2879" s="240" t="s">
        <x:v>6089</x:v>
      </x:c>
      <x:c r="E2879" s="240">
        <x:v>1</x:v>
      </x:c>
      <x:c r="F2879" s="402" t="s">
        <x:v>4548</x:v>
      </x:c>
      <x:c r="G2879" s="403" t="s">
        <x:v>6089</x:v>
      </x:c>
      <x:c r="H2879" s="403">
        <x:v>1</x:v>
      </x:c>
      <x:c r="I2879" s="495" t="s">
        <x:v>6487</x:v>
      </x:c>
    </x:row>
    <x:row r="2880" spans="3:9">
      <x:c r="C2880" s="241" t="s">
        <x:v>9045</x:v>
      </x:c>
      <x:c r="D2880" s="240" t="s">
        <x:v>6089</x:v>
      </x:c>
      <x:c r="E2880" s="240">
        <x:v>1</x:v>
      </x:c>
      <x:c r="F2880" s="241" t="s">
        <x:v>9288</x:v>
      </x:c>
      <x:c r="G2880" s="240" t="s">
        <x:v>4067</x:v>
      </x:c>
      <x:c r="H2880" s="240">
        <x:v>1</x:v>
      </x:c>
      <x:c r="I2880" s="495"/>
    </x:row>
    <x:row r="2881" spans="3:9">
      <x:c r="C2881" s="241" t="s">
        <x:v>4548</x:v>
      </x:c>
      <x:c r="D2881" s="240" t="s">
        <x:v>6089</x:v>
      </x:c>
      <x:c r="E2881" s="240">
        <x:v>1</x:v>
      </x:c>
      <x:c r="F2881" s="241" t="s">
        <x:v>9151</x:v>
      </x:c>
      <x:c r="G2881" s="240" t="s">
        <x:v>6089</x:v>
      </x:c>
      <x:c r="H2881" s="240">
        <x:v>1</x:v>
      </x:c>
      <x:c r="I2881" s="495" t="s">
        <x:v>6487</x:v>
      </x:c>
    </x:row>
    <x:row r="2882" spans="3:9">
      <x:c r="C2882" s="241" t="s">
        <x:v>9151</x:v>
      </x:c>
      <x:c r="D2882" s="240" t="s">
        <x:v>6089</x:v>
      </x:c>
      <x:c r="E2882" s="240">
        <x:v>1</x:v>
      </x:c>
      <x:c r="F2882" s="241" t="s">
        <x:v>8389</x:v>
      </x:c>
      <x:c r="G2882" s="240" t="s">
        <x:v>6097</x:v>
      </x:c>
      <x:c r="H2882" s="240">
        <x:v>1</x:v>
      </x:c>
      <x:c r="I2882" s="495"/>
    </x:row>
    <x:row r="2883" spans="3:9">
      <x:c r="C2883" s="241" t="s">
        <x:v>2134</x:v>
      </x:c>
      <x:c r="D2883" s="240" t="s">
        <x:v>6089</x:v>
      </x:c>
      <x:c r="E2883" s="240">
        <x:v>1</x:v>
      </x:c>
      <x:c r="F2883" s="280" t="s">
        <x:v>2134</x:v>
      </x:c>
      <x:c r="G2883" s="281" t="s">
        <x:v>6089</x:v>
      </x:c>
      <x:c r="H2883" s="281">
        <x:v>1</x:v>
      </x:c>
      <x:c r="I2883" s="495"/>
    </x:row>
    <x:row r="2884" spans="3:9">
      <x:c r="C2884" s="241" t="s">
        <x:v>6073</x:v>
      </x:c>
      <x:c r="D2884" s="240" t="s">
        <x:v>4027</x:v>
      </x:c>
      <x:c r="E2884" s="240">
        <x:v>1</x:v>
      </x:c>
      <x:c r="F2884" s="280" t="s">
        <x:v>8491</x:v>
      </x:c>
      <x:c r="G2884" s="281" t="s">
        <x:v>6097</x:v>
      </x:c>
      <x:c r="H2884" s="281">
        <x:v>1</x:v>
      </x:c>
      <x:c r="I2884" s="495"/>
    </x:row>
    <x:row r="2885" spans="5:5">
      <x:c r="E2885" s="240">
        <x:f>SUM(E2866:E2884)</x:f>
        <x:v>20</x:v>
      </x:c>
    </x:row>
    <x:row r="2886" spans="1:9">
      <x:c r="A2886" s="232">
        <x:v>45912</x:v>
      </x:c>
      <x:c r="B2886" s="499" t="s">
        <x:v>10292</x:v>
      </x:c>
      <x:c r="C2886" s="241" t="s">
        <x:v>8398</x:v>
      </x:c>
      <x:c r="D2886" s="240" t="s">
        <x:v>4007</x:v>
      </x:c>
      <x:c r="E2886" s="240">
        <x:v>1</x:v>
      </x:c>
      <x:c r="F2886" s="511" t="s">
        <x:v>11197</x:v>
      </x:c>
      <x:c r="G2886" s="512" t="s">
        <x:v>4067</x:v>
      </x:c>
      <x:c r="H2886" s="512">
        <x:v>1</x:v>
      </x:c>
      <x:c r="I2886" s="495" t="s">
        <x:v>6487</x:v>
      </x:c>
    </x:row>
    <x:row r="2887" spans="3:9">
      <x:c r="C2887" s="241" t="s">
        <x:v>6311</x:v>
      </x:c>
      <x:c r="D2887" s="240" t="s">
        <x:v>4007</x:v>
      </x:c>
      <x:c r="E2887" s="240">
        <x:v>1</x:v>
      </x:c>
      <x:c r="F2887" s="511" t="s">
        <x:v>12396</x:v>
      </x:c>
      <x:c r="G2887" s="512" t="s">
        <x:v>4067</x:v>
      </x:c>
      <x:c r="H2887" s="512">
        <x:v>1</x:v>
      </x:c>
      <x:c r="I2887" s="495" t="s">
        <x:v>6487</x:v>
      </x:c>
    </x:row>
    <x:row r="2888" spans="3:9">
      <x:c r="C2888" s="241" t="s">
        <x:v>8372</x:v>
      </x:c>
      <x:c r="D2888" s="240" t="s">
        <x:v>4007</x:v>
      </x:c>
      <x:c r="E2888" s="240">
        <x:v>1</x:v>
      </x:c>
      <x:c r="F2888" s="241" t="s">
        <x:v>4371</x:v>
      </x:c>
      <x:c r="G2888" s="240" t="s">
        <x:v>6089</x:v>
      </x:c>
      <x:c r="H2888" s="240">
        <x:v>1</x:v>
      </x:c>
      <x:c r="I2888" s="495" t="s">
        <x:v>6487</x:v>
      </x:c>
    </x:row>
    <x:row r="2889" spans="3:9">
      <x:c r="C2889" s="241" t="s">
        <x:v>9200</x:v>
      </x:c>
      <x:c r="D2889" s="240" t="s">
        <x:v>4007</x:v>
      </x:c>
      <x:c r="E2889" s="240">
        <x:v>1</x:v>
      </x:c>
      <x:c r="F2889" s="402" t="s">
        <x:v>8354</x:v>
      </x:c>
      <x:c r="G2889" s="403" t="s">
        <x:v>6089</x:v>
      </x:c>
      <x:c r="H2889" s="403">
        <x:v>1</x:v>
      </x:c>
      <x:c r="I2889" s="495"/>
    </x:row>
    <x:row r="2890" spans="3:9">
      <x:c r="C2890" s="241" t="s">
        <x:v>8516</x:v>
      </x:c>
      <x:c r="D2890" s="240" t="s">
        <x:v>6097</x:v>
      </x:c>
      <x:c r="E2890" s="240">
        <x:v>1</x:v>
      </x:c>
      <x:c r="F2890" s="402" t="s">
        <x:v>8398</x:v>
      </x:c>
      <x:c r="G2890" s="403" t="s">
        <x:v>4007</x:v>
      </x:c>
      <x:c r="H2890" s="403">
        <x:v>1</x:v>
      </x:c>
      <x:c r="I2890" s="495"/>
    </x:row>
    <x:row r="2891" spans="3:9">
      <x:c r="C2891" s="241" t="s">
        <x:v>11197</x:v>
      </x:c>
      <x:c r="D2891" s="240" t="s">
        <x:v>4067</x:v>
      </x:c>
      <x:c r="E2891" s="240">
        <x:v>1</x:v>
      </x:c>
      <x:c r="F2891" s="241" t="s">
        <x:v>8516</x:v>
      </x:c>
      <x:c r="G2891" s="240" t="s">
        <x:v>6097</x:v>
      </x:c>
      <x:c r="H2891" s="240">
        <x:v>1</x:v>
      </x:c>
      <x:c r="I2891" s="495"/>
    </x:row>
    <x:row r="2892" spans="3:9">
      <x:c r="C2892" s="241" t="s">
        <x:v>12396</x:v>
      </x:c>
      <x:c r="D2892" s="240" t="s">
        <x:v>4067</x:v>
      </x:c>
      <x:c r="E2892" s="240">
        <x:v>1</x:v>
      </x:c>
      <x:c r="F2892" s="241" t="s">
        <x:v>6311</x:v>
      </x:c>
      <x:c r="G2892" s="240" t="s">
        <x:v>4007</x:v>
      </x:c>
      <x:c r="H2892" s="240">
        <x:v>1</x:v>
      </x:c>
      <x:c r="I2892" s="495" t="s">
        <x:v>10339</x:v>
      </x:c>
    </x:row>
    <x:row r="2893" spans="3:9">
      <x:c r="C2893" s="241" t="s">
        <x:v>1963</x:v>
      </x:c>
      <x:c r="D2893" s="240" t="s">
        <x:v>4067</x:v>
      </x:c>
      <x:c r="E2893" s="240">
        <x:v>1</x:v>
      </x:c>
      <x:c r="F2893" s="241" t="s">
        <x:v>4551</x:v>
      </x:c>
      <x:c r="G2893" s="240" t="s">
        <x:v>6089</x:v>
      </x:c>
      <x:c r="H2893" s="240">
        <x:v>1</x:v>
      </x:c>
      <x:c r="I2893" s="495" t="s">
        <x:v>6487</x:v>
      </x:c>
    </x:row>
    <x:row r="2894" spans="3:9">
      <x:c r="C2894" s="241" t="s">
        <x:v>4371</x:v>
      </x:c>
      <x:c r="D2894" s="240" t="s">
        <x:v>6089</x:v>
      </x:c>
      <x:c r="E2894" s="240">
        <x:v>1</x:v>
      </x:c>
      <x:c r="F2894" s="280" t="s">
        <x:v>1963</x:v>
      </x:c>
      <x:c r="G2894" s="281" t="s">
        <x:v>4067</x:v>
      </x:c>
      <x:c r="H2894" s="281">
        <x:v>1</x:v>
      </x:c>
      <x:c r="I2894" s="495" t="s">
        <x:v>6487</x:v>
      </x:c>
    </x:row>
    <x:row r="2895" spans="3:9">
      <x:c r="C2895" s="241" t="s">
        <x:v>8354</x:v>
      </x:c>
      <x:c r="D2895" s="240" t="s">
        <x:v>6089</x:v>
      </x:c>
      <x:c r="E2895" s="240">
        <x:v>1</x:v>
      </x:c>
      <x:c r="F2895" s="280" t="s">
        <x:v>8423</x:v>
      </x:c>
      <x:c r="G2895" s="281" t="s">
        <x:v>4027</x:v>
      </x:c>
      <x:c r="H2895" s="281">
        <x:v>1</x:v>
      </x:c>
      <x:c r="I2895" s="495" t="s">
        <x:v>6487</x:v>
      </x:c>
    </x:row>
    <x:row r="2896" spans="3:9">
      <x:c r="C2896" s="241" t="s">
        <x:v>4551</x:v>
      </x:c>
      <x:c r="D2896" s="240" t="s">
        <x:v>6089</x:v>
      </x:c>
      <x:c r="E2896" s="240">
        <x:v>1</x:v>
      </x:c>
      <x:c r="F2896" s="280" t="s">
        <x:v>1992</x:v>
      </x:c>
      <x:c r="G2896" s="281" t="s">
        <x:v>6089</x:v>
      </x:c>
      <x:c r="H2896" s="281">
        <x:v>1</x:v>
      </x:c>
      <x:c r="I2896" s="495" t="s">
        <x:v>6487</x:v>
      </x:c>
    </x:row>
    <x:row r="2897" spans="3:9">
      <x:c r="C2897" s="241" t="s">
        <x:v>1992</x:v>
      </x:c>
      <x:c r="D2897" s="240" t="s">
        <x:v>6089</x:v>
      </x:c>
      <x:c r="E2897" s="240">
        <x:v>1</x:v>
      </x:c>
      <x:c r="F2897" s="280" t="s">
        <x:v>9200</x:v>
      </x:c>
      <x:c r="G2897" s="281" t="s">
        <x:v>4007</x:v>
      </x:c>
      <x:c r="H2897" s="281">
        <x:v>1</x:v>
      </x:c>
      <x:c r="I2897" s="495"/>
    </x:row>
    <x:row r="2898" spans="3:9">
      <x:c r="C2898" s="241" t="s">
        <x:v>8423</x:v>
      </x:c>
      <x:c r="D2898" s="240" t="s">
        <x:v>4027</x:v>
      </x:c>
      <x:c r="E2898" s="240">
        <x:v>1</x:v>
      </x:c>
      <x:c r="F2898" s="280" t="s">
        <x:v>8372</x:v>
      </x:c>
      <x:c r="G2898" s="281" t="s">
        <x:v>4007</x:v>
      </x:c>
      <x:c r="H2898" s="281">
        <x:v>1</x:v>
      </x:c>
      <x:c r="I2898" s="495"/>
    </x:row>
    <x:row r="2899" spans="5:5">
      <x:c r="E2899" s="240">
        <x:f>SUM(E2886:E2898)</x:f>
        <x:v>13</x:v>
      </x:c>
    </x:row>
    <x:row r="2900" spans="1:9">
      <x:c r="A2900" s="232">
        <x:v>45913</x:v>
      </x:c>
      <x:c r="B2900" s="499" t="s">
        <x:v>10312</x:v>
      </x:c>
      <x:c r="C2900" s="241" t="s">
        <x:v>8410</x:v>
      </x:c>
      <x:c r="D2900" s="240" t="s">
        <x:v>4061</x:v>
      </x:c>
      <x:c r="E2900" s="240">
        <x:v>1</x:v>
      </x:c>
      <x:c r="F2900" s="304" t="s">
        <x:v>11278</x:v>
      </x:c>
      <x:c r="G2900" s="305" t="s">
        <x:v>4027</x:v>
      </x:c>
      <x:c r="H2900" s="305">
        <x:v>1</x:v>
      </x:c>
      <x:c r="I2900" s="495"/>
    </x:row>
    <x:row r="2901" spans="3:9">
      <x:c r="C2901" s="241" t="s">
        <x:v>8491</x:v>
      </x:c>
      <x:c r="D2901" s="240" t="s">
        <x:v>6097</x:v>
      </x:c>
      <x:c r="E2901" s="240">
        <x:v>1</x:v>
      </x:c>
      <x:c r="F2901" s="241" t="s">
        <x:v>12764</x:v>
      </x:c>
      <x:c r="G2901" s="240" t="s">
        <x:v>4067</x:v>
      </x:c>
      <x:c r="H2901" s="240">
        <x:v>1</x:v>
      </x:c>
      <x:c r="I2901" s="495" t="s">
        <x:v>10339</x:v>
      </x:c>
    </x:row>
    <x:row r="2902" spans="3:9">
      <x:c r="C2902" s="241" t="s">
        <x:v>12764</x:v>
      </x:c>
      <x:c r="D2902" s="240" t="s">
        <x:v>4067</x:v>
      </x:c>
      <x:c r="E2902" s="240">
        <x:v>1</x:v>
      </x:c>
      <x:c r="F2902" s="283" t="s">
        <x:v>12365</x:v>
      </x:c>
      <x:c r="G2902" s="284" t="s">
        <x:v>4027</x:v>
      </x:c>
      <x:c r="H2902" s="284">
        <x:v>1</x:v>
      </x:c>
      <x:c r="I2902" s="495" t="s">
        <x:v>10339</x:v>
      </x:c>
    </x:row>
    <x:row r="2903" spans="3:9">
      <x:c r="C2903" s="241" t="s">
        <x:v>6040</x:v>
      </x:c>
      <x:c r="D2903" s="240" t="s">
        <x:v>4067</x:v>
      </x:c>
      <x:c r="E2903" s="240">
        <x:v>1</x:v>
      </x:c>
      <x:c r="F2903" s="283" t="s">
        <x:v>5910</x:v>
      </x:c>
      <x:c r="G2903" s="284" t="s">
        <x:v>4027</x:v>
      </x:c>
      <x:c r="H2903" s="284">
        <x:v>1</x:v>
      </x:c>
      <x:c r="I2903" s="495"/>
    </x:row>
    <x:row r="2904" spans="3:9">
      <x:c r="C2904" s="241" t="s">
        <x:v>5836</x:v>
      </x:c>
      <x:c r="D2904" s="240" t="s">
        <x:v>4067</x:v>
      </x:c>
      <x:c r="E2904" s="240">
        <x:v>1</x:v>
      </x:c>
      <x:c r="F2904" s="241" t="s">
        <x:v>6040</x:v>
      </x:c>
      <x:c r="G2904" s="240" t="s">
        <x:v>4067</x:v>
      </x:c>
      <x:c r="H2904" s="240">
        <x:v>1</x:v>
      </x:c>
      <x:c r="I2904" s="495" t="s">
        <x:v>6487</x:v>
      </x:c>
    </x:row>
    <x:row r="2905" spans="3:9">
      <x:c r="C2905" s="241" t="s">
        <x:v>9051</x:v>
      </x:c>
      <x:c r="D2905" s="240" t="s">
        <x:v>4067</x:v>
      </x:c>
      <x:c r="E2905" s="240">
        <x:v>1</x:v>
      </x:c>
      <x:c r="F2905" s="408" t="s">
        <x:v>9296</x:v>
      </x:c>
      <x:c r="G2905" s="409" t="s">
        <x:v>4027</x:v>
      </x:c>
      <x:c r="H2905" s="409">
        <x:v>1</x:v>
      </x:c>
      <x:c r="I2905" s="495"/>
    </x:row>
    <x:row r="2906" spans="3:9">
      <x:c r="C2906" s="241" t="s">
        <x:v>6299</x:v>
      </x:c>
      <x:c r="D2906" s="240" t="s">
        <x:v>4067</x:v>
      </x:c>
      <x:c r="E2906" s="240">
        <x:v>1</x:v>
      </x:c>
      <x:c r="F2906" s="241" t="s">
        <x:v>5836</x:v>
      </x:c>
      <x:c r="G2906" s="240" t="s">
        <x:v>4067</x:v>
      </x:c>
      <x:c r="H2906" s="240">
        <x:v>1</x:v>
      </x:c>
      <x:c r="I2906" s="495" t="s">
        <x:v>6487</x:v>
      </x:c>
    </x:row>
    <x:row r="2907" spans="3:9">
      <x:c r="C2907" s="241" t="s">
        <x:v>5998</x:v>
      </x:c>
      <x:c r="D2907" s="240" t="s">
        <x:v>4067</x:v>
      </x:c>
      <x:c r="E2907" s="240">
        <x:v>1</x:v>
      </x:c>
      <x:c r="F2907" s="402" t="s">
        <x:v>9051</x:v>
      </x:c>
      <x:c r="G2907" s="403" t="s">
        <x:v>4067</x:v>
      </x:c>
      <x:c r="H2907" s="403">
        <x:v>1</x:v>
      </x:c>
      <x:c r="I2907" s="495"/>
    </x:row>
    <x:row r="2908" spans="3:9">
      <x:c r="C2908" s="241" t="s">
        <x:v>9045</x:v>
      </x:c>
      <x:c r="D2908" s="240" t="s">
        <x:v>6089</x:v>
      </x:c>
      <x:c r="E2908" s="240">
        <x:v>1</x:v>
      </x:c>
      <x:c r="F2908" s="402" t="s">
        <x:v>9045</x:v>
      </x:c>
      <x:c r="G2908" s="403" t="s">
        <x:v>6089</x:v>
      </x:c>
      <x:c r="H2908" s="403">
        <x:v>1</x:v>
      </x:c>
      <x:c r="I2908" s="495"/>
    </x:row>
    <x:row r="2909" spans="3:9">
      <x:c r="C2909" s="241" t="s">
        <x:v>4494</x:v>
      </x:c>
      <x:c r="D2909" s="240" t="s">
        <x:v>6089</x:v>
      </x:c>
      <x:c r="E2909" s="240">
        <x:v>1</x:v>
      </x:c>
      <x:c r="F2909" s="402" t="s">
        <x:v>6299</x:v>
      </x:c>
      <x:c r="G2909" s="403" t="s">
        <x:v>4067</x:v>
      </x:c>
      <x:c r="H2909" s="403">
        <x:v>1</x:v>
      </x:c>
      <x:c r="I2909" s="495"/>
    </x:row>
    <x:row r="2910" spans="3:9">
      <x:c r="C2910" s="241" t="s">
        <x:v>8522</x:v>
      </x:c>
      <x:c r="D2910" s="240" t="s">
        <x:v>6089</x:v>
      </x:c>
      <x:c r="E2910" s="240">
        <x:v>1</x:v>
      </x:c>
      <x:c r="F2910" s="402" t="s">
        <x:v>5998</x:v>
      </x:c>
      <x:c r="G2910" s="403" t="s">
        <x:v>4067</x:v>
      </x:c>
      <x:c r="H2910" s="403">
        <x:v>1</x:v>
      </x:c>
      <x:c r="I2910" s="495"/>
    </x:row>
    <x:row r="2911" spans="3:9">
      <x:c r="C2911" s="241" t="s">
        <x:v>11278</x:v>
      </x:c>
      <x:c r="D2911" s="240" t="s">
        <x:v>4027</x:v>
      </x:c>
      <x:c r="E2911" s="240">
        <x:v>1</x:v>
      </x:c>
      <x:c r="F2911" s="241" t="s">
        <x:v>4494</x:v>
      </x:c>
      <x:c r="G2911" s="240" t="s">
        <x:v>6089</x:v>
      </x:c>
      <x:c r="H2911" s="240">
        <x:v>1</x:v>
      </x:c>
      <x:c r="I2911" s="495" t="s">
        <x:v>6487</x:v>
      </x:c>
    </x:row>
    <x:row r="2912" spans="3:9">
      <x:c r="C2912" s="241" t="s">
        <x:v>12365</x:v>
      </x:c>
      <x:c r="D2912" s="240" t="s">
        <x:v>4027</x:v>
      </x:c>
      <x:c r="E2912" s="240">
        <x:v>1</x:v>
      </x:c>
      <x:c r="F2912" s="280" t="s">
        <x:v>8410</x:v>
      </x:c>
      <x:c r="G2912" s="281" t="s">
        <x:v>4061</x:v>
      </x:c>
      <x:c r="H2912" s="281">
        <x:v>1</x:v>
      </x:c>
      <x:c r="I2912" s="495"/>
    </x:row>
    <x:row r="2913" spans="3:9">
      <x:c r="C2913" s="241" t="s">
        <x:v>5910</x:v>
      </x:c>
      <x:c r="D2913" s="240" t="s">
        <x:v>4027</x:v>
      </x:c>
      <x:c r="E2913" s="240">
        <x:v>1</x:v>
      </x:c>
      <x:c r="F2913" s="280" t="s">
        <x:v>8522</x:v>
      </x:c>
      <x:c r="G2913" s="281" t="s">
        <x:v>6089</x:v>
      </x:c>
      <x:c r="H2913" s="281">
        <x:v>1</x:v>
      </x:c>
      <x:c r="I2913" s="495"/>
    </x:row>
    <x:row r="2914" spans="3:9">
      <x:c r="C2914" s="241" t="s">
        <x:v>9296</x:v>
      </x:c>
      <x:c r="D2914" s="240" t="s">
        <x:v>4027</x:v>
      </x:c>
      <x:c r="E2914" s="240">
        <x:v>1</x:v>
      </x:c>
      <x:c r="F2914" s="280" t="s">
        <x:v>8491</x:v>
      </x:c>
      <x:c r="G2914" s="281" t="s">
        <x:v>6097</x:v>
      </x:c>
      <x:c r="H2914" s="281">
        <x:v>1</x:v>
      </x:c>
      <x:c r="I2914" s="495"/>
    </x:row>
    <x:row r="2915" spans="5:5">
      <x:c r="E2915" s="240">
        <x:f>SUM(E2900:E2914)</x:f>
        <x:v>15</x:v>
      </x:c>
    </x:row>
    <x:row r="2916" spans="1:9">
      <x:c r="A2916" s="232">
        <x:v>45914</x:v>
      </x:c>
      <x:c r="B2916" s="499" t="s">
        <x:v>10367</x:v>
      </x:c>
      <x:c r="C2916" s="241" t="s">
        <x:v>9110</x:v>
      </x:c>
      <x:c r="D2916" s="240" t="s">
        <x:v>4007</x:v>
      </x:c>
      <x:c r="E2916" s="240">
        <x:v>1</x:v>
      </x:c>
      <x:c r="F2916" s="283" t="s">
        <x:v>2343</x:v>
      </x:c>
      <x:c r="G2916" s="284" t="s">
        <x:v>6097</x:v>
      </x:c>
      <x:c r="H2916" s="284">
        <x:v>1</x:v>
      </x:c>
      <x:c r="I2916" s="495"/>
    </x:row>
    <x:row r="2917" spans="3:9">
      <x:c r="C2917" s="241" t="s">
        <x:v>4361</x:v>
      </x:c>
      <x:c r="D2917" s="240" t="s">
        <x:v>4007</x:v>
      </x:c>
      <x:c r="E2917" s="240">
        <x:v>1</x:v>
      </x:c>
      <x:c r="F2917" s="241" t="s">
        <x:v>11396</x:v>
      </x:c>
      <x:c r="G2917" s="240" t="s">
        <x:v>6089</x:v>
      </x:c>
      <x:c r="H2917" s="240">
        <x:v>1</x:v>
      </x:c>
      <x:c r="I2917" s="495"/>
    </x:row>
    <x:row r="2918" spans="3:9">
      <x:c r="C2918" s="241" t="s">
        <x:v>2343</x:v>
      </x:c>
      <x:c r="D2918" s="240" t="s">
        <x:v>6097</x:v>
      </x:c>
      <x:c r="E2918" s="240">
        <x:v>1</x:v>
      </x:c>
      <x:c r="F2918" s="393" t="s">
        <x:v>5798</x:v>
      </x:c>
      <x:c r="G2918" s="394" t="s">
        <x:v>4067</x:v>
      </x:c>
      <x:c r="H2918" s="394">
        <x:v>1</x:v>
      </x:c>
      <x:c r="I2918" s="495" t="s">
        <x:v>10339</x:v>
      </x:c>
    </x:row>
    <x:row r="2919" spans="3:9">
      <x:c r="C2919" s="241" t="s">
        <x:v>2031</x:v>
      </x:c>
      <x:c r="D2919" s="240" t="s">
        <x:v>6097</x:v>
      </x:c>
      <x:c r="E2919" s="240">
        <x:v>1</x:v>
      </x:c>
      <x:c r="F2919" s="241" t="s">
        <x:v>9110</x:v>
      </x:c>
      <x:c r="G2919" s="240" t="s">
        <x:v>4007</x:v>
      </x:c>
      <x:c r="H2919" s="240">
        <x:v>1</x:v>
      </x:c>
      <x:c r="I2919" s="495"/>
    </x:row>
    <x:row r="2920" spans="3:9">
      <x:c r="C2920" s="241" t="s">
        <x:v>8333</x:v>
      </x:c>
      <x:c r="D2920" s="240" t="s">
        <x:v>6097</x:v>
      </x:c>
      <x:c r="E2920" s="240">
        <x:v>1</x:v>
      </x:c>
      <x:c r="F2920" s="241" t="s">
        <x:v>2031</x:v>
      </x:c>
      <x:c r="G2920" s="240" t="s">
        <x:v>6097</x:v>
      </x:c>
      <x:c r="H2920" s="240">
        <x:v>1</x:v>
      </x:c>
      <x:c r="I2920" s="495"/>
    </x:row>
    <x:row r="2921" spans="3:9">
      <x:c r="C2921" s="241" t="s">
        <x:v>5798</x:v>
      </x:c>
      <x:c r="D2921" s="240" t="s">
        <x:v>4067</x:v>
      </x:c>
      <x:c r="E2921" s="240">
        <x:v>1</x:v>
      </x:c>
      <x:c r="F2921" s="402" t="s">
        <x:v>4361</x:v>
      </x:c>
      <x:c r="G2921" s="403" t="s">
        <x:v>4007</x:v>
      </x:c>
      <x:c r="H2921" s="403">
        <x:v>1</x:v>
      </x:c>
      <x:c r="I2921" s="495" t="s">
        <x:v>10339</x:v>
      </x:c>
    </x:row>
    <x:row r="2922" spans="3:9">
      <x:c r="C2922" s="241" t="s">
        <x:v>2002</x:v>
      </x:c>
      <x:c r="D2922" s="240" t="s">
        <x:v>4067</x:v>
      </x:c>
      <x:c r="E2922" s="240">
        <x:v>1</x:v>
      </x:c>
      <x:c r="F2922" s="402" t="s">
        <x:v>8333</x:v>
      </x:c>
      <x:c r="G2922" s="403" t="s">
        <x:v>6097</x:v>
      </x:c>
      <x:c r="H2922" s="403">
        <x:v>1</x:v>
      </x:c>
      <x:c r="I2922" s="495"/>
    </x:row>
    <x:row r="2923" spans="3:9">
      <x:c r="C2923" s="241" t="s">
        <x:v>4489</x:v>
      </x:c>
      <x:c r="D2923" s="240" t="s">
        <x:v>4067</x:v>
      </x:c>
      <x:c r="E2923" s="240">
        <x:v>1</x:v>
      </x:c>
      <x:c r="F2923" s="241" t="s">
        <x:v>2002</x:v>
      </x:c>
      <x:c r="G2923" s="240" t="s">
        <x:v>4067</x:v>
      </x:c>
      <x:c r="H2923" s="240">
        <x:v>1</x:v>
      </x:c>
      <x:c r="I2923" s="495" t="s">
        <x:v>6487</x:v>
      </x:c>
    </x:row>
    <x:row r="2924" spans="3:9">
      <x:c r="C2924" s="241" t="s">
        <x:v>4406</x:v>
      </x:c>
      <x:c r="D2924" s="240" t="s">
        <x:v>4067</x:v>
      </x:c>
      <x:c r="E2924" s="240">
        <x:v>1</x:v>
      </x:c>
      <x:c r="F2924" s="241" t="s">
        <x:v>4489</x:v>
      </x:c>
      <x:c r="G2924" s="240" t="s">
        <x:v>4067</x:v>
      </x:c>
      <x:c r="H2924" s="240">
        <x:v>1</x:v>
      </x:c>
      <x:c r="I2924" s="495"/>
    </x:row>
    <x:row r="2925" spans="3:9">
      <x:c r="C2925" s="241" t="s">
        <x:v>8508</x:v>
      </x:c>
      <x:c r="D2925" s="240" t="s">
        <x:v>4067</x:v>
      </x:c>
      <x:c r="E2925" s="240">
        <x:v>2</x:v>
      </x:c>
      <x:c r="F2925" s="280" t="s">
        <x:v>4406</x:v>
      </x:c>
      <x:c r="G2925" s="281" t="s">
        <x:v>4067</x:v>
      </x:c>
      <x:c r="H2925" s="281">
        <x:v>1</x:v>
      </x:c>
      <x:c r="I2925" s="495" t="s">
        <x:v>6487</x:v>
      </x:c>
    </x:row>
    <x:row r="2926" spans="3:9">
      <x:c r="C2926" s="241" t="s">
        <x:v>11396</x:v>
      </x:c>
      <x:c r="D2926" s="240" t="s">
        <x:v>6089</x:v>
      </x:c>
      <x:c r="E2926" s="240">
        <x:v>1</x:v>
      </x:c>
      <x:c r="F2926" s="280" t="s">
        <x:v>8508</x:v>
      </x:c>
      <x:c r="G2926" s="281" t="s">
        <x:v>4067</x:v>
      </x:c>
      <x:c r="H2926" s="281">
        <x:v>2</x:v>
      </x:c>
      <x:c r="I2926" s="495"/>
    </x:row>
    <x:row r="2927" spans="3:9">
      <x:c r="C2927" s="241" t="s">
        <x:v>4407</x:v>
      </x:c>
      <x:c r="D2927" s="240" t="s">
        <x:v>6089</x:v>
      </x:c>
      <x:c r="E2927" s="240">
        <x:v>1</x:v>
      </x:c>
      <x:c r="F2927" s="280" t="s">
        <x:v>4407</x:v>
      </x:c>
      <x:c r="G2927" s="281" t="s">
        <x:v>6089</x:v>
      </x:c>
      <x:c r="H2927" s="281">
        <x:v>1</x:v>
      </x:c>
      <x:c r="I2927" s="495"/>
    </x:row>
    <x:row r="2928" spans="5:5">
      <x:c r="E2928" s="240">
        <x:f>SUM(E2916:E2927)</x:f>
        <x:v>13</x:v>
      </x:c>
    </x:row>
    <x:row r="2929" spans="1:9">
      <x:c r="A2929" s="232">
        <x:v>45915</x:v>
      </x:c>
      <x:c r="B2929" s="499" t="s">
        <x:v>10315</x:v>
      </x:c>
      <x:c r="C2929" s="241" t="s">
        <x:v>12402</x:v>
      </x:c>
      <x:c r="D2929" s="240" t="s">
        <x:v>6097</x:v>
      </x:c>
      <x:c r="E2929" s="240">
        <x:v>1</x:v>
      </x:c>
      <x:c r="F2929" s="283" t="s">
        <x:v>7810</x:v>
      </x:c>
      <x:c r="G2929" s="284" t="s">
        <x:v>4027</x:v>
      </x:c>
      <x:c r="H2929" s="284">
        <x:v>1</x:v>
      </x:c>
      <x:c r="I2929" s="495"/>
    </x:row>
    <x:row r="2930" spans="3:9">
      <x:c r="C2930" s="241" t="s">
        <x:v>5966</x:v>
      </x:c>
      <x:c r="D2930" s="240" t="s">
        <x:v>4067</x:v>
      </x:c>
      <x:c r="E2930" s="240">
        <x:v>1</x:v>
      </x:c>
      <x:c r="F2930" s="241" t="s">
        <x:v>5966</x:v>
      </x:c>
      <x:c r="G2930" s="240" t="s">
        <x:v>4067</x:v>
      </x:c>
      <x:c r="H2930" s="240">
        <x:v>1</x:v>
      </x:c>
      <x:c r="I2930" s="495" t="s">
        <x:v>10339</x:v>
      </x:c>
    </x:row>
    <x:row r="2931" spans="3:9">
      <x:c r="C2931" s="241" t="s">
        <x:v>6309</x:v>
      </x:c>
      <x:c r="D2931" s="240" t="s">
        <x:v>4067</x:v>
      </x:c>
      <x:c r="E2931" s="240">
        <x:v>1</x:v>
      </x:c>
      <x:c r="F2931" s="393" t="s">
        <x:v>6309</x:v>
      </x:c>
      <x:c r="G2931" s="394" t="s">
        <x:v>4067</x:v>
      </x:c>
      <x:c r="H2931" s="394">
        <x:v>1</x:v>
      </x:c>
      <x:c r="I2931" s="495" t="s">
        <x:v>6487</x:v>
      </x:c>
    </x:row>
    <x:row r="2932" spans="3:9">
      <x:c r="C2932" s="241" t="s">
        <x:v>8382</x:v>
      </x:c>
      <x:c r="D2932" s="240" t="s">
        <x:v>4067</x:v>
      </x:c>
      <x:c r="E2932" s="240">
        <x:v>1</x:v>
      </x:c>
      <x:c r="F2932" s="241" t="s">
        <x:v>9220</x:v>
      </x:c>
      <x:c r="G2932" s="240" t="s">
        <x:v>6089</x:v>
      </x:c>
      <x:c r="H2932" s="240">
        <x:v>1</x:v>
      </x:c>
      <x:c r="I2932" s="495" t="s">
        <x:v>6487</x:v>
      </x:c>
    </x:row>
    <x:row r="2933" spans="3:9">
      <x:c r="C2933" s="241" t="s">
        <x:v>6299</x:v>
      </x:c>
      <x:c r="D2933" s="240" t="s">
        <x:v>4067</x:v>
      </x:c>
      <x:c r="E2933" s="240">
        <x:v>1</x:v>
      </x:c>
      <x:c r="F2933" s="241" t="s">
        <x:v>12402</x:v>
      </x:c>
      <x:c r="G2933" s="240" t="s">
        <x:v>6097</x:v>
      </x:c>
      <x:c r="H2933" s="240">
        <x:v>1</x:v>
      </x:c>
      <x:c r="I2933" s="495" t="s">
        <x:v>6487</x:v>
      </x:c>
    </x:row>
    <x:row r="2934" spans="3:9">
      <x:c r="C2934" s="241" t="s">
        <x:v>9207</x:v>
      </x:c>
      <x:c r="D2934" s="240" t="s">
        <x:v>4067</x:v>
      </x:c>
      <x:c r="E2934" s="240">
        <x:v>1</x:v>
      </x:c>
      <x:c r="F2934" s="402" t="s">
        <x:v>8382</x:v>
      </x:c>
      <x:c r="G2934" s="403" t="s">
        <x:v>4067</x:v>
      </x:c>
      <x:c r="H2934" s="403">
        <x:v>1</x:v>
      </x:c>
      <x:c r="I2934" s="495"/>
    </x:row>
    <x:row r="2935" spans="1:9">
      <x:c r="A2935" s="189" t="s">
        <x:v>6282</x:v>
      </x:c>
      <x:c r="C2935" s="241" t="s">
        <x:v>8485</x:v>
      </x:c>
      <x:c r="D2935" s="240" t="s">
        <x:v>139</x:v>
      </x:c>
      <x:c r="E2935" s="240">
        <x:v>1</x:v>
      </x:c>
      <x:c r="F2935" s="402" t="s">
        <x:v>6299</x:v>
      </x:c>
      <x:c r="G2935" s="403" t="s">
        <x:v>4067</x:v>
      </x:c>
      <x:c r="H2935" s="403">
        <x:v>1</x:v>
      </x:c>
      <x:c r="I2935" s="495"/>
    </x:row>
    <x:row r="2936" spans="3:9">
      <x:c r="C2936" s="241" t="s">
        <x:v>9220</x:v>
      </x:c>
      <x:c r="D2936" s="240" t="s">
        <x:v>6089</x:v>
      </x:c>
      <x:c r="E2936" s="240">
        <x:v>1</x:v>
      </x:c>
      <x:c r="F2936" s="241" t="s">
        <x:v>9207</x:v>
      </x:c>
      <x:c r="G2936" s="240" t="s">
        <x:v>4067</x:v>
      </x:c>
      <x:c r="H2936" s="240">
        <x:v>1</x:v>
      </x:c>
      <x:c r="I2936" s="495"/>
    </x:row>
    <x:row r="2937" spans="3:9">
      <x:c r="C2937" s="241" t="s">
        <x:v>1992</x:v>
      </x:c>
      <x:c r="D2937" s="240" t="s">
        <x:v>6089</x:v>
      </x:c>
      <x:c r="E2937" s="240">
        <x:v>1</x:v>
      </x:c>
      <x:c r="F2937" s="280" t="s">
        <x:v>1992</x:v>
      </x:c>
      <x:c r="G2937" s="281" t="s">
        <x:v>6089</x:v>
      </x:c>
      <x:c r="H2937" s="281">
        <x:v>1</x:v>
      </x:c>
      <x:c r="I2937" s="495" t="s">
        <x:v>10339</x:v>
      </x:c>
    </x:row>
    <x:row r="2938" spans="3:9">
      <x:c r="C2938" s="241" t="s">
        <x:v>7810</x:v>
      </x:c>
      <x:c r="D2938" s="240" t="s">
        <x:v>4027</x:v>
      </x:c>
      <x:c r="E2938" s="240">
        <x:v>1</x:v>
      </x:c>
      <x:c r="F2938" s="280" t="s">
        <x:v>8485</x:v>
      </x:c>
      <x:c r="G2938" s="281" t="s">
        <x:v>6282</x:v>
      </x:c>
      <x:c r="H2938" s="281">
        <x:v>1</x:v>
      </x:c>
      <x:c r="I2938" s="495" t="s">
        <x:v>10339</x:v>
      </x:c>
    </x:row>
    <x:row r="2939" spans="5:5">
      <x:c r="E2939" s="240">
        <x:f>SUM(E2929:E2938)</x:f>
        <x:v>10</x:v>
      </x:c>
    </x:row>
    <x:row r="2940" spans="1:9">
      <x:c r="A2940" s="232">
        <x:v>45916</x:v>
      </x:c>
      <x:c r="B2940" s="499" t="s">
        <x:v>10377</x:v>
      </x:c>
      <x:c r="C2940" s="241" t="s">
        <x:v>9026</x:v>
      </x:c>
      <x:c r="D2940" s="240" t="s">
        <x:v>6097</x:v>
      </x:c>
      <x:c r="E2940" s="240">
        <x:v>1</x:v>
      </x:c>
      <x:c r="F2940" s="393" t="s">
        <x:v>9026</x:v>
      </x:c>
      <x:c r="G2940" s="394" t="s">
        <x:v>6097</x:v>
      </x:c>
      <x:c r="H2940" s="394">
        <x:v>1</x:v>
      </x:c>
      <x:c r="I2940" s="495" t="s">
        <x:v>10339</x:v>
      </x:c>
    </x:row>
    <x:row r="2941" spans="3:9">
      <x:c r="C2941" s="241" t="s">
        <x:v>8389</x:v>
      </x:c>
      <x:c r="D2941" s="240" t="s">
        <x:v>6097</x:v>
      </x:c>
      <x:c r="E2941" s="240">
        <x:v>1</x:v>
      </x:c>
      <x:c r="F2941" s="241" t="s">
        <x:v>12718</x:v>
      </x:c>
      <x:c r="G2941" s="240" t="s">
        <x:v>4067</x:v>
      </x:c>
      <x:c r="H2941" s="240">
        <x:v>1</x:v>
      </x:c>
      <x:c r="I2941" s="495" t="s">
        <x:v>6487</x:v>
      </x:c>
    </x:row>
    <x:row r="2942" spans="3:9">
      <x:c r="C2942" s="241" t="s">
        <x:v>12718</x:v>
      </x:c>
      <x:c r="D2942" s="240" t="s">
        <x:v>4067</x:v>
      </x:c>
      <x:c r="E2942" s="240">
        <x:v>1</x:v>
      </x:c>
      <x:c r="F2942" s="402" t="s">
        <x:v>8377</x:v>
      </x:c>
      <x:c r="G2942" s="403" t="s">
        <x:v>4027</x:v>
      </x:c>
      <x:c r="H2942" s="403">
        <x:v>1</x:v>
      </x:c>
      <x:c r="I2942" s="495" t="s">
        <x:v>6487</x:v>
      </x:c>
    </x:row>
    <x:row r="2943" spans="3:9">
      <x:c r="C2943" s="241" t="s">
        <x:v>8377</x:v>
      </x:c>
      <x:c r="D2943" s="240" t="s">
        <x:v>4027</x:v>
      </x:c>
      <x:c r="E2943" s="240">
        <x:v>1</x:v>
      </x:c>
      <x:c r="F2943" s="402" t="s">
        <x:v>8389</x:v>
      </x:c>
      <x:c r="G2943" s="403" t="s">
        <x:v>6097</x:v>
      </x:c>
      <x:c r="H2943" s="403">
        <x:v>1</x:v>
      </x:c>
      <x:c r="I2943" s="495" t="s">
        <x:v>6487</x:v>
      </x:c>
    </x:row>
    <x:row r="2944" spans="5:5">
      <x:c r="E2944" s="240">
        <x:f>SUM(E2940:E2943)</x:f>
        <x:v>4</x:v>
      </x:c>
    </x:row>
    <x:row r="2945" spans="1:9">
      <x:c r="A2945" s="232">
        <x:v>45917</x:v>
      </x:c>
      <x:c r="B2945" s="499" t="s">
        <x:v>10352</x:v>
      </x:c>
      <x:c r="C2945" s="241" t="s">
        <x:v>5658</x:v>
      </x:c>
      <x:c r="D2945" s="187" t="s">
        <x:v>6282</x:v>
      </x:c>
      <x:c r="E2945" s="240">
        <x:v>1</x:v>
      </x:c>
      <x:c r="F2945" s="283" t="s">
        <x:v>11497</x:v>
      </x:c>
      <x:c r="G2945" s="284" t="s">
        <x:v>4027</x:v>
      </x:c>
      <x:c r="H2945" s="284">
        <x:v>1</x:v>
      </x:c>
      <x:c r="I2945" s="495"/>
    </x:row>
    <x:row r="2946" spans="3:9">
      <x:c r="C2946" s="241" t="s">
        <x:v>11209</x:v>
      </x:c>
      <x:c r="D2946" s="240" t="s">
        <x:v>6089</x:v>
      </x:c>
      <x:c r="E2946" s="240">
        <x:v>1</x:v>
      </x:c>
      <x:c r="F2946" s="241" t="s">
        <x:v>7734</x:v>
      </x:c>
      <x:c r="G2946" s="392" t="s">
        <x:v>4027</x:v>
      </x:c>
      <x:c r="H2946" s="392">
        <x:v>4</x:v>
      </x:c>
      <x:c r="I2946" s="495"/>
    </x:row>
    <x:row r="2947" spans="3:9">
      <x:c r="C2947" s="241" t="s">
        <x:v>11497</x:v>
      </x:c>
      <x:c r="D2947" s="240" t="s">
        <x:v>4027</x:v>
      </x:c>
      <x:c r="E2947" s="240">
        <x:v>1</x:v>
      </x:c>
      <x:c r="F2947" s="408" t="s">
        <x:v>11209</x:v>
      </x:c>
      <x:c r="G2947" s="409" t="s">
        <x:v>6089</x:v>
      </x:c>
      <x:c r="H2947" s="409">
        <x:v>1</x:v>
      </x:c>
      <x:c r="I2947" s="495" t="s">
        <x:v>6487</x:v>
      </x:c>
    </x:row>
    <x:row r="2948" spans="3:9">
      <x:c r="C2948" s="241" t="s">
        <x:v>7734</x:v>
      </x:c>
      <x:c r="D2948" s="240" t="s">
        <x:v>4027</x:v>
      </x:c>
      <x:c r="E2948" s="240">
        <x:v>4</x:v>
      </x:c>
      <x:c r="F2948" s="241" t="s">
        <x:v>5658</x:v>
      </x:c>
      <x:c r="G2948" s="187" t="s">
        <x:v>6282</x:v>
      </x:c>
      <x:c r="H2948" s="240">
        <x:v>1</x:v>
      </x:c>
      <x:c r="I2948" s="495" t="s">
        <x:v>6487</x:v>
      </x:c>
    </x:row>
    <x:row r="2949" spans="3:9">
      <x:c r="C2949" s="241" t="s">
        <x:v>6092</x:v>
      </x:c>
      <x:c r="D2949" s="240" t="s">
        <x:v>4027</x:v>
      </x:c>
      <x:c r="E2949" s="240">
        <x:v>1</x:v>
      </x:c>
      <x:c r="F2949" s="402" t="s">
        <x:v>6092</x:v>
      </x:c>
      <x:c r="G2949" s="403" t="s">
        <x:v>4027</x:v>
      </x:c>
      <x:c r="H2949" s="403">
        <x:v>1</x:v>
      </x:c>
      <x:c r="I2949" s="495"/>
    </x:row>
    <x:row r="2950" spans="5:5">
      <x:c r="E2950" s="240">
        <x:f>SUM(E2945:E2949)</x:f>
        <x:v>8</x:v>
      </x:c>
    </x:row>
    <x:row r="2951" spans="1:9">
      <x:c r="A2951" s="232">
        <x:v>45918</x:v>
      </x:c>
      <x:c r="B2951" s="499" t="s">
        <x:v>10335</x:v>
      </x:c>
      <x:c r="C2951" s="241" t="s">
        <x:v>6217</x:v>
      </x:c>
      <x:c r="D2951" s="240" t="s">
        <x:v>6097</x:v>
      </x:c>
      <x:c r="E2951" s="240">
        <x:v>1</x:v>
      </x:c>
      <x:c r="F2951" s="511" t="s">
        <x:v>6083</x:v>
      </x:c>
      <x:c r="G2951" s="512" t="s">
        <x:v>4067</x:v>
      </x:c>
      <x:c r="H2951" s="512">
        <x:v>1</x:v>
      </x:c>
      <x:c r="I2951" s="495"/>
    </x:row>
    <x:row r="2952" spans="3:9">
      <x:c r="C2952" s="241" t="s">
        <x:v>6083</x:v>
      </x:c>
      <x:c r="D2952" s="240" t="s">
        <x:v>4067</x:v>
      </x:c>
      <x:c r="E2952" s="240">
        <x:v>1</x:v>
      </x:c>
      <x:c r="F2952" s="241" t="s">
        <x:v>6217</x:v>
      </x:c>
      <x:c r="G2952" s="240" t="s">
        <x:v>6097</x:v>
      </x:c>
      <x:c r="H2952" s="240">
        <x:v>1</x:v>
      </x:c>
      <x:c r="I2952" s="495" t="s">
        <x:v>6487</x:v>
      </x:c>
    </x:row>
    <x:row r="2953" spans="3:9">
      <x:c r="C2953" s="241" t="s">
        <x:v>2132</x:v>
      </x:c>
      <x:c r="D2953" s="240" t="s">
        <x:v>6089</x:v>
      </x:c>
      <x:c r="E2953" s="240">
        <x:v>1</x:v>
      </x:c>
      <x:c r="F2953" s="402" t="s">
        <x:v>2132</x:v>
      </x:c>
      <x:c r="G2953" s="403" t="s">
        <x:v>6089</x:v>
      </x:c>
      <x:c r="H2953" s="403">
        <x:v>1</x:v>
      </x:c>
      <x:c r="I2953" s="495" t="s">
        <x:v>6487</x:v>
      </x:c>
    </x:row>
    <x:row r="2954" spans="5:5">
      <x:c r="E2954" s="240">
        <x:f>SUM(E2951:E2953)</x:f>
        <x:v>3</x:v>
      </x:c>
    </x:row>
    <x:row r="2955" spans="1:9">
      <x:c r="A2955" s="232">
        <x:v>45919</x:v>
      </x:c>
      <x:c r="B2955" s="499" t="s">
        <x:v>10292</x:v>
      </x:c>
      <x:c r="C2955" s="241" t="s">
        <x:v>8395</x:v>
      </x:c>
      <x:c r="D2955" s="240" t="s">
        <x:v>4061</x:v>
      </x:c>
      <x:c r="E2955" s="240">
        <x:v>1</x:v>
      </x:c>
      <x:c r="F2955" s="241" t="s">
        <x:v>2347</x:v>
      </x:c>
      <x:c r="G2955" s="240" t="s">
        <x:v>4067</x:v>
      </x:c>
      <x:c r="H2955" s="240">
        <x:v>1</x:v>
      </x:c>
      <x:c r="I2955" s="495" t="s">
        <x:v>10339</x:v>
      </x:c>
    </x:row>
    <x:row r="2956" spans="3:9">
      <x:c r="C2956" s="241" t="s">
        <x:v>2474</x:v>
      </x:c>
      <x:c r="D2956" s="240" t="s">
        <x:v>4007</x:v>
      </x:c>
      <x:c r="E2956" s="240">
        <x:v>1</x:v>
      </x:c>
      <x:c r="F2956" s="572" t="s">
        <x:v>2343</x:v>
      </x:c>
      <x:c r="G2956" s="573" t="s">
        <x:v>6097</x:v>
      </x:c>
      <x:c r="H2956" s="573">
        <x:v>1</x:v>
      </x:c>
      <x:c r="I2956" s="495" t="s">
        <x:v>6487</x:v>
      </x:c>
    </x:row>
    <x:row r="2957" spans="3:9">
      <x:c r="C2957" s="241" t="s">
        <x:v>7664</x:v>
      </x:c>
      <x:c r="D2957" s="240" t="s">
        <x:v>4007</x:v>
      </x:c>
      <x:c r="E2957" s="240">
        <x:v>1</x:v>
      </x:c>
      <x:c r="F2957" s="241" t="s">
        <x:v>7768</x:v>
      </x:c>
      <x:c r="G2957" s="240" t="s">
        <x:v>4067</x:v>
      </x:c>
      <x:c r="H2957" s="240">
        <x:v>1</x:v>
      </x:c>
      <x:c r="I2957" s="495" t="s">
        <x:v>10339</x:v>
      </x:c>
    </x:row>
    <x:row r="2958" spans="3:9">
      <x:c r="C2958" s="241" t="s">
        <x:v>8366</x:v>
      </x:c>
      <x:c r="D2958" s="240" t="s">
        <x:v>4007</x:v>
      </x:c>
      <x:c r="E2958" s="240">
        <x:v>1</x:v>
      </x:c>
      <x:c r="F2958" s="241" t="s">
        <x:v>12213</x:v>
      </x:c>
      <x:c r="G2958" s="240" t="s">
        <x:v>6089</x:v>
      </x:c>
      <x:c r="H2958" s="240">
        <x:v>1</x:v>
      </x:c>
      <x:c r="I2958" s="495" t="s">
        <x:v>10339</x:v>
      </x:c>
    </x:row>
    <x:row r="2959" spans="3:9">
      <x:c r="C2959" s="241" t="s">
        <x:v>8367</x:v>
      </x:c>
      <x:c r="D2959" s="240" t="s">
        <x:v>4007</x:v>
      </x:c>
      <x:c r="E2959" s="240">
        <x:v>1</x:v>
      </x:c>
      <x:c r="F2959" s="570" t="s">
        <x:v>7697</x:v>
      </x:c>
      <x:c r="G2959" s="571" t="s">
        <x:v>4067</x:v>
      </x:c>
      <x:c r="H2959" s="571">
        <x:v>1</x:v>
      </x:c>
      <x:c r="I2959" s="495" t="s">
        <x:v>10339</x:v>
      </x:c>
    </x:row>
    <x:row r="2960" spans="3:9">
      <x:c r="C2960" s="241" t="s">
        <x:v>2587</x:v>
      </x:c>
      <x:c r="D2960" s="240" t="s">
        <x:v>6097</x:v>
      </x:c>
      <x:c r="E2960" s="240">
        <x:v>1</x:v>
      </x:c>
      <x:c r="F2960" s="241" t="s">
        <x:v>7493</x:v>
      </x:c>
      <x:c r="G2960" s="240" t="s">
        <x:v>4067</x:v>
      </x:c>
      <x:c r="H2960" s="240">
        <x:v>1</x:v>
      </x:c>
      <x:c r="I2960" s="495"/>
    </x:row>
    <x:row r="2961" spans="3:9">
      <x:c r="C2961" s="241" t="s">
        <x:v>2343</x:v>
      </x:c>
      <x:c r="D2961" s="240" t="s">
        <x:v>6097</x:v>
      </x:c>
      <x:c r="E2961" s="240">
        <x:v>1</x:v>
      </x:c>
      <x:c r="F2961" s="568" t="s">
        <x:v>11229</x:v>
      </x:c>
      <x:c r="G2961" s="569" t="s">
        <x:v>4067</x:v>
      </x:c>
      <x:c r="H2961" s="569">
        <x:v>1</x:v>
      </x:c>
      <x:c r="I2961" s="495" t="s">
        <x:v>6487</x:v>
      </x:c>
    </x:row>
    <x:row r="2962" spans="3:9">
      <x:c r="C2962" s="241" t="s">
        <x:v>4469</x:v>
      </x:c>
      <x:c r="D2962" s="240" t="s">
        <x:v>6097</x:v>
      </x:c>
      <x:c r="E2962" s="240">
        <x:v>1</x:v>
      </x:c>
      <x:c r="F2962" s="241" t="s">
        <x:v>2587</x:v>
      </x:c>
      <x:c r="G2962" s="240" t="s">
        <x:v>6097</x:v>
      </x:c>
      <x:c r="H2962" s="240">
        <x:v>1</x:v>
      </x:c>
      <x:c r="I2962" s="495"/>
    </x:row>
    <x:row r="2963" spans="3:9">
      <x:c r="C2963" s="241" t="s">
        <x:v>8491</x:v>
      </x:c>
      <x:c r="D2963" s="240" t="s">
        <x:v>6097</x:v>
      </x:c>
      <x:c r="E2963" s="240">
        <x:v>1</x:v>
      </x:c>
      <x:c r="F2963" s="304" t="s">
        <x:v>7908</x:v>
      </x:c>
      <x:c r="G2963" s="305" t="s">
        <x:v>4067</x:v>
      </x:c>
      <x:c r="H2963" s="305">
        <x:v>1</x:v>
      </x:c>
      <x:c r="I2963" s="495"/>
    </x:row>
    <x:row r="2964" spans="3:9">
      <x:c r="C2964" s="241" t="s">
        <x:v>4376</x:v>
      </x:c>
      <x:c r="D2964" s="276" t="s">
        <x:v>2124</x:v>
      </x:c>
      <x:c r="E2964" s="240">
        <x:v>1</x:v>
      </x:c>
      <x:c r="F2964" s="304" t="s">
        <x:v>2474</x:v>
      </x:c>
      <x:c r="G2964" s="305" t="s">
        <x:v>4007</x:v>
      </x:c>
      <x:c r="H2964" s="305">
        <x:v>1</x:v>
      </x:c>
      <x:c r="I2964" s="495" t="s">
        <x:v>10339</x:v>
      </x:c>
    </x:row>
    <x:row r="2965" spans="3:9">
      <x:c r="C2965" s="241" t="s">
        <x:v>2347</x:v>
      </x:c>
      <x:c r="D2965" s="240" t="s">
        <x:v>4067</x:v>
      </x:c>
      <x:c r="E2965" s="240">
        <x:v>1</x:v>
      </x:c>
      <x:c r="F2965" s="304" t="s">
        <x:v>7664</x:v>
      </x:c>
      <x:c r="G2965" s="305" t="s">
        <x:v>4007</x:v>
      </x:c>
      <x:c r="H2965" s="305">
        <x:v>1</x:v>
      </x:c>
      <x:c r="I2965" s="495" t="s">
        <x:v>10339</x:v>
      </x:c>
    </x:row>
    <x:row r="2966" spans="3:9">
      <x:c r="C2966" s="241" t="s">
        <x:v>7697</x:v>
      </x:c>
      <x:c r="D2966" s="240" t="s">
        <x:v>4067</x:v>
      </x:c>
      <x:c r="E2966" s="240">
        <x:v>1</x:v>
      </x:c>
      <x:c r="F2966" s="304" t="s">
        <x:v>5579</x:v>
      </x:c>
      <x:c r="G2966" s="305" t="s">
        <x:v>4067</x:v>
      </x:c>
      <x:c r="H2966" s="305">
        <x:v>2</x:v>
      </x:c>
      <x:c r="I2966" s="495" t="s">
        <x:v>6487</x:v>
      </x:c>
    </x:row>
    <x:row r="2967" spans="3:9">
      <x:c r="C2967" s="241" t="s">
        <x:v>7493</x:v>
      </x:c>
      <x:c r="D2967" s="240" t="s">
        <x:v>4067</x:v>
      </x:c>
      <x:c r="E2967" s="240">
        <x:v>1</x:v>
      </x:c>
      <x:c r="F2967" s="304" t="s">
        <x:v>12399</x:v>
      </x:c>
      <x:c r="G2967" s="305" t="s">
        <x:v>4067</x:v>
      </x:c>
      <x:c r="H2967" s="305">
        <x:v>1</x:v>
      </x:c>
      <x:c r="I2967" s="495" t="s">
        <x:v>10339</x:v>
      </x:c>
    </x:row>
    <x:row r="2968" spans="3:9">
      <x:c r="C2968" s="241" t="s">
        <x:v>11229</x:v>
      </x:c>
      <x:c r="D2968" s="240" t="s">
        <x:v>4067</x:v>
      </x:c>
      <x:c r="E2968" s="240">
        <x:v>1</x:v>
      </x:c>
      <x:c r="F2968" s="241" t="s">
        <x:v>2554</x:v>
      </x:c>
      <x:c r="G2968" s="240" t="s">
        <x:v>6089</x:v>
      </x:c>
      <x:c r="H2968" s="240">
        <x:v>1</x:v>
      </x:c>
      <x:c r="I2968" s="495" t="s">
        <x:v>6487</x:v>
      </x:c>
    </x:row>
    <x:row r="2969" spans="3:9">
      <x:c r="C2969" s="241" t="s">
        <x:v>7908</x:v>
      </x:c>
      <x:c r="D2969" s="240" t="s">
        <x:v>4067</x:v>
      </x:c>
      <x:c r="E2969" s="240">
        <x:v>1</x:v>
      </x:c>
      <x:c r="F2969" s="283" t="s">
        <x:v>4376</x:v>
      </x:c>
      <x:c r="G2969" s="277" t="s">
        <x:v>2124</x:v>
      </x:c>
      <x:c r="H2969" s="284">
        <x:v>1</x:v>
      </x:c>
      <x:c r="I2969" s="495" t="s">
        <x:v>6487</x:v>
      </x:c>
    </x:row>
    <x:row r="2970" spans="3:9">
      <x:c r="C2970" s="241" t="s">
        <x:v>5579</x:v>
      </x:c>
      <x:c r="D2970" s="240" t="s">
        <x:v>4067</x:v>
      </x:c>
      <x:c r="E2970" s="240">
        <x:v>2</x:v>
      </x:c>
      <x:c r="F2970" s="241" t="s">
        <x:v>4553</x:v>
      </x:c>
      <x:c r="G2970" s="240" t="s">
        <x:v>6089</x:v>
      </x:c>
      <x:c r="H2970" s="240">
        <x:v>1</x:v>
      </x:c>
      <x:c r="I2970" s="495" t="s">
        <x:v>6487</x:v>
      </x:c>
    </x:row>
    <x:row r="2971" spans="3:9">
      <x:c r="C2971" s="241" t="s">
        <x:v>12399</x:v>
      </x:c>
      <x:c r="D2971" s="240" t="s">
        <x:v>4067</x:v>
      </x:c>
      <x:c r="E2971" s="240">
        <x:v>1</x:v>
      </x:c>
      <x:c r="F2971" s="241" t="s">
        <x:v>9303</x:v>
      </x:c>
      <x:c r="G2971" s="240" t="s">
        <x:v>4067</x:v>
      </x:c>
      <x:c r="H2971" s="240">
        <x:v>1</x:v>
      </x:c>
      <x:c r="I2971" s="495" t="s">
        <x:v>10339</x:v>
      </x:c>
    </x:row>
    <x:row r="2972" spans="3:9">
      <x:c r="C2972" s="241" t="s">
        <x:v>7768</x:v>
      </x:c>
      <x:c r="D2972" s="240" t="s">
        <x:v>4067</x:v>
      </x:c>
      <x:c r="E2972" s="240">
        <x:v>1</x:v>
      </x:c>
      <x:c r="F2972" s="511" t="s">
        <x:v>8395</x:v>
      </x:c>
      <x:c r="G2972" s="512" t="s">
        <x:v>4061</x:v>
      </x:c>
      <x:c r="H2972" s="512">
        <x:v>1</x:v>
      </x:c>
      <x:c r="I2972" s="495"/>
    </x:row>
    <x:row r="2973" spans="3:9">
      <x:c r="C2973" s="241" t="s">
        <x:v>9303</x:v>
      </x:c>
      <x:c r="D2973" s="240" t="s">
        <x:v>4067</x:v>
      </x:c>
      <x:c r="E2973" s="240">
        <x:v>1</x:v>
      </x:c>
      <x:c r="F2973" s="241" t="s">
        <x:v>7820</x:v>
      </x:c>
      <x:c r="G2973" s="240" t="s">
        <x:v>4027</x:v>
      </x:c>
      <x:c r="H2973" s="240">
        <x:v>2</x:v>
      </x:c>
      <x:c r="I2973" s="495" t="s">
        <x:v>10339</x:v>
      </x:c>
    </x:row>
    <x:row r="2974" spans="3:9">
      <x:c r="C2974" s="241" t="s">
        <x:v>9181</x:v>
      </x:c>
      <x:c r="D2974" s="240" t="s">
        <x:v>4067</x:v>
      </x:c>
      <x:c r="E2974" s="240">
        <x:v>1</x:v>
      </x:c>
      <x:c r="F2974" s="402" t="s">
        <x:v>4469</x:v>
      </x:c>
      <x:c r="G2974" s="403" t="s">
        <x:v>6097</x:v>
      </x:c>
      <x:c r="H2974" s="403">
        <x:v>1</x:v>
      </x:c>
      <x:c r="I2974" s="495" t="s">
        <x:v>6487</x:v>
      </x:c>
    </x:row>
    <x:row r="2975" spans="3:9">
      <x:c r="C2975" s="241" t="s">
        <x:v>9112</x:v>
      </x:c>
      <x:c r="D2975" s="240" t="s">
        <x:v>4067</x:v>
      </x:c>
      <x:c r="E2975" s="240">
        <x:v>1</x:v>
      </x:c>
      <x:c r="F2975" s="402" t="s">
        <x:v>9181</x:v>
      </x:c>
      <x:c r="G2975" s="403" t="s">
        <x:v>4067</x:v>
      </x:c>
      <x:c r="H2975" s="403">
        <x:v>1</x:v>
      </x:c>
      <x:c r="I2975" s="495"/>
    </x:row>
    <x:row r="2976" spans="3:9">
      <x:c r="C2976" s="241" t="s">
        <x:v>8363</x:v>
      </x:c>
      <x:c r="D2976" s="240" t="s">
        <x:v>4067</x:v>
      </x:c>
      <x:c r="E2976" s="240">
        <x:v>1</x:v>
      </x:c>
      <x:c r="F2976" s="241" t="s">
        <x:v>9112</x:v>
      </x:c>
      <x:c r="G2976" s="240" t="s">
        <x:v>4067</x:v>
      </x:c>
      <x:c r="H2976" s="240">
        <x:v>1</x:v>
      </x:c>
      <x:c r="I2976" s="495"/>
    </x:row>
    <x:row r="2977" spans="3:9">
      <x:c r="C2977" s="241" t="s">
        <x:v>8505</x:v>
      </x:c>
      <x:c r="D2977" s="240" t="s">
        <x:v>4067</x:v>
      </x:c>
      <x:c r="E2977" s="240">
        <x:v>1</x:v>
      </x:c>
      <x:c r="F2977" s="241" t="s">
        <x:v>8363</x:v>
      </x:c>
      <x:c r="G2977" s="240" t="s">
        <x:v>4067</x:v>
      </x:c>
      <x:c r="H2977" s="240">
        <x:v>1</x:v>
      </x:c>
      <x:c r="I2977" s="495" t="s">
        <x:v>10339</x:v>
      </x:c>
    </x:row>
    <x:row r="2978" spans="3:9">
      <x:c r="C2978" s="241" t="s">
        <x:v>8370</x:v>
      </x:c>
      <x:c r="D2978" s="240" t="s">
        <x:v>4067</x:v>
      </x:c>
      <x:c r="E2978" s="240">
        <x:v>1</x:v>
      </x:c>
      <x:c r="F2978" s="241" t="s">
        <x:v>8505</x:v>
      </x:c>
      <x:c r="G2978" s="240" t="s">
        <x:v>4067</x:v>
      </x:c>
      <x:c r="H2978" s="240">
        <x:v>1</x:v>
      </x:c>
      <x:c r="I2978" s="495"/>
    </x:row>
    <x:row r="2979" spans="3:9">
      <x:c r="C2979" s="241" t="s">
        <x:v>8386</x:v>
      </x:c>
      <x:c r="D2979" s="240" t="s">
        <x:v>4067</x:v>
      </x:c>
      <x:c r="E2979" s="240">
        <x:v>1</x:v>
      </x:c>
      <x:c r="F2979" s="241" t="s">
        <x:v>8367</x:v>
      </x:c>
      <x:c r="G2979" s="240" t="s">
        <x:v>4007</x:v>
      </x:c>
      <x:c r="H2979" s="240">
        <x:v>1</x:v>
      </x:c>
      <x:c r="I2979" s="495"/>
    </x:row>
    <x:row r="2980" spans="3:9">
      <x:c r="C2980" s="241" t="s">
        <x:v>9243</x:v>
      </x:c>
      <x:c r="D2980" s="240" t="s">
        <x:v>4067</x:v>
      </x:c>
      <x:c r="E2980" s="240">
        <x:v>1</x:v>
      </x:c>
      <x:c r="F2980" s="280" t="s">
        <x:v>8370</x:v>
      </x:c>
      <x:c r="G2980" s="281" t="s">
        <x:v>4067</x:v>
      </x:c>
      <x:c r="H2980" s="281">
        <x:v>1</x:v>
      </x:c>
      <x:c r="I2980" s="495"/>
    </x:row>
    <x:row r="2981" spans="3:9">
      <x:c r="C2981" s="241" t="s">
        <x:v>12213</x:v>
      </x:c>
      <x:c r="D2981" s="240" t="s">
        <x:v>6089</x:v>
      </x:c>
      <x:c r="E2981" s="240">
        <x:v>1</x:v>
      </x:c>
      <x:c r="F2981" s="280" t="s">
        <x:v>8386</x:v>
      </x:c>
      <x:c r="G2981" s="281" t="s">
        <x:v>4067</x:v>
      </x:c>
      <x:c r="H2981" s="281">
        <x:v>1</x:v>
      </x:c>
      <x:c r="I2981" s="495"/>
    </x:row>
    <x:row r="2982" spans="3:9">
      <x:c r="C2982" s="241" t="s">
        <x:v>2554</x:v>
      </x:c>
      <x:c r="D2982" s="240" t="s">
        <x:v>6089</x:v>
      </x:c>
      <x:c r="E2982" s="240">
        <x:v>1</x:v>
      </x:c>
      <x:c r="F2982" s="280" t="s">
        <x:v>9243</x:v>
      </x:c>
      <x:c r="G2982" s="281" t="s">
        <x:v>4067</x:v>
      </x:c>
      <x:c r="H2982" s="281">
        <x:v>1</x:v>
      </x:c>
      <x:c r="I2982" s="495" t="s">
        <x:v>6487</x:v>
      </x:c>
    </x:row>
    <x:row r="2983" spans="3:9">
      <x:c r="C2983" s="241" t="s">
        <x:v>4553</x:v>
      </x:c>
      <x:c r="D2983" s="240" t="s">
        <x:v>6089</x:v>
      </x:c>
      <x:c r="E2983" s="240">
        <x:v>1</x:v>
      </x:c>
      <x:c r="F2983" s="280" t="s">
        <x:v>8366</x:v>
      </x:c>
      <x:c r="G2983" s="281" t="s">
        <x:v>4007</x:v>
      </x:c>
      <x:c r="H2983" s="281">
        <x:v>1</x:v>
      </x:c>
      <x:c r="I2983" s="495"/>
    </x:row>
    <x:row r="2984" spans="3:9">
      <x:c r="C2984" s="241" t="s">
        <x:v>7820</x:v>
      </x:c>
      <x:c r="D2984" s="240" t="s">
        <x:v>4027</x:v>
      </x:c>
      <x:c r="E2984" s="240">
        <x:v>2</x:v>
      </x:c>
      <x:c r="F2984" s="280" t="s">
        <x:v>8491</x:v>
      </x:c>
      <x:c r="G2984" s="281" t="s">
        <x:v>6097</x:v>
      </x:c>
      <x:c r="H2984" s="281">
        <x:v>1</x:v>
      </x:c>
      <x:c r="I2984" s="495" t="s">
        <x:v>6487</x:v>
      </x:c>
    </x:row>
    <x:row r="2985" spans="5:5">
      <x:c r="E2985" s="240">
        <x:f>SUM(E2955:E2984)</x:f>
        <x:v>32</x:v>
      </x:c>
    </x:row>
    <x:row r="2986" spans="1:9">
      <x:c r="A2986" s="232">
        <x:v>45920</x:v>
      </x:c>
      <x:c r="B2986" s="499" t="s">
        <x:v>10312</x:v>
      </x:c>
      <x:c r="C2986" s="241" t="s">
        <x:v>8410</x:v>
      </x:c>
      <x:c r="D2986" s="240" t="s">
        <x:v>4061</x:v>
      </x:c>
      <x:c r="E2986" s="240">
        <x:v>1</x:v>
      </x:c>
      <x:c r="F2986" s="241" t="s">
        <x:v>7654</x:v>
      </x:c>
      <x:c r="G2986" s="240" t="s">
        <x:v>4027</x:v>
      </x:c>
      <x:c r="H2986" s="240">
        <x:v>1</x:v>
      </x:c>
      <x:c r="I2986" s="495" t="s">
        <x:v>6487</x:v>
      </x:c>
    </x:row>
    <x:row r="2987" spans="3:9">
      <x:c r="C2987" s="241" t="s">
        <x:v>9200</x:v>
      </x:c>
      <x:c r="D2987" s="240" t="s">
        <x:v>4007</x:v>
      </x:c>
      <x:c r="E2987" s="240">
        <x:v>1</x:v>
      </x:c>
      <x:c r="F2987" s="576" t="s">
        <x:v>12298</x:v>
      </x:c>
      <x:c r="G2987" s="577" t="s">
        <x:v>6097</x:v>
      </x:c>
      <x:c r="H2987" s="577">
        <x:v>1</x:v>
      </x:c>
      <x:c r="I2987" s="495" t="s">
        <x:v>10339</x:v>
      </x:c>
    </x:row>
    <x:row r="2988" spans="3:9">
      <x:c r="C2988" s="241" t="s">
        <x:v>2488</x:v>
      </x:c>
      <x:c r="D2988" s="184" t="s">
        <x:v>11412</x:v>
      </x:c>
      <x:c r="E2988" s="240">
        <x:v>1</x:v>
      </x:c>
      <x:c r="F2988" s="241" t="s">
        <x:v>11329</x:v>
      </x:c>
      <x:c r="G2988" s="240" t="s">
        <x:v>6089</x:v>
      </x:c>
      <x:c r="H2988" s="240">
        <x:v>1</x:v>
      </x:c>
      <x:c r="I2988" s="495" t="s">
        <x:v>10339</x:v>
      </x:c>
    </x:row>
    <x:row r="2989" spans="3:9">
      <x:c r="C2989" s="241" t="s">
        <x:v>12234</x:v>
      </x:c>
      <x:c r="D2989" s="240" t="s">
        <x:v>6097</x:v>
      </x:c>
      <x:c r="E2989" s="240">
        <x:v>1</x:v>
      </x:c>
      <x:c r="F2989" s="241" t="s">
        <x:v>2488</x:v>
      </x:c>
      <x:c r="G2989" s="184" t="s">
        <x:v>11412</x:v>
      </x:c>
      <x:c r="H2989" s="240">
        <x:v>1</x:v>
      </x:c>
      <x:c r="I2989" s="495" t="s">
        <x:v>6487</x:v>
      </x:c>
    </x:row>
    <x:row r="2990" spans="3:9">
      <x:c r="C2990" s="241" t="s">
        <x:v>12298</x:v>
      </x:c>
      <x:c r="D2990" s="240" t="s">
        <x:v>6097</x:v>
      </x:c>
      <x:c r="E2990" s="240">
        <x:v>1</x:v>
      </x:c>
      <x:c r="F2990" s="241" t="s">
        <x:v>12507</x:v>
      </x:c>
      <x:c r="G2990" s="240" t="s">
        <x:v>4067</x:v>
      </x:c>
      <x:c r="H2990" s="240">
        <x:v>1</x:v>
      </x:c>
      <x:c r="I2990" s="495" t="s">
        <x:v>6487</x:v>
      </x:c>
    </x:row>
    <x:row r="2991" spans="3:9">
      <x:c r="C2991" s="241" t="s">
        <x:v>2220</x:v>
      </x:c>
      <x:c r="D2991" s="240" t="s">
        <x:v>6097</x:v>
      </x:c>
      <x:c r="E2991" s="240">
        <x:v>1</x:v>
      </x:c>
      <x:c r="F2991" s="574" t="s">
        <x:v>2220</x:v>
      </x:c>
      <x:c r="G2991" s="575" t="s">
        <x:v>6097</x:v>
      </x:c>
      <x:c r="H2991" s="575">
        <x:v>1</x:v>
      </x:c>
      <x:c r="I2991" s="495" t="s">
        <x:v>6487</x:v>
      </x:c>
    </x:row>
    <x:row r="2992" spans="3:9">
      <x:c r="C2992" s="241" t="s">
        <x:v>9019</x:v>
      </x:c>
      <x:c r="D2992" s="240" t="s">
        <x:v>6097</x:v>
      </x:c>
      <x:c r="E2992" s="240">
        <x:v>1</x:v>
      </x:c>
      <x:c r="F2992" s="241" t="s">
        <x:v>12234</x:v>
      </x:c>
      <x:c r="G2992" s="240" t="s">
        <x:v>6097</x:v>
      </x:c>
      <x:c r="H2992" s="240">
        <x:v>1</x:v>
      </x:c>
      <x:c r="I2992" s="495" t="s">
        <x:v>6487</x:v>
      </x:c>
    </x:row>
    <x:row r="2993" spans="3:9">
      <x:c r="C2993" s="241" t="s">
        <x:v>12402</x:v>
      </x:c>
      <x:c r="D2993" s="240" t="s">
        <x:v>6097</x:v>
      </x:c>
      <x:c r="E2993" s="240">
        <x:v>1</x:v>
      </x:c>
      <x:c r="F2993" s="447" t="s">
        <x:v>9037</x:v>
      </x:c>
      <x:c r="G2993" s="448" t="s">
        <x:v>4067</x:v>
      </x:c>
      <x:c r="H2993" s="448">
        <x:v>1</x:v>
      </x:c>
      <x:c r="I2993" s="495" t="s">
        <x:v>6487</x:v>
      </x:c>
    </x:row>
    <x:row r="2994" spans="3:9">
      <x:c r="C2994" s="241" t="s">
        <x:v>6265</x:v>
      </x:c>
      <x:c r="D2994" s="240" t="s">
        <x:v>6097</x:v>
      </x:c>
      <x:c r="E2994" s="240">
        <x:v>1</x:v>
      </x:c>
      <x:c r="F2994" s="241" t="s">
        <x:v>8368</x:v>
      </x:c>
      <x:c r="G2994" s="240" t="s">
        <x:v>4027</x:v>
      </x:c>
      <x:c r="H2994" s="240">
        <x:v>1</x:v>
      </x:c>
      <x:c r="I2994" s="495"/>
    </x:row>
    <x:row r="2995" spans="3:9">
      <x:c r="C2995" s="241" t="s">
        <x:v>8409</x:v>
      </x:c>
      <x:c r="D2995" s="240" t="s">
        <x:v>6097</x:v>
      </x:c>
      <x:c r="E2995" s="240">
        <x:v>1</x:v>
      </x:c>
      <x:c r="F2995" s="402" t="s">
        <x:v>9019</x:v>
      </x:c>
      <x:c r="G2995" s="403" t="s">
        <x:v>6097</x:v>
      </x:c>
      <x:c r="H2995" s="403">
        <x:v>1</x:v>
      </x:c>
      <x:c r="I2995" s="495" t="s">
        <x:v>10339</x:v>
      </x:c>
    </x:row>
    <x:row r="2996" spans="3:9">
      <x:c r="C2996" s="241" t="s">
        <x:v>4383</x:v>
      </x:c>
      <x:c r="D2996" s="240" t="s">
        <x:v>6097</x:v>
      </x:c>
      <x:c r="E2996" s="240">
        <x:v>1</x:v>
      </x:c>
      <x:c r="F2996" s="402" t="s">
        <x:v>12402</x:v>
      </x:c>
      <x:c r="G2996" s="403" t="s">
        <x:v>6097</x:v>
      </x:c>
      <x:c r="H2996" s="403">
        <x:v>1</x:v>
      </x:c>
      <x:c r="I2996" s="495" t="s">
        <x:v>10339</x:v>
      </x:c>
    </x:row>
    <x:row r="2997" spans="3:9">
      <x:c r="C2997" s="241" t="s">
        <x:v>12507</x:v>
      </x:c>
      <x:c r="D2997" s="240" t="s">
        <x:v>4067</x:v>
      </x:c>
      <x:c r="E2997" s="240">
        <x:v>1</x:v>
      </x:c>
      <x:c r="F2997" s="402" t="s">
        <x:v>5658</x:v>
      </x:c>
      <x:c r="G2997" s="250" t="s">
        <x:v>6282</x:v>
      </x:c>
      <x:c r="H2997" s="403">
        <x:v>1</x:v>
      </x:c>
      <x:c r="I2997" s="495" t="s">
        <x:v>10339</x:v>
      </x:c>
    </x:row>
    <x:row r="2998" spans="3:9">
      <x:c r="C2998" s="241" t="s">
        <x:v>9037</x:v>
      </x:c>
      <x:c r="D2998" s="240" t="s">
        <x:v>4067</x:v>
      </x:c>
      <x:c r="E2998" s="240">
        <x:v>1</x:v>
      </x:c>
      <x:c r="F2998" s="241" t="s">
        <x:v>6265</x:v>
      </x:c>
      <x:c r="G2998" s="240" t="s">
        <x:v>6097</x:v>
      </x:c>
      <x:c r="H2998" s="240">
        <x:v>1</x:v>
      </x:c>
      <x:c r="I2998" s="495"/>
    </x:row>
    <x:row r="2999" spans="3:9">
      <x:c r="C2999" s="241" t="s">
        <x:v>2067</x:v>
      </x:c>
      <x:c r="D2999" s="240" t="s">
        <x:v>4067</x:v>
      </x:c>
      <x:c r="E2999" s="240">
        <x:v>1</x:v>
      </x:c>
      <x:c r="F2999" s="241" t="s">
        <x:v>9045</x:v>
      </x:c>
      <x:c r="G2999" s="240" t="s">
        <x:v>6089</x:v>
      </x:c>
      <x:c r="H2999" s="240">
        <x:v>1</x:v>
      </x:c>
      <x:c r="I2999" s="495" t="s">
        <x:v>6487</x:v>
      </x:c>
    </x:row>
    <x:row r="3000" spans="3:9">
      <x:c r="C3000" s="241" t="s">
        <x:v>1963</x:v>
      </x:c>
      <x:c r="D3000" s="240" t="s">
        <x:v>4067</x:v>
      </x:c>
      <x:c r="E3000" s="240">
        <x:v>1</x:v>
      </x:c>
      <x:c r="F3000" s="241" t="s">
        <x:v>8409</x:v>
      </x:c>
      <x:c r="G3000" s="240" t="s">
        <x:v>6097</x:v>
      </x:c>
      <x:c r="H3000" s="240">
        <x:v>1</x:v>
      </x:c>
      <x:c r="I3000" s="495" t="s">
        <x:v>6487</x:v>
      </x:c>
    </x:row>
    <x:row r="3001" spans="3:9">
      <x:c r="C3001" s="241" t="s">
        <x:v>5658</x:v>
      </x:c>
      <x:c r="D3001" s="184" t="s">
        <x:v>6282</x:v>
      </x:c>
      <x:c r="E3001" s="240">
        <x:v>1</x:v>
      </x:c>
      <x:c r="F3001" s="241" t="s">
        <x:v>4383</x:v>
      </x:c>
      <x:c r="G3001" s="240" t="s">
        <x:v>6097</x:v>
      </x:c>
      <x:c r="H3001" s="240">
        <x:v>1</x:v>
      </x:c>
      <x:c r="I3001" s="495"/>
    </x:row>
    <x:row r="3002" spans="3:9">
      <x:c r="C3002" s="241" t="s">
        <x:v>11329</x:v>
      </x:c>
      <x:c r="D3002" s="240" t="s">
        <x:v>6089</x:v>
      </x:c>
      <x:c r="E3002" s="240">
        <x:v>1</x:v>
      </x:c>
      <x:c r="F3002" s="241" t="s">
        <x:v>2067</x:v>
      </x:c>
      <x:c r="G3002" s="240" t="s">
        <x:v>4067</x:v>
      </x:c>
      <x:c r="H3002" s="240">
        <x:v>1</x:v>
      </x:c>
      <x:c r="I3002" s="495"/>
    </x:row>
    <x:row r="3003" spans="3:9">
      <x:c r="C3003" s="241" t="s">
        <x:v>9045</x:v>
      </x:c>
      <x:c r="D3003" s="240" t="s">
        <x:v>6089</x:v>
      </x:c>
      <x:c r="E3003" s="240">
        <x:v>1</x:v>
      </x:c>
      <x:c r="F3003" s="280" t="s">
        <x:v>1963</x:v>
      </x:c>
      <x:c r="G3003" s="281" t="s">
        <x:v>4067</x:v>
      </x:c>
      <x:c r="H3003" s="281">
        <x:v>1</x:v>
      </x:c>
      <x:c r="I3003" s="495" t="s">
        <x:v>10339</x:v>
      </x:c>
    </x:row>
    <x:row r="3004" spans="3:9">
      <x:c r="C3004" s="241" t="s">
        <x:v>7654</x:v>
      </x:c>
      <x:c r="D3004" s="240" t="s">
        <x:v>4027</x:v>
      </x:c>
      <x:c r="E3004" s="240">
        <x:v>1</x:v>
      </x:c>
      <x:c r="F3004" s="280" t="s">
        <x:v>8410</x:v>
      </x:c>
      <x:c r="G3004" s="281" t="s">
        <x:v>4061</x:v>
      </x:c>
      <x:c r="H3004" s="281">
        <x:v>1</x:v>
      </x:c>
      <x:c r="I3004" s="495"/>
    </x:row>
    <x:row r="3005" spans="3:9">
      <x:c r="C3005" s="241" t="s">
        <x:v>8368</x:v>
      </x:c>
      <x:c r="D3005" s="240" t="s">
        <x:v>4027</x:v>
      </x:c>
      <x:c r="E3005" s="240">
        <x:v>1</x:v>
      </x:c>
      <x:c r="F3005" s="280" t="s">
        <x:v>9200</x:v>
      </x:c>
      <x:c r="G3005" s="281" t="s">
        <x:v>4007</x:v>
      </x:c>
      <x:c r="H3005" s="281">
        <x:v>1</x:v>
      </x:c>
      <x:c r="I3005" s="495"/>
    </x:row>
    <x:row r="3006" spans="5:5">
      <x:c r="E3006" s="240">
        <x:f>SUM(E2986:E3005)</x:f>
        <x:v>20</x:v>
      </x:c>
    </x:row>
    <x:row r="3007" spans="1:9">
      <x:c r="A3007" s="232">
        <x:v>45921</x:v>
      </x:c>
      <x:c r="B3007" s="499" t="s">
        <x:v>10367</x:v>
      </x:c>
      <x:c r="C3007" s="241" t="s">
        <x:v>8372</x:v>
      </x:c>
      <x:c r="D3007" s="240" t="s">
        <x:v>4007</x:v>
      </x:c>
      <x:c r="E3007" s="240">
        <x:v>1</x:v>
      </x:c>
      <x:c r="F3007" s="241" t="s">
        <x:v>2419</x:v>
      </x:c>
      <x:c r="G3007" s="240" t="s">
        <x:v>4067</x:v>
      </x:c>
      <x:c r="H3007" s="240">
        <x:v>1</x:v>
      </x:c>
      <x:c r="I3007" s="495"/>
    </x:row>
    <x:row r="3008" spans="3:9">
      <x:c r="C3008" s="241" t="s">
        <x:v>6109</x:v>
      </x:c>
      <x:c r="D3008" s="240" t="s">
        <x:v>4007</x:v>
      </x:c>
      <x:c r="E3008" s="240">
        <x:v>1</x:v>
      </x:c>
      <x:c r="F3008" s="447" t="s">
        <x:v>2457</x:v>
      </x:c>
      <x:c r="G3008" s="448" t="s">
        <x:v>4067</x:v>
      </x:c>
      <x:c r="H3008" s="448">
        <x:v>1</x:v>
      </x:c>
      <x:c r="I3008" s="495" t="s">
        <x:v>6487</x:v>
      </x:c>
    </x:row>
    <x:row r="3009" spans="3:9">
      <x:c r="C3009" s="241" t="s">
        <x:v>7893</x:v>
      </x:c>
      <x:c r="D3009" s="240" t="s">
        <x:v>4067</x:v>
      </x:c>
      <x:c r="E3009" s="240">
        <x:v>1</x:v>
      </x:c>
      <x:c r="F3009" s="241" t="s">
        <x:v>2607</x:v>
      </x:c>
      <x:c r="G3009" s="240" t="s">
        <x:v>4027</x:v>
      </x:c>
      <x:c r="H3009" s="240">
        <x:v>1</x:v>
      </x:c>
      <x:c r="I3009" s="495"/>
    </x:row>
    <x:row r="3010" spans="3:9">
      <x:c r="C3010" s="241" t="s">
        <x:v>2419</x:v>
      </x:c>
      <x:c r="D3010" s="240" t="s">
        <x:v>4067</x:v>
      </x:c>
      <x:c r="E3010" s="240">
        <x:v>1</x:v>
      </x:c>
      <x:c r="F3010" s="300" t="s">
        <x:v>12611</x:v>
      </x:c>
      <x:c r="G3010" s="301" t="s">
        <x:v>4027</x:v>
      </x:c>
      <x:c r="H3010" s="301">
        <x:v>1</x:v>
      </x:c>
      <x:c r="I3010" s="495" t="s">
        <x:v>10339</x:v>
      </x:c>
    </x:row>
    <x:row r="3011" spans="3:9">
      <x:c r="C3011" s="241" t="s">
        <x:v>2457</x:v>
      </x:c>
      <x:c r="D3011" s="240" t="s">
        <x:v>4067</x:v>
      </x:c>
      <x:c r="E3011" s="240">
        <x:v>1</x:v>
      </x:c>
      <x:c r="F3011" s="300" t="s">
        <x:v>2550</x:v>
      </x:c>
      <x:c r="G3011" s="301" t="s">
        <x:v>6089</x:v>
      </x:c>
      <x:c r="H3011" s="301">
        <x:v>1</x:v>
      </x:c>
      <x:c r="I3011" s="495"/>
    </x:row>
    <x:row r="3012" spans="3:9">
      <x:c r="C3012" s="241" t="s">
        <x:v>2550</x:v>
      </x:c>
      <x:c r="D3012" s="240" t="s">
        <x:v>6089</x:v>
      </x:c>
      <x:c r="E3012" s="240">
        <x:v>1</x:v>
      </x:c>
      <x:c r="F3012" s="241" t="s">
        <x:v>7893</x:v>
      </x:c>
      <x:c r="G3012" s="240" t="s">
        <x:v>4067</x:v>
      </x:c>
      <x:c r="H3012" s="240">
        <x:v>1</x:v>
      </x:c>
      <x:c r="I3012" s="495" t="s">
        <x:v>10339</x:v>
      </x:c>
    </x:row>
    <x:row r="3013" spans="3:9">
      <x:c r="C3013" s="241" t="s">
        <x:v>6000</x:v>
      </x:c>
      <x:c r="D3013" s="240" t="s">
        <x:v>6089</x:v>
      </x:c>
      <x:c r="E3013" s="240">
        <x:v>1</x:v>
      </x:c>
      <x:c r="F3013" s="280" t="s">
        <x:v>6000</x:v>
      </x:c>
      <x:c r="G3013" s="281" t="s">
        <x:v>6089</x:v>
      </x:c>
      <x:c r="H3013" s="281">
        <x:v>1</x:v>
      </x:c>
      <x:c r="I3013" s="495"/>
    </x:row>
    <x:row r="3014" spans="3:9">
      <x:c r="C3014" s="241" t="s">
        <x:v>8405</x:v>
      </x:c>
      <x:c r="D3014" s="240" t="s">
        <x:v>6089</x:v>
      </x:c>
      <x:c r="E3014" s="240">
        <x:v>1</x:v>
      </x:c>
      <x:c r="F3014" s="280" t="s">
        <x:v>8405</x:v>
      </x:c>
      <x:c r="G3014" s="281" t="s">
        <x:v>6089</x:v>
      </x:c>
      <x:c r="H3014" s="281">
        <x:v>1</x:v>
      </x:c>
      <x:c r="I3014" s="495"/>
    </x:row>
    <x:row r="3015" spans="3:9">
      <x:c r="C3015" s="241" t="s">
        <x:v>2607</x:v>
      </x:c>
      <x:c r="D3015" s="240" t="s">
        <x:v>4027</x:v>
      </x:c>
      <x:c r="E3015" s="240">
        <x:v>1</x:v>
      </x:c>
      <x:c r="F3015" s="280" t="s">
        <x:v>8372</x:v>
      </x:c>
      <x:c r="G3015" s="281" t="s">
        <x:v>4007</x:v>
      </x:c>
      <x:c r="H3015" s="281">
        <x:v>1</x:v>
      </x:c>
      <x:c r="I3015" s="495"/>
    </x:row>
    <x:row r="3016" spans="3:9">
      <x:c r="C3016" s="241" t="s">
        <x:v>12611</x:v>
      </x:c>
      <x:c r="D3016" s="240" t="s">
        <x:v>4027</x:v>
      </x:c>
      <x:c r="E3016" s="240">
        <x:v>1</x:v>
      </x:c>
      <x:c r="F3016" s="280" t="s">
        <x:v>6109</x:v>
      </x:c>
      <x:c r="G3016" s="281" t="s">
        <x:v>4007</x:v>
      </x:c>
      <x:c r="H3016" s="281">
        <x:v>1</x:v>
      </x:c>
      <x:c r="I3016" s="495"/>
    </x:row>
    <x:row r="3017" spans="5:5">
      <x:c r="E3017" s="240">
        <x:f>SUM(E3007:E3016)</x:f>
        <x:v>10</x:v>
      </x:c>
    </x:row>
    <x:row r="3018" spans="1:9">
      <x:c r="A3018" s="232">
        <x:v>45922</x:v>
      </x:c>
      <x:c r="B3018" s="499" t="s">
        <x:v>10315</x:v>
      </x:c>
      <x:c r="C3018" s="241" t="s">
        <x:v>8398</x:v>
      </x:c>
      <x:c r="D3018" s="240" t="s">
        <x:v>4007</x:v>
      </x:c>
      <x:c r="E3018" s="240">
        <x:v>1</x:v>
      </x:c>
      <x:c r="F3018" s="320" t="s">
        <x:v>5934</x:v>
      </x:c>
      <x:c r="G3018" s="321" t="s">
        <x:v>4027</x:v>
      </x:c>
      <x:c r="H3018" s="321">
        <x:v>1</x:v>
      </x:c>
      <x:c r="I3018" s="495" t="s">
        <x:v>10339</x:v>
      </x:c>
    </x:row>
    <x:row r="3019" spans="3:9">
      <x:c r="C3019" s="241" t="s">
        <x:v>2504</x:v>
      </x:c>
      <x:c r="D3019" s="183" t="s">
        <x:v>7479</x:v>
      </x:c>
      <x:c r="E3019" s="240">
        <x:v>1</x:v>
      </x:c>
      <x:c r="F3019" s="241" t="s">
        <x:v>12419</x:v>
      </x:c>
      <x:c r="G3019" s="240" t="s">
        <x:v>4027</x:v>
      </x:c>
      <x:c r="H3019" s="240">
        <x:v>1</x:v>
      </x:c>
      <x:c r="I3019" s="495" t="s">
        <x:v>10339</x:v>
      </x:c>
    </x:row>
    <x:row r="3020" spans="3:9">
      <x:c r="C3020" s="241" t="s">
        <x:v>5449</x:v>
      </x:c>
      <x:c r="D3020" s="183" t="s">
        <x:v>7479</x:v>
      </x:c>
      <x:c r="E3020" s="240">
        <x:v>1</x:v>
      </x:c>
      <x:c r="F3020" s="408" t="s">
        <x:v>2504</x:v>
      </x:c>
      <x:c r="G3020" s="272" t="s">
        <x:v>7479</x:v>
      </x:c>
      <x:c r="H3020" s="409">
        <x:v>1</x:v>
      </x:c>
      <x:c r="I3020" s="495"/>
    </x:row>
    <x:row r="3021" spans="3:9">
      <x:c r="C3021" s="241" t="s">
        <x:v>8077</x:v>
      </x:c>
      <x:c r="D3021" s="240" t="s">
        <x:v>4027</x:v>
      </x:c>
      <x:c r="E3021" s="240">
        <x:v>1</x:v>
      </x:c>
      <x:c r="F3021" s="408" t="s">
        <x:v>5449</x:v>
      </x:c>
      <x:c r="G3021" s="272" t="s">
        <x:v>7479</x:v>
      </x:c>
      <x:c r="H3021" s="409">
        <x:v>1</x:v>
      </x:c>
      <x:c r="I3021" s="495" t="s">
        <x:v>6487</x:v>
      </x:c>
    </x:row>
    <x:row r="3022" spans="3:9">
      <x:c r="C3022" s="241" t="s">
        <x:v>5934</x:v>
      </x:c>
      <x:c r="D3022" s="240" t="s">
        <x:v>4027</x:v>
      </x:c>
      <x:c r="E3022" s="240">
        <x:v>1</x:v>
      </x:c>
      <x:c r="F3022" s="241" t="s">
        <x:v>8077</x:v>
      </x:c>
      <x:c r="G3022" s="240" t="s">
        <x:v>4027</x:v>
      </x:c>
      <x:c r="H3022" s="240">
        <x:v>1</x:v>
      </x:c>
      <x:c r="I3022" s="495"/>
    </x:row>
    <x:row r="3023" spans="3:9">
      <x:c r="C3023" s="241" t="s">
        <x:v>12419</x:v>
      </x:c>
      <x:c r="D3023" s="240" t="s">
        <x:v>4027</x:v>
      </x:c>
      <x:c r="E3023" s="240">
        <x:v>1</x:v>
      </x:c>
      <x:c r="F3023" s="396" t="s">
        <x:v>8398</x:v>
      </x:c>
      <x:c r="G3023" s="397" t="s">
        <x:v>4007</x:v>
      </x:c>
      <x:c r="H3023" s="397">
        <x:v>1</x:v>
      </x:c>
      <x:c r="I3023" s="495"/>
    </x:row>
    <x:row r="3024" spans="5:5">
      <x:c r="E3024" s="240">
        <x:f>SUM(E3018:E3023)</x:f>
        <x:v>6</x:v>
      </x:c>
    </x:row>
    <x:row r="3025" spans="1:9">
      <x:c r="A3025" s="232">
        <x:v>45923</x:v>
      </x:c>
      <x:c r="B3025" s="499" t="s">
        <x:v>10377</x:v>
      </x:c>
      <x:c r="C3025" s="241" t="s">
        <x:v>6086</x:v>
      </x:c>
      <x:c r="D3025" s="240" t="s">
        <x:v>4007</x:v>
      </x:c>
      <x:c r="E3025" s="240">
        <x:v>1</x:v>
      </x:c>
      <x:c r="F3025" s="241" t="s">
        <x:v>12409</x:v>
      </x:c>
      <x:c r="G3025" s="240" t="s">
        <x:v>4067</x:v>
      </x:c>
      <x:c r="H3025" s="240">
        <x:v>1</x:v>
      </x:c>
      <x:c r="I3025" s="495" t="s">
        <x:v>10339</x:v>
      </x:c>
    </x:row>
    <x:row r="3026" spans="3:9">
      <x:c r="C3026" s="241" t="s">
        <x:v>6099</x:v>
      </x:c>
      <x:c r="D3026" s="240" t="s">
        <x:v>6097</x:v>
      </x:c>
      <x:c r="E3026" s="240">
        <x:v>1</x:v>
      </x:c>
      <x:c r="F3026" s="396" t="s">
        <x:v>2647</x:v>
      </x:c>
      <x:c r="G3026" s="397" t="s">
        <x:v>6089</x:v>
      </x:c>
      <x:c r="H3026" s="397">
        <x:v>1</x:v>
      </x:c>
      <x:c r="I3026" s="495" t="s">
        <x:v>10339</x:v>
      </x:c>
    </x:row>
    <x:row r="3027" spans="3:9">
      <x:c r="C3027" s="241" t="s">
        <x:v>12409</x:v>
      </x:c>
      <x:c r="D3027" s="240" t="s">
        <x:v>4067</x:v>
      </x:c>
      <x:c r="E3027" s="240">
        <x:v>1</x:v>
      </x:c>
      <x:c r="F3027" s="241" t="s">
        <x:v>6073</x:v>
      </x:c>
      <x:c r="G3027" s="240" t="s">
        <x:v>4027</x:v>
      </x:c>
      <x:c r="H3027" s="240">
        <x:v>1</x:v>
      </x:c>
      <x:c r="I3027" s="495" t="s">
        <x:v>10339</x:v>
      </x:c>
    </x:row>
    <x:row r="3028" spans="3:9">
      <x:c r="C3028" s="241" t="s">
        <x:v>6263</x:v>
      </x:c>
      <x:c r="D3028" s="182" t="s">
        <x:v>6282</x:v>
      </x:c>
      <x:c r="E3028" s="240">
        <x:v>1</x:v>
      </x:c>
      <x:c r="F3028" s="280" t="s">
        <x:v>6099</x:v>
      </x:c>
      <x:c r="G3028" s="281" t="s">
        <x:v>6097</x:v>
      </x:c>
      <x:c r="H3028" s="281">
        <x:v>1</x:v>
      </x:c>
      <x:c r="I3028" s="495"/>
    </x:row>
    <x:row r="3029" spans="3:9">
      <x:c r="C3029" s="241" t="s">
        <x:v>2647</x:v>
      </x:c>
      <x:c r="D3029" s="240" t="s">
        <x:v>6089</x:v>
      </x:c>
      <x:c r="E3029" s="240">
        <x:v>1</x:v>
      </x:c>
      <x:c r="F3029" s="280" t="s">
        <x:v>6263</x:v>
      </x:c>
      <x:c r="G3029" s="234" t="s">
        <x:v>6282</x:v>
      </x:c>
      <x:c r="H3029" s="281">
        <x:v>1</x:v>
      </x:c>
      <x:c r="I3029" s="495"/>
    </x:row>
    <x:row r="3030" spans="3:9">
      <x:c r="C3030" s="241" t="s">
        <x:v>6073</x:v>
      </x:c>
      <x:c r="D3030" s="240" t="s">
        <x:v>4027</x:v>
      </x:c>
      <x:c r="E3030" s="240">
        <x:v>1</x:v>
      </x:c>
      <x:c r="F3030" s="280" t="s">
        <x:v>6086</x:v>
      </x:c>
      <x:c r="G3030" s="281" t="s">
        <x:v>4007</x:v>
      </x:c>
      <x:c r="H3030" s="281">
        <x:v>1</x:v>
      </x:c>
      <x:c r="I3030" s="495"/>
    </x:row>
    <x:row r="3031" spans="5:5">
      <x:c r="E3031" s="240">
        <x:f>SUM(E3025:E3030)</x:f>
        <x:v>6</x:v>
      </x:c>
    </x:row>
    <x:row r="3032" spans="1:9">
      <x:c r="A3032" s="232">
        <x:v>45924</x:v>
      </x:c>
      <x:c r="B3032" s="499" t="s">
        <x:v>10352</x:v>
      </x:c>
      <x:c r="C3032" s="241" t="s">
        <x:v>7712</x:v>
      </x:c>
      <x:c r="D3032" s="240" t="s">
        <x:v>4067</x:v>
      </x:c>
      <x:c r="E3032" s="240">
        <x:v>1</x:v>
      </x:c>
      <x:c r="F3032" s="241" t="s">
        <x:v>11537</x:v>
      </x:c>
      <x:c r="G3032" s="240" t="s">
        <x:v>6089</x:v>
      </x:c>
      <x:c r="H3032" s="240">
        <x:v>1</x:v>
      </x:c>
      <x:c r="I3032" s="495" t="s">
        <x:v>6487</x:v>
      </x:c>
    </x:row>
    <x:row r="3033" spans="3:9">
      <x:c r="C3033" s="241" t="s">
        <x:v>8477</x:v>
      </x:c>
      <x:c r="D3033" s="240" t="s">
        <x:v>4067</x:v>
      </x:c>
      <x:c r="E3033" s="240">
        <x:v>1</x:v>
      </x:c>
      <x:c r="F3033" s="241" t="s">
        <x:v>7712</x:v>
      </x:c>
      <x:c r="G3033" s="240" t="s">
        <x:v>4067</x:v>
      </x:c>
      <x:c r="H3033" s="240">
        <x:v>1</x:v>
      </x:c>
      <x:c r="I3033" s="495" t="s">
        <x:v>6487</x:v>
      </x:c>
    </x:row>
    <x:row r="3034" spans="3:9">
      <x:c r="C3034" s="241" t="s">
        <x:v>8437</x:v>
      </x:c>
      <x:c r="D3034" s="240" t="s">
        <x:v>4067</x:v>
      </x:c>
      <x:c r="E3034" s="240">
        <x:v>1</x:v>
      </x:c>
      <x:c r="F3034" s="396" t="s">
        <x:v>8477</x:v>
      </x:c>
      <x:c r="G3034" s="397" t="s">
        <x:v>4067</x:v>
      </x:c>
      <x:c r="H3034" s="397">
        <x:v>1</x:v>
      </x:c>
      <x:c r="I3034" s="495" t="s">
        <x:v>6487</x:v>
      </x:c>
    </x:row>
    <x:row r="3035" spans="3:9">
      <x:c r="C3035" s="241" t="s">
        <x:v>11537</x:v>
      </x:c>
      <x:c r="D3035" s="240" t="s">
        <x:v>6089</x:v>
      </x:c>
      <x:c r="E3035" s="240">
        <x:v>1</x:v>
      </x:c>
      <x:c r="F3035" s="241" t="s">
        <x:v>8437</x:v>
      </x:c>
      <x:c r="G3035" s="240" t="s">
        <x:v>4067</x:v>
      </x:c>
      <x:c r="H3035" s="240">
        <x:v>1</x:v>
      </x:c>
      <x:c r="I3035" s="495"/>
    </x:row>
    <x:row r="3036" spans="3:9">
      <x:c r="C3036" s="241" t="s">
        <x:v>8405</x:v>
      </x:c>
      <x:c r="D3036" s="240" t="s">
        <x:v>6089</x:v>
      </x:c>
      <x:c r="E3036" s="240">
        <x:v>1</x:v>
      </x:c>
      <x:c r="F3036" s="280" t="s">
        <x:v>8405</x:v>
      </x:c>
      <x:c r="G3036" s="281" t="s">
        <x:v>6089</x:v>
      </x:c>
      <x:c r="H3036" s="281">
        <x:v>1</x:v>
      </x:c>
      <x:c r="I3036" s="495" t="s">
        <x:v>6487</x:v>
      </x:c>
    </x:row>
    <x:row r="3037" spans="5:5">
      <x:c r="E3037" s="240">
        <x:f>SUM(E3032:E3036)</x:f>
        <x:v>5</x:v>
      </x:c>
    </x:row>
    <x:row r="3038" spans="1:9">
      <x:c r="A3038" s="232">
        <x:v>45925</x:v>
      </x:c>
      <x:c r="B3038" s="499" t="s">
        <x:v>10335</x:v>
      </x:c>
      <x:c r="C3038" s="241" t="s">
        <x:v>9139</x:v>
      </x:c>
      <x:c r="D3038" s="240" t="s">
        <x:v>4061</x:v>
      </x:c>
      <x:c r="E3038" s="240">
        <x:v>1</x:v>
      </x:c>
      <x:c r="F3038" s="304" t="s">
        <x:v>2569</x:v>
      </x:c>
      <x:c r="G3038" s="305" t="s">
        <x:v>4027</x:v>
      </x:c>
      <x:c r="H3038" s="305">
        <x:v>1</x:v>
      </x:c>
      <x:c r="I3038" s="495" t="s">
        <x:v>6487</x:v>
      </x:c>
    </x:row>
    <x:row r="3039" spans="3:9">
      <x:c r="C3039" s="241" t="s">
        <x:v>9128</x:v>
      </x:c>
      <x:c r="D3039" s="240" t="s">
        <x:v>4007</x:v>
      </x:c>
      <x:c r="E3039" s="240">
        <x:v>1</x:v>
      </x:c>
      <x:c r="F3039" s="241" t="s">
        <x:v>7703</x:v>
      </x:c>
      <x:c r="G3039" s="240" t="s">
        <x:v>6097</x:v>
      </x:c>
      <x:c r="H3039" s="240">
        <x:v>1</x:v>
      </x:c>
      <x:c r="I3039" s="495"/>
    </x:row>
    <x:row r="3040" spans="1:9">
      <x:c r="A3040" s="179"/>
      <x:c r="C3040" s="241" t="s">
        <x:v>8398</x:v>
      </x:c>
      <x:c r="D3040" s="240" t="s">
        <x:v>4007</x:v>
      </x:c>
      <x:c r="E3040" s="240">
        <x:v>2</x:v>
      </x:c>
      <x:c r="F3040" s="241" t="s">
        <x:v>2230</x:v>
      </x:c>
      <x:c r="G3040" s="240" t="s">
        <x:v>4027</x:v>
      </x:c>
      <x:c r="H3040" s="240">
        <x:v>1</x:v>
      </x:c>
      <x:c r="I3040" s="495" t="s">
        <x:v>10339</x:v>
      </x:c>
    </x:row>
    <x:row r="3041" spans="1:9">
      <x:c r="A3041" s="179"/>
      <x:c r="C3041" s="241" t="s">
        <x:v>9203</x:v>
      </x:c>
      <x:c r="D3041" s="240" t="s">
        <x:v>4007</x:v>
      </x:c>
      <x:c r="E3041" s="240">
        <x:v>1</x:v>
      </x:c>
      <x:c r="F3041" s="583" t="s">
        <x:v>8967</x:v>
      </x:c>
      <x:c r="G3041" s="584" t="s">
        <x:v>4067</x:v>
      </x:c>
      <x:c r="H3041" s="584">
        <x:v>1</x:v>
      </x:c>
      <x:c r="I3041" s="495" t="s">
        <x:v>6487</x:v>
      </x:c>
    </x:row>
    <x:row r="3042" spans="1:9">
      <x:c r="A3042" s="179"/>
      <x:c r="C3042" s="241" t="s">
        <x:v>8372</x:v>
      </x:c>
      <x:c r="D3042" s="240" t="s">
        <x:v>4007</x:v>
      </x:c>
      <x:c r="E3042" s="240">
        <x:v>1</x:v>
      </x:c>
      <x:c r="F3042" s="241" t="s">
        <x:v>9139</x:v>
      </x:c>
      <x:c r="G3042" s="240" t="s">
        <x:v>4061</x:v>
      </x:c>
      <x:c r="H3042" s="240">
        <x:v>1</x:v>
      </x:c>
      <x:c r="I3042" s="495" t="s">
        <x:v>10339</x:v>
      </x:c>
    </x:row>
    <x:row r="3043" spans="1:9">
      <x:c r="A3043" s="179"/>
      <x:c r="C3043" s="241" t="s">
        <x:v>7703</x:v>
      </x:c>
      <x:c r="D3043" s="240" t="s">
        <x:v>6097</x:v>
      </x:c>
      <x:c r="E3043" s="240">
        <x:v>1</x:v>
      </x:c>
      <x:c r="F3043" s="241" t="s">
        <x:v>6044</x:v>
      </x:c>
      <x:c r="G3043" s="240" t="s">
        <x:v>4067</x:v>
      </x:c>
      <x:c r="H3043" s="240">
        <x:v>1</x:v>
      </x:c>
      <x:c r="I3043" s="495" t="s">
        <x:v>10339</x:v>
      </x:c>
    </x:row>
    <x:row r="3044" spans="1:9">
      <x:c r="A3044" s="179"/>
      <x:c r="C3044" s="241" t="s">
        <x:v>8967</x:v>
      </x:c>
      <x:c r="D3044" s="240" t="s">
        <x:v>4067</x:v>
      </x:c>
      <x:c r="E3044" s="240">
        <x:v>1</x:v>
      </x:c>
      <x:c r="F3044" s="241" t="s">
        <x:v>9128</x:v>
      </x:c>
      <x:c r="G3044" s="240" t="s">
        <x:v>4007</x:v>
      </x:c>
      <x:c r="H3044" s="240">
        <x:v>1</x:v>
      </x:c>
      <x:c r="I3044" s="495" t="s">
        <x:v>10339</x:v>
      </x:c>
    </x:row>
    <x:row r="3045" spans="1:9">
      <x:c r="A3045" s="179"/>
      <x:c r="C3045" s="241" t="s">
        <x:v>6044</x:v>
      </x:c>
      <x:c r="D3045" s="240" t="s">
        <x:v>4067</x:v>
      </x:c>
      <x:c r="E3045" s="240">
        <x:v>1</x:v>
      </x:c>
      <x:c r="F3045" s="396" t="s">
        <x:v>8398</x:v>
      </x:c>
      <x:c r="G3045" s="397" t="s">
        <x:v>4007</x:v>
      </x:c>
      <x:c r="H3045" s="397">
        <x:v>2</x:v>
      </x:c>
      <x:c r="I3045" s="495" t="s">
        <x:v>10339</x:v>
      </x:c>
    </x:row>
    <x:row r="3046" spans="1:9">
      <x:c r="A3046" s="179"/>
      <x:c r="C3046" s="241" t="s">
        <x:v>6267</x:v>
      </x:c>
      <x:c r="D3046" s="240" t="s">
        <x:v>4067</x:v>
      </x:c>
      <x:c r="E3046" s="240">
        <x:v>1</x:v>
      </x:c>
      <x:c r="F3046" s="396" t="s">
        <x:v>8454</x:v>
      </x:c>
      <x:c r="G3046" s="397" t="s">
        <x:v>4027</x:v>
      </x:c>
      <x:c r="H3046" s="397">
        <x:v>1</x:v>
      </x:c>
      <x:c r="I3046" s="495" t="s">
        <x:v>10339</x:v>
      </x:c>
    </x:row>
    <x:row r="3047" spans="1:9">
      <x:c r="A3047" s="179"/>
      <x:c r="C3047" s="241" t="s">
        <x:v>9208</x:v>
      </x:c>
      <x:c r="D3047" s="240" t="s">
        <x:v>6089</x:v>
      </x:c>
      <x:c r="E3047" s="240">
        <x:v>1</x:v>
      </x:c>
      <x:c r="F3047" s="396" t="s">
        <x:v>9208</x:v>
      </x:c>
      <x:c r="G3047" s="397" t="s">
        <x:v>6089</x:v>
      </x:c>
      <x:c r="H3047" s="397">
        <x:v>1</x:v>
      </x:c>
      <x:c r="I3047" s="495"/>
    </x:row>
    <x:row r="3048" spans="1:9">
      <x:c r="A3048" s="179"/>
      <x:c r="C3048" s="241" t="s">
        <x:v>2569</x:v>
      </x:c>
      <x:c r="D3048" s="240" t="s">
        <x:v>4027</x:v>
      </x:c>
      <x:c r="E3048" s="240">
        <x:v>1</x:v>
      </x:c>
      <x:c r="F3048" s="241" t="s">
        <x:v>6267</x:v>
      </x:c>
      <x:c r="G3048" s="240" t="s">
        <x:v>4067</x:v>
      </x:c>
      <x:c r="H3048" s="240">
        <x:v>1</x:v>
      </x:c>
      <x:c r="I3048" s="495"/>
    </x:row>
    <x:row r="3049" spans="1:9">
      <x:c r="A3049" s="179"/>
      <x:c r="C3049" s="241" t="s">
        <x:v>2230</x:v>
      </x:c>
      <x:c r="D3049" s="240" t="s">
        <x:v>4027</x:v>
      </x:c>
      <x:c r="E3049" s="240">
        <x:v>1</x:v>
      </x:c>
      <x:c r="F3049" s="280" t="s">
        <x:v>9203</x:v>
      </x:c>
      <x:c r="G3049" s="281" t="s">
        <x:v>4007</x:v>
      </x:c>
      <x:c r="H3049" s="281">
        <x:v>1</x:v>
      </x:c>
      <x:c r="I3049" s="495"/>
    </x:row>
    <x:row r="3050" spans="1:9">
      <x:c r="A3050" s="179"/>
      <x:c r="C3050" s="241" t="s">
        <x:v>8454</x:v>
      </x:c>
      <x:c r="D3050" s="240" t="s">
        <x:v>4027</x:v>
      </x:c>
      <x:c r="E3050" s="240">
        <x:v>1</x:v>
      </x:c>
      <x:c r="F3050" s="280" t="s">
        <x:v>8372</x:v>
      </x:c>
      <x:c r="G3050" s="281" t="s">
        <x:v>4007</x:v>
      </x:c>
      <x:c r="H3050" s="281">
        <x:v>1</x:v>
      </x:c>
      <x:c r="I3050" s="495"/>
    </x:row>
    <x:row r="3051" spans="5:5">
      <x:c r="E3051" s="240">
        <x:f>SUM(E3038:E3050)</x:f>
        <x:v>14</x:v>
      </x:c>
    </x:row>
    <x:row r="3052" spans="1:9">
      <x:c r="A3052" s="232">
        <x:v>45926</x:v>
      </x:c>
      <x:c r="B3052" s="499" t="s">
        <x:v>10292</x:v>
      </x:c>
      <x:c r="C3052" s="241" t="s">
        <x:v>11190</x:v>
      </x:c>
      <x:c r="D3052" s="240" t="s">
        <x:v>4061</x:v>
      </x:c>
      <x:c r="E3052" s="240">
        <x:v>1</x:v>
      </x:c>
      <x:c r="F3052" s="402" t="s">
        <x:v>11346</x:v>
      </x:c>
      <x:c r="G3052" s="403" t="s">
        <x:v>4067</x:v>
      </x:c>
      <x:c r="H3052" s="403">
        <x:v>1</x:v>
      </x:c>
      <x:c r="I3052" s="495"/>
    </x:row>
    <x:row r="3053" spans="3:9">
      <x:c r="C3053" s="241" t="s">
        <x:v>4392</x:v>
      </x:c>
      <x:c r="D3053" s="240" t="s">
        <x:v>6097</x:v>
      </x:c>
      <x:c r="E3053" s="240">
        <x:v>1</x:v>
      </x:c>
      <x:c r="F3053" s="241" t="s">
        <x:v>12317</x:v>
      </x:c>
      <x:c r="G3053" s="240" t="s">
        <x:v>4067</x:v>
      </x:c>
      <x:c r="H3053" s="240">
        <x:v>1</x:v>
      </x:c>
      <x:c r="I3053" s="495" t="s">
        <x:v>10339</x:v>
      </x:c>
    </x:row>
    <x:row r="3054" spans="3:9">
      <x:c r="C3054" s="241" t="s">
        <x:v>11346</x:v>
      </x:c>
      <x:c r="D3054" s="240" t="s">
        <x:v>4067</x:v>
      </x:c>
      <x:c r="E3054" s="240">
        <x:v>1</x:v>
      </x:c>
      <x:c r="F3054" s="587" t="s">
        <x:v>11190</x:v>
      </x:c>
      <x:c r="G3054" s="588" t="s">
        <x:v>4061</x:v>
      </x:c>
      <x:c r="H3054" s="588">
        <x:v>1</x:v>
      </x:c>
      <x:c r="I3054" s="495" t="s">
        <x:v>10339</x:v>
      </x:c>
    </x:row>
    <x:row r="3055" spans="3:9">
      <x:c r="C3055" s="241" t="s">
        <x:v>12317</x:v>
      </x:c>
      <x:c r="D3055" s="240" t="s">
        <x:v>4067</x:v>
      </x:c>
      <x:c r="E3055" s="240">
        <x:v>1</x:v>
      </x:c>
      <x:c r="F3055" s="587" t="s">
        <x:v>12750</x:v>
      </x:c>
      <x:c r="G3055" s="588" t="s">
        <x:v>4067</x:v>
      </x:c>
      <x:c r="H3055" s="588">
        <x:v>1</x:v>
      </x:c>
      <x:c r="I3055" s="495" t="s">
        <x:v>10339</x:v>
      </x:c>
    </x:row>
    <x:row r="3056" spans="3:9">
      <x:c r="C3056" s="241" t="s">
        <x:v>12750</x:v>
      </x:c>
      <x:c r="D3056" s="240" t="s">
        <x:v>4067</x:v>
      </x:c>
      <x:c r="E3056" s="240">
        <x:v>1</x:v>
      </x:c>
      <x:c r="F3056" s="241" t="s">
        <x:v>2645</x:v>
      </x:c>
      <x:c r="G3056" s="240" t="s">
        <x:v>6089</x:v>
      </x:c>
      <x:c r="H3056" s="240">
        <x:v>1</x:v>
      </x:c>
      <x:c r="I3056" s="495" t="s">
        <x:v>6487</x:v>
      </x:c>
    </x:row>
    <x:row r="3057" spans="3:9">
      <x:c r="C3057" s="241" t="s">
        <x:v>8342</x:v>
      </x:c>
      <x:c r="D3057" s="240" t="s">
        <x:v>4067</x:v>
      </x:c>
      <x:c r="E3057" s="240">
        <x:v>1</x:v>
      </x:c>
      <x:c r="F3057" s="585" t="s">
        <x:v>8996</x:v>
      </x:c>
      <x:c r="G3057" s="586" t="s">
        <x:v>4027</x:v>
      </x:c>
      <x:c r="H3057" s="586">
        <x:v>1</x:v>
      </x:c>
      <x:c r="I3057" s="495"/>
    </x:row>
    <x:row r="3058" spans="3:9">
      <x:c r="C3058" s="241" t="s">
        <x:v>9007</x:v>
      </x:c>
      <x:c r="D3058" s="240" t="s">
        <x:v>4067</x:v>
      </x:c>
      <x:c r="E3058" s="240">
        <x:v>1</x:v>
      </x:c>
      <x:c r="F3058" s="241" t="s">
        <x:v>8342</x:v>
      </x:c>
      <x:c r="G3058" s="240" t="s">
        <x:v>4067</x:v>
      </x:c>
      <x:c r="H3058" s="240">
        <x:v>1</x:v>
      </x:c>
      <x:c r="I3058" s="495"/>
    </x:row>
    <x:row r="3059" spans="3:9">
      <x:c r="C3059" s="241" t="s">
        <x:v>6077</x:v>
      </x:c>
      <x:c r="D3059" s="240" t="s">
        <x:v>4067</x:v>
      </x:c>
      <x:c r="E3059" s="240">
        <x:v>1</x:v>
      </x:c>
      <x:c r="F3059" s="241" t="s">
        <x:v>2147</x:v>
      </x:c>
      <x:c r="G3059" s="240" t="s">
        <x:v>4027</x:v>
      </x:c>
      <x:c r="H3059" s="240">
        <x:v>1</x:v>
      </x:c>
      <x:c r="I3059" s="495"/>
    </x:row>
    <x:row r="3060" spans="3:9">
      <x:c r="C3060" s="241" t="s">
        <x:v>9022</x:v>
      </x:c>
      <x:c r="D3060" s="240" t="s">
        <x:v>4067</x:v>
      </x:c>
      <x:c r="E3060" s="240">
        <x:v>1</x:v>
      </x:c>
      <x:c r="F3060" s="366" t="s">
        <x:v>9007</x:v>
      </x:c>
      <x:c r="G3060" s="367" t="s">
        <x:v>4067</x:v>
      </x:c>
      <x:c r="H3060" s="367">
        <x:v>1</x:v>
      </x:c>
      <x:c r="I3060" s="495"/>
    </x:row>
    <x:row r="3061" spans="3:9">
      <x:c r="C3061" s="241" t="s">
        <x:v>4512</x:v>
      </x:c>
      <x:c r="D3061" s="240" t="s">
        <x:v>4067</x:v>
      </x:c>
      <x:c r="E3061" s="240">
        <x:v>1</x:v>
      </x:c>
      <x:c r="F3061" s="241" t="s">
        <x:v>8397</x:v>
      </x:c>
      <x:c r="G3061" s="240" t="s">
        <x:v>6089</x:v>
      </x:c>
      <x:c r="H3061" s="240">
        <x:v>1</x:v>
      </x:c>
      <x:c r="I3061" s="495"/>
    </x:row>
    <x:row r="3062" spans="3:9">
      <x:c r="C3062" s="241" t="s">
        <x:v>2645</x:v>
      </x:c>
      <x:c r="D3062" s="240" t="s">
        <x:v>6089</x:v>
      </x:c>
      <x:c r="E3062" s="240">
        <x:v>1</x:v>
      </x:c>
      <x:c r="F3062" s="241" t="s">
        <x:v>6077</x:v>
      </x:c>
      <x:c r="G3062" s="240" t="s">
        <x:v>4067</x:v>
      </x:c>
      <x:c r="H3062" s="240">
        <x:v>1</x:v>
      </x:c>
      <x:c r="I3062" s="495"/>
    </x:row>
    <x:row r="3063" spans="3:9">
      <x:c r="C3063" s="241" t="s">
        <x:v>8397</x:v>
      </x:c>
      <x:c r="D3063" s="240" t="s">
        <x:v>6089</x:v>
      </x:c>
      <x:c r="E3063" s="240">
        <x:v>1</x:v>
      </x:c>
      <x:c r="F3063" s="280" t="s">
        <x:v>4392</x:v>
      </x:c>
      <x:c r="G3063" s="281" t="s">
        <x:v>6097</x:v>
      </x:c>
      <x:c r="H3063" s="281">
        <x:v>1</x:v>
      </x:c>
      <x:c r="I3063" s="495" t="s">
        <x:v>6487</x:v>
      </x:c>
    </x:row>
    <x:row r="3064" spans="3:9">
      <x:c r="C3064" s="241" t="s">
        <x:v>8996</x:v>
      </x:c>
      <x:c r="D3064" s="240" t="s">
        <x:v>4027</x:v>
      </x:c>
      <x:c r="E3064" s="240">
        <x:v>1</x:v>
      </x:c>
      <x:c r="F3064" s="280" t="s">
        <x:v>9022</x:v>
      </x:c>
      <x:c r="G3064" s="281" t="s">
        <x:v>4067</x:v>
      </x:c>
      <x:c r="H3064" s="281">
        <x:v>1</x:v>
      </x:c>
      <x:c r="I3064" s="495"/>
    </x:row>
    <x:row r="3065" spans="3:9">
      <x:c r="C3065" s="241" t="s">
        <x:v>2147</x:v>
      </x:c>
      <x:c r="D3065" s="240" t="s">
        <x:v>4027</x:v>
      </x:c>
      <x:c r="E3065" s="240">
        <x:v>1</x:v>
      </x:c>
      <x:c r="F3065" s="280" t="s">
        <x:v>4512</x:v>
      </x:c>
      <x:c r="G3065" s="281" t="s">
        <x:v>4067</x:v>
      </x:c>
      <x:c r="H3065" s="281">
        <x:v>1</x:v>
      </x:c>
      <x:c r="I3065" s="495"/>
    </x:row>
    <x:row r="3066" spans="5:5">
      <x:c r="E3066" s="240">
        <x:f>SUM(E3052:E3065)</x:f>
        <x:v>14</x:v>
      </x:c>
    </x:row>
    <x:row r="3067" spans="1:9">
      <x:c r="A3067" s="232">
        <x:v>45927</x:v>
      </x:c>
      <x:c r="B3067" s="499" t="s">
        <x:v>10312</x:v>
      </x:c>
      <x:c r="C3067" s="241" t="s">
        <x:v>8410</x:v>
      </x:c>
      <x:c r="D3067" s="240" t="s">
        <x:v>4061</x:v>
      </x:c>
      <x:c r="E3067" s="240">
        <x:v>1</x:v>
      </x:c>
      <x:c r="F3067" s="304" t="s">
        <x:v>12285</x:v>
      </x:c>
      <x:c r="G3067" s="305" t="s">
        <x:v>6089</x:v>
      </x:c>
      <x:c r="H3067" s="305">
        <x:v>1</x:v>
      </x:c>
      <x:c r="I3067" s="495" t="s">
        <x:v>10339</x:v>
      </x:c>
    </x:row>
    <x:row r="3068" spans="1:9">
      <x:c r="A3068" s="232">
        <x:v>45928</x:v>
      </x:c>
      <x:c r="B3068" s="499" t="s">
        <x:v>10367</x:v>
      </x:c>
      <x:c r="C3068" s="241" t="s">
        <x:v>2202</x:v>
      </x:c>
      <x:c r="D3068" s="240" t="s">
        <x:v>4007</x:v>
      </x:c>
      <x:c r="E3068" s="240">
        <x:v>1</x:v>
      </x:c>
      <x:c r="F3068" s="241" t="s">
        <x:v>2242</x:v>
      </x:c>
      <x:c r="G3068" s="240" t="s">
        <x:v>6097</x:v>
      </x:c>
      <x:c r="H3068" s="240">
        <x:v>1</x:v>
      </x:c>
      <x:c r="I3068" s="495"/>
    </x:row>
    <x:row r="3069" spans="3:9">
      <x:c r="C3069" s="241" t="s">
        <x:v>1947</x:v>
      </x:c>
      <x:c r="D3069" s="240" t="s">
        <x:v>4007</x:v>
      </x:c>
      <x:c r="E3069" s="240">
        <x:v>1</x:v>
      </x:c>
      <x:c r="F3069" s="467" t="s">
        <x:v>2202</x:v>
      </x:c>
      <x:c r="G3069" s="468" t="s">
        <x:v>4007</x:v>
      </x:c>
      <x:c r="H3069" s="468">
        <x:v>1</x:v>
      </x:c>
      <x:c r="I3069" s="495" t="s">
        <x:v>10339</x:v>
      </x:c>
    </x:row>
    <x:row r="3070" spans="3:9">
      <x:c r="C3070" s="241" t="s">
        <x:v>1966</x:v>
      </x:c>
      <x:c r="D3070" s="240" t="s">
        <x:v>4007</x:v>
      </x:c>
      <x:c r="E3070" s="240">
        <x:v>1</x:v>
      </x:c>
      <x:c r="F3070" s="241" t="s">
        <x:v>2554</x:v>
      </x:c>
      <x:c r="G3070" s="240" t="s">
        <x:v>6089</x:v>
      </x:c>
      <x:c r="H3070" s="240">
        <x:v>1</x:v>
      </x:c>
      <x:c r="I3070" s="495" t="s">
        <x:v>10339</x:v>
      </x:c>
    </x:row>
    <x:row r="3071" spans="3:9">
      <x:c r="C3071" s="241" t="s">
        <x:v>2242</x:v>
      </x:c>
      <x:c r="D3071" s="240" t="s">
        <x:v>6097</x:v>
      </x:c>
      <x:c r="E3071" s="240">
        <x:v>1</x:v>
      </x:c>
      <x:c r="F3071" s="241" t="s">
        <x:v>7810</x:v>
      </x:c>
      <x:c r="G3071" s="240" t="s">
        <x:v>4027</x:v>
      </x:c>
      <x:c r="H3071" s="240">
        <x:v>1</x:v>
      </x:c>
      <x:c r="I3071" s="495"/>
    </x:row>
    <x:row r="3072" spans="3:9">
      <x:c r="C3072" s="241" t="s">
        <x:v>8409</x:v>
      </x:c>
      <x:c r="D3072" s="240" t="s">
        <x:v>6097</x:v>
      </x:c>
      <x:c r="E3072" s="240">
        <x:v>1</x:v>
      </x:c>
      <x:c r="F3072" s="366" t="s">
        <x:v>9118</x:v>
      </x:c>
      <x:c r="G3072" s="367" t="s">
        <x:v>4027</x:v>
      </x:c>
      <x:c r="H3072" s="367">
        <x:v>1</x:v>
      </x:c>
      <x:c r="I3072" s="495" t="s">
        <x:v>6487</x:v>
      </x:c>
    </x:row>
    <x:row r="3073" spans="3:9">
      <x:c r="C3073" s="241" t="s">
        <x:v>8389</x:v>
      </x:c>
      <x:c r="D3073" s="240" t="s">
        <x:v>6097</x:v>
      </x:c>
      <x:c r="E3073" s="240">
        <x:v>1</x:v>
      </x:c>
      <x:c r="F3073" s="366" t="s">
        <x:v>8992</x:v>
      </x:c>
      <x:c r="G3073" s="367" t="s">
        <x:v>4067</x:v>
      </x:c>
      <x:c r="H3073" s="367">
        <x:v>1</x:v>
      </x:c>
      <x:c r="I3073" s="495"/>
    </x:row>
    <x:row r="3074" spans="3:9">
      <x:c r="C3074" s="241" t="s">
        <x:v>8992</x:v>
      </x:c>
      <x:c r="D3074" s="240" t="s">
        <x:v>4067</x:v>
      </x:c>
      <x:c r="E3074" s="240">
        <x:v>1</x:v>
      </x:c>
      <x:c r="F3074" s="366" t="s">
        <x:v>9166</x:v>
      </x:c>
      <x:c r="G3074" s="367" t="s">
        <x:v>6089</x:v>
      </x:c>
      <x:c r="H3074" s="367">
        <x:v>1</x:v>
      </x:c>
      <x:c r="I3074" s="495" t="s">
        <x:v>10339</x:v>
      </x:c>
    </x:row>
    <x:row r="3075" spans="3:9">
      <x:c r="C3075" s="241" t="s">
        <x:v>8342</x:v>
      </x:c>
      <x:c r="D3075" s="240" t="s">
        <x:v>4067</x:v>
      </x:c>
      <x:c r="E3075" s="240">
        <x:v>1</x:v>
      </x:c>
      <x:c r="F3075" s="241" t="s">
        <x:v>8342</x:v>
      </x:c>
      <x:c r="G3075" s="240" t="s">
        <x:v>4067</x:v>
      </x:c>
      <x:c r="H3075" s="240">
        <x:v>1</x:v>
      </x:c>
      <x:c r="I3075" s="495" t="s">
        <x:v>6487</x:v>
      </x:c>
    </x:row>
    <x:row r="3076" spans="3:9">
      <x:c r="C3076" s="241" t="s">
        <x:v>12524</x:v>
      </x:c>
      <x:c r="D3076" s="240" t="s">
        <x:v>4067</x:v>
      </x:c>
      <x:c r="E3076" s="240">
        <x:v>1</x:v>
      </x:c>
      <x:c r="F3076" s="241" t="s">
        <x:v>5843</x:v>
      </x:c>
      <x:c r="G3076" s="240" t="s">
        <x:v>4027</x:v>
      </x:c>
      <x:c r="H3076" s="240">
        <x:v>1</x:v>
      </x:c>
      <x:c r="I3076" s="495" t="s">
        <x:v>10339</x:v>
      </x:c>
    </x:row>
    <x:row r="3077" spans="3:9">
      <x:c r="C3077" s="241" t="s">
        <x:v>8382</x:v>
      </x:c>
      <x:c r="D3077" s="240" t="s">
        <x:v>4067</x:v>
      </x:c>
      <x:c r="E3077" s="240">
        <x:v>2</x:v>
      </x:c>
      <x:c r="F3077" s="241" t="s">
        <x:v>12524</x:v>
      </x:c>
      <x:c r="G3077" s="240" t="s">
        <x:v>4067</x:v>
      </x:c>
      <x:c r="H3077" s="240">
        <x:v>1</x:v>
      </x:c>
      <x:c r="I3077" s="495"/>
    </x:row>
    <x:row r="3078" spans="3:9">
      <x:c r="C3078" s="241" t="s">
        <x:v>6299</x:v>
      </x:c>
      <x:c r="D3078" s="240" t="s">
        <x:v>4067</x:v>
      </x:c>
      <x:c r="E3078" s="240">
        <x:v>1</x:v>
      </x:c>
      <x:c r="F3078" s="402" t="s">
        <x:v>8382</x:v>
      </x:c>
      <x:c r="G3078" s="403" t="s">
        <x:v>4067</x:v>
      </x:c>
      <x:c r="H3078" s="403">
        <x:v>2</x:v>
      </x:c>
      <x:c r="I3078" s="495" t="s">
        <x:v>10339</x:v>
      </x:c>
    </x:row>
    <x:row r="3079" spans="3:9">
      <x:c r="C3079" s="241" t="s">
        <x:v>2067</x:v>
      </x:c>
      <x:c r="D3079" s="240" t="s">
        <x:v>4067</x:v>
      </x:c>
      <x:c r="E3079" s="240">
        <x:v>1</x:v>
      </x:c>
      <x:c r="F3079" s="402" t="s">
        <x:v>6299</x:v>
      </x:c>
      <x:c r="G3079" s="403" t="s">
        <x:v>4067</x:v>
      </x:c>
      <x:c r="H3079" s="403">
        <x:v>1</x:v>
      </x:c>
      <x:c r="I3079" s="495" t="s">
        <x:v>6487</x:v>
      </x:c>
    </x:row>
    <x:row r="3080" spans="3:9">
      <x:c r="C3080" s="241" t="s">
        <x:v>8469</x:v>
      </x:c>
      <x:c r="D3080" s="240" t="s">
        <x:v>4067</x:v>
      </x:c>
      <x:c r="E3080" s="240">
        <x:v>1</x:v>
      </x:c>
      <x:c r="F3080" s="402" t="s">
        <x:v>8409</x:v>
      </x:c>
      <x:c r="G3080" s="403" t="s">
        <x:v>6097</x:v>
      </x:c>
      <x:c r="H3080" s="403">
        <x:v>1</x:v>
      </x:c>
      <x:c r="I3080" s="495" t="s">
        <x:v>10339</x:v>
      </x:c>
    </x:row>
    <x:row r="3081" spans="3:9">
      <x:c r="C3081" s="241" t="s">
        <x:v>8351</x:v>
      </x:c>
      <x:c r="D3081" s="240" t="s">
        <x:v>4067</x:v>
      </x:c>
      <x:c r="E3081" s="240">
        <x:v>1</x:v>
      </x:c>
      <x:c r="F3081" s="402" t="s">
        <x:v>2067</x:v>
      </x:c>
      <x:c r="G3081" s="403" t="s">
        <x:v>4067</x:v>
      </x:c>
      <x:c r="H3081" s="403">
        <x:v>1</x:v>
      </x:c>
      <x:c r="I3081" s="495"/>
    </x:row>
    <x:row r="3082" spans="3:9">
      <x:c r="C3082" s="241" t="s">
        <x:v>8505</x:v>
      </x:c>
      <x:c r="D3082" s="240" t="s">
        <x:v>4067</x:v>
      </x:c>
      <x:c r="E3082" s="240">
        <x:v>1</x:v>
      </x:c>
      <x:c r="F3082" s="402" t="s">
        <x:v>8469</x:v>
      </x:c>
      <x:c r="G3082" s="403" t="s">
        <x:v>4067</x:v>
      </x:c>
      <x:c r="H3082" s="403">
        <x:v>1</x:v>
      </x:c>
      <x:c r="I3082" s="495" t="s">
        <x:v>6487</x:v>
      </x:c>
    </x:row>
    <x:row r="3083" spans="3:9">
      <x:c r="C3083" s="241" t="s">
        <x:v>9015</x:v>
      </x:c>
      <x:c r="D3083" s="240" t="s">
        <x:v>4067</x:v>
      </x:c>
      <x:c r="E3083" s="240">
        <x:v>1</x:v>
      </x:c>
      <x:c r="F3083" s="241" t="s">
        <x:v>8351</x:v>
      </x:c>
      <x:c r="G3083" s="240" t="s">
        <x:v>4067</x:v>
      </x:c>
      <x:c r="H3083" s="240">
        <x:v>1</x:v>
      </x:c>
      <x:c r="I3083" s="495"/>
    </x:row>
    <x:row r="3084" spans="3:9">
      <x:c r="C3084" s="241" t="s">
        <x:v>4489</x:v>
      </x:c>
      <x:c r="D3084" s="240" t="s">
        <x:v>4067</x:v>
      </x:c>
      <x:c r="E3084" s="240">
        <x:v>1</x:v>
      </x:c>
      <x:c r="F3084" s="241" t="s">
        <x:v>8505</x:v>
      </x:c>
      <x:c r="G3084" s="240" t="s">
        <x:v>4067</x:v>
      </x:c>
      <x:c r="H3084" s="240">
        <x:v>1</x:v>
      </x:c>
      <x:c r="I3084" s="495" t="s">
        <x:v>6487</x:v>
      </x:c>
    </x:row>
    <x:row r="3085" spans="3:9">
      <x:c r="C3085" s="241" t="s">
        <x:v>12285</x:v>
      </x:c>
      <x:c r="D3085" s="240" t="s">
        <x:v>6089</x:v>
      </x:c>
      <x:c r="E3085" s="240">
        <x:v>1</x:v>
      </x:c>
      <x:c r="F3085" s="241" t="s">
        <x:v>9015</x:v>
      </x:c>
      <x:c r="G3085" s="240" t="s">
        <x:v>4067</x:v>
      </x:c>
      <x:c r="H3085" s="240">
        <x:v>1</x:v>
      </x:c>
      <x:c r="I3085" s="495"/>
    </x:row>
    <x:row r="3086" spans="3:9">
      <x:c r="C3086" s="241" t="s">
        <x:v>2554</x:v>
      </x:c>
      <x:c r="D3086" s="240" t="s">
        <x:v>6089</x:v>
      </x:c>
      <x:c r="E3086" s="240">
        <x:v>1</x:v>
      </x:c>
      <x:c r="F3086" s="241" t="s">
        <x:v>4426</x:v>
      </x:c>
      <x:c r="G3086" s="240" t="s">
        <x:v>6089</x:v>
      </x:c>
      <x:c r="H3086" s="240">
        <x:v>1</x:v>
      </x:c>
      <x:c r="I3086" s="495"/>
    </x:row>
    <x:row r="3087" spans="3:9">
      <x:c r="C3087" s="241" t="s">
        <x:v>9166</x:v>
      </x:c>
      <x:c r="D3087" s="240" t="s">
        <x:v>6089</x:v>
      </x:c>
      <x:c r="E3087" s="240">
        <x:v>1</x:v>
      </x:c>
      <x:c r="F3087" s="241" t="s">
        <x:v>8389</x:v>
      </x:c>
      <x:c r="G3087" s="240" t="s">
        <x:v>6097</x:v>
      </x:c>
      <x:c r="H3087" s="240">
        <x:v>1</x:v>
      </x:c>
      <x:c r="I3087" s="495" t="s">
        <x:v>10339</x:v>
      </x:c>
    </x:row>
    <x:row r="3088" spans="3:9">
      <x:c r="C3088" s="241" t="s">
        <x:v>4426</x:v>
      </x:c>
      <x:c r="D3088" s="240" t="s">
        <x:v>6089</x:v>
      </x:c>
      <x:c r="E3088" s="240">
        <x:v>1</x:v>
      </x:c>
      <x:c r="F3088" s="241" t="s">
        <x:v>4489</x:v>
      </x:c>
      <x:c r="G3088" s="240" t="s">
        <x:v>4067</x:v>
      </x:c>
      <x:c r="H3088" s="240">
        <x:v>1</x:v>
      </x:c>
      <x:c r="I3088" s="495" t="s">
        <x:v>6487</x:v>
      </x:c>
    </x:row>
    <x:row r="3089" spans="3:9">
      <x:c r="C3089" s="241" t="s">
        <x:v>7810</x:v>
      </x:c>
      <x:c r="D3089" s="240" t="s">
        <x:v>4027</x:v>
      </x:c>
      <x:c r="E3089" s="240">
        <x:v>1</x:v>
      </x:c>
      <x:c r="F3089" s="280" t="s">
        <x:v>8410</x:v>
      </x:c>
      <x:c r="G3089" s="281" t="s">
        <x:v>4061</x:v>
      </x:c>
      <x:c r="H3089" s="281">
        <x:v>1</x:v>
      </x:c>
      <x:c r="I3089" s="495"/>
    </x:row>
    <x:row r="3090" spans="3:9">
      <x:c r="C3090" s="241" t="s">
        <x:v>9118</x:v>
      </x:c>
      <x:c r="D3090" s="240" t="s">
        <x:v>4027</x:v>
      </x:c>
      <x:c r="E3090" s="240">
        <x:v>1</x:v>
      </x:c>
      <x:c r="F3090" s="280" t="s">
        <x:v>1947</x:v>
      </x:c>
      <x:c r="G3090" s="281" t="s">
        <x:v>4007</x:v>
      </x:c>
      <x:c r="H3090" s="281">
        <x:v>1</x:v>
      </x:c>
      <x:c r="I3090" s="495" t="s">
        <x:v>6487</x:v>
      </x:c>
    </x:row>
    <x:row r="3091" spans="3:9">
      <x:c r="C3091" s="241" t="s">
        <x:v>5843</x:v>
      </x:c>
      <x:c r="D3091" s="240" t="s">
        <x:v>4027</x:v>
      </x:c>
      <x:c r="E3091" s="240">
        <x:v>1</x:v>
      </x:c>
      <x:c r="F3091" s="280" t="s">
        <x:v>9239</x:v>
      </x:c>
      <x:c r="G3091" s="281" t="s">
        <x:v>4027</x:v>
      </x:c>
      <x:c r="H3091" s="281">
        <x:v>1</x:v>
      </x:c>
      <x:c r="I3091" s="495"/>
    </x:row>
    <x:row r="3092" spans="3:9">
      <x:c r="C3092" s="241" t="s">
        <x:v>9239</x:v>
      </x:c>
      <x:c r="D3092" s="240" t="s">
        <x:v>4027</x:v>
      </x:c>
      <x:c r="E3092" s="240">
        <x:v>1</x:v>
      </x:c>
      <x:c r="F3092" s="280" t="s">
        <x:v>1966</x:v>
      </x:c>
      <x:c r="G3092" s="281" t="s">
        <x:v>4007</x:v>
      </x:c>
      <x:c r="H3092" s="281">
        <x:v>1</x:v>
      </x:c>
      <x:c r="I3092" s="495" t="s">
        <x:v>6487</x:v>
      </x:c>
    </x:row>
    <x:row r="3093" spans="5:5">
      <x:c r="E3093" s="240">
        <x:f>SUM(E3067:E3092)</x:f>
        <x:v>27</x:v>
      </x:c>
    </x:row>
    <x:row r="3094" spans="1:9">
      <x:c r="A3094" s="232">
        <x:v>45928</x:v>
      </x:c>
      <x:c r="B3094" s="499" t="s">
        <x:v>10367</x:v>
      </x:c>
      <x:c r="C3094" s="241" t="s">
        <x:v>11356</x:v>
      </x:c>
      <x:c r="D3094" s="240" t="s">
        <x:v>6097</x:v>
      </x:c>
      <x:c r="E3094" s="240">
        <x:v>1</x:v>
      </x:c>
      <x:c r="F3094" s="241" t="s">
        <x:v>11356</x:v>
      </x:c>
      <x:c r="G3094" s="240" t="s">
        <x:v>6097</x:v>
      </x:c>
      <x:c r="H3094" s="240">
        <x:v>1</x:v>
      </x:c>
      <x:c r="I3094" s="495" t="s">
        <x:v>6487</x:v>
      </x:c>
    </x:row>
    <x:row r="3095" spans="3:9">
      <x:c r="C3095" s="241" t="s">
        <x:v>9289</x:v>
      </x:c>
      <x:c r="D3095" s="240" t="s">
        <x:v>6097</x:v>
      </x:c>
      <x:c r="E3095" s="240">
        <x:v>1</x:v>
      </x:c>
      <x:c r="F3095" s="304" t="s">
        <x:v>12489</x:v>
      </x:c>
      <x:c r="G3095" s="305" t="s">
        <x:v>4027</x:v>
      </x:c>
      <x:c r="H3095" s="305">
        <x:v>1</x:v>
      </x:c>
      <x:c r="I3095" s="495" t="s">
        <x:v>10339</x:v>
      </x:c>
    </x:row>
    <x:row r="3096" spans="3:9">
      <x:c r="C3096" s="241" t="s">
        <x:v>6099</x:v>
      </x:c>
      <x:c r="D3096" s="240" t="s">
        <x:v>6097</x:v>
      </x:c>
      <x:c r="E3096" s="240">
        <x:v>1</x:v>
      </x:c>
      <x:c r="F3096" s="241" t="s">
        <x:v>12559</x:v>
      </x:c>
      <x:c r="G3096" s="240" t="s">
        <x:v>4027</x:v>
      </x:c>
      <x:c r="H3096" s="240">
        <x:v>1</x:v>
      </x:c>
      <x:c r="I3096" s="495" t="s">
        <x:v>6487</x:v>
      </x:c>
    </x:row>
    <x:row r="3097" spans="3:9">
      <x:c r="C3097" s="241" t="s">
        <x:v>4491</x:v>
      </x:c>
      <x:c r="D3097" s="240" t="s">
        <x:v>4067</x:v>
      </x:c>
      <x:c r="E3097" s="240">
        <x:v>1</x:v>
      </x:c>
      <x:c r="F3097" s="366" t="s">
        <x:v>7829</x:v>
      </x:c>
      <x:c r="G3097" s="367" t="s">
        <x:v>7479</x:v>
      </x:c>
      <x:c r="H3097" s="367">
        <x:v>1</x:v>
      </x:c>
      <x:c r="I3097" s="495" t="s">
        <x:v>6487</x:v>
      </x:c>
    </x:row>
    <x:row r="3098" spans="3:9">
      <x:c r="C3098" s="241" t="s">
        <x:v>6065</x:v>
      </x:c>
      <x:c r="D3098" s="240" t="s">
        <x:v>4067</x:v>
      </x:c>
      <x:c r="E3098" s="240">
        <x:v>1</x:v>
      </x:c>
      <x:c r="F3098" s="241" t="s">
        <x:v>9289</x:v>
      </x:c>
      <x:c r="G3098" s="240" t="s">
        <x:v>6097</x:v>
      </x:c>
      <x:c r="H3098" s="240">
        <x:v>1</x:v>
      </x:c>
      <x:c r="I3098" s="495"/>
    </x:row>
    <x:row r="3099" spans="3:9">
      <x:c r="C3099" s="241" t="s">
        <x:v>9073</x:v>
      </x:c>
      <x:c r="D3099" s="240" t="s">
        <x:v>6089</x:v>
      </x:c>
      <x:c r="E3099" s="240">
        <x:v>1</x:v>
      </x:c>
      <x:c r="F3099" s="402" t="s">
        <x:v>9118</x:v>
      </x:c>
      <x:c r="G3099" s="403" t="s">
        <x:v>4027</x:v>
      </x:c>
      <x:c r="H3099" s="403">
        <x:v>1</x:v>
      </x:c>
      <x:c r="I3099" s="495" t="s">
        <x:v>10339</x:v>
      </x:c>
    </x:row>
    <x:row r="3100" spans="3:9">
      <x:c r="C3100" s="241" t="s">
        <x:v>9257</x:v>
      </x:c>
      <x:c r="D3100" s="240" t="s">
        <x:v>6089</x:v>
      </x:c>
      <x:c r="E3100" s="240">
        <x:v>1</x:v>
      </x:c>
      <x:c r="F3100" s="402" t="s">
        <x:v>8492</x:v>
      </x:c>
      <x:c r="G3100" s="403" t="s">
        <x:v>4027</x:v>
      </x:c>
      <x:c r="H3100" s="403">
        <x:v>1</x:v>
      </x:c>
      <x:c r="I3100" s="495" t="s">
        <x:v>6487</x:v>
      </x:c>
    </x:row>
    <x:row r="3101" spans="3:9">
      <x:c r="C3101" s="241" t="s">
        <x:v>7829</x:v>
      </x:c>
      <x:c r="D3101" s="240" t="s">
        <x:v>7479</x:v>
      </x:c>
      <x:c r="E3101" s="240">
        <x:v>1</x:v>
      </x:c>
      <x:c r="F3101" s="402" t="s">
        <x:v>9073</x:v>
      </x:c>
      <x:c r="G3101" s="403" t="s">
        <x:v>6089</x:v>
      </x:c>
      <x:c r="H3101" s="403">
        <x:v>1</x:v>
      </x:c>
      <x:c r="I3101" s="495" t="s">
        <x:v>10339</x:v>
      </x:c>
    </x:row>
    <x:row r="3102" spans="3:9">
      <x:c r="C3102" s="241" t="s">
        <x:v>12489</x:v>
      </x:c>
      <x:c r="D3102" s="240" t="s">
        <x:v>4027</x:v>
      </x:c>
      <x:c r="E3102" s="240">
        <x:v>1</x:v>
      </x:c>
      <x:c r="F3102" s="402" t="s">
        <x:v>4491</x:v>
      </x:c>
      <x:c r="G3102" s="403" t="s">
        <x:v>4067</x:v>
      </x:c>
      <x:c r="H3102" s="403">
        <x:v>1</x:v>
      </x:c>
      <x:c r="I3102" s="495"/>
    </x:row>
    <x:row r="3103" spans="3:9">
      <x:c r="C3103" s="241" t="s">
        <x:v>12559</x:v>
      </x:c>
      <x:c r="D3103" s="240" t="s">
        <x:v>4027</x:v>
      </x:c>
      <x:c r="E3103" s="240">
        <x:v>1</x:v>
      </x:c>
      <x:c r="F3103" s="241" t="s">
        <x:v>9257</x:v>
      </x:c>
      <x:c r="G3103" s="240" t="s">
        <x:v>6089</x:v>
      </x:c>
      <x:c r="H3103" s="240">
        <x:v>1</x:v>
      </x:c>
      <x:c r="I3103" s="495" t="s">
        <x:v>6487</x:v>
      </x:c>
    </x:row>
    <x:row r="3104" spans="3:9">
      <x:c r="C3104" s="241" t="s">
        <x:v>9118</x:v>
      </x:c>
      <x:c r="D3104" s="240" t="s">
        <x:v>4027</x:v>
      </x:c>
      <x:c r="E3104" s="240">
        <x:v>1</x:v>
      </x:c>
      <x:c r="F3104" s="241" t="s">
        <x:v>6065</x:v>
      </x:c>
      <x:c r="G3104" s="240" t="s">
        <x:v>4067</x:v>
      </x:c>
      <x:c r="H3104" s="240">
        <x:v>1</x:v>
      </x:c>
      <x:c r="I3104" s="495" t="s">
        <x:v>10339</x:v>
      </x:c>
    </x:row>
    <x:row r="3105" spans="3:9">
      <x:c r="C3105" s="241" t="s">
        <x:v>8492</x:v>
      </x:c>
      <x:c r="D3105" s="240" t="s">
        <x:v>4027</x:v>
      </x:c>
      <x:c r="E3105" s="240">
        <x:v>1</x:v>
      </x:c>
      <x:c r="F3105" s="280" t="s">
        <x:v>6099</x:v>
      </x:c>
      <x:c r="G3105" s="281" t="s">
        <x:v>6097</x:v>
      </x:c>
      <x:c r="H3105" s="281">
        <x:v>1</x:v>
      </x:c>
      <x:c r="I3105" s="495" t="s">
        <x:v>6487</x:v>
      </x:c>
    </x:row>
    <x:row r="3106" spans="5:5">
      <x:c r="E3106" s="240">
        <x:f>SUM(E3094:E3105)</x:f>
        <x:v>12</x:v>
      </x:c>
    </x:row>
    <x:row r="3107" spans="1:9">
      <x:c r="A3107" s="232">
        <x:v>45929</x:v>
      </x:c>
      <x:c r="B3107" s="499" t="s">
        <x:v>10315</x:v>
      </x:c>
      <x:c r="C3107" s="241" t="s">
        <x:v>5769</x:v>
      </x:c>
      <x:c r="D3107" s="240" t="s">
        <x:v>4061</x:v>
      </x:c>
      <x:c r="E3107" s="240">
        <x:v>1</x:v>
      </x:c>
      <x:c r="F3107" s="241" t="s">
        <x:v>7770</x:v>
      </x:c>
      <x:c r="G3107" s="240" t="s">
        <x:v>6097</x:v>
      </x:c>
      <x:c r="H3107" s="240">
        <x:v>1</x:v>
      </x:c>
      <x:c r="I3107" s="495" t="s">
        <x:v>6487</x:v>
      </x:c>
    </x:row>
    <x:row r="3108" spans="3:9">
      <x:c r="C3108" s="241" t="s">
        <x:v>7770</x:v>
      </x:c>
      <x:c r="D3108" s="240" t="s">
        <x:v>6097</x:v>
      </x:c>
      <x:c r="E3108" s="240">
        <x:v>1</x:v>
      </x:c>
      <x:c r="F3108" s="366" t="s">
        <x:v>2550</x:v>
      </x:c>
      <x:c r="G3108" s="367" t="s">
        <x:v>6089</x:v>
      </x:c>
      <x:c r="H3108" s="367">
        <x:v>1</x:v>
      </x:c>
      <x:c r="I3108" s="495" t="s">
        <x:v>6487</x:v>
      </x:c>
    </x:row>
    <x:row r="3109" spans="3:9">
      <x:c r="C3109" s="241" t="s">
        <x:v>8491</x:v>
      </x:c>
      <x:c r="D3109" s="240" t="s">
        <x:v>6097</x:v>
      </x:c>
      <x:c r="E3109" s="240">
        <x:v>1</x:v>
      </x:c>
      <x:c r="F3109" s="241" t="s">
        <x:v>2245</x:v>
      </x:c>
      <x:c r="G3109" s="240" t="s">
        <x:v>4067</x:v>
      </x:c>
      <x:c r="H3109" s="240">
        <x:v>1</x:v>
      </x:c>
      <x:c r="I3109" s="495" t="s">
        <x:v>10339</x:v>
      </x:c>
    </x:row>
    <x:row r="3110" spans="3:9">
      <x:c r="C3110" s="241" t="s">
        <x:v>4577</x:v>
      </x:c>
      <x:c r="D3110" s="240" t="s">
        <x:v>6097</x:v>
      </x:c>
      <x:c r="E3110" s="240">
        <x:v>1</x:v>
      </x:c>
      <x:c r="F3110" s="402" t="s">
        <x:v>4372</x:v>
      </x:c>
      <x:c r="G3110" s="403" t="s">
        <x:v>6089</x:v>
      </x:c>
      <x:c r="H3110" s="403">
        <x:v>1</x:v>
      </x:c>
      <x:c r="I3110" s="495"/>
    </x:row>
    <x:row r="3111" spans="3:9">
      <x:c r="C3111" s="241" t="s">
        <x:v>2245</x:v>
      </x:c>
      <x:c r="D3111" s="240" t="s">
        <x:v>4067</x:v>
      </x:c>
      <x:c r="E3111" s="240">
        <x:v>1</x:v>
      </x:c>
      <x:c r="F3111" s="241" t="s">
        <x:v>5769</x:v>
      </x:c>
      <x:c r="G3111" s="240" t="s">
        <x:v>4061</x:v>
      </x:c>
      <x:c r="H3111" s="240">
        <x:v>1</x:v>
      </x:c>
      <x:c r="I3111" s="495"/>
    </x:row>
    <x:row r="3112" spans="3:9">
      <x:c r="C3112" s="241" t="s">
        <x:v>2550</x:v>
      </x:c>
      <x:c r="D3112" s="240" t="s">
        <x:v>6089</x:v>
      </x:c>
      <x:c r="E3112" s="240">
        <x:v>1</x:v>
      </x:c>
      <x:c r="F3112" s="280" t="s">
        <x:v>8491</x:v>
      </x:c>
      <x:c r="G3112" s="281" t="s">
        <x:v>6097</x:v>
      </x:c>
      <x:c r="H3112" s="281">
        <x:v>1</x:v>
      </x:c>
      <x:c r="I3112" s="495" t="s">
        <x:v>10339</x:v>
      </x:c>
    </x:row>
    <x:row r="3113" spans="3:9">
      <x:c r="C3113" s="241" t="s">
        <x:v>4372</x:v>
      </x:c>
      <x:c r="D3113" s="240" t="s">
        <x:v>6089</x:v>
      </x:c>
      <x:c r="E3113" s="240">
        <x:v>1</x:v>
      </x:c>
      <x:c r="F3113" s="280" t="s">
        <x:v>4577</x:v>
      </x:c>
      <x:c r="G3113" s="281" t="s">
        <x:v>6097</x:v>
      </x:c>
      <x:c r="H3113" s="281">
        <x:v>1</x:v>
      </x:c>
      <x:c r="I3113" s="495"/>
    </x:row>
    <x:row r="3114" spans="5:5">
      <x:c r="E3114" s="240">
        <x:f>SUM(E3107:E3113)</x:f>
        <x:v>7</x:v>
      </x:c>
    </x:row>
    <x:row r="3115" spans="1:9">
      <x:c r="A3115" s="232">
        <x:v>45930</x:v>
      </x:c>
      <x:c r="B3115" s="499" t="s">
        <x:v>10377</x:v>
      </x:c>
      <x:c r="C3115" s="241" t="s">
        <x:v>7818</x:v>
      </x:c>
      <x:c r="D3115" s="240" t="s">
        <x:v>4007</x:v>
      </x:c>
      <x:c r="E3115" s="240">
        <x:v>1</x:v>
      </x:c>
      <x:c r="F3115" s="241" t="s">
        <x:v>4420</x:v>
      </x:c>
      <x:c r="G3115" s="240" t="s">
        <x:v>4067</x:v>
      </x:c>
      <x:c r="H3115" s="240">
        <x:v>1</x:v>
      </x:c>
      <x:c r="I3115" s="495" t="s">
        <x:v>6487</x:v>
      </x:c>
    </x:row>
    <x:row r="3116" spans="3:9">
      <x:c r="C3116" s="241" t="s">
        <x:v>4454</x:v>
      </x:c>
      <x:c r="D3116" s="240" t="s">
        <x:v>4007</x:v>
      </x:c>
      <x:c r="E3116" s="240">
        <x:v>1</x:v>
      </x:c>
      <x:c r="F3116" s="591" t="s">
        <x:v>6260</x:v>
      </x:c>
      <x:c r="G3116" s="592" t="s">
        <x:v>4027</x:v>
      </x:c>
      <x:c r="H3116" s="592">
        <x:v>1</x:v>
      </x:c>
      <x:c r="I3116" s="495"/>
    </x:row>
    <x:row r="3117" spans="3:9">
      <x:c r="C3117" s="241" t="s">
        <x:v>4420</x:v>
      </x:c>
      <x:c r="D3117" s="240" t="s">
        <x:v>4067</x:v>
      </x:c>
      <x:c r="E3117" s="240">
        <x:v>1</x:v>
      </x:c>
      <x:c r="F3117" s="591" t="s">
        <x:v>8539</x:v>
      </x:c>
      <x:c r="G3117" s="592" t="s">
        <x:v>4027</x:v>
      </x:c>
      <x:c r="H3117" s="592">
        <x:v>1</x:v>
      </x:c>
      <x:c r="I3117" s="495" t="s">
        <x:v>10339</x:v>
      </x:c>
    </x:row>
    <x:row r="3118" spans="3:9">
      <x:c r="C3118" s="241" t="s">
        <x:v>8969</x:v>
      </x:c>
      <x:c r="D3118" s="240" t="s">
        <x:v>4067</x:v>
      </x:c>
      <x:c r="E3118" s="240">
        <x:v>1</x:v>
      </x:c>
      <x:c r="F3118" s="241" t="s">
        <x:v>7818</x:v>
      </x:c>
      <x:c r="G3118" s="240" t="s">
        <x:v>4007</x:v>
      </x:c>
      <x:c r="H3118" s="240">
        <x:v>1</x:v>
      </x:c>
      <x:c r="I3118" s="495"/>
    </x:row>
    <x:row r="3119" spans="3:9">
      <x:c r="C3119" s="241" t="s">
        <x:v>4431</x:v>
      </x:c>
      <x:c r="D3119" s="240" t="s">
        <x:v>4067</x:v>
      </x:c>
      <x:c r="E3119" s="240">
        <x:v>1</x:v>
      </x:c>
      <x:c r="F3119" s="402" t="s">
        <x:v>4454</x:v>
      </x:c>
      <x:c r="G3119" s="403" t="s">
        <x:v>4007</x:v>
      </x:c>
      <x:c r="H3119" s="403">
        <x:v>1</x:v>
      </x:c>
      <x:c r="I3119" s="495"/>
    </x:row>
    <x:row r="3120" spans="3:9">
      <x:c r="C3120" s="241" t="s">
        <x:v>6010</x:v>
      </x:c>
      <x:c r="D3120" s="240" t="s">
        <x:v>4067</x:v>
      </x:c>
      <x:c r="E3120" s="240">
        <x:v>1</x:v>
      </x:c>
      <x:c r="F3120" s="402" t="s">
        <x:v>6092</x:v>
      </x:c>
      <x:c r="G3120" s="403" t="s">
        <x:v>4027</x:v>
      </x:c>
      <x:c r="H3120" s="403">
        <x:v>1</x:v>
      </x:c>
      <x:c r="I3120" s="495"/>
    </x:row>
    <x:row r="3121" spans="3:9">
      <x:c r="C3121" s="241" t="s">
        <x:v>6066</x:v>
      </x:c>
      <x:c r="D3121" s="240" t="s">
        <x:v>6089</x:v>
      </x:c>
      <x:c r="E3121" s="240">
        <x:v>1</x:v>
      </x:c>
      <x:c r="F3121" s="402" t="s">
        <x:v>8969</x:v>
      </x:c>
      <x:c r="G3121" s="403" t="s">
        <x:v>4067</x:v>
      </x:c>
      <x:c r="H3121" s="403">
        <x:v>1</x:v>
      </x:c>
      <x:c r="I3121" s="495" t="s">
        <x:v>6487</x:v>
      </x:c>
    </x:row>
    <x:row r="3122" spans="3:9">
      <x:c r="C3122" s="241" t="s">
        <x:v>6260</x:v>
      </x:c>
      <x:c r="D3122" s="240" t="s">
        <x:v>4027</x:v>
      </x:c>
      <x:c r="E3122" s="240">
        <x:v>1</x:v>
      </x:c>
      <x:c r="F3122" s="241" t="s">
        <x:v>4431</x:v>
      </x:c>
      <x:c r="G3122" s="240" t="s">
        <x:v>4067</x:v>
      </x:c>
      <x:c r="H3122" s="240">
        <x:v>1</x:v>
      </x:c>
      <x:c r="I3122" s="495" t="s">
        <x:v>10339</x:v>
      </x:c>
    </x:row>
    <x:row r="3123" spans="3:9">
      <x:c r="C3123" s="241" t="s">
        <x:v>8539</x:v>
      </x:c>
      <x:c r="D3123" s="240" t="s">
        <x:v>4027</x:v>
      </x:c>
      <x:c r="E3123" s="240">
        <x:v>1</x:v>
      </x:c>
      <x:c r="F3123" s="280" t="s">
        <x:v>6066</x:v>
      </x:c>
      <x:c r="G3123" s="281" t="s">
        <x:v>6089</x:v>
      </x:c>
      <x:c r="H3123" s="281">
        <x:v>1</x:v>
      </x:c>
      <x:c r="I3123" s="495"/>
    </x:row>
    <x:row r="3124" spans="3:9">
      <x:c r="C3124" s="241" t="s">
        <x:v>6092</x:v>
      </x:c>
      <x:c r="D3124" s="240" t="s">
        <x:v>4027</x:v>
      </x:c>
      <x:c r="E3124" s="240">
        <x:v>1</x:v>
      </x:c>
      <x:c r="F3124" s="280" t="s">
        <x:v>6010</x:v>
      </x:c>
      <x:c r="G3124" s="281" t="s">
        <x:v>4067</x:v>
      </x:c>
      <x:c r="H3124" s="281">
        <x:v>1</x:v>
      </x:c>
      <x:c r="I3124" s="495" t="s">
        <x:v>6487</x:v>
      </x:c>
    </x:row>
    <x:row r="3125" spans="5:5">
      <x:c r="E3125" s="240">
        <x:f>SUM(E3115:E3124)</x:f>
        <x:v>10</x:v>
      </x:c>
    </x:row>
    <x:row r="3126" spans="1:9">
      <x:c r="A3126" s="232">
        <x:v>45931</x:v>
      </x:c>
      <x:c r="B3126" s="499" t="s">
        <x:v>10352</x:v>
      </x:c>
      <x:c r="C3126" s="241" t="s">
        <x:v>8533</x:v>
      </x:c>
      <x:c r="D3126" s="240" t="s">
        <x:v>4067</x:v>
      </x:c>
      <x:c r="E3126" s="240">
        <x:v>1</x:v>
      </x:c>
      <x:c r="F3126" s="591" t="s">
        <x:v>9171</x:v>
      </x:c>
      <x:c r="G3126" s="592" t="s">
        <x:v>4027</x:v>
      </x:c>
      <x:c r="H3126" s="592">
        <x:v>1</x:v>
      </x:c>
      <x:c r="I3126" s="495" t="s">
        <x:v>6487</x:v>
      </x:c>
    </x:row>
    <x:row r="3127" spans="3:9">
      <x:c r="C3127" s="241" t="s">
        <x:v>9051</x:v>
      </x:c>
      <x:c r="D3127" s="240" t="s">
        <x:v>4067</x:v>
      </x:c>
      <x:c r="E3127" s="240">
        <x:v>1</x:v>
      </x:c>
      <x:c r="F3127" s="241" t="s">
        <x:v>8533</x:v>
      </x:c>
      <x:c r="G3127" s="240" t="s">
        <x:v>4067</x:v>
      </x:c>
      <x:c r="H3127" s="240">
        <x:v>1</x:v>
      </x:c>
      <x:c r="I3127" s="495" t="s">
        <x:v>10339</x:v>
      </x:c>
    </x:row>
    <x:row r="3128" spans="3:9">
      <x:c r="C3128" s="241" t="s">
        <x:v>6119</x:v>
      </x:c>
      <x:c r="D3128" s="240" t="s">
        <x:v>4067</x:v>
      </x:c>
      <x:c r="E3128" s="240">
        <x:v>1</x:v>
      </x:c>
      <x:c r="F3128" s="402" t="s">
        <x:v>9051</x:v>
      </x:c>
      <x:c r="G3128" s="403" t="s">
        <x:v>4067</x:v>
      </x:c>
      <x:c r="H3128" s="403">
        <x:v>1</x:v>
      </x:c>
      <x:c r="I3128" s="495" t="s">
        <x:v>6487</x:v>
      </x:c>
    </x:row>
    <x:row r="3129" spans="3:9">
      <x:c r="C3129" s="241" t="s">
        <x:v>6299</x:v>
      </x:c>
      <x:c r="D3129" s="240" t="s">
        <x:v>4067</x:v>
      </x:c>
      <x:c r="E3129" s="240">
        <x:v>1</x:v>
      </x:c>
      <x:c r="F3129" s="402" t="s">
        <x:v>6119</x:v>
      </x:c>
      <x:c r="G3129" s="403" t="s">
        <x:v>4067</x:v>
      </x:c>
      <x:c r="H3129" s="403">
        <x:v>1</x:v>
      </x:c>
      <x:c r="I3129" s="495" t="s">
        <x:v>10339</x:v>
      </x:c>
    </x:row>
    <x:row r="3130" spans="3:9">
      <x:c r="C3130" s="241" t="s">
        <x:v>4384</x:v>
      </x:c>
      <x:c r="D3130" s="240" t="s">
        <x:v>4067</x:v>
      </x:c>
      <x:c r="E3130" s="240">
        <x:v>1</x:v>
      </x:c>
      <x:c r="F3130" s="402" t="s">
        <x:v>6299</x:v>
      </x:c>
      <x:c r="G3130" s="403" t="s">
        <x:v>4067</x:v>
      </x:c>
      <x:c r="H3130" s="403">
        <x:v>1</x:v>
      </x:c>
      <x:c r="I3130" s="495" t="s">
        <x:v>10339</x:v>
      </x:c>
    </x:row>
    <x:row r="3131" spans="3:9">
      <x:c r="C3131" s="241" t="s">
        <x:v>8505</x:v>
      </x:c>
      <x:c r="D3131" s="240" t="s">
        <x:v>4067</x:v>
      </x:c>
      <x:c r="E3131" s="240">
        <x:v>1</x:v>
      </x:c>
      <x:c r="F3131" s="402" t="s">
        <x:v>4384</x:v>
      </x:c>
      <x:c r="G3131" s="403" t="s">
        <x:v>4067</x:v>
      </x:c>
      <x:c r="H3131" s="403">
        <x:v>1</x:v>
      </x:c>
      <x:c r="I3131" s="495"/>
    </x:row>
    <x:row r="3132" spans="3:9">
      <x:c r="C3132" s="241" t="s">
        <x:v>9273</x:v>
      </x:c>
      <x:c r="D3132" s="240" t="s">
        <x:v>4067</x:v>
      </x:c>
      <x:c r="E3132" s="240">
        <x:v>1</x:v>
      </x:c>
      <x:c r="F3132" s="241" t="s">
        <x:v>8505</x:v>
      </x:c>
      <x:c r="G3132" s="240" t="s">
        <x:v>4067</x:v>
      </x:c>
      <x:c r="H3132" s="240">
        <x:v>1</x:v>
      </x:c>
      <x:c r="I3132" s="495" t="s">
        <x:v>10339</x:v>
      </x:c>
    </x:row>
    <x:row r="3133" spans="3:9">
      <x:c r="C3133" s="241" t="s">
        <x:v>9171</x:v>
      </x:c>
      <x:c r="D3133" s="240" t="s">
        <x:v>4027</x:v>
      </x:c>
      <x:c r="E3133" s="240">
        <x:v>1</x:v>
      </x:c>
      <x:c r="F3133" s="280" t="s">
        <x:v>9273</x:v>
      </x:c>
      <x:c r="G3133" s="281" t="s">
        <x:v>4067</x:v>
      </x:c>
      <x:c r="H3133" s="281">
        <x:v>1</x:v>
      </x:c>
      <x:c r="I3133" s="495"/>
    </x:row>
    <x:row r="3134" spans="5:5">
      <x:c r="E3134" s="240">
        <x:f>SUM(E3126:E3133)</x:f>
        <x:v>8</x:v>
      </x:c>
    </x:row>
    <x:row r="3135" spans="1:9">
      <x:c r="A3135" s="232">
        <x:v>45932</x:v>
      </x:c>
      <x:c r="B3135" s="499" t="s">
        <x:v>10335</x:v>
      </x:c>
      <x:c r="C3135" s="241" t="s">
        <x:v>12621</x:v>
      </x:c>
      <x:c r="D3135" s="240" t="s">
        <x:v>4061</x:v>
      </x:c>
      <x:c r="E3135" s="240">
        <x:v>1</x:v>
      </x:c>
      <x:c r="F3135" s="241" t="s">
        <x:v>5855</x:v>
      </x:c>
      <x:c r="G3135" s="240" t="s">
        <x:v>6097</x:v>
      </x:c>
      <x:c r="H3135" s="240">
        <x:v>1</x:v>
      </x:c>
      <x:c r="I3135" s="495"/>
    </x:row>
    <x:row r="3136" spans="3:9">
      <x:c r="C3136" s="241" t="s">
        <x:v>9038</x:v>
      </x:c>
      <x:c r="D3136" s="240" t="s">
        <x:v>4007</x:v>
      </x:c>
      <x:c r="E3136" s="240">
        <x:v>1</x:v>
      </x:c>
      <x:c r="F3136" s="283" t="s">
        <x:v>12621</x:v>
      </x:c>
      <x:c r="G3136" s="284" t="s">
        <x:v>4061</x:v>
      </x:c>
      <x:c r="H3136" s="284">
        <x:v>1</x:v>
      </x:c>
      <x:c r="I3136" s="495" t="s">
        <x:v>10339</x:v>
      </x:c>
    </x:row>
    <x:row r="3137" spans="3:9">
      <x:c r="C3137" s="241" t="s">
        <x:v>5855</x:v>
      </x:c>
      <x:c r="D3137" s="240" t="s">
        <x:v>6097</x:v>
      </x:c>
      <x:c r="E3137" s="240">
        <x:v>1</x:v>
      </x:c>
      <x:c r="F3137" s="241" t="s">
        <x:v>9038</x:v>
      </x:c>
      <x:c r="G3137" s="240" t="s">
        <x:v>4007</x:v>
      </x:c>
      <x:c r="H3137" s="240">
        <x:v>1</x:v>
      </x:c>
      <x:c r="I3137" s="495"/>
    </x:row>
    <x:row r="3138" spans="3:9">
      <x:c r="C3138" s="241" t="s">
        <x:v>9168</x:v>
      </x:c>
      <x:c r="D3138" s="240" t="s">
        <x:v>6097</x:v>
      </x:c>
      <x:c r="E3138" s="240">
        <x:v>1</x:v>
      </x:c>
      <x:c r="F3138" s="593" t="s">
        <x:v>4556</x:v>
      </x:c>
      <x:c r="G3138" s="594" t="s">
        <x:v>4027</x:v>
      </x:c>
      <x:c r="H3138" s="594">
        <x:v>1</x:v>
      </x:c>
      <x:c r="I3138" s="495" t="s">
        <x:v>10339</x:v>
      </x:c>
    </x:row>
    <x:row r="3139" spans="3:9">
      <x:c r="C3139" s="241" t="s">
        <x:v>6099</x:v>
      </x:c>
      <x:c r="D3139" s="240" t="s">
        <x:v>6097</x:v>
      </x:c>
      <x:c r="E3139" s="240">
        <x:v>1</x:v>
      </x:c>
      <x:c r="F3139" s="241" t="s">
        <x:v>4391</x:v>
      </x:c>
      <x:c r="G3139" s="240" t="s">
        <x:v>6089</x:v>
      </x:c>
      <x:c r="H3139" s="240">
        <x:v>1</x:v>
      </x:c>
      <x:c r="I3139" s="495" t="s">
        <x:v>6487</x:v>
      </x:c>
    </x:row>
    <x:row r="3140" spans="3:9">
      <x:c r="C3140" s="241" t="s">
        <x:v>5964</x:v>
      </x:c>
      <x:c r="D3140" s="240" t="s">
        <x:v>4067</x:v>
      </x:c>
      <x:c r="E3140" s="240">
        <x:v>1</x:v>
      </x:c>
      <x:c r="F3140" s="241" t="s">
        <x:v>5964</x:v>
      </x:c>
      <x:c r="G3140" s="240" t="s">
        <x:v>4067</x:v>
      </x:c>
      <x:c r="H3140" s="240">
        <x:v>1</x:v>
      </x:c>
      <x:c r="I3140" s="495"/>
    </x:row>
    <x:row r="3141" spans="3:9">
      <x:c r="C3141" s="241" t="s">
        <x:v>9049</x:v>
      </x:c>
      <x:c r="D3141" s="240" t="s">
        <x:v>4067</x:v>
      </x:c>
      <x:c r="E3141" s="240">
        <x:v>1</x:v>
      </x:c>
      <x:c r="F3141" s="402" t="s">
        <x:v>9230</x:v>
      </x:c>
      <x:c r="G3141" s="403" t="s">
        <x:v>6089</x:v>
      </x:c>
      <x:c r="H3141" s="403">
        <x:v>1</x:v>
      </x:c>
      <x:c r="I3141" s="495"/>
    </x:row>
    <x:row r="3142" spans="3:9">
      <x:c r="C3142" s="241" t="s">
        <x:v>4391</x:v>
      </x:c>
      <x:c r="D3142" s="240" t="s">
        <x:v>6089</x:v>
      </x:c>
      <x:c r="E3142" s="240">
        <x:v>1</x:v>
      </x:c>
      <x:c r="F3142" s="241" t="s">
        <x:v>9168</x:v>
      </x:c>
      <x:c r="G3142" s="240" t="s">
        <x:v>6097</x:v>
      </x:c>
      <x:c r="H3142" s="240">
        <x:v>1</x:v>
      </x:c>
      <x:c r="I3142" s="495"/>
    </x:row>
    <x:row r="3143" spans="3:9">
      <x:c r="C3143" s="241" t="s">
        <x:v>9230</x:v>
      </x:c>
      <x:c r="D3143" s="240" t="s">
        <x:v>6089</x:v>
      </x:c>
      <x:c r="E3143" s="240">
        <x:v>1</x:v>
      </x:c>
      <x:c r="F3143" s="241" t="s">
        <x:v>5991</x:v>
      </x:c>
      <x:c r="G3143" s="240" t="s">
        <x:v>6089</x:v>
      </x:c>
      <x:c r="H3143" s="240">
        <x:v>1</x:v>
      </x:c>
      <x:c r="I3143" s="495"/>
    </x:row>
    <x:row r="3144" spans="3:9">
      <x:c r="C3144" s="241" t="s">
        <x:v>5991</x:v>
      </x:c>
      <x:c r="D3144" s="240" t="s">
        <x:v>6089</x:v>
      </x:c>
      <x:c r="E3144" s="240">
        <x:v>1</x:v>
      </x:c>
      <x:c r="F3144" s="241" t="s">
        <x:v>9049</x:v>
      </x:c>
      <x:c r="G3144" s="240" t="s">
        <x:v>4067</x:v>
      </x:c>
      <x:c r="H3144" s="240">
        <x:v>1</x:v>
      </x:c>
      <x:c r="I3144" s="495"/>
    </x:row>
    <x:row r="3145" spans="3:9">
      <x:c r="C3145" s="241" t="s">
        <x:v>4556</x:v>
      </x:c>
      <x:c r="D3145" s="240" t="s">
        <x:v>4027</x:v>
      </x:c>
      <x:c r="E3145" s="240">
        <x:v>1</x:v>
      </x:c>
      <x:c r="F3145" s="280" t="s">
        <x:v>6099</x:v>
      </x:c>
      <x:c r="G3145" s="281" t="s">
        <x:v>6097</x:v>
      </x:c>
      <x:c r="H3145" s="281">
        <x:v>1</x:v>
      </x:c>
      <x:c r="I3145" s="495" t="s">
        <x:v>10339</x:v>
      </x:c>
    </x:row>
    <x:row r="3146" spans="5:5">
      <x:c r="E3146" s="240">
        <x:f>SUM(E3135:E3145)</x:f>
        <x:v>11</x:v>
      </x:c>
    </x:row>
    <x:row r="3147" spans="1:9">
      <x:c r="A3147" s="232">
        <x:v>45933</x:v>
      </x:c>
      <x:c r="B3147" s="499" t="s">
        <x:v>10292</x:v>
      </x:c>
      <x:c r="C3147" s="241" t="s">
        <x:v>5486</x:v>
      </x:c>
      <x:c r="D3147" s="240" t="s">
        <x:v>4007</x:v>
      </x:c>
      <x:c r="E3147" s="240">
        <x:v>1</x:v>
      </x:c>
      <x:c r="F3147" s="283" t="s">
        <x:v>5617</x:v>
      </x:c>
      <x:c r="G3147" s="284" t="s">
        <x:v>4067</x:v>
      </x:c>
      <x:c r="H3147" s="284">
        <x:v>2</x:v>
      </x:c>
      <x:c r="I3147" s="495"/>
    </x:row>
    <x:row r="3148" spans="3:9">
      <x:c r="C3148" s="241" t="s">
        <x:v>8448</x:v>
      </x:c>
      <x:c r="D3148" s="240" t="s">
        <x:v>4007</x:v>
      </x:c>
      <x:c r="E3148" s="240">
        <x:v>1</x:v>
      </x:c>
      <x:c r="F3148" s="241" t="s">
        <x:v>5653</x:v>
      </x:c>
      <x:c r="G3148" s="240" t="s">
        <x:v>4027</x:v>
      </x:c>
      <x:c r="H3148" s="240">
        <x:v>1</x:v>
      </x:c>
      <x:c r="I3148" s="495"/>
    </x:row>
    <x:row r="3149" spans="3:9">
      <x:c r="C3149" s="241" t="s">
        <x:v>9063</x:v>
      </x:c>
      <x:c r="D3149" s="240" t="s">
        <x:v>4007</x:v>
      </x:c>
      <x:c r="E3149" s="240">
        <x:v>1</x:v>
      </x:c>
      <x:c r="F3149" s="603" t="s">
        <x:v>11473</x:v>
      </x:c>
      <x:c r="G3149" s="604" t="s">
        <x:v>4027</x:v>
      </x:c>
      <x:c r="H3149" s="604">
        <x:v>1</x:v>
      </x:c>
      <x:c r="I3149" s="495"/>
    </x:row>
    <x:row r="3150" spans="3:9">
      <x:c r="C3150" s="241" t="s">
        <x:v>9225</x:v>
      </x:c>
      <x:c r="D3150" s="240" t="s">
        <x:v>4007</x:v>
      </x:c>
      <x:c r="E3150" s="240">
        <x:v>1</x:v>
      </x:c>
      <x:c r="F3150" s="241" t="s">
        <x:v>7867</x:v>
      </x:c>
      <x:c r="G3150" s="240" t="s">
        <x:v>6097</x:v>
      </x:c>
      <x:c r="H3150" s="240">
        <x:v>1</x:v>
      </x:c>
      <x:c r="I3150" s="495" t="s">
        <x:v>10339</x:v>
      </x:c>
    </x:row>
    <x:row r="3151" spans="3:9">
      <x:c r="C3151" s="241" t="s">
        <x:v>7867</x:v>
      </x:c>
      <x:c r="D3151" s="240" t="s">
        <x:v>6097</x:v>
      </x:c>
      <x:c r="E3151" s="240">
        <x:v>1</x:v>
      </x:c>
      <x:c r="F3151" s="375" t="s">
        <x:v>5486</x:v>
      </x:c>
      <x:c r="G3151" s="376" t="s">
        <x:v>4007</x:v>
      </x:c>
      <x:c r="H3151" s="376">
        <x:v>1</x:v>
      </x:c>
      <x:c r="I3151" s="495"/>
    </x:row>
    <x:row r="3152" spans="3:9">
      <x:c r="C3152" s="241" t="s">
        <x:v>7655</x:v>
      </x:c>
      <x:c r="D3152" s="240" t="s">
        <x:v>6097</x:v>
      </x:c>
      <x:c r="E3152" s="240">
        <x:v>1</x:v>
      </x:c>
      <x:c r="F3152" s="241" t="s">
        <x:v>7655</x:v>
      </x:c>
      <x:c r="G3152" s="240" t="s">
        <x:v>6097</x:v>
      </x:c>
      <x:c r="H3152" s="240">
        <x:v>1</x:v>
      </x:c>
      <x:c r="I3152" s="495" t="s">
        <x:v>10339</x:v>
      </x:c>
    </x:row>
    <x:row r="3153" spans="3:9">
      <x:c r="C3153" s="241" t="s">
        <x:v>4560</x:v>
      </x:c>
      <x:c r="D3153" s="240" t="s">
        <x:v>6097</x:v>
      </x:c>
      <x:c r="E3153" s="240">
        <x:v>1</x:v>
      </x:c>
      <x:c r="F3153" s="601" t="s">
        <x:v>6304</x:v>
      </x:c>
      <x:c r="G3153" s="602" t="s">
        <x:v>4027</x:v>
      </x:c>
      <x:c r="H3153" s="602">
        <x:v>1</x:v>
      </x:c>
      <x:c r="I3153" s="495"/>
    </x:row>
    <x:row r="3154" spans="3:9">
      <x:c r="C3154" s="241" t="s">
        <x:v>6026</x:v>
      </x:c>
      <x:c r="D3154" s="240" t="s">
        <x:v>6097</x:v>
      </x:c>
      <x:c r="E3154" s="240">
        <x:v>1</x:v>
      </x:c>
      <x:c r="F3154" s="601" t="s">
        <x:v>4524</x:v>
      </x:c>
      <x:c r="G3154" s="602" t="s">
        <x:v>4067</x:v>
      </x:c>
      <x:c r="H3154" s="602">
        <x:v>1</x:v>
      </x:c>
      <x:c r="I3154" s="495" t="s">
        <x:v>6487</x:v>
      </x:c>
    </x:row>
    <x:row r="3155" spans="3:9">
      <x:c r="C3155" s="241" t="s">
        <x:v>9226</x:v>
      </x:c>
      <x:c r="D3155" s="240" t="s">
        <x:v>6097</x:v>
      </x:c>
      <x:c r="E3155" s="240">
        <x:v>1</x:v>
      </x:c>
      <x:c r="F3155" s="241" t="s">
        <x:v>8448</x:v>
      </x:c>
      <x:c r="G3155" s="240" t="s">
        <x:v>4007</x:v>
      </x:c>
      <x:c r="H3155" s="240">
        <x:v>1</x:v>
      </x:c>
      <x:c r="I3155" s="495"/>
    </x:row>
    <x:row r="3156" spans="3:9">
      <x:c r="C3156" s="241" t="s">
        <x:v>4398</x:v>
      </x:c>
      <x:c r="D3156" s="240" t="s">
        <x:v>6097</x:v>
      </x:c>
      <x:c r="E3156" s="240">
        <x:v>1</x:v>
      </x:c>
      <x:c r="F3156" s="599" t="s">
        <x:v>4560</x:v>
      </x:c>
      <x:c r="G3156" s="600" t="s">
        <x:v>6097</x:v>
      </x:c>
      <x:c r="H3156" s="600">
        <x:v>1</x:v>
      </x:c>
      <x:c r="I3156" s="495"/>
    </x:row>
    <x:row r="3157" spans="3:9">
      <x:c r="C3157" s="241" t="s">
        <x:v>4577</x:v>
      </x:c>
      <x:c r="D3157" s="240" t="s">
        <x:v>6097</x:v>
      </x:c>
      <x:c r="E3157" s="240">
        <x:v>1</x:v>
      </x:c>
      <x:c r="F3157" s="599" t="s">
        <x:v>7684</x:v>
      </x:c>
      <x:c r="G3157" s="600" t="s">
        <x:v>6089</x:v>
      </x:c>
      <x:c r="H3157" s="600">
        <x:v>1</x:v>
      </x:c>
      <x:c r="I3157" s="495"/>
    </x:row>
    <x:row r="3158" spans="3:9">
      <x:c r="C3158" s="241" t="s">
        <x:v>5617</x:v>
      </x:c>
      <x:c r="D3158" s="240" t="s">
        <x:v>4067</x:v>
      </x:c>
      <x:c r="E3158" s="240">
        <x:v>2</x:v>
      </x:c>
      <x:c r="F3158" s="599" t="s">
        <x:v>2223</x:v>
      </x:c>
      <x:c r="G3158" s="600" t="s">
        <x:v>6089</x:v>
      </x:c>
      <x:c r="H3158" s="600">
        <x:v>1</x:v>
      </x:c>
      <x:c r="I3158" s="495"/>
    </x:row>
    <x:row r="3159" spans="3:9">
      <x:c r="C3159" s="241" t="s">
        <x:v>4524</x:v>
      </x:c>
      <x:c r="D3159" s="240" t="s">
        <x:v>4067</x:v>
      </x:c>
      <x:c r="E3159" s="240">
        <x:v>1</x:v>
      </x:c>
      <x:c r="F3159" s="241" t="s">
        <x:v>5980</x:v>
      </x:c>
      <x:c r="G3159" s="240" t="s">
        <x:v>6089</x:v>
      </x:c>
      <x:c r="H3159" s="240">
        <x:v>1</x:v>
      </x:c>
      <x:c r="I3159" s="495"/>
    </x:row>
    <x:row r="3160" spans="3:9">
      <x:c r="C3160" s="241" t="s">
        <x:v>6242</x:v>
      </x:c>
      <x:c r="D3160" s="240" t="s">
        <x:v>4067</x:v>
      </x:c>
      <x:c r="E3160" s="240">
        <x:v>1</x:v>
      </x:c>
      <x:c r="F3160" s="241" t="s">
        <x:v>9095</x:v>
      </x:c>
      <x:c r="G3160" s="240" t="s">
        <x:v>6089</x:v>
      </x:c>
      <x:c r="H3160" s="240">
        <x:v>1</x:v>
      </x:c>
      <x:c r="I3160" s="495" t="s">
        <x:v>6487</x:v>
      </x:c>
    </x:row>
    <x:row r="3161" spans="3:9">
      <x:c r="C3161" s="241" t="s">
        <x:v>8470</x:v>
      </x:c>
      <x:c r="D3161" s="240" t="s">
        <x:v>4067</x:v>
      </x:c>
      <x:c r="E3161" s="240">
        <x:v>1</x:v>
      </x:c>
      <x:c r="F3161" s="241" t="s">
        <x:v>4484</x:v>
      </x:c>
      <x:c r="G3161" s="240" t="s">
        <x:v>6089</x:v>
      </x:c>
      <x:c r="H3161" s="240">
        <x:v>1</x:v>
      </x:c>
      <x:c r="I3161" s="495" t="s">
        <x:v>6487</x:v>
      </x:c>
    </x:row>
    <x:row r="3162" spans="3:9">
      <x:c r="C3162" s="241" t="s">
        <x:v>6169</x:v>
      </x:c>
      <x:c r="D3162" s="240" t="s">
        <x:v>4067</x:v>
      </x:c>
      <x:c r="E3162" s="240">
        <x:v>1</x:v>
      </x:c>
      <x:c r="F3162" s="241" t="s">
        <x:v>6242</x:v>
      </x:c>
      <x:c r="G3162" s="240" t="s">
        <x:v>4067</x:v>
      </x:c>
      <x:c r="H3162" s="240">
        <x:v>1</x:v>
      </x:c>
      <x:c r="I3162" s="495"/>
    </x:row>
    <x:row r="3163" spans="3:9">
      <x:c r="C3163" s="241" t="s">
        <x:v>6322</x:v>
      </x:c>
      <x:c r="D3163" s="240" t="s">
        <x:v>4067</x:v>
      </x:c>
      <x:c r="E3163" s="240">
        <x:v>1</x:v>
      </x:c>
      <x:c r="F3163" s="402" t="s">
        <x:v>6026</x:v>
      </x:c>
      <x:c r="G3163" s="403" t="s">
        <x:v>6097</x:v>
      </x:c>
      <x:c r="H3163" s="403">
        <x:v>1</x:v>
      </x:c>
      <x:c r="I3163" s="495"/>
    </x:row>
    <x:row r="3164" spans="3:9">
      <x:c r="C3164" s="241" t="s">
        <x:v>7684</x:v>
      </x:c>
      <x:c r="D3164" s="240" t="s">
        <x:v>6089</x:v>
      </x:c>
      <x:c r="E3164" s="240">
        <x:v>1</x:v>
      </x:c>
      <x:c r="F3164" s="402" t="s">
        <x:v>8470</x:v>
      </x:c>
      <x:c r="G3164" s="403" t="s">
        <x:v>4067</x:v>
      </x:c>
      <x:c r="H3164" s="403">
        <x:v>1</x:v>
      </x:c>
      <x:c r="I3164" s="495" t="s">
        <x:v>6487</x:v>
      </x:c>
    </x:row>
    <x:row r="3165" spans="3:9">
      <x:c r="C3165" s="241" t="s">
        <x:v>2223</x:v>
      </x:c>
      <x:c r="D3165" s="240" t="s">
        <x:v>6089</x:v>
      </x:c>
      <x:c r="E3165" s="240">
        <x:v>1</x:v>
      </x:c>
      <x:c r="F3165" s="402" t="s">
        <x:v>4551</x:v>
      </x:c>
      <x:c r="G3165" s="403" t="s">
        <x:v>6089</x:v>
      </x:c>
      <x:c r="H3165" s="403">
        <x:v>1</x:v>
      </x:c>
      <x:c r="I3165" s="495" t="s">
        <x:v>10339</x:v>
      </x:c>
    </x:row>
    <x:row r="3166" spans="3:9">
      <x:c r="C3166" s="241" t="s">
        <x:v>5980</x:v>
      </x:c>
      <x:c r="D3166" s="240" t="s">
        <x:v>6089</x:v>
      </x:c>
      <x:c r="E3166" s="240">
        <x:v>1</x:v>
      </x:c>
      <x:c r="F3166" s="402" t="s">
        <x:v>9151</x:v>
      </x:c>
      <x:c r="G3166" s="403" t="s">
        <x:v>6089</x:v>
      </x:c>
      <x:c r="H3166" s="403">
        <x:v>1</x:v>
      </x:c>
      <x:c r="I3166" s="495" t="s">
        <x:v>10339</x:v>
      </x:c>
    </x:row>
    <x:row r="3167" spans="3:9">
      <x:c r="C3167" s="241" t="s">
        <x:v>9095</x:v>
      </x:c>
      <x:c r="D3167" s="240" t="s">
        <x:v>6089</x:v>
      </x:c>
      <x:c r="E3167" s="240">
        <x:v>1</x:v>
      </x:c>
      <x:c r="F3167" s="402" t="s">
        <x:v>4457</x:v>
      </x:c>
      <x:c r="G3167" s="403" t="s">
        <x:v>6089</x:v>
      </x:c>
      <x:c r="H3167" s="403">
        <x:v>1</x:v>
      </x:c>
      <x:c r="I3167" s="495"/>
    </x:row>
    <x:row r="3168" spans="3:9">
      <x:c r="C3168" s="241" t="s">
        <x:v>4484</x:v>
      </x:c>
      <x:c r="D3168" s="240" t="s">
        <x:v>6089</x:v>
      </x:c>
      <x:c r="E3168" s="240">
        <x:v>1</x:v>
      </x:c>
      <x:c r="F3168" s="402" t="s">
        <x:v>6169</x:v>
      </x:c>
      <x:c r="G3168" s="403" t="s">
        <x:v>4067</x:v>
      </x:c>
      <x:c r="H3168" s="403">
        <x:v>1</x:v>
      </x:c>
      <x:c r="I3168" s="495"/>
    </x:row>
    <x:row r="3169" spans="3:9">
      <x:c r="C3169" s="241" t="s">
        <x:v>4551</x:v>
      </x:c>
      <x:c r="D3169" s="240" t="s">
        <x:v>6089</x:v>
      </x:c>
      <x:c r="E3169" s="240">
        <x:v>1</x:v>
      </x:c>
      <x:c r="F3169" s="241" t="s">
        <x:v>6066</x:v>
      </x:c>
      <x:c r="G3169" s="240" t="s">
        <x:v>6089</x:v>
      </x:c>
      <x:c r="H3169" s="240">
        <x:v>1</x:v>
      </x:c>
      <x:c r="I3169" s="495"/>
    </x:row>
    <x:row r="3170" spans="3:9">
      <x:c r="C3170" s="241" t="s">
        <x:v>9151</x:v>
      </x:c>
      <x:c r="D3170" s="240" t="s">
        <x:v>6089</x:v>
      </x:c>
      <x:c r="E3170" s="240">
        <x:v>1</x:v>
      </x:c>
      <x:c r="F3170" s="241" t="s">
        <x:v>9226</x:v>
      </x:c>
      <x:c r="G3170" s="240" t="s">
        <x:v>6097</x:v>
      </x:c>
      <x:c r="H3170" s="240">
        <x:v>1</x:v>
      </x:c>
      <x:c r="I3170" s="495"/>
    </x:row>
    <x:row r="3171" spans="3:9">
      <x:c r="C3171" s="241" t="s">
        <x:v>6066</x:v>
      </x:c>
      <x:c r="D3171" s="240" t="s">
        <x:v>6089</x:v>
      </x:c>
      <x:c r="E3171" s="240">
        <x:v>1</x:v>
      </x:c>
      <x:c r="F3171" s="241" t="s">
        <x:v>9063</x:v>
      </x:c>
      <x:c r="G3171" s="240" t="s">
        <x:v>4007</x:v>
      </x:c>
      <x:c r="H3171" s="240">
        <x:v>1</x:v>
      </x:c>
      <x:c r="I3171" s="495"/>
    </x:row>
    <x:row r="3172" spans="3:9">
      <x:c r="C3172" s="241" t="s">
        <x:v>4407</x:v>
      </x:c>
      <x:c r="D3172" s="240" t="s">
        <x:v>6089</x:v>
      </x:c>
      <x:c r="E3172" s="240">
        <x:v>1</x:v>
      </x:c>
      <x:c r="F3172" s="241" t="s">
        <x:v>4407</x:v>
      </x:c>
      <x:c r="G3172" s="240" t="s">
        <x:v>6089</x:v>
      </x:c>
      <x:c r="H3172" s="240">
        <x:v>1</x:v>
      </x:c>
      <x:c r="I3172" s="495"/>
    </x:row>
    <x:row r="3173" spans="3:9">
      <x:c r="C3173" s="241" t="s">
        <x:v>4478</x:v>
      </x:c>
      <x:c r="D3173" s="240" t="s">
        <x:v>6089</x:v>
      </x:c>
      <x:c r="E3173" s="240">
        <x:v>1</x:v>
      </x:c>
      <x:c r="F3173" s="241" t="s">
        <x:v>4398</x:v>
      </x:c>
      <x:c r="G3173" s="240" t="s">
        <x:v>6097</x:v>
      </x:c>
      <x:c r="H3173" s="240">
        <x:v>1</x:v>
      </x:c>
      <x:c r="I3173" s="495"/>
    </x:row>
    <x:row r="3174" spans="3:9">
      <x:c r="C3174" s="241" t="s">
        <x:v>4457</x:v>
      </x:c>
      <x:c r="D3174" s="240" t="s">
        <x:v>6089</x:v>
      </x:c>
      <x:c r="E3174" s="240">
        <x:v>1</x:v>
      </x:c>
      <x:c r="F3174" s="241" t="s">
        <x:v>9225</x:v>
      </x:c>
      <x:c r="G3174" s="240" t="s">
        <x:v>4007</x:v>
      </x:c>
      <x:c r="H3174" s="240">
        <x:v>1</x:v>
      </x:c>
      <x:c r="I3174" s="495"/>
    </x:row>
    <x:row r="3175" spans="3:9">
      <x:c r="C3175" s="241" t="s">
        <x:v>5653</x:v>
      </x:c>
      <x:c r="D3175" s="240" t="s">
        <x:v>4027</x:v>
      </x:c>
      <x:c r="E3175" s="240">
        <x:v>1</x:v>
      </x:c>
      <x:c r="F3175" s="241" t="s">
        <x:v>4577</x:v>
      </x:c>
      <x:c r="G3175" s="240" t="s">
        <x:v>6097</x:v>
      </x:c>
      <x:c r="H3175" s="240">
        <x:v>1</x:v>
      </x:c>
      <x:c r="I3175" s="495" t="s">
        <x:v>6487</x:v>
      </x:c>
    </x:row>
    <x:row r="3176" spans="3:9">
      <x:c r="C3176" s="241" t="s">
        <x:v>11473</x:v>
      </x:c>
      <x:c r="D3176" s="240" t="s">
        <x:v>4027</x:v>
      </x:c>
      <x:c r="E3176" s="240">
        <x:v>1</x:v>
      </x:c>
      <x:c r="F3176" s="280" t="s">
        <x:v>6322</x:v>
      </x:c>
      <x:c r="G3176" s="281" t="s">
        <x:v>4067</x:v>
      </x:c>
      <x:c r="H3176" s="281">
        <x:v>1</x:v>
      </x:c>
      <x:c r="I3176" s="495"/>
    </x:row>
    <x:row r="3177" spans="3:9">
      <x:c r="C3177" s="241" t="s">
        <x:v>6304</x:v>
      </x:c>
      <x:c r="D3177" s="240" t="s">
        <x:v>4027</x:v>
      </x:c>
      <x:c r="E3177" s="240">
        <x:v>1</x:v>
      </x:c>
      <x:c r="F3177" s="280" t="s">
        <x:v>4478</x:v>
      </x:c>
      <x:c r="G3177" s="281" t="s">
        <x:v>6089</x:v>
      </x:c>
      <x:c r="H3177" s="281">
        <x:v>1</x:v>
      </x:c>
      <x:c r="I3177" s="495"/>
    </x:row>
    <x:row r="3178" spans="5:5">
      <x:c r="E3178" s="240">
        <x:f>SUM(E3147:E3177)</x:f>
        <x:v>32</x:v>
      </x:c>
    </x:row>
    <x:row r="3179" spans="1:9">
      <x:c r="A3179" s="232">
        <x:v>45934</x:v>
      </x:c>
      <x:c r="B3179" s="499" t="s">
        <x:v>10312</x:v>
      </x:c>
      <x:c r="C3179" s="241" t="s">
        <x:v>9306</x:v>
      </x:c>
      <x:c r="D3179" s="240" t="s">
        <x:v>4061</x:v>
      </x:c>
      <x:c r="E3179" s="240">
        <x:v>1</x:v>
      </x:c>
      <x:c r="F3179" s="609" t="s">
        <x:v>12512</x:v>
      </x:c>
      <x:c r="G3179" s="610" t="s">
        <x:v>4067</x:v>
      </x:c>
      <x:c r="H3179" s="610">
        <x:v>1</x:v>
      </x:c>
      <x:c r="I3179" s="495" t="s">
        <x:v>6487</x:v>
      </x:c>
    </x:row>
    <x:row r="3180" spans="3:9">
      <x:c r="C3180" s="241" t="s">
        <x:v>6109</x:v>
      </x:c>
      <x:c r="D3180" s="240" t="s">
        <x:v>4007</x:v>
      </x:c>
      <x:c r="E3180" s="240">
        <x:v>1</x:v>
      </x:c>
      <x:c r="F3180" s="241" t="s">
        <x:v>5813</x:v>
      </x:c>
      <x:c r="G3180" s="240" t="s">
        <x:v>4027</x:v>
      </x:c>
      <x:c r="H3180" s="240">
        <x:v>1</x:v>
      </x:c>
      <x:c r="I3180" s="495" t="s">
        <x:v>10339</x:v>
      </x:c>
    </x:row>
    <x:row r="3181" spans="3:9">
      <x:c r="C3181" s="241" t="s">
        <x:v>8923</x:v>
      </x:c>
      <x:c r="D3181" s="240" t="s">
        <x:v>4007</x:v>
      </x:c>
      <x:c r="E3181" s="240">
        <x:v>1</x:v>
      </x:c>
      <x:c r="F3181" s="607" t="s">
        <x:v>12478</x:v>
      </x:c>
      <x:c r="G3181" s="608" t="s">
        <x:v>4067</x:v>
      </x:c>
      <x:c r="H3181" s="608">
        <x:v>1</x:v>
      </x:c>
      <x:c r="I3181" s="495"/>
    </x:row>
    <x:row r="3182" spans="3:9">
      <x:c r="C3182" s="241" t="s">
        <x:v>8375</x:v>
      </x:c>
      <x:c r="D3182" s="240" t="s">
        <x:v>4007</x:v>
      </x:c>
      <x:c r="E3182" s="240">
        <x:v>1</x:v>
      </x:c>
      <x:c r="F3182" s="241" t="s">
        <x:v>5653</x:v>
      </x:c>
      <x:c r="G3182" s="240" t="s">
        <x:v>4027</x:v>
      </x:c>
      <x:c r="H3182" s="240">
        <x:v>2</x:v>
      </x:c>
      <x:c r="I3182" s="495"/>
    </x:row>
    <x:row r="3183" spans="3:9">
      <x:c r="C3183" s="241" t="s">
        <x:v>4469</x:v>
      </x:c>
      <x:c r="D3183" s="240" t="s">
        <x:v>6097</x:v>
      </x:c>
      <x:c r="E3183" s="240">
        <x:v>1</x:v>
      </x:c>
      <x:c r="F3183" s="283" t="s">
        <x:v>12338</x:v>
      </x:c>
      <x:c r="G3183" s="284" t="s">
        <x:v>4067</x:v>
      </x:c>
      <x:c r="H3183" s="284">
        <x:v>1</x:v>
      </x:c>
      <x:c r="I3183" s="495" t="s">
        <x:v>6487</x:v>
      </x:c>
    </x:row>
    <x:row r="3184" spans="3:9">
      <x:c r="C3184" s="241" t="s">
        <x:v>9075</x:v>
      </x:c>
      <x:c r="D3184" s="240" t="s">
        <x:v>6097</x:v>
      </x:c>
      <x:c r="E3184" s="240">
        <x:v>1</x:v>
      </x:c>
      <x:c r="F3184" s="283" t="s">
        <x:v>8113</x:v>
      </x:c>
      <x:c r="G3184" s="284" t="s">
        <x:v>4067</x:v>
      </x:c>
      <x:c r="H3184" s="284">
        <x:v>1</x:v>
      </x:c>
      <x:c r="I3184" s="495" t="s">
        <x:v>6487</x:v>
      </x:c>
    </x:row>
    <x:row r="3185" spans="3:9">
      <x:c r="C3185" s="241" t="s">
        <x:v>9041</x:v>
      </x:c>
      <x:c r="D3185" s="240" t="s">
        <x:v>6097</x:v>
      </x:c>
      <x:c r="E3185" s="240">
        <x:v>1</x:v>
      </x:c>
      <x:c r="F3185" s="241" t="s">
        <x:v>4382</x:v>
      </x:c>
      <x:c r="G3185" s="240" t="s">
        <x:v>4067</x:v>
      </x:c>
      <x:c r="H3185" s="240">
        <x:v>1</x:v>
      </x:c>
      <x:c r="I3185" s="495"/>
    </x:row>
    <x:row r="3186" spans="3:9">
      <x:c r="C3186" s="241" t="s">
        <x:v>12478</x:v>
      </x:c>
      <x:c r="D3186" s="240" t="s">
        <x:v>4067</x:v>
      </x:c>
      <x:c r="E3186" s="240">
        <x:v>1</x:v>
      </x:c>
      <x:c r="F3186" s="241" t="s">
        <x:v>9025</x:v>
      </x:c>
      <x:c r="G3186" s="240" t="s">
        <x:v>4067</x:v>
      </x:c>
      <x:c r="H3186" s="240">
        <x:v>1</x:v>
      </x:c>
      <x:c r="I3186" s="495"/>
    </x:row>
    <x:row r="3187" spans="3:9">
      <x:c r="C3187" s="241" t="s">
        <x:v>12512</x:v>
      </x:c>
      <x:c r="D3187" s="240" t="s">
        <x:v>4067</x:v>
      </x:c>
      <x:c r="E3187" s="240">
        <x:v>1</x:v>
      </x:c>
      <x:c r="F3187" s="241" t="s">
        <x:v>6037</x:v>
      </x:c>
      <x:c r="G3187" s="240" t="s">
        <x:v>4067</x:v>
      </x:c>
      <x:c r="H3187" s="240">
        <x:v>1</x:v>
      </x:c>
      <x:c r="I3187" s="495"/>
    </x:row>
    <x:row r="3188" spans="3:9">
      <x:c r="C3188" s="241" t="s">
        <x:v>12338</x:v>
      </x:c>
      <x:c r="D3188" s="240" t="s">
        <x:v>4067</x:v>
      </x:c>
      <x:c r="E3188" s="240">
        <x:v>1</x:v>
      </x:c>
      <x:c r="F3188" s="241" t="s">
        <x:v>6236</x:v>
      </x:c>
      <x:c r="G3188" s="240" t="s">
        <x:v>4067</x:v>
      </x:c>
      <x:c r="H3188" s="240">
        <x:v>1</x:v>
      </x:c>
      <x:c r="I3188" s="495" t="s">
        <x:v>10339</x:v>
      </x:c>
    </x:row>
    <x:row r="3189" spans="3:9">
      <x:c r="C3189" s="241" t="s">
        <x:v>8113</x:v>
      </x:c>
      <x:c r="D3189" s="240" t="s">
        <x:v>4067</x:v>
      </x:c>
      <x:c r="E3189" s="240">
        <x:v>1</x:v>
      </x:c>
      <x:c r="F3189" s="373" t="s">
        <x:v>4444</x:v>
      </x:c>
      <x:c r="G3189" s="374" t="s">
        <x:v>4067</x:v>
      </x:c>
      <x:c r="H3189" s="374">
        <x:v>1</x:v>
      </x:c>
      <x:c r="I3189" s="495" t="s">
        <x:v>10339</x:v>
      </x:c>
    </x:row>
    <x:row r="3190" spans="3:9">
      <x:c r="C3190" s="241" t="s">
        <x:v>4382</x:v>
      </x:c>
      <x:c r="D3190" s="240" t="s">
        <x:v>4067</x:v>
      </x:c>
      <x:c r="E3190" s="240">
        <x:v>1</x:v>
      </x:c>
      <x:c r="F3190" s="373" t="s">
        <x:v>4433</x:v>
      </x:c>
      <x:c r="G3190" s="374" t="s">
        <x:v>4067</x:v>
      </x:c>
      <x:c r="H3190" s="374">
        <x:v>1</x:v>
      </x:c>
      <x:c r="I3190" s="495"/>
    </x:row>
    <x:row r="3191" spans="3:9">
      <x:c r="C3191" s="241" t="s">
        <x:v>9025</x:v>
      </x:c>
      <x:c r="D3191" s="240" t="s">
        <x:v>4067</x:v>
      </x:c>
      <x:c r="E3191" s="240">
        <x:v>1</x:v>
      </x:c>
      <x:c r="F3191" s="241" t="s">
        <x:v>9306</x:v>
      </x:c>
      <x:c r="G3191" s="240" t="s">
        <x:v>4061</x:v>
      </x:c>
      <x:c r="H3191" s="240">
        <x:v>1</x:v>
      </x:c>
      <x:c r="I3191" s="495"/>
    </x:row>
    <x:row r="3192" spans="3:9">
      <x:c r="C3192" s="241" t="s">
        <x:v>6037</x:v>
      </x:c>
      <x:c r="D3192" s="240" t="s">
        <x:v>4067</x:v>
      </x:c>
      <x:c r="E3192" s="240">
        <x:v>1</x:v>
      </x:c>
      <x:c r="F3192" s="241" t="s">
        <x:v>5986</x:v>
      </x:c>
      <x:c r="G3192" s="240" t="s">
        <x:v>4067</x:v>
      </x:c>
      <x:c r="H3192" s="240">
        <x:v>1</x:v>
      </x:c>
      <x:c r="I3192" s="495"/>
    </x:row>
    <x:row r="3193" spans="3:9">
      <x:c r="C3193" s="241" t="s">
        <x:v>6236</x:v>
      </x:c>
      <x:c r="D3193" s="240" t="s">
        <x:v>4067</x:v>
      </x:c>
      <x:c r="E3193" s="240">
        <x:v>1</x:v>
      </x:c>
      <x:c r="F3193" s="605" t="s">
        <x:v>4371</x:v>
      </x:c>
      <x:c r="G3193" s="606" t="s">
        <x:v>6089</x:v>
      </x:c>
      <x:c r="H3193" s="606">
        <x:v>1</x:v>
      </x:c>
      <x:c r="I3193" s="495" t="s">
        <x:v>10339</x:v>
      </x:c>
    </x:row>
    <x:row r="3194" spans="3:9">
      <x:c r="C3194" s="241" t="s">
        <x:v>4444</x:v>
      </x:c>
      <x:c r="D3194" s="240" t="s">
        <x:v>4067</x:v>
      </x:c>
      <x:c r="E3194" s="240">
        <x:v>1</x:v>
      </x:c>
      <x:c r="F3194" s="241" t="s">
        <x:v>9051</x:v>
      </x:c>
      <x:c r="G3194" s="240" t="s">
        <x:v>4067</x:v>
      </x:c>
      <x:c r="H3194" s="240">
        <x:v>1</x:v>
      </x:c>
      <x:c r="I3194" s="495" t="s">
        <x:v>10339</x:v>
      </x:c>
    </x:row>
    <x:row r="3195" spans="3:9">
      <x:c r="C3195" s="241" t="s">
        <x:v>4433</x:v>
      </x:c>
      <x:c r="D3195" s="240" t="s">
        <x:v>4067</x:v>
      </x:c>
      <x:c r="E3195" s="240">
        <x:v>1</x:v>
      </x:c>
      <x:c r="F3195" s="241" t="s">
        <x:v>4469</x:v>
      </x:c>
      <x:c r="G3195" s="240" t="s">
        <x:v>6097</x:v>
      </x:c>
      <x:c r="H3195" s="240">
        <x:v>1</x:v>
      </x:c>
      <x:c r="I3195" s="495" t="s">
        <x:v>10339</x:v>
      </x:c>
    </x:row>
    <x:row r="3196" spans="3:9">
      <x:c r="C3196" s="241" t="s">
        <x:v>5986</x:v>
      </x:c>
      <x:c r="D3196" s="240" t="s">
        <x:v>4067</x:v>
      </x:c>
      <x:c r="E3196" s="240">
        <x:v>1</x:v>
      </x:c>
      <x:c r="F3196" s="241" t="s">
        <x:v>9138</x:v>
      </x:c>
      <x:c r="G3196" s="240" t="s">
        <x:v>4067</x:v>
      </x:c>
      <x:c r="H3196" s="240">
        <x:v>1</x:v>
      </x:c>
      <x:c r="I3196" s="495" t="s">
        <x:v>6487</x:v>
      </x:c>
    </x:row>
    <x:row r="3197" spans="3:9">
      <x:c r="C3197" s="241" t="s">
        <x:v>9051</x:v>
      </x:c>
      <x:c r="D3197" s="240" t="s">
        <x:v>4067</x:v>
      </x:c>
      <x:c r="E3197" s="240">
        <x:v>1</x:v>
      </x:c>
      <x:c r="F3197" s="241" t="s">
        <x:v>4484</x:v>
      </x:c>
      <x:c r="G3197" s="240" t="s">
        <x:v>6089</x:v>
      </x:c>
      <x:c r="H3197" s="240">
        <x:v>1</x:v>
      </x:c>
      <x:c r="I3197" s="495" t="s">
        <x:v>10339</x:v>
      </x:c>
    </x:row>
    <x:row r="3198" spans="3:9">
      <x:c r="C3198" s="241" t="s">
        <x:v>9138</x:v>
      </x:c>
      <x:c r="D3198" s="240" t="s">
        <x:v>4067</x:v>
      </x:c>
      <x:c r="E3198" s="240">
        <x:v>1</x:v>
      </x:c>
      <x:c r="F3198" s="396" t="s">
        <x:v>9143</x:v>
      </x:c>
      <x:c r="G3198" s="397" t="s">
        <x:v>4067</x:v>
      </x:c>
      <x:c r="H3198" s="397">
        <x:v>1</x:v>
      </x:c>
      <x:c r="I3198" s="495"/>
    </x:row>
    <x:row r="3199" spans="3:9">
      <x:c r="C3199" s="241" t="s">
        <x:v>9143</x:v>
      </x:c>
      <x:c r="D3199" s="240" t="s">
        <x:v>4067</x:v>
      </x:c>
      <x:c r="E3199" s="240">
        <x:v>1</x:v>
      </x:c>
      <x:c r="F3199" s="396" t="s">
        <x:v>8375</x:v>
      </x:c>
      <x:c r="G3199" s="397" t="s">
        <x:v>4007</x:v>
      </x:c>
      <x:c r="H3199" s="397">
        <x:v>1</x:v>
      </x:c>
      <x:c r="I3199" s="495" t="s">
        <x:v>10339</x:v>
      </x:c>
    </x:row>
    <x:row r="3200" spans="3:9">
      <x:c r="C3200" s="241" t="s">
        <x:v>9079</x:v>
      </x:c>
      <x:c r="D3200" s="240" t="s">
        <x:v>4067</x:v>
      </x:c>
      <x:c r="E3200" s="240">
        <x:v>1</x:v>
      </x:c>
      <x:c r="F3200" s="396" t="s">
        <x:v>9079</x:v>
      </x:c>
      <x:c r="G3200" s="397" t="s">
        <x:v>4067</x:v>
      </x:c>
      <x:c r="H3200" s="397">
        <x:v>1</x:v>
      </x:c>
      <x:c r="I3200" s="495"/>
    </x:row>
    <x:row r="3201" spans="3:9">
      <x:c r="C3201" s="241" t="s">
        <x:v>9049</x:v>
      </x:c>
      <x:c r="D3201" s="240" t="s">
        <x:v>4067</x:v>
      </x:c>
      <x:c r="E3201" s="240">
        <x:v>1</x:v>
      </x:c>
      <x:c r="F3201" s="396" t="s">
        <x:v>9049</x:v>
      </x:c>
      <x:c r="G3201" s="397" t="s">
        <x:v>4067</x:v>
      </x:c>
      <x:c r="H3201" s="397">
        <x:v>1</x:v>
      </x:c>
      <x:c r="I3201" s="495"/>
    </x:row>
    <x:row r="3202" spans="3:9">
      <x:c r="C3202" s="241" t="s">
        <x:v>6267</x:v>
      </x:c>
      <x:c r="D3202" s="240" t="s">
        <x:v>4067</x:v>
      </x:c>
      <x:c r="E3202" s="240">
        <x:v>2</x:v>
      </x:c>
      <x:c r="F3202" s="396" t="s">
        <x:v>6267</x:v>
      </x:c>
      <x:c r="G3202" s="397" t="s">
        <x:v>4067</x:v>
      </x:c>
      <x:c r="H3202" s="397">
        <x:v>2</x:v>
      </x:c>
      <x:c r="I3202" s="495" t="s">
        <x:v>6487</x:v>
      </x:c>
    </x:row>
    <x:row r="3203" spans="3:9">
      <x:c r="C3203" s="241" t="s">
        <x:v>9243</x:v>
      </x:c>
      <x:c r="D3203" s="240" t="s">
        <x:v>4067</x:v>
      </x:c>
      <x:c r="E3203" s="240">
        <x:v>1</x:v>
      </x:c>
      <x:c r="F3203" s="241" t="s">
        <x:v>9243</x:v>
      </x:c>
      <x:c r="G3203" s="240" t="s">
        <x:v>4067</x:v>
      </x:c>
      <x:c r="H3203" s="240">
        <x:v>1</x:v>
      </x:c>
      <x:c r="I3203" s="495" t="s">
        <x:v>10339</x:v>
      </x:c>
    </x:row>
    <x:row r="3204" spans="3:9">
      <x:c r="C3204" s="241" t="s">
        <x:v>9314</x:v>
      </x:c>
      <x:c r="D3204" s="240" t="s">
        <x:v>4067</x:v>
      </x:c>
      <x:c r="E3204" s="240">
        <x:v>1</x:v>
      </x:c>
      <x:c r="F3204" s="241" t="s">
        <x:v>4503</x:v>
      </x:c>
      <x:c r="G3204" s="240" t="s">
        <x:v>6089</x:v>
      </x:c>
      <x:c r="H3204" s="240">
        <x:v>1</x:v>
      </x:c>
      <x:c r="I3204" s="495"/>
    </x:row>
    <x:row r="3205" spans="3:9">
      <x:c r="C3205" s="241" t="s">
        <x:v>4371</x:v>
      </x:c>
      <x:c r="D3205" s="240" t="s">
        <x:v>6089</x:v>
      </x:c>
      <x:c r="E3205" s="240">
        <x:v>1</x:v>
      </x:c>
      <x:c r="F3205" s="241" t="s">
        <x:v>9075</x:v>
      </x:c>
      <x:c r="G3205" s="240" t="s">
        <x:v>6097</x:v>
      </x:c>
      <x:c r="H3205" s="240">
        <x:v>1</x:v>
      </x:c>
      <x:c r="I3205" s="495"/>
    </x:row>
    <x:row r="3206" spans="3:9">
      <x:c r="C3206" s="241" t="s">
        <x:v>4484</x:v>
      </x:c>
      <x:c r="D3206" s="240" t="s">
        <x:v>6089</x:v>
      </x:c>
      <x:c r="E3206" s="240">
        <x:v>1</x:v>
      </x:c>
      <x:c r="F3206" s="241" t="s">
        <x:v>9239</x:v>
      </x:c>
      <x:c r="G3206" s="240" t="s">
        <x:v>4027</x:v>
      </x:c>
      <x:c r="H3206" s="240">
        <x:v>1</x:v>
      </x:c>
      <x:c r="I3206" s="495"/>
    </x:row>
    <x:row r="3207" spans="3:9">
      <x:c r="C3207" s="241" t="s">
        <x:v>4503</x:v>
      </x:c>
      <x:c r="D3207" s="240" t="s">
        <x:v>6089</x:v>
      </x:c>
      <x:c r="E3207" s="240">
        <x:v>1</x:v>
      </x:c>
      <x:c r="F3207" s="241" t="s">
        <x:v>6109</x:v>
      </x:c>
      <x:c r="G3207" s="240" t="s">
        <x:v>4007</x:v>
      </x:c>
      <x:c r="H3207" s="240">
        <x:v>1</x:v>
      </x:c>
      <x:c r="I3207" s="495"/>
    </x:row>
    <x:row r="3208" spans="3:9">
      <x:c r="C3208" s="241" t="s">
        <x:v>8378</x:v>
      </x:c>
      <x:c r="D3208" s="240" t="s">
        <x:v>6089</x:v>
      </x:c>
      <x:c r="E3208" s="240">
        <x:v>1</x:v>
      </x:c>
      <x:c r="F3208" s="280" t="s">
        <x:v>8378</x:v>
      </x:c>
      <x:c r="G3208" s="281" t="s">
        <x:v>6089</x:v>
      </x:c>
      <x:c r="H3208" s="281">
        <x:v>1</x:v>
      </x:c>
      <x:c r="I3208" s="495"/>
    </x:row>
    <x:row r="3209" spans="3:9">
      <x:c r="C3209" s="241" t="s">
        <x:v>1956</x:v>
      </x:c>
      <x:c r="D3209" s="240" t="s">
        <x:v>6089</x:v>
      </x:c>
      <x:c r="E3209" s="240">
        <x:v>1</x:v>
      </x:c>
      <x:c r="F3209" s="280" t="s">
        <x:v>8923</x:v>
      </x:c>
      <x:c r="G3209" s="281" t="s">
        <x:v>4007</x:v>
      </x:c>
      <x:c r="H3209" s="281">
        <x:v>1</x:v>
      </x:c>
      <x:c r="I3209" s="495"/>
    </x:row>
    <x:row r="3210" spans="3:9">
      <x:c r="C3210" s="241" t="s">
        <x:v>5813</x:v>
      </x:c>
      <x:c r="D3210" s="240" t="s">
        <x:v>4027</x:v>
      </x:c>
      <x:c r="E3210" s="240">
        <x:v>1</x:v>
      </x:c>
      <x:c r="F3210" s="280" t="s">
        <x:v>6015</x:v>
      </x:c>
      <x:c r="G3210" s="281" t="s">
        <x:v>4027</x:v>
      </x:c>
      <x:c r="H3210" s="281">
        <x:v>1</x:v>
      </x:c>
      <x:c r="I3210" s="495"/>
    </x:row>
    <x:row r="3211" spans="3:9">
      <x:c r="C3211" s="241" t="s">
        <x:v>5653</x:v>
      </x:c>
      <x:c r="D3211" s="240" t="s">
        <x:v>4027</x:v>
      </x:c>
      <x:c r="E3211" s="240">
        <x:v>2</x:v>
      </x:c>
      <x:c r="F3211" s="280" t="s">
        <x:v>1956</x:v>
      </x:c>
      <x:c r="G3211" s="281" t="s">
        <x:v>6089</x:v>
      </x:c>
      <x:c r="H3211" s="281">
        <x:v>1</x:v>
      </x:c>
      <x:c r="I3211" s="495"/>
    </x:row>
    <x:row r="3212" spans="3:9">
      <x:c r="C3212" s="241" t="s">
        <x:v>9239</x:v>
      </x:c>
      <x:c r="D3212" s="240" t="s">
        <x:v>4027</x:v>
      </x:c>
      <x:c r="E3212" s="240">
        <x:v>1</x:v>
      </x:c>
      <x:c r="F3212" s="280" t="s">
        <x:v>9041</x:v>
      </x:c>
      <x:c r="G3212" s="281" t="s">
        <x:v>6097</x:v>
      </x:c>
      <x:c r="H3212" s="281">
        <x:v>1</x:v>
      </x:c>
      <x:c r="I3212" s="495"/>
    </x:row>
    <x:row r="3213" spans="3:9">
      <x:c r="C3213" s="241" t="s">
        <x:v>6015</x:v>
      </x:c>
      <x:c r="D3213" s="240" t="s">
        <x:v>4027</x:v>
      </x:c>
      <x:c r="E3213" s="240">
        <x:v>1</x:v>
      </x:c>
      <x:c r="F3213" s="280" t="s">
        <x:v>9314</x:v>
      </x:c>
      <x:c r="G3213" s="281" t="s">
        <x:v>4067</x:v>
      </x:c>
      <x:c r="H3213" s="281">
        <x:v>1</x:v>
      </x:c>
      <x:c r="I3213" s="495"/>
    </x:row>
    <x:row r="3214" spans="5:5">
      <x:c r="E3214" s="240">
        <x:f>SUM(E3179:E3213)</x:f>
        <x:v>37</x:v>
      </x:c>
    </x:row>
    <x:row r="3215" spans="1:9">
      <x:c r="A3215" s="232">
        <x:v>45935</x:v>
      </x:c>
      <x:c r="B3215" s="499" t="s">
        <x:v>10367</x:v>
      </x:c>
      <x:c r="C3215" s="241" t="s">
        <x:v>8930</x:v>
      </x:c>
      <x:c r="D3215" s="240" t="s">
        <x:v>4061</x:v>
      </x:c>
      <x:c r="E3215" s="240">
        <x:v>1</x:v>
      </x:c>
      <x:c r="F3215" s="605" t="s">
        <x:v>9123</x:v>
      </x:c>
      <x:c r="G3215" s="606" t="s">
        <x:v>6089</x:v>
      </x:c>
      <x:c r="H3215" s="606">
        <x:v>1</x:v>
      </x:c>
      <x:c r="I3215" s="495" t="s">
        <x:v>6487</x:v>
      </x:c>
    </x:row>
    <x:row r="3216" spans="3:9">
      <x:c r="C3216" s="241" t="s">
        <x:v>9289</x:v>
      </x:c>
      <x:c r="D3216" s="240" t="s">
        <x:v>6097</x:v>
      </x:c>
      <x:c r="E3216" s="240">
        <x:v>1</x:v>
      </x:c>
      <x:c r="F3216" s="605" t="s">
        <x:v>9289</x:v>
      </x:c>
      <x:c r="G3216" s="606" t="s">
        <x:v>6097</x:v>
      </x:c>
      <x:c r="H3216" s="606">
        <x:v>1</x:v>
      </x:c>
      <x:c r="I3216" s="495" t="s">
        <x:v>6487</x:v>
      </x:c>
    </x:row>
    <x:row r="3217" spans="3:9">
      <x:c r="C3217" s="241" t="s">
        <x:v>4400</x:v>
      </x:c>
      <x:c r="D3217" s="240" t="s">
        <x:v>6097</x:v>
      </x:c>
      <x:c r="E3217" s="240">
        <x:v>1</x:v>
      </x:c>
      <x:c r="F3217" s="241" t="s">
        <x:v>2018</x:v>
      </x:c>
      <x:c r="G3217" s="240" t="s">
        <x:v>4067</x:v>
      </x:c>
      <x:c r="H3217" s="240">
        <x:v>1</x:v>
      </x:c>
      <x:c r="I3217" s="495" t="s">
        <x:v>10339</x:v>
      </x:c>
    </x:row>
    <x:row r="3218" spans="3:9">
      <x:c r="C3218" s="241" t="s">
        <x:v>2018</x:v>
      </x:c>
      <x:c r="D3218" s="240" t="s">
        <x:v>4067</x:v>
      </x:c>
      <x:c r="E3218" s="240">
        <x:v>1</x:v>
      </x:c>
      <x:c r="F3218" s="241" t="s">
        <x:v>5975</x:v>
      </x:c>
      <x:c r="G3218" s="240" t="s">
        <x:v>4067</x:v>
      </x:c>
      <x:c r="H3218" s="240">
        <x:v>1</x:v>
      </x:c>
      <x:c r="I3218" s="495"/>
    </x:row>
    <x:row r="3219" spans="3:9">
      <x:c r="C3219" s="241" t="s">
        <x:v>5975</x:v>
      </x:c>
      <x:c r="D3219" s="240" t="s">
        <x:v>4067</x:v>
      </x:c>
      <x:c r="E3219" s="240">
        <x:v>1</x:v>
      </x:c>
      <x:c r="F3219" s="402" t="s">
        <x:v>8930</x:v>
      </x:c>
      <x:c r="G3219" s="403" t="s">
        <x:v>4061</x:v>
      </x:c>
      <x:c r="H3219" s="403">
        <x:v>1</x:v>
      </x:c>
      <x:c r="I3219" s="495" t="s">
        <x:v>10339</x:v>
      </x:c>
    </x:row>
    <x:row r="3220" spans="3:9">
      <x:c r="C3220" s="241" t="s">
        <x:v>6011</x:v>
      </x:c>
      <x:c r="D3220" s="240" t="s">
        <x:v>4067</x:v>
      </x:c>
      <x:c r="E3220" s="240">
        <x:v>1</x:v>
      </x:c>
      <x:c r="F3220" s="402" t="s">
        <x:v>6011</x:v>
      </x:c>
      <x:c r="G3220" s="403" t="s">
        <x:v>4067</x:v>
      </x:c>
      <x:c r="H3220" s="403">
        <x:v>1</x:v>
      </x:c>
      <x:c r="I3220" s="495"/>
    </x:row>
    <x:row r="3221" spans="3:9">
      <x:c r="C3221" s="241" t="s">
        <x:v>4589</x:v>
      </x:c>
      <x:c r="D3221" s="240" t="s">
        <x:v>4067</x:v>
      </x:c>
      <x:c r="E3221" s="240">
        <x:v>1</x:v>
      </x:c>
      <x:c r="F3221" s="241" t="s">
        <x:v>8522</x:v>
      </x:c>
      <x:c r="G3221" s="240" t="s">
        <x:v>6089</x:v>
      </x:c>
      <x:c r="H3221" s="240">
        <x:v>1</x:v>
      </x:c>
      <x:c r="I3221" s="495"/>
    </x:row>
    <x:row r="3222" spans="3:9">
      <x:c r="C3222" s="241" t="s">
        <x:v>9123</x:v>
      </x:c>
      <x:c r="D3222" s="240" t="s">
        <x:v>6089</x:v>
      </x:c>
      <x:c r="E3222" s="240">
        <x:v>1</x:v>
      </x:c>
      <x:c r="F3222" s="280" t="s">
        <x:v>4400</x:v>
      </x:c>
      <x:c r="G3222" s="281" t="s">
        <x:v>6097</x:v>
      </x:c>
      <x:c r="H3222" s="281">
        <x:v>1</x:v>
      </x:c>
      <x:c r="I3222" s="495"/>
    </x:row>
    <x:row r="3223" spans="3:9">
      <x:c r="C3223" s="241" t="s">
        <x:v>8522</x:v>
      </x:c>
      <x:c r="D3223" s="240" t="s">
        <x:v>6089</x:v>
      </x:c>
      <x:c r="E3223" s="240">
        <x:v>1</x:v>
      </x:c>
      <x:c r="F3223" s="280" t="s">
        <x:v>4589</x:v>
      </x:c>
      <x:c r="G3223" s="281" t="s">
        <x:v>4067</x:v>
      </x:c>
      <x:c r="H3223" s="281">
        <x:v>1</x:v>
      </x:c>
      <x:c r="I3223" s="495"/>
    </x:row>
    <x:row r="3224" spans="3:9">
      <x:c r="C3224" s="241" t="s">
        <x:v>1956</x:v>
      </x:c>
      <x:c r="D3224" s="240" t="s">
        <x:v>6089</x:v>
      </x:c>
      <x:c r="E3224" s="240">
        <x:v>1</x:v>
      </x:c>
      <x:c r="F3224" s="280" t="s">
        <x:v>1956</x:v>
      </x:c>
      <x:c r="G3224" s="281" t="s">
        <x:v>6089</x:v>
      </x:c>
      <x:c r="H3224" s="281">
        <x:v>1</x:v>
      </x:c>
      <x:c r="I3224" s="495" t="s">
        <x:v>6487</x:v>
      </x:c>
    </x:row>
    <x:row r="3225" spans="5:5">
      <x:c r="E3225" s="240">
        <x:f>SUM(E3215:E3224)</x:f>
        <x:v>10</x:v>
      </x:c>
    </x:row>
    <x:row r="3226" spans="1:9">
      <x:c r="A3226" s="232">
        <x:v>45936</x:v>
      </x:c>
      <x:c r="B3226" s="499" t="s">
        <x:v>10315</x:v>
      </x:c>
      <x:c r="C3226" s="241" t="s">
        <x:v>12189</x:v>
      </x:c>
      <x:c r="D3226" s="240" t="s">
        <x:v>4067</x:v>
      </x:c>
      <x:c r="E3226" s="240">
        <x:v>1</x:v>
      </x:c>
      <x:c r="F3226" s="408" t="s">
        <x:v>12189</x:v>
      </x:c>
      <x:c r="G3226" s="409" t="s">
        <x:v>4067</x:v>
      </x:c>
      <x:c r="H3226" s="409">
        <x:v>1</x:v>
      </x:c>
      <x:c r="I3226" s="495" t="s">
        <x:v>6487</x:v>
      </x:c>
    </x:row>
    <x:row r="3227" spans="3:9">
      <x:c r="C3227" s="241" t="s">
        <x:v>2077</x:v>
      </x:c>
      <x:c r="D3227" s="240" t="s">
        <x:v>6089</x:v>
      </x:c>
      <x:c r="E3227" s="240">
        <x:v>1</x:v>
      </x:c>
      <x:c r="F3227" s="241" t="s">
        <x:v>2077</x:v>
      </x:c>
      <x:c r="G3227" s="392" t="s">
        <x:v>6089</x:v>
      </x:c>
      <x:c r="H3227" s="392">
        <x:v>1</x:v>
      </x:c>
      <x:c r="I3227" s="495"/>
    </x:row>
    <x:row r="3228" spans="3:9">
      <x:c r="C3228" s="241" t="s">
        <x:v>6066</x:v>
      </x:c>
      <x:c r="D3228" s="240" t="s">
        <x:v>6089</x:v>
      </x:c>
      <x:c r="E3228" s="240">
        <x:v>1</x:v>
      </x:c>
      <x:c r="F3228" s="402" t="s">
        <x:v>6066</x:v>
      </x:c>
      <x:c r="G3228" s="403" t="s">
        <x:v>6089</x:v>
      </x:c>
      <x:c r="H3228" s="403">
        <x:v>1</x:v>
      </x:c>
      <x:c r="I3228" s="495"/>
    </x:row>
    <x:row r="3229" spans="5:5">
      <x:c r="E3229" s="240">
        <x:f>SUM(E3226:E3228)</x:f>
        <x:v>3</x:v>
      </x:c>
    </x:row>
    <x:row r="3230" spans="1:9">
      <x:c r="A3230" s="232">
        <x:v>45937</x:v>
      </x:c>
      <x:c r="B3230" s="499" t="s">
        <x:v>10377</x:v>
      </x:c>
      <x:c r="C3230" s="241" t="s">
        <x:v>5691</x:v>
      </x:c>
      <x:c r="D3230" s="240" t="s">
        <x:v>4067</x:v>
      </x:c>
      <x:c r="E3230" s="240">
        <x:v>1</x:v>
      </x:c>
      <x:c r="F3230" s="241" t="s">
        <x:v>5683</x:v>
      </x:c>
      <x:c r="G3230" s="240" t="s">
        <x:v>4067</x:v>
      </x:c>
      <x:c r="H3230" s="240">
        <x:v>1</x:v>
      </x:c>
      <x:c r="I3230" s="495"/>
    </x:row>
    <x:row r="3231" spans="3:9">
      <x:c r="C3231" s="241" t="s">
        <x:v>5683</x:v>
      </x:c>
      <x:c r="D3231" s="240" t="s">
        <x:v>4067</x:v>
      </x:c>
      <x:c r="E3231" s="240">
        <x:v>1</x:v>
      </x:c>
      <x:c r="F3231" s="241" t="s">
        <x:v>8098</x:v>
      </x:c>
      <x:c r="G3231" s="240" t="s">
        <x:v>4067</x:v>
      </x:c>
      <x:c r="H3231" s="240">
        <x:v>1</x:v>
      </x:c>
      <x:c r="I3231" s="495" t="s">
        <x:v>10339</x:v>
      </x:c>
    </x:row>
    <x:row r="3232" spans="3:9">
      <x:c r="C3232" s="241" t="s">
        <x:v>8098</x:v>
      </x:c>
      <x:c r="D3232" s="240" t="s">
        <x:v>4067</x:v>
      </x:c>
      <x:c r="E3232" s="240">
        <x:v>1</x:v>
      </x:c>
      <x:c r="F3232" s="283" t="s">
        <x:v>2470</x:v>
      </x:c>
      <x:c r="G3232" s="284" t="s">
        <x:v>4067</x:v>
      </x:c>
      <x:c r="H3232" s="284">
        <x:v>1</x:v>
      </x:c>
      <x:c r="I3232" s="495" t="s">
        <x:v>10339</x:v>
      </x:c>
    </x:row>
    <x:row r="3233" spans="3:9">
      <x:c r="C3233" s="241" t="s">
        <x:v>2470</x:v>
      </x:c>
      <x:c r="D3233" s="240" t="s">
        <x:v>4067</x:v>
      </x:c>
      <x:c r="E3233" s="240">
        <x:v>1</x:v>
      </x:c>
      <x:c r="F3233" s="241" t="s">
        <x:v>7734</x:v>
      </x:c>
      <x:c r="G3233" s="240" t="s">
        <x:v>4027</x:v>
      </x:c>
      <x:c r="H3233" s="240">
        <x:v>1</x:v>
      </x:c>
      <x:c r="I3233" s="495"/>
    </x:row>
    <x:row r="3234" spans="3:9">
      <x:c r="C3234" s="241" t="s">
        <x:v>9138</x:v>
      </x:c>
      <x:c r="D3234" s="240" t="s">
        <x:v>4067</x:v>
      </x:c>
      <x:c r="E3234" s="240">
        <x:v>1</x:v>
      </x:c>
      <x:c r="F3234" s="408" t="s">
        <x:v>5691</x:v>
      </x:c>
      <x:c r="G3234" s="409" t="s">
        <x:v>4067</x:v>
      </x:c>
      <x:c r="H3234" s="409">
        <x:v>1</x:v>
      </x:c>
      <x:c r="I3234" s="495" t="s">
        <x:v>10339</x:v>
      </x:c>
    </x:row>
    <x:row r="3235" spans="3:9">
      <x:c r="C3235" s="241" t="s">
        <x:v>4352</x:v>
      </x:c>
      <x:c r="D3235" s="240" t="s">
        <x:v>4067</x:v>
      </x:c>
      <x:c r="E3235" s="240">
        <x:v>1</x:v>
      </x:c>
      <x:c r="F3235" s="241" t="s">
        <x:v>9138</x:v>
      </x:c>
      <x:c r="G3235" s="240" t="s">
        <x:v>4067</x:v>
      </x:c>
      <x:c r="H3235" s="240">
        <x:v>1</x:v>
      </x:c>
      <x:c r="I3235" s="495" t="s">
        <x:v>10339</x:v>
      </x:c>
    </x:row>
    <x:row r="3236" spans="3:9">
      <x:c r="C3236" s="241" t="s">
        <x:v>4589</x:v>
      </x:c>
      <x:c r="D3236" s="240" t="s">
        <x:v>4067</x:v>
      </x:c>
      <x:c r="E3236" s="240">
        <x:v>1</x:v>
      </x:c>
      <x:c r="F3236" s="402" t="s">
        <x:v>4352</x:v>
      </x:c>
      <x:c r="G3236" s="403" t="s">
        <x:v>4067</x:v>
      </x:c>
      <x:c r="H3236" s="403">
        <x:v>1</x:v>
      </x:c>
      <x:c r="I3236" s="495"/>
    </x:row>
    <x:row r="3237" spans="3:9">
      <x:c r="C3237" s="241" t="s">
        <x:v>4466</x:v>
      </x:c>
      <x:c r="D3237" s="240" t="s">
        <x:v>6089</x:v>
      </x:c>
      <x:c r="E3237" s="240">
        <x:v>1</x:v>
      </x:c>
      <x:c r="F3237" s="241" t="s">
        <x:v>9239</x:v>
      </x:c>
      <x:c r="G3237" s="240" t="s">
        <x:v>4027</x:v>
      </x:c>
      <x:c r="H3237" s="240">
        <x:v>1</x:v>
      </x:c>
      <x:c r="I3237" s="495"/>
    </x:row>
    <x:row r="3238" spans="3:9">
      <x:c r="C3238" s="241" t="s">
        <x:v>7734</x:v>
      </x:c>
      <x:c r="D3238" s="240" t="s">
        <x:v>4027</x:v>
      </x:c>
      <x:c r="E3238" s="240">
        <x:v>1</x:v>
      </x:c>
      <x:c r="F3238" s="280" t="s">
        <x:v>4589</x:v>
      </x:c>
      <x:c r="G3238" s="281" t="s">
        <x:v>4067</x:v>
      </x:c>
      <x:c r="H3238" s="281">
        <x:v>1</x:v>
      </x:c>
      <x:c r="I3238" s="495"/>
    </x:row>
    <x:row r="3239" spans="3:9">
      <x:c r="C3239" s="241" t="s">
        <x:v>9239</x:v>
      </x:c>
      <x:c r="D3239" s="240" t="s">
        <x:v>4027</x:v>
      </x:c>
      <x:c r="E3239" s="240">
        <x:v>1</x:v>
      </x:c>
      <x:c r="F3239" s="280" t="s">
        <x:v>4466</x:v>
      </x:c>
      <x:c r="G3239" s="281" t="s">
        <x:v>6089</x:v>
      </x:c>
      <x:c r="H3239" s="281">
        <x:v>1</x:v>
      </x:c>
      <x:c r="I3239" s="495"/>
    </x:row>
    <x:row r="3240" spans="5:5">
      <x:c r="E3240" s="240">
        <x:f>SUM(E3230:E3239)</x:f>
        <x:v>10</x:v>
      </x:c>
    </x:row>
    <x:row r="3241" spans="1:9">
      <x:c r="A3241" s="232">
        <x:v>45938</x:v>
      </x:c>
      <x:c r="B3241" s="499" t="s">
        <x:v>10352</x:v>
      </x:c>
      <x:c r="C3241" s="241" t="s">
        <x:v>8462</x:v>
      </x:c>
      <x:c r="D3241" s="240" t="s">
        <x:v>4061</x:v>
      </x:c>
      <x:c r="E3241" s="240">
        <x:v>1</x:v>
      </x:c>
      <x:c r="F3241" s="241" t="s">
        <x:v>8462</x:v>
      </x:c>
      <x:c r="G3241" s="240" t="s">
        <x:v>4061</x:v>
      </x:c>
      <x:c r="H3241" s="240">
        <x:v>1</x:v>
      </x:c>
      <x:c r="I3241" s="495" t="s">
        <x:v>10339</x:v>
      </x:c>
    </x:row>
    <x:row r="3242" spans="3:9">
      <x:c r="C3242" s="241" t="s">
        <x:v>8422</x:v>
      </x:c>
      <x:c r="D3242" s="240" t="s">
        <x:v>4007</x:v>
      </x:c>
      <x:c r="E3242" s="240">
        <x:v>1</x:v>
      </x:c>
      <x:c r="F3242" s="408" t="s">
        <x:v>8422</x:v>
      </x:c>
      <x:c r="G3242" s="409" t="s">
        <x:v>4007</x:v>
      </x:c>
      <x:c r="H3242" s="409">
        <x:v>1</x:v>
      </x:c>
      <x:c r="I3242" s="495" t="s">
        <x:v>6487</x:v>
      </x:c>
    </x:row>
    <x:row r="3243" spans="3:9">
      <x:c r="C3243" s="241" t="s">
        <x:v>6056</x:v>
      </x:c>
      <x:c r="D3243" s="240" t="s">
        <x:v>4067</x:v>
      </x:c>
      <x:c r="E3243" s="240">
        <x:v>1</x:v>
      </x:c>
      <x:c r="F3243" s="241" t="s">
        <x:v>4525</x:v>
      </x:c>
      <x:c r="G3243" s="240" t="s">
        <x:v>4027</x:v>
      </x:c>
      <x:c r="H3243" s="240">
        <x:v>1</x:v>
      </x:c>
      <x:c r="I3243" s="495"/>
    </x:row>
    <x:row r="3244" spans="3:9">
      <x:c r="C3244" s="241" t="s">
        <x:v>9099</x:v>
      </x:c>
      <x:c r="D3244" s="240" t="s">
        <x:v>6089</x:v>
      </x:c>
      <x:c r="E3244" s="240">
        <x:v>1</x:v>
      </x:c>
      <x:c r="F3244" s="280" t="s">
        <x:v>6056</x:v>
      </x:c>
      <x:c r="G3244" s="281" t="s">
        <x:v>4067</x:v>
      </x:c>
      <x:c r="H3244" s="281">
        <x:v>1</x:v>
      </x:c>
      <x:c r="I3244" s="495"/>
    </x:row>
    <x:row r="3245" spans="3:9">
      <x:c r="C3245" s="241" t="s">
        <x:v>4525</x:v>
      </x:c>
      <x:c r="D3245" s="240" t="s">
        <x:v>4027</x:v>
      </x:c>
      <x:c r="E3245" s="240">
        <x:v>1</x:v>
      </x:c>
      <x:c r="F3245" s="280" t="s">
        <x:v>9099</x:v>
      </x:c>
      <x:c r="G3245" s="281" t="s">
        <x:v>6089</x:v>
      </x:c>
      <x:c r="H3245" s="281">
        <x:v>1</x:v>
      </x:c>
      <x:c r="I3245" s="495"/>
    </x:row>
    <x:row r="3246" spans="5:5">
      <x:c r="E3246" s="240">
        <x:f>SUM(E3241:E3245)</x:f>
        <x:v>5</x:v>
      </x:c>
    </x:row>
    <x:row r="3247" spans="1:9">
      <x:c r="A3247" s="232">
        <x:v>45939</x:v>
      </x:c>
      <x:c r="B3247" s="499" t="s">
        <x:v>10335</x:v>
      </x:c>
      <x:c r="C3247" s="241" t="s">
        <x:v>7686</x:v>
      </x:c>
      <x:c r="D3247" s="240" t="s">
        <x:v>4027</x:v>
      </x:c>
      <x:c r="E3247" s="240">
        <x:v>1</x:v>
      </x:c>
      <x:c r="F3247" s="241" t="s">
        <x:v>7686</x:v>
      </x:c>
      <x:c r="G3247" s="240" t="s">
        <x:v>4027</x:v>
      </x:c>
      <x:c r="H3247" s="240">
        <x:v>1</x:v>
      </x:c>
      <x:c r="I3247" s="495"/>
    </x:row>
    <x:row r="3248" spans="3:9">
      <x:c r="C3248" s="241" t="s">
        <x:v>6273</x:v>
      </x:c>
      <x:c r="D3248" s="240" t="s">
        <x:v>4027</x:v>
      </x:c>
      <x:c r="E3248" s="240">
        <x:v>1</x:v>
      </x:c>
      <x:c r="F3248" s="408" t="s">
        <x:v>6273</x:v>
      </x:c>
      <x:c r="G3248" s="409" t="s">
        <x:v>4027</x:v>
      </x:c>
      <x:c r="H3248" s="409">
        <x:v>1</x:v>
      </x:c>
      <x:c r="I3248" s="495"/>
    </x:row>
    <x:row r="3249" spans="3:9">
      <x:c r="C3249" s="241" t="s">
        <x:v>6268</x:v>
      </x:c>
      <x:c r="D3249" s="240" t="s">
        <x:v>4027</x:v>
      </x:c>
      <x:c r="E3249" s="240">
        <x:v>1</x:v>
      </x:c>
      <x:c r="F3249" s="241" t="s">
        <x:v>6268</x:v>
      </x:c>
      <x:c r="G3249" s="240" t="s">
        <x:v>4027</x:v>
      </x:c>
      <x:c r="H3249" s="240">
        <x:v>1</x:v>
      </x:c>
      <x:c r="I3249" s="495" t="s">
        <x:v>10339</x:v>
      </x:c>
    </x:row>
    <x:row r="3250" spans="3:9">
      <x:c r="C3250" s="241" t="s">
        <x:v>6224</x:v>
      </x:c>
      <x:c r="D3250" s="240" t="s">
        <x:v>4027</x:v>
      </x:c>
      <x:c r="E3250" s="240">
        <x:v>1</x:v>
      </x:c>
      <x:c r="F3250" s="280" t="s">
        <x:v>6224</x:v>
      </x:c>
      <x:c r="G3250" s="281" t="s">
        <x:v>4027</x:v>
      </x:c>
      <x:c r="H3250" s="281">
        <x:v>1</x:v>
      </x:c>
      <x:c r="I3250" s="495"/>
    </x:row>
    <x:row r="3251" spans="5:5">
      <x:c r="E3251" s="240">
        <x:f>SUM(E3247:E3250)</x:f>
        <x:v>4</x:v>
      </x:c>
    </x:row>
    <x:row r="3252" spans="1:9">
      <x:c r="A3252" s="232">
        <x:v>45940</x:v>
      </x:c>
      <x:c r="B3252" s="499" t="s">
        <x:v>10292</x:v>
      </x:c>
      <x:c r="C3252" s="241" t="s">
        <x:v>9203</x:v>
      </x:c>
      <x:c r="D3252" s="240" t="s">
        <x:v>4007</x:v>
      </x:c>
      <x:c r="E3252" s="240">
        <x:v>1</x:v>
      </x:c>
      <x:c r="F3252" s="241" t="s">
        <x:v>12340</x:v>
      </x:c>
      <x:c r="G3252" s="240" t="s">
        <x:v>4067</x:v>
      </x:c>
      <x:c r="H3252" s="240">
        <x:v>1</x:v>
      </x:c>
      <x:c r="I3252" s="495" t="s">
        <x:v>10339</x:v>
      </x:c>
    </x:row>
    <x:row r="3253" spans="3:9">
      <x:c r="C3253" s="241" t="s">
        <x:v>8366</x:v>
      </x:c>
      <x:c r="D3253" s="240" t="s">
        <x:v>4007</x:v>
      </x:c>
      <x:c r="E3253" s="240">
        <x:v>1</x:v>
      </x:c>
      <x:c r="F3253" s="241" t="s">
        <x:v>7478</x:v>
      </x:c>
      <x:c r="G3253" s="240" t="s">
        <x:v>4027</x:v>
      </x:c>
      <x:c r="H3253" s="240">
        <x:v>1</x:v>
      </x:c>
      <x:c r="I3253" s="495" t="s">
        <x:v>10339</x:v>
      </x:c>
    </x:row>
    <x:row r="3254" spans="3:9">
      <x:c r="C3254" s="241" t="s">
        <x:v>6109</x:v>
      </x:c>
      <x:c r="D3254" s="240" t="s">
        <x:v>4007</x:v>
      </x:c>
      <x:c r="E3254" s="240">
        <x:v>1</x:v>
      </x:c>
      <x:c r="F3254" s="614" t="s">
        <x:v>2598</x:v>
      </x:c>
      <x:c r="G3254" s="615" t="s">
        <x:v>6089</x:v>
      </x:c>
      <x:c r="H3254" s="615">
        <x:v>1</x:v>
      </x:c>
      <x:c r="I3254" s="495"/>
    </x:row>
    <x:row r="3255" spans="3:9">
      <x:c r="C3255" s="241" t="s">
        <x:v>4414</x:v>
      </x:c>
      <x:c r="D3255" s="240" t="s">
        <x:v>4007</x:v>
      </x:c>
      <x:c r="E3255" s="240">
        <x:v>1</x:v>
      </x:c>
      <x:c r="F3255" s="241" t="s">
        <x:v>5653</x:v>
      </x:c>
      <x:c r="G3255" s="240" t="s">
        <x:v>4027</x:v>
      </x:c>
      <x:c r="H3255" s="240">
        <x:v>2</x:v>
      </x:c>
      <x:c r="I3255" s="495" t="s">
        <x:v>6487</x:v>
      </x:c>
    </x:row>
    <x:row r="3256" spans="3:9">
      <x:c r="C3256" s="241" t="s">
        <x:v>12234</x:v>
      </x:c>
      <x:c r="D3256" s="240" t="s">
        <x:v>6097</x:v>
      </x:c>
      <x:c r="E3256" s="240">
        <x:v>1</x:v>
      </x:c>
      <x:c r="F3256" s="283" t="s">
        <x:v>5595</x:v>
      </x:c>
      <x:c r="G3256" s="284" t="s">
        <x:v>6097</x:v>
      </x:c>
      <x:c r="H3256" s="284">
        <x:v>1</x:v>
      </x:c>
      <x:c r="I3256" s="495"/>
    </x:row>
    <x:row r="3257" spans="3:9">
      <x:c r="C3257" s="241" t="s">
        <x:v>5595</x:v>
      </x:c>
      <x:c r="D3257" s="240" t="s">
        <x:v>6097</x:v>
      </x:c>
      <x:c r="E3257" s="240">
        <x:v>1</x:v>
      </x:c>
      <x:c r="F3257" s="241" t="s">
        <x:v>5900</x:v>
      </x:c>
      <x:c r="G3257" s="240" t="s">
        <x:v>4027</x:v>
      </x:c>
      <x:c r="H3257" s="240">
        <x:v>1</x:v>
      </x:c>
      <x:c r="I3257" s="495" t="s">
        <x:v>10339</x:v>
      </x:c>
    </x:row>
    <x:row r="3258" spans="3:9">
      <x:c r="C3258" s="241" t="s">
        <x:v>9195</x:v>
      </x:c>
      <x:c r="D3258" s="240" t="s">
        <x:v>6097</x:v>
      </x:c>
      <x:c r="E3258" s="240">
        <x:v>1</x:v>
      </x:c>
      <x:c r="F3258" s="304" t="s">
        <x:v>12234</x:v>
      </x:c>
      <x:c r="G3258" s="305" t="s">
        <x:v>6097</x:v>
      </x:c>
      <x:c r="H3258" s="305">
        <x:v>1</x:v>
      </x:c>
      <x:c r="I3258" s="495" t="s">
        <x:v>10339</x:v>
      </x:c>
    </x:row>
    <x:row r="3259" spans="3:9">
      <x:c r="C3259" s="241" t="s">
        <x:v>9183</x:v>
      </x:c>
      <x:c r="D3259" s="240" t="s">
        <x:v>6097</x:v>
      </x:c>
      <x:c r="E3259" s="240">
        <x:v>1</x:v>
      </x:c>
      <x:c r="F3259" s="241" t="s">
        <x:v>2121</x:v>
      </x:c>
      <x:c r="G3259" s="240" t="s">
        <x:v>4067</x:v>
      </x:c>
      <x:c r="H3259" s="240">
        <x:v>1</x:v>
      </x:c>
      <x:c r="I3259" s="495" t="s">
        <x:v>10339</x:v>
      </x:c>
    </x:row>
    <x:row r="3260" spans="3:9">
      <x:c r="C3260" s="241" t="s">
        <x:v>12340</x:v>
      </x:c>
      <x:c r="D3260" s="240" t="s">
        <x:v>4067</x:v>
      </x:c>
      <x:c r="E3260" s="240">
        <x:v>1</x:v>
      </x:c>
      <x:c r="F3260" s="408" t="s">
        <x:v>4391</x:v>
      </x:c>
      <x:c r="G3260" s="409" t="s">
        <x:v>6089</x:v>
      </x:c>
      <x:c r="H3260" s="409">
        <x:v>1</x:v>
      </x:c>
      <x:c r="I3260" s="495" t="s">
        <x:v>10339</x:v>
      </x:c>
    </x:row>
    <x:row r="3261" spans="3:9">
      <x:c r="C3261" s="241" t="s">
        <x:v>2121</x:v>
      </x:c>
      <x:c r="D3261" s="240" t="s">
        <x:v>4067</x:v>
      </x:c>
      <x:c r="E3261" s="240">
        <x:v>1</x:v>
      </x:c>
      <x:c r="F3261" s="408" t="s">
        <x:v>4414</x:v>
      </x:c>
      <x:c r="G3261" s="409" t="s">
        <x:v>4007</x:v>
      </x:c>
      <x:c r="H3261" s="409">
        <x:v>1</x:v>
      </x:c>
      <x:c r="I3261" s="495" t="s">
        <x:v>10339</x:v>
      </x:c>
    </x:row>
    <x:row r="3262" spans="3:9">
      <x:c r="C3262" s="241" t="s">
        <x:v>9002</x:v>
      </x:c>
      <x:c r="D3262" s="240" t="s">
        <x:v>4067</x:v>
      </x:c>
      <x:c r="E3262" s="240">
        <x:v>1</x:v>
      </x:c>
      <x:c r="F3262" s="241" t="s">
        <x:v>9195</x:v>
      </x:c>
      <x:c r="G3262" s="240" t="s">
        <x:v>6097</x:v>
      </x:c>
      <x:c r="H3262" s="240">
        <x:v>1</x:v>
      </x:c>
      <x:c r="I3262" s="495"/>
    </x:row>
    <x:row r="3263" spans="3:9">
      <x:c r="C3263" s="241" t="s">
        <x:v>8514</x:v>
      </x:c>
      <x:c r="D3263" s="240" t="s">
        <x:v>4067</x:v>
      </x:c>
      <x:c r="E3263" s="240">
        <x:v>1</x:v>
      </x:c>
      <x:c r="F3263" s="402" t="s">
        <x:v>9002</x:v>
      </x:c>
      <x:c r="G3263" s="403" t="s">
        <x:v>4067</x:v>
      </x:c>
      <x:c r="H3263" s="403">
        <x:v>1</x:v>
      </x:c>
      <x:c r="I3263" s="495"/>
    </x:row>
    <x:row r="3264" spans="3:9">
      <x:c r="C3264" s="241" t="s">
        <x:v>6056</x:v>
      </x:c>
      <x:c r="D3264" s="240" t="s">
        <x:v>4067</x:v>
      </x:c>
      <x:c r="E3264" s="240">
        <x:v>1</x:v>
      </x:c>
      <x:c r="F3264" s="241" t="s">
        <x:v>9203</x:v>
      </x:c>
      <x:c r="G3264" s="240" t="s">
        <x:v>4007</x:v>
      </x:c>
      <x:c r="H3264" s="240">
        <x:v>1</x:v>
      </x:c>
      <x:c r="I3264" s="495" t="s">
        <x:v>6487</x:v>
      </x:c>
    </x:row>
    <x:row r="3265" spans="3:9">
      <x:c r="C3265" s="241" t="s">
        <x:v>9199</x:v>
      </x:c>
      <x:c r="D3265" s="240" t="s">
        <x:v>4067</x:v>
      </x:c>
      <x:c r="E3265" s="240">
        <x:v>1</x:v>
      </x:c>
      <x:c r="F3265" s="241" t="s">
        <x:v>8366</x:v>
      </x:c>
      <x:c r="G3265" s="240" t="s">
        <x:v>4007</x:v>
      </x:c>
      <x:c r="H3265" s="240">
        <x:v>1</x:v>
      </x:c>
      <x:c r="I3265" s="495"/>
    </x:row>
    <x:row r="3266" spans="1:9">
      <x:c r="A3266" s="227" t="s">
        <x:v>9210</x:v>
      </x:c>
      <x:c r="C3266" s="241" t="s">
        <x:v>6256</x:v>
      </x:c>
      <x:c r="D3266" s="175" t="s">
        <x:v>9210</x:v>
      </x:c>
      <x:c r="E3266" s="240">
        <x:v>1</x:v>
      </x:c>
      <x:c r="F3266" s="241" t="s">
        <x:v>6109</x:v>
      </x:c>
      <x:c r="G3266" s="240" t="s">
        <x:v>4007</x:v>
      </x:c>
      <x:c r="H3266" s="240">
        <x:v>1</x:v>
      </x:c>
      <x:c r="I3266" s="495"/>
    </x:row>
    <x:row r="3267" spans="3:9">
      <x:c r="C3267" s="241" t="s">
        <x:v>2598</x:v>
      </x:c>
      <x:c r="D3267" s="240" t="s">
        <x:v>6089</x:v>
      </x:c>
      <x:c r="E3267" s="240">
        <x:v>1</x:v>
      </x:c>
      <x:c r="F3267" s="280" t="s">
        <x:v>9183</x:v>
      </x:c>
      <x:c r="G3267" s="281" t="s">
        <x:v>6097</x:v>
      </x:c>
      <x:c r="H3267" s="281">
        <x:v>1</x:v>
      </x:c>
      <x:c r="I3267" s="495"/>
    </x:row>
    <x:row r="3268" spans="3:9">
      <x:c r="C3268" s="241" t="s">
        <x:v>4391</x:v>
      </x:c>
      <x:c r="D3268" s="240" t="s">
        <x:v>6089</x:v>
      </x:c>
      <x:c r="E3268" s="240">
        <x:v>1</x:v>
      </x:c>
      <x:c r="F3268" s="280" t="s">
        <x:v>8514</x:v>
      </x:c>
      <x:c r="G3268" s="281" t="s">
        <x:v>4067</x:v>
      </x:c>
      <x:c r="H3268" s="281">
        <x:v>1</x:v>
      </x:c>
      <x:c r="I3268" s="495"/>
    </x:row>
    <x:row r="3269" spans="3:9">
      <x:c r="C3269" s="241" t="s">
        <x:v>5653</x:v>
      </x:c>
      <x:c r="D3269" s="240" t="s">
        <x:v>4027</x:v>
      </x:c>
      <x:c r="E3269" s="240">
        <x:v>2</x:v>
      </x:c>
      <x:c r="F3269" s="280" t="s">
        <x:v>6056</x:v>
      </x:c>
      <x:c r="G3269" s="281" t="s">
        <x:v>4067</x:v>
      </x:c>
      <x:c r="H3269" s="281">
        <x:v>1</x:v>
      </x:c>
      <x:c r="I3269" s="495"/>
    </x:row>
    <x:row r="3270" spans="3:9">
      <x:c r="C3270" s="241" t="s">
        <x:v>7478</x:v>
      </x:c>
      <x:c r="D3270" s="240" t="s">
        <x:v>4027</x:v>
      </x:c>
      <x:c r="E3270" s="240">
        <x:v>1</x:v>
      </x:c>
      <x:c r="F3270" s="280" t="s">
        <x:v>9199</x:v>
      </x:c>
      <x:c r="G3270" s="281" t="s">
        <x:v>4067</x:v>
      </x:c>
      <x:c r="H3270" s="281">
        <x:v>1</x:v>
      </x:c>
      <x:c r="I3270" s="495"/>
    </x:row>
    <x:row r="3271" spans="3:9">
      <x:c r="C3271" s="241" t="s">
        <x:v>5900</x:v>
      </x:c>
      <x:c r="D3271" s="240" t="s">
        <x:v>4027</x:v>
      </x:c>
      <x:c r="E3271" s="240">
        <x:v>1</x:v>
      </x:c>
      <x:c r="F3271" s="280" t="s">
        <x:v>6256</x:v>
      </x:c>
      <x:c r="G3271" s="234" t="s">
        <x:v>9210</x:v>
      </x:c>
      <x:c r="H3271" s="281">
        <x:v>1</x:v>
      </x:c>
      <x:c r="I3271" s="495"/>
    </x:row>
    <x:row r="3272" spans="5:5">
      <x:c r="E3272" s="240">
        <x:f>SUM(E3252:E3271)</x:f>
        <x:v>21</x:v>
      </x:c>
    </x:row>
    <x:row r="3273" spans="1:9">
      <x:c r="A3273" s="232">
        <x:v>45941</x:v>
      </x:c>
      <x:c r="B3273" s="499" t="s">
        <x:v>10312</x:v>
      </x:c>
      <x:c r="C3273" s="241" t="s">
        <x:v>12647</x:v>
      </x:c>
      <x:c r="D3273" s="240" t="s">
        <x:v>4061</x:v>
      </x:c>
      <x:c r="E3273" s="240">
        <x:v>1</x:v>
      </x:c>
      <x:c r="F3273" s="241" t="s">
        <x:v>2320</x:v>
      </x:c>
      <x:c r="G3273" s="240" t="s">
        <x:v>4027</x:v>
      </x:c>
      <x:c r="H3273" s="240">
        <x:v>1</x:v>
      </x:c>
      <x:c r="I3273" s="495"/>
    </x:row>
    <x:row r="3274" spans="3:9">
      <x:c r="C3274" s="241" t="s">
        <x:v>9050</x:v>
      </x:c>
      <x:c r="D3274" s="240" t="s">
        <x:v>4007</x:v>
      </x:c>
      <x:c r="E3274" s="240">
        <x:v>2</x:v>
      </x:c>
      <x:c r="F3274" s="283" t="s">
        <x:v>12647</x:v>
      </x:c>
      <x:c r="G3274" s="284" t="s">
        <x:v>4061</x:v>
      </x:c>
      <x:c r="H3274" s="284">
        <x:v>1</x:v>
      </x:c>
      <x:c r="I3274" s="495"/>
    </x:row>
    <x:row r="3275" spans="3:9">
      <x:c r="C3275" s="241" t="s">
        <x:v>6109</x:v>
      </x:c>
      <x:c r="D3275" s="240" t="s">
        <x:v>4007</x:v>
      </x:c>
      <x:c r="E3275" s="240">
        <x:v>2</x:v>
      </x:c>
      <x:c r="F3275" s="241" t="s">
        <x:v>6117</x:v>
      </x:c>
      <x:c r="G3275" s="240" t="s">
        <x:v>4067</x:v>
      </x:c>
      <x:c r="H3275" s="240">
        <x:v>1</x:v>
      </x:c>
      <x:c r="I3275" s="495"/>
    </x:row>
    <x:row r="3276" spans="3:9">
      <x:c r="C3276" s="241" t="s">
        <x:v>9043</x:v>
      </x:c>
      <x:c r="D3276" s="240" t="s">
        <x:v>4007</x:v>
      </x:c>
      <x:c r="E3276" s="240">
        <x:v>1</x:v>
      </x:c>
      <x:c r="F3276" s="241" t="s">
        <x:v>4379</x:v>
      </x:c>
      <x:c r="G3276" s="240" t="s">
        <x:v>4027</x:v>
      </x:c>
      <x:c r="H3276" s="240">
        <x:v>1</x:v>
      </x:c>
      <x:c r="I3276" s="495"/>
    </x:row>
    <x:row r="3277" spans="3:9">
      <x:c r="C3277" s="241" t="s">
        <x:v>6117</x:v>
      </x:c>
      <x:c r="D3277" s="240" t="s">
        <x:v>4067</x:v>
      </x:c>
      <x:c r="E3277" s="240">
        <x:v>1</x:v>
      </x:c>
      <x:c r="F3277" s="408" t="s">
        <x:v>6025</x:v>
      </x:c>
      <x:c r="G3277" s="409" t="s">
        <x:v>4027</x:v>
      </x:c>
      <x:c r="H3277" s="409">
        <x:v>1</x:v>
      </x:c>
      <x:c r="I3277" s="495"/>
    </x:row>
    <x:row r="3278" spans="3:9">
      <x:c r="C3278" s="241" t="s">
        <x:v>8997</x:v>
      </x:c>
      <x:c r="D3278" s="240" t="s">
        <x:v>4067</x:v>
      </x:c>
      <x:c r="E3278" s="240">
        <x:v>1</x:v>
      </x:c>
      <x:c r="F3278" s="408" t="s">
        <x:v>8997</x:v>
      </x:c>
      <x:c r="G3278" s="409" t="s">
        <x:v>4067</x:v>
      </x:c>
      <x:c r="H3278" s="409">
        <x:v>1</x:v>
      </x:c>
      <x:c r="I3278" s="495"/>
    </x:row>
    <x:row r="3279" spans="3:9">
      <x:c r="C3279" s="241" t="s">
        <x:v>8534</x:v>
      </x:c>
      <x:c r="D3279" s="240" t="s">
        <x:v>4067</x:v>
      </x:c>
      <x:c r="E3279" s="240">
        <x:v>1</x:v>
      </x:c>
      <x:c r="F3279" s="241" t="s">
        <x:v>12755</x:v>
      </x:c>
      <x:c r="G3279" s="240" t="s">
        <x:v>6089</x:v>
      </x:c>
      <x:c r="H3279" s="240">
        <x:v>1</x:v>
      </x:c>
      <x:c r="I3279" s="495"/>
    </x:row>
    <x:row r="3280" spans="3:9">
      <x:c r="C3280" s="241" t="s">
        <x:v>6256</x:v>
      </x:c>
      <x:c r="D3280" s="173" t="s">
        <x:v>9210</x:v>
      </x:c>
      <x:c r="E3280" s="240">
        <x:v>1</x:v>
      </x:c>
      <x:c r="F3280" s="402" t="s">
        <x:v>9208</x:v>
      </x:c>
      <x:c r="G3280" s="403" t="s">
        <x:v>6089</x:v>
      </x:c>
      <x:c r="H3280" s="403">
        <x:v>1</x:v>
      </x:c>
      <x:c r="I3280" s="495"/>
    </x:row>
    <x:row r="3281" spans="3:9">
      <x:c r="C3281" s="241" t="s">
        <x:v>12755</x:v>
      </x:c>
      <x:c r="D3281" s="240" t="s">
        <x:v>6089</x:v>
      </x:c>
      <x:c r="E3281" s="240">
        <x:v>1</x:v>
      </x:c>
      <x:c r="F3281" s="241" t="s">
        <x:v>8522</x:v>
      </x:c>
      <x:c r="G3281" s="240" t="s">
        <x:v>6089</x:v>
      </x:c>
      <x:c r="H3281" s="240">
        <x:v>1</x:v>
      </x:c>
      <x:c r="I3281" s="495" t="s">
        <x:v>6487</x:v>
      </x:c>
    </x:row>
    <x:row r="3282" spans="3:9">
      <x:c r="C3282" s="241" t="s">
        <x:v>9208</x:v>
      </x:c>
      <x:c r="D3282" s="240" t="s">
        <x:v>6089</x:v>
      </x:c>
      <x:c r="E3282" s="240">
        <x:v>1</x:v>
      </x:c>
      <x:c r="F3282" s="241" t="s">
        <x:v>9239</x:v>
      </x:c>
      <x:c r="G3282" s="240" t="s">
        <x:v>4027</x:v>
      </x:c>
      <x:c r="H3282" s="240">
        <x:v>1</x:v>
      </x:c>
      <x:c r="I3282" s="495" t="s">
        <x:v>6487</x:v>
      </x:c>
    </x:row>
    <x:row r="3283" spans="3:9">
      <x:c r="C3283" s="241" t="s">
        <x:v>8522</x:v>
      </x:c>
      <x:c r="D3283" s="240" t="s">
        <x:v>6089</x:v>
      </x:c>
      <x:c r="E3283" s="240">
        <x:v>1</x:v>
      </x:c>
      <x:c r="F3283" s="241" t="s">
        <x:v>9050</x:v>
      </x:c>
      <x:c r="G3283" s="240" t="s">
        <x:v>4007</x:v>
      </x:c>
      <x:c r="H3283" s="240">
        <x:v>2</x:v>
      </x:c>
      <x:c r="I3283" s="495"/>
    </x:row>
    <x:row r="3284" spans="3:9">
      <x:c r="C3284" s="241" t="s">
        <x:v>2320</x:v>
      </x:c>
      <x:c r="D3284" s="240" t="s">
        <x:v>4027</x:v>
      </x:c>
      <x:c r="E3284" s="240">
        <x:v>1</x:v>
      </x:c>
      <x:c r="F3284" s="241" t="s">
        <x:v>6109</x:v>
      </x:c>
      <x:c r="G3284" s="240" t="s">
        <x:v>4007</x:v>
      </x:c>
      <x:c r="H3284" s="240">
        <x:v>2</x:v>
      </x:c>
      <x:c r="I3284" s="495" t="s">
        <x:v>6487</x:v>
      </x:c>
    </x:row>
    <x:row r="3285" spans="3:9">
      <x:c r="C3285" s="241" t="s">
        <x:v>4379</x:v>
      </x:c>
      <x:c r="D3285" s="240" t="s">
        <x:v>4027</x:v>
      </x:c>
      <x:c r="E3285" s="240">
        <x:v>1</x:v>
      </x:c>
      <x:c r="F3285" s="280" t="s">
        <x:v>8534</x:v>
      </x:c>
      <x:c r="G3285" s="281" t="s">
        <x:v>4067</x:v>
      </x:c>
      <x:c r="H3285" s="281">
        <x:v>1</x:v>
      </x:c>
      <x:c r="I3285" s="495"/>
    </x:row>
    <x:row r="3286" spans="3:9">
      <x:c r="C3286" s="241" t="s">
        <x:v>6025</x:v>
      </x:c>
      <x:c r="D3286" s="240" t="s">
        <x:v>4027</x:v>
      </x:c>
      <x:c r="E3286" s="240">
        <x:v>1</x:v>
      </x:c>
      <x:c r="F3286" s="280" t="s">
        <x:v>9043</x:v>
      </x:c>
      <x:c r="G3286" s="281" t="s">
        <x:v>4007</x:v>
      </x:c>
      <x:c r="H3286" s="281">
        <x:v>1</x:v>
      </x:c>
      <x:c r="I3286" s="495"/>
    </x:row>
    <x:row r="3287" spans="3:9">
      <x:c r="C3287" s="241" t="s">
        <x:v>9239</x:v>
      </x:c>
      <x:c r="D3287" s="240" t="s">
        <x:v>4027</x:v>
      </x:c>
      <x:c r="E3287" s="240">
        <x:v>1</x:v>
      </x:c>
      <x:c r="F3287" s="280" t="s">
        <x:v>6015</x:v>
      </x:c>
      <x:c r="G3287" s="281" t="s">
        <x:v>4027</x:v>
      </x:c>
      <x:c r="H3287" s="281">
        <x:v>1</x:v>
      </x:c>
      <x:c r="I3287" s="495"/>
    </x:row>
    <x:row r="3288" spans="3:9">
      <x:c r="C3288" s="241" t="s">
        <x:v>6015</x:v>
      </x:c>
      <x:c r="D3288" s="240" t="s">
        <x:v>4027</x:v>
      </x:c>
      <x:c r="E3288" s="240">
        <x:v>1</x:v>
      </x:c>
      <x:c r="F3288" s="280" t="s">
        <x:v>6218</x:v>
      </x:c>
      <x:c r="G3288" s="281" t="s">
        <x:v>4027</x:v>
      </x:c>
      <x:c r="H3288" s="281">
        <x:v>1</x:v>
      </x:c>
      <x:c r="I3288" s="495"/>
    </x:row>
    <x:row r="3289" spans="3:9">
      <x:c r="C3289" s="241" t="s">
        <x:v>6218</x:v>
      </x:c>
      <x:c r="D3289" s="240" t="s">
        <x:v>4027</x:v>
      </x:c>
      <x:c r="E3289" s="240">
        <x:v>1</x:v>
      </x:c>
      <x:c r="F3289" s="280" t="s">
        <x:v>6256</x:v>
      </x:c>
      <x:c r="G3289" s="234" t="s">
        <x:v>9210</x:v>
      </x:c>
      <x:c r="H3289" s="281">
        <x:v>1</x:v>
      </x:c>
      <x:c r="I3289" s="495"/>
    </x:row>
    <x:row r="3290" spans="5:5">
      <x:c r="E3290" s="240">
        <x:f>SUM(E3273:E3289)</x:f>
        <x:v>19</x:v>
      </x:c>
    </x:row>
    <x:row r="3291" spans="1:9">
      <x:c r="A3291" s="232">
        <x:v>45942</x:v>
      </x:c>
      <x:c r="B3291" s="499" t="s">
        <x:v>10367</x:v>
      </x:c>
      <x:c r="C3291" s="241" t="s">
        <x:v>9267</x:v>
      </x:c>
      <x:c r="D3291" s="240" t="s">
        <x:v>6097</x:v>
      </x:c>
      <x:c r="E3291" s="240">
        <x:v>1</x:v>
      </x:c>
      <x:c r="F3291" s="241" t="s">
        <x:v>6029</x:v>
      </x:c>
      <x:c r="G3291" s="240" t="s">
        <x:v>4027</x:v>
      </x:c>
      <x:c r="H3291" s="240">
        <x:v>1</x:v>
      </x:c>
      <x:c r="I3291" s="495" t="s">
        <x:v>6487</x:v>
      </x:c>
    </x:row>
    <x:row r="3292" spans="3:9">
      <x:c r="C3292" s="241" t="s">
        <x:v>2011</x:v>
      </x:c>
      <x:c r="D3292" s="240" t="s">
        <x:v>6097</x:v>
      </x:c>
      <x:c r="E3292" s="240">
        <x:v>1</x:v>
      </x:c>
      <x:c r="F3292" s="283" t="s">
        <x:v>8537</x:v>
      </x:c>
      <x:c r="G3292" s="284" t="s">
        <x:v>6089</x:v>
      </x:c>
      <x:c r="H3292" s="284">
        <x:v>1</x:v>
      </x:c>
      <x:c r="I3292" s="495" t="s">
        <x:v>10339</x:v>
      </x:c>
    </x:row>
    <x:row r="3293" spans="3:9">
      <x:c r="C3293" s="241" t="s">
        <x:v>6237</x:v>
      </x:c>
      <x:c r="D3293" s="240" t="s">
        <x:v>4067</x:v>
      </x:c>
      <x:c r="E3293" s="240">
        <x:v>1</x:v>
      </x:c>
      <x:c r="F3293" s="241" t="s">
        <x:v>6237</x:v>
      </x:c>
      <x:c r="G3293" s="240" t="s">
        <x:v>4067</x:v>
      </x:c>
      <x:c r="H3293" s="240">
        <x:v>1</x:v>
      </x:c>
      <x:c r="I3293" s="495"/>
    </x:row>
    <x:row r="3294" spans="3:9">
      <x:c r="C3294" s="241" t="s">
        <x:v>4406</x:v>
      </x:c>
      <x:c r="D3294" s="240" t="s">
        <x:v>4067</x:v>
      </x:c>
      <x:c r="E3294" s="240">
        <x:v>1</x:v>
      </x:c>
      <x:c r="F3294" s="300" t="s">
        <x:v>9220</x:v>
      </x:c>
      <x:c r="G3294" s="301" t="s">
        <x:v>6089</x:v>
      </x:c>
      <x:c r="H3294" s="301">
        <x:v>1</x:v>
      </x:c>
      <x:c r="I3294" s="495" t="s">
        <x:v>10339</x:v>
      </x:c>
    </x:row>
    <x:row r="3295" spans="3:9">
      <x:c r="C3295" s="241" t="s">
        <x:v>8387</x:v>
      </x:c>
      <x:c r="D3295" s="240" t="s">
        <x:v>4067</x:v>
      </x:c>
      <x:c r="E3295" s="240">
        <x:v>1</x:v>
      </x:c>
      <x:c r="F3295" s="241" t="s">
        <x:v>9267</x:v>
      </x:c>
      <x:c r="G3295" s="240" t="s">
        <x:v>6097</x:v>
      </x:c>
      <x:c r="H3295" s="240">
        <x:v>1</x:v>
      </x:c>
      <x:c r="I3295" s="495" t="s">
        <x:v>10339</x:v>
      </x:c>
    </x:row>
    <x:row r="3296" spans="3:9">
      <x:c r="C3296" s="241" t="s">
        <x:v>4576</x:v>
      </x:c>
      <x:c r="D3296" s="240" t="s">
        <x:v>4067</x:v>
      </x:c>
      <x:c r="E3296" s="240">
        <x:v>1</x:v>
      </x:c>
      <x:c r="F3296" s="408" t="s">
        <x:v>4481</x:v>
      </x:c>
      <x:c r="G3296" s="409" t="s">
        <x:v>4027</x:v>
      </x:c>
      <x:c r="H3296" s="409">
        <x:v>1</x:v>
      </x:c>
      <x:c r="I3296" s="495"/>
    </x:row>
    <x:row r="3297" spans="3:9">
      <x:c r="C3297" s="241" t="s">
        <x:v>8537</x:v>
      </x:c>
      <x:c r="D3297" s="240" t="s">
        <x:v>6089</x:v>
      </x:c>
      <x:c r="E3297" s="240">
        <x:v>1</x:v>
      </x:c>
      <x:c r="F3297" s="241" t="s">
        <x:v>6061</x:v>
      </x:c>
      <x:c r="G3297" s="240" t="s">
        <x:v>6089</x:v>
      </x:c>
      <x:c r="H3297" s="240">
        <x:v>1</x:v>
      </x:c>
      <x:c r="I3297" s="495"/>
    </x:row>
    <x:row r="3298" spans="3:9">
      <x:c r="C3298" s="241" t="s">
        <x:v>9220</x:v>
      </x:c>
      <x:c r="D3298" s="240" t="s">
        <x:v>6089</x:v>
      </x:c>
      <x:c r="E3298" s="240">
        <x:v>1</x:v>
      </x:c>
      <x:c r="F3298" s="241" t="s">
        <x:v>6000</x:v>
      </x:c>
      <x:c r="G3298" s="240" t="s">
        <x:v>6089</x:v>
      </x:c>
      <x:c r="H3298" s="240">
        <x:v>1</x:v>
      </x:c>
      <x:c r="I3298" s="495"/>
    </x:row>
    <x:row r="3299" spans="3:9">
      <x:c r="C3299" s="241" t="s">
        <x:v>6061</x:v>
      </x:c>
      <x:c r="D3299" s="240" t="s">
        <x:v>6089</x:v>
      </x:c>
      <x:c r="E3299" s="240">
        <x:v>1</x:v>
      </x:c>
      <x:c r="F3299" s="241" t="s">
        <x:v>4406</x:v>
      </x:c>
      <x:c r="G3299" s="240" t="s">
        <x:v>4067</x:v>
      </x:c>
      <x:c r="H3299" s="240">
        <x:v>1</x:v>
      </x:c>
      <x:c r="I3299" s="495" t="s">
        <x:v>10339</x:v>
      </x:c>
    </x:row>
    <x:row r="3300" spans="3:9">
      <x:c r="C3300" s="241" t="s">
        <x:v>6000</x:v>
      </x:c>
      <x:c r="D3300" s="240" t="s">
        <x:v>6089</x:v>
      </x:c>
      <x:c r="E3300" s="240">
        <x:v>1</x:v>
      </x:c>
      <x:c r="F3300" s="241" t="s">
        <x:v>8998</x:v>
      </x:c>
      <x:c r="G3300" s="240" t="s">
        <x:v>6089</x:v>
      </x:c>
      <x:c r="H3300" s="240">
        <x:v>1</x:v>
      </x:c>
      <x:c r="I3300" s="495"/>
    </x:row>
    <x:row r="3301" spans="3:9">
      <x:c r="C3301" s="241" t="s">
        <x:v>8998</x:v>
      </x:c>
      <x:c r="D3301" s="240" t="s">
        <x:v>6089</x:v>
      </x:c>
      <x:c r="E3301" s="240">
        <x:v>1</x:v>
      </x:c>
      <x:c r="F3301" s="241" t="s">
        <x:v>8387</x:v>
      </x:c>
      <x:c r="G3301" s="240" t="s">
        <x:v>4067</x:v>
      </x:c>
      <x:c r="H3301" s="240">
        <x:v>1</x:v>
      </x:c>
      <x:c r="I3301" s="495" t="s">
        <x:v>10339</x:v>
      </x:c>
    </x:row>
    <x:row r="3302" spans="3:9">
      <x:c r="C3302" s="241" t="s">
        <x:v>6029</x:v>
      </x:c>
      <x:c r="D3302" s="240" t="s">
        <x:v>4027</x:v>
      </x:c>
      <x:c r="E3302" s="240">
        <x:v>1</x:v>
      </x:c>
      <x:c r="F3302" s="280" t="s">
        <x:v>2011</x:v>
      </x:c>
      <x:c r="G3302" s="281" t="s">
        <x:v>6097</x:v>
      </x:c>
      <x:c r="H3302" s="281">
        <x:v>1</x:v>
      </x:c>
      <x:c r="I3302" s="495"/>
    </x:row>
    <x:row r="3303" spans="3:9">
      <x:c r="C3303" s="241" t="s">
        <x:v>4481</x:v>
      </x:c>
      <x:c r="D3303" s="240" t="s">
        <x:v>4027</x:v>
      </x:c>
      <x:c r="E3303" s="240">
        <x:v>1</x:v>
      </x:c>
      <x:c r="F3303" s="280" t="s">
        <x:v>4576</x:v>
      </x:c>
      <x:c r="G3303" s="281" t="s">
        <x:v>4067</x:v>
      </x:c>
      <x:c r="H3303" s="281">
        <x:v>1</x:v>
      </x:c>
      <x:c r="I3303" s="495"/>
    </x:row>
    <x:row r="3304" spans="5:5">
      <x:c r="E3304" s="240">
        <x:f>SUM(E3291:E3303)</x:f>
        <x:v>13</x:v>
      </x:c>
    </x:row>
    <x:row r="3305" spans="1:9">
      <x:c r="A3305" s="232">
        <x:v>45943</x:v>
      </x:c>
      <x:c r="B3305" s="499" t="s">
        <x:v>10315</x:v>
      </x:c>
      <x:c r="C3305" s="241" t="s">
        <x:v>2246</x:v>
      </x:c>
      <x:c r="D3305" s="240" t="s">
        <x:v>4067</x:v>
      </x:c>
      <x:c r="E3305" s="240">
        <x:v>1</x:v>
      </x:c>
      <x:c r="F3305" s="241" t="s">
        <x:v>2246</x:v>
      </x:c>
      <x:c r="G3305" s="240" t="s">
        <x:v>4067</x:v>
      </x:c>
      <x:c r="H3305" s="240">
        <x:v>1</x:v>
      </x:c>
      <x:c r="I3305" s="495"/>
    </x:row>
    <x:row r="3306" spans="3:9">
      <x:c r="C3306" s="241" t="s">
        <x:v>12421</x:v>
      </x:c>
      <x:c r="D3306" s="240" t="s">
        <x:v>4067</x:v>
      </x:c>
      <x:c r="E3306" s="240">
        <x:v>1</x:v>
      </x:c>
      <x:c r="F3306" s="241" t="s">
        <x:v>12421</x:v>
      </x:c>
      <x:c r="G3306" s="240" t="s">
        <x:v>4067</x:v>
      </x:c>
      <x:c r="H3306" s="240">
        <x:v>1</x:v>
      </x:c>
      <x:c r="I3306" s="495"/>
    </x:row>
    <x:row r="3307" spans="3:9">
      <x:c r="C3307" s="241" t="s">
        <x:v>1975</x:v>
      </x:c>
      <x:c r="D3307" s="240" t="s">
        <x:v>4067</x:v>
      </x:c>
      <x:c r="E3307" s="240">
        <x:v>1</x:v>
      </x:c>
      <x:c r="F3307" s="402" t="s">
        <x:v>1975</x:v>
      </x:c>
      <x:c r="G3307" s="403" t="s">
        <x:v>4067</x:v>
      </x:c>
      <x:c r="H3307" s="403">
        <x:v>1</x:v>
      </x:c>
      <x:c r="I3307" s="495" t="s">
        <x:v>6487</x:v>
      </x:c>
    </x:row>
    <x:row r="3308" spans="3:9">
      <x:c r="C3308" s="241" t="s">
        <x:v>6012</x:v>
      </x:c>
      <x:c r="D3308" s="240" t="s">
        <x:v>4067</x:v>
      </x:c>
      <x:c r="E3308" s="240">
        <x:v>1</x:v>
      </x:c>
      <x:c r="F3308" s="241" t="s">
        <x:v>4525</x:v>
      </x:c>
      <x:c r="G3308" s="240" t="s">
        <x:v>4027</x:v>
      </x:c>
      <x:c r="H3308" s="240">
        <x:v>1</x:v>
      </x:c>
      <x:c r="I3308" s="495"/>
    </x:row>
    <x:row r="3309" spans="3:9">
      <x:c r="C3309" s="241" t="s">
        <x:v>8405</x:v>
      </x:c>
      <x:c r="D3309" s="240" t="s">
        <x:v>6089</x:v>
      </x:c>
      <x:c r="E3309" s="240">
        <x:v>1</x:v>
      </x:c>
      <x:c r="F3309" s="241" t="s">
        <x:v>8405</x:v>
      </x:c>
      <x:c r="G3309" s="240" t="s">
        <x:v>6089</x:v>
      </x:c>
      <x:c r="H3309" s="240">
        <x:v>1</x:v>
      </x:c>
      <x:c r="I3309" s="495" t="s">
        <x:v>10339</x:v>
      </x:c>
    </x:row>
    <x:row r="3310" spans="3:9">
      <x:c r="C3310" s="241" t="s">
        <x:v>4525</x:v>
      </x:c>
      <x:c r="D3310" s="240" t="s">
        <x:v>4027</x:v>
      </x:c>
      <x:c r="E3310" s="240">
        <x:v>1</x:v>
      </x:c>
      <x:c r="F3310" s="280" t="s">
        <x:v>6012</x:v>
      </x:c>
      <x:c r="G3310" s="281" t="s">
        <x:v>4067</x:v>
      </x:c>
      <x:c r="H3310" s="281">
        <x:v>1</x:v>
      </x:c>
      <x:c r="I3310" s="495"/>
    </x:row>
    <x:row r="3311" spans="5:5">
      <x:c r="E3311" s="240">
        <x:f>SUM(E3305:E3310)</x:f>
        <x:v>6</x:v>
      </x:c>
    </x:row>
    <x:row r="3312" spans="1:9">
      <x:c r="A3312" s="232">
        <x:v>45944</x:v>
      </x:c>
      <x:c r="B3312" s="499" t="s">
        <x:v>10377</x:v>
      </x:c>
      <x:c r="C3312" s="241" t="s">
        <x:v>8915</x:v>
      </x:c>
      <x:c r="D3312" s="240" t="s">
        <x:v>4007</x:v>
      </x:c>
      <x:c r="E3312" s="240">
        <x:v>1</x:v>
      </x:c>
      <x:c r="F3312" s="408" t="s">
        <x:v>12563</x:v>
      </x:c>
      <x:c r="G3312" s="409" t="s">
        <x:v>4067</x:v>
      </x:c>
      <x:c r="H3312" s="409">
        <x:v>1</x:v>
      </x:c>
      <x:c r="I3312" s="495" t="s">
        <x:v>6487</x:v>
      </x:c>
    </x:row>
    <x:row r="3313" spans="3:9">
      <x:c r="C3313" s="241" t="s">
        <x:v>6086</x:v>
      </x:c>
      <x:c r="D3313" s="240" t="s">
        <x:v>4007</x:v>
      </x:c>
      <x:c r="E3313" s="240">
        <x:v>1</x:v>
      </x:c>
      <x:c r="F3313" s="241" t="s">
        <x:v>6142</x:v>
      </x:c>
      <x:c r="G3313" s="240" t="s">
        <x:v>4027</x:v>
      </x:c>
      <x:c r="H3313" s="240">
        <x:v>1</x:v>
      </x:c>
      <x:c r="I3313" s="495" t="s">
        <x:v>6487</x:v>
      </x:c>
    </x:row>
    <x:row r="3314" spans="3:9">
      <x:c r="C3314" s="241" t="s">
        <x:v>9183</x:v>
      </x:c>
      <x:c r="D3314" s="240" t="s">
        <x:v>6097</x:v>
      </x:c>
      <x:c r="E3314" s="240">
        <x:v>1</x:v>
      </x:c>
      <x:c r="F3314" s="300" t="s">
        <x:v>4377</x:v>
      </x:c>
      <x:c r="G3314" s="301" t="s">
        <x:v>4067</x:v>
      </x:c>
      <x:c r="H3314" s="301">
        <x:v>1</x:v>
      </x:c>
      <x:c r="I3314" s="495"/>
    </x:row>
    <x:row r="3315" spans="3:9">
      <x:c r="C3315" s="241" t="s">
        <x:v>6050</x:v>
      </x:c>
      <x:c r="D3315" s="240" t="s">
        <x:v>6097</x:v>
      </x:c>
      <x:c r="E3315" s="240">
        <x:v>1</x:v>
      </x:c>
      <x:c r="F3315" s="241" t="s">
        <x:v>8522</x:v>
      </x:c>
      <x:c r="G3315" s="240" t="s">
        <x:v>6089</x:v>
      </x:c>
      <x:c r="H3315" s="240">
        <x:v>1</x:v>
      </x:c>
      <x:c r="I3315" s="495" t="s">
        <x:v>10339</x:v>
      </x:c>
    </x:row>
    <x:row r="3316" spans="3:9">
      <x:c r="C3316" s="241" t="s">
        <x:v>12563</x:v>
      </x:c>
      <x:c r="D3316" s="240" t="s">
        <x:v>4067</x:v>
      </x:c>
      <x:c r="E3316" s="240">
        <x:v>1</x:v>
      </x:c>
      <x:c r="F3316" s="241" t="s">
        <x:v>8979</x:v>
      </x:c>
      <x:c r="G3316" s="240" t="s">
        <x:v>4067</x:v>
      </x:c>
      <x:c r="H3316" s="240">
        <x:v>1</x:v>
      </x:c>
      <x:c r="I3316" s="495"/>
    </x:row>
    <x:row r="3317" spans="3:9">
      <x:c r="C3317" s="241" t="s">
        <x:v>4377</x:v>
      </x:c>
      <x:c r="D3317" s="240" t="s">
        <x:v>4067</x:v>
      </x:c>
      <x:c r="E3317" s="240">
        <x:v>1</x:v>
      </x:c>
      <x:c r="F3317" s="241" t="s">
        <x:v>6086</x:v>
      </x:c>
      <x:c r="G3317" s="240" t="s">
        <x:v>4007</x:v>
      </x:c>
      <x:c r="H3317" s="240">
        <x:v>1</x:v>
      </x:c>
      <x:c r="I3317" s="495" t="s">
        <x:v>6487</x:v>
      </x:c>
    </x:row>
    <x:row r="3318" spans="3:9">
      <x:c r="C3318" s="241" t="s">
        <x:v>8979</x:v>
      </x:c>
      <x:c r="D3318" s="240" t="s">
        <x:v>4067</x:v>
      </x:c>
      <x:c r="E3318" s="240">
        <x:v>1</x:v>
      </x:c>
      <x:c r="F3318" s="280" t="s">
        <x:v>8362</x:v>
      </x:c>
      <x:c r="G3318" s="281" t="s">
        <x:v>4067</x:v>
      </x:c>
      <x:c r="H3318" s="281">
        <x:v>1</x:v>
      </x:c>
      <x:c r="I3318" s="495"/>
    </x:row>
    <x:row r="3319" spans="3:9">
      <x:c r="C3319" s="241" t="s">
        <x:v>8362</x:v>
      </x:c>
      <x:c r="D3319" s="240" t="s">
        <x:v>4067</x:v>
      </x:c>
      <x:c r="E3319" s="240">
        <x:v>1</x:v>
      </x:c>
      <x:c r="F3319" s="280" t="s">
        <x:v>5985</x:v>
      </x:c>
      <x:c r="G3319" s="281" t="s">
        <x:v>6089</x:v>
      </x:c>
      <x:c r="H3319" s="281">
        <x:v>1</x:v>
      </x:c>
      <x:c r="I3319" s="495"/>
    </x:row>
    <x:row r="3320" spans="3:9">
      <x:c r="C3320" s="241" t="s">
        <x:v>9255</x:v>
      </x:c>
      <x:c r="D3320" s="240" t="s">
        <x:v>4067</x:v>
      </x:c>
      <x:c r="E3320" s="240">
        <x:v>1</x:v>
      </x:c>
      <x:c r="F3320" s="280" t="s">
        <x:v>9183</x:v>
      </x:c>
      <x:c r="G3320" s="281" t="s">
        <x:v>6097</x:v>
      </x:c>
      <x:c r="H3320" s="281">
        <x:v>1</x:v>
      </x:c>
      <x:c r="I3320" s="495"/>
    </x:row>
    <x:row r="3321" spans="3:9">
      <x:c r="C3321" s="241" t="s">
        <x:v>4486</x:v>
      </x:c>
      <x:c r="D3321" s="240" t="s">
        <x:v>4067</x:v>
      </x:c>
      <x:c r="E3321" s="240">
        <x:v>1</x:v>
      </x:c>
      <x:c r="F3321" s="280" t="s">
        <x:v>8945</x:v>
      </x:c>
      <x:c r="G3321" s="281" t="s">
        <x:v>4027</x:v>
      </x:c>
      <x:c r="H3321" s="281">
        <x:v>1</x:v>
      </x:c>
      <x:c r="I3321" s="495"/>
    </x:row>
    <x:row r="3322" spans="3:9">
      <x:c r="C3322" s="241" t="s">
        <x:v>8522</x:v>
      </x:c>
      <x:c r="D3322" s="240" t="s">
        <x:v>6089</x:v>
      </x:c>
      <x:c r="E3322" s="240">
        <x:v>1</x:v>
      </x:c>
      <x:c r="F3322" s="280" t="s">
        <x:v>1956</x:v>
      </x:c>
      <x:c r="G3322" s="281" t="s">
        <x:v>6089</x:v>
      </x:c>
      <x:c r="H3322" s="281">
        <x:v>1</x:v>
      </x:c>
      <x:c r="I3322" s="495" t="s">
        <x:v>10339</x:v>
      </x:c>
    </x:row>
    <x:row r="3323" spans="3:9">
      <x:c r="C3323" s="241" t="s">
        <x:v>5985</x:v>
      </x:c>
      <x:c r="D3323" s="240" t="s">
        <x:v>6089</x:v>
      </x:c>
      <x:c r="E3323" s="240">
        <x:v>1</x:v>
      </x:c>
      <x:c r="F3323" s="280" t="s">
        <x:v>9305</x:v>
      </x:c>
      <x:c r="G3323" s="281" t="s">
        <x:v>6089</x:v>
      </x:c>
      <x:c r="H3323" s="281">
        <x:v>1</x:v>
      </x:c>
      <x:c r="I3323" s="495"/>
    </x:row>
    <x:row r="3324" spans="3:9">
      <x:c r="C3324" s="241" t="s">
        <x:v>1956</x:v>
      </x:c>
      <x:c r="D3324" s="240" t="s">
        <x:v>6089</x:v>
      </x:c>
      <x:c r="E3324" s="240">
        <x:v>1</x:v>
      </x:c>
      <x:c r="F3324" s="280" t="s">
        <x:v>6050</x:v>
      </x:c>
      <x:c r="G3324" s="281" t="s">
        <x:v>6097</x:v>
      </x:c>
      <x:c r="H3324" s="281">
        <x:v>1</x:v>
      </x:c>
      <x:c r="I3324" s="495"/>
    </x:row>
    <x:row r="3325" spans="3:9">
      <x:c r="C3325" s="241" t="s">
        <x:v>9305</x:v>
      </x:c>
      <x:c r="D3325" s="240" t="s">
        <x:v>6089</x:v>
      </x:c>
      <x:c r="E3325" s="240">
        <x:v>1</x:v>
      </x:c>
      <x:c r="F3325" s="280" t="s">
        <x:v>8915</x:v>
      </x:c>
      <x:c r="G3325" s="281" t="s">
        <x:v>4007</x:v>
      </x:c>
      <x:c r="H3325" s="281">
        <x:v>1</x:v>
      </x:c>
      <x:c r="I3325" s="495"/>
    </x:row>
    <x:row r="3326" spans="3:9">
      <x:c r="C3326" s="241" t="s">
        <x:v>6142</x:v>
      </x:c>
      <x:c r="D3326" s="240" t="s">
        <x:v>4027</x:v>
      </x:c>
      <x:c r="E3326" s="240">
        <x:v>1</x:v>
      </x:c>
      <x:c r="F3326" s="280" t="s">
        <x:v>9255</x:v>
      </x:c>
      <x:c r="G3326" s="281" t="s">
        <x:v>4067</x:v>
      </x:c>
      <x:c r="H3326" s="281">
        <x:v>1</x:v>
      </x:c>
      <x:c r="I3326" s="495"/>
    </x:row>
    <x:row r="3327" spans="3:9">
      <x:c r="C3327" s="241" t="s">
        <x:v>8945</x:v>
      </x:c>
      <x:c r="D3327" s="240" t="s">
        <x:v>4027</x:v>
      </x:c>
      <x:c r="E3327" s="240">
        <x:v>1</x:v>
      </x:c>
      <x:c r="F3327" s="280" t="s">
        <x:v>4486</x:v>
      </x:c>
      <x:c r="G3327" s="281" t="s">
        <x:v>4067</x:v>
      </x:c>
      <x:c r="H3327" s="281">
        <x:v>1</x:v>
      </x:c>
      <x:c r="I3327" s="495"/>
    </x:row>
    <x:row r="3328" spans="5:5">
      <x:c r="E3328" s="240">
        <x:f>SUM(E3312:E3327)</x:f>
        <x:v>16</x:v>
      </x:c>
    </x:row>
    <x:row r="3329" spans="1:9">
      <x:c r="A3329" s="232">
        <x:v>45945</x:v>
      </x:c>
      <x:c r="B3329" s="499" t="s">
        <x:v>10352</x:v>
      </x:c>
      <x:c r="C3329" s="241" t="s">
        <x:v>8395</x:v>
      </x:c>
      <x:c r="D3329" s="240" t="s">
        <x:v>4061</x:v>
      </x:c>
      <x:c r="E3329" s="240">
        <x:v>1</x:v>
      </x:c>
      <x:c r="F3329" s="408" t="s">
        <x:v>6304</x:v>
      </x:c>
      <x:c r="G3329" s="409" t="s">
        <x:v>4027</x:v>
      </x:c>
      <x:c r="H3329" s="409">
        <x:v>1</x:v>
      </x:c>
      <x:c r="I3329" s="495" t="s">
        <x:v>6487</x:v>
      </x:c>
    </x:row>
    <x:row r="3330" spans="3:9">
      <x:c r="C3330" s="241" t="s">
        <x:v>8516</x:v>
      </x:c>
      <x:c r="D3330" s="240" t="s">
        <x:v>6097</x:v>
      </x:c>
      <x:c r="E3330" s="240">
        <x:v>1</x:v>
      </x:c>
      <x:c r="F3330" s="241" t="s">
        <x:v>8395</x:v>
      </x:c>
      <x:c r="G3330" s="240" t="s">
        <x:v>4061</x:v>
      </x:c>
      <x:c r="H3330" s="240">
        <x:v>1</x:v>
      </x:c>
      <x:c r="I3330" s="495"/>
    </x:row>
    <x:row r="3331" spans="3:9">
      <x:c r="C3331" s="241" t="s">
        <x:v>9226</x:v>
      </x:c>
      <x:c r="D3331" s="240" t="s">
        <x:v>6097</x:v>
      </x:c>
      <x:c r="E3331" s="240">
        <x:v>1</x:v>
      </x:c>
      <x:c r="F3331" s="241" t="s">
        <x:v>8472</x:v>
      </x:c>
      <x:c r="G3331" s="240" t="s">
        <x:v>4067</x:v>
      </x:c>
      <x:c r="H3331" s="240">
        <x:v>1</x:v>
      </x:c>
      <x:c r="I3331" s="495"/>
    </x:row>
    <x:row r="3332" spans="3:9">
      <x:c r="C3332" s="241" t="s">
        <x:v>4492</x:v>
      </x:c>
      <x:c r="D3332" s="240" t="s">
        <x:v>6097</x:v>
      </x:c>
      <x:c r="E3332" s="240">
        <x:v>1</x:v>
      </x:c>
      <x:c r="F3332" s="402" t="s">
        <x:v>8516</x:v>
      </x:c>
      <x:c r="G3332" s="403" t="s">
        <x:v>6097</x:v>
      </x:c>
      <x:c r="H3332" s="403">
        <x:v>1</x:v>
      </x:c>
      <x:c r="I3332" s="495"/>
    </x:row>
    <x:row r="3333" spans="3:9">
      <x:c r="C3333" s="241" t="s">
        <x:v>8472</x:v>
      </x:c>
      <x:c r="D3333" s="240" t="s">
        <x:v>4067</x:v>
      </x:c>
      <x:c r="E3333" s="240">
        <x:v>1</x:v>
      </x:c>
      <x:c r="F3333" s="241" t="s">
        <x:v>9226</x:v>
      </x:c>
      <x:c r="G3333" s="240" t="s">
        <x:v>6097</x:v>
      </x:c>
      <x:c r="H3333" s="240">
        <x:v>1</x:v>
      </x:c>
      <x:c r="I3333" s="495" t="s">
        <x:v>6487</x:v>
      </x:c>
    </x:row>
    <x:row r="3334" spans="3:9">
      <x:c r="C3334" s="241" t="s">
        <x:v>4488</x:v>
      </x:c>
      <x:c r="D3334" s="240" t="s">
        <x:v>6089</x:v>
      </x:c>
      <x:c r="E3334" s="240">
        <x:v>1</x:v>
      </x:c>
      <x:c r="F3334" s="280" t="s">
        <x:v>4488</x:v>
      </x:c>
      <x:c r="G3334" s="281" t="s">
        <x:v>6089</x:v>
      </x:c>
      <x:c r="H3334" s="281">
        <x:v>1</x:v>
      </x:c>
      <x:c r="I3334" s="495"/>
    </x:row>
    <x:row r="3335" spans="3:9">
      <x:c r="C3335" s="241" t="s">
        <x:v>6304</x:v>
      </x:c>
      <x:c r="D3335" s="240" t="s">
        <x:v>4027</x:v>
      </x:c>
      <x:c r="E3335" s="240">
        <x:v>1</x:v>
      </x:c>
      <x:c r="F3335" s="280" t="s">
        <x:v>4492</x:v>
      </x:c>
      <x:c r="G3335" s="281" t="s">
        <x:v>6097</x:v>
      </x:c>
      <x:c r="H3335" s="281">
        <x:v>1</x:v>
      </x:c>
      <x:c r="I3335" s="495"/>
    </x:row>
    <x:row r="3336" spans="5:5">
      <x:c r="E3336" s="240">
        <x:f>SUM(E3329:E3335)</x:f>
        <x:v>7</x:v>
      </x:c>
    </x:row>
    <x:row r="3337" spans="1:9">
      <x:c r="A3337" s="232">
        <x:v>45946</x:v>
      </x:c>
      <x:c r="B3337" s="499" t="s">
        <x:v>10335</x:v>
      </x:c>
      <x:c r="C3337" s="241" t="s">
        <x:v>2344</x:v>
      </x:c>
      <x:c r="D3337" s="240" t="s">
        <x:v>4007</x:v>
      </x:c>
      <x:c r="E3337" s="240">
        <x:v>1</x:v>
      </x:c>
      <x:c r="F3337" s="402" t="s">
        <x:v>2344</x:v>
      </x:c>
      <x:c r="G3337" s="403" t="s">
        <x:v>4007</x:v>
      </x:c>
      <x:c r="H3337" s="403">
        <x:v>1</x:v>
      </x:c>
      <x:c r="I3337" s="495" t="s">
        <x:v>6487</x:v>
      </x:c>
    </x:row>
    <x:row r="3338" spans="3:9">
      <x:c r="C3338" s="241" t="s">
        <x:v>6267</x:v>
      </x:c>
      <x:c r="D3338" s="240" t="s">
        <x:v>4067</x:v>
      </x:c>
      <x:c r="E3338" s="240">
        <x:v>1</x:v>
      </x:c>
      <x:c r="F3338" s="241" t="s">
        <x:v>8388</x:v>
      </x:c>
      <x:c r="G3338" s="617" t="s">
        <x:v>8465</x:v>
      </x:c>
      <x:c r="H3338" s="240">
        <x:v>1</x:v>
      </x:c>
      <x:c r="I3338" s="495"/>
    </x:row>
    <x:row r="3339" spans="3:9">
      <x:c r="C3339" s="241" t="s">
        <x:v>4487</x:v>
      </x:c>
      <x:c r="D3339" s="240" t="s">
        <x:v>6089</x:v>
      </x:c>
      <x:c r="E3339" s="240">
        <x:v>1</x:v>
      </x:c>
      <x:c r="F3339" s="241" t="s">
        <x:v>6267</x:v>
      </x:c>
      <x:c r="G3339" s="240" t="s">
        <x:v>4067</x:v>
      </x:c>
      <x:c r="H3339" s="240">
        <x:v>1</x:v>
      </x:c>
      <x:c r="I3339" s="495" t="s">
        <x:v>10339</x:v>
      </x:c>
    </x:row>
    <x:row r="3340" spans="1:9">
      <x:c r="A3340" s="617" t="s">
        <x:v>8465</x:v>
      </x:c>
      <x:c r="C3340" s="241" t="s">
        <x:v>8388</x:v>
      </x:c>
      <x:c r="D3340" s="240" t="s">
        <x:v>8465</x:v>
      </x:c>
      <x:c r="E3340" s="240">
        <x:v>1</x:v>
      </x:c>
      <x:c r="F3340" s="280" t="s">
        <x:v>4487</x:v>
      </x:c>
      <x:c r="G3340" s="281" t="s">
        <x:v>6089</x:v>
      </x:c>
      <x:c r="H3340" s="281">
        <x:v>1</x:v>
      </x:c>
      <x:c r="I3340" s="495"/>
    </x:row>
    <x:row r="3341" spans="5:5">
      <x:c r="E3341" s="240">
        <x:f>SUM(E3337:E3340)</x:f>
        <x:v>4</x:v>
      </x:c>
    </x:row>
    <x:row r="3342" spans="1:9">
      <x:c r="A3342" s="232">
        <x:v>45947</x:v>
      </x:c>
      <x:c r="B3342" s="499" t="s">
        <x:v>10292</x:v>
      </x:c>
      <x:c r="C3342" s="241" t="s">
        <x:v>2344</x:v>
      </x:c>
      <x:c r="D3342" s="240" t="s">
        <x:v>4007</x:v>
      </x:c>
      <x:c r="E3342" s="240">
        <x:v>1</x:v>
      </x:c>
      <x:c r="F3342" s="283" t="s">
        <x:v>8083</x:v>
      </x:c>
      <x:c r="G3342" s="284" t="s">
        <x:v>6089</x:v>
      </x:c>
      <x:c r="H3342" s="284">
        <x:v>1</x:v>
      </x:c>
      <x:c r="I3342" s="495"/>
    </x:row>
    <x:row r="3343" spans="3:9">
      <x:c r="C3343" s="241" t="s">
        <x:v>9200</x:v>
      </x:c>
      <x:c r="D3343" s="240" t="s">
        <x:v>4007</x:v>
      </x:c>
      <x:c r="E3343" s="240">
        <x:v>1</x:v>
      </x:c>
      <x:c r="F3343" s="241" t="s">
        <x:v>2381</x:v>
      </x:c>
      <x:c r="G3343" s="240" t="s">
        <x:v>4067</x:v>
      </x:c>
      <x:c r="H3343" s="240">
        <x:v>1</x:v>
      </x:c>
      <x:c r="I3343" s="495" t="s">
        <x:v>10339</x:v>
      </x:c>
    </x:row>
    <x:row r="3344" spans="3:9">
      <x:c r="C3344" s="241" t="s">
        <x:v>5570</x:v>
      </x:c>
      <x:c r="D3344" s="240" t="s">
        <x:v>4007</x:v>
      </x:c>
      <x:c r="E3344" s="240">
        <x:v>1</x:v>
      </x:c>
      <x:c r="F3344" s="408" t="s">
        <x:v>2344</x:v>
      </x:c>
      <x:c r="G3344" s="409" t="s">
        <x:v>4007</x:v>
      </x:c>
      <x:c r="H3344" s="409">
        <x:v>1</x:v>
      </x:c>
      <x:c r="I3344" s="495" t="s">
        <x:v>10339</x:v>
      </x:c>
    </x:row>
    <x:row r="3345" spans="3:9">
      <x:c r="C3345" s="241" t="s">
        <x:v>7913</x:v>
      </x:c>
      <x:c r="D3345" s="240" t="s">
        <x:v>4007</x:v>
      </x:c>
      <x:c r="E3345" s="240">
        <x:v>1</x:v>
      </x:c>
      <x:c r="F3345" s="241" t="s">
        <x:v>4384</x:v>
      </x:c>
      <x:c r="G3345" s="240" t="s">
        <x:v>4067</x:v>
      </x:c>
      <x:c r="H3345" s="240">
        <x:v>1</x:v>
      </x:c>
      <x:c r="I3345" s="495" t="s">
        <x:v>6487</x:v>
      </x:c>
    </x:row>
    <x:row r="3346" spans="3:9">
      <x:c r="C3346" s="241" t="s">
        <x:v>2381</x:v>
      </x:c>
      <x:c r="D3346" s="240" t="s">
        <x:v>4067</x:v>
      </x:c>
      <x:c r="E3346" s="240">
        <x:v>1</x:v>
      </x:c>
      <x:c r="F3346" s="241" t="s">
        <x:v>5998</x:v>
      </x:c>
      <x:c r="G3346" s="240" t="s">
        <x:v>4067</x:v>
      </x:c>
      <x:c r="H3346" s="240">
        <x:v>1</x:v>
      </x:c>
      <x:c r="I3346" s="495" t="s">
        <x:v>6487</x:v>
      </x:c>
    </x:row>
    <x:row r="3347" spans="3:9">
      <x:c r="C3347" s="241" t="s">
        <x:v>4384</x:v>
      </x:c>
      <x:c r="D3347" s="240" t="s">
        <x:v>4067</x:v>
      </x:c>
      <x:c r="E3347" s="240">
        <x:v>1</x:v>
      </x:c>
      <x:c r="F3347" s="402" t="s">
        <x:v>9257</x:v>
      </x:c>
      <x:c r="G3347" s="403" t="s">
        <x:v>6089</x:v>
      </x:c>
      <x:c r="H3347" s="403">
        <x:v>1</x:v>
      </x:c>
      <x:c r="I3347" s="495" t="s">
        <x:v>10339</x:v>
      </x:c>
    </x:row>
    <x:row r="3348" spans="3:9">
      <x:c r="C3348" s="241" t="s">
        <x:v>5998</x:v>
      </x:c>
      <x:c r="D3348" s="240" t="s">
        <x:v>4067</x:v>
      </x:c>
      <x:c r="E3348" s="240">
        <x:v>1</x:v>
      </x:c>
      <x:c r="F3348" s="402" t="s">
        <x:v>4352</x:v>
      </x:c>
      <x:c r="G3348" s="403" t="s">
        <x:v>4067</x:v>
      </x:c>
      <x:c r="H3348" s="403">
        <x:v>1</x:v>
      </x:c>
      <x:c r="I3348" s="495"/>
    </x:row>
    <x:row r="3349" spans="3:9">
      <x:c r="C3349" s="241" t="s">
        <x:v>4352</x:v>
      </x:c>
      <x:c r="D3349" s="240" t="s">
        <x:v>4067</x:v>
      </x:c>
      <x:c r="E3349" s="240">
        <x:v>1</x:v>
      </x:c>
      <x:c r="F3349" s="241" t="s">
        <x:v>1995</x:v>
      </x:c>
      <x:c r="G3349" s="240" t="s">
        <x:v>4067</x:v>
      </x:c>
      <x:c r="H3349" s="240">
        <x:v>1</x:v>
      </x:c>
      <x:c r="I3349" s="495"/>
    </x:row>
    <x:row r="3350" spans="3:9">
      <x:c r="C3350" s="241" t="s">
        <x:v>1995</x:v>
      </x:c>
      <x:c r="D3350" s="240" t="s">
        <x:v>4067</x:v>
      </x:c>
      <x:c r="E3350" s="240">
        <x:v>1</x:v>
      </x:c>
      <x:c r="F3350" s="241" t="s">
        <x:v>9200</x:v>
      </x:c>
      <x:c r="G3350" s="240" t="s">
        <x:v>4007</x:v>
      </x:c>
      <x:c r="H3350" s="240">
        <x:v>1</x:v>
      </x:c>
      <x:c r="I3350" s="495"/>
    </x:row>
    <x:row r="3351" spans="3:9">
      <x:c r="C3351" s="241" t="s">
        <x:v>8083</x:v>
      </x:c>
      <x:c r="D3351" s="240" t="s">
        <x:v>6089</x:v>
      </x:c>
      <x:c r="E3351" s="240">
        <x:v>1</x:v>
      </x:c>
      <x:c r="F3351" s="280" t="s">
        <x:v>6008</x:v>
      </x:c>
      <x:c r="G3351" s="281" t="s">
        <x:v>6089</x:v>
      </x:c>
      <x:c r="H3351" s="281">
        <x:v>1</x:v>
      </x:c>
      <x:c r="I3351" s="495"/>
    </x:row>
    <x:row r="3352" spans="3:9">
      <x:c r="C3352" s="241" t="s">
        <x:v>9257</x:v>
      </x:c>
      <x:c r="D3352" s="240" t="s">
        <x:v>6089</x:v>
      </x:c>
      <x:c r="E3352" s="240">
        <x:v>1</x:v>
      </x:c>
      <x:c r="F3352" s="280" t="s">
        <x:v>5570</x:v>
      </x:c>
      <x:c r="G3352" s="281" t="s">
        <x:v>4007</x:v>
      </x:c>
      <x:c r="H3352" s="281">
        <x:v>1</x:v>
      </x:c>
      <x:c r="I3352" s="495"/>
    </x:row>
    <x:row r="3353" spans="3:9">
      <x:c r="C3353" s="241" t="s">
        <x:v>6008</x:v>
      </x:c>
      <x:c r="D3353" s="240" t="s">
        <x:v>6089</x:v>
      </x:c>
      <x:c r="E3353" s="240">
        <x:v>1</x:v>
      </x:c>
      <x:c r="F3353" s="280" t="s">
        <x:v>7913</x:v>
      </x:c>
      <x:c r="G3353" s="281" t="s">
        <x:v>4007</x:v>
      </x:c>
      <x:c r="H3353" s="281">
        <x:v>1</x:v>
      </x:c>
      <x:c r="I3353" s="495"/>
    </x:row>
    <x:row r="3354" spans="5:5">
      <x:c r="E3354" s="240">
        <x:f>SUM(E3342:E3353)</x:f>
        <x:v>12</x:v>
      </x:c>
    </x:row>
    <x:row r="3355" spans="1:9">
      <x:c r="A3355" s="232">
        <x:v>45948</x:v>
      </x:c>
      <x:c r="B3355" s="499" t="s">
        <x:v>10312</x:v>
      </x:c>
      <x:c r="C3355" s="241" t="s">
        <x:v>9306</x:v>
      </x:c>
      <x:c r="D3355" s="240" t="s">
        <x:v>4061</x:v>
      </x:c>
      <x:c r="E3355" s="240">
        <x:v>1</x:v>
      </x:c>
      <x:c r="F3355" s="241" t="s">
        <x:v>2429</x:v>
      </x:c>
      <x:c r="G3355" s="240" t="s">
        <x:v>4067</x:v>
      </x:c>
      <x:c r="H3355" s="240">
        <x:v>1</x:v>
      </x:c>
      <x:c r="I3355" s="495" t="s">
        <x:v>10339</x:v>
      </x:c>
    </x:row>
    <x:row r="3356" spans="3:9">
      <x:c r="C3356" s="241" t="s">
        <x:v>9150</x:v>
      </x:c>
      <x:c r="D3356" s="240" t="s">
        <x:v>4061</x:v>
      </x:c>
      <x:c r="E3356" s="240">
        <x:v>1</x:v>
      </x:c>
      <x:c r="F3356" s="300" t="s">
        <x:v>12363</x:v>
      </x:c>
      <x:c r="G3356" s="245" t="s">
        <x:v>361</x:v>
      </x:c>
      <x:c r="H3356" s="301">
        <x:v>1</x:v>
      </x:c>
      <x:c r="I3356" s="495"/>
    </x:row>
    <x:row r="3357" spans="3:9">
      <x:c r="C3357" s="241" t="s">
        <x:v>4543</x:v>
      </x:c>
      <x:c r="D3357" s="240" t="s">
        <x:v>4061</x:v>
      </x:c>
      <x:c r="E3357" s="240">
        <x:v>1</x:v>
      </x:c>
      <x:c r="F3357" s="241" t="s">
        <x:v>12315</x:v>
      </x:c>
      <x:c r="G3357" s="240" t="s">
        <x:v>4027</x:v>
      </x:c>
      <x:c r="H3357" s="240">
        <x:v>1</x:v>
      </x:c>
      <x:c r="I3357" s="495"/>
    </x:row>
    <x:row r="3358" spans="1:9">
      <x:c r="A3358" s="227" t="s">
        <x:v>361</x:v>
      </x:c>
      <x:c r="C3358" s="241" t="s">
        <x:v>12363</x:v>
      </x:c>
      <x:c r="D3358" s="169" t="s">
        <x:v>361</x:v>
      </x:c>
      <x:c r="E3358" s="240">
        <x:v>1</x:v>
      </x:c>
      <x:c r="F3358" s="620" t="s">
        <x:v>11215</x:v>
      </x:c>
      <x:c r="G3358" s="621" t="s">
        <x:v>6089</x:v>
      </x:c>
      <x:c r="H3358" s="621">
        <x:v>1</x:v>
      </x:c>
      <x:c r="I3358" s="495"/>
    </x:row>
    <x:row r="3359" spans="3:9">
      <x:c r="C3359" s="241" t="s">
        <x:v>2429</x:v>
      </x:c>
      <x:c r="D3359" s="240" t="s">
        <x:v>4067</x:v>
      </x:c>
      <x:c r="E3359" s="240">
        <x:v>1</x:v>
      </x:c>
      <x:c r="F3359" s="241" t="s">
        <x:v>7909</x:v>
      </x:c>
      <x:c r="G3359" s="240" t="s">
        <x:v>4067</x:v>
      </x:c>
      <x:c r="H3359" s="240">
        <x:v>1</x:v>
      </x:c>
      <x:c r="I3359" s="495" t="s">
        <x:v>6487</x:v>
      </x:c>
    </x:row>
    <x:row r="3360" spans="3:9">
      <x:c r="C3360" s="241" t="s">
        <x:v>7909</x:v>
      </x:c>
      <x:c r="D3360" s="240" t="s">
        <x:v>4067</x:v>
      </x:c>
      <x:c r="E3360" s="240">
        <x:v>1</x:v>
      </x:c>
      <x:c r="F3360" s="304" t="s">
        <x:v>12191</x:v>
      </x:c>
      <x:c r="G3360" s="305" t="s">
        <x:v>4067</x:v>
      </x:c>
      <x:c r="H3360" s="305">
        <x:v>1</x:v>
      </x:c>
      <x:c r="I3360" s="495" t="s">
        <x:v>10339</x:v>
      </x:c>
    </x:row>
    <x:row r="3361" spans="3:9">
      <x:c r="C3361" s="241" t="s">
        <x:v>12191</x:v>
      </x:c>
      <x:c r="D3361" s="240" t="s">
        <x:v>4067</x:v>
      </x:c>
      <x:c r="E3361" s="240">
        <x:v>1</x:v>
      </x:c>
      <x:c r="F3361" s="241" t="s">
        <x:v>9123</x:v>
      </x:c>
      <x:c r="G3361" s="240" t="s">
        <x:v>6089</x:v>
      </x:c>
      <x:c r="H3361" s="240">
        <x:v>1</x:v>
      </x:c>
      <x:c r="I3361" s="495" t="s">
        <x:v>10339</x:v>
      </x:c>
    </x:row>
    <x:row r="3362" spans="3:9">
      <x:c r="C3362" s="241" t="s">
        <x:v>2072</x:v>
      </x:c>
      <x:c r="D3362" s="240" t="s">
        <x:v>4067</x:v>
      </x:c>
      <x:c r="E3362" s="240">
        <x:v>1</x:v>
      </x:c>
      <x:c r="F3362" s="283" t="s">
        <x:v>8996</x:v>
      </x:c>
      <x:c r="G3362" s="284" t="s">
        <x:v>4027</x:v>
      </x:c>
      <x:c r="H3362" s="284">
        <x:v>1</x:v>
      </x:c>
      <x:c r="I3362" s="495" t="s">
        <x:v>6487</x:v>
      </x:c>
    </x:row>
    <x:row r="3363" spans="3:9">
      <x:c r="C3363" s="241" t="s">
        <x:v>8351</x:v>
      </x:c>
      <x:c r="D3363" s="240" t="s">
        <x:v>4067</x:v>
      </x:c>
      <x:c r="E3363" s="240">
        <x:v>1</x:v>
      </x:c>
      <x:c r="F3363" s="241" t="s">
        <x:v>4471</x:v>
      </x:c>
      <x:c r="G3363" s="240" t="s">
        <x:v>4027</x:v>
      </x:c>
      <x:c r="H3363" s="240">
        <x:v>1</x:v>
      </x:c>
      <x:c r="I3363" s="495"/>
    </x:row>
    <x:row r="3364" spans="3:9">
      <x:c r="C3364" s="241" t="s">
        <x:v>9049</x:v>
      </x:c>
      <x:c r="D3364" s="240" t="s">
        <x:v>4067</x:v>
      </x:c>
      <x:c r="E3364" s="240">
        <x:v>1</x:v>
      </x:c>
      <x:c r="F3364" s="241" t="s">
        <x:v>9306</x:v>
      </x:c>
      <x:c r="G3364" s="240" t="s">
        <x:v>4061</x:v>
      </x:c>
      <x:c r="H3364" s="240">
        <x:v>1</x:v>
      </x:c>
      <x:c r="I3364" s="495" t="s">
        <x:v>6487</x:v>
      </x:c>
    </x:row>
    <x:row r="3365" spans="3:9">
      <x:c r="C3365" s="241" t="s">
        <x:v>8962</x:v>
      </x:c>
      <x:c r="D3365" s="240" t="s">
        <x:v>4067</x:v>
      </x:c>
      <x:c r="E3365" s="240">
        <x:v>1</x:v>
      </x:c>
      <x:c r="F3365" s="408" t="s">
        <x:v>9150</x:v>
      </x:c>
      <x:c r="G3365" s="409" t="s">
        <x:v>4061</x:v>
      </x:c>
      <x:c r="H3365" s="409">
        <x:v>1</x:v>
      </x:c>
      <x:c r="I3365" s="495"/>
    </x:row>
    <x:row r="3366" spans="3:9">
      <x:c r="C3366" s="241" t="s">
        <x:v>11215</x:v>
      </x:c>
      <x:c r="D3366" s="240" t="s">
        <x:v>6089</x:v>
      </x:c>
      <x:c r="E3366" s="240">
        <x:v>1</x:v>
      </x:c>
      <x:c r="F3366" s="408" t="s">
        <x:v>2223</x:v>
      </x:c>
      <x:c r="G3366" s="409" t="s">
        <x:v>6089</x:v>
      </x:c>
      <x:c r="H3366" s="409">
        <x:v>1</x:v>
      </x:c>
      <x:c r="I3366" s="495" t="s">
        <x:v>6487</x:v>
      </x:c>
    </x:row>
    <x:row r="3367" spans="3:9">
      <x:c r="C3367" s="241" t="s">
        <x:v>9123</x:v>
      </x:c>
      <x:c r="D3367" s="240" t="s">
        <x:v>6089</x:v>
      </x:c>
      <x:c r="E3367" s="240">
        <x:v>1</x:v>
      </x:c>
      <x:c r="F3367" s="241" t="s">
        <x:v>9095</x:v>
      </x:c>
      <x:c r="G3367" s="240" t="s">
        <x:v>6089</x:v>
      </x:c>
      <x:c r="H3367" s="240">
        <x:v>1</x:v>
      </x:c>
      <x:c r="I3367" s="495" t="s">
        <x:v>10339</x:v>
      </x:c>
    </x:row>
    <x:row r="3368" spans="3:9">
      <x:c r="C3368" s="241" t="s">
        <x:v>2223</x:v>
      </x:c>
      <x:c r="D3368" s="240" t="s">
        <x:v>6089</x:v>
      </x:c>
      <x:c r="E3368" s="240">
        <x:v>1</x:v>
      </x:c>
      <x:c r="F3368" s="402" t="s">
        <x:v>2072</x:v>
      </x:c>
      <x:c r="G3368" s="403" t="s">
        <x:v>4067</x:v>
      </x:c>
      <x:c r="H3368" s="403">
        <x:v>1</x:v>
      </x:c>
      <x:c r="I3368" s="495"/>
    </x:row>
    <x:row r="3369" spans="3:9">
      <x:c r="C3369" s="241" t="s">
        <x:v>9095</x:v>
      </x:c>
      <x:c r="D3369" s="240" t="s">
        <x:v>6089</x:v>
      </x:c>
      <x:c r="E3369" s="240">
        <x:v>1</x:v>
      </x:c>
      <x:c r="F3369" s="402" t="s">
        <x:v>8351</x:v>
      </x:c>
      <x:c r="G3369" s="403" t="s">
        <x:v>4067</x:v>
      </x:c>
      <x:c r="H3369" s="403">
        <x:v>1</x:v>
      </x:c>
      <x:c r="I3369" s="495" t="s">
        <x:v>6487</x:v>
      </x:c>
    </x:row>
    <x:row r="3370" spans="3:9">
      <x:c r="C3370" s="241" t="s">
        <x:v>6066</x:v>
      </x:c>
      <x:c r="D3370" s="240" t="s">
        <x:v>6089</x:v>
      </x:c>
      <x:c r="E3370" s="240">
        <x:v>1</x:v>
      </x:c>
      <x:c r="F3370" s="402" t="s">
        <x:v>9049</x:v>
      </x:c>
      <x:c r="G3370" s="403" t="s">
        <x:v>4067</x:v>
      </x:c>
      <x:c r="H3370" s="403">
        <x:v>1</x:v>
      </x:c>
      <x:c r="I3370" s="495" t="s">
        <x:v>6487</x:v>
      </x:c>
    </x:row>
    <x:row r="3371" spans="3:9">
      <x:c r="C3371" s="241" t="s">
        <x:v>8424</x:v>
      </x:c>
      <x:c r="D3371" s="240" t="s">
        <x:v>6089</x:v>
      </x:c>
      <x:c r="E3371" s="240">
        <x:v>1</x:v>
      </x:c>
      <x:c r="F3371" s="241" t="s">
        <x:v>6066</x:v>
      </x:c>
      <x:c r="G3371" s="240" t="s">
        <x:v>6089</x:v>
      </x:c>
      <x:c r="H3371" s="240">
        <x:v>1</x:v>
      </x:c>
      <x:c r="I3371" s="495"/>
    </x:row>
    <x:row r="3372" spans="3:9">
      <x:c r="C3372" s="241" t="s">
        <x:v>12315</x:v>
      </x:c>
      <x:c r="D3372" s="240" t="s">
        <x:v>4027</x:v>
      </x:c>
      <x:c r="E3372" s="240">
        <x:v>1</x:v>
      </x:c>
      <x:c r="F3372" s="241" t="s">
        <x:v>4543</x:v>
      </x:c>
      <x:c r="G3372" s="240" t="s">
        <x:v>4061</x:v>
      </x:c>
      <x:c r="H3372" s="240">
        <x:v>1</x:v>
      </x:c>
      <x:c r="I3372" s="495"/>
    </x:row>
    <x:row r="3373" spans="3:9">
      <x:c r="C3373" s="241" t="s">
        <x:v>8996</x:v>
      </x:c>
      <x:c r="D3373" s="240" t="s">
        <x:v>4027</x:v>
      </x:c>
      <x:c r="E3373" s="240">
        <x:v>1</x:v>
      </x:c>
      <x:c r="F3373" s="280" t="s">
        <x:v>8424</x:v>
      </x:c>
      <x:c r="G3373" s="281" t="s">
        <x:v>6089</x:v>
      </x:c>
      <x:c r="H3373" s="281">
        <x:v>1</x:v>
      </x:c>
      <x:c r="I3373" s="495" t="s">
        <x:v>6487</x:v>
      </x:c>
    </x:row>
    <x:row r="3374" spans="3:9">
      <x:c r="C3374" s="241" t="s">
        <x:v>4471</x:v>
      </x:c>
      <x:c r="D3374" s="240" t="s">
        <x:v>4027</x:v>
      </x:c>
      <x:c r="E3374" s="240">
        <x:v>1</x:v>
      </x:c>
      <x:c r="F3374" s="280" t="s">
        <x:v>5992</x:v>
      </x:c>
      <x:c r="G3374" s="281" t="s">
        <x:v>4027</x:v>
      </x:c>
      <x:c r="H3374" s="281">
        <x:v>1</x:v>
      </x:c>
      <x:c r="I3374" s="495"/>
    </x:row>
    <x:row r="3375" spans="3:9">
      <x:c r="C3375" s="241" t="s">
        <x:v>5992</x:v>
      </x:c>
      <x:c r="D3375" s="240" t="s">
        <x:v>4027</x:v>
      </x:c>
      <x:c r="E3375" s="240">
        <x:v>1</x:v>
      </x:c>
      <x:c r="F3375" s="280" t="s">
        <x:v>8962</x:v>
      </x:c>
      <x:c r="G3375" s="281" t="s">
        <x:v>4067</x:v>
      </x:c>
      <x:c r="H3375" s="281">
        <x:v>1</x:v>
      </x:c>
      <x:c r="I3375" s="495"/>
    </x:row>
    <x:row r="3376" spans="5:5">
      <x:c r="E3376" s="240">
        <x:f>SUM(E3355:E3375)</x:f>
        <x:v>21</x:v>
      </x:c>
    </x:row>
    <x:row r="3377" spans="1:9">
      <x:c r="A3377" s="232">
        <x:v>45949</x:v>
      </x:c>
      <x:c r="B3377" s="499" t="s">
        <x:v>10367</x:v>
      </x:c>
      <x:c r="C3377" s="241" t="s">
        <x:v>9150</x:v>
      </x:c>
      <x:c r="D3377" s="240" t="s">
        <x:v>4061</x:v>
      </x:c>
      <x:c r="E3377" s="240">
        <x:v>1</x:v>
      </x:c>
      <x:c r="F3377" s="283" t="s">
        <x:v>7985</x:v>
      </x:c>
      <x:c r="G3377" s="284" t="s">
        <x:v>4067</x:v>
      </x:c>
      <x:c r="H3377" s="284">
        <x:v>1</x:v>
      </x:c>
      <x:c r="I3377" s="495" t="s">
        <x:v>10339</x:v>
      </x:c>
    </x:row>
    <x:row r="3378" spans="3:9">
      <x:c r="C3378" s="241" t="s">
        <x:v>11187</x:v>
      </x:c>
      <x:c r="D3378" s="240" t="s">
        <x:v>4007</x:v>
      </x:c>
      <x:c r="E3378" s="240">
        <x:v>1</x:v>
      </x:c>
      <x:c r="F3378" s="241" t="s">
        <x:v>6201</x:v>
      </x:c>
      <x:c r="G3378" s="240" t="s">
        <x:v>4067</x:v>
      </x:c>
      <x:c r="H3378" s="240">
        <x:v>1</x:v>
      </x:c>
      <x:c r="I3378" s="495" t="s">
        <x:v>10339</x:v>
      </x:c>
    </x:row>
    <x:row r="3379" spans="3:9">
      <x:c r="C3379" s="241" t="s">
        <x:v>9178</x:v>
      </x:c>
      <x:c r="D3379" s="240" t="s">
        <x:v>6097</x:v>
      </x:c>
      <x:c r="E3379" s="240">
        <x:v>1</x:v>
      </x:c>
      <x:c r="F3379" s="408" t="s">
        <x:v>8337</x:v>
      </x:c>
      <x:c r="G3379" s="409" t="s">
        <x:v>6089</x:v>
      </x:c>
      <x:c r="H3379" s="409">
        <x:v>1</x:v>
      </x:c>
      <x:c r="I3379" s="495" t="s">
        <x:v>6487</x:v>
      </x:c>
    </x:row>
    <x:row r="3380" spans="3:9">
      <x:c r="C3380" s="241" t="s">
        <x:v>7985</x:v>
      </x:c>
      <x:c r="D3380" s="240" t="s">
        <x:v>4067</x:v>
      </x:c>
      <x:c r="E3380" s="240">
        <x:v>1</x:v>
      </x:c>
      <x:c r="F3380" s="241" t="s">
        <x:v>9150</x:v>
      </x:c>
      <x:c r="G3380" s="240" t="s">
        <x:v>4061</x:v>
      </x:c>
      <x:c r="H3380" s="240">
        <x:v>1</x:v>
      </x:c>
      <x:c r="I3380" s="495"/>
    </x:row>
    <x:row r="3381" spans="3:9">
      <x:c r="C3381" s="241" t="s">
        <x:v>6201</x:v>
      </x:c>
      <x:c r="D3381" s="240" t="s">
        <x:v>4067</x:v>
      </x:c>
      <x:c r="E3381" s="240">
        <x:v>1</x:v>
      </x:c>
      <x:c r="F3381" s="402" t="s">
        <x:v>4387</x:v>
      </x:c>
      <x:c r="G3381" s="403" t="s">
        <x:v>6089</x:v>
      </x:c>
      <x:c r="H3381" s="403">
        <x:v>1</x:v>
      </x:c>
      <x:c r="I3381" s="495"/>
    </x:row>
    <x:row r="3382" spans="3:9">
      <x:c r="C3382" s="241" t="s">
        <x:v>6010</x:v>
      </x:c>
      <x:c r="D3382" s="240" t="s">
        <x:v>4067</x:v>
      </x:c>
      <x:c r="E3382" s="240">
        <x:v>1</x:v>
      </x:c>
      <x:c r="F3382" s="402" t="s">
        <x:v>9178</x:v>
      </x:c>
      <x:c r="G3382" s="403" t="s">
        <x:v>6097</x:v>
      </x:c>
      <x:c r="H3382" s="403">
        <x:v>1</x:v>
      </x:c>
      <x:c r="I3382" s="495" t="s">
        <x:v>6487</x:v>
      </x:c>
    </x:row>
    <x:row r="3383" spans="3:9">
      <x:c r="C3383" s="241" t="s">
        <x:v>8337</x:v>
      </x:c>
      <x:c r="D3383" s="240" t="s">
        <x:v>6089</x:v>
      </x:c>
      <x:c r="E3383" s="240">
        <x:v>1</x:v>
      </x:c>
      <x:c r="F3383" s="241" t="s">
        <x:v>6010</x:v>
      </x:c>
      <x:c r="G3383" s="240" t="s">
        <x:v>4067</x:v>
      </x:c>
      <x:c r="H3383" s="240">
        <x:v>1</x:v>
      </x:c>
      <x:c r="I3383" s="495" t="s">
        <x:v>10339</x:v>
      </x:c>
    </x:row>
    <x:row r="3384" spans="3:9">
      <x:c r="C3384" s="241" t="s">
        <x:v>4387</x:v>
      </x:c>
      <x:c r="D3384" s="240" t="s">
        <x:v>6089</x:v>
      </x:c>
      <x:c r="E3384" s="240">
        <x:v>1</x:v>
      </x:c>
      <x:c r="F3384" s="280" t="s">
        <x:v>11187</x:v>
      </x:c>
      <x:c r="G3384" s="281" t="s">
        <x:v>4007</x:v>
      </x:c>
      <x:c r="H3384" s="281">
        <x:v>1</x:v>
      </x:c>
      <x:c r="I3384" s="495"/>
    </x:row>
    <x:row r="3385" spans="3:9">
      <x:c r="C3385" s="241" t="s">
        <x:v>6121</x:v>
      </x:c>
      <x:c r="D3385" s="240" t="s">
        <x:v>4027</x:v>
      </x:c>
      <x:c r="E3385" s="240">
        <x:v>1</x:v>
      </x:c>
      <x:c r="F3385" s="280" t="s">
        <x:v>6121</x:v>
      </x:c>
      <x:c r="G3385" s="281" t="s">
        <x:v>4027</x:v>
      </x:c>
      <x:c r="H3385" s="281">
        <x:v>1</x:v>
      </x:c>
      <x:c r="I3385" s="495"/>
    </x:row>
    <x:row r="3386" spans="5:5">
      <x:c r="E3386" s="240">
        <x:f>SUM(E3377:E3385)</x:f>
        <x:v>9</x:v>
      </x:c>
    </x:row>
    <x:row r="3387" spans="1:9">
      <x:c r="A3387" s="232">
        <x:v>45950</x:v>
      </x:c>
      <x:c r="B3387" s="499" t="s">
        <x:v>10315</x:v>
      </x:c>
      <x:c r="C3387" s="241" t="s">
        <x:v>5844</x:v>
      </x:c>
      <x:c r="D3387" s="240" t="s">
        <x:v>6097</x:v>
      </x:c>
      <x:c r="E3387" s="240">
        <x:v>1</x:v>
      </x:c>
      <x:c r="F3387" s="241" t="s">
        <x:v>6172</x:v>
      </x:c>
      <x:c r="G3387" s="240" t="s">
        <x:v>4067</x:v>
      </x:c>
      <x:c r="H3387" s="240">
        <x:v>1</x:v>
      </x:c>
      <x:c r="I3387" s="495"/>
    </x:row>
    <x:row r="3388" spans="3:9">
      <x:c r="C3388" s="241" t="s">
        <x:v>6172</x:v>
      </x:c>
      <x:c r="D3388" s="240" t="s">
        <x:v>4067</x:v>
      </x:c>
      <x:c r="E3388" s="240">
        <x:v>1</x:v>
      </x:c>
      <x:c r="F3388" s="280" t="s">
        <x:v>5844</x:v>
      </x:c>
      <x:c r="G3388" s="281" t="s">
        <x:v>6097</x:v>
      </x:c>
      <x:c r="H3388" s="281">
        <x:v>1</x:v>
      </x:c>
      <x:c r="I3388" s="495"/>
    </x:row>
    <x:row r="3389" spans="5:5">
      <x:c r="E3389" s="240">
        <x:f>SUM(E3387:E3388)</x:f>
        <x:v>2</x:v>
      </x:c>
    </x:row>
    <x:row r="3390" spans="1:9">
      <x:c r="A3390" s="232">
        <x:v>45951</x:v>
      </x:c>
      <x:c r="B3390" s="499" t="s">
        <x:v>10377</x:v>
      </x:c>
      <x:c r="C3390" s="241" t="s">
        <x:v>2433</x:v>
      </x:c>
      <x:c r="D3390" s="240" t="s">
        <x:v>6097</x:v>
      </x:c>
      <x:c r="E3390" s="240">
        <x:v>1</x:v>
      </x:c>
      <x:c r="F3390" s="241" t="s">
        <x:v>2433</x:v>
      </x:c>
      <x:c r="G3390" s="240" t="s">
        <x:v>6097</x:v>
      </x:c>
      <x:c r="H3390" s="240">
        <x:v>1</x:v>
      </x:c>
      <x:c r="I3390" s="495"/>
    </x:row>
    <x:row r="3391" spans="3:9">
      <x:c r="C3391" s="241" t="s">
        <x:v>9178</x:v>
      </x:c>
      <x:c r="D3391" s="240" t="s">
        <x:v>6097</x:v>
      </x:c>
      <x:c r="E3391" s="240">
        <x:v>1</x:v>
      </x:c>
      <x:c r="F3391" s="402" t="s">
        <x:v>9178</x:v>
      </x:c>
      <x:c r="G3391" s="403" t="s">
        <x:v>6097</x:v>
      </x:c>
      <x:c r="H3391" s="403">
        <x:v>1</x:v>
      </x:c>
      <x:c r="I3391" s="495" t="s">
        <x:v>10339</x:v>
      </x:c>
    </x:row>
    <x:row r="3392" spans="3:9">
      <x:c r="C3392" s="241" t="s">
        <x:v>4489</x:v>
      </x:c>
      <x:c r="D3392" s="240" t="s">
        <x:v>4067</x:v>
      </x:c>
      <x:c r="E3392" s="240">
        <x:v>1</x:v>
      </x:c>
      <x:c r="F3392" s="241" t="s">
        <x:v>4489</x:v>
      </x:c>
      <x:c r="G3392" s="240" t="s">
        <x:v>4067</x:v>
      </x:c>
      <x:c r="H3392" s="240">
        <x:v>1</x:v>
      </x:c>
      <x:c r="I3392" s="495" t="s">
        <x:v>10339</x:v>
      </x:c>
    </x:row>
    <x:row r="3393" spans="3:9">
      <x:c r="C3393" s="241" t="s">
        <x:v>6056</x:v>
      </x:c>
      <x:c r="D3393" s="240" t="s">
        <x:v>4067</x:v>
      </x:c>
      <x:c r="E3393" s="240">
        <x:v>1</x:v>
      </x:c>
      <x:c r="F3393" s="280" t="s">
        <x:v>6056</x:v>
      </x:c>
      <x:c r="G3393" s="281" t="s">
        <x:v>4067</x:v>
      </x:c>
      <x:c r="H3393" s="281">
        <x:v>1</x:v>
      </x:c>
      <x:c r="I3393" s="495" t="s">
        <x:v>6487</x:v>
      </x:c>
    </x:row>
    <x:row r="3394" spans="3:9">
      <x:c r="C3394" s="241" t="s">
        <x:v>9199</x:v>
      </x:c>
      <x:c r="D3394" s="240" t="s">
        <x:v>4067</x:v>
      </x:c>
      <x:c r="E3394" s="240">
        <x:v>1</x:v>
      </x:c>
      <x:c r="F3394" s="280" t="s">
        <x:v>9199</x:v>
      </x:c>
      <x:c r="G3394" s="281" t="s">
        <x:v>4067</x:v>
      </x:c>
      <x:c r="H3394" s="281">
        <x:v>1</x:v>
      </x:c>
      <x:c r="I3394" s="495" t="s">
        <x:v>6487</x:v>
      </x:c>
    </x:row>
    <x:row r="3395" spans="5:5">
      <x:c r="E3395" s="240">
        <x:f>SUM(E3390:E3394)</x:f>
        <x:v>5</x:v>
      </x:c>
    </x:row>
    <x:row r="3396" spans="1:9">
      <x:c r="A3396" s="232">
        <x:v>45952</x:v>
      </x:c>
      <x:c r="B3396" s="499" t="s">
        <x:v>10352</x:v>
      </x:c>
      <x:c r="C3396" s="241" t="s">
        <x:v>4543</x:v>
      </x:c>
      <x:c r="D3396" s="240" t="s">
        <x:v>4061</x:v>
      </x:c>
      <x:c r="E3396" s="240">
        <x:v>1</x:v>
      </x:c>
      <x:c r="F3396" s="304" t="s">
        <x:v>8518</x:v>
      </x:c>
      <x:c r="G3396" s="305" t="s">
        <x:v>4027</x:v>
      </x:c>
      <x:c r="H3396" s="305">
        <x:v>1</x:v>
      </x:c>
      <x:c r="I3396" s="495" t="s">
        <x:v>6487</x:v>
      </x:c>
    </x:row>
    <x:row r="3397" spans="3:9">
      <x:c r="C3397" s="241" t="s">
        <x:v>12488</x:v>
      </x:c>
      <x:c r="D3397" s="240" t="s">
        <x:v>4007</x:v>
      </x:c>
      <x:c r="E3397" s="240">
        <x:v>1</x:v>
      </x:c>
      <x:c r="F3397" s="241" t="s">
        <x:v>9060</x:v>
      </x:c>
      <x:c r="G3397" s="240" t="s">
        <x:v>6089</x:v>
      </x:c>
      <x:c r="H3397" s="240">
        <x:v>1</x:v>
      </x:c>
      <x:c r="I3397" s="495" t="s">
        <x:v>6487</x:v>
      </x:c>
    </x:row>
    <x:row r="3398" spans="3:9">
      <x:c r="C3398" s="241" t="s">
        <x:v>4521</x:v>
      </x:c>
      <x:c r="D3398" s="167" t="s">
        <x:v>9210</x:v>
      </x:c>
      <x:c r="E3398" s="240">
        <x:v>1</x:v>
      </x:c>
      <x:c r="F3398" s="241" t="s">
        <x:v>9313</x:v>
      </x:c>
      <x:c r="G3398" s="240" t="s">
        <x:v>6089</x:v>
      </x:c>
      <x:c r="H3398" s="240">
        <x:v>1</x:v>
      </x:c>
      <x:c r="I3398" s="495"/>
    </x:row>
    <x:row r="3399" spans="3:9">
      <x:c r="C3399" s="241" t="s">
        <x:v>9060</x:v>
      </x:c>
      <x:c r="D3399" s="240" t="s">
        <x:v>6089</x:v>
      </x:c>
      <x:c r="E3399" s="240">
        <x:v>1</x:v>
      </x:c>
      <x:c r="F3399" s="283" t="s">
        <x:v>8544</x:v>
      </x:c>
      <x:c r="G3399" s="284" t="s">
        <x:v>4027</x:v>
      </x:c>
      <x:c r="H3399" s="284">
        <x:v>1</x:v>
      </x:c>
      <x:c r="I3399" s="495" t="s">
        <x:v>10339</x:v>
      </x:c>
    </x:row>
    <x:row r="3400" spans="3:9">
      <x:c r="C3400" s="241" t="s">
        <x:v>9047</x:v>
      </x:c>
      <x:c r="D3400" s="240" t="s">
        <x:v>6089</x:v>
      </x:c>
      <x:c r="E3400" s="240">
        <x:v>1</x:v>
      </x:c>
      <x:c r="F3400" s="283" t="s">
        <x:v>9047</x:v>
      </x:c>
      <x:c r="G3400" s="284" t="s">
        <x:v>6089</x:v>
      </x:c>
      <x:c r="H3400" s="284">
        <x:v>1</x:v>
      </x:c>
      <x:c r="I3400" s="495"/>
    </x:row>
    <x:row r="3401" spans="3:9">
      <x:c r="C3401" s="241" t="s">
        <x:v>8994</x:v>
      </x:c>
      <x:c r="D3401" s="240" t="s">
        <x:v>6089</x:v>
      </x:c>
      <x:c r="E3401" s="240">
        <x:v>1</x:v>
      </x:c>
      <x:c r="F3401" s="241" t="s">
        <x:v>8994</x:v>
      </x:c>
      <x:c r="G3401" s="240" t="s">
        <x:v>6089</x:v>
      </x:c>
      <x:c r="H3401" s="240">
        <x:v>1</x:v>
      </x:c>
      <x:c r="I3401" s="495"/>
    </x:row>
    <x:row r="3402" spans="3:9">
      <x:c r="C3402" s="241" t="s">
        <x:v>6132</x:v>
      </x:c>
      <x:c r="D3402" s="240" t="s">
        <x:v>6089</x:v>
      </x:c>
      <x:c r="E3402" s="240">
        <x:v>1</x:v>
      </x:c>
      <x:c r="F3402" s="408" t="s">
        <x:v>6132</x:v>
      </x:c>
      <x:c r="G3402" s="409" t="s">
        <x:v>6089</x:v>
      </x:c>
      <x:c r="H3402" s="409">
        <x:v>1</x:v>
      </x:c>
      <x:c r="I3402" s="495"/>
    </x:row>
    <x:row r="3403" spans="3:9">
      <x:c r="C3403" s="241" t="s">
        <x:v>2223</x:v>
      </x:c>
      <x:c r="D3403" s="240" t="s">
        <x:v>6089</x:v>
      </x:c>
      <x:c r="E3403" s="240">
        <x:v>1</x:v>
      </x:c>
      <x:c r="F3403" s="408" t="s">
        <x:v>2223</x:v>
      </x:c>
      <x:c r="G3403" s="409" t="s">
        <x:v>6089</x:v>
      </x:c>
      <x:c r="H3403" s="409">
        <x:v>1</x:v>
      </x:c>
      <x:c r="I3403" s="495" t="s">
        <x:v>10339</x:v>
      </x:c>
    </x:row>
    <x:row r="3404" spans="3:9">
      <x:c r="C3404" s="241" t="s">
        <x:v>4387</x:v>
      </x:c>
      <x:c r="D3404" s="240" t="s">
        <x:v>6089</x:v>
      </x:c>
      <x:c r="E3404" s="240">
        <x:v>1</x:v>
      </x:c>
      <x:c r="F3404" s="241" t="s">
        <x:v>4387</x:v>
      </x:c>
      <x:c r="G3404" s="240" t="s">
        <x:v>6089</x:v>
      </x:c>
      <x:c r="H3404" s="240">
        <x:v>1</x:v>
      </x:c>
      <x:c r="I3404" s="495"/>
    </x:row>
    <x:row r="3405" spans="3:9">
      <x:c r="C3405" s="241" t="s">
        <x:v>2142</x:v>
      </x:c>
      <x:c r="D3405" s="240" t="s">
        <x:v>6089</x:v>
      </x:c>
      <x:c r="E3405" s="240">
        <x:v>1</x:v>
      </x:c>
      <x:c r="F3405" s="402" t="s">
        <x:v>2142</x:v>
      </x:c>
      <x:c r="G3405" s="403" t="s">
        <x:v>6089</x:v>
      </x:c>
      <x:c r="H3405" s="403">
        <x:v>1</x:v>
      </x:c>
      <x:c r="I3405" s="495"/>
    </x:row>
    <x:row r="3406" spans="3:9">
      <x:c r="C3406" s="241" t="s">
        <x:v>4399</x:v>
      </x:c>
      <x:c r="D3406" s="240" t="s">
        <x:v>6089</x:v>
      </x:c>
      <x:c r="E3406" s="240">
        <x:v>1</x:v>
      </x:c>
      <x:c r="F3406" s="241" t="s">
        <x:v>4525</x:v>
      </x:c>
      <x:c r="G3406" s="240" t="s">
        <x:v>4027</x:v>
      </x:c>
      <x:c r="H3406" s="240">
        <x:v>1</x:v>
      </x:c>
      <x:c r="I3406" s="495"/>
    </x:row>
    <x:row r="3407" spans="3:9">
      <x:c r="C3407" s="241" t="s">
        <x:v>5465</x:v>
      </x:c>
      <x:c r="D3407" s="240" t="s">
        <x:v>6089</x:v>
      </x:c>
      <x:c r="E3407" s="240">
        <x:v>1</x:v>
      </x:c>
      <x:c r="F3407" s="241" t="s">
        <x:v>4543</x:v>
      </x:c>
      <x:c r="G3407" s="240" t="s">
        <x:v>4061</x:v>
      </x:c>
      <x:c r="H3407" s="240">
        <x:v>1</x:v>
      </x:c>
      <x:c r="I3407" s="495"/>
    </x:row>
    <x:row r="3408" spans="3:9">
      <x:c r="C3408" s="241" t="s">
        <x:v>9313</x:v>
      </x:c>
      <x:c r="D3408" s="240" t="s">
        <x:v>6089</x:v>
      </x:c>
      <x:c r="E3408" s="240">
        <x:v>1</x:v>
      </x:c>
      <x:c r="F3408" s="280" t="s">
        <x:v>4399</x:v>
      </x:c>
      <x:c r="G3408" s="281" t="s">
        <x:v>6089</x:v>
      </x:c>
      <x:c r="H3408" s="281">
        <x:v>1</x:v>
      </x:c>
      <x:c r="I3408" s="495"/>
    </x:row>
    <x:row r="3409" spans="3:9">
      <x:c r="C3409" s="241" t="s">
        <x:v>8518</x:v>
      </x:c>
      <x:c r="D3409" s="240" t="s">
        <x:v>4027</x:v>
      </x:c>
      <x:c r="E3409" s="240">
        <x:v>1</x:v>
      </x:c>
      <x:c r="F3409" s="280" t="s">
        <x:v>4521</x:v>
      </x:c>
      <x:c r="G3409" s="234" t="s">
        <x:v>9210</x:v>
      </x:c>
      <x:c r="H3409" s="281">
        <x:v>1</x:v>
      </x:c>
      <x:c r="I3409" s="495"/>
    </x:row>
    <x:row r="3410" spans="3:9">
      <x:c r="C3410" s="241" t="s">
        <x:v>8544</x:v>
      </x:c>
      <x:c r="D3410" s="240" t="s">
        <x:v>4027</x:v>
      </x:c>
      <x:c r="E3410" s="240">
        <x:v>1</x:v>
      </x:c>
      <x:c r="F3410" s="280" t="s">
        <x:v>5465</x:v>
      </x:c>
      <x:c r="G3410" s="281" t="s">
        <x:v>6089</x:v>
      </x:c>
      <x:c r="H3410" s="281">
        <x:v>1</x:v>
      </x:c>
      <x:c r="I3410" s="495"/>
    </x:row>
    <x:row r="3411" spans="3:9">
      <x:c r="C3411" s="241" t="s">
        <x:v>4525</x:v>
      </x:c>
      <x:c r="D3411" s="240" t="s">
        <x:v>4027</x:v>
      </x:c>
      <x:c r="E3411" s="240">
        <x:v>1</x:v>
      </x:c>
      <x:c r="F3411" s="280" t="s">
        <x:v>12488</x:v>
      </x:c>
      <x:c r="G3411" s="281" t="s">
        <x:v>4007</x:v>
      </x:c>
      <x:c r="H3411" s="281">
        <x:v>1</x:v>
      </x:c>
      <x:c r="I3411" s="495"/>
    </x:row>
    <x:row r="3412" spans="5:5">
      <x:c r="E3412" s="240">
        <x:f>SUM(E3396:E3411)</x:f>
        <x:v>16</x:v>
      </x:c>
    </x:row>
    <x:row r="3413" spans="1:9">
      <x:c r="A3413" s="232">
        <x:v>45953</x:v>
      </x:c>
      <x:c r="B3413" s="499" t="s">
        <x:v>10335</x:v>
      </x:c>
      <x:c r="C3413" s="241" t="s">
        <x:v>11493</x:v>
      </x:c>
      <x:c r="D3413" s="240" t="s">
        <x:v>4061</x:v>
      </x:c>
      <x:c r="E3413" s="240">
        <x:v>1</x:v>
      </x:c>
      <x:c r="F3413" s="406" t="s">
        <x:v>11493</x:v>
      </x:c>
      <x:c r="G3413" s="407" t="s">
        <x:v>4061</x:v>
      </x:c>
      <x:c r="H3413" s="407">
        <x:v>1</x:v>
      </x:c>
      <x:c r="I3413" s="495" t="s">
        <x:v>10339</x:v>
      </x:c>
    </x:row>
    <x:row r="3414" spans="3:9">
      <x:c r="C3414" s="241" t="s">
        <x:v>11253</x:v>
      </x:c>
      <x:c r="D3414" s="240" t="s">
        <x:v>4007</x:v>
      </x:c>
      <x:c r="E3414" s="240">
        <x:v>1</x:v>
      </x:c>
      <x:c r="F3414" s="406" t="s">
        <x:v>8099</x:v>
      </x:c>
      <x:c r="G3414" s="407" t="s">
        <x:v>6097</x:v>
      </x:c>
      <x:c r="H3414" s="407">
        <x:v>1</x:v>
      </x:c>
      <x:c r="I3414" s="495"/>
    </x:row>
    <x:row r="3415" spans="3:9">
      <x:c r="C3415" s="241" t="s">
        <x:v>8099</x:v>
      </x:c>
      <x:c r="D3415" s="240" t="s">
        <x:v>6097</x:v>
      </x:c>
      <x:c r="E3415" s="240">
        <x:v>1</x:v>
      </x:c>
      <x:c r="F3415" s="241" t="s">
        <x:v>5944</x:v>
      </x:c>
      <x:c r="G3415" s="240" t="s">
        <x:v>6097</x:v>
      </x:c>
      <x:c r="H3415" s="240">
        <x:v>1</x:v>
      </x:c>
      <x:c r="I3415" s="495" t="s">
        <x:v>10339</x:v>
      </x:c>
    </x:row>
    <x:row r="3416" spans="3:9">
      <x:c r="C3416" s="241" t="s">
        <x:v>5944</x:v>
      </x:c>
      <x:c r="D3416" s="240" t="s">
        <x:v>6097</x:v>
      </x:c>
      <x:c r="E3416" s="240">
        <x:v>1</x:v>
      </x:c>
      <x:c r="F3416" s="402" t="s">
        <x:v>4560</x:v>
      </x:c>
      <x:c r="G3416" s="403" t="s">
        <x:v>6097</x:v>
      </x:c>
      <x:c r="H3416" s="403">
        <x:v>1</x:v>
      </x:c>
      <x:c r="I3416" s="495" t="s">
        <x:v>6487</x:v>
      </x:c>
    </x:row>
    <x:row r="3417" spans="3:9">
      <x:c r="C3417" s="241" t="s">
        <x:v>4560</x:v>
      </x:c>
      <x:c r="D3417" s="240" t="s">
        <x:v>6097</x:v>
      </x:c>
      <x:c r="E3417" s="240">
        <x:v>1</x:v>
      </x:c>
      <x:c r="F3417" s="241" t="s">
        <x:v>8429</x:v>
      </x:c>
      <x:c r="G3417" s="240" t="s">
        <x:v>6089</x:v>
      </x:c>
      <x:c r="H3417" s="240">
        <x:v>1</x:v>
      </x:c>
      <x:c r="I3417" s="495"/>
    </x:row>
    <x:row r="3418" spans="3:9">
      <x:c r="C3418" s="241" t="s">
        <x:v>6017</x:v>
      </x:c>
      <x:c r="D3418" s="240" t="s">
        <x:v>6097</x:v>
      </x:c>
      <x:c r="E3418" s="240">
        <x:v>1</x:v>
      </x:c>
      <x:c r="F3418" s="280" t="s">
        <x:v>6017</x:v>
      </x:c>
      <x:c r="G3418" s="281" t="s">
        <x:v>6097</x:v>
      </x:c>
      <x:c r="H3418" s="281">
        <x:v>1</x:v>
      </x:c>
      <x:c r="I3418" s="495"/>
    </x:row>
    <x:row r="3419" spans="3:9">
      <x:c r="C3419" s="241" t="s">
        <x:v>8429</x:v>
      </x:c>
      <x:c r="D3419" s="240" t="s">
        <x:v>6089</x:v>
      </x:c>
      <x:c r="E3419" s="240">
        <x:v>1</x:v>
      </x:c>
      <x:c r="F3419" s="280" t="s">
        <x:v>11253</x:v>
      </x:c>
      <x:c r="G3419" s="281" t="s">
        <x:v>4007</x:v>
      </x:c>
      <x:c r="H3419" s="281">
        <x:v>1</x:v>
      </x:c>
      <x:c r="I3419" s="495"/>
    </x:row>
    <x:row r="3420" spans="5:5">
      <x:c r="E3420" s="240">
        <x:f>SUM(E3413:E3419)</x:f>
        <x:v>7</x:v>
      </x:c>
    </x:row>
    <x:row r="3421" spans="1:9">
      <x:c r="A3421" s="232">
        <x:v>45954</x:v>
      </x:c>
      <x:c r="B3421" s="499" t="s">
        <x:v>10292</x:v>
      </x:c>
      <x:c r="C3421" s="241" t="s">
        <x:v>2305</x:v>
      </x:c>
      <x:c r="D3421" s="240" t="s">
        <x:v>4061</x:v>
      </x:c>
      <x:c r="E3421" s="240">
        <x:v>1</x:v>
      </x:c>
      <x:c r="F3421" s="375" t="s">
        <x:v>2571</x:v>
      </x:c>
      <x:c r="G3421" s="376" t="s">
        <x:v>4067</x:v>
      </x:c>
      <x:c r="H3421" s="376">
        <x:v>1</x:v>
      </x:c>
      <x:c r="I3421" s="495" t="s">
        <x:v>10339</x:v>
      </x:c>
    </x:row>
    <x:row r="3422" spans="3:9">
      <x:c r="C3422" s="241" t="s">
        <x:v>9306</x:v>
      </x:c>
      <x:c r="D3422" s="240" t="s">
        <x:v>4061</x:v>
      </x:c>
      <x:c r="E3422" s="240">
        <x:v>1</x:v>
      </x:c>
      <x:c r="F3422" s="241" t="s">
        <x:v>2305</x:v>
      </x:c>
      <x:c r="G3422" s="240" t="s">
        <x:v>4061</x:v>
      </x:c>
      <x:c r="H3422" s="240">
        <x:v>1</x:v>
      </x:c>
      <x:c r="I3422" s="495" t="s">
        <x:v>10339</x:v>
      </x:c>
    </x:row>
    <x:row r="3423" spans="3:9">
      <x:c r="C3423" s="241" t="s">
        <x:v>9203</x:v>
      </x:c>
      <x:c r="D3423" s="240" t="s">
        <x:v>4007</x:v>
      </x:c>
      <x:c r="E3423" s="240">
        <x:v>1</x:v>
      </x:c>
      <x:c r="F3423" s="627" t="s">
        <x:v>11428</x:v>
      </x:c>
      <x:c r="G3423" s="628" t="s">
        <x:v>4067</x:v>
      </x:c>
      <x:c r="H3423" s="628">
        <x:v>1</x:v>
      </x:c>
      <x:c r="I3423" s="495" t="s">
        <x:v>6487</x:v>
      </x:c>
    </x:row>
    <x:row r="3424" spans="3:9">
      <x:c r="C3424" s="241" t="s">
        <x:v>1966</x:v>
      </x:c>
      <x:c r="D3424" s="240" t="s">
        <x:v>4007</x:v>
      </x:c>
      <x:c r="E3424" s="240">
        <x:v>1</x:v>
      </x:c>
      <x:c r="F3424" s="241" t="s">
        <x:v>6309</x:v>
      </x:c>
      <x:c r="G3424" s="240" t="s">
        <x:v>4067</x:v>
      </x:c>
      <x:c r="H3424" s="240">
        <x:v>1</x:v>
      </x:c>
      <x:c r="I3424" s="495" t="s">
        <x:v>10339</x:v>
      </x:c>
    </x:row>
    <x:row r="3425" spans="3:9">
      <x:c r="C3425" s="241" t="s">
        <x:v>11253</x:v>
      </x:c>
      <x:c r="D3425" s="240" t="s">
        <x:v>4007</x:v>
      </x:c>
      <x:c r="E3425" s="240">
        <x:v>1</x:v>
      </x:c>
      <x:c r="F3425" s="241" t="s">
        <x:v>4433</x:v>
      </x:c>
      <x:c r="G3425" s="240" t="s">
        <x:v>4067</x:v>
      </x:c>
      <x:c r="H3425" s="240">
        <x:v>1</x:v>
      </x:c>
      <x:c r="I3425" s="495" t="s">
        <x:v>6487</x:v>
      </x:c>
    </x:row>
    <x:row r="3426" spans="3:9">
      <x:c r="C3426" s="241" t="s">
        <x:v>4465</x:v>
      </x:c>
      <x:c r="D3426" s="240" t="s">
        <x:v>6097</x:v>
      </x:c>
      <x:c r="E3426" s="240">
        <x:v>1</x:v>
      </x:c>
      <x:c r="F3426" s="366" t="s">
        <x:v>8337</x:v>
      </x:c>
      <x:c r="G3426" s="367" t="s">
        <x:v>6089</x:v>
      </x:c>
      <x:c r="H3426" s="367">
        <x:v>1</x:v>
      </x:c>
      <x:c r="I3426" s="495" t="s">
        <x:v>10339</x:v>
      </x:c>
    </x:row>
    <x:row r="3427" spans="3:9">
      <x:c r="C3427" s="241" t="s">
        <x:v>11428</x:v>
      </x:c>
      <x:c r="D3427" s="240" t="s">
        <x:v>4067</x:v>
      </x:c>
      <x:c r="E3427" s="240">
        <x:v>1</x:v>
      </x:c>
      <x:c r="F3427" s="366" t="s">
        <x:v>9306</x:v>
      </x:c>
      <x:c r="G3427" s="367" t="s">
        <x:v>4061</x:v>
      </x:c>
      <x:c r="H3427" s="367">
        <x:v>1</x:v>
      </x:c>
      <x:c r="I3427" s="495" t="s">
        <x:v>10339</x:v>
      </x:c>
    </x:row>
    <x:row r="3428" spans="3:9">
      <x:c r="C3428" s="241" t="s">
        <x:v>2571</x:v>
      </x:c>
      <x:c r="D3428" s="240" t="s">
        <x:v>4067</x:v>
      </x:c>
      <x:c r="E3428" s="240">
        <x:v>1</x:v>
      </x:c>
      <x:c r="F3428" s="241" t="s">
        <x:v>6107</x:v>
      </x:c>
      <x:c r="G3428" s="240" t="s">
        <x:v>4067</x:v>
      </x:c>
      <x:c r="H3428" s="240">
        <x:v>1</x:v>
      </x:c>
      <x:c r="I3428" s="495"/>
    </x:row>
    <x:row r="3429" spans="3:9">
      <x:c r="C3429" s="241" t="s">
        <x:v>6309</x:v>
      </x:c>
      <x:c r="D3429" s="240" t="s">
        <x:v>4067</x:v>
      </x:c>
      <x:c r="E3429" s="240">
        <x:v>1</x:v>
      </x:c>
      <x:c r="F3429" s="241" t="s">
        <x:v>11467</x:v>
      </x:c>
      <x:c r="G3429" s="240" t="s">
        <x:v>6089</x:v>
      </x:c>
      <x:c r="H3429" s="240">
        <x:v>1</x:v>
      </x:c>
      <x:c r="I3429" s="495"/>
    </x:row>
    <x:row r="3430" spans="3:9">
      <x:c r="C3430" s="241" t="s">
        <x:v>4433</x:v>
      </x:c>
      <x:c r="D3430" s="240" t="s">
        <x:v>4067</x:v>
      </x:c>
      <x:c r="E3430" s="240">
        <x:v>1</x:v>
      </x:c>
      <x:c r="F3430" s="625" t="s">
        <x:v>4364</x:v>
      </x:c>
      <x:c r="G3430" s="626" t="s">
        <x:v>6089</x:v>
      </x:c>
      <x:c r="H3430" s="626">
        <x:v>1</x:v>
      </x:c>
      <x:c r="I3430" s="495"/>
    </x:row>
    <x:row r="3431" spans="3:9">
      <x:c r="C3431" s="241" t="s">
        <x:v>6107</x:v>
      </x:c>
      <x:c r="D3431" s="240" t="s">
        <x:v>4067</x:v>
      </x:c>
      <x:c r="E3431" s="240">
        <x:v>1</x:v>
      </x:c>
      <x:c r="F3431" s="241" t="s">
        <x:v>9203</x:v>
      </x:c>
      <x:c r="G3431" s="240" t="s">
        <x:v>4007</x:v>
      </x:c>
      <x:c r="H3431" s="240">
        <x:v>1</x:v>
      </x:c>
      <x:c r="I3431" s="495" t="s">
        <x:v>10339</x:v>
      </x:c>
    </x:row>
    <x:row r="3432" spans="3:9">
      <x:c r="C3432" s="241" t="s">
        <x:v>8500</x:v>
      </x:c>
      <x:c r="D3432" s="166" t="s">
        <x:v>9210</x:v>
      </x:c>
      <x:c r="E3432" s="240">
        <x:v>1</x:v>
      </x:c>
      <x:c r="F3432" s="241" t="s">
        <x:v>8500</x:v>
      </x:c>
      <x:c r="G3432" s="166" t="s">
        <x:v>9210</x:v>
      </x:c>
      <x:c r="H3432" s="240">
        <x:v>1</x:v>
      </x:c>
      <x:c r="I3432" s="495"/>
    </x:row>
    <x:row r="3433" spans="3:9">
      <x:c r="C3433" s="241" t="s">
        <x:v>6256</x:v>
      </x:c>
      <x:c r="D3433" s="166" t="s">
        <x:v>9210</x:v>
      </x:c>
      <x:c r="E3433" s="240">
        <x:v>2</x:v>
      </x:c>
      <x:c r="F3433" s="241" t="s">
        <x:v>1966</x:v>
      </x:c>
      <x:c r="G3433" s="240" t="s">
        <x:v>4007</x:v>
      </x:c>
      <x:c r="H3433" s="240">
        <x:v>1</x:v>
      </x:c>
      <x:c r="I3433" s="495" t="s">
        <x:v>10339</x:v>
      </x:c>
    </x:row>
    <x:row r="3434" spans="3:9">
      <x:c r="C3434" s="241" t="s">
        <x:v>8337</x:v>
      </x:c>
      <x:c r="D3434" s="240" t="s">
        <x:v>6089</x:v>
      </x:c>
      <x:c r="E3434" s="240">
        <x:v>1</x:v>
      </x:c>
      <x:c r="F3434" s="280" t="s">
        <x:v>4465</x:v>
      </x:c>
      <x:c r="G3434" s="281" t="s">
        <x:v>6097</x:v>
      </x:c>
      <x:c r="H3434" s="281">
        <x:v>1</x:v>
      </x:c>
      <x:c r="I3434" s="495"/>
    </x:row>
    <x:row r="3435" spans="3:9">
      <x:c r="C3435" s="241" t="s">
        <x:v>11467</x:v>
      </x:c>
      <x:c r="D3435" s="240" t="s">
        <x:v>6089</x:v>
      </x:c>
      <x:c r="E3435" s="240">
        <x:v>1</x:v>
      </x:c>
      <x:c r="F3435" s="280" t="s">
        <x:v>4443</x:v>
      </x:c>
      <x:c r="G3435" s="281" t="s">
        <x:v>6089</x:v>
      </x:c>
      <x:c r="H3435" s="281">
        <x:v>1</x:v>
      </x:c>
      <x:c r="I3435" s="495"/>
    </x:row>
    <x:row r="3436" spans="3:9">
      <x:c r="C3436" s="241" t="s">
        <x:v>4364</x:v>
      </x:c>
      <x:c r="D3436" s="240" t="s">
        <x:v>6089</x:v>
      </x:c>
      <x:c r="E3436" s="240">
        <x:v>1</x:v>
      </x:c>
      <x:c r="F3436" s="280" t="s">
        <x:v>11253</x:v>
      </x:c>
      <x:c r="G3436" s="281" t="s">
        <x:v>4007</x:v>
      </x:c>
      <x:c r="H3436" s="281">
        <x:v>1</x:v>
      </x:c>
      <x:c r="I3436" s="495"/>
    </x:row>
    <x:row r="3437" spans="3:9">
      <x:c r="C3437" s="241" t="s">
        <x:v>4443</x:v>
      </x:c>
      <x:c r="D3437" s="240" t="s">
        <x:v>6089</x:v>
      </x:c>
      <x:c r="E3437" s="240">
        <x:v>1</x:v>
      </x:c>
      <x:c r="F3437" s="280" t="s">
        <x:v>6256</x:v>
      </x:c>
      <x:c r="G3437" s="234" t="s">
        <x:v>9210</x:v>
      </x:c>
      <x:c r="H3437" s="281">
        <x:v>2</x:v>
      </x:c>
      <x:c r="I3437" s="495" t="s">
        <x:v>10339</x:v>
      </x:c>
    </x:row>
    <x:row r="3438" spans="5:5">
      <x:c r="E3438" s="240">
        <x:f>SUM(E3421:E3437)</x:f>
        <x:v>18</x:v>
      </x:c>
    </x:row>
    <x:row r="3439" spans="1:9">
      <x:c r="A3439" s="232">
        <x:v>45955</x:v>
      </x:c>
      <x:c r="B3439" s="499" t="s">
        <x:v>10312</x:v>
      </x:c>
      <x:c r="C3439" s="241" t="s">
        <x:v>5458</x:v>
      </x:c>
      <x:c r="D3439" s="240" t="s">
        <x:v>6097</x:v>
      </x:c>
      <x:c r="E3439" s="240">
        <x:v>1</x:v>
      </x:c>
      <x:c r="F3439" s="241" t="s">
        <x:v>5925</x:v>
      </x:c>
      <x:c r="G3439" s="240" t="s">
        <x:v>6089</x:v>
      </x:c>
      <x:c r="H3439" s="240">
        <x:v>1</x:v>
      </x:c>
      <x:c r="I3439" s="495"/>
    </x:row>
    <x:row r="3440" spans="3:9">
      <x:c r="C3440" s="241" t="s">
        <x:v>12180</x:v>
      </x:c>
      <x:c r="D3440" s="240" t="s">
        <x:v>6097</x:v>
      </x:c>
      <x:c r="E3440" s="240">
        <x:v>1</x:v>
      </x:c>
      <x:c r="F3440" s="631" t="s">
        <x:v>5458</x:v>
      </x:c>
      <x:c r="G3440" s="632" t="s">
        <x:v>6097</x:v>
      </x:c>
      <x:c r="H3440" s="632">
        <x:v>1</x:v>
      </x:c>
      <x:c r="I3440" s="495" t="s">
        <x:v>10339</x:v>
      </x:c>
    </x:row>
    <x:row r="3441" spans="3:9">
      <x:c r="C3441" s="241" t="s">
        <x:v>2449</x:v>
      </x:c>
      <x:c r="D3441" s="240" t="s">
        <x:v>6097</x:v>
      </x:c>
      <x:c r="E3441" s="240">
        <x:v>1</x:v>
      </x:c>
      <x:c r="F3441" s="241" t="s">
        <x:v>5701</x:v>
      </x:c>
      <x:c r="G3441" s="240" t="s">
        <x:v>4067</x:v>
      </x:c>
      <x:c r="H3441" s="240">
        <x:v>1</x:v>
      </x:c>
      <x:c r="I3441" s="495" t="s">
        <x:v>10339</x:v>
      </x:c>
    </x:row>
    <x:row r="3442" spans="3:9">
      <x:c r="C3442" s="241" t="s">
        <x:v>8333</x:v>
      </x:c>
      <x:c r="D3442" s="240" t="s">
        <x:v>6097</x:v>
      </x:c>
      <x:c r="E3442" s="240">
        <x:v>1</x:v>
      </x:c>
      <x:c r="F3442" s="507" t="s">
        <x:v>12180</x:v>
      </x:c>
      <x:c r="G3442" s="508" t="s">
        <x:v>6097</x:v>
      </x:c>
      <x:c r="H3442" s="508">
        <x:v>1</x:v>
      </x:c>
      <x:c r="I3442" s="495"/>
    </x:row>
    <x:row r="3443" spans="3:9">
      <x:c r="C3443" s="241" t="s">
        <x:v>4568</x:v>
      </x:c>
      <x:c r="D3443" s="240" t="s">
        <x:v>6097</x:v>
      </x:c>
      <x:c r="E3443" s="240">
        <x:v>1</x:v>
      </x:c>
      <x:c r="F3443" s="241" t="s">
        <x:v>11358</x:v>
      </x:c>
      <x:c r="G3443" s="240" t="s">
        <x:v>4067</x:v>
      </x:c>
      <x:c r="H3443" s="240">
        <x:v>1</x:v>
      </x:c>
      <x:c r="I3443" s="495" t="s">
        <x:v>10339</x:v>
      </x:c>
    </x:row>
    <x:row r="3444" spans="3:9">
      <x:c r="C3444" s="241" t="s">
        <x:v>6062</x:v>
      </x:c>
      <x:c r="D3444" s="240" t="s">
        <x:v>6097</x:v>
      </x:c>
      <x:c r="E3444" s="240">
        <x:v>1</x:v>
      </x:c>
      <x:c r="F3444" s="629" t="s">
        <x:v>4524</x:v>
      </x:c>
      <x:c r="G3444" s="630" t="s">
        <x:v>4067</x:v>
      </x:c>
      <x:c r="H3444" s="630">
        <x:v>1</x:v>
      </x:c>
      <x:c r="I3444" s="495" t="s">
        <x:v>10339</x:v>
      </x:c>
    </x:row>
    <x:row r="3445" spans="3:9">
      <x:c r="C3445" s="241" t="s">
        <x:v>11358</x:v>
      </x:c>
      <x:c r="D3445" s="240" t="s">
        <x:v>4067</x:v>
      </x:c>
      <x:c r="E3445" s="240">
        <x:v>1</x:v>
      </x:c>
      <x:c r="F3445" s="629" t="s">
        <x:v>4433</x:v>
      </x:c>
      <x:c r="G3445" s="630" t="s">
        <x:v>4067</x:v>
      </x:c>
      <x:c r="H3445" s="630">
        <x:v>1</x:v>
      </x:c>
      <x:c r="I3445" s="495" t="s">
        <x:v>10339</x:v>
      </x:c>
    </x:row>
    <x:row r="3446" spans="3:9">
      <x:c r="C3446" s="241" t="s">
        <x:v>5701</x:v>
      </x:c>
      <x:c r="D3446" s="240" t="s">
        <x:v>4067</x:v>
      </x:c>
      <x:c r="E3446" s="240">
        <x:v>1</x:v>
      </x:c>
      <x:c r="F3446" s="241" t="s">
        <x:v>8972</x:v>
      </x:c>
      <x:c r="G3446" s="240" t="s">
        <x:v>4027</x:v>
      </x:c>
      <x:c r="H3446" s="240">
        <x:v>1</x:v>
      </x:c>
      <x:c r="I3446" s="495" t="s">
        <x:v>6487</x:v>
      </x:c>
    </x:row>
    <x:row r="3447" spans="3:9">
      <x:c r="C3447" s="241" t="s">
        <x:v>4524</x:v>
      </x:c>
      <x:c r="D3447" s="240" t="s">
        <x:v>4067</x:v>
      </x:c>
      <x:c r="E3447" s="240">
        <x:v>1</x:v>
      </x:c>
      <x:c r="F3447" s="241" t="s">
        <x:v>2101</x:v>
      </x:c>
      <x:c r="G3447" s="165" t="s">
        <x:v>9210</x:v>
      </x:c>
      <x:c r="H3447" s="240">
        <x:v>1</x:v>
      </x:c>
      <x:c r="I3447" s="495"/>
    </x:row>
    <x:row r="3448" spans="3:9">
      <x:c r="C3448" s="241" t="s">
        <x:v>4433</x:v>
      </x:c>
      <x:c r="D3448" s="240" t="s">
        <x:v>4067</x:v>
      </x:c>
      <x:c r="E3448" s="240">
        <x:v>1</x:v>
      </x:c>
      <x:c r="F3448" s="402" t="s">
        <x:v>2449</x:v>
      </x:c>
      <x:c r="G3448" s="403" t="s">
        <x:v>6097</x:v>
      </x:c>
      <x:c r="H3448" s="403">
        <x:v>1</x:v>
      </x:c>
      <x:c r="I3448" s="495" t="s">
        <x:v>6487</x:v>
      </x:c>
    </x:row>
    <x:row r="3449" spans="3:9">
      <x:c r="C3449" s="241" t="s">
        <x:v>4375</x:v>
      </x:c>
      <x:c r="D3449" s="240" t="s">
        <x:v>4067</x:v>
      </x:c>
      <x:c r="E3449" s="240">
        <x:v>1</x:v>
      </x:c>
      <x:c r="F3449" s="241" t="s">
        <x:v>8980</x:v>
      </x:c>
      <x:c r="G3449" s="240" t="s">
        <x:v>4027</x:v>
      </x:c>
      <x:c r="H3449" s="240">
        <x:v>1</x:v>
      </x:c>
      <x:c r="I3449" s="495"/>
    </x:row>
    <x:row r="3450" spans="3:9">
      <x:c r="C3450" s="241" t="s">
        <x:v>4589</x:v>
      </x:c>
      <x:c r="D3450" s="240" t="s">
        <x:v>4067</x:v>
      </x:c>
      <x:c r="E3450" s="240">
        <x:v>1</x:v>
      </x:c>
      <x:c r="F3450" s="241" t="s">
        <x:v>4375</x:v>
      </x:c>
      <x:c r="G3450" s="240" t="s">
        <x:v>4067</x:v>
      </x:c>
      <x:c r="H3450" s="240">
        <x:v>1</x:v>
      </x:c>
      <x:c r="I3450" s="495" t="s">
        <x:v>6487</x:v>
      </x:c>
    </x:row>
    <x:row r="3451" spans="3:9">
      <x:c r="C3451" s="241" t="s">
        <x:v>5974</x:v>
      </x:c>
      <x:c r="D3451" s="240" t="s">
        <x:v>4067</x:v>
      </x:c>
      <x:c r="E3451" s="240">
        <x:v>1</x:v>
      </x:c>
      <x:c r="F3451" s="241" t="s">
        <x:v>8333</x:v>
      </x:c>
      <x:c r="G3451" s="240" t="s">
        <x:v>6097</x:v>
      </x:c>
      <x:c r="H3451" s="240">
        <x:v>1</x:v>
      </x:c>
      <x:c r="I3451" s="495"/>
    </x:row>
    <x:row r="3452" spans="3:9">
      <x:c r="C3452" s="241" t="s">
        <x:v>8514</x:v>
      </x:c>
      <x:c r="D3452" s="240" t="s">
        <x:v>4067</x:v>
      </x:c>
      <x:c r="E3452" s="240">
        <x:v>1</x:v>
      </x:c>
      <x:c r="F3452" s="241" t="s">
        <x:v>4568</x:v>
      </x:c>
      <x:c r="G3452" s="240" t="s">
        <x:v>6097</x:v>
      </x:c>
      <x:c r="H3452" s="240">
        <x:v>1</x:v>
      </x:c>
      <x:c r="I3452" s="495"/>
    </x:row>
    <x:row r="3453" spans="3:9">
      <x:c r="C3453" s="241" t="s">
        <x:v>4417</x:v>
      </x:c>
      <x:c r="D3453" s="240" t="s">
        <x:v>4067</x:v>
      </x:c>
      <x:c r="E3453" s="240">
        <x:v>1</x:v>
      </x:c>
      <x:c r="F3453" s="280" t="s">
        <x:v>4589</x:v>
      </x:c>
      <x:c r="G3453" s="281" t="s">
        <x:v>4067</x:v>
      </x:c>
      <x:c r="H3453" s="281">
        <x:v>1</x:v>
      </x:c>
      <x:c r="I3453" s="495"/>
    </x:row>
    <x:row r="3454" spans="3:9">
      <x:c r="C3454" s="241" t="s">
        <x:v>4486</x:v>
      </x:c>
      <x:c r="D3454" s="240" t="s">
        <x:v>4067</x:v>
      </x:c>
      <x:c r="E3454" s="240">
        <x:v>1</x:v>
      </x:c>
      <x:c r="F3454" s="280" t="s">
        <x:v>5974</x:v>
      </x:c>
      <x:c r="G3454" s="281" t="s">
        <x:v>4067</x:v>
      </x:c>
      <x:c r="H3454" s="281">
        <x:v>1</x:v>
      </x:c>
      <x:c r="I3454" s="495"/>
    </x:row>
    <x:row r="3455" spans="3:9">
      <x:c r="C3455" s="241" t="s">
        <x:v>2101</x:v>
      </x:c>
      <x:c r="D3455" s="165" t="s">
        <x:v>9210</x:v>
      </x:c>
      <x:c r="E3455" s="240">
        <x:v>1</x:v>
      </x:c>
      <x:c r="F3455" s="280" t="s">
        <x:v>8514</x:v>
      </x:c>
      <x:c r="G3455" s="281" t="s">
        <x:v>4067</x:v>
      </x:c>
      <x:c r="H3455" s="281">
        <x:v>1</x:v>
      </x:c>
      <x:c r="I3455" s="495"/>
    </x:row>
    <x:row r="3456" spans="3:9">
      <x:c r="C3456" s="241" t="s">
        <x:v>5925</x:v>
      </x:c>
      <x:c r="D3456" s="240" t="s">
        <x:v>6089</x:v>
      </x:c>
      <x:c r="E3456" s="240">
        <x:v>1</x:v>
      </x:c>
      <x:c r="F3456" s="280" t="s">
        <x:v>6062</x:v>
      </x:c>
      <x:c r="G3456" s="281" t="s">
        <x:v>6097</x:v>
      </x:c>
      <x:c r="H3456" s="281">
        <x:v>1</x:v>
      </x:c>
      <x:c r="I3456" s="495"/>
    </x:row>
    <x:row r="3457" spans="3:9">
      <x:c r="C3457" s="241" t="s">
        <x:v>8972</x:v>
      </x:c>
      <x:c r="D3457" s="240" t="s">
        <x:v>4027</x:v>
      </x:c>
      <x:c r="E3457" s="240">
        <x:v>1</x:v>
      </x:c>
      <x:c r="F3457" s="280" t="s">
        <x:v>4417</x:v>
      </x:c>
      <x:c r="G3457" s="281" t="s">
        <x:v>4067</x:v>
      </x:c>
      <x:c r="H3457" s="281">
        <x:v>1</x:v>
      </x:c>
      <x:c r="I3457" s="495"/>
    </x:row>
    <x:row r="3458" spans="3:9">
      <x:c r="C3458" s="241" t="s">
        <x:v>8980</x:v>
      </x:c>
      <x:c r="D3458" s="240" t="s">
        <x:v>4027</x:v>
      </x:c>
      <x:c r="E3458" s="240">
        <x:v>1</x:v>
      </x:c>
      <x:c r="F3458" s="280" t="s">
        <x:v>4486</x:v>
      </x:c>
      <x:c r="G3458" s="281" t="s">
        <x:v>4067</x:v>
      </x:c>
      <x:c r="H3458" s="281">
        <x:v>1</x:v>
      </x:c>
      <x:c r="I3458" s="495"/>
    </x:row>
    <x:row r="3459" spans="5:5">
      <x:c r="E3459" s="240">
        <x:f>SUM(E3439:E3458)</x:f>
        <x:v>20</x:v>
      </x:c>
    </x:row>
    <x:row r="3460" spans="1:9">
      <x:c r="A3460" s="232">
        <x:v>45956</x:v>
      </x:c>
      <x:c r="B3460" s="499" t="s">
        <x:v>10367</x:v>
      </x:c>
      <x:c r="C3460" s="241" t="s">
        <x:v>6050</x:v>
      </x:c>
      <x:c r="D3460" s="240" t="s">
        <x:v>6097</x:v>
      </x:c>
      <x:c r="E3460" s="240">
        <x:v>1</x:v>
      </x:c>
      <x:c r="F3460" s="633" t="s">
        <x:v>6076</x:v>
      </x:c>
      <x:c r="G3460" s="634" t="s">
        <x:v>4067</x:v>
      </x:c>
      <x:c r="H3460" s="634">
        <x:v>1</x:v>
      </x:c>
      <x:c r="I3460" s="495"/>
    </x:row>
    <x:row r="3461" spans="3:9">
      <x:c r="C3461" s="241" t="s">
        <x:v>6076</x:v>
      </x:c>
      <x:c r="D3461" s="240" t="s">
        <x:v>4067</x:v>
      </x:c>
      <x:c r="E3461" s="240">
        <x:v>1</x:v>
      </x:c>
      <x:c r="F3461" s="241" t="s">
        <x:v>4386</x:v>
      </x:c>
      <x:c r="G3461" s="240" t="s">
        <x:v>4027</x:v>
      </x:c>
      <x:c r="H3461" s="240">
        <x:v>1</x:v>
      </x:c>
      <x:c r="I3461" s="495"/>
    </x:row>
    <x:row r="3462" spans="3:9">
      <x:c r="C3462" s="241" t="s">
        <x:v>4494</x:v>
      </x:c>
      <x:c r="D3462" s="240" t="s">
        <x:v>6089</x:v>
      </x:c>
      <x:c r="E3462" s="240">
        <x:v>1</x:v>
      </x:c>
      <x:c r="F3462" s="402" t="s">
        <x:v>4494</x:v>
      </x:c>
      <x:c r="G3462" s="403" t="s">
        <x:v>6089</x:v>
      </x:c>
      <x:c r="H3462" s="403">
        <x:v>1</x:v>
      </x:c>
      <x:c r="I3462" s="495" t="s">
        <x:v>10339</x:v>
      </x:c>
    </x:row>
    <x:row r="3463" spans="3:9">
      <x:c r="C3463" s="241" t="s">
        <x:v>4447</x:v>
      </x:c>
      <x:c r="D3463" s="240" t="s">
        <x:v>6089</x:v>
      </x:c>
      <x:c r="E3463" s="240">
        <x:v>1</x:v>
      </x:c>
      <x:c r="F3463" s="241" t="s">
        <x:v>4447</x:v>
      </x:c>
      <x:c r="G3463" s="240" t="s">
        <x:v>6089</x:v>
      </x:c>
      <x:c r="H3463" s="240">
        <x:v>1</x:v>
      </x:c>
      <x:c r="I3463" s="495"/>
    </x:row>
    <x:row r="3464" spans="3:9">
      <x:c r="C3464" s="241" t="s">
        <x:v>4399</x:v>
      </x:c>
      <x:c r="D3464" s="240" t="s">
        <x:v>6089</x:v>
      </x:c>
      <x:c r="E3464" s="240">
        <x:v>1</x:v>
      </x:c>
      <x:c r="F3464" s="280" t="s">
        <x:v>4399</x:v>
      </x:c>
      <x:c r="G3464" s="281" t="s">
        <x:v>6089</x:v>
      </x:c>
      <x:c r="H3464" s="281">
        <x:v>1</x:v>
      </x:c>
      <x:c r="I3464" s="495"/>
    </x:row>
    <x:row r="3465" spans="3:9">
      <x:c r="C3465" s="241" t="s">
        <x:v>4386</x:v>
      </x:c>
      <x:c r="D3465" s="240" t="s">
        <x:v>4027</x:v>
      </x:c>
      <x:c r="E3465" s="240">
        <x:v>1</x:v>
      </x:c>
      <x:c r="F3465" s="280" t="s">
        <x:v>6050</x:v>
      </x:c>
      <x:c r="G3465" s="281" t="s">
        <x:v>6097</x:v>
      </x:c>
      <x:c r="H3465" s="281">
        <x:v>1</x:v>
      </x:c>
      <x:c r="I3465" s="495" t="s">
        <x:v>6487</x:v>
      </x:c>
    </x:row>
    <x:row r="3466" spans="3:9">
      <x:c r="C3466" s="241" t="s">
        <x:v>8504</x:v>
      </x:c>
      <x:c r="D3466" s="240" t="s">
        <x:v>4027</x:v>
      </x:c>
      <x:c r="E3466" s="240">
        <x:v>1</x:v>
      </x:c>
      <x:c r="F3466" s="280" t="s">
        <x:v>8504</x:v>
      </x:c>
      <x:c r="G3466" s="281" t="s">
        <x:v>4027</x:v>
      </x:c>
      <x:c r="H3466" s="281">
        <x:v>1</x:v>
      </x:c>
      <x:c r="I3466" s="495"/>
    </x:row>
    <x:row r="3467" spans="5:5">
      <x:c r="E3467" s="240">
        <x:f>SUM(E3460:E3466)</x:f>
        <x:v>7</x:v>
      </x:c>
    </x:row>
    <x:row r="3468" spans="1:9">
      <x:c r="A3468" s="232">
        <x:v>45957</x:v>
      </x:c>
      <x:c r="B3468" s="499" t="s">
        <x:v>10315</x:v>
      </x:c>
      <x:c r="C3468" s="241" t="s">
        <x:v>9050</x:v>
      </x:c>
      <x:c r="D3468" s="240" t="s">
        <x:v>4007</x:v>
      </x:c>
      <x:c r="E3468" s="240">
        <x:v>1</x:v>
      </x:c>
      <x:c r="F3468" s="366" t="s">
        <x:v>6025</x:v>
      </x:c>
      <x:c r="G3468" s="367" t="s">
        <x:v>4027</x:v>
      </x:c>
      <x:c r="H3468" s="367">
        <x:v>1</x:v>
      </x:c>
      <x:c r="I3468" s="495"/>
    </x:row>
    <x:row r="3469" spans="3:9">
      <x:c r="C3469" s="241" t="s">
        <x:v>8372</x:v>
      </x:c>
      <x:c r="D3469" s="240" t="s">
        <x:v>4007</x:v>
      </x:c>
      <x:c r="E3469" s="240">
        <x:v>1</x:v>
      </x:c>
      <x:c r="F3469" s="241" t="s">
        <x:v>1970</x:v>
      </x:c>
      <x:c r="G3469" s="240" t="s">
        <x:v>6097</x:v>
      </x:c>
      <x:c r="H3469" s="240">
        <x:v>1</x:v>
      </x:c>
      <x:c r="I3469" s="495"/>
    </x:row>
    <x:row r="3470" spans="3:9">
      <x:c r="C3470" s="241" t="s">
        <x:v>1970</x:v>
      </x:c>
      <x:c r="D3470" s="240" t="s">
        <x:v>6097</x:v>
      </x:c>
      <x:c r="E3470" s="240">
        <x:v>1</x:v>
      </x:c>
      <x:c r="F3470" s="402" t="s">
        <x:v>8377</x:v>
      </x:c>
      <x:c r="G3470" s="403" t="s">
        <x:v>4027</x:v>
      </x:c>
      <x:c r="H3470" s="403">
        <x:v>1</x:v>
      </x:c>
      <x:c r="I3470" s="495" t="s">
        <x:v>10339</x:v>
      </x:c>
    </x:row>
    <x:row r="3471" spans="3:9">
      <x:c r="C3471" s="241" t="s">
        <x:v>4364</x:v>
      </x:c>
      <x:c r="D3471" s="240" t="s">
        <x:v>6089</x:v>
      </x:c>
      <x:c r="E3471" s="240">
        <x:v>1</x:v>
      </x:c>
      <x:c r="F3471" s="402" t="s">
        <x:v>4364</x:v>
      </x:c>
      <x:c r="G3471" s="403" t="s">
        <x:v>6089</x:v>
      </x:c>
      <x:c r="H3471" s="403">
        <x:v>1</x:v>
      </x:c>
      <x:c r="I3471" s="495"/>
    </x:row>
    <x:row r="3472" spans="3:9">
      <x:c r="C3472" s="241" t="s">
        <x:v>6000</x:v>
      </x:c>
      <x:c r="D3472" s="240" t="s">
        <x:v>6089</x:v>
      </x:c>
      <x:c r="E3472" s="240">
        <x:v>1</x:v>
      </x:c>
      <x:c r="F3472" s="241" t="s">
        <x:v>6000</x:v>
      </x:c>
      <x:c r="G3472" s="240" t="s">
        <x:v>6089</x:v>
      </x:c>
      <x:c r="H3472" s="240">
        <x:v>1</x:v>
      </x:c>
      <x:c r="I3472" s="495" t="s">
        <x:v>6487</x:v>
      </x:c>
    </x:row>
    <x:row r="3473" spans="3:9">
      <x:c r="C3473" s="241" t="s">
        <x:v>6025</x:v>
      </x:c>
      <x:c r="D3473" s="240" t="s">
        <x:v>4027</x:v>
      </x:c>
      <x:c r="E3473" s="240">
        <x:v>1</x:v>
      </x:c>
      <x:c r="F3473" s="241" t="s">
        <x:v>9050</x:v>
      </x:c>
      <x:c r="G3473" s="240" t="s">
        <x:v>4007</x:v>
      </x:c>
      <x:c r="H3473" s="240">
        <x:v>1</x:v>
      </x:c>
      <x:c r="I3473" s="495" t="s">
        <x:v>6487</x:v>
      </x:c>
    </x:row>
    <x:row r="3474" spans="3:9">
      <x:c r="C3474" s="241" t="s">
        <x:v>8377</x:v>
      </x:c>
      <x:c r="D3474" s="240" t="s">
        <x:v>4027</x:v>
      </x:c>
      <x:c r="E3474" s="240">
        <x:v>1</x:v>
      </x:c>
      <x:c r="F3474" s="241" t="s">
        <x:v>8372</x:v>
      </x:c>
      <x:c r="G3474" s="240" t="s">
        <x:v>4007</x:v>
      </x:c>
      <x:c r="H3474" s="240">
        <x:v>1</x:v>
      </x:c>
      <x:c r="I3474" s="495"/>
    </x:row>
    <x:row r="3475" spans="3:9">
      <x:c r="C3475" s="241" t="s">
        <x:v>6015</x:v>
      </x:c>
      <x:c r="D3475" s="240" t="s">
        <x:v>4027</x:v>
      </x:c>
      <x:c r="E3475" s="240">
        <x:v>1</x:v>
      </x:c>
      <x:c r="F3475" s="280" t="s">
        <x:v>6015</x:v>
      </x:c>
      <x:c r="G3475" s="281" t="s">
        <x:v>4027</x:v>
      </x:c>
      <x:c r="H3475" s="281">
        <x:v>1</x:v>
      </x:c>
      <x:c r="I3475" s="495" t="s">
        <x:v>6487</x:v>
      </x:c>
    </x:row>
    <x:row r="3476" spans="5:5">
      <x:c r="E3476" s="240">
        <x:f>SUM(E3468:E3475)</x:f>
        <x:v>8</x:v>
      </x:c>
    </x:row>
    <x:row r="3477" spans="1:9">
      <x:c r="A3477" s="232">
        <x:v>45958</x:v>
      </x:c>
      <x:c r="B3477" s="499" t="s">
        <x:v>10377</x:v>
      </x:c>
      <x:c r="C3477" s="241" t="s">
        <x:v>11363</x:v>
      </x:c>
      <x:c r="D3477" s="240" t="s">
        <x:v>4007</x:v>
      </x:c>
      <x:c r="E3477" s="240">
        <x:v>1</x:v>
      </x:c>
      <x:c r="F3477" s="489" t="s">
        <x:v>11363</x:v>
      </x:c>
      <x:c r="G3477" s="490" t="s">
        <x:v>4007</x:v>
      </x:c>
      <x:c r="H3477" s="490">
        <x:v>1</x:v>
      </x:c>
      <x:c r="I3477" s="495" t="s">
        <x:v>10339</x:v>
      </x:c>
    </x:row>
    <x:row r="3478" spans="3:9">
      <x:c r="C3478" s="241" t="s">
        <x:v>8366</x:v>
      </x:c>
      <x:c r="D3478" s="240" t="s">
        <x:v>4007</x:v>
      </x:c>
      <x:c r="E3478" s="240">
        <x:v>1</x:v>
      </x:c>
      <x:c r="F3478" s="241" t="s">
        <x:v>11252</x:v>
      </x:c>
      <x:c r="G3478" s="240" t="s">
        <x:v>4027</x:v>
      </x:c>
      <x:c r="H3478" s="240">
        <x:v>1</x:v>
      </x:c>
      <x:c r="I3478" s="495" t="s">
        <x:v>6487</x:v>
      </x:c>
    </x:row>
    <x:row r="3479" spans="3:9">
      <x:c r="C3479" s="241" t="s">
        <x:v>9214</x:v>
      </x:c>
      <x:c r="D3479" s="240" t="s">
        <x:v>4007</x:v>
      </x:c>
      <x:c r="E3479" s="240">
        <x:v>1</x:v>
      </x:c>
      <x:c r="F3479" s="408" t="s">
        <x:v>5836</x:v>
      </x:c>
      <x:c r="G3479" s="409" t="s">
        <x:v>4067</x:v>
      </x:c>
      <x:c r="H3479" s="409">
        <x:v>1</x:v>
      </x:c>
      <x:c r="I3479" s="495" t="s">
        <x:v>10339</x:v>
      </x:c>
    </x:row>
    <x:row r="3480" spans="3:9">
      <x:c r="C3480" s="241" t="s">
        <x:v>9144</x:v>
      </x:c>
      <x:c r="D3480" s="240" t="s">
        <x:v>6097</x:v>
      </x:c>
      <x:c r="E3480" s="240">
        <x:v>1</x:v>
      </x:c>
      <x:c r="F3480" s="241" t="s">
        <x:v>9144</x:v>
      </x:c>
      <x:c r="G3480" s="240" t="s">
        <x:v>6097</x:v>
      </x:c>
      <x:c r="H3480" s="240">
        <x:v>1</x:v>
      </x:c>
      <x:c r="I3480" s="495" t="s">
        <x:v>10339</x:v>
      </x:c>
    </x:row>
    <x:row r="3481" spans="3:9">
      <x:c r="C3481" s="241" t="s">
        <x:v>8431</x:v>
      </x:c>
      <x:c r="D3481" s="240" t="s">
        <x:v>6097</x:v>
      </x:c>
      <x:c r="E3481" s="240">
        <x:v>1</x:v>
      </x:c>
      <x:c r="F3481" s="241" t="s">
        <x:v>9247</x:v>
      </x:c>
      <x:c r="G3481" s="240" t="s">
        <x:v>4067</x:v>
      </x:c>
      <x:c r="H3481" s="240">
        <x:v>1</x:v>
      </x:c>
      <x:c r="I3481" s="495" t="s">
        <x:v>10339</x:v>
      </x:c>
    </x:row>
    <x:row r="3482" spans="3:9">
      <x:c r="C3482" s="241" t="s">
        <x:v>9041</x:v>
      </x:c>
      <x:c r="D3482" s="240" t="s">
        <x:v>6097</x:v>
      </x:c>
      <x:c r="E3482" s="240">
        <x:v>1</x:v>
      </x:c>
      <x:c r="F3482" s="241" t="s">
        <x:v>8512</x:v>
      </x:c>
      <x:c r="G3482" s="240" t="s">
        <x:v>4027</x:v>
      </x:c>
      <x:c r="H3482" s="240">
        <x:v>1</x:v>
      </x:c>
      <x:c r="I3482" s="495" t="s">
        <x:v>10339</x:v>
      </x:c>
    </x:row>
    <x:row r="3483" spans="3:9">
      <x:c r="C3483" s="241" t="s">
        <x:v>2011</x:v>
      </x:c>
      <x:c r="D3483" s="240" t="s">
        <x:v>6097</x:v>
      </x:c>
      <x:c r="E3483" s="240">
        <x:v>1</x:v>
      </x:c>
      <x:c r="F3483" s="402" t="s">
        <x:v>8431</x:v>
      </x:c>
      <x:c r="G3483" s="403" t="s">
        <x:v>6097</x:v>
      </x:c>
      <x:c r="H3483" s="403">
        <x:v>1</x:v>
      </x:c>
      <x:c r="I3483" s="495"/>
    </x:row>
    <x:row r="3484" spans="3:9">
      <x:c r="C3484" s="241" t="s">
        <x:v>5836</x:v>
      </x:c>
      <x:c r="D3484" s="240" t="s">
        <x:v>4067</x:v>
      </x:c>
      <x:c r="E3484" s="240">
        <x:v>1</x:v>
      </x:c>
      <x:c r="F3484" s="241" t="s">
        <x:v>8366</x:v>
      </x:c>
      <x:c r="G3484" s="240" t="s">
        <x:v>4007</x:v>
      </x:c>
      <x:c r="H3484" s="240">
        <x:v>1</x:v>
      </x:c>
      <x:c r="I3484" s="495" t="s">
        <x:v>6487</x:v>
      </x:c>
    </x:row>
    <x:row r="3485" spans="3:9">
      <x:c r="C3485" s="241" t="s">
        <x:v>9247</x:v>
      </x:c>
      <x:c r="D3485" s="240" t="s">
        <x:v>4067</x:v>
      </x:c>
      <x:c r="E3485" s="240">
        <x:v>1</x:v>
      </x:c>
      <x:c r="F3485" s="241" t="s">
        <x:v>2085</x:v>
      </x:c>
      <x:c r="G3485" s="240" t="s">
        <x:v>4027</x:v>
      </x:c>
      <x:c r="H3485" s="240">
        <x:v>1</x:v>
      </x:c>
      <x:c r="I3485" s="495"/>
    </x:row>
    <x:row r="3486" spans="3:9">
      <x:c r="C3486" s="241" t="s">
        <x:v>11252</x:v>
      </x:c>
      <x:c r="D3486" s="240" t="s">
        <x:v>4027</x:v>
      </x:c>
      <x:c r="E3486" s="240">
        <x:v>1</x:v>
      </x:c>
      <x:c r="F3486" s="241" t="s">
        <x:v>5993</x:v>
      </x:c>
      <x:c r="G3486" s="240" t="s">
        <x:v>4027</x:v>
      </x:c>
      <x:c r="H3486" s="240">
        <x:v>1</x:v>
      </x:c>
      <x:c r="I3486" s="495"/>
    </x:row>
    <x:row r="3487" spans="3:9">
      <x:c r="C3487" s="241" t="s">
        <x:v>8512</x:v>
      </x:c>
      <x:c r="D3487" s="240" t="s">
        <x:v>4027</x:v>
      </x:c>
      <x:c r="E3487" s="240">
        <x:v>1</x:v>
      </x:c>
      <x:c r="F3487" s="241" t="s">
        <x:v>9214</x:v>
      </x:c>
      <x:c r="G3487" s="240" t="s">
        <x:v>4007</x:v>
      </x:c>
      <x:c r="H3487" s="240">
        <x:v>1</x:v>
      </x:c>
      <x:c r="I3487" s="495"/>
    </x:row>
    <x:row r="3488" spans="3:9">
      <x:c r="C3488" s="241" t="s">
        <x:v>2085</x:v>
      </x:c>
      <x:c r="D3488" s="240" t="s">
        <x:v>4027</x:v>
      </x:c>
      <x:c r="E3488" s="240">
        <x:v>1</x:v>
      </x:c>
      <x:c r="F3488" s="280" t="s">
        <x:v>8945</x:v>
      </x:c>
      <x:c r="G3488" s="281" t="s">
        <x:v>4027</x:v>
      </x:c>
      <x:c r="H3488" s="281">
        <x:v>1</x:v>
      </x:c>
      <x:c r="I3488" s="495"/>
    </x:row>
    <x:row r="3489" spans="3:9">
      <x:c r="C3489" s="241" t="s">
        <x:v>5993</x:v>
      </x:c>
      <x:c r="D3489" s="240" t="s">
        <x:v>4027</x:v>
      </x:c>
      <x:c r="E3489" s="240">
        <x:v>1</x:v>
      </x:c>
      <x:c r="F3489" s="280" t="s">
        <x:v>9041</x:v>
      </x:c>
      <x:c r="G3489" s="281" t="s">
        <x:v>6097</x:v>
      </x:c>
      <x:c r="H3489" s="281">
        <x:v>1</x:v>
      </x:c>
      <x:c r="I3489" s="495"/>
    </x:row>
    <x:row r="3490" spans="3:9">
      <x:c r="C3490" s="241" t="s">
        <x:v>8945</x:v>
      </x:c>
      <x:c r="D3490" s="240" t="s">
        <x:v>4027</x:v>
      </x:c>
      <x:c r="E3490" s="240">
        <x:v>1</x:v>
      </x:c>
      <x:c r="F3490" s="280" t="s">
        <x:v>2011</x:v>
      </x:c>
      <x:c r="G3490" s="281" t="s">
        <x:v>6097</x:v>
      </x:c>
      <x:c r="H3490" s="281">
        <x:v>1</x:v>
      </x:c>
      <x:c r="I3490" s="495"/>
    </x:row>
    <x:row r="3491" spans="5:5">
      <x:c r="E3491" s="240">
        <x:f>SUM(E3477:E3490)</x:f>
        <x:v>14</x:v>
      </x:c>
    </x:row>
    <x:row r="3492" spans="1:9">
      <x:c r="A3492" s="232">
        <x:v>45959</x:v>
      </x:c>
      <x:c r="B3492" s="499" t="s">
        <x:v>10352</x:v>
      </x:c>
      <x:c r="C3492" s="241" t="s">
        <x:v>9200</x:v>
      </x:c>
      <x:c r="D3492" s="240" t="s">
        <x:v>4007</x:v>
      </x:c>
      <x:c r="E3492" s="240">
        <x:v>1</x:v>
      </x:c>
      <x:c r="F3492" s="641" t="s">
        <x:v>2419</x:v>
      </x:c>
      <x:c r="G3492" s="642" t="s">
        <x:v>4067</x:v>
      </x:c>
      <x:c r="H3492" s="642">
        <x:v>1</x:v>
      </x:c>
      <x:c r="I3492" s="495" t="s">
        <x:v>6487</x:v>
      </x:c>
    </x:row>
    <x:row r="3493" spans="3:9">
      <x:c r="C3493" s="241" t="s">
        <x:v>8431</x:v>
      </x:c>
      <x:c r="D3493" s="240" t="s">
        <x:v>6097</x:v>
      </x:c>
      <x:c r="E3493" s="240">
        <x:v>1</x:v>
      </x:c>
      <x:c r="F3493" s="241" t="s">
        <x:v>2504</x:v>
      </x:c>
      <x:c r="G3493" s="276" t="s">
        <x:v>7479</x:v>
      </x:c>
      <x:c r="H3493" s="240">
        <x:v>1</x:v>
      </x:c>
      <x:c r="I3493" s="495" t="s">
        <x:v>6487</x:v>
      </x:c>
    </x:row>
    <x:row r="3494" spans="3:9">
      <x:c r="C3494" s="241" t="s">
        <x:v>2593</x:v>
      </x:c>
      <x:c r="D3494" s="240" t="s">
        <x:v>4067</x:v>
      </x:c>
      <x:c r="E3494" s="240">
        <x:v>1</x:v>
      </x:c>
      <x:c r="F3494" s="393" t="s">
        <x:v>2593</x:v>
      </x:c>
      <x:c r="G3494" s="394" t="s">
        <x:v>4067</x:v>
      </x:c>
      <x:c r="H3494" s="394">
        <x:v>1</x:v>
      </x:c>
      <x:c r="I3494" s="495"/>
    </x:row>
    <x:row r="3495" spans="3:9">
      <x:c r="C3495" s="241" t="s">
        <x:v>2419</x:v>
      </x:c>
      <x:c r="D3495" s="240" t="s">
        <x:v>4067</x:v>
      </x:c>
      <x:c r="E3495" s="240">
        <x:v>1</x:v>
      </x:c>
      <x:c r="F3495" s="241" t="s">
        <x:v>5927</x:v>
      </x:c>
      <x:c r="G3495" s="240" t="s">
        <x:v>4027</x:v>
      </x:c>
      <x:c r="H3495" s="240">
        <x:v>1</x:v>
      </x:c>
      <x:c r="I3495" s="495"/>
    </x:row>
    <x:row r="3496" spans="3:9">
      <x:c r="C3496" s="241" t="s">
        <x:v>6035</x:v>
      </x:c>
      <x:c r="D3496" s="240" t="s">
        <x:v>4067</x:v>
      </x:c>
      <x:c r="E3496" s="240">
        <x:v>1</x:v>
      </x:c>
      <x:c r="F3496" s="638" t="s">
        <x:v>6035</x:v>
      </x:c>
      <x:c r="G3496" s="639" t="s">
        <x:v>4067</x:v>
      </x:c>
      <x:c r="H3496" s="639">
        <x:v>1</x:v>
      </x:c>
      <x:c r="I3496" s="495"/>
    </x:row>
    <x:row r="3497" spans="3:9">
      <x:c r="C3497" s="241" t="s">
        <x:v>9207</x:v>
      </x:c>
      <x:c r="D3497" s="240" t="s">
        <x:v>4067</x:v>
      </x:c>
      <x:c r="E3497" s="240">
        <x:v>1</x:v>
      </x:c>
      <x:c r="F3497" s="638" t="s">
        <x:v>8431</x:v>
      </x:c>
      <x:c r="G3497" s="639" t="s">
        <x:v>6097</x:v>
      </x:c>
      <x:c r="H3497" s="639">
        <x:v>1</x:v>
      </x:c>
      <x:c r="I3497" s="495"/>
    </x:row>
    <x:row r="3498" spans="3:9">
      <x:c r="C3498" s="241" t="s">
        <x:v>2097</x:v>
      </x:c>
      <x:c r="D3498" s="240" t="s">
        <x:v>4067</x:v>
      </x:c>
      <x:c r="E3498" s="240">
        <x:v>1</x:v>
      </x:c>
      <x:c r="F3498" s="638" t="s">
        <x:v>2038</x:v>
      </x:c>
      <x:c r="G3498" s="640" t="s">
        <x:v>11501</x:v>
      </x:c>
      <x:c r="H3498" s="639">
        <x:v>1</x:v>
      </x:c>
      <x:c r="I3498" s="495"/>
    </x:row>
    <x:row r="3499" spans="3:9">
      <x:c r="C3499" s="241" t="s">
        <x:v>9314</x:v>
      </x:c>
      <x:c r="D3499" s="240" t="s">
        <x:v>4067</x:v>
      </x:c>
      <x:c r="E3499" s="240">
        <x:v>1</x:v>
      </x:c>
      <x:c r="F3499" s="638" t="s">
        <x:v>9207</x:v>
      </x:c>
      <x:c r="G3499" s="639" t="s">
        <x:v>4067</x:v>
      </x:c>
      <x:c r="H3499" s="639">
        <x:v>1</x:v>
      </x:c>
      <x:c r="I3499" s="495"/>
    </x:row>
    <x:row r="3500" spans="3:9">
      <x:c r="C3500" s="241" t="s">
        <x:v>6256</x:v>
      </x:c>
      <x:c r="D3500" s="163" t="s">
        <x:v>9210</x:v>
      </x:c>
      <x:c r="E3500" s="240">
        <x:v>1</x:v>
      </x:c>
      <x:c r="F3500" s="638" t="s">
        <x:v>5991</x:v>
      </x:c>
      <x:c r="G3500" s="639" t="s">
        <x:v>6089</x:v>
      </x:c>
      <x:c r="H3500" s="639">
        <x:v>1</x:v>
      </x:c>
      <x:c r="I3500" s="495" t="s">
        <x:v>6487</x:v>
      </x:c>
    </x:row>
    <x:row r="3501" spans="3:9">
      <x:c r="C3501" s="241" t="s">
        <x:v>5991</x:v>
      </x:c>
      <x:c r="D3501" s="240" t="s">
        <x:v>6089</x:v>
      </x:c>
      <x:c r="E3501" s="240">
        <x:v>1</x:v>
      </x:c>
      <x:c r="F3501" s="638" t="s">
        <x:v>2097</x:v>
      </x:c>
      <x:c r="G3501" s="639" t="s">
        <x:v>4067</x:v>
      </x:c>
      <x:c r="H3501" s="639">
        <x:v>1</x:v>
      </x:c>
      <x:c r="I3501" s="495"/>
    </x:row>
    <x:row r="3502" spans="3:9">
      <x:c r="C3502" s="241" t="s">
        <x:v>6278</x:v>
      </x:c>
      <x:c r="D3502" s="240" t="s">
        <x:v>6089</x:v>
      </x:c>
      <x:c r="E3502" s="240">
        <x:v>1</x:v>
      </x:c>
      <x:c r="F3502" s="241" t="s">
        <x:v>6278</x:v>
      </x:c>
      <x:c r="G3502" s="240" t="s">
        <x:v>6089</x:v>
      </x:c>
      <x:c r="H3502" s="240">
        <x:v>1</x:v>
      </x:c>
      <x:c r="I3502" s="495"/>
    </x:row>
    <x:row r="3503" spans="1:9">
      <x:c r="A3503" s="227" t="s">
        <x:v>11501</x:v>
      </x:c>
      <x:c r="C3503" s="241" t="s">
        <x:v>2038</x:v>
      </x:c>
      <x:c r="D3503" s="276" t="s">
        <x:v>11501</x:v>
      </x:c>
      <x:c r="E3503" s="240">
        <x:v>1</x:v>
      </x:c>
      <x:c r="F3503" s="241" t="s">
        <x:v>9200</x:v>
      </x:c>
      <x:c r="G3503" s="240" t="s">
        <x:v>4007</x:v>
      </x:c>
      <x:c r="H3503" s="240">
        <x:v>1</x:v>
      </x:c>
      <x:c r="I3503" s="495" t="s">
        <x:v>6487</x:v>
      </x:c>
    </x:row>
    <x:row r="3504" spans="1:9">
      <x:c r="A3504" s="227" t="s">
        <x:v>7479</x:v>
      </x:c>
      <x:c r="C3504" s="241" t="s">
        <x:v>2504</x:v>
      </x:c>
      <x:c r="D3504" s="276" t="s">
        <x:v>7479</x:v>
      </x:c>
      <x:c r="E3504" s="240">
        <x:v>1</x:v>
      </x:c>
      <x:c r="F3504" s="280" t="s">
        <x:v>9314</x:v>
      </x:c>
      <x:c r="G3504" s="281" t="s">
        <x:v>4067</x:v>
      </x:c>
      <x:c r="H3504" s="281">
        <x:v>1</x:v>
      </x:c>
      <x:c r="I3504" s="495"/>
    </x:row>
    <x:row r="3505" spans="3:9">
      <x:c r="C3505" s="241" t="s">
        <x:v>5927</x:v>
      </x:c>
      <x:c r="D3505" s="240" t="s">
        <x:v>4027</x:v>
      </x:c>
      <x:c r="E3505" s="240">
        <x:v>1</x:v>
      </x:c>
      <x:c r="F3505" s="280" t="s">
        <x:v>6256</x:v>
      </x:c>
      <x:c r="G3505" s="234" t="s">
        <x:v>9210</x:v>
      </x:c>
      <x:c r="H3505" s="281">
        <x:v>1</x:v>
      </x:c>
      <x:c r="I3505" s="495" t="s">
        <x:v>6487</x:v>
      </x:c>
    </x:row>
    <x:row r="3506" spans="5:5">
      <x:c r="E3506" s="240">
        <x:f>SUM(E3492:E3505)</x:f>
        <x:v>14</x:v>
      </x:c>
    </x:row>
    <x:row r="3507" spans="1:9">
      <x:c r="A3507" s="232">
        <x:v>45960</x:v>
      </x:c>
      <x:c r="B3507" s="499" t="s">
        <x:v>10335</x:v>
      </x:c>
      <x:c r="C3507" s="241" t="s">
        <x:v>8455</x:v>
      </x:c>
      <x:c r="D3507" s="240" t="s">
        <x:v>4061</x:v>
      </x:c>
      <x:c r="E3507" s="240">
        <x:v>1</x:v>
      </x:c>
      <x:c r="F3507" s="643" t="s">
        <x:v>7726</x:v>
      </x:c>
      <x:c r="G3507" s="644" t="s">
        <x:v>4027</x:v>
      </x:c>
      <x:c r="H3507" s="644">
        <x:v>1</x:v>
      </x:c>
      <x:c r="I3507" s="495" t="s">
        <x:v>6487</x:v>
      </x:c>
    </x:row>
    <x:row r="3508" spans="3:9">
      <x:c r="C3508" s="241" t="s">
        <x:v>12394</x:v>
      </x:c>
      <x:c r="D3508" s="240" t="s">
        <x:v>4067</x:v>
      </x:c>
      <x:c r="E3508" s="240">
        <x:v>1</x:v>
      </x:c>
      <x:c r="F3508" s="241" t="s">
        <x:v>12394</x:v>
      </x:c>
      <x:c r="G3508" s="240" t="s">
        <x:v>4067</x:v>
      </x:c>
      <x:c r="H3508" s="240">
        <x:v>1</x:v>
      </x:c>
      <x:c r="I3508" s="495" t="s">
        <x:v>6487</x:v>
      </x:c>
    </x:row>
    <x:row r="3509" spans="3:9">
      <x:c r="C3509" s="241" t="s">
        <x:v>8342</x:v>
      </x:c>
      <x:c r="D3509" s="240" t="s">
        <x:v>4067</x:v>
      </x:c>
      <x:c r="E3509" s="240">
        <x:v>1</x:v>
      </x:c>
      <x:c r="F3509" s="393" t="s">
        <x:v>9284</x:v>
      </x:c>
      <x:c r="G3509" s="394" t="s">
        <x:v>6089</x:v>
      </x:c>
      <x:c r="H3509" s="394">
        <x:v>2</x:v>
      </x:c>
      <x:c r="I3509" s="495"/>
    </x:row>
    <x:row r="3510" spans="3:9">
      <x:c r="C3510" s="241" t="s">
        <x:v>6056</x:v>
      </x:c>
      <x:c r="D3510" s="240" t="s">
        <x:v>4067</x:v>
      </x:c>
      <x:c r="E3510" s="240">
        <x:v>1</x:v>
      </x:c>
      <x:c r="F3510" s="241" t="s">
        <x:v>8455</x:v>
      </x:c>
      <x:c r="G3510" s="240" t="s">
        <x:v>4061</x:v>
      </x:c>
      <x:c r="H3510" s="240">
        <x:v>1</x:v>
      </x:c>
      <x:c r="I3510" s="495" t="s">
        <x:v>6487</x:v>
      </x:c>
    </x:row>
    <x:row r="3511" spans="3:9">
      <x:c r="C3511" s="241" t="s">
        <x:v>9284</x:v>
      </x:c>
      <x:c r="D3511" s="240" t="s">
        <x:v>6089</x:v>
      </x:c>
      <x:c r="E3511" s="240">
        <x:v>2</x:v>
      </x:c>
      <x:c r="F3511" s="402" t="s">
        <x:v>8342</x:v>
      </x:c>
      <x:c r="G3511" s="403" t="s">
        <x:v>4067</x:v>
      </x:c>
      <x:c r="H3511" s="403">
        <x:v>1</x:v>
      </x:c>
      <x:c r="I3511" s="495" t="s">
        <x:v>10339</x:v>
      </x:c>
    </x:row>
    <x:row r="3512" spans="3:9">
      <x:c r="C3512" s="241" t="s">
        <x:v>8429</x:v>
      </x:c>
      <x:c r="D3512" s="240" t="s">
        <x:v>6089</x:v>
      </x:c>
      <x:c r="E3512" s="240">
        <x:v>1</x:v>
      </x:c>
      <x:c r="F3512" s="241" t="s">
        <x:v>8429</x:v>
      </x:c>
      <x:c r="G3512" s="240" t="s">
        <x:v>6089</x:v>
      </x:c>
      <x:c r="H3512" s="240">
        <x:v>1</x:v>
      </x:c>
      <x:c r="I3512" s="495"/>
    </x:row>
    <x:row r="3513" spans="3:9">
      <x:c r="C3513" s="241" t="s">
        <x:v>4487</x:v>
      </x:c>
      <x:c r="D3513" s="240" t="s">
        <x:v>6089</x:v>
      </x:c>
      <x:c r="E3513" s="240">
        <x:v>1</x:v>
      </x:c>
      <x:c r="F3513" s="280" t="s">
        <x:v>4487</x:v>
      </x:c>
      <x:c r="G3513" s="281" t="s">
        <x:v>6089</x:v>
      </x:c>
      <x:c r="H3513" s="281">
        <x:v>1</x:v>
      </x:c>
      <x:c r="I3513" s="495"/>
    </x:row>
    <x:row r="3514" spans="3:9">
      <x:c r="C3514" s="241" t="s">
        <x:v>2068</x:v>
      </x:c>
      <x:c r="D3514" s="240" t="s">
        <x:v>6089</x:v>
      </x:c>
      <x:c r="E3514" s="240">
        <x:v>1</x:v>
      </x:c>
      <x:c r="F3514" s="280" t="s">
        <x:v>6056</x:v>
      </x:c>
      <x:c r="G3514" s="281" t="s">
        <x:v>4067</x:v>
      </x:c>
      <x:c r="H3514" s="281">
        <x:v>1</x:v>
      </x:c>
      <x:c r="I3514" s="495" t="s">
        <x:v>10339</x:v>
      </x:c>
    </x:row>
    <x:row r="3515" spans="3:9">
      <x:c r="C3515" s="241" t="s">
        <x:v>6275</x:v>
      </x:c>
      <x:c r="D3515" s="240" t="s">
        <x:v>6089</x:v>
      </x:c>
      <x:c r="E3515" s="240">
        <x:v>1</x:v>
      </x:c>
      <x:c r="F3515" s="280" t="s">
        <x:v>2068</x:v>
      </x:c>
      <x:c r="G3515" s="281" t="s">
        <x:v>6089</x:v>
      </x:c>
      <x:c r="H3515" s="281">
        <x:v>1</x:v>
      </x:c>
      <x:c r="I3515" s="495"/>
    </x:row>
    <x:row r="3516" spans="3:9">
      <x:c r="C3516" s="241" t="s">
        <x:v>7726</x:v>
      </x:c>
      <x:c r="D3516" s="240" t="s">
        <x:v>4027</x:v>
      </x:c>
      <x:c r="E3516" s="240">
        <x:v>1</x:v>
      </x:c>
      <x:c r="F3516" s="280" t="s">
        <x:v>6275</x:v>
      </x:c>
      <x:c r="G3516" s="281" t="s">
        <x:v>6089</x:v>
      </x:c>
      <x:c r="H3516" s="281">
        <x:v>1</x:v>
      </x:c>
      <x:c r="I3516" s="495"/>
    </x:row>
    <x:row r="3517" spans="5:5">
      <x:c r="E3517" s="240">
        <x:f>SUM(E3507:E3516)</x:f>
        <x:v>11</x:v>
      </x:c>
    </x:row>
    <x:row r="3518" spans="1:9">
      <x:c r="A3518" s="232">
        <x:v>45961</x:v>
      </x:c>
      <x:c r="B3518" s="499" t="s">
        <x:v>10292</x:v>
      </x:c>
      <x:c r="C3518" s="241" t="s">
        <x:v>12767</x:v>
      </x:c>
      <x:c r="D3518" s="240" t="s">
        <x:v>4061</x:v>
      </x:c>
      <x:c r="E3518" s="240">
        <x:v>1</x:v>
      </x:c>
      <x:c r="F3518" s="320" t="s">
        <x:v>11435</x:v>
      </x:c>
      <x:c r="G3518" s="321" t="s">
        <x:v>6097</x:v>
      </x:c>
      <x:c r="H3518" s="321">
        <x:v>1</x:v>
      </x:c>
      <x:c r="I3518" s="495"/>
    </x:row>
    <x:row r="3519" spans="3:9">
      <x:c r="C3519" s="241" t="s">
        <x:v>9050</x:v>
      </x:c>
      <x:c r="D3519" s="240" t="s">
        <x:v>4007</x:v>
      </x:c>
      <x:c r="E3519" s="240">
        <x:v>1</x:v>
      </x:c>
      <x:c r="F3519" s="241" t="s">
        <x:v>12767</x:v>
      </x:c>
      <x:c r="G3519" s="240" t="s">
        <x:v>4061</x:v>
      </x:c>
      <x:c r="H3519" s="240">
        <x:v>1</x:v>
      </x:c>
      <x:c r="I3519" s="495"/>
    </x:row>
    <x:row r="3520" spans="3:9">
      <x:c r="C3520" s="241" t="s">
        <x:v>8372</x:v>
      </x:c>
      <x:c r="D3520" s="240" t="s">
        <x:v>4007</x:v>
      </x:c>
      <x:c r="E3520" s="240">
        <x:v>1</x:v>
      </x:c>
      <x:c r="F3520" s="241" t="s">
        <x:v>12337</x:v>
      </x:c>
      <x:c r="G3520" s="240" t="s">
        <x:v>6089</x:v>
      </x:c>
      <x:c r="H3520" s="240">
        <x:v>1</x:v>
      </x:c>
      <x:c r="I3520" s="495"/>
    </x:row>
    <x:row r="3521" spans="3:9">
      <x:c r="C3521" s="241" t="s">
        <x:v>6109</x:v>
      </x:c>
      <x:c r="D3521" s="240" t="s">
        <x:v>4007</x:v>
      </x:c>
      <x:c r="E3521" s="240">
        <x:v>1</x:v>
      </x:c>
      <x:c r="F3521" s="489" t="s">
        <x:v>11303</x:v>
      </x:c>
      <x:c r="G3521" s="490" t="s">
        <x:v>6097</x:v>
      </x:c>
      <x:c r="H3521" s="490">
        <x:v>1</x:v>
      </x:c>
      <x:c r="I3521" s="495"/>
    </x:row>
    <x:row r="3522" spans="3:9">
      <x:c r="C3522" s="241" t="s">
        <x:v>11435</x:v>
      </x:c>
      <x:c r="D3522" s="240" t="s">
        <x:v>6097</x:v>
      </x:c>
      <x:c r="E3522" s="240">
        <x:v>1</x:v>
      </x:c>
      <x:c r="F3522" s="241" t="s">
        <x:v>2148</x:v>
      </x:c>
      <x:c r="G3522" s="240" t="s">
        <x:v>4067</x:v>
      </x:c>
      <x:c r="H3522" s="240">
        <x:v>1</x:v>
      </x:c>
      <x:c r="I3522" s="495" t="s">
        <x:v>6487</x:v>
      </x:c>
    </x:row>
    <x:row r="3523" spans="3:9">
      <x:c r="C3523" s="241" t="s">
        <x:v>11303</x:v>
      </x:c>
      <x:c r="D3523" s="240" t="s">
        <x:v>6097</x:v>
      </x:c>
      <x:c r="E3523" s="240">
        <x:v>1</x:v>
      </x:c>
      <x:c r="F3523" s="645" t="s">
        <x:v>1955</x:v>
      </x:c>
      <x:c r="G3523" s="646" t="s">
        <x:v>6097</x:v>
      </x:c>
      <x:c r="H3523" s="646">
        <x:v>1</x:v>
      </x:c>
      <x:c r="I3523" s="495" t="s">
        <x:v>10339</x:v>
      </x:c>
    </x:row>
    <x:row r="3524" spans="3:9">
      <x:c r="C3524" s="241" t="s">
        <x:v>1955</x:v>
      </x:c>
      <x:c r="D3524" s="240" t="s">
        <x:v>6097</x:v>
      </x:c>
      <x:c r="E3524" s="240">
        <x:v>1</x:v>
      </x:c>
      <x:c r="F3524" s="241" t="s">
        <x:v>9296</x:v>
      </x:c>
      <x:c r="G3524" s="240" t="s">
        <x:v>4027</x:v>
      </x:c>
      <x:c r="H3524" s="240">
        <x:v>1</x:v>
      </x:c>
      <x:c r="I3524" s="495" t="s">
        <x:v>6487</x:v>
      </x:c>
    </x:row>
    <x:row r="3525" spans="3:9">
      <x:c r="C3525" s="241" t="s">
        <x:v>4560</x:v>
      </x:c>
      <x:c r="D3525" s="240" t="s">
        <x:v>6097</x:v>
      </x:c>
      <x:c r="E3525" s="240">
        <x:v>1</x:v>
      </x:c>
      <x:c r="F3525" s="393" t="s">
        <x:v>2115</x:v>
      </x:c>
      <x:c r="G3525" s="394" t="s">
        <x:v>4067</x:v>
      </x:c>
      <x:c r="H3525" s="394">
        <x:v>1</x:v>
      </x:c>
      <x:c r="I3525" s="495"/>
    </x:row>
    <x:row r="3526" spans="3:9">
      <x:c r="C3526" s="241" t="s">
        <x:v>9195</x:v>
      </x:c>
      <x:c r="D3526" s="240" t="s">
        <x:v>6097</x:v>
      </x:c>
      <x:c r="E3526" s="240">
        <x:v>1</x:v>
      </x:c>
      <x:c r="F3526" s="393" t="s">
        <x:v>4560</x:v>
      </x:c>
      <x:c r="G3526" s="394" t="s">
        <x:v>6097</x:v>
      </x:c>
      <x:c r="H3526" s="394">
        <x:v>1</x:v>
      </x:c>
      <x:c r="I3526" s="495" t="s">
        <x:v>10339</x:v>
      </x:c>
    </x:row>
    <x:row r="3527" spans="3:9">
      <x:c r="C3527" s="241" t="s">
        <x:v>9183</x:v>
      </x:c>
      <x:c r="D3527" s="240" t="s">
        <x:v>6097</x:v>
      </x:c>
      <x:c r="E3527" s="240">
        <x:v>1</x:v>
      </x:c>
      <x:c r="F3527" s="393" t="s">
        <x:v>9195</x:v>
      </x:c>
      <x:c r="G3527" s="394" t="s">
        <x:v>6097</x:v>
      </x:c>
      <x:c r="H3527" s="394">
        <x:v>1</x:v>
      </x:c>
      <x:c r="I3527" s="495" t="s">
        <x:v>6487</x:v>
      </x:c>
    </x:row>
    <x:row r="3528" spans="3:9">
      <x:c r="C3528" s="241" t="s">
        <x:v>9041</x:v>
      </x:c>
      <x:c r="D3528" s="240" t="s">
        <x:v>6097</x:v>
      </x:c>
      <x:c r="E3528" s="240">
        <x:v>2</x:v>
      </x:c>
      <x:c r="F3528" s="241" t="s">
        <x:v>6319</x:v>
      </x:c>
      <x:c r="G3528" s="240" t="s">
        <x:v>6089</x:v>
      </x:c>
      <x:c r="H3528" s="240">
        <x:v>1</x:v>
      </x:c>
      <x:c r="I3528" s="495" t="s">
        <x:v>6487</x:v>
      </x:c>
    </x:row>
    <x:row r="3529" spans="3:9">
      <x:c r="C3529" s="241" t="s">
        <x:v>5782</x:v>
      </x:c>
      <x:c r="D3529" s="240" t="s">
        <x:v>6097</x:v>
      </x:c>
      <x:c r="E3529" s="240">
        <x:v>2</x:v>
      </x:c>
      <x:c r="F3529" s="241" t="s">
        <x:v>6114</x:v>
      </x:c>
      <x:c r="G3529" s="240" t="s">
        <x:v>4067</x:v>
      </x:c>
      <x:c r="H3529" s="240">
        <x:v>1</x:v>
      </x:c>
      <x:c r="I3529" s="495" t="s">
        <x:v>6487</x:v>
      </x:c>
    </x:row>
    <x:row r="3530" spans="3:9">
      <x:c r="C3530" s="241" t="s">
        <x:v>2148</x:v>
      </x:c>
      <x:c r="D3530" s="240" t="s">
        <x:v>4067</x:v>
      </x:c>
      <x:c r="E3530" s="240">
        <x:v>1</x:v>
      </x:c>
      <x:c r="F3530" s="241" t="s">
        <x:v>9230</x:v>
      </x:c>
      <x:c r="G3530" s="240" t="s">
        <x:v>6089</x:v>
      </x:c>
      <x:c r="H3530" s="240">
        <x:v>1</x:v>
      </x:c>
      <x:c r="I3530" s="495"/>
    </x:row>
    <x:row r="3531" spans="3:9">
      <x:c r="C3531" s="241" t="s">
        <x:v>2115</x:v>
      </x:c>
      <x:c r="D3531" s="240" t="s">
        <x:v>4067</x:v>
      </x:c>
      <x:c r="E3531" s="240">
        <x:v>1</x:v>
      </x:c>
      <x:c r="F3531" s="402" t="s">
        <x:v>6247</x:v>
      </x:c>
      <x:c r="G3531" s="403" t="s">
        <x:v>6089</x:v>
      </x:c>
      <x:c r="H3531" s="403">
        <x:v>1</x:v>
      </x:c>
      <x:c r="I3531" s="495"/>
    </x:row>
    <x:row r="3532" spans="3:9">
      <x:c r="C3532" s="241" t="s">
        <x:v>6114</x:v>
      </x:c>
      <x:c r="D3532" s="240" t="s">
        <x:v>4067</x:v>
      </x:c>
      <x:c r="E3532" s="240">
        <x:v>1</x:v>
      </x:c>
      <x:c r="F3532" s="241" t="s">
        <x:v>5967</x:v>
      </x:c>
      <x:c r="G3532" s="240" t="s">
        <x:v>4067</x:v>
      </x:c>
      <x:c r="H3532" s="240">
        <x:v>1</x:v>
      </x:c>
      <x:c r="I3532" s="495"/>
    </x:row>
    <x:row r="3533" spans="3:9">
      <x:c r="C3533" s="241" t="s">
        <x:v>5967</x:v>
      </x:c>
      <x:c r="D3533" s="240" t="s">
        <x:v>4067</x:v>
      </x:c>
      <x:c r="E3533" s="240">
        <x:v>1</x:v>
      </x:c>
      <x:c r="F3533" s="241" t="s">
        <x:v>5958</x:v>
      </x:c>
      <x:c r="G3533" s="240" t="s">
        <x:v>6089</x:v>
      </x:c>
      <x:c r="H3533" s="240">
        <x:v>1</x:v>
      </x:c>
      <x:c r="I3533" s="495" t="s">
        <x:v>6487</x:v>
      </x:c>
    </x:row>
    <x:row r="3534" spans="3:9">
      <x:c r="C3534" s="241" t="s">
        <x:v>8534</x:v>
      </x:c>
      <x:c r="D3534" s="240" t="s">
        <x:v>4067</x:v>
      </x:c>
      <x:c r="E3534" s="240">
        <x:v>1</x:v>
      </x:c>
      <x:c r="F3534" s="241" t="s">
        <x:v>9050</x:v>
      </x:c>
      <x:c r="G3534" s="240" t="s">
        <x:v>4007</x:v>
      </x:c>
      <x:c r="H3534" s="240">
        <x:v>1</x:v>
      </x:c>
      <x:c r="I3534" s="495" t="s">
        <x:v>10339</x:v>
      </x:c>
    </x:row>
    <x:row r="3535" spans="3:9">
      <x:c r="C3535" s="241" t="s">
        <x:v>4417</x:v>
      </x:c>
      <x:c r="D3535" s="240" t="s">
        <x:v>4067</x:v>
      </x:c>
      <x:c r="E3535" s="240">
        <x:v>1</x:v>
      </x:c>
      <x:c r="F3535" s="241" t="s">
        <x:v>8372</x:v>
      </x:c>
      <x:c r="G3535" s="240" t="s">
        <x:v>4007</x:v>
      </x:c>
      <x:c r="H3535" s="240">
        <x:v>1</x:v>
      </x:c>
      <x:c r="I3535" s="495" t="s">
        <x:v>6487</x:v>
      </x:c>
    </x:row>
    <x:row r="3536" spans="3:9">
      <x:c r="C3536" s="241" t="s">
        <x:v>4521</x:v>
      </x:c>
      <x:c r="D3536" s="163" t="s">
        <x:v>9210</x:v>
      </x:c>
      <x:c r="E3536" s="240">
        <x:v>1</x:v>
      </x:c>
      <x:c r="F3536" s="241" t="s">
        <x:v>6109</x:v>
      </x:c>
      <x:c r="G3536" s="240" t="s">
        <x:v>4007</x:v>
      </x:c>
      <x:c r="H3536" s="240">
        <x:v>1</x:v>
      </x:c>
      <x:c r="I3536" s="495" t="s">
        <x:v>10339</x:v>
      </x:c>
    </x:row>
    <x:row r="3537" spans="3:9">
      <x:c r="C3537" s="241" t="s">
        <x:v>6256</x:v>
      </x:c>
      <x:c r="D3537" s="163" t="s">
        <x:v>9210</x:v>
      </x:c>
      <x:c r="E3537" s="240">
        <x:v>1</x:v>
      </x:c>
      <x:c r="F3537" s="280" t="s">
        <x:v>8534</x:v>
      </x:c>
      <x:c r="G3537" s="281" t="s">
        <x:v>4067</x:v>
      </x:c>
      <x:c r="H3537" s="281">
        <x:v>1</x:v>
      </x:c>
      <x:c r="I3537" s="495" t="s">
        <x:v>6487</x:v>
      </x:c>
    </x:row>
    <x:row r="3538" spans="3:9">
      <x:c r="C3538" s="241" t="s">
        <x:v>12337</x:v>
      </x:c>
      <x:c r="D3538" s="240" t="s">
        <x:v>6089</x:v>
      </x:c>
      <x:c r="E3538" s="240">
        <x:v>1</x:v>
      </x:c>
      <x:c r="F3538" s="280" t="s">
        <x:v>5985</x:v>
      </x:c>
      <x:c r="G3538" s="281" t="s">
        <x:v>6089</x:v>
      </x:c>
      <x:c r="H3538" s="281">
        <x:v>1</x:v>
      </x:c>
      <x:c r="I3538" s="495"/>
    </x:row>
    <x:row r="3539" spans="3:9">
      <x:c r="C3539" s="241" t="s">
        <x:v>6319</x:v>
      </x:c>
      <x:c r="D3539" s="240" t="s">
        <x:v>6089</x:v>
      </x:c>
      <x:c r="E3539" s="240">
        <x:v>1</x:v>
      </x:c>
      <x:c r="F3539" s="280" t="s">
        <x:v>9183</x:v>
      </x:c>
      <x:c r="G3539" s="281" t="s">
        <x:v>6097</x:v>
      </x:c>
      <x:c r="H3539" s="281">
        <x:v>1</x:v>
      </x:c>
      <x:c r="I3539" s="495" t="s">
        <x:v>6487</x:v>
      </x:c>
    </x:row>
    <x:row r="3540" spans="3:9">
      <x:c r="C3540" s="241" t="s">
        <x:v>9230</x:v>
      </x:c>
      <x:c r="D3540" s="240" t="s">
        <x:v>6089</x:v>
      </x:c>
      <x:c r="E3540" s="240">
        <x:v>1</x:v>
      </x:c>
      <x:c r="F3540" s="280" t="s">
        <x:v>9041</x:v>
      </x:c>
      <x:c r="G3540" s="281" t="s">
        <x:v>6097</x:v>
      </x:c>
      <x:c r="H3540" s="281">
        <x:v>2</x:v>
      </x:c>
      <x:c r="I3540" s="495" t="s">
        <x:v>6487</x:v>
      </x:c>
    </x:row>
    <x:row r="3541" spans="3:9">
      <x:c r="C3541" s="241" t="s">
        <x:v>6247</x:v>
      </x:c>
      <x:c r="D3541" s="240" t="s">
        <x:v>6089</x:v>
      </x:c>
      <x:c r="E3541" s="240">
        <x:v>1</x:v>
      </x:c>
      <x:c r="F3541" s="280" t="s">
        <x:v>4521</x:v>
      </x:c>
      <x:c r="G3541" s="234" t="s">
        <x:v>9210</x:v>
      </x:c>
      <x:c r="H3541" s="281">
        <x:v>1</x:v>
      </x:c>
      <x:c r="I3541" s="495"/>
    </x:row>
    <x:row r="3542" spans="3:9">
      <x:c r="C3542" s="241" t="s">
        <x:v>5958</x:v>
      </x:c>
      <x:c r="D3542" s="240" t="s">
        <x:v>6089</x:v>
      </x:c>
      <x:c r="E3542" s="240">
        <x:v>1</x:v>
      </x:c>
      <x:c r="F3542" s="280" t="s">
        <x:v>4417</x:v>
      </x:c>
      <x:c r="G3542" s="281" t="s">
        <x:v>4067</x:v>
      </x:c>
      <x:c r="H3542" s="281">
        <x:v>1</x:v>
      </x:c>
      <x:c r="I3542" s="495"/>
    </x:row>
    <x:row r="3543" spans="3:9">
      <x:c r="C3543" s="241" t="s">
        <x:v>5985</x:v>
      </x:c>
      <x:c r="D3543" s="240" t="s">
        <x:v>6089</x:v>
      </x:c>
      <x:c r="E3543" s="240">
        <x:v>1</x:v>
      </x:c>
      <x:c r="F3543" s="280" t="s">
        <x:v>8975</x:v>
      </x:c>
      <x:c r="G3543" s="281" t="s">
        <x:v>6089</x:v>
      </x:c>
      <x:c r="H3543" s="281">
        <x:v>1</x:v>
      </x:c>
      <x:c r="I3543" s="495"/>
    </x:row>
    <x:row r="3544" spans="3:9">
      <x:c r="C3544" s="241" t="s">
        <x:v>8975</x:v>
      </x:c>
      <x:c r="D3544" s="240" t="s">
        <x:v>6089</x:v>
      </x:c>
      <x:c r="E3544" s="240">
        <x:v>1</x:v>
      </x:c>
      <x:c r="F3544" s="280" t="s">
        <x:v>6256</x:v>
      </x:c>
      <x:c r="G3544" s="234" t="s">
        <x:v>9210</x:v>
      </x:c>
      <x:c r="H3544" s="281">
        <x:v>1</x:v>
      </x:c>
      <x:c r="I3544" s="495" t="s">
        <x:v>10339</x:v>
      </x:c>
    </x:row>
    <x:row r="3545" spans="3:9">
      <x:c r="C3545" s="241" t="s">
        <x:v>9296</x:v>
      </x:c>
      <x:c r="D3545" s="240" t="s">
        <x:v>4027</x:v>
      </x:c>
      <x:c r="E3545" s="240">
        <x:v>1</x:v>
      </x:c>
      <x:c r="F3545" s="280" t="s">
        <x:v>5782</x:v>
      </x:c>
      <x:c r="G3545" s="281" t="s">
        <x:v>6097</x:v>
      </x:c>
      <x:c r="H3545" s="281">
        <x:v>2</x:v>
      </x:c>
      <x:c r="I3545" s="495"/>
    </x:row>
    <x:row r="3546" spans="3:9">
      <x:c r="C3546" s="241" t="s">
        <x:v>9098</x:v>
      </x:c>
      <x:c r="D3546" s="240" t="s">
        <x:v>4027</x:v>
      </x:c>
      <x:c r="E3546" s="240">
        <x:v>1</x:v>
      </x:c>
      <x:c r="F3546" s="280" t="s">
        <x:v>9098</x:v>
      </x:c>
      <x:c r="G3546" s="281" t="s">
        <x:v>4027</x:v>
      </x:c>
      <x:c r="H3546" s="281">
        <x:v>1</x:v>
      </x:c>
      <x:c r="I3546" s="495"/>
    </x:row>
    <x:row r="3547" spans="5:5">
      <x:c r="E3547" s="240">
        <x:f>SUM(E3518:E3546)</x:f>
        <x:v>31</x:v>
      </x:c>
    </x:row>
    <x:row r="3548" spans="1:9">
      <x:c r="A3548" s="232">
        <x:v>45962</x:v>
      </x:c>
      <x:c r="B3548" s="499" t="s">
        <x:v>10312</x:v>
      </x:c>
      <x:c r="C3548" s="241" t="s">
        <x:v>8372</x:v>
      </x:c>
      <x:c r="D3548" s="240" t="s">
        <x:v>4007</x:v>
      </x:c>
      <x:c r="E3548" s="240">
        <x:v>1</x:v>
      </x:c>
      <x:c r="F3548" s="687" t="s">
        <x:v>12582</x:v>
      </x:c>
      <x:c r="G3548" s="665" t="s">
        <x:v>6097</x:v>
      </x:c>
      <x:c r="H3548" s="665">
        <x:v>1</x:v>
      </x:c>
      <x:c r="I3548" s="495"/>
    </x:row>
    <x:row r="3549" spans="3:9">
      <x:c r="C3549" s="241" t="s">
        <x:v>11531</x:v>
      </x:c>
      <x:c r="D3549" s="240" t="s">
        <x:v>6097</x:v>
      </x:c>
      <x:c r="E3549" s="240">
        <x:v>1</x:v>
      </x:c>
      <x:c r="F3549" s="688" t="s">
        <x:v>11384</x:v>
      </x:c>
      <x:c r="G3549" s="240" t="s">
        <x:v>4067</x:v>
      </x:c>
      <x:c r="H3549" s="240">
        <x:v>1</x:v>
      </x:c>
      <x:c r="I3549" s="495" t="s">
        <x:v>10339</x:v>
      </x:c>
    </x:row>
    <x:row r="3550" spans="3:9">
      <x:c r="C3550" s="241" t="s">
        <x:v>12582</x:v>
      </x:c>
      <x:c r="D3550" s="240" t="s">
        <x:v>6097</x:v>
      </x:c>
      <x:c r="E3550" s="240">
        <x:v>1</x:v>
      </x:c>
      <x:c r="F3550" s="689" t="s">
        <x:v>2593</x:v>
      </x:c>
      <x:c r="G3550" s="602" t="s">
        <x:v>4067</x:v>
      </x:c>
      <x:c r="H3550" s="602">
        <x:v>1</x:v>
      </x:c>
      <x:c r="I3550" s="495"/>
    </x:row>
    <x:row r="3551" spans="3:9">
      <x:c r="C3551" s="241" t="s">
        <x:v>9226</x:v>
      </x:c>
      <x:c r="D3551" s="240" t="s">
        <x:v>6097</x:v>
      </x:c>
      <x:c r="E3551" s="240">
        <x:v>1</x:v>
      </x:c>
      <x:c r="F3551" s="689" t="s">
        <x:v>11531</x:v>
      </x:c>
      <x:c r="G3551" s="602" t="s">
        <x:v>6097</x:v>
      </x:c>
      <x:c r="H3551" s="602">
        <x:v>1</x:v>
      </x:c>
      <x:c r="I3551" s="495"/>
    </x:row>
    <x:row r="3552" spans="3:9">
      <x:c r="C3552" s="241" t="s">
        <x:v>8343</x:v>
      </x:c>
      <x:c r="D3552" s="240" t="s">
        <x:v>6097</x:v>
      </x:c>
      <x:c r="E3552" s="240">
        <x:v>1</x:v>
      </x:c>
      <x:c r="F3552" s="688" t="s">
        <x:v>9217</x:v>
      </x:c>
      <x:c r="G3552" s="240" t="s">
        <x:v>4027</x:v>
      </x:c>
      <x:c r="H3552" s="240">
        <x:v>1</x:v>
      </x:c>
      <x:c r="I3552" s="495" t="s">
        <x:v>10339</x:v>
      </x:c>
    </x:row>
    <x:row r="3553" spans="3:9">
      <x:c r="C3553" s="241" t="s">
        <x:v>9041</x:v>
      </x:c>
      <x:c r="D3553" s="240" t="s">
        <x:v>6097</x:v>
      </x:c>
      <x:c r="E3553" s="240">
        <x:v>1</x:v>
      </x:c>
      <x:c r="F3553" s="690" t="s">
        <x:v>7684</x:v>
      </x:c>
      <x:c r="G3553" s="606" t="s">
        <x:v>6089</x:v>
      </x:c>
      <x:c r="H3553" s="606">
        <x:v>1</x:v>
      </x:c>
      <x:c r="I3553" s="495"/>
    </x:row>
    <x:row r="3554" spans="3:9">
      <x:c r="C3554" s="241" t="s">
        <x:v>8983</x:v>
      </x:c>
      <x:c r="D3554" s="240" t="s">
        <x:v>6097</x:v>
      </x:c>
      <x:c r="E3554" s="240">
        <x:v>1</x:v>
      </x:c>
      <x:c r="F3554" s="688" t="s">
        <x:v>9045</x:v>
      </x:c>
      <x:c r="G3554" s="240" t="s">
        <x:v>6089</x:v>
      </x:c>
      <x:c r="H3554" s="240">
        <x:v>1</x:v>
      </x:c>
      <x:c r="I3554" s="495" t="s">
        <x:v>10339</x:v>
      </x:c>
    </x:row>
    <x:row r="3555" spans="3:9">
      <x:c r="C3555" s="241" t="s">
        <x:v>2011</x:v>
      </x:c>
      <x:c r="D3555" s="240" t="s">
        <x:v>6097</x:v>
      </x:c>
      <x:c r="E3555" s="240">
        <x:v>1</x:v>
      </x:c>
      <x:c r="F3555" s="688" t="s">
        <x:v>4384</x:v>
      </x:c>
      <x:c r="G3555" s="240" t="s">
        <x:v>4067</x:v>
      </x:c>
      <x:c r="H3555" s="240">
        <x:v>1</x:v>
      </x:c>
      <x:c r="I3555" s="495" t="s">
        <x:v>10339</x:v>
      </x:c>
    </x:row>
    <x:row r="3556" spans="3:9">
      <x:c r="C3556" s="241" t="s">
        <x:v>5782</x:v>
      </x:c>
      <x:c r="D3556" s="240" t="s">
        <x:v>6097</x:v>
      </x:c>
      <x:c r="E3556" s="240">
        <x:v>1</x:v>
      </x:c>
      <x:c r="F3556" s="691" t="s">
        <x:v>6061</x:v>
      </x:c>
      <x:c r="G3556" s="403" t="s">
        <x:v>6089</x:v>
      </x:c>
      <x:c r="H3556" s="403">
        <x:v>1</x:v>
      </x:c>
      <x:c r="I3556" s="495"/>
    </x:row>
    <x:row r="3557" spans="3:9">
      <x:c r="C3557" s="241" t="s">
        <x:v>2593</x:v>
      </x:c>
      <x:c r="D3557" s="240" t="s">
        <x:v>4067</x:v>
      </x:c>
      <x:c r="E3557" s="240">
        <x:v>1</x:v>
      </x:c>
      <x:c r="F3557" s="691" t="s">
        <x:v>9226</x:v>
      </x:c>
      <x:c r="G3557" s="403" t="s">
        <x:v>6097</x:v>
      </x:c>
      <x:c r="H3557" s="403">
        <x:v>1</x:v>
      </x:c>
      <x:c r="I3557" s="495" t="s">
        <x:v>10339</x:v>
      </x:c>
    </x:row>
    <x:row r="3558" spans="3:9">
      <x:c r="C3558" s="241" t="s">
        <x:v>11384</x:v>
      </x:c>
      <x:c r="D3558" s="240" t="s">
        <x:v>4067</x:v>
      </x:c>
      <x:c r="E3558" s="240">
        <x:v>1</x:v>
      </x:c>
      <x:c r="F3558" s="691" t="s">
        <x:v>8343</x:v>
      </x:c>
      <x:c r="G3558" s="403" t="s">
        <x:v>6097</x:v>
      </x:c>
      <x:c r="H3558" s="403">
        <x:v>1</x:v>
      </x:c>
      <x:c r="I3558" s="495"/>
    </x:row>
    <x:row r="3559" spans="3:9">
      <x:c r="C3559" s="241" t="s">
        <x:v>4384</x:v>
      </x:c>
      <x:c r="D3559" s="240" t="s">
        <x:v>4067</x:v>
      </x:c>
      <x:c r="E3559" s="240">
        <x:v>1</x:v>
      </x:c>
      <x:c r="F3559" s="691" t="s">
        <x:v>5958</x:v>
      </x:c>
      <x:c r="G3559" s="403" t="s">
        <x:v>6089</x:v>
      </x:c>
      <x:c r="H3559" s="403">
        <x:v>1</x:v>
      </x:c>
      <x:c r="I3559" s="495" t="s">
        <x:v>10339</x:v>
      </x:c>
    </x:row>
    <x:row r="3560" spans="3:9">
      <x:c r="C3560" s="241" t="s">
        <x:v>4521</x:v>
      </x:c>
      <x:c r="D3560" s="161" t="s">
        <x:v>9210</x:v>
      </x:c>
      <x:c r="E3560" s="240">
        <x:v>2</x:v>
      </x:c>
      <x:c r="F3560" s="691" t="s">
        <x:v>8372</x:v>
      </x:c>
      <x:c r="G3560" s="403" t="s">
        <x:v>4007</x:v>
      </x:c>
      <x:c r="H3560" s="403">
        <x:v>1</x:v>
      </x:c>
      <x:c r="I3560" s="495" t="s">
        <x:v>10339</x:v>
      </x:c>
    </x:row>
    <x:row r="3561" spans="3:9">
      <x:c r="C3561" s="241" t="s">
        <x:v>7684</x:v>
      </x:c>
      <x:c r="D3561" s="240" t="s">
        <x:v>6089</x:v>
      </x:c>
      <x:c r="E3561" s="240">
        <x:v>1</x:v>
      </x:c>
      <x:c r="F3561" s="688" t="s">
        <x:v>8945</x:v>
      </x:c>
      <x:c r="G3561" s="240" t="s">
        <x:v>4027</x:v>
      </x:c>
      <x:c r="H3561" s="240">
        <x:v>1</x:v>
      </x:c>
      <x:c r="I3561" s="495" t="s">
        <x:v>6487</x:v>
      </x:c>
    </x:row>
    <x:row r="3562" spans="3:9">
      <x:c r="C3562" s="241" t="s">
        <x:v>9045</x:v>
      </x:c>
      <x:c r="D3562" s="240" t="s">
        <x:v>6089</x:v>
      </x:c>
      <x:c r="E3562" s="240">
        <x:v>1</x:v>
      </x:c>
      <x:c r="F3562" s="688" t="s">
        <x:v>2021</x:v>
      </x:c>
      <x:c r="G3562" s="240" t="s">
        <x:v>4027</x:v>
      </x:c>
      <x:c r="H3562" s="240">
        <x:v>1</x:v>
      </x:c>
      <x:c r="I3562" s="495"/>
    </x:row>
    <x:row r="3563" spans="3:9">
      <x:c r="C3563" s="241" t="s">
        <x:v>6061</x:v>
      </x:c>
      <x:c r="D3563" s="240" t="s">
        <x:v>6089</x:v>
      </x:c>
      <x:c r="E3563" s="240">
        <x:v>1</x:v>
      </x:c>
      <x:c r="F3563" s="688" t="s">
        <x:v>9041</x:v>
      </x:c>
      <x:c r="G3563" s="240" t="s">
        <x:v>6097</x:v>
      </x:c>
      <x:c r="H3563" s="240">
        <x:v>1</x:v>
      </x:c>
      <x:c r="I3563" s="495" t="s">
        <x:v>10339</x:v>
      </x:c>
    </x:row>
    <x:row r="3564" spans="3:9">
      <x:c r="C3564" s="241" t="s">
        <x:v>5958</x:v>
      </x:c>
      <x:c r="D3564" s="240" t="s">
        <x:v>6089</x:v>
      </x:c>
      <x:c r="E3564" s="240">
        <x:v>1</x:v>
      </x:c>
      <x:c r="F3564" s="688" t="s">
        <x:v>8983</x:v>
      </x:c>
      <x:c r="G3564" s="240" t="s">
        <x:v>6097</x:v>
      </x:c>
      <x:c r="H3564" s="240">
        <x:v>1</x:v>
      </x:c>
      <x:c r="I3564" s="495"/>
    </x:row>
    <x:row r="3565" spans="3:9">
      <x:c r="C3565" s="241" t="s">
        <x:v>9217</x:v>
      </x:c>
      <x:c r="D3565" s="240" t="s">
        <x:v>4027</x:v>
      </x:c>
      <x:c r="E3565" s="240">
        <x:v>1</x:v>
      </x:c>
      <x:c r="F3565" s="688" t="s">
        <x:v>2011</x:v>
      </x:c>
      <x:c r="G3565" s="240" t="s">
        <x:v>6097</x:v>
      </x:c>
      <x:c r="H3565" s="240">
        <x:v>1</x:v>
      </x:c>
      <x:c r="I3565" s="495" t="s">
        <x:v>6487</x:v>
      </x:c>
    </x:row>
    <x:row r="3566" spans="3:9">
      <x:c r="C3566" s="241" t="s">
        <x:v>8945</x:v>
      </x:c>
      <x:c r="D3566" s="240" t="s">
        <x:v>4027</x:v>
      </x:c>
      <x:c r="E3566" s="240">
        <x:v>1</x:v>
      </x:c>
      <x:c r="F3566" s="688" t="s">
        <x:v>4521</x:v>
      </x:c>
      <x:c r="G3566" s="161" t="s">
        <x:v>9210</x:v>
      </x:c>
      <x:c r="H3566" s="240">
        <x:v>2</x:v>
      </x:c>
      <x:c r="I3566" s="495" t="s">
        <x:v>6487</x:v>
      </x:c>
    </x:row>
    <x:row r="3567" spans="3:9">
      <x:c r="C3567" s="241" t="s">
        <x:v>2021</x:v>
      </x:c>
      <x:c r="D3567" s="240" t="s">
        <x:v>4027</x:v>
      </x:c>
      <x:c r="E3567" s="240">
        <x:v>1</x:v>
      </x:c>
      <x:c r="F3567" s="688" t="s">
        <x:v>5782</x:v>
      </x:c>
      <x:c r="G3567" s="240" t="s">
        <x:v>6097</x:v>
      </x:c>
      <x:c r="H3567" s="240">
        <x:v>1</x:v>
      </x:c>
      <x:c r="I3567" s="495"/>
    </x:row>
    <x:row r="3568" spans="3:9">
      <x:c r="C3568" s="241" t="s">
        <x:v>9312</x:v>
      </x:c>
      <x:c r="D3568" s="240" t="s">
        <x:v>4027</x:v>
      </x:c>
      <x:c r="E3568" s="240">
        <x:v>1</x:v>
      </x:c>
      <x:c r="F3568" s="692" t="s">
        <x:v>9312</x:v>
      </x:c>
      <x:c r="G3568" s="281" t="s">
        <x:v>4027</x:v>
      </x:c>
      <x:c r="H3568" s="281">
        <x:v>1</x:v>
      </x:c>
      <x:c r="I3568" s="495"/>
    </x:row>
    <x:row r="3569" spans="3:9">
      <x:c r="C3569" s="241" t="s">
        <x:v>4508</x:v>
      </x:c>
      <x:c r="D3569" s="240" t="s">
        <x:v>4027</x:v>
      </x:c>
      <x:c r="E3569" s="240">
        <x:v>1</x:v>
      </x:c>
      <x:c r="F3569" s="692" t="s">
        <x:v>4508</x:v>
      </x:c>
      <x:c r="G3569" s="281" t="s">
        <x:v>4027</x:v>
      </x:c>
      <x:c r="H3569" s="281">
        <x:v>1</x:v>
      </x:c>
      <x:c r="I3569" s="495"/>
    </x:row>
    <x:row r="3570" spans="5:5">
      <x:c r="E3570" s="240">
        <x:f>SUM(E3548:E3569)</x:f>
        <x:v>23</x:v>
      </x:c>
    </x:row>
    <x:row r="3571" spans="1:9">
      <x:c r="A3571" s="232">
        <x:v>45963</x:v>
      </x:c>
      <x:c r="B3571" s="499" t="s">
        <x:v>10367</x:v>
      </x:c>
      <x:c r="C3571" s="241" t="s">
        <x:v>7703</x:v>
      </x:c>
      <x:c r="D3571" s="240" t="s">
        <x:v>6097</x:v>
      </x:c>
      <x:c r="E3571" s="240">
        <x:v>1</x:v>
      </x:c>
      <x:c r="F3571" s="241" t="s">
        <x:v>12590</x:v>
      </x:c>
      <x:c r="G3571" s="240" t="s">
        <x:v>6089</x:v>
      </x:c>
      <x:c r="H3571" s="240">
        <x:v>1</x:v>
      </x:c>
      <x:c r="I3571" s="495" t="s">
        <x:v>6487</x:v>
      </x:c>
    </x:row>
    <x:row r="3572" spans="3:9">
      <x:c r="C3572" s="241" t="s">
        <x:v>9182</x:v>
      </x:c>
      <x:c r="D3572" s="240" t="s">
        <x:v>6097</x:v>
      </x:c>
      <x:c r="E3572" s="240">
        <x:v>1</x:v>
      </x:c>
      <x:c r="F3572" s="241" t="s">
        <x:v>7703</x:v>
      </x:c>
      <x:c r="G3572" s="240" t="s">
        <x:v>6097</x:v>
      </x:c>
      <x:c r="H3572" s="240">
        <x:v>1</x:v>
      </x:c>
      <x:c r="I3572" s="495" t="s">
        <x:v>6487</x:v>
      </x:c>
    </x:row>
    <x:row r="3573" spans="3:9">
      <x:c r="C3573" s="241" t="s">
        <x:v>9029</x:v>
      </x:c>
      <x:c r="D3573" s="240" t="s">
        <x:v>6097</x:v>
      </x:c>
      <x:c r="E3573" s="240">
        <x:v>1</x:v>
      </x:c>
      <x:c r="F3573" s="342" t="s">
        <x:v>8079</x:v>
      </x:c>
      <x:c r="G3573" s="343" t="s">
        <x:v>4067</x:v>
      </x:c>
      <x:c r="H3573" s="343">
        <x:v>1</x:v>
      </x:c>
      <x:c r="I3573" s="495" t="s">
        <x:v>10339</x:v>
      </x:c>
    </x:row>
    <x:row r="3574" spans="3:9">
      <x:c r="C3574" s="241" t="s">
        <x:v>6026</x:v>
      </x:c>
      <x:c r="D3574" s="240" t="s">
        <x:v>6097</x:v>
      </x:c>
      <x:c r="E3574" s="240">
        <x:v>1</x:v>
      </x:c>
      <x:c r="F3574" s="342" t="s">
        <x:v>5653</x:v>
      </x:c>
      <x:c r="G3574" s="343" t="s">
        <x:v>4027</x:v>
      </x:c>
      <x:c r="H3574" s="343">
        <x:v>1</x:v>
      </x:c>
      <x:c r="I3574" s="495" t="s">
        <x:v>10339</x:v>
      </x:c>
    </x:row>
    <x:row r="3575" spans="3:9">
      <x:c r="C3575" s="241" t="s">
        <x:v>8079</x:v>
      </x:c>
      <x:c r="D3575" s="240" t="s">
        <x:v>4067</x:v>
      </x:c>
      <x:c r="E3575" s="240">
        <x:v>1</x:v>
      </x:c>
      <x:c r="F3575" s="241" t="s">
        <x:v>4382</x:v>
      </x:c>
      <x:c r="G3575" s="240" t="s">
        <x:v>4067</x:v>
      </x:c>
      <x:c r="H3575" s="240">
        <x:v>1</x:v>
      </x:c>
      <x:c r="I3575" s="495" t="s">
        <x:v>6487</x:v>
      </x:c>
    </x:row>
    <x:row r="3576" spans="3:9">
      <x:c r="C3576" s="241" t="s">
        <x:v>4382</x:v>
      </x:c>
      <x:c r="D3576" s="240" t="s">
        <x:v>4067</x:v>
      </x:c>
      <x:c r="E3576" s="240">
        <x:v>1</x:v>
      </x:c>
      <x:c r="F3576" s="666" t="s">
        <x:v>4603</x:v>
      </x:c>
      <x:c r="G3576" s="667" t="s">
        <x:v>4027</x:v>
      </x:c>
      <x:c r="H3576" s="667">
        <x:v>1</x:v>
      </x:c>
      <x:c r="I3576" s="495" t="s">
        <x:v>6487</x:v>
      </x:c>
    </x:row>
    <x:row r="3577" spans="3:9">
      <x:c r="C3577" s="241" t="s">
        <x:v>9153</x:v>
      </x:c>
      <x:c r="D3577" s="240" t="s">
        <x:v>4067</x:v>
      </x:c>
      <x:c r="E3577" s="240">
        <x:v>1</x:v>
      </x:c>
      <x:c r="F3577" s="241" t="s">
        <x:v>9153</x:v>
      </x:c>
      <x:c r="G3577" s="240" t="s">
        <x:v>4067</x:v>
      </x:c>
      <x:c r="H3577" s="240">
        <x:v>1</x:v>
      </x:c>
      <x:c r="I3577" s="495" t="s">
        <x:v>6487</x:v>
      </x:c>
    </x:row>
    <x:row r="3578" spans="3:9">
      <x:c r="C3578" s="241" t="s">
        <x:v>8469</x:v>
      </x:c>
      <x:c r="D3578" s="240" t="s">
        <x:v>4067</x:v>
      </x:c>
      <x:c r="E3578" s="240">
        <x:v>1</x:v>
      </x:c>
      <x:c r="F3578" s="241" t="s">
        <x:v>9106</x:v>
      </x:c>
      <x:c r="G3578" s="240" t="s">
        <x:v>4027</x:v>
      </x:c>
      <x:c r="H3578" s="240">
        <x:v>1</x:v>
      </x:c>
      <x:c r="I3578" s="495"/>
    </x:row>
    <x:row r="3579" spans="3:9">
      <x:c r="C3579" s="241" t="s">
        <x:v>1995</x:v>
      </x:c>
      <x:c r="D3579" s="240" t="s">
        <x:v>4067</x:v>
      </x:c>
      <x:c r="E3579" s="240">
        <x:v>1</x:v>
      </x:c>
      <x:c r="F3579" s="511" t="s">
        <x:v>9182</x:v>
      </x:c>
      <x:c r="G3579" s="512" t="s">
        <x:v>6097</x:v>
      </x:c>
      <x:c r="H3579" s="512">
        <x:v>1</x:v>
      </x:c>
      <x:c r="I3579" s="495" t="s">
        <x:v>10339</x:v>
      </x:c>
    </x:row>
    <x:row r="3580" spans="3:9">
      <x:c r="C3580" s="241" t="s">
        <x:v>6172</x:v>
      </x:c>
      <x:c r="D3580" s="240" t="s">
        <x:v>4067</x:v>
      </x:c>
      <x:c r="E3580" s="240">
        <x:v>1</x:v>
      </x:c>
      <x:c r="F3580" s="511" t="s">
        <x:v>8469</x:v>
      </x:c>
      <x:c r="G3580" s="512" t="s">
        <x:v>4067</x:v>
      </x:c>
      <x:c r="H3580" s="512">
        <x:v>1</x:v>
      </x:c>
      <x:c r="I3580" s="495" t="s">
        <x:v>10339</x:v>
      </x:c>
    </x:row>
    <x:row r="3581" spans="3:9">
      <x:c r="C3581" s="241" t="s">
        <x:v>8962</x:v>
      </x:c>
      <x:c r="D3581" s="240" t="s">
        <x:v>4067</x:v>
      </x:c>
      <x:c r="E3581" s="240">
        <x:v>1</x:v>
      </x:c>
      <x:c r="F3581" s="241" t="s">
        <x:v>9029</x:v>
      </x:c>
      <x:c r="G3581" s="240" t="s">
        <x:v>6097</x:v>
      </x:c>
      <x:c r="H3581" s="240">
        <x:v>1</x:v>
      </x:c>
      <x:c r="I3581" s="495"/>
    </x:row>
    <x:row r="3582" spans="3:9">
      <x:c r="C3582" s="241" t="s">
        <x:v>12590</x:v>
      </x:c>
      <x:c r="D3582" s="240" t="s">
        <x:v>6089</x:v>
      </x:c>
      <x:c r="E3582" s="240">
        <x:v>1</x:v>
      </x:c>
      <x:c r="F3582" s="241" t="s">
        <x:v>6026</x:v>
      </x:c>
      <x:c r="G3582" s="240" t="s">
        <x:v>6097</x:v>
      </x:c>
      <x:c r="H3582" s="240">
        <x:v>1</x:v>
      </x:c>
      <x:c r="I3582" s="495"/>
    </x:row>
    <x:row r="3583" spans="3:9">
      <x:c r="C3583" s="241" t="s">
        <x:v>5991</x:v>
      </x:c>
      <x:c r="D3583" s="240" t="s">
        <x:v>6089</x:v>
      </x:c>
      <x:c r="E3583" s="240">
        <x:v>1</x:v>
      </x:c>
      <x:c r="F3583" s="241" t="s">
        <x:v>5991</x:v>
      </x:c>
      <x:c r="G3583" s="240" t="s">
        <x:v>6089</x:v>
      </x:c>
      <x:c r="H3583" s="240">
        <x:v>1</x:v>
      </x:c>
      <x:c r="I3583" s="495" t="s">
        <x:v>10339</x:v>
      </x:c>
    </x:row>
    <x:row r="3584" spans="3:9">
      <x:c r="C3584" s="241" t="s">
        <x:v>4487</x:v>
      </x:c>
      <x:c r="D3584" s="240" t="s">
        <x:v>6089</x:v>
      </x:c>
      <x:c r="E3584" s="240">
        <x:v>1</x:v>
      </x:c>
      <x:c r="F3584" s="241" t="s">
        <x:v>4457</x:v>
      </x:c>
      <x:c r="G3584" s="240" t="s">
        <x:v>6089</x:v>
      </x:c>
      <x:c r="H3584" s="240">
        <x:v>1</x:v>
      </x:c>
      <x:c r="I3584" s="495"/>
    </x:row>
    <x:row r="3585" spans="3:9">
      <x:c r="C3585" s="241" t="s">
        <x:v>9146</x:v>
      </x:c>
      <x:c r="D3585" s="240" t="s">
        <x:v>6089</x:v>
      </x:c>
      <x:c r="E3585" s="240">
        <x:v>1</x:v>
      </x:c>
      <x:c r="F3585" s="402" t="s">
        <x:v>1995</x:v>
      </x:c>
      <x:c r="G3585" s="403" t="s">
        <x:v>4067</x:v>
      </x:c>
      <x:c r="H3585" s="403">
        <x:v>1</x:v>
      </x:c>
      <x:c r="I3585" s="495"/>
    </x:row>
    <x:row r="3586" spans="3:9">
      <x:c r="C3586" s="241" t="s">
        <x:v>4457</x:v>
      </x:c>
      <x:c r="D3586" s="240" t="s">
        <x:v>6089</x:v>
      </x:c>
      <x:c r="E3586" s="240">
        <x:v>1</x:v>
      </x:c>
      <x:c r="F3586" s="402" t="s">
        <x:v>6172</x:v>
      </x:c>
      <x:c r="G3586" s="403" t="s">
        <x:v>4067</x:v>
      </x:c>
      <x:c r="H3586" s="403">
        <x:v>1</x:v>
      </x:c>
      <x:c r="I3586" s="495"/>
    </x:row>
    <x:row r="3587" spans="3:9">
      <x:c r="C3587" s="241" t="s">
        <x:v>5653</x:v>
      </x:c>
      <x:c r="D3587" s="240" t="s">
        <x:v>4027</x:v>
      </x:c>
      <x:c r="E3587" s="240">
        <x:v>1</x:v>
      </x:c>
      <x:c r="F3587" s="241" t="s">
        <x:v>4487</x:v>
      </x:c>
      <x:c r="G3587" s="240" t="s">
        <x:v>6089</x:v>
      </x:c>
      <x:c r="H3587" s="240">
        <x:v>1</x:v>
      </x:c>
      <x:c r="I3587" s="495" t="s">
        <x:v>6487</x:v>
      </x:c>
    </x:row>
    <x:row r="3588" spans="3:9">
      <x:c r="C3588" s="241" t="s">
        <x:v>4603</x:v>
      </x:c>
      <x:c r="D3588" s="240" t="s">
        <x:v>4027</x:v>
      </x:c>
      <x:c r="E3588" s="240">
        <x:v>1</x:v>
      </x:c>
      <x:c r="F3588" s="241" t="s">
        <x:v>8962</x:v>
      </x:c>
      <x:c r="G3588" s="240" t="s">
        <x:v>4067</x:v>
      </x:c>
      <x:c r="H3588" s="240">
        <x:v>1</x:v>
      </x:c>
      <x:c r="I3588" s="495"/>
    </x:row>
    <x:row r="3589" spans="3:9">
      <x:c r="C3589" s="241" t="s">
        <x:v>9106</x:v>
      </x:c>
      <x:c r="D3589" s="240" t="s">
        <x:v>4027</x:v>
      </x:c>
      <x:c r="E3589" s="240">
        <x:v>1</x:v>
      </x:c>
      <x:c r="F3589" s="280" t="s">
        <x:v>9146</x:v>
      </x:c>
      <x:c r="G3589" s="281" t="s">
        <x:v>6089</x:v>
      </x:c>
      <x:c r="H3589" s="281">
        <x:v>1</x:v>
      </x:c>
      <x:c r="I3589" s="495"/>
    </x:row>
    <x:row r="3590" spans="5:5">
      <x:c r="E3590" s="240">
        <x:f>SUM(E3571:E3589)</x:f>
        <x:v>19</x:v>
      </x:c>
    </x:row>
    <x:row r="3591" spans="1:9">
      <x:c r="A3591" s="232">
        <x:v>45964</x:v>
      </x:c>
      <x:c r="B3591" s="499" t="s">
        <x:v>10315</x:v>
      </x:c>
      <x:c r="C3591" s="241" t="s">
        <x:v>5974</x:v>
      </x:c>
      <x:c r="D3591" s="240" t="str">
        <x:f>IF(MID(C3591,LEN(C3591)-2,1)="1","Earring",IF(MID(C3591,LEN(C3591)-2,1)="2","Necklace",IF(MID(C3591,LEN(C3591)-2,1)="3","Bracelet",IF(MID(C3591,LEN(C3591)-2,1)="4","Ring",IF(MID(C3591,LEN(C3591)-2,1)="5","Anklet","")))))</x:f>
        <x:v>Earring</x:v>
      </x:c>
      <x:c r="E3591" s="240">
        <x:v>1</x:v>
      </x:c>
      <x:c r="F3591" s="668" t="s">
        <x:v>2427</x:v>
      </x:c>
      <x:c r="G3591" s="669" t="str">
        <x:f>IF(MID(F3591,LEN(F3591)-2,1)="1","Earring",IF(MID(F3591,LEN(F3591)-2,1)="2","Necklace",IF(MID(F3591,LEN(F3591)-2,1)="3","Bracelet",IF(MID(F3591,LEN(F3591)-2,1)="4","Ring",IF(MID(F3591,LEN(F3591)-2,1)="5","Anklet","")))))</x:f>
        <x:v>Necklace</x:v>
      </x:c>
      <x:c r="H3591" s="669">
        <x:v>1</x:v>
      </x:c>
      <x:c r="I3591" s="495"/>
    </x:row>
    <x:row r="3592" spans="3:9">
      <x:c r="C3592" s="241" t="s">
        <x:v>2427</x:v>
      </x:c>
      <x:c r="D3592" s="240" t="str">
        <x:f t="shared" ref="D3592:D3595" si="0">IF(MID(C3592,LEN(C3592)-2,1)="1","Earring",IF(MID(C3592,LEN(C3592)-2,1)="2","Necklace",IF(MID(C3592,LEN(C3592)-2,1)="3","Bracelet",IF(MID(C3592,LEN(C3592)-2,1)="4","Ring",IF(MID(C3592,LEN(C3592)-2,1)="5","Anklet","")))))</x:f>
        <x:v>Necklace</x:v>
      </x:c>
      <x:c r="E3592" s="240">
        <x:v>1</x:v>
      </x:c>
      <x:c r="F3592" s="241" t="s">
        <x:v>2550</x:v>
      </x:c>
      <x:c r="G3592" s="240" t="str">
        <x:f>IF(MID(F3592,LEN(F3592)-2,1)="1","Earring",IF(MID(F3592,LEN(F3592)-2,1)="2","Necklace",IF(MID(F3592,LEN(F3592)-2,1)="3","Bracelet",IF(MID(F3592,LEN(F3592)-2,1)="4","Ring",IF(MID(F3592,LEN(F3592)-2,1)="5","Anklet","")))))</x:f>
        <x:v>Necklace</x:v>
      </x:c>
      <x:c r="H3592" s="240">
        <x:v>1</x:v>
      </x:c>
      <x:c r="I3592" s="495" t="s">
        <x:v>10339</x:v>
      </x:c>
    </x:row>
    <x:row r="3593" spans="3:9">
      <x:c r="C3593" s="241" t="s">
        <x:v>2550</x:v>
      </x:c>
      <x:c r="D3593" s="240" t="str">
        <x:f t="shared" si="0"/>
        <x:v>Necklace</x:v>
      </x:c>
      <x:c r="E3593" s="240">
        <x:v>1</x:v>
      </x:c>
      <x:c r="F3593" s="366" t="s">
        <x:v>8530</x:v>
      </x:c>
      <x:c r="G3593" s="367" t="str">
        <x:f>IF(MID(F3593,LEN(F3593)-2,1)="1","Earring",IF(MID(F3593,LEN(F3593)-2,1)="2","Necklace",IF(MID(F3593,LEN(F3593)-2,1)="3","Bracelet",IF(MID(F3593,LEN(F3593)-2,1)="4","Ring",IF(MID(F3593,LEN(F3593)-2,1)="5","Anklet","")))))</x:f>
        <x:v>Ring</x:v>
      </x:c>
      <x:c r="H3593" s="367">
        <x:v>1</x:v>
      </x:c>
      <x:c r="I3593" s="495"/>
    </x:row>
    <x:row r="3594" spans="3:9">
      <x:c r="C3594" s="241" t="s">
        <x:v>4544</x:v>
      </x:c>
      <x:c r="D3594" s="240" t="str">
        <x:f t="shared" si="0"/>
        <x:v>Necklace</x:v>
      </x:c>
      <x:c r="E3594" s="240">
        <x:v>1</x:v>
      </x:c>
      <x:c r="F3594" s="241" t="s">
        <x:v>4544</x:v>
      </x:c>
      <x:c r="G3594" s="240" t="str">
        <x:f>IF(MID(F3594,LEN(F3594)-2,1)="1","Earring",IF(MID(F3594,LEN(F3594)-2,1)="2","Necklace",IF(MID(F3594,LEN(F3594)-2,1)="3","Bracelet",IF(MID(F3594,LEN(F3594)-2,1)="4","Ring",IF(MID(F3594,LEN(F3594)-2,1)="5","Anklet","")))))</x:f>
        <x:v>Necklace</x:v>
      </x:c>
      <x:c r="H3594" s="240">
        <x:v>1</x:v>
      </x:c>
      <x:c r="I3594" s="495"/>
    </x:row>
    <x:row r="3595" spans="3:9">
      <x:c r="C3595" s="241" t="s">
        <x:v>8530</x:v>
      </x:c>
      <x:c r="D3595" s="240" t="str">
        <x:f t="shared" si="0"/>
        <x:v>Ring</x:v>
      </x:c>
      <x:c r="E3595" s="240">
        <x:v>1</x:v>
      </x:c>
      <x:c r="F3595" s="402" t="s">
        <x:v>5974</x:v>
      </x:c>
      <x:c r="G3595" s="403" t="str">
        <x:f>IF(MID(F3595,LEN(F3595)-2,1)="1","Earring",IF(MID(F3595,LEN(F3595)-2,1)="2","Necklace",IF(MID(F3595,LEN(F3595)-2,1)="3","Bracelet",IF(MID(F3595,LEN(F3595)-2,1)="4","Ring",IF(MID(F3595,LEN(F3595)-2,1)="5","Anklet","")))))</x:f>
        <x:v>Earring</x:v>
      </x:c>
      <x:c r="H3595" s="403">
        <x:v>1</x:v>
      </x:c>
      <x:c r="I3595" s="495"/>
    </x:row>
    <x:row r="3596" spans="5:5">
      <x:c r="E3596" s="240">
        <x:f>SUM(E3591:E3595)</x:f>
        <x:v>5</x:v>
      </x:c>
    </x:row>
    <x:row r="3597" spans="1:9">
      <x:c r="A3597" s="232">
        <x:v>45965</x:v>
      </x:c>
      <x:c r="B3597" s="499" t="s">
        <x:v>10377</x:v>
      </x:c>
      <x:c r="C3597" s="241" t="s">
        <x:v>12767</x:v>
      </x:c>
      <x:c r="D3597" s="240" t="str">
        <x:f t="shared" ref="D3597:D3620" si="1">IF(MID(C3597,LEN(C3597)-2,1)="1","Earring",IF(MID(C3597,LEN(C3597)-2,1)="2","Necklace",IF(MID(C3597,LEN(C3597)-2,1)="3","Bracelet",IF(MID(C3597,LEN(C3597)-2,1)="4","Ring",IF(MID(C3597,LEN(C3597)-2,1)="5","Anklet","")))))</x:f>
        <x:v>Anklet</x:v>
      </x:c>
      <x:c r="E3597" s="240">
        <x:v>1</x:v>
      </x:c>
      <x:c r="F3597" s="241" t="s">
        <x:v>8083</x:v>
      </x:c>
      <x:c r="G3597" s="240" t="str">
        <x:f>IF(MID(F3597,LEN(F3597)-2,1)="1","Earring",IF(MID(F3597,LEN(F3597)-2,1)="2","Necklace",IF(MID(F3597,LEN(F3597)-2,1)="3","Bracelet",IF(MID(F3597,LEN(F3597)-2,1)="4","Ring",IF(MID(F3597,LEN(F3597)-2,1)="5","Anklet","")))))</x:f>
        <x:v>Necklace</x:v>
      </x:c>
      <x:c r="H3597" s="240">
        <x:v>1</x:v>
      </x:c>
      <x:c r="I3597" s="495" t="s">
        <x:v>6487</x:v>
      </x:c>
    </x:row>
    <x:row r="3598" spans="3:9">
      <x:c r="C3598" s="241" t="s">
        <x:v>5769</x:v>
      </x:c>
      <x:c r="D3598" s="240" t="str">
        <x:f t="shared" si="1"/>
        <x:v>Anklet</x:v>
      </x:c>
      <x:c r="E3598" s="240">
        <x:v>1</x:v>
      </x:c>
      <x:c r="F3598" s="641" t="s">
        <x:v>12767</x:v>
      </x:c>
      <x:c r="G3598" s="642" t="str">
        <x:f>IF(MID(F3598,LEN(F3598)-2,1)="1","Earring",IF(MID(F3598,LEN(F3598)-2,1)="2","Necklace",IF(MID(F3598,LEN(F3598)-2,1)="3","Bracelet",IF(MID(F3598,LEN(F3598)-2,1)="4","Ring",IF(MID(F3598,LEN(F3598)-2,1)="5","Anklet","")))))</x:f>
        <x:v>Anklet</x:v>
      </x:c>
      <x:c r="H3598" s="642">
        <x:v>1</x:v>
      </x:c>
      <x:c r="I3598" s="495"/>
    </x:row>
    <x:row r="3599" spans="3:9">
      <x:c r="C3599" s="241" t="s">
        <x:v>9184</x:v>
      </x:c>
      <x:c r="D3599" s="240" t="str">
        <x:f t="shared" si="1"/>
        <x:v>Anklet</x:v>
      </x:c>
      <x:c r="E3599" s="240">
        <x:v>1</x:v>
      </x:c>
      <x:c r="F3599" s="241" t="s">
        <x:v>6025</x:v>
      </x:c>
      <x:c r="G3599" s="240" t="str">
        <x:f>IF(MID(F3599,LEN(F3599)-2,1)="1","Earring",IF(MID(F3599,LEN(F3599)-2,1)="2","Necklace",IF(MID(F3599,LEN(F3599)-2,1)="3","Bracelet",IF(MID(F3599,LEN(F3599)-2,1)="4","Ring",IF(MID(F3599,LEN(F3599)-2,1)="5","Anklet","")))))</x:f>
        <x:v>Ring</x:v>
      </x:c>
      <x:c r="H3599" s="240">
        <x:v>1</x:v>
      </x:c>
      <x:c r="I3599" s="495" t="s">
        <x:v>6487</x:v>
      </x:c>
    </x:row>
    <x:row r="3600" spans="3:9">
      <x:c r="C3600" s="241" t="s">
        <x:v>8410</x:v>
      </x:c>
      <x:c r="D3600" s="240" t="str">
        <x:f t="shared" si="1"/>
        <x:v>Anklet</x:v>
      </x:c>
      <x:c r="E3600" s="240">
        <x:v>1</x:v>
      </x:c>
      <x:c r="F3600" s="241" t="s">
        <x:v>6304</x:v>
      </x:c>
      <x:c r="G3600" s="240" t="str">
        <x:f>IF(MID(F3600,LEN(F3600)-2,1)="1","Earring",IF(MID(F3600,LEN(F3600)-2,1)="2","Necklace",IF(MID(F3600,LEN(F3600)-2,1)="3","Bracelet",IF(MID(F3600,LEN(F3600)-2,1)="4","Ring",IF(MID(F3600,LEN(F3600)-2,1)="5","Anklet","")))))</x:f>
        <x:v>Ring</x:v>
      </x:c>
      <x:c r="H3600" s="240">
        <x:v>1</x:v>
      </x:c>
      <x:c r="I3600" s="495" t="s">
        <x:v>10339</x:v>
      </x:c>
    </x:row>
    <x:row r="3601" spans="3:9">
      <x:c r="C3601" s="241" t="s">
        <x:v>11187</x:v>
      </x:c>
      <x:c r="D3601" s="240" t="s">
        <x:v>4007</x:v>
      </x:c>
      <x:c r="E3601" s="240">
        <x:v>1</x:v>
      </x:c>
      <x:c r="F3601" s="398" t="s">
        <x:v>6018</x:v>
      </x:c>
      <x:c r="G3601" s="399" t="str">
        <x:f>IF(MID(F3601,LEN(F3601)-2,1)="1","Earring",IF(MID(F3601,LEN(F3601)-2,1)="2","Necklace",IF(MID(F3601,LEN(F3601)-2,1)="3","Bracelet",IF(MID(F3601,LEN(F3601)-2,1)="4","Ring",IF(MID(F3601,LEN(F3601)-2,1)="5","Anklet","")))))</x:f>
        <x:v>Ring</x:v>
      </x:c>
      <x:c r="H3601" s="399">
        <x:v>1</x:v>
      </x:c>
      <x:c r="I3601" s="495"/>
    </x:row>
    <x:row r="3602" spans="3:9">
      <x:c r="C3602" s="241" t="s">
        <x:v>11502</x:v>
      </x:c>
      <x:c r="D3602" s="240" t="s">
        <x:v>4007</x:v>
      </x:c>
      <x:c r="E3602" s="240">
        <x:v>1</x:v>
      </x:c>
      <x:c r="F3602" s="241" t="s">
        <x:v>5769</x:v>
      </x:c>
      <x:c r="G3602" s="240" t="str">
        <x:f>IF(MID(F3602,LEN(F3602)-2,1)="1","Earring",IF(MID(F3602,LEN(F3602)-2,1)="2","Necklace",IF(MID(F3602,LEN(F3602)-2,1)="3","Bracelet",IF(MID(F3602,LEN(F3602)-2,1)="4","Ring",IF(MID(F3602,LEN(F3602)-2,1)="5","Anklet","")))))</x:f>
        <x:v>Anklet</x:v>
      </x:c>
      <x:c r="H3602" s="240">
        <x:v>1</x:v>
      </x:c>
      <x:c r="I3602" s="495"/>
    </x:row>
    <x:row r="3603" spans="3:9">
      <x:c r="C3603" s="241" t="s">
        <x:v>11369</x:v>
      </x:c>
      <x:c r="D3603" s="240" t="s">
        <x:v>4007</x:v>
      </x:c>
      <x:c r="E3603" s="240">
        <x:v>1</x:v>
      </x:c>
      <x:c r="F3603" s="633" t="s">
        <x:v>9184</x:v>
      </x:c>
      <x:c r="G3603" s="634" t="str">
        <x:f>IF(MID(F3603,LEN(F3603)-2,1)="1","Earring",IF(MID(F3603,LEN(F3603)-2,1)="2","Necklace",IF(MID(F3603,LEN(F3603)-2,1)="3","Bracelet",IF(MID(F3603,LEN(F3603)-2,1)="4","Ring",IF(MID(F3603,LEN(F3603)-2,1)="5","Anklet","")))))</x:f>
        <x:v>Anklet</x:v>
      </x:c>
      <x:c r="H3603" s="634">
        <x:v>1</x:v>
      </x:c>
      <x:c r="I3603" s="495"/>
    </x:row>
    <x:row r="3604" spans="3:9">
      <x:c r="C3604" s="241" t="s">
        <x:v>9029</x:v>
      </x:c>
      <x:c r="D3604" s="240" t="str">
        <x:f t="shared" si="1"/>
        <x:v>Bracelet</x:v>
      </x:c>
      <x:c r="E3604" s="240">
        <x:v>1</x:v>
      </x:c>
      <x:c r="F3604" s="633" t="s">
        <x:v>4548</x:v>
      </x:c>
      <x:c r="G3604" s="634" t="str">
        <x:f>IF(MID(F3604,LEN(F3604)-2,1)="1","Earring",IF(MID(F3604,LEN(F3604)-2,1)="2","Necklace",IF(MID(F3604,LEN(F3604)-2,1)="3","Bracelet",IF(MID(F3604,LEN(F3604)-2,1)="4","Ring",IF(MID(F3604,LEN(F3604)-2,1)="5","Anklet","")))))</x:f>
        <x:v>Necklace</x:v>
      </x:c>
      <x:c r="H3604" s="634">
        <x:v>1</x:v>
      </x:c>
      <x:c r="I3604" s="495" t="s">
        <x:v>10339</x:v>
      </x:c>
    </x:row>
    <x:row r="3605" spans="3:9">
      <x:c r="C3605" s="241" t="s">
        <x:v>4398</x:v>
      </x:c>
      <x:c r="D3605" s="240" t="str">
        <x:f t="shared" si="1"/>
        <x:v>Bracelet</x:v>
      </x:c>
      <x:c r="E3605" s="240">
        <x:v>1</x:v>
      </x:c>
      <x:c r="F3605" s="241" t="s">
        <x:v>9029</x:v>
      </x:c>
      <x:c r="G3605" s="240" t="str">
        <x:f>IF(MID(F3605,LEN(F3605)-2,1)="1","Earring",IF(MID(F3605,LEN(F3605)-2,1)="2","Necklace",IF(MID(F3605,LEN(F3605)-2,1)="3","Bracelet",IF(MID(F3605,LEN(F3605)-2,1)="4","Ring",IF(MID(F3605,LEN(F3605)-2,1)="5","Anklet","")))))</x:f>
        <x:v>Bracelet</x:v>
      </x:c>
      <x:c r="H3605" s="240">
        <x:v>1</x:v>
      </x:c>
      <x:c r="I3605" s="495" t="s">
        <x:v>6487</x:v>
      </x:c>
    </x:row>
    <x:row r="3606" spans="3:9">
      <x:c r="C3606" s="241" t="s">
        <x:v>5782</x:v>
      </x:c>
      <x:c r="D3606" s="240" t="str">
        <x:f t="shared" si="1"/>
        <x:v>Bracelet</x:v>
      </x:c>
      <x:c r="E3606" s="240">
        <x:v>1</x:v>
      </x:c>
      <x:c r="F3606" s="241" t="s">
        <x:v>6081</x:v>
      </x:c>
      <x:c r="G3606" s="276" t="s">
        <x:v>6135</x:v>
      </x:c>
      <x:c r="H3606" s="240">
        <x:v>1</x:v>
      </x:c>
      <x:c r="I3606" s="495"/>
    </x:row>
    <x:row r="3607" spans="3:9">
      <x:c r="C3607" s="241" t="s">
        <x:v>9142</x:v>
      </x:c>
      <x:c r="D3607" s="240" t="str">
        <x:f t="shared" si="1"/>
        <x:v>Earring</x:v>
      </x:c>
      <x:c r="E3607" s="240">
        <x:v>1</x:v>
      </x:c>
      <x:c r="F3607" s="638" t="s">
        <x:v>8410</x:v>
      </x:c>
      <x:c r="G3607" s="639" t="str">
        <x:f>IF(MID(F3607,LEN(F3607)-2,1)="1","Earring",IF(MID(F3607,LEN(F3607)-2,1)="2","Necklace",IF(MID(F3607,LEN(F3607)-2,1)="3","Bracelet",IF(MID(F3607,LEN(F3607)-2,1)="4","Ring",IF(MID(F3607,LEN(F3607)-2,1)="5","Anklet","")))))</x:f>
        <x:v>Anklet</x:v>
      </x:c>
      <x:c r="H3607" s="639">
        <x:v>1</x:v>
      </x:c>
      <x:c r="I3607" s="495" t="s">
        <x:v>6487</x:v>
      </x:c>
    </x:row>
    <x:row r="3608" spans="3:9">
      <x:c r="C3608" s="241" t="s">
        <x:v>8514</x:v>
      </x:c>
      <x:c r="D3608" s="240" t="str">
        <x:f t="shared" si="1"/>
        <x:v>Earring</x:v>
      </x:c>
      <x:c r="E3608" s="240">
        <x:v>1</x:v>
      </x:c>
      <x:c r="F3608" s="638" t="s">
        <x:v>8998</x:v>
      </x:c>
      <x:c r="G3608" s="639" t="str">
        <x:f>IF(MID(F3608,LEN(F3608)-2,1)="1","Earring",IF(MID(F3608,LEN(F3608)-2,1)="2","Necklace",IF(MID(F3608,LEN(F3608)-2,1)="3","Bracelet",IF(MID(F3608,LEN(F3608)-2,1)="4","Ring",IF(MID(F3608,LEN(F3608)-2,1)="5","Anklet","")))))</x:f>
        <x:v>Necklace</x:v>
      </x:c>
      <x:c r="H3608" s="639">
        <x:v>1</x:v>
      </x:c>
      <x:c r="I3608" s="495"/>
    </x:row>
    <x:row r="3609" spans="3:9">
      <x:c r="C3609" s="241" t="s">
        <x:v>4521</x:v>
      </x:c>
      <x:c r="D3609" s="159" t="s">
        <x:v>9210</x:v>
      </x:c>
      <x:c r="E3609" s="240">
        <x:v>1</x:v>
      </x:c>
      <x:c r="F3609" s="638" t="s">
        <x:v>4398</x:v>
      </x:c>
      <x:c r="G3609" s="639" t="str">
        <x:f>IF(MID(F3609,LEN(F3609)-2,1)="1","Earring",IF(MID(F3609,LEN(F3609)-2,1)="2","Necklace",IF(MID(F3609,LEN(F3609)-2,1)="3","Bracelet",IF(MID(F3609,LEN(F3609)-2,1)="4","Ring",IF(MID(F3609,LEN(F3609)-2,1)="5","Anklet","")))))</x:f>
        <x:v>Bracelet</x:v>
      </x:c>
      <x:c r="H3609" s="639">
        <x:v>1</x:v>
      </x:c>
      <x:c r="I3609" s="495"/>
    </x:row>
    <x:row r="3610" spans="3:9">
      <x:c r="C3610" s="241" t="s">
        <x:v>8083</x:v>
      </x:c>
      <x:c r="D3610" s="240" t="str">
        <x:f t="shared" si="1"/>
        <x:v>Necklace</x:v>
      </x:c>
      <x:c r="E3610" s="240">
        <x:v>1</x:v>
      </x:c>
      <x:c r="F3610" s="241" t="s">
        <x:v>8976</x:v>
      </x:c>
      <x:c r="G3610" s="240" t="str">
        <x:f>IF(MID(F3610,LEN(F3610)-2,1)="1","Earring",IF(MID(F3610,LEN(F3610)-2,1)="2","Necklace",IF(MID(F3610,LEN(F3610)-2,1)="3","Bracelet",IF(MID(F3610,LEN(F3610)-2,1)="4","Ring",IF(MID(F3610,LEN(F3610)-2,1)="5","Anklet","")))))</x:f>
        <x:v>Necklace</x:v>
      </x:c>
      <x:c r="H3610" s="240">
        <x:v>1</x:v>
      </x:c>
      <x:c r="I3610" s="495"/>
    </x:row>
    <x:row r="3611" spans="3:9">
      <x:c r="C3611" s="241" t="s">
        <x:v>4548</x:v>
      </x:c>
      <x:c r="D3611" s="240" t="str">
        <x:f t="shared" si="1"/>
        <x:v>Necklace</x:v>
      </x:c>
      <x:c r="E3611" s="240">
        <x:v>1</x:v>
      </x:c>
      <x:c r="F3611" s="241" t="s">
        <x:v>9142</x:v>
      </x:c>
      <x:c r="G3611" s="240" t="str">
        <x:f>IF(MID(F3611,LEN(F3611)-2,1)="1","Earring",IF(MID(F3611,LEN(F3611)-2,1)="2","Necklace",IF(MID(F3611,LEN(F3611)-2,1)="3","Bracelet",IF(MID(F3611,LEN(F3611)-2,1)="4","Ring",IF(MID(F3611,LEN(F3611)-2,1)="5","Anklet","")))))</x:f>
        <x:v>Earring</x:v>
      </x:c>
      <x:c r="H3611" s="240">
        <x:v>1</x:v>
      </x:c>
      <x:c r="I3611" s="495"/>
    </x:row>
    <x:row r="3612" spans="3:9">
      <x:c r="C3612" s="241" t="s">
        <x:v>8998</x:v>
      </x:c>
      <x:c r="D3612" s="240" t="str">
        <x:f t="shared" si="1"/>
        <x:v>Necklace</x:v>
      </x:c>
      <x:c r="E3612" s="240">
        <x:v>1</x:v>
      </x:c>
      <x:c r="F3612" s="241" t="s">
        <x:v>8514</x:v>
      </x:c>
      <x:c r="G3612" s="240" t="str">
        <x:f>IF(MID(F3612,LEN(F3612)-2,1)="1","Earring",IF(MID(F3612,LEN(F3612)-2,1)="2","Necklace",IF(MID(F3612,LEN(F3612)-2,1)="3","Bracelet",IF(MID(F3612,LEN(F3612)-2,1)="4","Ring",IF(MID(F3612,LEN(F3612)-2,1)="5","Anklet","")))))</x:f>
        <x:v>Earring</x:v>
      </x:c>
      <x:c r="H3612" s="240">
        <x:v>1</x:v>
      </x:c>
      <x:c r="I3612" s="495" t="s">
        <x:v>6487</x:v>
      </x:c>
    </x:row>
    <x:row r="3613" spans="3:9">
      <x:c r="C3613" s="241" t="s">
        <x:v>8976</x:v>
      </x:c>
      <x:c r="D3613" s="240" t="str">
        <x:f t="shared" si="1"/>
        <x:v>Necklace</x:v>
      </x:c>
      <x:c r="E3613" s="240">
        <x:v>1</x:v>
      </x:c>
      <x:c r="F3613" s="241" t="s">
        <x:v>4521</x:v>
      </x:c>
      <x:c r="G3613" s="159" t="s">
        <x:v>9210</x:v>
      </x:c>
      <x:c r="H3613" s="240">
        <x:v>1</x:v>
      </x:c>
      <x:c r="I3613" s="495" t="s">
        <x:v>10339</x:v>
      </x:c>
    </x:row>
    <x:row r="3614" spans="3:9">
      <x:c r="C3614" s="241" t="s">
        <x:v>9089</x:v>
      </x:c>
      <x:c r="D3614" s="240" t="str">
        <x:f t="shared" si="1"/>
        <x:v>Necklace</x:v>
      </x:c>
      <x:c r="E3614" s="240">
        <x:v>1</x:v>
      </x:c>
      <x:c r="F3614" s="241" t="s">
        <x:v>11187</x:v>
      </x:c>
      <x:c r="G3614" s="240" t="s">
        <x:v>4007</x:v>
      </x:c>
      <x:c r="H3614" s="240">
        <x:v>1</x:v>
      </x:c>
      <x:c r="I3614" s="495"/>
    </x:row>
    <x:row r="3615" spans="3:9">
      <x:c r="C3615" s="241" t="s">
        <x:v>6137</x:v>
      </x:c>
      <x:c r="D3615" s="240" t="str">
        <x:f t="shared" si="1"/>
        <x:v>Necklace</x:v>
      </x:c>
      <x:c r="E3615" s="240">
        <x:v>1</x:v>
      </x:c>
      <x:c r="F3615" s="241" t="s">
        <x:v>11502</x:v>
      </x:c>
      <x:c r="G3615" s="240" t="s">
        <x:v>4007</x:v>
      </x:c>
      <x:c r="H3615" s="240">
        <x:v>1</x:v>
      </x:c>
      <x:c r="I3615" s="495"/>
    </x:row>
    <x:row r="3616" spans="1:9">
      <x:c r="A3616" s="276" t="s">
        <x:v>6135</x:v>
      </x:c>
      <x:c r="C3616" s="241" t="s">
        <x:v>6081</x:v>
      </x:c>
      <x:c r="D3616" s="276" t="s">
        <x:v>6135</x:v>
      </x:c>
      <x:c r="E3616" s="240">
        <x:v>1</x:v>
      </x:c>
      <x:c r="F3616" s="241" t="s">
        <x:v>5782</x:v>
      </x:c>
      <x:c r="G3616" s="240" t="str">
        <x:f>IF(MID(F3616,LEN(F3616)-2,1)="1","Earring",IF(MID(F3616,LEN(F3616)-2,1)="2","Necklace",IF(MID(F3616,LEN(F3616)-2,1)="3","Bracelet",IF(MID(F3616,LEN(F3616)-2,1)="4","Ring",IF(MID(F3616,LEN(F3616)-2,1)="5","Anklet","")))))</x:f>
        <x:v>Bracelet</x:v>
      </x:c>
      <x:c r="H3616" s="240">
        <x:v>1</x:v>
      </x:c>
      <x:c r="I3616" s="495"/>
    </x:row>
    <x:row r="3617" spans="3:9">
      <x:c r="C3617" s="241" t="s">
        <x:v>6025</x:v>
      </x:c>
      <x:c r="D3617" s="240" t="str">
        <x:f t="shared" si="1"/>
        <x:v>Ring</x:v>
      </x:c>
      <x:c r="E3617" s="240">
        <x:v>1</x:v>
      </x:c>
      <x:c r="F3617" s="241" t="s">
        <x:v>11369</x:v>
      </x:c>
      <x:c r="G3617" s="240" t="s">
        <x:v>4007</x:v>
      </x:c>
      <x:c r="H3617" s="240">
        <x:v>1</x:v>
      </x:c>
      <x:c r="I3617" s="495"/>
    </x:row>
    <x:row r="3618" spans="3:9">
      <x:c r="C3618" s="241" t="s">
        <x:v>6304</x:v>
      </x:c>
      <x:c r="D3618" s="240" t="str">
        <x:f t="shared" si="1"/>
        <x:v>Ring</x:v>
      </x:c>
      <x:c r="E3618" s="240">
        <x:v>1</x:v>
      </x:c>
      <x:c r="F3618" s="241" t="s">
        <x:v>8474</x:v>
      </x:c>
      <x:c r="G3618" s="240" t="str">
        <x:f>IF(MID(F3618,LEN(F3618)-2,1)="1","Earring",IF(MID(F3618,LEN(F3618)-2,1)="2","Necklace",IF(MID(F3618,LEN(F3618)-2,1)="3","Bracelet",IF(MID(F3618,LEN(F3618)-2,1)="4","Ring",IF(MID(F3618,LEN(F3618)-2,1)="5","Anklet","")))))</x:f>
        <x:v>Ring</x:v>
      </x:c>
      <x:c r="H3618" s="240">
        <x:v>1</x:v>
      </x:c>
      <x:c r="I3618" s="495"/>
    </x:row>
    <x:row r="3619" spans="3:9">
      <x:c r="C3619" s="241" t="s">
        <x:v>6018</x:v>
      </x:c>
      <x:c r="D3619" s="240" t="str">
        <x:f t="shared" si="1"/>
        <x:v>Ring</x:v>
      </x:c>
      <x:c r="E3619" s="240">
        <x:v>1</x:v>
      </x:c>
      <x:c r="F3619" s="280" t="s">
        <x:v>9089</x:v>
      </x:c>
      <x:c r="G3619" s="281" t="str">
        <x:f>IF(MID(F3619,LEN(F3619)-2,1)="1","Earring",IF(MID(F3619,LEN(F3619)-2,1)="2","Necklace",IF(MID(F3619,LEN(F3619)-2,1)="3","Bracelet",IF(MID(F3619,LEN(F3619)-2,1)="4","Ring",IF(MID(F3619,LEN(F3619)-2,1)="5","Anklet","")))))</x:f>
        <x:v>Necklace</x:v>
      </x:c>
      <x:c r="H3619" s="281">
        <x:v>1</x:v>
      </x:c>
      <x:c r="I3619" s="495"/>
    </x:row>
    <x:row r="3620" spans="3:9">
      <x:c r="C3620" s="241" t="s">
        <x:v>8474</x:v>
      </x:c>
      <x:c r="D3620" s="240" t="str">
        <x:f t="shared" si="1"/>
        <x:v>Ring</x:v>
      </x:c>
      <x:c r="E3620" s="240">
        <x:v>1</x:v>
      </x:c>
      <x:c r="F3620" s="280" t="s">
        <x:v>6137</x:v>
      </x:c>
      <x:c r="G3620" s="281" t="str">
        <x:f>IF(MID(F3620,LEN(F3620)-2,1)="1","Earring",IF(MID(F3620,LEN(F3620)-2,1)="2","Necklace",IF(MID(F3620,LEN(F3620)-2,1)="3","Bracelet",IF(MID(F3620,LEN(F3620)-2,1)="4","Ring",IF(MID(F3620,LEN(F3620)-2,1)="5","Anklet","")))))</x:f>
        <x:v>Necklace</x:v>
      </x:c>
      <x:c r="H3620" s="281">
        <x:v>1</x:v>
      </x:c>
      <x:c r="I3620" s="495"/>
    </x:row>
    <x:row r="3621" spans="5:5">
      <x:c r="E3621" s="240">
        <x:f>SUM(E3597:E3620)</x:f>
        <x:v>24</x:v>
      </x:c>
    </x:row>
    <x:row r="3622" spans="1:9">
      <x:c r="A3622" s="232">
        <x:v>45966</x:v>
      </x:c>
      <x:c r="B3622" s="499" t="s">
        <x:v>10352</x:v>
      </x:c>
      <x:c r="C3622" s="241" t="s">
        <x:v>12555</x:v>
      </x:c>
      <x:c r="D3622" s="240" t="s">
        <x:v>4007</x:v>
      </x:c>
      <x:c r="E3622" s="240">
        <x:v>2</x:v>
      </x:c>
      <x:c r="F3622" s="441" t="s">
        <x:v>6288</x:v>
      </x:c>
      <x:c r="G3622" s="442" t="str">
        <x:f>IF(MID(F3622,LEN(F3622)-2,1)="1","Earring",IF(MID(F3622,LEN(F3622)-2,1)="2","Necklace",IF(MID(F3622,LEN(F3622)-2,1)="3","Bracelet",IF(MID(F3622,LEN(F3622)-2,1)="4","Ring",IF(MID(F3622,LEN(F3622)-2,1)="5","Anklet","")))))</x:f>
        <x:v>Ring</x:v>
      </x:c>
      <x:c r="H3622" s="442">
        <x:v>1</x:v>
      </x:c>
      <x:c r="I3622" s="495"/>
    </x:row>
    <x:row r="3623" spans="3:9">
      <x:c r="C3623" s="241" t="s">
        <x:v>9161</x:v>
      </x:c>
      <x:c r="D3623" s="240" t="str">
        <x:f t="shared" ref="D3623:D3628" si="2">IF(MID(C3623,LEN(C3623)-2,1)="1","Earring",IF(MID(C3623,LEN(C3623)-2,1)="2","Necklace",IF(MID(C3623,LEN(C3623)-2,1)="3","Bracelet",IF(MID(C3623,LEN(C3623)-2,1)="4","Ring",IF(MID(C3623,LEN(C3623)-2,1)="5","Anklet","")))))</x:f>
        <x:v>Bracelet</x:v>
      </x:c>
      <x:c r="E3623" s="240">
        <x:v>1</x:v>
      </x:c>
      <x:c r="F3623" s="241" t="s">
        <x:v>6225</x:v>
      </x:c>
      <x:c r="G3623" s="240" t="str">
        <x:f>IF(MID(F3623,LEN(F3623)-2,1)="1","Earring",IF(MID(F3623,LEN(F3623)-2,1)="2","Necklace",IF(MID(F3623,LEN(F3623)-2,1)="3","Bracelet",IF(MID(F3623,LEN(F3623)-2,1)="4","Ring",IF(MID(F3623,LEN(F3623)-2,1)="5","Anklet","")))))</x:f>
        <x:v>Earring</x:v>
      </x:c>
      <x:c r="H3623" s="240">
        <x:v>1</x:v>
      </x:c>
      <x:c r="I3623" s="495"/>
    </x:row>
    <x:row r="3624" spans="3:9">
      <x:c r="C3624" s="241" t="s">
        <x:v>2011</x:v>
      </x:c>
      <x:c r="D3624" s="240" t="str">
        <x:f t="shared" si="2"/>
        <x:v>Bracelet</x:v>
      </x:c>
      <x:c r="E3624" s="240">
        <x:v>1</x:v>
      </x:c>
      <x:c r="F3624" s="241" t="s">
        <x:v>8370</x:v>
      </x:c>
      <x:c r="G3624" s="240" t="str">
        <x:f>IF(MID(F3624,LEN(F3624)-2,1)="1","Earring",IF(MID(F3624,LEN(F3624)-2,1)="2","Necklace",IF(MID(F3624,LEN(F3624)-2,1)="3","Bracelet",IF(MID(F3624,LEN(F3624)-2,1)="4","Ring",IF(MID(F3624,LEN(F3624)-2,1)="5","Anklet","")))))</x:f>
        <x:v>Earring</x:v>
      </x:c>
      <x:c r="H3624" s="240">
        <x:v>1</x:v>
      </x:c>
      <x:c r="I3624" s="495" t="s">
        <x:v>6487</x:v>
      </x:c>
    </x:row>
    <x:row r="3625" spans="3:9">
      <x:c r="C3625" s="241" t="s">
        <x:v>6225</x:v>
      </x:c>
      <x:c r="D3625" s="240" t="str">
        <x:f t="shared" si="2"/>
        <x:v>Earring</x:v>
      </x:c>
      <x:c r="E3625" s="240">
        <x:v>1</x:v>
      </x:c>
      <x:c r="F3625" s="396" t="s">
        <x:v>2091</x:v>
      </x:c>
      <x:c r="G3625" s="397" t="str">
        <x:f>IF(MID(F3625,LEN(F3625)-2,1)="1","Earring",IF(MID(F3625,LEN(F3625)-2,1)="2","Necklace",IF(MID(F3625,LEN(F3625)-2,1)="3","Bracelet",IF(MID(F3625,LEN(F3625)-2,1)="4","Ring",IF(MID(F3625,LEN(F3625)-2,1)="5","Anklet","")))))</x:f>
        <x:v>Necklace</x:v>
      </x:c>
      <x:c r="H3625" s="397">
        <x:v>1</x:v>
      </x:c>
      <x:c r="I3625" s="495"/>
    </x:row>
    <x:row r="3626" spans="3:9">
      <x:c r="C3626" s="241" t="s">
        <x:v>8370</x:v>
      </x:c>
      <x:c r="D3626" s="240" t="str">
        <x:f t="shared" si="2"/>
        <x:v>Earring</x:v>
      </x:c>
      <x:c r="E3626" s="240">
        <x:v>1</x:v>
      </x:c>
      <x:c r="F3626" s="396" t="s">
        <x:v>9161</x:v>
      </x:c>
      <x:c r="G3626" s="397" t="str">
        <x:f>IF(MID(F3626,LEN(F3626)-2,1)="1","Earring",IF(MID(F3626,LEN(F3626)-2,1)="2","Necklace",IF(MID(F3626,LEN(F3626)-2,1)="3","Bracelet",IF(MID(F3626,LEN(F3626)-2,1)="4","Ring",IF(MID(F3626,LEN(F3626)-2,1)="5","Anklet","")))))</x:f>
        <x:v>Bracelet</x:v>
      </x:c>
      <x:c r="H3626" s="397">
        <x:v>1</x:v>
      </x:c>
      <x:c r="I3626" s="495"/>
    </x:row>
    <x:row r="3627" spans="3:9">
      <x:c r="C3627" s="241" t="s">
        <x:v>2091</x:v>
      </x:c>
      <x:c r="D3627" s="240" t="str">
        <x:f t="shared" si="2"/>
        <x:v>Necklace</x:v>
      </x:c>
      <x:c r="E3627" s="240">
        <x:v>1</x:v>
      </x:c>
      <x:c r="F3627" s="396" t="s">
        <x:v>2011</x:v>
      </x:c>
      <x:c r="G3627" s="397" t="str">
        <x:f>IF(MID(F3627,LEN(F3627)-2,1)="1","Earring",IF(MID(F3627,LEN(F3627)-2,1)="2","Necklace",IF(MID(F3627,LEN(F3627)-2,1)="3","Bracelet",IF(MID(F3627,LEN(F3627)-2,1)="4","Ring",IF(MID(F3627,LEN(F3627)-2,1)="5","Anklet","")))))</x:f>
        <x:v>Bracelet</x:v>
      </x:c>
      <x:c r="H3627" s="397">
        <x:v>1</x:v>
      </x:c>
      <x:c r="I3627" s="495" t="s">
        <x:v>10339</x:v>
      </x:c>
    </x:row>
    <x:row r="3628" spans="3:9">
      <x:c r="C3628" s="241" t="s">
        <x:v>6288</x:v>
      </x:c>
      <x:c r="D3628" s="240" t="str">
        <x:f t="shared" si="2"/>
        <x:v>Ring</x:v>
      </x:c>
      <x:c r="E3628" s="240">
        <x:v>1</x:v>
      </x:c>
      <x:c r="F3628" s="396" t="s">
        <x:v>12555</x:v>
      </x:c>
      <x:c r="G3628" s="397" t="s">
        <x:v>4007</x:v>
      </x:c>
      <x:c r="H3628" s="397">
        <x:v>2</x:v>
      </x:c>
      <x:c r="I3628" s="495"/>
    </x:row>
    <x:row r="3629" spans="5:5">
      <x:c r="E3629" s="240">
        <x:f>SUM(E3622:E3628)</x:f>
        <x:v>8</x:v>
      </x:c>
    </x:row>
    <x:row r="3630" spans="1:9">
      <x:c r="A3630" s="232">
        <x:v>45967</x:v>
      </x:c>
      <x:c r="B3630" s="499" t="s">
        <x:v>10335</x:v>
      </x:c>
      <x:c r="C3630" s="241" t="s">
        <x:v>6037</x:v>
      </x:c>
      <x:c r="D3630" s="240" t="str">
        <x:f t="shared" ref="D3630:D3642" si="3">IF(MID(C3630,LEN(C3630)-2,1)="1","Earring",IF(MID(C3630,LEN(C3630)-2,1)="2","Necklace",IF(MID(C3630,LEN(C3630)-2,1)="3","Bracelet",IF(MID(C3630,LEN(C3630)-2,1)="4","Ring",IF(MID(C3630,LEN(C3630)-2,1)="5","Anklet","")))))</x:f>
        <x:v>Earring</x:v>
      </x:c>
      <x:c r="E3630" s="240">
        <x:v>1</x:v>
      </x:c>
      <x:c r="F3630" s="489" t="s">
        <x:v>5696</x:v>
      </x:c>
      <x:c r="G3630" s="490" t="str">
        <x:f>IF(MID(F3630,LEN(F3630)-2,1)="1","Earring",IF(MID(F3630,LEN(F3630)-2,1)="2","Necklace",IF(MID(F3630,LEN(F3630)-2,1)="3","Bracelet",IF(MID(F3630,LEN(F3630)-2,1)="4","Ring",IF(MID(F3630,LEN(F3630)-2,1)="5","Anklet","")))))</x:f>
        <x:v>Ring</x:v>
      </x:c>
      <x:c r="H3630" s="490">
        <x:v>1</x:v>
      </x:c>
      <x:c r="I3630" s="495"/>
    </x:row>
    <x:row r="3631" spans="3:9">
      <x:c r="C3631" s="241" t="s">
        <x:v>4449</x:v>
      </x:c>
      <x:c r="D3631" s="240" t="str">
        <x:f t="shared" si="3"/>
        <x:v>Earring</x:v>
      </x:c>
      <x:c r="E3631" s="240">
        <x:v>1</x:v>
      </x:c>
      <x:c r="F3631" s="241" t="s">
        <x:v>12315</x:v>
      </x:c>
      <x:c r="G3631" s="240" t="str">
        <x:f>IF(MID(F3631,LEN(F3631)-2,1)="1","Earring",IF(MID(F3631,LEN(F3631)-2,1)="2","Necklace",IF(MID(F3631,LEN(F3631)-2,1)="3","Bracelet",IF(MID(F3631,LEN(F3631)-2,1)="4","Ring",IF(MID(F3631,LEN(F3631)-2,1)="5","Anklet","")))))</x:f>
        <x:v>Ring</x:v>
      </x:c>
      <x:c r="H3631" s="240">
        <x:v>1</x:v>
      </x:c>
      <x:c r="I3631" s="495"/>
    </x:row>
    <x:row r="3632" spans="3:9">
      <x:c r="C3632" s="241" t="s">
        <x:v>4589</x:v>
      </x:c>
      <x:c r="D3632" s="240" t="str">
        <x:f t="shared" si="3"/>
        <x:v>Earring</x:v>
      </x:c>
      <x:c r="E3632" s="240">
        <x:v>1</x:v>
      </x:c>
      <x:c r="F3632" s="670" t="s">
        <x:v>8077</x:v>
      </x:c>
      <x:c r="G3632" s="671" t="str">
        <x:f>IF(MID(F3632,LEN(F3632)-2,1)="1","Earring",IF(MID(F3632,LEN(F3632)-2,1)="2","Necklace",IF(MID(F3632,LEN(F3632)-2,1)="3","Bracelet",IF(MID(F3632,LEN(F3632)-2,1)="4","Ring",IF(MID(F3632,LEN(F3632)-2,1)="5","Anklet","")))))</x:f>
        <x:v>Ring</x:v>
      </x:c>
      <x:c r="H3632" s="671">
        <x:v>1</x:v>
      </x:c>
      <x:c r="I3632" s="495"/>
    </x:row>
    <x:row r="3633" spans="3:9">
      <x:c r="C3633" s="241" t="s">
        <x:v>6081</x:v>
      </x:c>
      <x:c r="D3633" s="276" t="s">
        <x:v>6135</x:v>
      </x:c>
      <x:c r="E3633" s="240">
        <x:v>1</x:v>
      </x:c>
      <x:c r="F3633" s="670" t="s">
        <x:v>11287</x:v>
      </x:c>
      <x:c r="G3633" s="672" t="s">
        <x:v>7479</x:v>
      </x:c>
      <x:c r="H3633" s="671">
        <x:v>1</x:v>
      </x:c>
      <x:c r="I3633" s="495"/>
    </x:row>
    <x:row r="3634" spans="1:9">
      <x:c r="A3634" s="276" t="s">
        <x:v>7479</x:v>
      </x:c>
      <x:c r="C3634" s="241" t="s">
        <x:v>11287</x:v>
      </x:c>
      <x:c r="D3634" s="276" t="s">
        <x:v>7479</x:v>
      </x:c>
      <x:c r="E3634" s="240">
        <x:v>1</x:v>
      </x:c>
      <x:c r="F3634" s="241" t="s">
        <x:v>8955</x:v>
      </x:c>
      <x:c r="G3634" s="240" t="str">
        <x:f>IF(MID(F3634,LEN(F3634)-2,1)="1","Earring",IF(MID(F3634,LEN(F3634)-2,1)="2","Necklace",IF(MID(F3634,LEN(F3634)-2,1)="3","Bracelet",IF(MID(F3634,LEN(F3634)-2,1)="4","Ring",IF(MID(F3634,LEN(F3634)-2,1)="5","Anklet","")))))</x:f>
        <x:v>Ring</x:v>
      </x:c>
      <x:c r="H3634" s="240">
        <x:v>1</x:v>
      </x:c>
      <x:c r="I3634" s="495" t="s">
        <x:v>6487</x:v>
      </x:c>
    </x:row>
    <x:row r="3635" spans="3:9">
      <x:c r="C3635" s="241" t="s">
        <x:v>8077</x:v>
      </x:c>
      <x:c r="D3635" s="240" t="str">
        <x:f t="shared" si="3"/>
        <x:v>Ring</x:v>
      </x:c>
      <x:c r="E3635" s="240">
        <x:v>1</x:v>
      </x:c>
      <x:c r="F3635" s="241" t="s">
        <x:v>6037</x:v>
      </x:c>
      <x:c r="G3635" s="240" t="str">
        <x:f>IF(MID(F3635,LEN(F3635)-2,1)="1","Earring",IF(MID(F3635,LEN(F3635)-2,1)="2","Necklace",IF(MID(F3635,LEN(F3635)-2,1)="3","Bracelet",IF(MID(F3635,LEN(F3635)-2,1)="4","Ring",IF(MID(F3635,LEN(F3635)-2,1)="5","Anklet","")))))</x:f>
        <x:v>Earring</x:v>
      </x:c>
      <x:c r="H3635" s="240">
        <x:v>1</x:v>
      </x:c>
      <x:c r="I3635" s="495"/>
    </x:row>
    <x:row r="3636" spans="3:9">
      <x:c r="C3636" s="241" t="s">
        <x:v>5696</x:v>
      </x:c>
      <x:c r="D3636" s="240" t="str">
        <x:f t="shared" si="3"/>
        <x:v>Ring</x:v>
      </x:c>
      <x:c r="E3636" s="240">
        <x:v>1</x:v>
      </x:c>
      <x:c r="F3636" s="241" t="s">
        <x:v>8425</x:v>
      </x:c>
      <x:c r="G3636" s="240" t="str">
        <x:f>IF(MID(F3636,LEN(F3636)-2,1)="1","Earring",IF(MID(F3636,LEN(F3636)-2,1)="2","Necklace",IF(MID(F3636,LEN(F3636)-2,1)="3","Bracelet",IF(MID(F3636,LEN(F3636)-2,1)="4","Ring",IF(MID(F3636,LEN(F3636)-2,1)="5","Anklet","")))))</x:f>
        <x:v>Ring</x:v>
      </x:c>
      <x:c r="H3636" s="240">
        <x:v>1</x:v>
      </x:c>
      <x:c r="I3636" s="495" t="s">
        <x:v>6487</x:v>
      </x:c>
    </x:row>
    <x:row r="3637" spans="3:9">
      <x:c r="C3637" s="241" t="s">
        <x:v>12315</x:v>
      </x:c>
      <x:c r="D3637" s="240" t="str">
        <x:f t="shared" si="3"/>
        <x:v>Ring</x:v>
      </x:c>
      <x:c r="E3637" s="240">
        <x:v>1</x:v>
      </x:c>
      <x:c r="F3637" s="633" t="s">
        <x:v>6018</x:v>
      </x:c>
      <x:c r="G3637" s="634" t="str">
        <x:f>IF(MID(F3637,LEN(F3637)-2,1)="1","Earring",IF(MID(F3637,LEN(F3637)-2,1)="2","Necklace",IF(MID(F3637,LEN(F3637)-2,1)="3","Bracelet",IF(MID(F3637,LEN(F3637)-2,1)="4","Ring",IF(MID(F3637,LEN(F3637)-2,1)="5","Anklet","")))))</x:f>
        <x:v>Ring</x:v>
      </x:c>
      <x:c r="H3637" s="634">
        <x:v>1</x:v>
      </x:c>
      <x:c r="I3637" s="495"/>
    </x:row>
    <x:row r="3638" spans="3:9">
      <x:c r="C3638" s="241" t="s">
        <x:v>8955</x:v>
      </x:c>
      <x:c r="D3638" s="240" t="str">
        <x:f t="shared" si="3"/>
        <x:v>Ring</x:v>
      </x:c>
      <x:c r="E3638" s="240">
        <x:v>1</x:v>
      </x:c>
      <x:c r="F3638" s="241" t="s">
        <x:v>6081</x:v>
      </x:c>
      <x:c r="G3638" s="276" t="s">
        <x:v>6135</x:v>
      </x:c>
      <x:c r="H3638" s="240">
        <x:v>1</x:v>
      </x:c>
      <x:c r="I3638" s="495"/>
    </x:row>
    <x:row r="3639" spans="3:9">
      <x:c r="C3639" s="241" t="s">
        <x:v>8425</x:v>
      </x:c>
      <x:c r="D3639" s="240" t="str">
        <x:f t="shared" si="3"/>
        <x:v>Ring</x:v>
      </x:c>
      <x:c r="E3639" s="240">
        <x:v>1</x:v>
      </x:c>
      <x:c r="F3639" s="396" t="s">
        <x:v>6218</x:v>
      </x:c>
      <x:c r="G3639" s="397" t="str">
        <x:f>IF(MID(F3639,LEN(F3639)-2,1)="1","Earring",IF(MID(F3639,LEN(F3639)-2,1)="2","Necklace",IF(MID(F3639,LEN(F3639)-2,1)="3","Bracelet",IF(MID(F3639,LEN(F3639)-2,1)="4","Ring",IF(MID(F3639,LEN(F3639)-2,1)="5","Anklet","")))))</x:f>
        <x:v>Ring</x:v>
      </x:c>
      <x:c r="H3639" s="397">
        <x:v>1</x:v>
      </x:c>
      <x:c r="I3639" s="495"/>
    </x:row>
    <x:row r="3640" spans="3:9">
      <x:c r="C3640" s="241" t="s">
        <x:v>6018</x:v>
      </x:c>
      <x:c r="D3640" s="240" t="str">
        <x:f t="shared" si="3"/>
        <x:v>Ring</x:v>
      </x:c>
      <x:c r="E3640" s="240">
        <x:v>1</x:v>
      </x:c>
      <x:c r="F3640" s="396" t="s">
        <x:v>4449</x:v>
      </x:c>
      <x:c r="G3640" s="397" t="str">
        <x:f>IF(MID(F3640,LEN(F3640)-2,1)="1","Earring",IF(MID(F3640,LEN(F3640)-2,1)="2","Necklace",IF(MID(F3640,LEN(F3640)-2,1)="3","Bracelet",IF(MID(F3640,LEN(F3640)-2,1)="4","Ring",IF(MID(F3640,LEN(F3640)-2,1)="5","Anklet","")))))</x:f>
        <x:v>Earring</x:v>
      </x:c>
      <x:c r="H3640" s="397">
        <x:v>1</x:v>
      </x:c>
      <x:c r="I3640" s="495"/>
    </x:row>
    <x:row r="3641" spans="3:9">
      <x:c r="C3641" s="241" t="s">
        <x:v>6218</x:v>
      </x:c>
      <x:c r="D3641" s="240" t="str">
        <x:f t="shared" si="3"/>
        <x:v>Ring</x:v>
      </x:c>
      <x:c r="E3641" s="240">
        <x:v>1</x:v>
      </x:c>
      <x:c r="F3641" s="396" t="s">
        <x:v>4589</x:v>
      </x:c>
      <x:c r="G3641" s="397" t="str">
        <x:f>IF(MID(F3641,LEN(F3641)-2,1)="1","Earring",IF(MID(F3641,LEN(F3641)-2,1)="2","Necklace",IF(MID(F3641,LEN(F3641)-2,1)="3","Bracelet",IF(MID(F3641,LEN(F3641)-2,1)="4","Ring",IF(MID(F3641,LEN(F3641)-2,1)="5","Anklet","")))))</x:f>
        <x:v>Earring</x:v>
      </x:c>
      <x:c r="H3641" s="397">
        <x:v>1</x:v>
      </x:c>
      <x:c r="I3641" s="495" t="s">
        <x:v>10339</x:v>
      </x:c>
    </x:row>
    <x:row r="3642" spans="3:9">
      <x:c r="C3642" s="241" t="s">
        <x:v>9046</x:v>
      </x:c>
      <x:c r="D3642" s="240" t="str">
        <x:f t="shared" si="3"/>
        <x:v>Ring</x:v>
      </x:c>
      <x:c r="E3642" s="240">
        <x:v>1</x:v>
      </x:c>
      <x:c r="F3642" s="396" t="s">
        <x:v>9046</x:v>
      </x:c>
      <x:c r="G3642" s="397" t="str">
        <x:f>IF(MID(F3642,LEN(F3642)-2,1)="1","Earring",IF(MID(F3642,LEN(F3642)-2,1)="2","Necklace",IF(MID(F3642,LEN(F3642)-2,1)="3","Bracelet",IF(MID(F3642,LEN(F3642)-2,1)="4","Ring",IF(MID(F3642,LEN(F3642)-2,1)="5","Anklet","")))))</x:f>
        <x:v>Ring</x:v>
      </x:c>
      <x:c r="H3642" s="397">
        <x:v>1</x:v>
      </x:c>
      <x:c r="I3642" s="495"/>
    </x:row>
    <x:row r="3643" spans="5:5">
      <x:c r="E3643" s="240">
        <x:f>SUM(E3630:E3642)</x:f>
        <x:v>13</x:v>
      </x:c>
    </x:row>
    <x:row r="3644" spans="1:9">
      <x:c r="A3644" s="232">
        <x:v>45968</x:v>
      </x:c>
      <x:c r="B3644" s="499" t="s">
        <x:v>10292</x:v>
      </x:c>
      <x:c r="C3644" s="241" t="s">
        <x:v>7497</x:v>
      </x:c>
      <x:c r="D3644" s="240" t="s">
        <x:v>4007</x:v>
      </x:c>
      <x:c r="E3644" s="240">
        <x:v>1</x:v>
      </x:c>
      <x:c r="F3644" s="241" t="s">
        <x:v>11426</x:v>
      </x:c>
      <x:c r="G3644" s="240" t="str">
        <x:f>IF(MID(F3644,LEN(F3644)-2,1)="1","Earring",IF(MID(F3644,LEN(F3644)-2,1)="2","Necklace",IF(MID(F3644,LEN(F3644)-2,1)="3","Bracelet",IF(MID(F3644,LEN(F3644)-2,1)="4","Ring",IF(MID(F3644,LEN(F3644)-2,1)="5","Anklet","")))))</x:f>
        <x:v>Ring</x:v>
      </x:c>
      <x:c r="H3644" s="240">
        <x:v>1</x:v>
      </x:c>
      <x:c r="I3644" s="495" t="s">
        <x:v>6487</x:v>
      </x:c>
    </x:row>
    <x:row r="3645" spans="3:9">
      <x:c r="C3645" s="241" t="s">
        <x:v>8516</x:v>
      </x:c>
      <x:c r="D3645" s="240" t="str">
        <x:f t="shared" ref="D3645:D3665" si="4">IF(MID(C3645,LEN(C3645)-2,1)="1","Earring",IF(MID(C3645,LEN(C3645)-2,1)="2","Necklace",IF(MID(C3645,LEN(C3645)-2,1)="3","Bracelet",IF(MID(C3645,LEN(C3645)-2,1)="4","Ring",IF(MID(C3645,LEN(C3645)-2,1)="5","Anklet","")))))</x:f>
        <x:v>Bracelet</x:v>
      </x:c>
      <x:c r="E3645" s="240">
        <x:v>2</x:v>
      </x:c>
      <x:c r="F3645" s="683" t="s">
        <x:v>2489</x:v>
      </x:c>
      <x:c r="G3645" s="684" t="str">
        <x:f>IF(MID(F3645,LEN(F3645)-2,1)="1","Earring",IF(MID(F3645,LEN(F3645)-2,1)="2","Necklace",IF(MID(F3645,LEN(F3645)-2,1)="3","Bracelet",IF(MID(F3645,LEN(F3645)-2,1)="4","Ring",IF(MID(F3645,LEN(F3645)-2,1)="5","Anklet","")))))</x:f>
        <x:v>Ring</x:v>
      </x:c>
      <x:c r="H3645" s="684">
        <x:v>1</x:v>
      </x:c>
      <x:c r="I3645" s="495" t="s">
        <x:v>10339</x:v>
      </x:c>
    </x:row>
    <x:row r="3646" spans="3:9">
      <x:c r="C3646" s="241" t="s">
        <x:v>6285</x:v>
      </x:c>
      <x:c r="D3646" s="240" t="str">
        <x:f t="shared" si="4"/>
        <x:v>Bracelet</x:v>
      </x:c>
      <x:c r="E3646" s="240">
        <x:v>1</x:v>
      </x:c>
      <x:c r="F3646" s="241" t="s">
        <x:v>6020</x:v>
      </x:c>
      <x:c r="G3646" s="240" t="str">
        <x:f>IF(MID(F3646,LEN(F3646)-2,1)="1","Earring",IF(MID(F3646,LEN(F3646)-2,1)="2","Necklace",IF(MID(F3646,LEN(F3646)-2,1)="3","Bracelet",IF(MID(F3646,LEN(F3646)-2,1)="4","Ring",IF(MID(F3646,LEN(F3646)-2,1)="5","Anklet","")))))</x:f>
        <x:v>Ring</x:v>
      </x:c>
      <x:c r="H3646" s="240">
        <x:v>1</x:v>
      </x:c>
      <x:c r="I3646" s="495"/>
    </x:row>
    <x:row r="3647" spans="3:9">
      <x:c r="C3647" s="241" t="s">
        <x:v>9176</x:v>
      </x:c>
      <x:c r="D3647" s="240" t="str">
        <x:f t="shared" si="4"/>
        <x:v>Bracelet</x:v>
      </x:c>
      <x:c r="E3647" s="240">
        <x:v>1</x:v>
      </x:c>
      <x:c r="F3647" s="241" t="s">
        <x:v>2148</x:v>
      </x:c>
      <x:c r="G3647" s="240" t="str">
        <x:f>IF(MID(F3647,LEN(F3647)-2,1)="1","Earring",IF(MID(F3647,LEN(F3647)-2,1)="2","Necklace",IF(MID(F3647,LEN(F3647)-2,1)="3","Bracelet",IF(MID(F3647,LEN(F3647)-2,1)="4","Ring",IF(MID(F3647,LEN(F3647)-2,1)="5","Anklet","")))))</x:f>
        <x:v>Earring</x:v>
      </x:c>
      <x:c r="H3647" s="240">
        <x:v>1</x:v>
      </x:c>
      <x:c r="I3647" s="495" t="s">
        <x:v>10339</x:v>
      </x:c>
    </x:row>
    <x:row r="3648" spans="3:9">
      <x:c r="C3648" s="241" t="s">
        <x:v>9294</x:v>
      </x:c>
      <x:c r="D3648" s="240" t="str">
        <x:f t="shared" si="4"/>
        <x:v>Bracelet</x:v>
      </x:c>
      <x:c r="E3648" s="240">
        <x:v>1</x:v>
      </x:c>
      <x:c r="F3648" s="241" t="s">
        <x:v>6288</x:v>
      </x:c>
      <x:c r="G3648" s="240" t="str">
        <x:f>IF(MID(F3648,LEN(F3648)-2,1)="1","Earring",IF(MID(F3648,LEN(F3648)-2,1)="2","Necklace",IF(MID(F3648,LEN(F3648)-2,1)="3","Bracelet",IF(MID(F3648,LEN(F3648)-2,1)="4","Ring",IF(MID(F3648,LEN(F3648)-2,1)="5","Anklet","")))))</x:f>
        <x:v>Ring</x:v>
      </x:c>
      <x:c r="H3648" s="240">
        <x:v>1</x:v>
      </x:c>
      <x:c r="I3648" s="495"/>
    </x:row>
    <x:row r="3649" spans="3:9">
      <x:c r="C3649" s="241" t="s">
        <x:v>2148</x:v>
      </x:c>
      <x:c r="D3649" s="240" t="str">
        <x:f t="shared" si="4"/>
        <x:v>Earring</x:v>
      </x:c>
      <x:c r="E3649" s="240">
        <x:v>1</x:v>
      </x:c>
      <x:c r="F3649" s="681" t="s">
        <x:v>6025</x:v>
      </x:c>
      <x:c r="G3649" s="682" t="str">
        <x:f>IF(MID(F3649,LEN(F3649)-2,1)="1","Earring",IF(MID(F3649,LEN(F3649)-2,1)="2","Necklace",IF(MID(F3649,LEN(F3649)-2,1)="3","Bracelet",IF(MID(F3649,LEN(F3649)-2,1)="4","Ring",IF(MID(F3649,LEN(F3649)-2,1)="5","Anklet","")))))</x:f>
        <x:v>Ring</x:v>
      </x:c>
      <x:c r="H3649" s="682">
        <x:v>1</x:v>
      </x:c>
      <x:c r="I3649" s="495" t="s">
        <x:v>10339</x:v>
      </x:c>
    </x:row>
    <x:row r="3650" spans="3:9">
      <x:c r="C3650" s="241" t="s">
        <x:v>8918</x:v>
      </x:c>
      <x:c r="D3650" s="240" t="str">
        <x:f t="shared" si="4"/>
        <x:v>Earring</x:v>
      </x:c>
      <x:c r="E3650" s="240">
        <x:v>1</x:v>
      </x:c>
      <x:c r="F3650" s="681" t="s">
        <x:v>8918</x:v>
      </x:c>
      <x:c r="G3650" s="682" t="str">
        <x:f>IF(MID(F3650,LEN(F3650)-2,1)="1","Earring",IF(MID(F3650,LEN(F3650)-2,1)="2","Necklace",IF(MID(F3650,LEN(F3650)-2,1)="3","Bracelet",IF(MID(F3650,LEN(F3650)-2,1)="4","Ring",IF(MID(F3650,LEN(F3650)-2,1)="5","Anklet","")))))</x:f>
        <x:v>Earring</x:v>
      </x:c>
      <x:c r="H3650" s="682">
        <x:v>1</x:v>
      </x:c>
      <x:c r="I3650" s="495" t="s">
        <x:v>10339</x:v>
      </x:c>
    </x:row>
    <x:row r="3651" spans="3:9">
      <x:c r="C3651" s="241" t="s">
        <x:v>6077</x:v>
      </x:c>
      <x:c r="D3651" s="240" t="str">
        <x:f t="shared" si="4"/>
        <x:v>Earring</x:v>
      </x:c>
      <x:c r="E3651" s="240">
        <x:v>1</x:v>
      </x:c>
      <x:c r="F3651" s="241" t="s">
        <x:v>4541</x:v>
      </x:c>
      <x:c r="G3651" s="240" t="str">
        <x:f>IF(MID(F3651,LEN(F3651)-2,1)="1","Earring",IF(MID(F3651,LEN(F3651)-2,1)="2","Necklace",IF(MID(F3651,LEN(F3651)-2,1)="3","Bracelet",IF(MID(F3651,LEN(F3651)-2,1)="4","Ring",IF(MID(F3651,LEN(F3651)-2,1)="5","Anklet","")))))</x:f>
        <x:v>Ring</x:v>
      </x:c>
      <x:c r="H3651" s="240">
        <x:v>1</x:v>
      </x:c>
      <x:c r="I3651" s="495" t="s">
        <x:v>10339</x:v>
      </x:c>
    </x:row>
    <x:row r="3652" spans="3:9">
      <x:c r="C3652" s="241" t="s">
        <x:v>8432</x:v>
      </x:c>
      <x:c r="D3652" s="240" t="str">
        <x:f t="shared" si="4"/>
        <x:v>Earring</x:v>
      </x:c>
      <x:c r="E3652" s="240">
        <x:v>1</x:v>
      </x:c>
      <x:c r="F3652" s="393" t="s">
        <x:v>4381</x:v>
      </x:c>
      <x:c r="G3652" s="394" t="str">
        <x:f>IF(MID(F3652,LEN(F3652)-2,1)="1","Earring",IF(MID(F3652,LEN(F3652)-2,1)="2","Necklace",IF(MID(F3652,LEN(F3652)-2,1)="3","Bracelet",IF(MID(F3652,LEN(F3652)-2,1)="4","Ring",IF(MID(F3652,LEN(F3652)-2,1)="5","Anklet","")))))</x:f>
        <x:v>Necklace</x:v>
      </x:c>
      <x:c r="H3652" s="394">
        <x:v>1</x:v>
      </x:c>
      <x:c r="I3652" s="495" t="s">
        <x:v>10339</x:v>
      </x:c>
    </x:row>
    <x:row r="3653" spans="3:9">
      <x:c r="C3653" s="241" t="s">
        <x:v>8514</x:v>
      </x:c>
      <x:c r="D3653" s="240" t="str">
        <x:f t="shared" si="4"/>
        <x:v>Earring</x:v>
      </x:c>
      <x:c r="E3653" s="240">
        <x:v>1</x:v>
      </x:c>
      <x:c r="F3653" s="241" t="s">
        <x:v>8516</x:v>
      </x:c>
      <x:c r="G3653" s="240" t="str">
        <x:f>IF(MID(F3653,LEN(F3653)-2,1)="1","Earring",IF(MID(F3653,LEN(F3653)-2,1)="2","Necklace",IF(MID(F3653,LEN(F3653)-2,1)="3","Bracelet",IF(MID(F3653,LEN(F3653)-2,1)="4","Ring",IF(MID(F3653,LEN(F3653)-2,1)="5","Anklet","")))))</x:f>
        <x:v>Bracelet</x:v>
      </x:c>
      <x:c r="H3653" s="240">
        <x:v>2</x:v>
      </x:c>
      <x:c r="I3653" s="495"/>
    </x:row>
    <x:row r="3654" spans="3:9">
      <x:c r="C3654" s="241" t="s">
        <x:v>9314</x:v>
      </x:c>
      <x:c r="D3654" s="240" t="str">
        <x:f t="shared" si="4"/>
        <x:v>Earring</x:v>
      </x:c>
      <x:c r="E3654" s="240">
        <x:v>1</x:v>
      </x:c>
      <x:c r="F3654" s="241" t="s">
        <x:v>6077</x:v>
      </x:c>
      <x:c r="G3654" s="240" t="str">
        <x:f>IF(MID(F3654,LEN(F3654)-2,1)="1","Earring",IF(MID(F3654,LEN(F3654)-2,1)="2","Necklace",IF(MID(F3654,LEN(F3654)-2,1)="3","Bracelet",IF(MID(F3654,LEN(F3654)-2,1)="4","Ring",IF(MID(F3654,LEN(F3654)-2,1)="5","Anklet","")))))</x:f>
        <x:v>Earring</x:v>
      </x:c>
      <x:c r="H3654" s="240">
        <x:v>1</x:v>
      </x:c>
      <x:c r="I3654" s="495"/>
    </x:row>
    <x:row r="3655" spans="3:9">
      <x:c r="C3655" s="241" t="s">
        <x:v>4381</x:v>
      </x:c>
      <x:c r="D3655" s="240" t="str">
        <x:f t="shared" si="4"/>
        <x:v>Necklace</x:v>
      </x:c>
      <x:c r="E3655" s="240">
        <x:v>1</x:v>
      </x:c>
      <x:c r="F3655" s="402" t="s">
        <x:v>8432</x:v>
      </x:c>
      <x:c r="G3655" s="403" t="str">
        <x:f>IF(MID(F3655,LEN(F3655)-2,1)="1","Earring",IF(MID(F3655,LEN(F3655)-2,1)="2","Necklace",IF(MID(F3655,LEN(F3655)-2,1)="3","Bracelet",IF(MID(F3655,LEN(F3655)-2,1)="4","Ring",IF(MID(F3655,LEN(F3655)-2,1)="5","Anklet","")))))</x:f>
        <x:v>Earring</x:v>
      </x:c>
      <x:c r="H3655" s="403">
        <x:v>1</x:v>
      </x:c>
      <x:c r="I3655" s="495"/>
    </x:row>
    <x:row r="3656" spans="3:9">
      <x:c r="C3656" s="241" t="s">
        <x:v>6066</x:v>
      </x:c>
      <x:c r="D3656" s="240" t="str">
        <x:f t="shared" si="4"/>
        <x:v>Necklace</x:v>
      </x:c>
      <x:c r="E3656" s="240">
        <x:v>1</x:v>
      </x:c>
      <x:c r="F3656" s="402" t="s">
        <x:v>6066</x:v>
      </x:c>
      <x:c r="G3656" s="403" t="str">
        <x:f>IF(MID(F3656,LEN(F3656)-2,1)="1","Earring",IF(MID(F3656,LEN(F3656)-2,1)="2","Necklace",IF(MID(F3656,LEN(F3656)-2,1)="3","Bracelet",IF(MID(F3656,LEN(F3656)-2,1)="4","Ring",IF(MID(F3656,LEN(F3656)-2,1)="5","Anklet","")))))</x:f>
        <x:v>Necklace</x:v>
      </x:c>
      <x:c r="H3656" s="403">
        <x:v>1</x:v>
      </x:c>
      <x:c r="I3656" s="495"/>
    </x:row>
    <x:row r="3657" spans="3:9">
      <x:c r="C3657" s="241" t="s">
        <x:v>9290</x:v>
      </x:c>
      <x:c r="D3657" s="240" t="str">
        <x:f t="shared" si="4"/>
        <x:v>Necklace</x:v>
      </x:c>
      <x:c r="E3657" s="240">
        <x:v>1</x:v>
      </x:c>
      <x:c r="F3657" s="402" t="s">
        <x:v>9239</x:v>
      </x:c>
      <x:c r="G3657" s="403" t="str">
        <x:f>IF(MID(F3657,LEN(F3657)-2,1)="1","Earring",IF(MID(F3657,LEN(F3657)-2,1)="2","Necklace",IF(MID(F3657,LEN(F3657)-2,1)="3","Bracelet",IF(MID(F3657,LEN(F3657)-2,1)="4","Ring",IF(MID(F3657,LEN(F3657)-2,1)="5","Anklet","")))))</x:f>
        <x:v>Ring</x:v>
      </x:c>
      <x:c r="H3657" s="403">
        <x:v>1</x:v>
      </x:c>
      <x:c r="I3657" s="495" t="s">
        <x:v>10339</x:v>
      </x:c>
    </x:row>
    <x:row r="3658" spans="3:9">
      <x:c r="C3658" s="241" t="s">
        <x:v>11426</x:v>
      </x:c>
      <x:c r="D3658" s="240" t="str">
        <x:f t="shared" si="4"/>
        <x:v>Ring</x:v>
      </x:c>
      <x:c r="E3658" s="240">
        <x:v>1</x:v>
      </x:c>
      <x:c r="F3658" s="241" t="s">
        <x:v>6285</x:v>
      </x:c>
      <x:c r="G3658" s="240" t="str">
        <x:f>IF(MID(F3658,LEN(F3658)-2,1)="1","Earring",IF(MID(F3658,LEN(F3658)-2,1)="2","Necklace",IF(MID(F3658,LEN(F3658)-2,1)="3","Bracelet",IF(MID(F3658,LEN(F3658)-2,1)="4","Ring",IF(MID(F3658,LEN(F3658)-2,1)="5","Anklet","")))))</x:f>
        <x:v>Bracelet</x:v>
      </x:c>
      <x:c r="H3658" s="240">
        <x:v>1</x:v>
      </x:c>
      <x:c r="I3658" s="495"/>
    </x:row>
    <x:row r="3659" spans="3:9">
      <x:c r="C3659" s="241" t="s">
        <x:v>2489</x:v>
      </x:c>
      <x:c r="D3659" s="240" t="str">
        <x:f t="shared" si="4"/>
        <x:v>Ring</x:v>
      </x:c>
      <x:c r="E3659" s="240">
        <x:v>1</x:v>
      </x:c>
      <x:c r="F3659" s="241" t="s">
        <x:v>8945</x:v>
      </x:c>
      <x:c r="G3659" s="240" t="str">
        <x:f>IF(MID(F3659,LEN(F3659)-2,1)="1","Earring",IF(MID(F3659,LEN(F3659)-2,1)="2","Necklace",IF(MID(F3659,LEN(F3659)-2,1)="3","Bracelet",IF(MID(F3659,LEN(F3659)-2,1)="4","Ring",IF(MID(F3659,LEN(F3659)-2,1)="5","Anklet","")))))</x:f>
        <x:v>Ring</x:v>
      </x:c>
      <x:c r="H3659" s="240">
        <x:v>1</x:v>
      </x:c>
      <x:c r="I3659" s="495" t="s">
        <x:v>10339</x:v>
      </x:c>
    </x:row>
    <x:row r="3660" spans="3:9">
      <x:c r="C3660" s="241" t="s">
        <x:v>6020</x:v>
      </x:c>
      <x:c r="D3660" s="240" t="str">
        <x:f t="shared" si="4"/>
        <x:v>Ring</x:v>
      </x:c>
      <x:c r="E3660" s="240">
        <x:v>1</x:v>
      </x:c>
      <x:c r="F3660" s="241" t="s">
        <x:v>8514</x:v>
      </x:c>
      <x:c r="G3660" s="240" t="str">
        <x:f>IF(MID(F3660,LEN(F3660)-2,1)="1","Earring",IF(MID(F3660,LEN(F3660)-2,1)="2","Necklace",IF(MID(F3660,LEN(F3660)-2,1)="3","Bracelet",IF(MID(F3660,LEN(F3660)-2,1)="4","Ring",IF(MID(F3660,LEN(F3660)-2,1)="5","Anklet","")))))</x:f>
        <x:v>Earring</x:v>
      </x:c>
      <x:c r="H3660" s="240">
        <x:v>1</x:v>
      </x:c>
      <x:c r="I3660" s="495" t="s">
        <x:v>10339</x:v>
      </x:c>
    </x:row>
    <x:row r="3661" spans="3:9">
      <x:c r="C3661" s="241" t="s">
        <x:v>6288</x:v>
      </x:c>
      <x:c r="D3661" s="240" t="str">
        <x:f t="shared" si="4"/>
        <x:v>Ring</x:v>
      </x:c>
      <x:c r="E3661" s="240">
        <x:v>1</x:v>
      </x:c>
      <x:c r="F3661" s="241" t="s">
        <x:v>9290</x:v>
      </x:c>
      <x:c r="G3661" s="240" t="str">
        <x:f>IF(MID(F3661,LEN(F3661)-2,1)="1","Earring",IF(MID(F3661,LEN(F3661)-2,1)="2","Necklace",IF(MID(F3661,LEN(F3661)-2,1)="3","Bracelet",IF(MID(F3661,LEN(F3661)-2,1)="4","Ring",IF(MID(F3661,LEN(F3661)-2,1)="5","Anklet","")))))</x:f>
        <x:v>Necklace</x:v>
      </x:c>
      <x:c r="H3661" s="240">
        <x:v>1</x:v>
      </x:c>
      <x:c r="I3661" s="495"/>
    </x:row>
    <x:row r="3662" spans="3:9">
      <x:c r="C3662" s="241" t="s">
        <x:v>6025</x:v>
      </x:c>
      <x:c r="D3662" s="240" t="str">
        <x:f t="shared" si="4"/>
        <x:v>Ring</x:v>
      </x:c>
      <x:c r="E3662" s="240">
        <x:v>1</x:v>
      </x:c>
      <x:c r="F3662" s="241" t="s">
        <x:v>9314</x:v>
      </x:c>
      <x:c r="G3662" s="240" t="str">
        <x:f>IF(MID(F3662,LEN(F3662)-2,1)="1","Earring",IF(MID(F3662,LEN(F3662)-2,1)="2","Necklace",IF(MID(F3662,LEN(F3662)-2,1)="3","Bracelet",IF(MID(F3662,LEN(F3662)-2,1)="4","Ring",IF(MID(F3662,LEN(F3662)-2,1)="5","Anklet","")))))</x:f>
        <x:v>Earring</x:v>
      </x:c>
      <x:c r="H3662" s="240">
        <x:v>1</x:v>
      </x:c>
      <x:c r="I3662" s="495" t="s">
        <x:v>6487</x:v>
      </x:c>
    </x:row>
    <x:row r="3663" spans="3:9">
      <x:c r="C3663" s="241" t="s">
        <x:v>4541</x:v>
      </x:c>
      <x:c r="D3663" s="240" t="str">
        <x:f t="shared" si="4"/>
        <x:v>Ring</x:v>
      </x:c>
      <x:c r="E3663" s="240">
        <x:v>1</x:v>
      </x:c>
      <x:c r="F3663" s="241" t="s">
        <x:v>7497</x:v>
      </x:c>
      <x:c r="G3663" s="240" t="s">
        <x:v>4007</x:v>
      </x:c>
      <x:c r="H3663" s="240">
        <x:v>1</x:v>
      </x:c>
      <x:c r="I3663" s="495"/>
    </x:row>
    <x:row r="3664" spans="3:9">
      <x:c r="C3664" s="241" t="s">
        <x:v>9239</x:v>
      </x:c>
      <x:c r="D3664" s="240" t="str">
        <x:f t="shared" si="4"/>
        <x:v>Ring</x:v>
      </x:c>
      <x:c r="E3664" s="240">
        <x:v>1</x:v>
      </x:c>
      <x:c r="F3664" s="280" t="s">
        <x:v>9176</x:v>
      </x:c>
      <x:c r="G3664" s="281" t="str">
        <x:f>IF(MID(F3664,LEN(F3664)-2,1)="1","Earring",IF(MID(F3664,LEN(F3664)-2,1)="2","Necklace",IF(MID(F3664,LEN(F3664)-2,1)="3","Bracelet",IF(MID(F3664,LEN(F3664)-2,1)="4","Ring",IF(MID(F3664,LEN(F3664)-2,1)="5","Anklet","")))))</x:f>
        <x:v>Bracelet</x:v>
      </x:c>
      <x:c r="H3664" s="281">
        <x:v>1</x:v>
      </x:c>
      <x:c r="I3664" s="495"/>
    </x:row>
    <x:row r="3665" spans="3:9">
      <x:c r="C3665" s="241" t="s">
        <x:v>8945</x:v>
      </x:c>
      <x:c r="D3665" s="240" t="str">
        <x:f t="shared" si="4"/>
        <x:v>Ring</x:v>
      </x:c>
      <x:c r="E3665" s="240">
        <x:v>1</x:v>
      </x:c>
      <x:c r="F3665" s="280" t="s">
        <x:v>9294</x:v>
      </x:c>
      <x:c r="G3665" s="281" t="str">
        <x:f>IF(MID(F3665,LEN(F3665)-2,1)="1","Earring",IF(MID(F3665,LEN(F3665)-2,1)="2","Necklace",IF(MID(F3665,LEN(F3665)-2,1)="3","Bracelet",IF(MID(F3665,LEN(F3665)-2,1)="4","Ring",IF(MID(F3665,LEN(F3665)-2,1)="5","Anklet","")))))</x:f>
        <x:v>Bracelet</x:v>
      </x:c>
      <x:c r="H3665" s="281">
        <x:v>1</x:v>
      </x:c>
      <x:c r="I3665" s="495"/>
    </x:row>
    <x:row r="3666" spans="5:5">
      <x:c r="E3666" s="240">
        <x:f>SUM(E3644:E3665)</x:f>
        <x:v>23</x:v>
      </x:c>
    </x:row>
    <x:row r="3667" spans="1:9">
      <x:c r="A3667" s="232">
        <x:v>45969</x:v>
      </x:c>
      <x:c r="B3667" s="499" t="s">
        <x:v>10312</x:v>
      </x:c>
      <x:c r="C3667" s="241" t="s">
        <x:v>8455</x:v>
      </x:c>
      <x:c r="D3667" s="240" t="str">
        <x:f t="shared" ref="D3667:D3684" si="5">IF(MID(C3667,LEN(C3667)-2,1)="1","Earring",IF(MID(C3667,LEN(C3667)-2,1)="2","Necklace",IF(MID(C3667,LEN(C3667)-2,1)="3","Bracelet",IF(MID(C3667,LEN(C3667)-2,1)="4","Ring",IF(MID(C3667,LEN(C3667)-2,1)="5","Anklet","")))))</x:f>
        <x:v>Anklet</x:v>
      </x:c>
      <x:c r="E3667" s="240">
        <x:v>1</x:v>
      </x:c>
      <x:c r="F3667" s="241" t="s">
        <x:v>2186</x:v>
      </x:c>
      <x:c r="G3667" s="240" t="str">
        <x:f>IF(MID(F3667,LEN(F3667)-2,1)="1","Earring",IF(MID(F3667,LEN(F3667)-2,1)="2","Necklace",IF(MID(F3667,LEN(F3667)-2,1)="3","Bracelet",IF(MID(F3667,LEN(F3667)-2,1)="4","Ring",IF(MID(F3667,LEN(F3667)-2,1)="5","Anklet","")))))</x:f>
        <x:v>Bracelet</x:v>
      </x:c>
      <x:c r="H3667" s="240">
        <x:v>1</x:v>
      </x:c>
      <x:c r="I3667" s="495" t="s">
        <x:v>10339</x:v>
      </x:c>
    </x:row>
    <x:row r="3668" spans="3:9">
      <x:c r="C3668" s="241" t="s">
        <x:v>7818</x:v>
      </x:c>
      <x:c r="D3668" s="240" t="s">
        <x:v>4007</x:v>
      </x:c>
      <x:c r="E3668" s="240">
        <x:v>1</x:v>
      </x:c>
      <x:c r="F3668" s="631" t="s">
        <x:v>11323</x:v>
      </x:c>
      <x:c r="G3668" s="632" t="str">
        <x:f>IF(MID(F3668,LEN(F3668)-2,1)="1","Earring",IF(MID(F3668,LEN(F3668)-2,1)="2","Necklace",IF(MID(F3668,LEN(F3668)-2,1)="3","Bracelet",IF(MID(F3668,LEN(F3668)-2,1)="4","Ring",IF(MID(F3668,LEN(F3668)-2,1)="5","Anklet","")))))</x:f>
        <x:v>Earring</x:v>
      </x:c>
      <x:c r="H3668" s="632">
        <x:v>1</x:v>
      </x:c>
      <x:c r="I3668" s="495" t="s">
        <x:v>10339</x:v>
      </x:c>
    </x:row>
    <x:row r="3669" spans="3:9">
      <x:c r="C3669" s="241" t="s">
        <x:v>7913</x:v>
      </x:c>
      <x:c r="D3669" s="240" t="s">
        <x:v>4007</x:v>
      </x:c>
      <x:c r="E3669" s="240">
        <x:v>1</x:v>
      </x:c>
      <x:c r="F3669" s="241" t="s">
        <x:v>5841</x:v>
      </x:c>
      <x:c r="G3669" s="240" t="str">
        <x:f>IF(MID(F3669,LEN(F3669)-2,1)="1","Earring",IF(MID(F3669,LEN(F3669)-2,1)="2","Necklace",IF(MID(F3669,LEN(F3669)-2,1)="3","Bracelet",IF(MID(F3669,LEN(F3669)-2,1)="4","Ring",IF(MID(F3669,LEN(F3669)-2,1)="5","Anklet","")))))</x:f>
        <x:v>Earring</x:v>
      </x:c>
      <x:c r="H3669" s="240">
        <x:v>1</x:v>
      </x:c>
      <x:c r="I3669" s="495" t="s">
        <x:v>10339</x:v>
      </x:c>
    </x:row>
    <x:row r="3670" spans="3:9">
      <x:c r="C3670" s="241" t="s">
        <x:v>2186</x:v>
      </x:c>
      <x:c r="D3670" s="240" t="str">
        <x:f t="shared" si="5"/>
        <x:v>Bracelet</x:v>
      </x:c>
      <x:c r="E3670" s="240">
        <x:v>1</x:v>
      </x:c>
      <x:c r="F3670" s="320" t="s">
        <x:v>2192</x:v>
      </x:c>
      <x:c r="G3670" s="321" t="str">
        <x:f>IF(MID(F3670,LEN(F3670)-2,1)="1","Earring",IF(MID(F3670,LEN(F3670)-2,1)="2","Necklace",IF(MID(F3670,LEN(F3670)-2,1)="3","Bracelet",IF(MID(F3670,LEN(F3670)-2,1)="4","Ring",IF(MID(F3670,LEN(F3670)-2,1)="5","Anklet","")))))</x:f>
        <x:v>Earring</x:v>
      </x:c>
      <x:c r="H3670" s="321">
        <x:v>1</x:v>
      </x:c>
      <x:c r="I3670" s="495"/>
    </x:row>
    <x:row r="3671" spans="3:9">
      <x:c r="C3671" s="241" t="s">
        <x:v>12180</x:v>
      </x:c>
      <x:c r="D3671" s="240" t="str">
        <x:f t="shared" si="5"/>
        <x:v>Bracelet</x:v>
      </x:c>
      <x:c r="E3671" s="240">
        <x:v>1</x:v>
      </x:c>
      <x:c r="F3671" s="320" t="s">
        <x:v>12180</x:v>
      </x:c>
      <x:c r="G3671" s="321" t="str">
        <x:f>IF(MID(F3671,LEN(F3671)-2,1)="1","Earring",IF(MID(F3671,LEN(F3671)-2,1)="2","Necklace",IF(MID(F3671,LEN(F3671)-2,1)="3","Bracelet",IF(MID(F3671,LEN(F3671)-2,1)="4","Ring",IF(MID(F3671,LEN(F3671)-2,1)="5","Anklet","")))))</x:f>
        <x:v>Bracelet</x:v>
      </x:c>
      <x:c r="H3671" s="321">
        <x:v>1</x:v>
      </x:c>
      <x:c r="I3671" s="495"/>
    </x:row>
    <x:row r="3672" spans="3:9">
      <x:c r="C3672" s="241" t="s">
        <x:v>2031</x:v>
      </x:c>
      <x:c r="D3672" s="240" t="str">
        <x:f t="shared" si="5"/>
        <x:v>Bracelet</x:v>
      </x:c>
      <x:c r="E3672" s="240">
        <x:v>1</x:v>
      </x:c>
      <x:c r="F3672" s="241" t="s">
        <x:v>12394</x:v>
      </x:c>
      <x:c r="G3672" s="240" t="str">
        <x:f>IF(MID(F3672,LEN(F3672)-2,1)="1","Earring",IF(MID(F3672,LEN(F3672)-2,1)="2","Necklace",IF(MID(F3672,LEN(F3672)-2,1)="3","Bracelet",IF(MID(F3672,LEN(F3672)-2,1)="4","Ring",IF(MID(F3672,LEN(F3672)-2,1)="5","Anklet","")))))</x:f>
        <x:v>Earring</x:v>
      </x:c>
      <x:c r="H3672" s="240">
        <x:v>1</x:v>
      </x:c>
      <x:c r="I3672" s="495" t="s">
        <x:v>10339</x:v>
      </x:c>
    </x:row>
    <x:row r="3673" spans="3:9">
      <x:c r="C3673" s="241" t="s">
        <x:v>8343</x:v>
      </x:c>
      <x:c r="D3673" s="240" t="str">
        <x:f t="shared" si="5"/>
        <x:v>Bracelet</x:v>
      </x:c>
      <x:c r="E3673" s="240">
        <x:v>1</x:v>
      </x:c>
      <x:c r="F3673" s="414" t="s">
        <x:v>2031</x:v>
      </x:c>
      <x:c r="G3673" s="415" t="str">
        <x:f>IF(MID(F3673,LEN(F3673)-2,1)="1","Earring",IF(MID(F3673,LEN(F3673)-2,1)="2","Necklace",IF(MID(F3673,LEN(F3673)-2,1)="3","Bracelet",IF(MID(F3673,LEN(F3673)-2,1)="4","Ring",IF(MID(F3673,LEN(F3673)-2,1)="5","Anklet","")))))</x:f>
        <x:v>Bracelet</x:v>
      </x:c>
      <x:c r="H3673" s="415">
        <x:v>1</x:v>
      </x:c>
      <x:c r="I3673" s="495"/>
    </x:row>
    <x:row r="3674" spans="3:9">
      <x:c r="C3674" s="241" t="s">
        <x:v>8983</x:v>
      </x:c>
      <x:c r="D3674" s="240" t="str">
        <x:f t="shared" si="5"/>
        <x:v>Bracelet</x:v>
      </x:c>
      <x:c r="E3674" s="240">
        <x:v>1</x:v>
      </x:c>
      <x:c r="F3674" s="414" t="s">
        <x:v>6293</x:v>
      </x:c>
      <x:c r="G3674" s="415" t="str">
        <x:f>IF(MID(F3674,LEN(F3674)-2,1)="1","Earring",IF(MID(F3674,LEN(F3674)-2,1)="2","Necklace",IF(MID(F3674,LEN(F3674)-2,1)="3","Bracelet",IF(MID(F3674,LEN(F3674)-2,1)="4","Ring",IF(MID(F3674,LEN(F3674)-2,1)="5","Anklet","")))))</x:f>
        <x:v>Earring</x:v>
      </x:c>
      <x:c r="H3674" s="415">
        <x:v>1</x:v>
      </x:c>
      <x:c r="I3674" s="495"/>
    </x:row>
    <x:row r="3675" spans="3:9">
      <x:c r="C3675" s="241" t="s">
        <x:v>12394</x:v>
      </x:c>
      <x:c r="D3675" s="240" t="str">
        <x:f t="shared" si="5"/>
        <x:v>Earring</x:v>
      </x:c>
      <x:c r="E3675" s="240">
        <x:v>1</x:v>
      </x:c>
      <x:c r="F3675" s="241" t="s">
        <x:v>8455</x:v>
      </x:c>
      <x:c r="G3675" s="240" t="str">
        <x:f>IF(MID(F3675,LEN(F3675)-2,1)="1","Earring",IF(MID(F3675,LEN(F3675)-2,1)="2","Necklace",IF(MID(F3675,LEN(F3675)-2,1)="3","Bracelet",IF(MID(F3675,LEN(F3675)-2,1)="4","Ring",IF(MID(F3675,LEN(F3675)-2,1)="5","Anklet","")))))</x:f>
        <x:v>Anklet</x:v>
      </x:c>
      <x:c r="H3675" s="240">
        <x:v>1</x:v>
      </x:c>
      <x:c r="I3675" s="495" t="s">
        <x:v>10339</x:v>
      </x:c>
    </x:row>
    <x:row r="3676" spans="3:9">
      <x:c r="C3676" s="241" t="s">
        <x:v>11323</x:v>
      </x:c>
      <x:c r="D3676" s="240" t="str">
        <x:f t="shared" si="5"/>
        <x:v>Earring</x:v>
      </x:c>
      <x:c r="E3676" s="240">
        <x:v>1</x:v>
      </x:c>
      <x:c r="F3676" s="241" t="s">
        <x:v>6294</x:v>
      </x:c>
      <x:c r="G3676" s="240" t="str">
        <x:f>IF(MID(F3676,LEN(F3676)-2,1)="1","Earring",IF(MID(F3676,LEN(F3676)-2,1)="2","Necklace",IF(MID(F3676,LEN(F3676)-2,1)="3","Bracelet",IF(MID(F3676,LEN(F3676)-2,1)="4","Ring",IF(MID(F3676,LEN(F3676)-2,1)="5","Anklet","")))))</x:f>
        <x:v>Earring</x:v>
      </x:c>
      <x:c r="H3676" s="240">
        <x:v>1</x:v>
      </x:c>
      <x:c r="I3676" s="495" t="s">
        <x:v>6487</x:v>
      </x:c>
    </x:row>
    <x:row r="3677" spans="3:9">
      <x:c r="C3677" s="241" t="s">
        <x:v>5841</x:v>
      </x:c>
      <x:c r="D3677" s="240" t="str">
        <x:f t="shared" si="5"/>
        <x:v>Earring</x:v>
      </x:c>
      <x:c r="E3677" s="240">
        <x:v>1</x:v>
      </x:c>
      <x:c r="F3677" s="685" t="s">
        <x:v>7818</x:v>
      </x:c>
      <x:c r="G3677" s="686" t="s">
        <x:v>4007</x:v>
      </x:c>
      <x:c r="H3677" s="686">
        <x:v>1</x:v>
      </x:c>
      <x:c r="I3677" s="495"/>
    </x:row>
    <x:row r="3678" spans="3:9">
      <x:c r="C3678" s="241" t="s">
        <x:v>2192</x:v>
      </x:c>
      <x:c r="D3678" s="240" t="str">
        <x:f t="shared" si="5"/>
        <x:v>Earring</x:v>
      </x:c>
      <x:c r="E3678" s="240">
        <x:v>1</x:v>
      </x:c>
      <x:c r="F3678" s="241" t="s">
        <x:v>2067</x:v>
      </x:c>
      <x:c r="G3678" s="240" t="str">
        <x:f>IF(MID(F3678,LEN(F3678)-2,1)="1","Earring",IF(MID(F3678,LEN(F3678)-2,1)="2","Necklace",IF(MID(F3678,LEN(F3678)-2,1)="3","Bracelet",IF(MID(F3678,LEN(F3678)-2,1)="4","Ring",IF(MID(F3678,LEN(F3678)-2,1)="5","Anklet","")))))</x:f>
        <x:v>Earring</x:v>
      </x:c>
      <x:c r="H3678" s="240">
        <x:v>1</x:v>
      </x:c>
      <x:c r="I3678" s="495" t="s">
        <x:v>6487</x:v>
      </x:c>
    </x:row>
    <x:row r="3679" spans="3:9">
      <x:c r="C3679" s="241" t="s">
        <x:v>6293</x:v>
      </x:c>
      <x:c r="D3679" s="240" t="str">
        <x:f t="shared" si="5"/>
        <x:v>Earring</x:v>
      </x:c>
      <x:c r="E3679" s="240">
        <x:v>1</x:v>
      </x:c>
      <x:c r="F3679" s="366" t="s">
        <x:v>4430</x:v>
      </x:c>
      <x:c r="G3679" s="367" t="str">
        <x:f>IF(MID(F3679,LEN(F3679)-2,1)="1","Earring",IF(MID(F3679,LEN(F3679)-2,1)="2","Necklace",IF(MID(F3679,LEN(F3679)-2,1)="3","Bracelet",IF(MID(F3679,LEN(F3679)-2,1)="4","Ring",IF(MID(F3679,LEN(F3679)-2,1)="5","Anklet","")))))</x:f>
        <x:v>Necklace</x:v>
      </x:c>
      <x:c r="H3679" s="367">
        <x:v>1</x:v>
      </x:c>
      <x:c r="I3679" s="495"/>
    </x:row>
    <x:row r="3680" spans="3:9">
      <x:c r="C3680" s="241" t="s">
        <x:v>6294</x:v>
      </x:c>
      <x:c r="D3680" s="240" t="str">
        <x:f t="shared" si="5"/>
        <x:v>Earring</x:v>
      </x:c>
      <x:c r="E3680" s="240">
        <x:v>1</x:v>
      </x:c>
      <x:c r="F3680" s="241" t="s">
        <x:v>8343</x:v>
      </x:c>
      <x:c r="G3680" s="240" t="str">
        <x:f>IF(MID(F3680,LEN(F3680)-2,1)="1","Earring",IF(MID(F3680,LEN(F3680)-2,1)="2","Necklace",IF(MID(F3680,LEN(F3680)-2,1)="3","Bracelet",IF(MID(F3680,LEN(F3680)-2,1)="4","Ring",IF(MID(F3680,LEN(F3680)-2,1)="5","Anklet","")))))</x:f>
        <x:v>Bracelet</x:v>
      </x:c>
      <x:c r="H3680" s="240">
        <x:v>1</x:v>
      </x:c>
      <x:c r="I3680" s="495"/>
    </x:row>
    <x:row r="3681" spans="3:9">
      <x:c r="C3681" s="241" t="s">
        <x:v>2067</x:v>
      </x:c>
      <x:c r="D3681" s="240" t="str">
        <x:f t="shared" si="5"/>
        <x:v>Earring</x:v>
      </x:c>
      <x:c r="E3681" s="240">
        <x:v>1</x:v>
      </x:c>
      <x:c r="F3681" s="241" t="s">
        <x:v>8500</x:v>
      </x:c>
      <x:c r="G3681" s="158" t="s">
        <x:v>9210</x:v>
      </x:c>
      <x:c r="H3681" s="240">
        <x:v>1</x:v>
      </x:c>
      <x:c r="I3681" s="495"/>
    </x:row>
    <x:row r="3682" spans="3:9">
      <x:c r="C3682" s="241" t="s">
        <x:v>4449</x:v>
      </x:c>
      <x:c r="D3682" s="240" t="str">
        <x:f t="shared" si="5"/>
        <x:v>Earring</x:v>
      </x:c>
      <x:c r="E3682" s="240">
        <x:v>1</x:v>
      </x:c>
      <x:c r="F3682" s="402" t="s">
        <x:v>4449</x:v>
      </x:c>
      <x:c r="G3682" s="403" t="str">
        <x:f>IF(MID(F3682,LEN(F3682)-2,1)="1","Earring",IF(MID(F3682,LEN(F3682)-2,1)="2","Necklace",IF(MID(F3682,LEN(F3682)-2,1)="3","Bracelet",IF(MID(F3682,LEN(F3682)-2,1)="4","Ring",IF(MID(F3682,LEN(F3682)-2,1)="5","Anklet","")))))</x:f>
        <x:v>Earring</x:v>
      </x:c>
      <x:c r="H3682" s="403">
        <x:v>1</x:v>
      </x:c>
      <x:c r="I3682" s="495"/>
    </x:row>
    <x:row r="3683" spans="3:9">
      <x:c r="C3683" s="241" t="s">
        <x:v>8500</x:v>
      </x:c>
      <x:c r="D3683" s="158" t="s">
        <x:v>9210</x:v>
      </x:c>
      <x:c r="E3683" s="240">
        <x:v>1</x:v>
      </x:c>
      <x:c r="F3683" s="402" t="s">
        <x:v>8983</x:v>
      </x:c>
      <x:c r="G3683" s="403" t="str">
        <x:f>IF(MID(F3683,LEN(F3683)-2,1)="1","Earring",IF(MID(F3683,LEN(F3683)-2,1)="2","Necklace",IF(MID(F3683,LEN(F3683)-2,1)="3","Bracelet",IF(MID(F3683,LEN(F3683)-2,1)="4","Ring",IF(MID(F3683,LEN(F3683)-2,1)="5","Anklet","")))))</x:f>
        <x:v>Bracelet</x:v>
      </x:c>
      <x:c r="H3683" s="403">
        <x:v>1</x:v>
      </x:c>
      <x:c r="I3683" s="495"/>
    </x:row>
    <x:row r="3684" spans="3:9">
      <x:c r="C3684" s="241" t="s">
        <x:v>4430</x:v>
      </x:c>
      <x:c r="D3684" s="240" t="str">
        <x:f t="shared" si="5"/>
        <x:v>Necklace</x:v>
      </x:c>
      <x:c r="E3684" s="240">
        <x:v>1</x:v>
      </x:c>
      <x:c r="F3684" s="402" t="s">
        <x:v>7913</x:v>
      </x:c>
      <x:c r="G3684" s="403" t="s">
        <x:v>4007</x:v>
      </x:c>
      <x:c r="H3684" s="403">
        <x:v>1</x:v>
      </x:c>
      <x:c r="I3684" s="495"/>
    </x:row>
    <x:row r="3685" spans="5:5">
      <x:c r="E3685" s="240">
        <x:f>SUM(E3667:E3684)</x:f>
        <x:v>18</x:v>
      </x:c>
    </x:row>
    <x:row r="3686" spans="1:9">
      <x:c r="A3686" s="232">
        <x:v>45970</x:v>
      </x:c>
      <x:c r="B3686" s="499" t="s">
        <x:v>10367</x:v>
      </x:c>
      <x:c r="C3686" s="241" t="s">
        <x:v>8395</x:v>
      </x:c>
      <x:c r="D3686" s="240" t="str">
        <x:f t="shared" ref="D3686:D3698" si="6">IF(MID(C3686,LEN(C3686)-2,1)="1","Earring",IF(MID(C3686,LEN(C3686)-2,1)="2","Necklace",IF(MID(C3686,LEN(C3686)-2,1)="3","Bracelet",IF(MID(C3686,LEN(C3686)-2,1)="4","Ring",IF(MID(C3686,LEN(C3686)-2,1)="5","Anklet","")))))</x:f>
        <x:v>Anklet</x:v>
      </x:c>
      <x:c r="E3686" s="240">
        <x:v>1</x:v>
      </x:c>
      <x:c r="F3686" s="241" t="s">
        <x:v>12719</x:v>
      </x:c>
      <x:c r="G3686" s="240" t="str">
        <x:f>IF(MID(F3686,LEN(F3686)-2,1)="1","Earring",IF(MID(F3686,LEN(F3686)-2,1)="2","Necklace",IF(MID(F3686,LEN(F3686)-2,1)="3","Bracelet",IF(MID(F3686,LEN(F3686)-2,1)="4","Ring",IF(MID(F3686,LEN(F3686)-2,1)="5","Anklet","")))))</x:f>
        <x:v>Earring</x:v>
      </x:c>
      <x:c r="H3686" s="240">
        <x:v>1</x:v>
      </x:c>
      <x:c r="I3686" s="495" t="s">
        <x:v>10339</x:v>
      </x:c>
    </x:row>
    <x:row r="3687" spans="3:9">
      <x:c r="C3687" s="241" t="s">
        <x:v>5769</x:v>
      </x:c>
      <x:c r="D3687" s="240" t="str">
        <x:f t="shared" si="6"/>
        <x:v>Anklet</x:v>
      </x:c>
      <x:c r="E3687" s="240">
        <x:v>1</x:v>
      </x:c>
      <x:c r="F3687" s="697" t="s">
        <x:v>2461</x:v>
      </x:c>
      <x:c r="G3687" s="698" t="str">
        <x:f>IF(MID(F3687,LEN(F3687)-2,1)="1","Earring",IF(MID(F3687,LEN(F3687)-2,1)="2","Necklace",IF(MID(F3687,LEN(F3687)-2,1)="3","Bracelet",IF(MID(F3687,LEN(F3687)-2,1)="4","Ring",IF(MID(F3687,LEN(F3687)-2,1)="5","Anklet","")))))</x:f>
        <x:v>Earring</x:v>
      </x:c>
      <x:c r="H3687" s="698">
        <x:v>1</x:v>
      </x:c>
      <x:c r="I3687" s="495"/>
    </x:row>
    <x:row r="3688" spans="3:9">
      <x:c r="C3688" s="241" t="s">
        <x:v>12488</x:v>
      </x:c>
      <x:c r="D3688" s="240" t="s">
        <x:v>4007</x:v>
      </x:c>
      <x:c r="E3688" s="240">
        <x:v>1</x:v>
      </x:c>
      <x:c r="F3688" s="241" t="s">
        <x:v>7712</x:v>
      </x:c>
      <x:c r="G3688" s="240" t="str">
        <x:f>IF(MID(F3688,LEN(F3688)-2,1)="1","Earring",IF(MID(F3688,LEN(F3688)-2,1)="2","Necklace",IF(MID(F3688,LEN(F3688)-2,1)="3","Bracelet",IF(MID(F3688,LEN(F3688)-2,1)="4","Ring",IF(MID(F3688,LEN(F3688)-2,1)="5","Anklet","")))))</x:f>
        <x:v>Earring</x:v>
      </x:c>
      <x:c r="H3688" s="240">
        <x:v>1</x:v>
      </x:c>
      <x:c r="I3688" s="495" t="s">
        <x:v>10339</x:v>
      </x:c>
    </x:row>
    <x:row r="3689" spans="1:9">
      <x:c r="A3689" s="227" t="s">
        <x:v>8840</x:v>
      </x:c>
      <x:c r="C3689" s="241" t="s">
        <x:v>4558</x:v>
      </x:c>
      <x:c r="D3689" s="156" t="s">
        <x:v>8840</x:v>
      </x:c>
      <x:c r="E3689" s="240">
        <x:v>1</x:v>
      </x:c>
      <x:c r="F3689" s="631" t="s">
        <x:v>11439</x:v>
      </x:c>
      <x:c r="G3689" s="632" t="str">
        <x:f>IF(MID(F3689,LEN(F3689)-2,1)="1","Earring",IF(MID(F3689,LEN(F3689)-2,1)="2","Necklace",IF(MID(F3689,LEN(F3689)-2,1)="3","Bracelet",IF(MID(F3689,LEN(F3689)-2,1)="4","Ring",IF(MID(F3689,LEN(F3689)-2,1)="5","Anklet","")))))</x:f>
        <x:v>Earring</x:v>
      </x:c>
      <x:c r="H3689" s="632">
        <x:v>1</x:v>
      </x:c>
      <x:c r="I3689" s="495" t="s">
        <x:v>10339</x:v>
      </x:c>
    </x:row>
    <x:row r="3690" spans="3:9">
      <x:c r="C3690" s="241" t="s">
        <x:v>4467</x:v>
      </x:c>
      <x:c r="D3690" s="240" t="str">
        <x:f t="shared" si="6"/>
        <x:v>Bracelet</x:v>
      </x:c>
      <x:c r="E3690" s="240">
        <x:v>1</x:v>
      </x:c>
      <x:c r="F3690" s="241" t="s">
        <x:v>8968</x:v>
      </x:c>
      <x:c r="G3690" s="240" t="str">
        <x:f>IF(MID(F3690,LEN(F3690)-2,1)="1","Earring",IF(MID(F3690,LEN(F3690)-2,1)="2","Necklace",IF(MID(F3690,LEN(F3690)-2,1)="3","Bracelet",IF(MID(F3690,LEN(F3690)-2,1)="4","Ring",IF(MID(F3690,LEN(F3690)-2,1)="5","Anklet","")))))</x:f>
        <x:v>Necklace</x:v>
      </x:c>
      <x:c r="H3690" s="240">
        <x:v>1</x:v>
      </x:c>
      <x:c r="I3690" s="495" t="s">
        <x:v>10339</x:v>
      </x:c>
    </x:row>
    <x:row r="3691" spans="3:9">
      <x:c r="C3691" s="241" t="s">
        <x:v>9183</x:v>
      </x:c>
      <x:c r="D3691" s="240" t="str">
        <x:f t="shared" si="6"/>
        <x:v>Bracelet</x:v>
      </x:c>
      <x:c r="E3691" s="240">
        <x:v>1</x:v>
      </x:c>
      <x:c r="F3691" s="695" t="s">
        <x:v>8395</x:v>
      </x:c>
      <x:c r="G3691" s="696" t="str">
        <x:f>IF(MID(F3691,LEN(F3691)-2,1)="1","Earring",IF(MID(F3691,LEN(F3691)-2,1)="2","Necklace",IF(MID(F3691,LEN(F3691)-2,1)="3","Bracelet",IF(MID(F3691,LEN(F3691)-2,1)="4","Ring",IF(MID(F3691,LEN(F3691)-2,1)="5","Anklet","")))))</x:f>
        <x:v>Anklet</x:v>
      </x:c>
      <x:c r="H3691" s="696">
        <x:v>1</x:v>
      </x:c>
      <x:c r="I3691" s="495" t="s">
        <x:v>6487</x:v>
      </x:c>
    </x:row>
    <x:row r="3692" spans="3:9">
      <x:c r="C3692" s="241" t="s">
        <x:v>11439</x:v>
      </x:c>
      <x:c r="D3692" s="240" t="str">
        <x:f t="shared" si="6"/>
        <x:v>Earring</x:v>
      </x:c>
      <x:c r="E3692" s="240">
        <x:v>1</x:v>
      </x:c>
      <x:c r="F3692" s="241" t="s">
        <x:v>4467</x:v>
      </x:c>
      <x:c r="G3692" s="240" t="str">
        <x:f>IF(MID(F3692,LEN(F3692)-2,1)="1","Earring",IF(MID(F3692,LEN(F3692)-2,1)="2","Necklace",IF(MID(F3692,LEN(F3692)-2,1)="3","Bracelet",IF(MID(F3692,LEN(F3692)-2,1)="4","Ring",IF(MID(F3692,LEN(F3692)-2,1)="5","Anklet","")))))</x:f>
        <x:v>Bracelet</x:v>
      </x:c>
      <x:c r="H3692" s="240">
        <x:v>1</x:v>
      </x:c>
      <x:c r="I3692" s="495"/>
    </x:row>
    <x:row r="3693" spans="3:9">
      <x:c r="C3693" s="241" t="s">
        <x:v>2461</x:v>
      </x:c>
      <x:c r="D3693" s="240" t="str">
        <x:f t="shared" si="6"/>
        <x:v>Earring</x:v>
      </x:c>
      <x:c r="E3693" s="240">
        <x:v>1</x:v>
      </x:c>
      <x:c r="F3693" s="505" t="s">
        <x:v>5769</x:v>
      </x:c>
      <x:c r="G3693" s="506" t="str">
        <x:f>IF(MID(F3693,LEN(F3693)-2,1)="1","Earring",IF(MID(F3693,LEN(F3693)-2,1)="2","Necklace",IF(MID(F3693,LEN(F3693)-2,1)="3","Bracelet",IF(MID(F3693,LEN(F3693)-2,1)="4","Ring",IF(MID(F3693,LEN(F3693)-2,1)="5","Anklet","")))))</x:f>
        <x:v>Anklet</x:v>
      </x:c>
      <x:c r="H3693" s="506">
        <x:v>1</x:v>
      </x:c>
      <x:c r="I3693" s="495"/>
    </x:row>
    <x:row r="3694" spans="3:9">
      <x:c r="C3694" s="241" t="s">
        <x:v>7712</x:v>
      </x:c>
      <x:c r="D3694" s="240" t="str">
        <x:f t="shared" si="6"/>
        <x:v>Earring</x:v>
      </x:c>
      <x:c r="E3694" s="240">
        <x:v>1</x:v>
      </x:c>
      <x:c r="F3694" s="241" t="s">
        <x:v>6151</x:v>
      </x:c>
      <x:c r="G3694" s="240" t="str">
        <x:f>IF(MID(F3694,LEN(F3694)-2,1)="1","Earring",IF(MID(F3694,LEN(F3694)-2,1)="2","Necklace",IF(MID(F3694,LEN(F3694)-2,1)="3","Bracelet",IF(MID(F3694,LEN(F3694)-2,1)="4","Ring",IF(MID(F3694,LEN(F3694)-2,1)="5","Anklet","")))))</x:f>
        <x:v>Earring</x:v>
      </x:c>
      <x:c r="H3694" s="240">
        <x:v>1</x:v>
      </x:c>
      <x:c r="I3694" s="495"/>
    </x:row>
    <x:row r="3695" spans="3:9">
      <x:c r="C3695" s="241" t="s">
        <x:v>12719</x:v>
      </x:c>
      <x:c r="D3695" s="240" t="str">
        <x:f t="shared" si="6"/>
        <x:v>Earring</x:v>
      </x:c>
      <x:c r="E3695" s="240">
        <x:v>1</x:v>
      </x:c>
      <x:c r="F3695" s="408" t="s">
        <x:v>4558</x:v>
      </x:c>
      <x:c r="G3695" s="272" t="s">
        <x:v>8840</x:v>
      </x:c>
      <x:c r="H3695" s="409">
        <x:v>1</x:v>
      </x:c>
      <x:c r="I3695" s="495" t="s">
        <x:v>10339</x:v>
      </x:c>
    </x:row>
    <x:row r="3696" spans="3:9">
      <x:c r="C3696" s="241" t="s">
        <x:v>6151</x:v>
      </x:c>
      <x:c r="D3696" s="240" t="str">
        <x:f t="shared" si="6"/>
        <x:v>Earring</x:v>
      </x:c>
      <x:c r="E3696" s="240">
        <x:v>1</x:v>
      </x:c>
      <x:c r="F3696" s="241" t="s">
        <x:v>8432</x:v>
      </x:c>
      <x:c r="G3696" s="240" t="str">
        <x:f>IF(MID(F3696,LEN(F3696)-2,1)="1","Earring",IF(MID(F3696,LEN(F3696)-2,1)="2","Necklace",IF(MID(F3696,LEN(F3696)-2,1)="3","Bracelet",IF(MID(F3696,LEN(F3696)-2,1)="4","Ring",IF(MID(F3696,LEN(F3696)-2,1)="5","Anklet","")))))</x:f>
        <x:v>Earring</x:v>
      </x:c>
      <x:c r="H3696" s="240">
        <x:v>1</x:v>
      </x:c>
      <x:c r="I3696" s="495"/>
    </x:row>
    <x:row r="3697" spans="3:9">
      <x:c r="C3697" s="241" t="s">
        <x:v>8432</x:v>
      </x:c>
      <x:c r="D3697" s="240" t="str">
        <x:f t="shared" si="6"/>
        <x:v>Earring</x:v>
      </x:c>
      <x:c r="E3697" s="240">
        <x:v>1</x:v>
      </x:c>
      <x:c r="F3697" s="693" t="s">
        <x:v>9183</x:v>
      </x:c>
      <x:c r="G3697" s="694" t="str">
        <x:f>IF(MID(F3697,LEN(F3697)-2,1)="1","Earring",IF(MID(F3697,LEN(F3697)-2,1)="2","Necklace",IF(MID(F3697,LEN(F3697)-2,1)="3","Bracelet",IF(MID(F3697,LEN(F3697)-2,1)="4","Ring",IF(MID(F3697,LEN(F3697)-2,1)="5","Anklet","")))))</x:f>
        <x:v>Bracelet</x:v>
      </x:c>
      <x:c r="H3697" s="694">
        <x:v>1</x:v>
      </x:c>
      <x:c r="I3697" s="495" t="s">
        <x:v>10339</x:v>
      </x:c>
    </x:row>
    <x:row r="3698" spans="3:9">
      <x:c r="C3698" s="241" t="s">
        <x:v>8968</x:v>
      </x:c>
      <x:c r="D3698" s="240" t="str">
        <x:f t="shared" si="6"/>
        <x:v>Necklace</x:v>
      </x:c>
      <x:c r="E3698" s="240">
        <x:v>1</x:v>
      </x:c>
      <x:c r="F3698" s="693" t="s">
        <x:v>12488</x:v>
      </x:c>
      <x:c r="G3698" s="694" t="s">
        <x:v>4007</x:v>
      </x:c>
      <x:c r="H3698" s="694">
        <x:v>1</x:v>
      </x:c>
      <x:c r="I3698" s="495"/>
    </x:row>
    <x:row r="3699" spans="5:5">
      <x:c r="E3699" s="240">
        <x:f>SUM(E3686:E3698)</x:f>
        <x:v>13</x:v>
      </x:c>
    </x:row>
    <x:row r="3700" spans="1:9">
      <x:c r="A3700" s="232">
        <x:v>45971</x:v>
      </x:c>
      <x:c r="B3700" s="499" t="s">
        <x:v>10315</x:v>
      </x:c>
      <x:c r="C3700" s="241" t="s">
        <x:v>7913</x:v>
      </x:c>
      <x:c r="D3700" s="240" t="s">
        <x:v>4007</x:v>
      </x:c>
      <x:c r="E3700" s="240">
        <x:v>1</x:v>
      </x:c>
      <x:c r="F3700" s="241" t="s">
        <x:v>2136</x:v>
      </x:c>
      <x:c r="G3700" s="240" t="str">
        <x:f>IF(MID(F3700,LEN(F3700)-2,1)="1","Earring",IF(MID(F3700,LEN(F3700)-2,1)="2","Necklace",IF(MID(F3700,LEN(F3700)-2,1)="3","Bracelet",IF(MID(F3700,LEN(F3700)-2,1)="4","Ring",IF(MID(F3700,LEN(F3700)-2,1)="5","Anklet","")))))</x:f>
        <x:v>Necklace</x:v>
      </x:c>
      <x:c r="H3700" s="240">
        <x:v>1</x:v>
      </x:c>
      <x:c r="I3700" s="495" t="s">
        <x:v>10339</x:v>
      </x:c>
    </x:row>
    <x:row r="3701" spans="3:9">
      <x:c r="C3701" s="241" t="s">
        <x:v>6017</x:v>
      </x:c>
      <x:c r="D3701" s="240" t="str">
        <x:f t="shared" ref="D3701:D3706" si="7">IF(MID(C3701,LEN(C3701)-2,1)="1","Earring",IF(MID(C3701,LEN(C3701)-2,1)="2","Necklace",IF(MID(C3701,LEN(C3701)-2,1)="3","Bracelet",IF(MID(C3701,LEN(C3701)-2,1)="4","Ring",IF(MID(C3701,LEN(C3701)-2,1)="5","Anklet","")))))</x:f>
        <x:v>Bracelet</x:v>
      </x:c>
      <x:c r="E3701" s="240">
        <x:v>1</x:v>
      </x:c>
      <x:c r="F3701" s="241" t="s">
        <x:v>6214</x:v>
      </x:c>
      <x:c r="G3701" s="240" t="str">
        <x:f>IF(MID(F3701,LEN(F3701)-2,1)="1","Earring",IF(MID(F3701,LEN(F3701)-2,1)="2","Necklace",IF(MID(F3701,LEN(F3701)-2,1)="3","Bracelet",IF(MID(F3701,LEN(F3701)-2,1)="4","Ring",IF(MID(F3701,LEN(F3701)-2,1)="5","Anklet","")))))</x:f>
        <x:v>Earring</x:v>
      </x:c>
      <x:c r="H3701" s="240">
        <x:v>1</x:v>
      </x:c>
      <x:c r="I3701" s="495"/>
    </x:row>
    <x:row r="3702" spans="3:9">
      <x:c r="C3702" s="241" t="s">
        <x:v>6214</x:v>
      </x:c>
      <x:c r="D3702" s="240" t="str">
        <x:f t="shared" si="7"/>
        <x:v>Earring</x:v>
      </x:c>
      <x:c r="E3702" s="240">
        <x:v>1</x:v>
      </x:c>
      <x:c r="F3702" s="699" t="s">
        <x:v>6017</x:v>
      </x:c>
      <x:c r="G3702" s="700" t="str">
        <x:f>IF(MID(F3702,LEN(F3702)-2,1)="1","Earring",IF(MID(F3702,LEN(F3702)-2,1)="2","Necklace",IF(MID(F3702,LEN(F3702)-2,1)="3","Bracelet",IF(MID(F3702,LEN(F3702)-2,1)="4","Ring",IF(MID(F3702,LEN(F3702)-2,1)="5","Anklet","")))))</x:f>
        <x:v>Bracelet</x:v>
      </x:c>
      <x:c r="H3702" s="700">
        <x:v>1</x:v>
      </x:c>
      <x:c r="I3702" s="495" t="s">
        <x:v>6487</x:v>
      </x:c>
    </x:row>
    <x:row r="3703" spans="3:9">
      <x:c r="C3703" s="241" t="s">
        <x:v>2136</x:v>
      </x:c>
      <x:c r="D3703" s="240" t="str">
        <x:f t="shared" si="7"/>
        <x:v>Necklace</x:v>
      </x:c>
      <x:c r="E3703" s="240">
        <x:v>1</x:v>
      </x:c>
      <x:c r="F3703" s="699" t="s">
        <x:v>4478</x:v>
      </x:c>
      <x:c r="G3703" s="700" t="str">
        <x:f>IF(MID(F3703,LEN(F3703)-2,1)="1","Earring",IF(MID(F3703,LEN(F3703)-2,1)="2","Necklace",IF(MID(F3703,LEN(F3703)-2,1)="3","Bracelet",IF(MID(F3703,LEN(F3703)-2,1)="4","Ring",IF(MID(F3703,LEN(F3703)-2,1)="5","Anklet","")))))</x:f>
        <x:v>Necklace</x:v>
      </x:c>
      <x:c r="H3703" s="700">
        <x:v>1</x:v>
      </x:c>
      <x:c r="I3703" s="495"/>
    </x:row>
    <x:row r="3704" spans="3:9">
      <x:c r="C3704" s="241" t="s">
        <x:v>4478</x:v>
      </x:c>
      <x:c r="D3704" s="240" t="str">
        <x:f t="shared" si="7"/>
        <x:v>Necklace</x:v>
      </x:c>
      <x:c r="E3704" s="240">
        <x:v>1</x:v>
      </x:c>
      <x:c r="F3704" s="699" t="s">
        <x:v>4443</x:v>
      </x:c>
      <x:c r="G3704" s="700" t="str">
        <x:f>IF(MID(F3704,LEN(F3704)-2,1)="1","Earring",IF(MID(F3704,LEN(F3704)-2,1)="2","Necklace",IF(MID(F3704,LEN(F3704)-2,1)="3","Bracelet",IF(MID(F3704,LEN(F3704)-2,1)="4","Ring",IF(MID(F3704,LEN(F3704)-2,1)="5","Anklet","")))))</x:f>
        <x:v>Necklace</x:v>
      </x:c>
      <x:c r="H3704" s="700">
        <x:v>1</x:v>
      </x:c>
      <x:c r="I3704" s="495"/>
    </x:row>
    <x:row r="3705" spans="3:9">
      <x:c r="C3705" s="241" t="s">
        <x:v>4443</x:v>
      </x:c>
      <x:c r="D3705" s="240" t="str">
        <x:f t="shared" si="7"/>
        <x:v>Necklace</x:v>
      </x:c>
      <x:c r="E3705" s="240">
        <x:v>1</x:v>
      </x:c>
      <x:c r="F3705" s="699" t="s">
        <x:v>8975</x:v>
      </x:c>
      <x:c r="G3705" s="700" t="str">
        <x:f>IF(MID(F3705,LEN(F3705)-2,1)="1","Earring",IF(MID(F3705,LEN(F3705)-2,1)="2","Necklace",IF(MID(F3705,LEN(F3705)-2,1)="3","Bracelet",IF(MID(F3705,LEN(F3705)-2,1)="4","Ring",IF(MID(F3705,LEN(F3705)-2,1)="5","Anklet","")))))</x:f>
        <x:v>Necklace</x:v>
      </x:c>
      <x:c r="H3705" s="700">
        <x:v>1</x:v>
      </x:c>
      <x:c r="I3705" s="495"/>
    </x:row>
    <x:row r="3706" spans="3:9">
      <x:c r="C3706" s="241" t="s">
        <x:v>8975</x:v>
      </x:c>
      <x:c r="D3706" s="240" t="str">
        <x:f t="shared" si="7"/>
        <x:v>Necklace</x:v>
      </x:c>
      <x:c r="E3706" s="240">
        <x:v>1</x:v>
      </x:c>
      <x:c r="F3706" s="699" t="s">
        <x:v>7913</x:v>
      </x:c>
      <x:c r="G3706" s="700" t="s">
        <x:v>4007</x:v>
      </x:c>
      <x:c r="H3706" s="700">
        <x:v>1</x:v>
      </x:c>
      <x:c r="I3706" s="495"/>
    </x:row>
    <x:row r="3707" spans="5:5">
      <x:c r="E3707" s="240">
        <x:f>SUM(E3700:E3706)</x:f>
        <x:v>7</x:v>
      </x:c>
    </x:row>
    <x:row r="3708" spans="1:9">
      <x:c r="A3708" s="232">
        <x:v>45972</x:v>
      </x:c>
      <x:c r="B3708" s="499" t="s">
        <x:v>10377</x:v>
      </x:c>
      <x:c r="C3708" s="241" t="s">
        <x:v>11253</x:v>
      </x:c>
      <x:c r="D3708" s="240" t="s">
        <x:v>4007</x:v>
      </x:c>
      <x:c r="E3708" s="240">
        <x:v>1</x:v>
      </x:c>
      <x:c r="F3708" s="408" t="s">
        <x:v>7734</x:v>
      </x:c>
      <x:c r="G3708" s="409" t="str">
        <x:f>IF(MID(F3708,LEN(F3708)-2,1)="1","Earring",IF(MID(F3708,LEN(F3708)-2,1)="2","Necklace",IF(MID(F3708,LEN(F3708)-2,1)="3","Bracelet",IF(MID(F3708,LEN(F3708)-2,1)="4","Ring",IF(MID(F3708,LEN(F3708)-2,1)="5","Anklet","")))))</x:f>
        <x:v>Ring</x:v>
      </x:c>
      <x:c r="H3708" s="409">
        <x:v>1</x:v>
      </x:c>
      <x:c r="I3708" s="495"/>
    </x:row>
    <x:row r="3709" spans="3:9">
      <x:c r="C3709" s="241" t="s">
        <x:v>7497</x:v>
      </x:c>
      <x:c r="D3709" s="240" t="s">
        <x:v>4007</x:v>
      </x:c>
      <x:c r="E3709" s="240">
        <x:v>1</x:v>
      </x:c>
      <x:c r="F3709" s="241" t="s">
        <x:v>11208</x:v>
      </x:c>
      <x:c r="G3709" s="240" t="str">
        <x:f>IF(MID(F3709,LEN(F3709)-2,1)="1","Earring",IF(MID(F3709,LEN(F3709)-2,1)="2","Necklace",IF(MID(F3709,LEN(F3709)-2,1)="3","Bracelet",IF(MID(F3709,LEN(F3709)-2,1)="4","Ring",IF(MID(F3709,LEN(F3709)-2,1)="5","Anklet","")))))</x:f>
        <x:v>Ring</x:v>
      </x:c>
      <x:c r="H3709" s="240">
        <x:v>1</x:v>
      </x:c>
      <x:c r="I3709" s="495" t="s">
        <x:v>10339</x:v>
      </x:c>
    </x:row>
    <x:row r="3710" spans="3:9">
      <x:c r="C3710" s="241" t="s">
        <x:v>9090</x:v>
      </x:c>
      <x:c r="D3710" s="240" t="str">
        <x:f t="shared" ref="D3710:D3715" si="8">IF(MID(C3710,LEN(C3710)-2,1)="1","Earring",IF(MID(C3710,LEN(C3710)-2,1)="2","Necklace",IF(MID(C3710,LEN(C3710)-2,1)="3","Bracelet",IF(MID(C3710,LEN(C3710)-2,1)="4","Ring",IF(MID(C3710,LEN(C3710)-2,1)="5","Anklet","")))))</x:f>
        <x:v>Bracelet</x:v>
      </x:c>
      <x:c r="E3710" s="240">
        <x:v>1</x:v>
      </x:c>
      <x:c r="F3710" s="638" t="s">
        <x:v>6133</x:v>
      </x:c>
      <x:c r="G3710" s="639" t="str">
        <x:f>IF(MID(F3710,LEN(F3710)-2,1)="1","Earring",IF(MID(F3710,LEN(F3710)-2,1)="2","Necklace",IF(MID(F3710,LEN(F3710)-2,1)="3","Bracelet",IF(MID(F3710,LEN(F3710)-2,1)="4","Ring",IF(MID(F3710,LEN(F3710)-2,1)="5","Anklet","")))))</x:f>
        <x:v>Necklace</x:v>
      </x:c>
      <x:c r="H3710" s="639">
        <x:v>1</x:v>
      </x:c>
      <x:c r="I3710" s="495"/>
    </x:row>
    <x:row r="3711" spans="3:9">
      <x:c r="C3711" s="241" t="s">
        <x:v>12530</x:v>
      </x:c>
      <x:c r="D3711" s="240" t="str">
        <x:f t="shared" si="8"/>
        <x:v>Earring</x:v>
      </x:c>
      <x:c r="E3711" s="240">
        <x:v>1</x:v>
      </x:c>
      <x:c r="F3711" s="241" t="s">
        <x:v>2117</x:v>
      </x:c>
      <x:c r="G3711" s="240" t="str">
        <x:f>IF(MID(F3711,LEN(F3711)-2,1)="1","Earring",IF(MID(F3711,LEN(F3711)-2,1)="2","Necklace",IF(MID(F3711,LEN(F3711)-2,1)="3","Bracelet",IF(MID(F3711,LEN(F3711)-2,1)="4","Ring",IF(MID(F3711,LEN(F3711)-2,1)="5","Anklet","")))))</x:f>
        <x:v>Ring</x:v>
      </x:c>
      <x:c r="H3711" s="240">
        <x:v>1</x:v>
      </x:c>
      <x:c r="I3711" s="495"/>
    </x:row>
    <x:row r="3712" spans="3:9">
      <x:c r="C3712" s="241" t="s">
        <x:v>6133</x:v>
      </x:c>
      <x:c r="D3712" s="240" t="str">
        <x:f t="shared" si="8"/>
        <x:v>Necklace</x:v>
      </x:c>
      <x:c r="E3712" s="240">
        <x:v>1</x:v>
      </x:c>
      <x:c r="F3712" s="241" t="s">
        <x:v>11253</x:v>
      </x:c>
      <x:c r="G3712" s="240" t="s">
        <x:v>4007</x:v>
      </x:c>
      <x:c r="H3712" s="240">
        <x:v>1</x:v>
      </x:c>
      <x:c r="I3712" s="495"/>
    </x:row>
    <x:row r="3713" spans="3:9">
      <x:c r="C3713" s="241" t="s">
        <x:v>7734</x:v>
      </x:c>
      <x:c r="D3713" s="240" t="str">
        <x:f t="shared" si="8"/>
        <x:v>Ring</x:v>
      </x:c>
      <x:c r="E3713" s="240">
        <x:v>1</x:v>
      </x:c>
      <x:c r="F3713" s="241" t="s">
        <x:v>7497</x:v>
      </x:c>
      <x:c r="G3713" s="240" t="s">
        <x:v>4007</x:v>
      </x:c>
      <x:c r="H3713" s="240">
        <x:v>1</x:v>
      </x:c>
      <x:c r="I3713" s="495" t="s">
        <x:v>6487</x:v>
      </x:c>
    </x:row>
    <x:row r="3714" spans="3:9">
      <x:c r="C3714" s="241" t="s">
        <x:v>11208</x:v>
      </x:c>
      <x:c r="D3714" s="240" t="str">
        <x:f t="shared" si="8"/>
        <x:v>Ring</x:v>
      </x:c>
      <x:c r="E3714" s="240">
        <x:v>1</x:v>
      </x:c>
      <x:c r="F3714" s="280" t="s">
        <x:v>9090</x:v>
      </x:c>
      <x:c r="G3714" s="281" t="str">
        <x:f>IF(MID(F3714,LEN(F3714)-2,1)="1","Earring",IF(MID(F3714,LEN(F3714)-2,1)="2","Necklace",IF(MID(F3714,LEN(F3714)-2,1)="3","Bracelet",IF(MID(F3714,LEN(F3714)-2,1)="4","Ring",IF(MID(F3714,LEN(F3714)-2,1)="5","Anklet","")))))</x:f>
        <x:v>Bracelet</x:v>
      </x:c>
      <x:c r="H3714" s="281">
        <x:v>1</x:v>
      </x:c>
      <x:c r="I3714" s="495"/>
    </x:row>
    <x:row r="3715" spans="3:9">
      <x:c r="C3715" s="241" t="s">
        <x:v>2117</x:v>
      </x:c>
      <x:c r="D3715" s="240" t="str">
        <x:f t="shared" si="8"/>
        <x:v>Ring</x:v>
      </x:c>
      <x:c r="E3715" s="240">
        <x:v>1</x:v>
      </x:c>
      <x:c r="F3715" s="280" t="s">
        <x:v>12530</x:v>
      </x:c>
      <x:c r="G3715" s="281" t="str">
        <x:f>IF(MID(F3715,LEN(F3715)-2,1)="1","Earring",IF(MID(F3715,LEN(F3715)-2,1)="2","Necklace",IF(MID(F3715,LEN(F3715)-2,1)="3","Bracelet",IF(MID(F3715,LEN(F3715)-2,1)="4","Ring",IF(MID(F3715,LEN(F3715)-2,1)="5","Anklet","")))))</x:f>
        <x:v>Earring</x:v>
      </x:c>
      <x:c r="H3715" s="281">
        <x:v>1</x:v>
      </x:c>
      <x:c r="I3715" s="495"/>
    </x:row>
    <x:row r="3716" spans="5:5">
      <x:c r="E3716" s="240">
        <x:f>SUM(E3708:E3715)</x:f>
        <x:v>8</x:v>
      </x:c>
    </x:row>
    <x:row r="3717" spans="1:9">
      <x:c r="A3717" s="232">
        <x:v>45973</x:v>
      </x:c>
      <x:c r="B3717" s="499" t="s">
        <x:v>10352</x:v>
      </x:c>
      <x:c r="C3717" s="241" t="s">
        <x:v>4468</x:v>
      </x:c>
      <x:c r="D3717" s="240" t="s">
        <x:v>4007</x:v>
      </x:c>
      <x:c r="E3717" s="240">
        <x:v>1</x:v>
      </x:c>
      <x:c r="F3717" s="697" t="s">
        <x:v>8099</x:v>
      </x:c>
      <x:c r="G3717" s="698" t="str">
        <x:f>IF(MID(F3717,LEN(F3717)-2,1)="1","Earring",IF(MID(F3717,LEN(F3717)-2,1)="2","Necklace",IF(MID(F3717,LEN(F3717)-2,1)="3","Bracelet",IF(MID(F3717,LEN(F3717)-2,1)="4","Ring",IF(MID(F3717,LEN(F3717)-2,1)="5","Anklet","")))))</x:f>
        <x:v>Bracelet</x:v>
      </x:c>
      <x:c r="H3717" s="698">
        <x:v>1</x:v>
      </x:c>
      <x:c r="I3717" s="495"/>
    </x:row>
    <x:row r="3718" spans="3:9">
      <x:c r="C3718" s="241" t="s">
        <x:v>11531</x:v>
      </x:c>
      <x:c r="D3718" s="240" t="str">
        <x:f t="shared" ref="D3718:D3729" si="9">IF(MID(C3718,LEN(C3718)-2,1)="1","Earring",IF(MID(C3718,LEN(C3718)-2,1)="2","Necklace",IF(MID(C3718,LEN(C3718)-2,1)="3","Bracelet",IF(MID(C3718,LEN(C3718)-2,1)="4","Ring",IF(MID(C3718,LEN(C3718)-2,1)="5","Anklet","")))))</x:f>
        <x:v>Bracelet</x:v>
      </x:c>
      <x:c r="E3718" s="240">
        <x:v>1</x:v>
      </x:c>
      <x:c r="F3718" s="241" t="s">
        <x:v>11531</x:v>
      </x:c>
      <x:c r="G3718" s="240" t="str">
        <x:f>IF(MID(F3718,LEN(F3718)-2,1)="1","Earring",IF(MID(F3718,LEN(F3718)-2,1)="2","Necklace",IF(MID(F3718,LEN(F3718)-2,1)="3","Bracelet",IF(MID(F3718,LEN(F3718)-2,1)="4","Ring",IF(MID(F3718,LEN(F3718)-2,1)="5","Anklet","")))))</x:f>
        <x:v>Bracelet</x:v>
      </x:c>
      <x:c r="H3718" s="240">
        <x:v>1</x:v>
      </x:c>
      <x:c r="I3718" s="495"/>
    </x:row>
    <x:row r="3719" spans="3:9">
      <x:c r="C3719" s="241" t="s">
        <x:v>8099</x:v>
      </x:c>
      <x:c r="D3719" s="240" t="str">
        <x:f t="shared" si="9"/>
        <x:v>Bracelet</x:v>
      </x:c>
      <x:c r="E3719" s="240">
        <x:v>1</x:v>
      </x:c>
      <x:c r="F3719" s="641" t="s">
        <x:v>9289</x:v>
      </x:c>
      <x:c r="G3719" s="642" t="str">
        <x:f>IF(MID(F3719,LEN(F3719)-2,1)="1","Earring",IF(MID(F3719,LEN(F3719)-2,1)="2","Necklace",IF(MID(F3719,LEN(F3719)-2,1)="3","Bracelet",IF(MID(F3719,LEN(F3719)-2,1)="4","Ring",IF(MID(F3719,LEN(F3719)-2,1)="5","Anklet","")))))</x:f>
        <x:v>Bracelet</x:v>
      </x:c>
      <x:c r="H3719" s="642">
        <x:v>1</x:v>
      </x:c>
      <x:c r="I3719" s="495" t="s">
        <x:v>10339</x:v>
      </x:c>
    </x:row>
    <x:row r="3720" spans="3:9">
      <x:c r="C3720" s="241" t="s">
        <x:v>9289</x:v>
      </x:c>
      <x:c r="D3720" s="240" t="str">
        <x:f t="shared" si="9"/>
        <x:v>Bracelet</x:v>
      </x:c>
      <x:c r="E3720" s="240">
        <x:v>1</x:v>
      </x:c>
      <x:c r="F3720" s="241" t="s">
        <x:v>6308</x:v>
      </x:c>
      <x:c r="G3720" s="240" t="str">
        <x:f>IF(MID(F3720,LEN(F3720)-2,1)="1","Earring",IF(MID(F3720,LEN(F3720)-2,1)="2","Necklace",IF(MID(F3720,LEN(F3720)-2,1)="3","Bracelet",IF(MID(F3720,LEN(F3720)-2,1)="4","Ring",IF(MID(F3720,LEN(F3720)-2,1)="5","Anklet","")))))</x:f>
        <x:v>Earring</x:v>
      </x:c>
      <x:c r="H3720" s="240">
        <x:v>1</x:v>
      </x:c>
      <x:c r="I3720" s="495"/>
    </x:row>
    <x:row r="3721" spans="3:9">
      <x:c r="C3721" s="241" t="s">
        <x:v>8983</x:v>
      </x:c>
      <x:c r="D3721" s="240" t="str">
        <x:f t="shared" si="9"/>
        <x:v>Bracelet</x:v>
      </x:c>
      <x:c r="E3721" s="240">
        <x:v>1</x:v>
      </x:c>
      <x:c r="F3721" s="241" t="s">
        <x:v>9284</x:v>
      </x:c>
      <x:c r="G3721" s="240" t="str">
        <x:f>IF(MID(F3721,LEN(F3721)-2,1)="1","Earring",IF(MID(F3721,LEN(F3721)-2,1)="2","Necklace",IF(MID(F3721,LEN(F3721)-2,1)="3","Bracelet",IF(MID(F3721,LEN(F3721)-2,1)="4","Ring",IF(MID(F3721,LEN(F3721)-2,1)="5","Anklet","")))))</x:f>
        <x:v>Necklace</x:v>
      </x:c>
      <x:c r="H3721" s="240">
        <x:v>1</x:v>
      </x:c>
      <x:c r="I3721" s="495" t="s">
        <x:v>6487</x:v>
      </x:c>
    </x:row>
    <x:row r="3722" spans="3:9">
      <x:c r="C3722" s="241" t="s">
        <x:v>6308</x:v>
      </x:c>
      <x:c r="D3722" s="240" t="str">
        <x:f t="shared" si="9"/>
        <x:v>Earring</x:v>
      </x:c>
      <x:c r="E3722" s="240">
        <x:v>1</x:v>
      </x:c>
      <x:c r="F3722" s="701" t="s">
        <x:v>4468</x:v>
      </x:c>
      <x:c r="G3722" s="702" t="s">
        <x:v>4007</x:v>
      </x:c>
      <x:c r="H3722" s="702">
        <x:v>1</x:v>
      </x:c>
      <x:c r="I3722" s="495" t="s">
        <x:v>10339</x:v>
      </x:c>
    </x:row>
    <x:row r="3723" spans="3:9">
      <x:c r="C3723" s="241" t="s">
        <x:v>12718</x:v>
      </x:c>
      <x:c r="D3723" s="240" t="str">
        <x:f t="shared" si="9"/>
        <x:v>Earring</x:v>
      </x:c>
      <x:c r="E3723" s="240">
        <x:v>1</x:v>
      </x:c>
      <x:c r="F3723" s="241" t="s">
        <x:v>12718</x:v>
      </x:c>
      <x:c r="G3723" s="240" t="str">
        <x:f>IF(MID(F3723,LEN(F3723)-2,1)="1","Earring",IF(MID(F3723,LEN(F3723)-2,1)="2","Necklace",IF(MID(F3723,LEN(F3723)-2,1)="3","Bracelet",IF(MID(F3723,LEN(F3723)-2,1)="4","Ring",IF(MID(F3723,LEN(F3723)-2,1)="5","Anklet","")))))</x:f>
        <x:v>Earring</x:v>
      </x:c>
      <x:c r="H3723" s="240">
        <x:v>1</x:v>
      </x:c>
      <x:c r="I3723" s="495" t="s">
        <x:v>10339</x:v>
      </x:c>
    </x:row>
    <x:row r="3724" spans="3:9">
      <x:c r="C3724" s="241" t="s">
        <x:v>4552</x:v>
      </x:c>
      <x:c r="D3724" s="240" t="str">
        <x:f t="shared" si="9"/>
        <x:v>Earring</x:v>
      </x:c>
      <x:c r="E3724" s="240">
        <x:v>1</x:v>
      </x:c>
      <x:c r="F3724" s="605" t="s">
        <x:v>4552</x:v>
      </x:c>
      <x:c r="G3724" s="606" t="str">
        <x:f>IF(MID(F3724,LEN(F3724)-2,1)="1","Earring",IF(MID(F3724,LEN(F3724)-2,1)="2","Necklace",IF(MID(F3724,LEN(F3724)-2,1)="3","Bracelet",IF(MID(F3724,LEN(F3724)-2,1)="4","Ring",IF(MID(F3724,LEN(F3724)-2,1)="5","Anklet","")))))</x:f>
        <x:v>Earring</x:v>
      </x:c>
      <x:c r="H3724" s="606">
        <x:v>1</x:v>
      </x:c>
      <x:c r="I3724" s="495"/>
    </x:row>
    <x:row r="3725" spans="3:9">
      <x:c r="C3725" s="241" t="s">
        <x:v>5960</x:v>
      </x:c>
      <x:c r="D3725" s="240" t="str">
        <x:f t="shared" si="9"/>
        <x:v>Earring</x:v>
      </x:c>
      <x:c r="E3725" s="240">
        <x:v>1</x:v>
      </x:c>
      <x:c r="F3725" s="241" t="s">
        <x:v>6081</x:v>
      </x:c>
      <x:c r="G3725" s="276" t="s">
        <x:v>6135</x:v>
      </x:c>
      <x:c r="H3725" s="240">
        <x:v>1</x:v>
      </x:c>
      <x:c r="I3725" s="495"/>
    </x:row>
    <x:row r="3726" spans="3:9">
      <x:c r="C3726" s="241" t="s">
        <x:v>9284</x:v>
      </x:c>
      <x:c r="D3726" s="240" t="str">
        <x:f t="shared" si="9"/>
        <x:v>Necklace</x:v>
      </x:c>
      <x:c r="E3726" s="240">
        <x:v>1</x:v>
      </x:c>
      <x:c r="F3726" s="402" t="s">
        <x:v>5960</x:v>
      </x:c>
      <x:c r="G3726" s="403" t="str">
        <x:f>IF(MID(F3726,LEN(F3726)-2,1)="1","Earring",IF(MID(F3726,LEN(F3726)-2,1)="2","Necklace",IF(MID(F3726,LEN(F3726)-2,1)="3","Bracelet",IF(MID(F3726,LEN(F3726)-2,1)="4","Ring",IF(MID(F3726,LEN(F3726)-2,1)="5","Anklet","")))))</x:f>
        <x:v>Earring</x:v>
      </x:c>
      <x:c r="H3726" s="403">
        <x:v>1</x:v>
      </x:c>
      <x:c r="I3726" s="495"/>
    </x:row>
    <x:row r="3727" spans="3:9">
      <x:c r="C3727" s="241" t="s">
        <x:v>9099</x:v>
      </x:c>
      <x:c r="D3727" s="240" t="str">
        <x:f t="shared" si="9"/>
        <x:v>Necklace</x:v>
      </x:c>
      <x:c r="E3727" s="240">
        <x:v>1</x:v>
      </x:c>
      <x:c r="F3727" s="402" t="s">
        <x:v>8983</x:v>
      </x:c>
      <x:c r="G3727" s="403" t="str">
        <x:f>IF(MID(F3727,LEN(F3727)-2,1)="1","Earring",IF(MID(F3727,LEN(F3727)-2,1)="2","Necklace",IF(MID(F3727,LEN(F3727)-2,1)="3","Bracelet",IF(MID(F3727,LEN(F3727)-2,1)="4","Ring",IF(MID(F3727,LEN(F3727)-2,1)="5","Anklet","")))))</x:f>
        <x:v>Bracelet</x:v>
      </x:c>
      <x:c r="H3727" s="403">
        <x:v>1</x:v>
      </x:c>
      <x:c r="I3727" s="495" t="s">
        <x:v>6487</x:v>
      </x:c>
    </x:row>
    <x:row r="3728" spans="1:9">
      <x:c r="A3728" s="227" t="s">
        <x:v>6135</x:v>
      </x:c>
      <x:c r="C3728" s="241" t="s">
        <x:v>6081</x:v>
      </x:c>
      <x:c r="D3728" s="276" t="s">
        <x:v>6135</x:v>
      </x:c>
      <x:c r="E3728" s="240">
        <x:v>1</x:v>
      </x:c>
      <x:c r="F3728" s="402" t="s">
        <x:v>9099</x:v>
      </x:c>
      <x:c r="G3728" s="403" t="str">
        <x:f>IF(MID(F3728,LEN(F3728)-2,1)="1","Earring",IF(MID(F3728,LEN(F3728)-2,1)="2","Necklace",IF(MID(F3728,LEN(F3728)-2,1)="3","Bracelet",IF(MID(F3728,LEN(F3728)-2,1)="4","Ring",IF(MID(F3728,LEN(F3728)-2,1)="5","Anklet","")))))</x:f>
        <x:v>Necklace</x:v>
      </x:c>
      <x:c r="H3728" s="403">
        <x:v>1</x:v>
      </x:c>
      <x:c r="I3728" s="495" t="s">
        <x:v>6487</x:v>
      </x:c>
    </x:row>
    <x:row r="3729" spans="3:9">
      <x:c r="C3729" s="241" t="s">
        <x:v>9140</x:v>
      </x:c>
      <x:c r="D3729" s="240" t="str">
        <x:f t="shared" si="9"/>
        <x:v>Ring</x:v>
      </x:c>
      <x:c r="E3729" s="240">
        <x:v>1</x:v>
      </x:c>
      <x:c r="F3729" s="402" t="s">
        <x:v>9140</x:v>
      </x:c>
      <x:c r="G3729" s="403" t="str">
        <x:f>IF(MID(F3729,LEN(F3729)-2,1)="1","Earring",IF(MID(F3729,LEN(F3729)-2,1)="2","Necklace",IF(MID(F3729,LEN(F3729)-2,1)="3","Bracelet",IF(MID(F3729,LEN(F3729)-2,1)="4","Ring",IF(MID(F3729,LEN(F3729)-2,1)="5","Anklet","")))))</x:f>
        <x:v>Ring</x:v>
      </x:c>
      <x:c r="H3729" s="403">
        <x:v>1</x:v>
      </x:c>
      <x:c r="I3729" s="495"/>
    </x:row>
    <x:row r="3730" spans="5:5">
      <x:c r="E3730" s="240">
        <x:f>SUM(E3717:E3729)</x:f>
        <x:v>13</x:v>
      </x:c>
    </x:row>
    <x:row r="3731" spans="1:9">
      <x:c r="A3731" s="232">
        <x:v>45974</x:v>
      </x:c>
      <x:c r="B3731" s="499" t="s">
        <x:v>10335</x:v>
      </x:c>
      <x:c r="C3731" s="241" t="s">
        <x:v>8915</x:v>
      </x:c>
      <x:c r="D3731" s="240" t="s">
        <x:v>4007</x:v>
      </x:c>
      <x:c r="E3731" s="240">
        <x:v>1</x:v>
      </x:c>
      <x:c r="F3731" s="402" t="s">
        <x:v>11296</x:v>
      </x:c>
      <x:c r="G3731" s="403" t="str">
        <x:f>IF(MID(F3731,LEN(F3731)-2,1)="1","Earring",IF(MID(F3731,LEN(F3731)-2,1)="2","Necklace",IF(MID(F3731,LEN(F3731)-2,1)="3","Bracelet",IF(MID(F3731,LEN(F3731)-2,1)="4","Ring",IF(MID(F3731,LEN(F3731)-2,1)="5","Anklet","")))))</x:f>
        <x:v>Earring</x:v>
      </x:c>
      <x:c r="H3731" s="403">
        <x:v>1</x:v>
      </x:c>
      <x:c r="I3731" s="495" t="s">
        <x:v>6487</x:v>
      </x:c>
    </x:row>
    <x:row r="3732" spans="3:9">
      <x:c r="C3732" s="241" t="s">
        <x:v>12555</x:v>
      </x:c>
      <x:c r="D3732" s="240" t="s">
        <x:v>4007</x:v>
      </x:c>
      <x:c r="E3732" s="240">
        <x:v>1</x:v>
      </x:c>
      <x:c r="F3732" s="241" t="s">
        <x:v>9161</x:v>
      </x:c>
      <x:c r="G3732" s="240" t="str">
        <x:f>IF(MID(F3732,LEN(F3732)-2,1)="1","Earring",IF(MID(F3732,LEN(F3732)-2,1)="2","Necklace",IF(MID(F3732,LEN(F3732)-2,1)="3","Bracelet",IF(MID(F3732,LEN(F3732)-2,1)="4","Ring",IF(MID(F3732,LEN(F3732)-2,1)="5","Anklet","")))))</x:f>
        <x:v>Bracelet</x:v>
      </x:c>
      <x:c r="H3732" s="240">
        <x:v>1</x:v>
      </x:c>
      <x:c r="I3732" s="495" t="s">
        <x:v>6487</x:v>
      </x:c>
    </x:row>
    <x:row r="3733" spans="3:9">
      <x:c r="C3733" s="241" t="s">
        <x:v>9161</x:v>
      </x:c>
      <x:c r="D3733" s="240" t="str">
        <x:f t="shared" ref="D3733:D3737" si="10">IF(MID(C3733,LEN(C3733)-2,1)="1","Earring",IF(MID(C3733,LEN(C3733)-2,1)="2","Necklace",IF(MID(C3733,LEN(C3733)-2,1)="3","Bracelet",IF(MID(C3733,LEN(C3733)-2,1)="4","Ring",IF(MID(C3733,LEN(C3733)-2,1)="5","Anklet","")))))</x:f>
        <x:v>Bracelet</x:v>
      </x:c>
      <x:c r="E3733" s="240">
        <x:v>1</x:v>
      </x:c>
      <x:c r="F3733" s="241" t="s">
        <x:v>4449</x:v>
      </x:c>
      <x:c r="G3733" s="240" t="str">
        <x:f>IF(MID(F3733,LEN(F3733)-2,1)="1","Earring",IF(MID(F3733,LEN(F3733)-2,1)="2","Necklace",IF(MID(F3733,LEN(F3733)-2,1)="3","Bracelet",IF(MID(F3733,LEN(F3733)-2,1)="4","Ring",IF(MID(F3733,LEN(F3733)-2,1)="5","Anklet","")))))</x:f>
        <x:v>Earring</x:v>
      </x:c>
      <x:c r="H3733" s="240">
        <x:v>1</x:v>
      </x:c>
      <x:c r="I3733" s="495" t="s">
        <x:v>6487</x:v>
      </x:c>
    </x:row>
    <x:row r="3734" spans="3:9">
      <x:c r="C3734" s="241" t="s">
        <x:v>11296</x:v>
      </x:c>
      <x:c r="D3734" s="240" t="str">
        <x:f t="shared" si="10"/>
        <x:v>Earring</x:v>
      </x:c>
      <x:c r="E3734" s="240">
        <x:v>1</x:v>
      </x:c>
      <x:c r="F3734" s="241" t="s">
        <x:v>2068</x:v>
      </x:c>
      <x:c r="G3734" s="240" t="str">
        <x:f>IF(MID(F3734,LEN(F3734)-2,1)="1","Earring",IF(MID(F3734,LEN(F3734)-2,1)="2","Necklace",IF(MID(F3734,LEN(F3734)-2,1)="3","Bracelet",IF(MID(F3734,LEN(F3734)-2,1)="4","Ring",IF(MID(F3734,LEN(F3734)-2,1)="5","Anklet","")))))</x:f>
        <x:v>Necklace</x:v>
      </x:c>
      <x:c r="H3734" s="240">
        <x:v>1</x:v>
      </x:c>
      <x:c r="I3734" s="495"/>
    </x:row>
    <x:row r="3735" spans="3:9">
      <x:c r="C3735" s="241" t="s">
        <x:v>4449</x:v>
      </x:c>
      <x:c r="D3735" s="240" t="str">
        <x:f t="shared" si="10"/>
        <x:v>Earring</x:v>
      </x:c>
      <x:c r="E3735" s="240">
        <x:v>1</x:v>
      </x:c>
      <x:c r="F3735" s="241" t="s">
        <x:v>8915</x:v>
      </x:c>
      <x:c r="G3735" s="240" t="s">
        <x:v>4007</x:v>
      </x:c>
      <x:c r="H3735" s="240">
        <x:v>1</x:v>
      </x:c>
      <x:c r="I3735" s="495"/>
    </x:row>
    <x:row r="3736" spans="3:9">
      <x:c r="C3736" s="241" t="s">
        <x:v>2068</x:v>
      </x:c>
      <x:c r="D3736" s="240" t="str">
        <x:f t="shared" si="10"/>
        <x:v>Necklace</x:v>
      </x:c>
      <x:c r="E3736" s="240">
        <x:v>1</x:v>
      </x:c>
      <x:c r="F3736" s="241" t="s">
        <x:v>12555</x:v>
      </x:c>
      <x:c r="G3736" s="240" t="s">
        <x:v>4007</x:v>
      </x:c>
      <x:c r="H3736" s="240">
        <x:v>1</x:v>
      </x:c>
      <x:c r="I3736" s="495"/>
    </x:row>
    <x:row r="3737" spans="3:9">
      <x:c r="C3737" s="241" t="s">
        <x:v>6137</x:v>
      </x:c>
      <x:c r="D3737" s="240" t="str">
        <x:f t="shared" si="10"/>
        <x:v>Necklace</x:v>
      </x:c>
      <x:c r="E3737" s="240">
        <x:v>1</x:v>
      </x:c>
      <x:c r="F3737" s="280" t="s">
        <x:v>6137</x:v>
      </x:c>
      <x:c r="G3737" s="281" t="str">
        <x:f>IF(MID(F3737,LEN(F3737)-2,1)="1","Earring",IF(MID(F3737,LEN(F3737)-2,1)="2","Necklace",IF(MID(F3737,LEN(F3737)-2,1)="3","Bracelet",IF(MID(F3737,LEN(F3737)-2,1)="4","Ring",IF(MID(F3737,LEN(F3737)-2,1)="5","Anklet","")))))</x:f>
        <x:v>Necklace</x:v>
      </x:c>
      <x:c r="H3737" s="281">
        <x:v>1</x:v>
      </x:c>
      <x:c r="I3737" s="495"/>
    </x:row>
    <x:row r="3738" spans="5:5">
      <x:c r="E3738" s="240">
        <x:f>SUM(E3731:E3737)</x:f>
        <x:v>7</x:v>
      </x:c>
    </x:row>
    <x:row r="3739" spans="1:9">
      <x:c r="A3739" s="232">
        <x:v>45975</x:v>
      </x:c>
      <x:c r="B3739" s="499" t="s">
        <x:v>10292</x:v>
      </x:c>
      <x:c r="C3739" s="241" t="s">
        <x:v>7875</x:v>
      </x:c>
      <x:c r="D3739" s="240" t="str">
        <x:f t="shared" ref="D3739:D3748" si="11">IF(MID(C3739,LEN(C3739)-2,1)="1","Earring",IF(MID(C3739,LEN(C3739)-2,1)="2","Necklace",IF(MID(C3739,LEN(C3739)-2,1)="3","Bracelet",IF(MID(C3739,LEN(C3739)-2,1)="4","Ring",IF(MID(C3739,LEN(C3739)-2,1)="5","Anklet","")))))</x:f>
        <x:v>Bracelet</x:v>
      </x:c>
      <x:c r="E3739" s="240">
        <x:v>1</x:v>
      </x:c>
      <x:c r="F3739" s="703" t="s">
        <x:v>4420</x:v>
      </x:c>
      <x:c r="G3739" s="704" t="str">
        <x:f>IF(MID(F3739,LEN(F3739)-2,1)="1","Earring",IF(MID(F3739,LEN(F3739)-2,1)="2","Necklace",IF(MID(F3739,LEN(F3739)-2,1)="3","Bracelet",IF(MID(F3739,LEN(F3739)-2,1)="4","Ring",IF(MID(F3739,LEN(F3739)-2,1)="5","Anklet","")))))</x:f>
        <x:v>Earring</x:v>
      </x:c>
      <x:c r="H3739" s="704">
        <x:v>1</x:v>
      </x:c>
      <x:c r="I3739" s="495" t="s">
        <x:v>10339</x:v>
      </x:c>
    </x:row>
    <x:row r="3740" spans="3:9">
      <x:c r="C3740" s="241" t="s">
        <x:v>4420</x:v>
      </x:c>
      <x:c r="D3740" s="240" t="str">
        <x:f t="shared" si="11"/>
        <x:v>Earring</x:v>
      </x:c>
      <x:c r="E3740" s="240">
        <x:v>1</x:v>
      </x:c>
      <x:c r="F3740" s="703" t="s">
        <x:v>4498</x:v>
      </x:c>
      <x:c r="G3740" s="704" t="str">
        <x:f>IF(MID(F3740,LEN(F3740)-2,1)="1","Earring",IF(MID(F3740,LEN(F3740)-2,1)="2","Necklace",IF(MID(F3740,LEN(F3740)-2,1)="3","Bracelet",IF(MID(F3740,LEN(F3740)-2,1)="4","Ring",IF(MID(F3740,LEN(F3740)-2,1)="5","Anklet","")))))</x:f>
        <x:v>Earring</x:v>
      </x:c>
      <x:c r="H3740" s="704">
        <x:v>1</x:v>
      </x:c>
      <x:c r="I3740" s="495" t="s">
        <x:v>6487</x:v>
      </x:c>
    </x:row>
    <x:row r="3741" spans="3:9">
      <x:c r="C3741" s="241" t="s">
        <x:v>4498</x:v>
      </x:c>
      <x:c r="D3741" s="240" t="str">
        <x:f t="shared" si="11"/>
        <x:v>Earring</x:v>
      </x:c>
      <x:c r="E3741" s="240">
        <x:v>1</x:v>
      </x:c>
      <x:c r="F3741" s="241" t="s">
        <x:v>8444</x:v>
      </x:c>
      <x:c r="G3741" s="240" t="str">
        <x:f>IF(MID(F3741,LEN(F3741)-2,1)="1","Earring",IF(MID(F3741,LEN(F3741)-2,1)="2","Necklace",IF(MID(F3741,LEN(F3741)-2,1)="3","Bracelet",IF(MID(F3741,LEN(F3741)-2,1)="4","Ring",IF(MID(F3741,LEN(F3741)-2,1)="5","Anklet","")))))</x:f>
        <x:v>Earring</x:v>
      </x:c>
      <x:c r="H3741" s="240">
        <x:v>1</x:v>
      </x:c>
      <x:c r="I3741" s="495" t="s">
        <x:v>6487</x:v>
      </x:c>
    </x:row>
    <x:row r="3742" spans="3:9">
      <x:c r="C3742" s="241" t="s">
        <x:v>8444</x:v>
      </x:c>
      <x:c r="D3742" s="240" t="str">
        <x:f t="shared" si="11"/>
        <x:v>Earring</x:v>
      </x:c>
      <x:c r="E3742" s="240">
        <x:v>1</x:v>
      </x:c>
      <x:c r="F3742" s="241" t="s">
        <x:v>6212</x:v>
      </x:c>
      <x:c r="G3742" s="240" t="str">
        <x:f>IF(MID(F3742,LEN(F3742)-2,1)="1","Earring",IF(MID(F3742,LEN(F3742)-2,1)="2","Necklace",IF(MID(F3742,LEN(F3742)-2,1)="3","Bracelet",IF(MID(F3742,LEN(F3742)-2,1)="4","Ring",IF(MID(F3742,LEN(F3742)-2,1)="5","Anklet","")))))</x:f>
        <x:v>Earring</x:v>
      </x:c>
      <x:c r="H3742" s="240">
        <x:v>1</x:v>
      </x:c>
      <x:c r="I3742" s="495"/>
    </x:row>
    <x:row r="3743" spans="3:9">
      <x:c r="C3743" s="241" t="s">
        <x:v>6212</x:v>
      </x:c>
      <x:c r="D3743" s="240" t="str">
        <x:f t="shared" si="11"/>
        <x:v>Earring</x:v>
      </x:c>
      <x:c r="E3743" s="240">
        <x:v>1</x:v>
      </x:c>
      <x:c r="F3743" s="638" t="s">
        <x:v>6227</x:v>
      </x:c>
      <x:c r="G3743" s="639" t="str">
        <x:f>IF(MID(F3743,LEN(F3743)-2,1)="1","Earring",IF(MID(F3743,LEN(F3743)-2,1)="2","Necklace",IF(MID(F3743,LEN(F3743)-2,1)="3","Bracelet",IF(MID(F3743,LEN(F3743)-2,1)="4","Ring",IF(MID(F3743,LEN(F3743)-2,1)="5","Anklet","")))))</x:f>
        <x:v>Ring</x:v>
      </x:c>
      <x:c r="H3743" s="639">
        <x:v>1</x:v>
      </x:c>
      <x:c r="I3743" s="495" t="s">
        <x:v>10339</x:v>
      </x:c>
    </x:row>
    <x:row r="3744" spans="3:9">
      <x:c r="C3744" s="241" t="s">
        <x:v>4449</x:v>
      </x:c>
      <x:c r="D3744" s="240" t="str">
        <x:f t="shared" si="11"/>
        <x:v>Earring</x:v>
      </x:c>
      <x:c r="E3744" s="240">
        <x:v>1</x:v>
      </x:c>
      <x:c r="F3744" s="241" t="s">
        <x:v>4449</x:v>
      </x:c>
      <x:c r="G3744" s="240" t="str">
        <x:f>IF(MID(F3744,LEN(F3744)-2,1)="1","Earring",IF(MID(F3744,LEN(F3744)-2,1)="2","Necklace",IF(MID(F3744,LEN(F3744)-2,1)="3","Bracelet",IF(MID(F3744,LEN(F3744)-2,1)="4","Ring",IF(MID(F3744,LEN(F3744)-2,1)="5","Anklet","")))))</x:f>
        <x:v>Earring</x:v>
      </x:c>
      <x:c r="H3744" s="240">
        <x:v>1</x:v>
      </x:c>
      <x:c r="I3744" s="495" t="s">
        <x:v>10339</x:v>
      </x:c>
    </x:row>
    <x:row r="3745" spans="3:9">
      <x:c r="C3745" s="241" t="s">
        <x:v>9199</x:v>
      </x:c>
      <x:c r="D3745" s="240" t="str">
        <x:f t="shared" si="11"/>
        <x:v>Earring</x:v>
      </x:c>
      <x:c r="E3745" s="240">
        <x:v>1</x:v>
      </x:c>
      <x:c r="F3745" s="241" t="s">
        <x:v>9199</x:v>
      </x:c>
      <x:c r="G3745" s="240" t="str">
        <x:f>IF(MID(F3745,LEN(F3745)-2,1)="1","Earring",IF(MID(F3745,LEN(F3745)-2,1)="2","Necklace",IF(MID(F3745,LEN(F3745)-2,1)="3","Bracelet",IF(MID(F3745,LEN(F3745)-2,1)="4","Ring",IF(MID(F3745,LEN(F3745)-2,1)="5","Anklet","")))))</x:f>
        <x:v>Earring</x:v>
      </x:c>
      <x:c r="H3745" s="240">
        <x:v>1</x:v>
      </x:c>
      <x:c r="I3745" s="495" t="s">
        <x:v>10339</x:v>
      </x:c>
    </x:row>
    <x:row r="3746" spans="3:9">
      <x:c r="C3746" s="241" t="s">
        <x:v>12494</x:v>
      </x:c>
      <x:c r="D3746" s="240" t="str">
        <x:f t="shared" si="11"/>
        <x:v>Earring</x:v>
      </x:c>
      <x:c r="E3746" s="240">
        <x:v>1</x:v>
      </x:c>
      <x:c r="F3746" s="280" t="s">
        <x:v>12494</x:v>
      </x:c>
      <x:c r="G3746" s="281" t="str">
        <x:f>IF(MID(F3746,LEN(F3746)-2,1)="1","Earring",IF(MID(F3746,LEN(F3746)-2,1)="2","Necklace",IF(MID(F3746,LEN(F3746)-2,1)="3","Bracelet",IF(MID(F3746,LEN(F3746)-2,1)="4","Ring",IF(MID(F3746,LEN(F3746)-2,1)="5","Anklet","")))))</x:f>
        <x:v>Earring</x:v>
      </x:c>
      <x:c r="H3746" s="281">
        <x:v>1</x:v>
      </x:c>
      <x:c r="I3746" s="495"/>
    </x:row>
    <x:row r="3747" spans="3:9">
      <x:c r="C3747" s="241" t="s">
        <x:v>8420</x:v>
      </x:c>
      <x:c r="D3747" s="240" t="str">
        <x:f t="shared" si="11"/>
        <x:v>Necklace</x:v>
      </x:c>
      <x:c r="E3747" s="240">
        <x:v>1</x:v>
      </x:c>
      <x:c r="F3747" s="280" t="s">
        <x:v>8420</x:v>
      </x:c>
      <x:c r="G3747" s="281" t="str">
        <x:f>IF(MID(F3747,LEN(F3747)-2,1)="1","Earring",IF(MID(F3747,LEN(F3747)-2,1)="2","Necklace",IF(MID(F3747,LEN(F3747)-2,1)="3","Bracelet",IF(MID(F3747,LEN(F3747)-2,1)="4","Ring",IF(MID(F3747,LEN(F3747)-2,1)="5","Anklet","")))))</x:f>
        <x:v>Necklace</x:v>
      </x:c>
      <x:c r="H3747" s="281">
        <x:v>1</x:v>
      </x:c>
      <x:c r="I3747" s="495"/>
    </x:row>
    <x:row r="3748" spans="3:9">
      <x:c r="C3748" s="241" t="s">
        <x:v>6227</x:v>
      </x:c>
      <x:c r="D3748" s="240" t="str">
        <x:f t="shared" si="11"/>
        <x:v>Ring</x:v>
      </x:c>
      <x:c r="E3748" s="240">
        <x:v>1</x:v>
      </x:c>
      <x:c r="F3748" s="280" t="s">
        <x:v>7875</x:v>
      </x:c>
      <x:c r="G3748" s="281" t="str">
        <x:f>IF(MID(F3748,LEN(F3748)-2,1)="1","Earring",IF(MID(F3748,LEN(F3748)-2,1)="2","Necklace",IF(MID(F3748,LEN(F3748)-2,1)="3","Bracelet",IF(MID(F3748,LEN(F3748)-2,1)="4","Ring",IF(MID(F3748,LEN(F3748)-2,1)="5","Anklet","")))))</x:f>
        <x:v>Bracelet</x:v>
      </x:c>
      <x:c r="H3748" s="281">
        <x:v>1</x:v>
      </x:c>
      <x:c r="I3748" s="495"/>
    </x:row>
    <x:row r="3749" spans="5:5">
      <x:c r="E3749" s="240">
        <x:f>SUM(E3739:E3748)</x:f>
        <x:v>10</x:v>
      </x:c>
    </x:row>
    <x:row r="3750" spans="1:9">
      <x:c r="A3750" s="232">
        <x:v>45976</x:v>
      </x:c>
      <x:c r="B3750" s="499" t="s">
        <x:v>10312</x:v>
      </x:c>
      <x:c r="C3750" s="241" t="s">
        <x:v>11369</x:v>
      </x:c>
      <x:c r="D3750" s="240" t="s">
        <x:v>4007</x:v>
      </x:c>
      <x:c r="E3750" s="240">
        <x:v>1</x:v>
      </x:c>
      <x:c r="F3750" s="393" t="s">
        <x:v>11376</x:v>
      </x:c>
      <x:c r="G3750" s="394" t="str">
        <x:f>IF(MID(F3750,LEN(F3750)-2,1)="1","Earring",IF(MID(F3750,LEN(F3750)-2,1)="2","Necklace",IF(MID(F3750,LEN(F3750)-2,1)="3","Bracelet",IF(MID(F3750,LEN(F3750)-2,1)="4","Ring",IF(MID(F3750,LEN(F3750)-2,1)="5","Anklet","")))))</x:f>
        <x:v>Earring</x:v>
      </x:c>
      <x:c r="H3750" s="394">
        <x:v>1</x:v>
      </x:c>
      <x:c r="I3750" s="495"/>
    </x:row>
    <x:row r="3751" spans="3:9">
      <x:c r="C3751" s="241" t="s">
        <x:v>6265</x:v>
      </x:c>
      <x:c r="D3751" s="240" t="str">
        <x:f t="shared" ref="D3751:D3775" si="12">IF(MID(C3751,LEN(C3751)-2,1)="1","Earring",IF(MID(C3751,LEN(C3751)-2,1)="2","Necklace",IF(MID(C3751,LEN(C3751)-2,1)="3","Bracelet",IF(MID(C3751,LEN(C3751)-2,1)="4","Ring",IF(MID(C3751,LEN(C3751)-2,1)="5","Anklet","")))))</x:f>
        <x:v>Bracelet</x:v>
      </x:c>
      <x:c r="E3751" s="240">
        <x:v>1</x:v>
      </x:c>
      <x:c r="F3751" s="241" t="s">
        <x:v>12568</x:v>
      </x:c>
      <x:c r="G3751" s="240" t="str">
        <x:f>IF(MID(F3751,LEN(F3751)-2,1)="1","Earring",IF(MID(F3751,LEN(F3751)-2,1)="2","Necklace",IF(MID(F3751,LEN(F3751)-2,1)="3","Bracelet",IF(MID(F3751,LEN(F3751)-2,1)="4","Ring",IF(MID(F3751,LEN(F3751)-2,1)="5","Anklet","")))))</x:f>
        <x:v>Earring</x:v>
      </x:c>
      <x:c r="H3751" s="240">
        <x:v>1</x:v>
      </x:c>
      <x:c r="I3751" s="495" t="s">
        <x:v>10339</x:v>
      </x:c>
    </x:row>
    <x:row r="3752" spans="3:9">
      <x:c r="C3752" s="241" t="s">
        <x:v>8498</x:v>
      </x:c>
      <x:c r="D3752" s="240" t="str">
        <x:f t="shared" si="12"/>
        <x:v>Bracelet</x:v>
      </x:c>
      <x:c r="E3752" s="240">
        <x:v>1</x:v>
      </x:c>
      <x:c r="F3752" s="402" t="s">
        <x:v>12308</x:v>
      </x:c>
      <x:c r="G3752" s="403" t="str">
        <x:f>IF(MID(F3752,LEN(F3752)-2,1)="1","Earring",IF(MID(F3752,LEN(F3752)-2,1)="2","Necklace",IF(MID(F3752,LEN(F3752)-2,1)="3","Bracelet",IF(MID(F3752,LEN(F3752)-2,1)="4","Ring",IF(MID(F3752,LEN(F3752)-2,1)="5","Anklet","")))))</x:f>
        <x:v>Ring</x:v>
      </x:c>
      <x:c r="H3752" s="403">
        <x:v>1</x:v>
      </x:c>
      <x:c r="I3752" s="495" t="s">
        <x:v>10339</x:v>
      </x:c>
    </x:row>
    <x:row r="3753" spans="3:9">
      <x:c r="C3753" s="241" t="s">
        <x:v>11376</x:v>
      </x:c>
      <x:c r="D3753" s="240" t="str">
        <x:f t="shared" si="12"/>
        <x:v>Earring</x:v>
      </x:c>
      <x:c r="E3753" s="240">
        <x:v>1</x:v>
      </x:c>
      <x:c r="F3753" s="241" t="s">
        <x:v>5664</x:v>
      </x:c>
      <x:c r="G3753" s="240" t="str">
        <x:f>IF(MID(F3753,LEN(F3753)-2,1)="1","Earring",IF(MID(F3753,LEN(F3753)-2,1)="2","Necklace",IF(MID(F3753,LEN(F3753)-2,1)="3","Bracelet",IF(MID(F3753,LEN(F3753)-2,1)="4","Ring",IF(MID(F3753,LEN(F3753)-2,1)="5","Anklet","")))))</x:f>
        <x:v>Necklace</x:v>
      </x:c>
      <x:c r="H3753" s="240">
        <x:v>1</x:v>
      </x:c>
      <x:c r="I3753" s="495" t="s">
        <x:v>10339</x:v>
      </x:c>
    </x:row>
    <x:row r="3754" spans="3:9">
      <x:c r="C3754" s="241" t="s">
        <x:v>12568</x:v>
      </x:c>
      <x:c r="D3754" s="240" t="str">
        <x:f t="shared" si="12"/>
        <x:v>Earring</x:v>
      </x:c>
      <x:c r="E3754" s="240">
        <x:v>1</x:v>
      </x:c>
      <x:c r="F3754" s="451" t="s">
        <x:v>11425</x:v>
      </x:c>
      <x:c r="G3754" s="452" t="str">
        <x:f>IF(MID(F3754,LEN(F3754)-2,1)="1","Earring",IF(MID(F3754,LEN(F3754)-2,1)="2","Necklace",IF(MID(F3754,LEN(F3754)-2,1)="3","Bracelet",IF(MID(F3754,LEN(F3754)-2,1)="4","Ring",IF(MID(F3754,LEN(F3754)-2,1)="5","Anklet","")))))</x:f>
        <x:v>Necklace</x:v>
      </x:c>
      <x:c r="H3754" s="452">
        <x:v>1</x:v>
      </x:c>
      <x:c r="I3754" s="495" t="s">
        <x:v>10339</x:v>
      </x:c>
    </x:row>
    <x:row r="3755" spans="3:9">
      <x:c r="C3755" s="241" t="s">
        <x:v>8113</x:v>
      </x:c>
      <x:c r="D3755" s="240" t="str">
        <x:f t="shared" si="12"/>
        <x:v>Earring</x:v>
      </x:c>
      <x:c r="E3755" s="240">
        <x:v>1</x:v>
      </x:c>
      <x:c r="F3755" s="241" t="s">
        <x:v>8113</x:v>
      </x:c>
      <x:c r="G3755" s="240" t="str">
        <x:f>IF(MID(F3755,LEN(F3755)-2,1)="1","Earring",IF(MID(F3755,LEN(F3755)-2,1)="2","Necklace",IF(MID(F3755,LEN(F3755)-2,1)="3","Bracelet",IF(MID(F3755,LEN(F3755)-2,1)="4","Ring",IF(MID(F3755,LEN(F3755)-2,1)="5","Anklet","")))))</x:f>
        <x:v>Earring</x:v>
      </x:c>
      <x:c r="H3755" s="240">
        <x:v>1</x:v>
      </x:c>
      <x:c r="I3755" s="495" t="s">
        <x:v>10339</x:v>
      </x:c>
    </x:row>
    <x:row r="3756" spans="3:9">
      <x:c r="C3756" s="241" t="s">
        <x:v>8947</x:v>
      </x:c>
      <x:c r="D3756" s="240" t="str">
        <x:f t="shared" si="12"/>
        <x:v>Earring</x:v>
      </x:c>
      <x:c r="E3756" s="240">
        <x:v>1</x:v>
      </x:c>
      <x:c r="F3756" s="342" t="s">
        <x:v>12444</x:v>
      </x:c>
      <x:c r="G3756" s="343" t="str">
        <x:f>IF(MID(F3756,LEN(F3756)-2,1)="1","Earring",IF(MID(F3756,LEN(F3756)-2,1)="2","Necklace",IF(MID(F3756,LEN(F3756)-2,1)="3","Bracelet",IF(MID(F3756,LEN(F3756)-2,1)="4","Ring",IF(MID(F3756,LEN(F3756)-2,1)="5","Anklet","")))))</x:f>
        <x:v>Necklace</x:v>
      </x:c>
      <x:c r="H3756" s="343">
        <x:v>1</x:v>
      </x:c>
      <x:c r="I3756" s="495" t="s">
        <x:v>10339</x:v>
      </x:c>
    </x:row>
    <x:row r="3757" spans="3:9">
      <x:c r="C3757" s="241" t="s">
        <x:v>6151</x:v>
      </x:c>
      <x:c r="D3757" s="240" t="str">
        <x:f t="shared" si="12"/>
        <x:v>Earring</x:v>
      </x:c>
      <x:c r="E3757" s="240">
        <x:v>1</x:v>
      </x:c>
      <x:c r="F3757" s="342" t="s">
        <x:v>12462</x:v>
      </x:c>
      <x:c r="G3757" s="343" t="str">
        <x:f>IF(MID(F3757,LEN(F3757)-2,1)="1","Earring",IF(MID(F3757,LEN(F3757)-2,1)="2","Necklace",IF(MID(F3757,LEN(F3757)-2,1)="3","Bracelet",IF(MID(F3757,LEN(F3757)-2,1)="4","Ring",IF(MID(F3757,LEN(F3757)-2,1)="5","Anklet","")))))</x:f>
        <x:v>Necklace</x:v>
      </x:c>
      <x:c r="H3757" s="343">
        <x:v>1</x:v>
      </x:c>
      <x:c r="I3757" s="495" t="s">
        <x:v>10339</x:v>
      </x:c>
    </x:row>
    <x:row r="3758" spans="3:9">
      <x:c r="C3758" s="241" t="s">
        <x:v>2067</x:v>
      </x:c>
      <x:c r="D3758" s="240" t="str">
        <x:f t="shared" si="12"/>
        <x:v>Earring</x:v>
      </x:c>
      <x:c r="E3758" s="240">
        <x:v>1</x:v>
      </x:c>
      <x:c r="F3758" s="241" t="s">
        <x:v>8947</x:v>
      </x:c>
      <x:c r="G3758" s="240" t="str">
        <x:f>IF(MID(F3758,LEN(F3758)-2,1)="1","Earring",IF(MID(F3758,LEN(F3758)-2,1)="2","Necklace",IF(MID(F3758,LEN(F3758)-2,1)="3","Bracelet",IF(MID(F3758,LEN(F3758)-2,1)="4","Ring",IF(MID(F3758,LEN(F3758)-2,1)="5","Anklet","")))))</x:f>
        <x:v>Earring</x:v>
      </x:c>
      <x:c r="H3758" s="240">
        <x:v>1</x:v>
      </x:c>
      <x:c r="I3758" s="495" t="s">
        <x:v>6487</x:v>
      </x:c>
    </x:row>
    <x:row r="3759" spans="3:9">
      <x:c r="C3759" s="241" t="s">
        <x:v>9288</x:v>
      </x:c>
      <x:c r="D3759" s="240" t="str">
        <x:f t="shared" si="12"/>
        <x:v>Earring</x:v>
      </x:c>
      <x:c r="E3759" s="240">
        <x:v>1</x:v>
      </x:c>
      <x:c r="F3759" s="505" t="s">
        <x:v>1958</x:v>
      </x:c>
      <x:c r="G3759" s="506" t="str">
        <x:f>IF(MID(F3759,LEN(F3759)-2,1)="1","Earring",IF(MID(F3759,LEN(F3759)-2,1)="2","Necklace",IF(MID(F3759,LEN(F3759)-2,1)="3","Bracelet",IF(MID(F3759,LEN(F3759)-2,1)="4","Ring",IF(MID(F3759,LEN(F3759)-2,1)="5","Anklet","")))))</x:f>
        <x:v>Ring</x:v>
      </x:c>
      <x:c r="H3759" s="506">
        <x:v>1</x:v>
      </x:c>
      <x:c r="I3759" s="495"/>
    </x:row>
    <x:row r="3760" spans="3:9">
      <x:c r="C3760" s="241" t="s">
        <x:v>5967</x:v>
      </x:c>
      <x:c r="D3760" s="240" t="str">
        <x:f t="shared" si="12"/>
        <x:v>Earring</x:v>
      </x:c>
      <x:c r="E3760" s="240">
        <x:v>1</x:v>
      </x:c>
      <x:c r="F3760" s="241" t="s">
        <x:v>2147</x:v>
      </x:c>
      <x:c r="G3760" s="240" t="str">
        <x:f>IF(MID(F3760,LEN(F3760)-2,1)="1","Earring",IF(MID(F3760,LEN(F3760)-2,1)="2","Necklace",IF(MID(F3760,LEN(F3760)-2,1)="3","Bracelet",IF(MID(F3760,LEN(F3760)-2,1)="4","Ring",IF(MID(F3760,LEN(F3760)-2,1)="5","Anklet","")))))</x:f>
        <x:v>Ring</x:v>
      </x:c>
      <x:c r="H3760" s="240">
        <x:v>1</x:v>
      </x:c>
      <x:c r="I3760" s="495"/>
    </x:row>
    <x:row r="3761" spans="3:9">
      <x:c r="C3761" s="241" t="s">
        <x:v>9004</x:v>
      </x:c>
      <x:c r="D3761" s="240" t="str">
        <x:f t="shared" si="12"/>
        <x:v>Earring</x:v>
      </x:c>
      <x:c r="E3761" s="240">
        <x:v>1</x:v>
      </x:c>
      <x:c r="F3761" s="241" t="s">
        <x:v>5927</x:v>
      </x:c>
      <x:c r="G3761" s="240" t="str">
        <x:f>IF(MID(F3761,LEN(F3761)-2,1)="1","Earring",IF(MID(F3761,LEN(F3761)-2,1)="2","Necklace",IF(MID(F3761,LEN(F3761)-2,1)="3","Bracelet",IF(MID(F3761,LEN(F3761)-2,1)="4","Ring",IF(MID(F3761,LEN(F3761)-2,1)="5","Anklet","")))))</x:f>
        <x:v>Ring</x:v>
      </x:c>
      <x:c r="H3761" s="240">
        <x:v>1</x:v>
      </x:c>
      <x:c r="I3761" s="495"/>
    </x:row>
    <x:row r="3762" spans="3:9">
      <x:c r="C3762" s="241" t="s">
        <x:v>5960</x:v>
      </x:c>
      <x:c r="D3762" s="240" t="str">
        <x:f t="shared" si="12"/>
        <x:v>Earring</x:v>
      </x:c>
      <x:c r="E3762" s="240">
        <x:v>1</x:v>
      </x:c>
      <x:c r="F3762" s="393" t="s">
        <x:v>6265</x:v>
      </x:c>
      <x:c r="G3762" s="394" t="str">
        <x:f>IF(MID(F3762,LEN(F3762)-2,1)="1","Earring",IF(MID(F3762,LEN(F3762)-2,1)="2","Necklace",IF(MID(F3762,LEN(F3762)-2,1)="3","Bracelet",IF(MID(F3762,LEN(F3762)-2,1)="4","Ring",IF(MID(F3762,LEN(F3762)-2,1)="5","Anklet","")))))</x:f>
        <x:v>Bracelet</x:v>
      </x:c>
      <x:c r="H3762" s="394">
        <x:v>1</x:v>
      </x:c>
      <x:c r="I3762" s="495" t="s">
        <x:v>6487</x:v>
      </x:c>
    </x:row>
    <x:row r="3763" spans="3:9">
      <x:c r="C3763" s="241" t="s">
        <x:v>2610</x:v>
      </x:c>
      <x:c r="D3763" s="153" t="s">
        <x:v>9210</x:v>
      </x:c>
      <x:c r="E3763" s="240">
        <x:v>1</x:v>
      </x:c>
      <x:c r="F3763" s="393" t="s">
        <x:v>6151</x:v>
      </x:c>
      <x:c r="G3763" s="394" t="str">
        <x:f>IF(MID(F3763,LEN(F3763)-2,1)="1","Earring",IF(MID(F3763,LEN(F3763)-2,1)="2","Necklace",IF(MID(F3763,LEN(F3763)-2,1)="3","Bracelet",IF(MID(F3763,LEN(F3763)-2,1)="4","Ring",IF(MID(F3763,LEN(F3763)-2,1)="5","Anklet","")))))</x:f>
        <x:v>Earring</x:v>
      </x:c>
      <x:c r="H3763" s="394">
        <x:v>1</x:v>
      </x:c>
      <x:c r="I3763" s="495"/>
    </x:row>
    <x:row r="3764" spans="3:9">
      <x:c r="C3764" s="241" t="s">
        <x:v>12444</x:v>
      </x:c>
      <x:c r="D3764" s="240" t="str">
        <x:f t="shared" si="12"/>
        <x:v>Necklace</x:v>
      </x:c>
      <x:c r="E3764" s="240">
        <x:v>1</x:v>
      </x:c>
      <x:c r="F3764" s="393" t="s">
        <x:v>2067</x:v>
      </x:c>
      <x:c r="G3764" s="394" t="str">
        <x:f>IF(MID(F3764,LEN(F3764)-2,1)="1","Earring",IF(MID(F3764,LEN(F3764)-2,1)="2","Necklace",IF(MID(F3764,LEN(F3764)-2,1)="3","Bracelet",IF(MID(F3764,LEN(F3764)-2,1)="4","Ring",IF(MID(F3764,LEN(F3764)-2,1)="5","Anklet","")))))</x:f>
        <x:v>Earring</x:v>
      </x:c>
      <x:c r="H3764" s="394">
        <x:v>1</x:v>
      </x:c>
      <x:c r="I3764" s="495" t="s">
        <x:v>10339</x:v>
      </x:c>
    </x:row>
    <x:row r="3765" spans="3:9">
      <x:c r="C3765" s="241" t="s">
        <x:v>12462</x:v>
      </x:c>
      <x:c r="D3765" s="240" t="str">
        <x:f t="shared" si="12"/>
        <x:v>Necklace</x:v>
      </x:c>
      <x:c r="E3765" s="240">
        <x:v>1</x:v>
      </x:c>
      <x:c r="F3765" s="241" t="s">
        <x:v>9288</x:v>
      </x:c>
      <x:c r="G3765" s="240" t="str">
        <x:f>IF(MID(F3765,LEN(F3765)-2,1)="1","Earring",IF(MID(F3765,LEN(F3765)-2,1)="2","Necklace",IF(MID(F3765,LEN(F3765)-2,1)="3","Bracelet",IF(MID(F3765,LEN(F3765)-2,1)="4","Ring",IF(MID(F3765,LEN(F3765)-2,1)="5","Anklet","")))))</x:f>
        <x:v>Earring</x:v>
      </x:c>
      <x:c r="H3765" s="240">
        <x:v>1</x:v>
      </x:c>
      <x:c r="I3765" s="495" t="s">
        <x:v>6487</x:v>
      </x:c>
    </x:row>
    <x:row r="3766" spans="3:9">
      <x:c r="C3766" s="241" t="s">
        <x:v>5664</x:v>
      </x:c>
      <x:c r="D3766" s="240" t="str">
        <x:f t="shared" si="12"/>
        <x:v>Necklace</x:v>
      </x:c>
      <x:c r="E3766" s="240">
        <x:v>1</x:v>
      </x:c>
      <x:c r="F3766" s="241" t="s">
        <x:v>6090</x:v>
      </x:c>
      <x:c r="G3766" s="240" t="str">
        <x:f>IF(MID(F3766,LEN(F3766)-2,1)="1","Earring",IF(MID(F3766,LEN(F3766)-2,1)="2","Necklace",IF(MID(F3766,LEN(F3766)-2,1)="3","Bracelet",IF(MID(F3766,LEN(F3766)-2,1)="4","Ring",IF(MID(F3766,LEN(F3766)-2,1)="5","Anklet","")))))</x:f>
        <x:v>Ring</x:v>
      </x:c>
      <x:c r="H3766" s="240">
        <x:v>2</x:v>
      </x:c>
      <x:c r="I3766" s="495" t="s">
        <x:v>10339</x:v>
      </x:c>
    </x:row>
    <x:row r="3767" spans="3:9">
      <x:c r="C3767" s="241" t="s">
        <x:v>11425</x:v>
      </x:c>
      <x:c r="D3767" s="240" t="str">
        <x:f t="shared" si="12"/>
        <x:v>Necklace</x:v>
      </x:c>
      <x:c r="E3767" s="240">
        <x:v>1</x:v>
      </x:c>
      <x:c r="F3767" s="402" t="s">
        <x:v>5967</x:v>
      </x:c>
      <x:c r="G3767" s="403" t="str">
        <x:f>IF(MID(F3767,LEN(F3767)-2,1)="1","Earring",IF(MID(F3767,LEN(F3767)-2,1)="2","Necklace",IF(MID(F3767,LEN(F3767)-2,1)="3","Bracelet",IF(MID(F3767,LEN(F3767)-2,1)="4","Ring",IF(MID(F3767,LEN(F3767)-2,1)="5","Anklet","")))))</x:f>
        <x:v>Earring</x:v>
      </x:c>
      <x:c r="H3767" s="403">
        <x:v>1</x:v>
      </x:c>
      <x:c r="I3767" s="495"/>
    </x:row>
    <x:row r="3768" spans="3:9">
      <x:c r="C3768" s="241" t="s">
        <x:v>12308</x:v>
      </x:c>
      <x:c r="D3768" s="240" t="str">
        <x:f t="shared" si="12"/>
        <x:v>Ring</x:v>
      </x:c>
      <x:c r="E3768" s="240">
        <x:v>1</x:v>
      </x:c>
      <x:c r="F3768" s="241" t="s">
        <x:v>9004</x:v>
      </x:c>
      <x:c r="G3768" s="240" t="str">
        <x:f>IF(MID(F3768,LEN(F3768)-2,1)="1","Earring",IF(MID(F3768,LEN(F3768)-2,1)="2","Necklace",IF(MID(F3768,LEN(F3768)-2,1)="3","Bracelet",IF(MID(F3768,LEN(F3768)-2,1)="4","Ring",IF(MID(F3768,LEN(F3768)-2,1)="5","Anklet","")))))</x:f>
        <x:v>Earring</x:v>
      </x:c>
      <x:c r="H3768" s="240">
        <x:v>1</x:v>
      </x:c>
      <x:c r="I3768" s="495"/>
    </x:row>
    <x:row r="3769" spans="3:9">
      <x:c r="C3769" s="241" t="s">
        <x:v>1958</x:v>
      </x:c>
      <x:c r="D3769" s="240" t="str">
        <x:f t="shared" si="12"/>
        <x:v>Ring</x:v>
      </x:c>
      <x:c r="E3769" s="240">
        <x:v>1</x:v>
      </x:c>
      <x:c r="F3769" s="241" t="s">
        <x:v>9163</x:v>
      </x:c>
      <x:c r="G3769" s="240" t="str">
        <x:f>IF(MID(F3769,LEN(F3769)-2,1)="1","Earring",IF(MID(F3769,LEN(F3769)-2,1)="2","Necklace",IF(MID(F3769,LEN(F3769)-2,1)="3","Bracelet",IF(MID(F3769,LEN(F3769)-2,1)="4","Ring",IF(MID(F3769,LEN(F3769)-2,1)="5","Anklet","")))))</x:f>
        <x:v>Ring</x:v>
      </x:c>
      <x:c r="H3769" s="240">
        <x:v>1</x:v>
      </x:c>
      <x:c r="I3769" s="495"/>
    </x:row>
    <x:row r="3770" spans="3:9">
      <x:c r="C3770" s="241" t="s">
        <x:v>2147</x:v>
      </x:c>
      <x:c r="D3770" s="240" t="str">
        <x:f t="shared" si="12"/>
        <x:v>Ring</x:v>
      </x:c>
      <x:c r="E3770" s="240">
        <x:v>1</x:v>
      </x:c>
      <x:c r="F3770" s="241" t="s">
        <x:v>5960</x:v>
      </x:c>
      <x:c r="G3770" s="240" t="str">
        <x:f>IF(MID(F3770,LEN(F3770)-2,1)="1","Earring",IF(MID(F3770,LEN(F3770)-2,1)="2","Necklace",IF(MID(F3770,LEN(F3770)-2,1)="3","Bracelet",IF(MID(F3770,LEN(F3770)-2,1)="4","Ring",IF(MID(F3770,LEN(F3770)-2,1)="5","Anklet","")))))</x:f>
        <x:v>Earring</x:v>
      </x:c>
      <x:c r="H3770" s="240">
        <x:v>1</x:v>
      </x:c>
      <x:c r="I3770" s="495"/>
    </x:row>
    <x:row r="3771" spans="3:9">
      <x:c r="C3771" s="241" t="s">
        <x:v>5927</x:v>
      </x:c>
      <x:c r="D3771" s="240" t="str">
        <x:f t="shared" si="12"/>
        <x:v>Ring</x:v>
      </x:c>
      <x:c r="E3771" s="240">
        <x:v>1</x:v>
      </x:c>
      <x:c r="F3771" s="241" t="s">
        <x:v>11369</x:v>
      </x:c>
      <x:c r="G3771" s="240" t="s">
        <x:v>4007</x:v>
      </x:c>
      <x:c r="H3771" s="240">
        <x:v>1</x:v>
      </x:c>
      <x:c r="I3771" s="495"/>
    </x:row>
    <x:row r="3772" spans="3:9">
      <x:c r="C3772" s="241" t="s">
        <x:v>6090</x:v>
      </x:c>
      <x:c r="D3772" s="240" t="str">
        <x:f t="shared" si="12"/>
        <x:v>Ring</x:v>
      </x:c>
      <x:c r="E3772" s="240">
        <x:v>2</x:v>
      </x:c>
      <x:c r="F3772" s="280" t="s">
        <x:v>8498</x:v>
      </x:c>
      <x:c r="G3772" s="281" t="str">
        <x:f>IF(MID(F3772,LEN(F3772)-2,1)="1","Earring",IF(MID(F3772,LEN(F3772)-2,1)="2","Necklace",IF(MID(F3772,LEN(F3772)-2,1)="3","Bracelet",IF(MID(F3772,LEN(F3772)-2,1)="4","Ring",IF(MID(F3772,LEN(F3772)-2,1)="5","Anklet","")))))</x:f>
        <x:v>Bracelet</x:v>
      </x:c>
      <x:c r="H3772" s="281">
        <x:v>1</x:v>
      </x:c>
      <x:c r="I3772" s="495"/>
    </x:row>
    <x:row r="3773" spans="3:9">
      <x:c r="C3773" s="241" t="s">
        <x:v>9163</x:v>
      </x:c>
      <x:c r="D3773" s="240" t="str">
        <x:f t="shared" si="12"/>
        <x:v>Ring</x:v>
      </x:c>
      <x:c r="E3773" s="240">
        <x:v>1</x:v>
      </x:c>
      <x:c r="F3773" s="280" t="s">
        <x:v>8981</x:v>
      </x:c>
      <x:c r="G3773" s="281" t="str">
        <x:f>IF(MID(F3773,LEN(F3773)-2,1)="1","Earring",IF(MID(F3773,LEN(F3773)-2,1)="2","Necklace",IF(MID(F3773,LEN(F3773)-2,1)="3","Bracelet",IF(MID(F3773,LEN(F3773)-2,1)="4","Ring",IF(MID(F3773,LEN(F3773)-2,1)="5","Anklet","")))))</x:f>
        <x:v>Ring</x:v>
      </x:c>
      <x:c r="H3773" s="281">
        <x:v>1</x:v>
      </x:c>
      <x:c r="I3773" s="495"/>
    </x:row>
    <x:row r="3774" spans="3:9">
      <x:c r="C3774" s="241" t="s">
        <x:v>8981</x:v>
      </x:c>
      <x:c r="D3774" s="240" t="str">
        <x:f t="shared" si="12"/>
        <x:v>Ring</x:v>
      </x:c>
      <x:c r="E3774" s="240">
        <x:v>1</x:v>
      </x:c>
      <x:c r="F3774" s="280" t="s">
        <x:v>1957</x:v>
      </x:c>
      <x:c r="G3774" s="281" t="str">
        <x:f>IF(MID(F3774,LEN(F3774)-2,1)="1","Earring",IF(MID(F3774,LEN(F3774)-2,1)="2","Necklace",IF(MID(F3774,LEN(F3774)-2,1)="3","Bracelet",IF(MID(F3774,LEN(F3774)-2,1)="4","Ring",IF(MID(F3774,LEN(F3774)-2,1)="5","Anklet","")))))</x:f>
        <x:v>Ring</x:v>
      </x:c>
      <x:c r="H3774" s="281">
        <x:v>1</x:v>
      </x:c>
      <x:c r="I3774" s="495"/>
    </x:row>
    <x:row r="3775" spans="3:9">
      <x:c r="C3775" s="241" t="s">
        <x:v>1957</x:v>
      </x:c>
      <x:c r="D3775" s="240" t="str">
        <x:f t="shared" si="12"/>
        <x:v>Ring</x:v>
      </x:c>
      <x:c r="E3775" s="240">
        <x:v>1</x:v>
      </x:c>
      <x:c r="F3775" s="280" t="s">
        <x:v>2610</x:v>
      </x:c>
      <x:c r="G3775" s="234" t="s">
        <x:v>9210</x:v>
      </x:c>
      <x:c r="H3775" s="281">
        <x:v>1</x:v>
      </x:c>
      <x:c r="I3775" s="495"/>
    </x:row>
    <x:row r="3776" spans="5:5">
      <x:c r="E3776" s="240">
        <x:f>SUM(E3750:E3775)</x:f>
        <x:v>27</x:v>
      </x:c>
    </x:row>
    <x:row r="3777" spans="1:9">
      <x:c r="A3777" s="232">
        <x:v>45977</x:v>
      </x:c>
      <x:c r="B3777" s="499" t="s">
        <x:v>10367</x:v>
      </x:c>
      <x:c r="C3777" s="241" t="s">
        <x:v>4454</x:v>
      </x:c>
      <x:c r="D3777" s="240" t="s">
        <x:v>4007</x:v>
      </x:c>
      <x:c r="E3777" s="240">
        <x:v>1</x:v>
      </x:c>
      <x:c r="F3777" s="241" t="s">
        <x:v>5803</x:v>
      </x:c>
      <x:c r="G3777" s="240" t="str">
        <x:f>IF(MID(F3777,LEN(F3777)-2,1)="1","Earring",IF(MID(F3777,LEN(F3777)-2,1)="2","Necklace",IF(MID(F3777,LEN(F3777)-2,1)="3","Bracelet",IF(MID(F3777,LEN(F3777)-2,1)="4","Ring",IF(MID(F3777,LEN(F3777)-2,1)="5","Anklet","")))))</x:f>
        <x:v>Ring</x:v>
      </x:c>
      <x:c r="H3777" s="240">
        <x:v>1</x:v>
      </x:c>
      <x:c r="I3777" s="495" t="s">
        <x:v>6487</x:v>
      </x:c>
    </x:row>
    <x:row r="3778" spans="3:9">
      <x:c r="C3778" s="241" t="s">
        <x:v>4482</x:v>
      </x:c>
      <x:c r="D3778" s="240" t="s">
        <x:v>4007</x:v>
      </x:c>
      <x:c r="E3778" s="240">
        <x:v>1</x:v>
      </x:c>
      <x:c r="F3778" s="710" t="s">
        <x:v>11343</x:v>
      </x:c>
      <x:c r="G3778" s="711" t="str">
        <x:f>IF(MID(F3778,LEN(F3778)-2,1)="1","Earring",IF(MID(F3778,LEN(F3778)-2,1)="2","Necklace",IF(MID(F3778,LEN(F3778)-2,1)="3","Bracelet",IF(MID(F3778,LEN(F3778)-2,1)="4","Ring",IF(MID(F3778,LEN(F3778)-2,1)="5","Anklet","")))))</x:f>
        <x:v>Earring</x:v>
      </x:c>
      <x:c r="H3778" s="711">
        <x:v>1</x:v>
      </x:c>
      <x:c r="I3778" s="495" t="s">
        <x:v>10339</x:v>
      </x:c>
    </x:row>
    <x:row r="3779" spans="3:9">
      <x:c r="C3779" s="241" t="s">
        <x:v>6050</x:v>
      </x:c>
      <x:c r="D3779" s="240" t="str">
        <x:f t="shared" ref="D3779:D3798" si="13">IF(MID(C3779,LEN(C3779)-2,1)="1","Earring",IF(MID(C3779,LEN(C3779)-2,1)="2","Necklace",IF(MID(C3779,LEN(C3779)-2,1)="3","Bracelet",IF(MID(C3779,LEN(C3779)-2,1)="4","Ring",IF(MID(C3779,LEN(C3779)-2,1)="5","Anklet","")))))</x:f>
        <x:v>Bracelet</x:v>
      </x:c>
      <x:c r="E3779" s="240">
        <x:v>1</x:v>
      </x:c>
      <x:c r="F3779" s="241" t="s">
        <x:v>4553</x:v>
      </x:c>
      <x:c r="G3779" s="240" t="str">
        <x:f>IF(MID(F3779,LEN(F3779)-2,1)="1","Earring",IF(MID(F3779,LEN(F3779)-2,1)="2","Necklace",IF(MID(F3779,LEN(F3779)-2,1)="3","Bracelet",IF(MID(F3779,LEN(F3779)-2,1)="4","Ring",IF(MID(F3779,LEN(F3779)-2,1)="5","Anklet","")))))</x:f>
        <x:v>Necklace</x:v>
      </x:c>
      <x:c r="H3779" s="240">
        <x:v>1</x:v>
      </x:c>
      <x:c r="I3779" s="495" t="s">
        <x:v>10339</x:v>
      </x:c>
    </x:row>
    <x:row r="3780" spans="3:9">
      <x:c r="C3780" s="241" t="s">
        <x:v>9294</x:v>
      </x:c>
      <x:c r="D3780" s="240" t="str">
        <x:f t="shared" si="13"/>
        <x:v>Bracelet</x:v>
      </x:c>
      <x:c r="E3780" s="240">
        <x:v>1</x:v>
      </x:c>
      <x:c r="F3780" s="241" t="s">
        <x:v>1998</x:v>
      </x:c>
      <x:c r="G3780" s="240" t="str">
        <x:f>IF(MID(F3780,LEN(F3780)-2,1)="1","Earring",IF(MID(F3780,LEN(F3780)-2,1)="2","Necklace",IF(MID(F3780,LEN(F3780)-2,1)="3","Bracelet",IF(MID(F3780,LEN(F3780)-2,1)="4","Ring",IF(MID(F3780,LEN(F3780)-2,1)="5","Anklet","")))))</x:f>
        <x:v>Earring</x:v>
      </x:c>
      <x:c r="H3780" s="240">
        <x:v>1</x:v>
      </x:c>
      <x:c r="I3780" s="495" t="s">
        <x:v>10339</x:v>
      </x:c>
    </x:row>
    <x:row r="3781" spans="3:9">
      <x:c r="C3781" s="241" t="s">
        <x:v>9104</x:v>
      </x:c>
      <x:c r="D3781" s="240" t="str">
        <x:f t="shared" si="13"/>
        <x:v>Bracelet</x:v>
      </x:c>
      <x:c r="E3781" s="240">
        <x:v>1</x:v>
      </x:c>
      <x:c r="F3781" s="708" t="s">
        <x:v>4471</x:v>
      </x:c>
      <x:c r="G3781" s="709" t="str">
        <x:f>IF(MID(F3781,LEN(F3781)-2,1)="1","Earring",IF(MID(F3781,LEN(F3781)-2,1)="2","Necklace",IF(MID(F3781,LEN(F3781)-2,1)="3","Bracelet",IF(MID(F3781,LEN(F3781)-2,1)="4","Ring",IF(MID(F3781,LEN(F3781)-2,1)="5","Anklet","")))))</x:f>
        <x:v>Ring</x:v>
      </x:c>
      <x:c r="H3781" s="709">
        <x:v>1</x:v>
      </x:c>
      <x:c r="I3781" s="495"/>
    </x:row>
    <x:row r="3782" spans="3:9">
      <x:c r="C3782" s="241" t="s">
        <x:v>11343</x:v>
      </x:c>
      <x:c r="D3782" s="240" t="str">
        <x:f t="shared" si="13"/>
        <x:v>Earring</x:v>
      </x:c>
      <x:c r="E3782" s="240">
        <x:v>1</x:v>
      </x:c>
      <x:c r="F3782" s="241" t="s">
        <x:v>11504</x:v>
      </x:c>
      <x:c r="G3782" s="240" t="str">
        <x:f>IF(MID(F3782,LEN(F3782)-2,1)="1","Earring",IF(MID(F3782,LEN(F3782)-2,1)="2","Necklace",IF(MID(F3782,LEN(F3782)-2,1)="3","Bracelet",IF(MID(F3782,LEN(F3782)-2,1)="4","Ring",IF(MID(F3782,LEN(F3782)-2,1)="5","Anklet","")))))</x:f>
        <x:v>Ring</x:v>
      </x:c>
      <x:c r="H3782" s="240">
        <x:v>1</x:v>
      </x:c>
      <x:c r="I3782" s="495"/>
    </x:row>
    <x:row r="3783" spans="3:9">
      <x:c r="C3783" s="241" t="s">
        <x:v>1998</x:v>
      </x:c>
      <x:c r="D3783" s="240" t="str">
        <x:f t="shared" si="13"/>
        <x:v>Earring</x:v>
      </x:c>
      <x:c r="E3783" s="240">
        <x:v>1</x:v>
      </x:c>
      <x:c r="F3783" s="447" t="s">
        <x:v>4454</x:v>
      </x:c>
      <x:c r="G3783" s="448" t="s">
        <x:v>4007</x:v>
      </x:c>
      <x:c r="H3783" s="448">
        <x:v>1</x:v>
      </x:c>
      <x:c r="I3783" s="495" t="s">
        <x:v>6487</x:v>
      </x:c>
    </x:row>
    <x:row r="3784" spans="3:9">
      <x:c r="C3784" s="241" t="s">
        <x:v>2027</x:v>
      </x:c>
      <x:c r="D3784" s="240" t="str">
        <x:f t="shared" si="13"/>
        <x:v>Earring</x:v>
      </x:c>
      <x:c r="E3784" s="240">
        <x:v>1</x:v>
      </x:c>
      <x:c r="F3784" s="447" t="s">
        <x:v>2027</x:v>
      </x:c>
      <x:c r="G3784" s="448" t="str">
        <x:f>IF(MID(F3784,LEN(F3784)-2,1)="1","Earring",IF(MID(F3784,LEN(F3784)-2,1)="2","Necklace",IF(MID(F3784,LEN(F3784)-2,1)="3","Bracelet",IF(MID(F3784,LEN(F3784)-2,1)="4","Ring",IF(MID(F3784,LEN(F3784)-2,1)="5","Anklet","")))))</x:f>
        <x:v>Earring</x:v>
      </x:c>
      <x:c r="H3784" s="448">
        <x:v>1</x:v>
      </x:c>
      <x:c r="I3784" s="495"/>
    </x:row>
    <x:row r="3785" spans="3:9">
      <x:c r="C3785" s="241" t="s">
        <x:v>6022</x:v>
      </x:c>
      <x:c r="D3785" s="240" t="str">
        <x:f t="shared" si="13"/>
        <x:v>Earring</x:v>
      </x:c>
      <x:c r="E3785" s="240">
        <x:v>1</x:v>
      </x:c>
      <x:c r="F3785" s="241" t="s">
        <x:v>6022</x:v>
      </x:c>
      <x:c r="G3785" s="240" t="str">
        <x:f>IF(MID(F3785,LEN(F3785)-2,1)="1","Earring",IF(MID(F3785,LEN(F3785)-2,1)="2","Necklace",IF(MID(F3785,LEN(F3785)-2,1)="3","Bracelet",IF(MID(F3785,LEN(F3785)-2,1)="4","Ring",IF(MID(F3785,LEN(F3785)-2,1)="5","Anklet","")))))</x:f>
        <x:v>Earring</x:v>
      </x:c>
      <x:c r="H3785" s="240">
        <x:v>1</x:v>
      </x:c>
      <x:c r="I3785" s="495"/>
    </x:row>
    <x:row r="3786" spans="3:9">
      <x:c r="C3786" s="241" t="s">
        <x:v>8386</x:v>
      </x:c>
      <x:c r="D3786" s="240" t="str">
        <x:f t="shared" si="13"/>
        <x:v>Earring</x:v>
      </x:c>
      <x:c r="E3786" s="240">
        <x:v>1</x:v>
      </x:c>
      <x:c r="F3786" s="402" t="s">
        <x:v>8386</x:v>
      </x:c>
      <x:c r="G3786" s="403" t="str">
        <x:f>IF(MID(F3786,LEN(F3786)-2,1)="1","Earring",IF(MID(F3786,LEN(F3786)-2,1)="2","Necklace",IF(MID(F3786,LEN(F3786)-2,1)="3","Bracelet",IF(MID(F3786,LEN(F3786)-2,1)="4","Ring",IF(MID(F3786,LEN(F3786)-2,1)="5","Anklet","")))))</x:f>
        <x:v>Earring</x:v>
      </x:c>
      <x:c r="H3786" s="403">
        <x:v>1</x:v>
      </x:c>
      <x:c r="I3786" s="495"/>
    </x:row>
    <x:row r="3787" spans="3:9">
      <x:c r="C3787" s="241" t="s">
        <x:v>5967</x:v>
      </x:c>
      <x:c r="D3787" s="240" t="str">
        <x:f t="shared" si="13"/>
        <x:v>Earring</x:v>
      </x:c>
      <x:c r="E3787" s="240">
        <x:v>1</x:v>
      </x:c>
      <x:c r="F3787" s="402" t="s">
        <x:v>6023</x:v>
      </x:c>
      <x:c r="G3787" s="403" t="str">
        <x:f>IF(MID(F3787,LEN(F3787)-2,1)="1","Earring",IF(MID(F3787,LEN(F3787)-2,1)="2","Necklace",IF(MID(F3787,LEN(F3787)-2,1)="3","Bracelet",IF(MID(F3787,LEN(F3787)-2,1)="4","Ring",IF(MID(F3787,LEN(F3787)-2,1)="5","Anklet","")))))</x:f>
        <x:v>Necklace</x:v>
      </x:c>
      <x:c r="H3787" s="403">
        <x:v>1</x:v>
      </x:c>
      <x:c r="I3787" s="495"/>
    </x:row>
    <x:row r="3788" spans="3:9">
      <x:c r="C3788" s="241" t="s">
        <x:v>4512</x:v>
      </x:c>
      <x:c r="D3788" s="240" t="str">
        <x:f t="shared" si="13"/>
        <x:v>Earring</x:v>
      </x:c>
      <x:c r="E3788" s="240">
        <x:v>1</x:v>
      </x:c>
      <x:c r="F3788" s="402" t="s">
        <x:v>4482</x:v>
      </x:c>
      <x:c r="G3788" s="403" t="s">
        <x:v>4007</x:v>
      </x:c>
      <x:c r="H3788" s="403">
        <x:v>1</x:v>
      </x:c>
      <x:c r="I3788" s="495" t="s">
        <x:v>6487</x:v>
      </x:c>
    </x:row>
    <x:row r="3789" spans="3:9">
      <x:c r="C3789" s="241" t="s">
        <x:v>6244</x:v>
      </x:c>
      <x:c r="D3789" s="240" t="str">
        <x:f t="shared" si="13"/>
        <x:v>Earring</x:v>
      </x:c>
      <x:c r="E3789" s="240">
        <x:v>1</x:v>
      </x:c>
      <x:c r="F3789" s="402" t="s">
        <x:v>5967</x:v>
      </x:c>
      <x:c r="G3789" s="403" t="str">
        <x:f>IF(MID(F3789,LEN(F3789)-2,1)="1","Earring",IF(MID(F3789,LEN(F3789)-2,1)="2","Necklace",IF(MID(F3789,LEN(F3789)-2,1)="3","Bracelet",IF(MID(F3789,LEN(F3789)-2,1)="4","Ring",IF(MID(F3789,LEN(F3789)-2,1)="5","Anklet","")))))</x:f>
        <x:v>Earring</x:v>
      </x:c>
      <x:c r="H3789" s="403">
        <x:v>1</x:v>
      </x:c>
      <x:c r="I3789" s="495" t="s">
        <x:v>6487</x:v>
      </x:c>
    </x:row>
    <x:row r="3790" spans="3:9">
      <x:c r="C3790" s="241" t="s">
        <x:v>9070</x:v>
      </x:c>
      <x:c r="D3790" s="240" t="str">
        <x:f t="shared" si="13"/>
        <x:v>Earring</x:v>
      </x:c>
      <x:c r="E3790" s="240">
        <x:v>1</x:v>
      </x:c>
      <x:c r="F3790" s="402" t="s">
        <x:v>4512</x:v>
      </x:c>
      <x:c r="G3790" s="403" t="str">
        <x:f>IF(MID(F3790,LEN(F3790)-2,1)="1","Earring",IF(MID(F3790,LEN(F3790)-2,1)="2","Necklace",IF(MID(F3790,LEN(F3790)-2,1)="3","Bracelet",IF(MID(F3790,LEN(F3790)-2,1)="4","Ring",IF(MID(F3790,LEN(F3790)-2,1)="5","Anklet","")))))</x:f>
        <x:v>Earring</x:v>
      </x:c>
      <x:c r="H3790" s="403">
        <x:v>1</x:v>
      </x:c>
      <x:c r="I3790" s="495"/>
    </x:row>
    <x:row r="3791" spans="3:9">
      <x:c r="C3791" s="241" t="s">
        <x:v>12494</x:v>
      </x:c>
      <x:c r="D3791" s="240" t="str">
        <x:f t="shared" si="13"/>
        <x:v>Earring</x:v>
      </x:c>
      <x:c r="E3791" s="240">
        <x:v>1</x:v>
      </x:c>
      <x:c r="F3791" s="241" t="s">
        <x:v>6050</x:v>
      </x:c>
      <x:c r="G3791" s="240" t="str">
        <x:f>IF(MID(F3791,LEN(F3791)-2,1)="1","Earring",IF(MID(F3791,LEN(F3791)-2,1)="2","Necklace",IF(MID(F3791,LEN(F3791)-2,1)="3","Bracelet",IF(MID(F3791,LEN(F3791)-2,1)="4","Ring",IF(MID(F3791,LEN(F3791)-2,1)="5","Anklet","")))))</x:f>
        <x:v>Bracelet</x:v>
      </x:c>
      <x:c r="H3791" s="240">
        <x:v>1</x:v>
      </x:c>
      <x:c r="I3791" s="495" t="s">
        <x:v>10339</x:v>
      </x:c>
    </x:row>
    <x:row r="3792" spans="3:9">
      <x:c r="C3792" s="241" t="s">
        <x:v>4553</x:v>
      </x:c>
      <x:c r="D3792" s="240" t="str">
        <x:f t="shared" si="13"/>
        <x:v>Necklace</x:v>
      </x:c>
      <x:c r="E3792" s="240">
        <x:v>1</x:v>
      </x:c>
      <x:c r="F3792" s="241" t="s">
        <x:v>6244</x:v>
      </x:c>
      <x:c r="G3792" s="240" t="str">
        <x:f>IF(MID(F3792,LEN(F3792)-2,1)="1","Earring",IF(MID(F3792,LEN(F3792)-2,1)="2","Necklace",IF(MID(F3792,LEN(F3792)-2,1)="3","Bracelet",IF(MID(F3792,LEN(F3792)-2,1)="4","Ring",IF(MID(F3792,LEN(F3792)-2,1)="5","Anklet","")))))</x:f>
        <x:v>Earring</x:v>
      </x:c>
      <x:c r="H3792" s="240">
        <x:v>1</x:v>
      </x:c>
      <x:c r="I3792" s="495"/>
    </x:row>
    <x:row r="3793" spans="3:9">
      <x:c r="C3793" s="241" t="s">
        <x:v>6023</x:v>
      </x:c>
      <x:c r="D3793" s="240" t="str">
        <x:f t="shared" si="13"/>
        <x:v>Necklace</x:v>
      </x:c>
      <x:c r="E3793" s="240">
        <x:v>1</x:v>
      </x:c>
      <x:c r="F3793" s="241" t="s">
        <x:v>4483</x:v>
      </x:c>
      <x:c r="G3793" s="240" t="str">
        <x:f>IF(MID(F3793,LEN(F3793)-2,1)="1","Earring",IF(MID(F3793,LEN(F3793)-2,1)="2","Necklace",IF(MID(F3793,LEN(F3793)-2,1)="3","Bracelet",IF(MID(F3793,LEN(F3793)-2,1)="4","Ring",IF(MID(F3793,LEN(F3793)-2,1)="5","Anklet","")))))</x:f>
        <x:v>Ring</x:v>
      </x:c>
      <x:c r="H3793" s="240">
        <x:v>1</x:v>
      </x:c>
      <x:c r="I3793" s="495"/>
    </x:row>
    <x:row r="3794" spans="3:9">
      <x:c r="C3794" s="241" t="s">
        <x:v>8463</x:v>
      </x:c>
      <x:c r="D3794" s="240" t="str">
        <x:f t="shared" si="13"/>
        <x:v>Necklace</x:v>
      </x:c>
      <x:c r="E3794" s="240">
        <x:v>1</x:v>
      </x:c>
      <x:c r="F3794" s="280" t="s">
        <x:v>9070</x:v>
      </x:c>
      <x:c r="G3794" s="281" t="str">
        <x:f>IF(MID(F3794,LEN(F3794)-2,1)="1","Earring",IF(MID(F3794,LEN(F3794)-2,1)="2","Necklace",IF(MID(F3794,LEN(F3794)-2,1)="3","Bracelet",IF(MID(F3794,LEN(F3794)-2,1)="4","Ring",IF(MID(F3794,LEN(F3794)-2,1)="5","Anklet","")))))</x:f>
        <x:v>Earring</x:v>
      </x:c>
      <x:c r="H3794" s="281">
        <x:v>1</x:v>
      </x:c>
      <x:c r="I3794" s="495" t="s">
        <x:v>6487</x:v>
      </x:c>
    </x:row>
    <x:row r="3795" spans="3:9">
      <x:c r="C3795" s="241" t="s">
        <x:v>5803</x:v>
      </x:c>
      <x:c r="D3795" s="240" t="str">
        <x:f t="shared" si="13"/>
        <x:v>Ring</x:v>
      </x:c>
      <x:c r="E3795" s="240">
        <x:v>1</x:v>
      </x:c>
      <x:c r="F3795" s="280" t="s">
        <x:v>12494</x:v>
      </x:c>
      <x:c r="G3795" s="281" t="str">
        <x:f>IF(MID(F3795,LEN(F3795)-2,1)="1","Earring",IF(MID(F3795,LEN(F3795)-2,1)="2","Necklace",IF(MID(F3795,LEN(F3795)-2,1)="3","Bracelet",IF(MID(F3795,LEN(F3795)-2,1)="4","Ring",IF(MID(F3795,LEN(F3795)-2,1)="5","Anklet","")))))</x:f>
        <x:v>Earring</x:v>
      </x:c>
      <x:c r="H3795" s="281">
        <x:v>1</x:v>
      </x:c>
      <x:c r="I3795" s="495"/>
    </x:row>
    <x:row r="3796" spans="3:9">
      <x:c r="C3796" s="241" t="s">
        <x:v>4471</x:v>
      </x:c>
      <x:c r="D3796" s="240" t="str">
        <x:f t="shared" si="13"/>
        <x:v>Ring</x:v>
      </x:c>
      <x:c r="E3796" s="240">
        <x:v>1</x:v>
      </x:c>
      <x:c r="F3796" s="280" t="s">
        <x:v>8463</x:v>
      </x:c>
      <x:c r="G3796" s="281" t="str">
        <x:f>IF(MID(F3796,LEN(F3796)-2,1)="1","Earring",IF(MID(F3796,LEN(F3796)-2,1)="2","Necklace",IF(MID(F3796,LEN(F3796)-2,1)="3","Bracelet",IF(MID(F3796,LEN(F3796)-2,1)="4","Ring",IF(MID(F3796,LEN(F3796)-2,1)="5","Anklet","")))))</x:f>
        <x:v>Necklace</x:v>
      </x:c>
      <x:c r="H3796" s="281">
        <x:v>1</x:v>
      </x:c>
      <x:c r="I3796" s="495"/>
    </x:row>
    <x:row r="3797" spans="3:9">
      <x:c r="C3797" s="241" t="s">
        <x:v>11504</x:v>
      </x:c>
      <x:c r="D3797" s="240" t="str">
        <x:f t="shared" si="13"/>
        <x:v>Ring</x:v>
      </x:c>
      <x:c r="E3797" s="240">
        <x:v>1</x:v>
      </x:c>
      <x:c r="F3797" s="280" t="s">
        <x:v>9294</x:v>
      </x:c>
      <x:c r="G3797" s="281" t="str">
        <x:f>IF(MID(F3797,LEN(F3797)-2,1)="1","Earring",IF(MID(F3797,LEN(F3797)-2,1)="2","Necklace",IF(MID(F3797,LEN(F3797)-2,1)="3","Bracelet",IF(MID(F3797,LEN(F3797)-2,1)="4","Ring",IF(MID(F3797,LEN(F3797)-2,1)="5","Anklet","")))))</x:f>
        <x:v>Bracelet</x:v>
      </x:c>
      <x:c r="H3797" s="281">
        <x:v>1</x:v>
      </x:c>
      <x:c r="I3797" s="495"/>
    </x:row>
    <x:row r="3798" spans="3:9">
      <x:c r="C3798" s="241" t="s">
        <x:v>4483</x:v>
      </x:c>
      <x:c r="D3798" s="240" t="str">
        <x:f t="shared" si="13"/>
        <x:v>Ring</x:v>
      </x:c>
      <x:c r="E3798" s="240">
        <x:v>1</x:v>
      </x:c>
      <x:c r="F3798" s="280" t="s">
        <x:v>9104</x:v>
      </x:c>
      <x:c r="G3798" s="281" t="str">
        <x:f>IF(MID(F3798,LEN(F3798)-2,1)="1","Earring",IF(MID(F3798,LEN(F3798)-2,1)="2","Necklace",IF(MID(F3798,LEN(F3798)-2,1)="3","Bracelet",IF(MID(F3798,LEN(F3798)-2,1)="4","Ring",IF(MID(F3798,LEN(F3798)-2,1)="5","Anklet","")))))</x:f>
        <x:v>Bracelet</x:v>
      </x:c>
      <x:c r="H3798" s="281">
        <x:v>1</x:v>
      </x:c>
      <x:c r="I3798" s="495"/>
    </x:row>
    <x:row r="3799" spans="5:5">
      <x:c r="E3799" s="240">
        <x:f>SUM(E3777:E3798)</x:f>
        <x:v>22</x:v>
      </x:c>
    </x:row>
    <x:row r="3800" spans="1:9">
      <x:c r="A3800" s="232">
        <x:v>45978</x:v>
      </x:c>
      <x:c r="B3800" s="499" t="s">
        <x:v>10315</x:v>
      </x:c>
      <x:c r="C3800" s="241" t="s">
        <x:v>2026</x:v>
      </x:c>
      <x:c r="D3800" s="240" t="str">
        <x:f t="shared" ref="D3800:D3801" si="14">IF(MID(C3800,LEN(C3800)-2,1)="1","Earring",IF(MID(C3800,LEN(C3800)-2,1)="2","Necklace",IF(MID(C3800,LEN(C3800)-2,1)="3","Bracelet",IF(MID(C3800,LEN(C3800)-2,1)="4","Ring",IF(MID(C3800,LEN(C3800)-2,1)="5","Anklet","")))))</x:f>
        <x:v>Earring</x:v>
      </x:c>
      <x:c r="E3800" s="240">
        <x:v>2</x:v>
      </x:c>
      <x:c r="F3800" s="402" t="s">
        <x:v>1958</x:v>
      </x:c>
      <x:c r="G3800" s="403" t="str">
        <x:f>IF(MID(F3800,LEN(F3800)-2,1)="1","Earring",IF(MID(F3800,LEN(F3800)-2,1)="2","Necklace",IF(MID(F3800,LEN(F3800)-2,1)="3","Bracelet",IF(MID(F3800,LEN(F3800)-2,1)="4","Ring",IF(MID(F3800,LEN(F3800)-2,1)="5","Anklet","")))))</x:f>
        <x:v>Ring</x:v>
      </x:c>
      <x:c r="H3800" s="403">
        <x:v>1</x:v>
      </x:c>
      <x:c r="I3800" s="495"/>
    </x:row>
    <x:row r="3801" spans="3:9">
      <x:c r="C3801" s="241" t="s">
        <x:v>4576</x:v>
      </x:c>
      <x:c r="D3801" s="240" t="str">
        <x:f t="shared" si="14"/>
        <x:v>Earring</x:v>
      </x:c>
      <x:c r="E3801" s="240">
        <x:v>1</x:v>
      </x:c>
      <x:c r="F3801" s="402" t="s">
        <x:v>2026</x:v>
      </x:c>
      <x:c r="G3801" s="403" t="str">
        <x:f>IF(MID(F3801,LEN(F3801)-2,1)="1","Earring",IF(MID(F3801,LEN(F3801)-2,1)="2","Necklace",IF(MID(F3801,LEN(F3801)-2,1)="3","Bracelet",IF(MID(F3801,LEN(F3801)-2,1)="4","Ring",IF(MID(F3801,LEN(F3801)-2,1)="5","Anklet","")))))</x:f>
        <x:v>Earring</x:v>
      </x:c>
      <x:c r="H3801" s="403">
        <x:v>2</x:v>
      </x:c>
      <x:c r="I3801" s="495"/>
    </x:row>
    <x:row r="3802" spans="3:9">
      <x:c r="C3802" s="241" t="s">
        <x:v>2610</x:v>
      </x:c>
      <x:c r="D3802" s="152" t="s">
        <x:v>9210</x:v>
      </x:c>
      <x:c r="E3802" s="240">
        <x:v>1</x:v>
      </x:c>
      <x:c r="F3802" s="241" t="s">
        <x:v>4576</x:v>
      </x:c>
      <x:c r="G3802" s="240" t="str">
        <x:f>IF(MID(F3802,LEN(F3802)-2,1)="1","Earring",IF(MID(F3802,LEN(F3802)-2,1)="2","Necklace",IF(MID(F3802,LEN(F3802)-2,1)="3","Bracelet",IF(MID(F3802,LEN(F3802)-2,1)="4","Ring",IF(MID(F3802,LEN(F3802)-2,1)="5","Anklet","")))))</x:f>
        <x:v>Earring</x:v>
      </x:c>
      <x:c r="H3802" s="240">
        <x:v>1</x:v>
      </x:c>
      <x:c r="I3802" s="495"/>
    </x:row>
    <x:row r="3803" spans="3:9">
      <x:c r="C3803" s="241" t="s">
        <x:v>1958</x:v>
      </x:c>
      <x:c r="D3803" s="240" t="str">
        <x:f>IF(MID(C3803,LEN(C3803)-2,1)="1","Earring",IF(MID(C3803,LEN(C3803)-2,1)="2","Necklace",IF(MID(C3803,LEN(C3803)-2,1)="3","Bracelet",IF(MID(C3803,LEN(C3803)-2,1)="4","Ring",IF(MID(C3803,LEN(C3803)-2,1)="5","Anklet","")))))</x:f>
        <x:v>Ring</x:v>
      </x:c>
      <x:c r="E3803" s="240">
        <x:v>1</x:v>
      </x:c>
      <x:c r="F3803" s="280" t="s">
        <x:v>2610</x:v>
      </x:c>
      <x:c r="G3803" s="234" t="s">
        <x:v>9210</x:v>
      </x:c>
      <x:c r="H3803" s="281">
        <x:v>1</x:v>
      </x:c>
      <x:c r="I3803" s="495"/>
    </x:row>
    <x:row r="3804" spans="5:5">
      <x:c r="E3804" s="240">
        <x:f>SUM(E3800:E3803)</x:f>
        <x:v>5</x:v>
      </x:c>
    </x:row>
    <x:row r="3805" spans="1:9">
      <x:c r="A3805" s="232">
        <x:v>45979</x:v>
      </x:c>
      <x:c r="B3805" s="499" t="s">
        <x:v>10377</x:v>
      </x:c>
      <x:c r="C3805" s="241" t="s">
        <x:v>8516</x:v>
      </x:c>
      <x:c r="D3805" s="240" t="str">
        <x:f>IF(MID(C3805,LEN(C3805)-2,1)="1","Earring",IF(MID(C3805,LEN(C3805)-2,1)="2","Necklace",IF(MID(C3805,LEN(C3805)-2,1)="3","Bracelet",IF(MID(C3805,LEN(C3805)-2,1)="4","Ring",IF(MID(C3805,LEN(C3805)-2,1)="5","Anklet","")))))</x:f>
        <x:v>Bracelet</x:v>
      </x:c>
      <x:c r="E3805" s="240">
        <x:v>1</x:v>
      </x:c>
      <x:c r="F3805" s="712" t="s">
        <x:v>7726</x:v>
      </x:c>
      <x:c r="G3805" s="713" t="str">
        <x:f>IF(MID(F3805,LEN(F3805)-2,1)="1","Earring",IF(MID(F3805,LEN(F3805)-2,1)="2","Necklace",IF(MID(F3805,LEN(F3805)-2,1)="3","Bracelet",IF(MID(F3805,LEN(F3805)-2,1)="4","Ring",IF(MID(F3805,LEN(F3805)-2,1)="5","Anklet","")))))</x:f>
        <x:v>Ring</x:v>
      </x:c>
      <x:c r="H3805" s="713">
        <x:v>1</x:v>
      </x:c>
      <x:c r="I3805" s="495" t="s">
        <x:v>10339</x:v>
      </x:c>
    </x:row>
    <x:row r="3806" spans="3:9">
      <x:c r="C3806" s="241" t="s">
        <x:v>8545</x:v>
      </x:c>
      <x:c r="D3806" s="240" t="str">
        <x:f t="shared" ref="D3806:D3812" si="15">IF(MID(C3806,LEN(C3806)-2,1)="1","Earring",IF(MID(C3806,LEN(C3806)-2,1)="2","Necklace",IF(MID(C3806,LEN(C3806)-2,1)="3","Bracelet",IF(MID(C3806,LEN(C3806)-2,1)="4","Ring",IF(MID(C3806,LEN(C3806)-2,1)="5","Anklet","")))))</x:f>
        <x:v>Bracelet</x:v>
      </x:c>
      <x:c r="E3806" s="240">
        <x:v>1</x:v>
      </x:c>
      <x:c r="F3806" s="241" t="s">
        <x:v>5636</x:v>
      </x:c>
      <x:c r="G3806" s="240" t="str">
        <x:f>IF(MID(F3806,LEN(F3806)-2,1)="1","Earring",IF(MID(F3806,LEN(F3806)-2,1)="2","Necklace",IF(MID(F3806,LEN(F3806)-2,1)="3","Bracelet",IF(MID(F3806,LEN(F3806)-2,1)="4","Ring",IF(MID(F3806,LEN(F3806)-2,1)="5","Anklet","")))))</x:f>
        <x:v>Earring</x:v>
      </x:c>
      <x:c r="H3806" s="240">
        <x:v>1</x:v>
      </x:c>
      <x:c r="I3806" s="495" t="s">
        <x:v>6487</x:v>
      </x:c>
    </x:row>
    <x:row r="3807" spans="3:9">
      <x:c r="C3807" s="241" t="s">
        <x:v>5636</x:v>
      </x:c>
      <x:c r="D3807" s="240" t="str">
        <x:f t="shared" si="15"/>
        <x:v>Earring</x:v>
      </x:c>
      <x:c r="E3807" s="240">
        <x:v>1</x:v>
      </x:c>
      <x:c r="F3807" s="366" t="s">
        <x:v>2613</x:v>
      </x:c>
      <x:c r="G3807" s="367" t="str">
        <x:f>IF(MID(F3807,LEN(F3807)-2,1)="1","Earring",IF(MID(F3807,LEN(F3807)-2,1)="2","Necklace",IF(MID(F3807,LEN(F3807)-2,1)="3","Bracelet",IF(MID(F3807,LEN(F3807)-2,1)="4","Ring",IF(MID(F3807,LEN(F3807)-2,1)="5","Anklet","")))))</x:f>
        <x:v>Necklace</x:v>
      </x:c>
      <x:c r="H3807" s="367">
        <x:v>1</x:v>
      </x:c>
      <x:c r="I3807" s="495" t="s">
        <x:v>10339</x:v>
      </x:c>
    </x:row>
    <x:row r="3808" spans="3:9">
      <x:c r="C3808" s="241" t="s">
        <x:v>4429</x:v>
      </x:c>
      <x:c r="D3808" s="240" t="str">
        <x:f t="shared" si="15"/>
        <x:v>Earring</x:v>
      </x:c>
      <x:c r="E3808" s="240">
        <x:v>1</x:v>
      </x:c>
      <x:c r="F3808" s="241" t="s">
        <x:v>4429</x:v>
      </x:c>
      <x:c r="G3808" s="240" t="str">
        <x:f>IF(MID(F3808,LEN(F3808)-2,1)="1","Earring",IF(MID(F3808,LEN(F3808)-2,1)="2","Necklace",IF(MID(F3808,LEN(F3808)-2,1)="3","Bracelet",IF(MID(F3808,LEN(F3808)-2,1)="4","Ring",IF(MID(F3808,LEN(F3808)-2,1)="5","Anklet","")))))</x:f>
        <x:v>Earring</x:v>
      </x:c>
      <x:c r="H3808" s="240">
        <x:v>1</x:v>
      </x:c>
      <x:c r="I3808" s="495"/>
    </x:row>
    <x:row r="3809" spans="3:9">
      <x:c r="C3809" s="241" t="s">
        <x:v>12667</x:v>
      </x:c>
      <x:c r="D3809" s="240" t="str">
        <x:f t="shared" si="15"/>
        <x:v>Earring</x:v>
      </x:c>
      <x:c r="E3809" s="240">
        <x:v>1</x:v>
      </x:c>
      <x:c r="F3809" s="402" t="s">
        <x:v>8516</x:v>
      </x:c>
      <x:c r="G3809" s="403" t="str">
        <x:f>IF(MID(F3809,LEN(F3809)-2,1)="1","Earring",IF(MID(F3809,LEN(F3809)-2,1)="2","Necklace",IF(MID(F3809,LEN(F3809)-2,1)="3","Bracelet",IF(MID(F3809,LEN(F3809)-2,1)="4","Ring",IF(MID(F3809,LEN(F3809)-2,1)="5","Anklet","")))))</x:f>
        <x:v>Bracelet</x:v>
      </x:c>
      <x:c r="H3809" s="403">
        <x:v>1</x:v>
      </x:c>
      <x:c r="I3809" s="495"/>
    </x:row>
    <x:row r="3810" spans="3:9">
      <x:c r="C3810" s="241" t="s">
        <x:v>2613</x:v>
      </x:c>
      <x:c r="D3810" s="240" t="str">
        <x:f t="shared" si="15"/>
        <x:v>Necklace</x:v>
      </x:c>
      <x:c r="E3810" s="240">
        <x:v>1</x:v>
      </x:c>
      <x:c r="F3810" s="241" t="s">
        <x:v>6066</x:v>
      </x:c>
      <x:c r="G3810" s="240" t="str">
        <x:f>IF(MID(F3810,LEN(F3810)-2,1)="1","Earring",IF(MID(F3810,LEN(F3810)-2,1)="2","Necklace",IF(MID(F3810,LEN(F3810)-2,1)="3","Bracelet",IF(MID(F3810,LEN(F3810)-2,1)="4","Ring",IF(MID(F3810,LEN(F3810)-2,1)="5","Anklet","")))))</x:f>
        <x:v>Necklace</x:v>
      </x:c>
      <x:c r="H3810" s="240">
        <x:v>1</x:v>
      </x:c>
      <x:c r="I3810" s="495"/>
    </x:row>
    <x:row r="3811" spans="3:9">
      <x:c r="C3811" s="241" t="s">
        <x:v>6066</x:v>
      </x:c>
      <x:c r="D3811" s="240" t="str">
        <x:f t="shared" si="15"/>
        <x:v>Necklace</x:v>
      </x:c>
      <x:c r="E3811" s="240">
        <x:v>1</x:v>
      </x:c>
      <x:c r="F3811" s="241" t="s">
        <x:v>8545</x:v>
      </x:c>
      <x:c r="G3811" s="240" t="str">
        <x:f>IF(MID(F3811,LEN(F3811)-2,1)="1","Earring",IF(MID(F3811,LEN(F3811)-2,1)="2","Necklace",IF(MID(F3811,LEN(F3811)-2,1)="3","Bracelet",IF(MID(F3811,LEN(F3811)-2,1)="4","Ring",IF(MID(F3811,LEN(F3811)-2,1)="5","Anklet","")))))</x:f>
        <x:v>Bracelet</x:v>
      </x:c>
      <x:c r="H3811" s="240">
        <x:v>1</x:v>
      </x:c>
      <x:c r="I3811" s="495"/>
    </x:row>
    <x:row r="3812" spans="3:9">
      <x:c r="C3812" s="241" t="s">
        <x:v>7726</x:v>
      </x:c>
      <x:c r="D3812" s="240" t="str">
        <x:f t="shared" si="15"/>
        <x:v>Ring</x:v>
      </x:c>
      <x:c r="E3812" s="240">
        <x:v>1</x:v>
      </x:c>
      <x:c r="F3812" s="280" t="s">
        <x:v>12667</x:v>
      </x:c>
      <x:c r="G3812" s="281" t="str">
        <x:f>IF(MID(F3812,LEN(F3812)-2,1)="1","Earring",IF(MID(F3812,LEN(F3812)-2,1)="2","Necklace",IF(MID(F3812,LEN(F3812)-2,1)="3","Bracelet",IF(MID(F3812,LEN(F3812)-2,1)="4","Ring",IF(MID(F3812,LEN(F3812)-2,1)="5","Anklet","")))))</x:f>
        <x:v>Earring</x:v>
      </x:c>
      <x:c r="H3812" s="281">
        <x:v>1</x:v>
      </x:c>
      <x:c r="I3812" s="495"/>
    </x:row>
    <x:row r="3813" spans="5:5">
      <x:c r="E3813" s="240">
        <x:f>SUM(E3805:E3812)</x:f>
        <x:v>8</x:v>
      </x:c>
    </x:row>
    <x:row r="3814" spans="1:9">
      <x:c r="A3814" s="232">
        <x:v>45980</x:v>
      </x:c>
      <x:c r="B3814" s="499" t="s">
        <x:v>10352</x:v>
      </x:c>
      <x:c r="C3814" s="241" t="s">
        <x:v>7845</x:v>
      </x:c>
      <x:c r="D3814" s="240" t="str">
        <x:f t="shared" ref="D3814:D3821" si="16">IF(MID(C3814,LEN(C3814)-2,1)="1","Earring",IF(MID(C3814,LEN(C3814)-2,1)="2","Necklace",IF(MID(C3814,LEN(C3814)-2,1)="3","Bracelet",IF(MID(C3814,LEN(C3814)-2,1)="4","Ring",IF(MID(C3814,LEN(C3814)-2,1)="5","Anklet","")))))</x:f>
        <x:v>Anklet</x:v>
      </x:c>
      <x:c r="E3814" s="240">
        <x:v>1</x:v>
      </x:c>
      <x:c r="F3814" s="714" t="s">
        <x:v>7845</x:v>
      </x:c>
      <x:c r="G3814" s="715" t="str">
        <x:f>IF(MID(F3814,LEN(F3814)-2,1)="1","Earring",IF(MID(F3814,LEN(F3814)-2,1)="2","Necklace",IF(MID(F3814,LEN(F3814)-2,1)="3","Bracelet",IF(MID(F3814,LEN(F3814)-2,1)="4","Ring",IF(MID(F3814,LEN(F3814)-2,1)="5","Anklet","")))))</x:f>
        <x:v>Anklet</x:v>
      </x:c>
      <x:c r="H3814" s="715">
        <x:v>1</x:v>
      </x:c>
      <x:c r="I3814" s="495" t="s">
        <x:v>10339</x:v>
      </x:c>
    </x:row>
    <x:row r="3815" spans="3:9">
      <x:c r="C3815" s="241" t="s">
        <x:v>12361</x:v>
      </x:c>
      <x:c r="D3815" s="240" t="str">
        <x:f t="shared" si="16"/>
        <x:v>Anklet</x:v>
      </x:c>
      <x:c r="E3815" s="240">
        <x:v>1</x:v>
      </x:c>
      <x:c r="F3815" s="241" t="s">
        <x:v>12361</x:v>
      </x:c>
      <x:c r="G3815" s="240" t="str">
        <x:f>IF(MID(F3815,LEN(F3815)-2,1)="1","Earring",IF(MID(F3815,LEN(F3815)-2,1)="2","Necklace",IF(MID(F3815,LEN(F3815)-2,1)="3","Bracelet",IF(MID(F3815,LEN(F3815)-2,1)="4","Ring",IF(MID(F3815,LEN(F3815)-2,1)="5","Anklet","")))))</x:f>
        <x:v>Anklet</x:v>
      </x:c>
      <x:c r="H3815" s="240">
        <x:v>1</x:v>
      </x:c>
      <x:c r="I3815" s="495"/>
    </x:row>
    <x:row r="3816" spans="3:9">
      <x:c r="C3816" s="241" t="s">
        <x:v>12621</x:v>
      </x:c>
      <x:c r="D3816" s="240" t="str">
        <x:f t="shared" si="16"/>
        <x:v>Anklet</x:v>
      </x:c>
      <x:c r="E3816" s="240">
        <x:v>1</x:v>
      </x:c>
      <x:c r="F3816" s="241" t="s">
        <x:v>12621</x:v>
      </x:c>
      <x:c r="G3816" s="240" t="str">
        <x:f>IF(MID(F3816,LEN(F3816)-2,1)="1","Earring",IF(MID(F3816,LEN(F3816)-2,1)="2","Necklace",IF(MID(F3816,LEN(F3816)-2,1)="3","Bracelet",IF(MID(F3816,LEN(F3816)-2,1)="4","Ring",IF(MID(F3816,LEN(F3816)-2,1)="5","Anklet","")))))</x:f>
        <x:v>Anklet</x:v>
      </x:c>
      <x:c r="H3816" s="240">
        <x:v>1</x:v>
      </x:c>
      <x:c r="I3816" s="495" t="s">
        <x:v>6487</x:v>
      </x:c>
    </x:row>
    <x:row r="3817" spans="3:9">
      <x:c r="C3817" s="241" t="s">
        <x:v>6265</x:v>
      </x:c>
      <x:c r="D3817" s="240" t="str">
        <x:f t="shared" si="16"/>
        <x:v>Bracelet</x:v>
      </x:c>
      <x:c r="E3817" s="240">
        <x:v>1</x:v>
      </x:c>
      <x:c r="F3817" s="605" t="s">
        <x:v>7909</x:v>
      </x:c>
      <x:c r="G3817" s="606" t="str">
        <x:f>IF(MID(F3817,LEN(F3817)-2,1)="1","Earring",IF(MID(F3817,LEN(F3817)-2,1)="2","Necklace",IF(MID(F3817,LEN(F3817)-2,1)="3","Bracelet",IF(MID(F3817,LEN(F3817)-2,1)="4","Ring",IF(MID(F3817,LEN(F3817)-2,1)="5","Anklet","")))))</x:f>
        <x:v>Earring</x:v>
      </x:c>
      <x:c r="H3817" s="606">
        <x:v>1</x:v>
      </x:c>
      <x:c r="I3817" s="495" t="s">
        <x:v>10339</x:v>
      </x:c>
    </x:row>
    <x:row r="3818" spans="3:9">
      <x:c r="C3818" s="241" t="s">
        <x:v>7909</x:v>
      </x:c>
      <x:c r="D3818" s="240" t="str">
        <x:f t="shared" si="16"/>
        <x:v>Earring</x:v>
      </x:c>
      <x:c r="E3818" s="240">
        <x:v>1</x:v>
      </x:c>
      <x:c r="F3818" s="241" t="s">
        <x:v>6265</x:v>
      </x:c>
      <x:c r="G3818" s="240" t="str">
        <x:f>IF(MID(F3818,LEN(F3818)-2,1)="1","Earring",IF(MID(F3818,LEN(F3818)-2,1)="2","Necklace",IF(MID(F3818,LEN(F3818)-2,1)="3","Bracelet",IF(MID(F3818,LEN(F3818)-2,1)="4","Ring",IF(MID(F3818,LEN(F3818)-2,1)="5","Anklet","")))))</x:f>
        <x:v>Bracelet</x:v>
      </x:c>
      <x:c r="H3818" s="240">
        <x:v>1</x:v>
      </x:c>
      <x:c r="I3818" s="495" t="s">
        <x:v>10339</x:v>
      </x:c>
    </x:row>
    <x:row r="3819" spans="3:9">
      <x:c r="C3819" s="241" t="s">
        <x:v>5974</x:v>
      </x:c>
      <x:c r="D3819" s="240" t="str">
        <x:f t="shared" si="16"/>
        <x:v>Earring</x:v>
      </x:c>
      <x:c r="E3819" s="240">
        <x:v>1</x:v>
      </x:c>
      <x:c r="F3819" s="396" t="s">
        <x:v>6008</x:v>
      </x:c>
      <x:c r="G3819" s="397" t="str">
        <x:f>IF(MID(F3819,LEN(F3819)-2,1)="1","Earring",IF(MID(F3819,LEN(F3819)-2,1)="2","Necklace",IF(MID(F3819,LEN(F3819)-2,1)="3","Bracelet",IF(MID(F3819,LEN(F3819)-2,1)="4","Ring",IF(MID(F3819,LEN(F3819)-2,1)="5","Anklet","")))))</x:f>
        <x:v>Necklace</x:v>
      </x:c>
      <x:c r="H3819" s="397">
        <x:v>1</x:v>
      </x:c>
      <x:c r="I3819" s="495"/>
    </x:row>
    <x:row r="3820" spans="3:9">
      <x:c r="C3820" s="241" t="s">
        <x:v>9314</x:v>
      </x:c>
      <x:c r="D3820" s="240" t="str">
        <x:f t="shared" si="16"/>
        <x:v>Earring</x:v>
      </x:c>
      <x:c r="E3820" s="240">
        <x:v>1</x:v>
      </x:c>
      <x:c r="F3820" s="396" t="s">
        <x:v>5974</x:v>
      </x:c>
      <x:c r="G3820" s="397" t="str">
        <x:f>IF(MID(F3820,LEN(F3820)-2,1)="1","Earring",IF(MID(F3820,LEN(F3820)-2,1)="2","Necklace",IF(MID(F3820,LEN(F3820)-2,1)="3","Bracelet",IF(MID(F3820,LEN(F3820)-2,1)="4","Ring",IF(MID(F3820,LEN(F3820)-2,1)="5","Anklet","")))))</x:f>
        <x:v>Earring</x:v>
      </x:c>
      <x:c r="H3820" s="397">
        <x:v>1</x:v>
      </x:c>
      <x:c r="I3820" s="495" t="s">
        <x:v>6487</x:v>
      </x:c>
    </x:row>
    <x:row r="3821" spans="3:9">
      <x:c r="C3821" s="241" t="s">
        <x:v>6008</x:v>
      </x:c>
      <x:c r="D3821" s="240" t="str">
        <x:f t="shared" si="16"/>
        <x:v>Necklace</x:v>
      </x:c>
      <x:c r="E3821" s="240">
        <x:v>1</x:v>
      </x:c>
      <x:c r="F3821" s="396" t="s">
        <x:v>9314</x:v>
      </x:c>
      <x:c r="G3821" s="397" t="str">
        <x:f>IF(MID(F3821,LEN(F3821)-2,1)="1","Earring",IF(MID(F3821,LEN(F3821)-2,1)="2","Necklace",IF(MID(F3821,LEN(F3821)-2,1)="3","Bracelet",IF(MID(F3821,LEN(F3821)-2,1)="4","Ring",IF(MID(F3821,LEN(F3821)-2,1)="5","Anklet","")))))</x:f>
        <x:v>Earring</x:v>
      </x:c>
      <x:c r="H3821" s="397">
        <x:v>1</x:v>
      </x:c>
      <x:c r="I3821" s="495" t="s">
        <x:v>10339</x:v>
      </x:c>
    </x:row>
    <x:row r="3822" spans="5:5">
      <x:c r="E3822" s="240">
        <x:f>SUM(E3814:E3821)</x:f>
        <x:v>8</x:v>
      </x:c>
    </x:row>
    <x:row r="3823" spans="1:9">
      <x:c r="A3823" s="232">
        <x:v>45981</x:v>
      </x:c>
      <x:c r="B3823" s="499" t="s">
        <x:v>10335</x:v>
      </x:c>
      <x:c r="C3823" s="241" t="s">
        <x:v>4440</x:v>
      </x:c>
      <x:c r="D3823" s="240" t="str">
        <x:f t="shared" ref="D3823:D3829" si="17">IF(MID(C3823,LEN(C3823)-2,1)="1","Earring",IF(MID(C3823,LEN(C3823)-2,1)="2","Necklace",IF(MID(C3823,LEN(C3823)-2,1)="3","Bracelet",IF(MID(C3823,LEN(C3823)-2,1)="4","Ring",IF(MID(C3823,LEN(C3823)-2,1)="5","Anklet","")))))</x:f>
        <x:v>Bracelet</x:v>
      </x:c>
      <x:c r="E3823" s="240">
        <x:v>1</x:v>
      </x:c>
      <x:c r="F3823" s="447" t="s">
        <x:v>2310</x:v>
      </x:c>
      <x:c r="G3823" s="448" t="str">
        <x:f>IF(MID(F3823,LEN(F3823)-2,1)="1","Earring",IF(MID(F3823,LEN(F3823)-2,1)="2","Necklace",IF(MID(F3823,LEN(F3823)-2,1)="3","Bracelet",IF(MID(F3823,LEN(F3823)-2,1)="4","Ring",IF(MID(F3823,LEN(F3823)-2,1)="5","Anklet","")))))</x:f>
        <x:v>Ring</x:v>
      </x:c>
      <x:c r="H3823" s="448">
        <x:v>1</x:v>
      </x:c>
      <x:c r="I3823" s="495" t="s">
        <x:v>10339</x:v>
      </x:c>
    </x:row>
    <x:row r="3824" spans="3:9">
      <x:c r="C3824" s="241" t="s">
        <x:v>9234</x:v>
      </x:c>
      <x:c r="D3824" s="240" t="str">
        <x:f t="shared" si="17"/>
        <x:v>Bracelet</x:v>
      </x:c>
      <x:c r="E3824" s="240">
        <x:v>1</x:v>
      </x:c>
      <x:c r="F3824" s="241" t="s">
        <x:v>4440</x:v>
      </x:c>
      <x:c r="G3824" s="240" t="str">
        <x:f>IF(MID(F3824,LEN(F3824)-2,1)="1","Earring",IF(MID(F3824,LEN(F3824)-2,1)="2","Necklace",IF(MID(F3824,LEN(F3824)-2,1)="3","Bracelet",IF(MID(F3824,LEN(F3824)-2,1)="4","Ring",IF(MID(F3824,LEN(F3824)-2,1)="5","Anklet","")))))</x:f>
        <x:v>Bracelet</x:v>
      </x:c>
      <x:c r="H3824" s="240">
        <x:v>1</x:v>
      </x:c>
      <x:c r="I3824" s="495" t="s">
        <x:v>6487</x:v>
      </x:c>
    </x:row>
    <x:row r="3825" spans="3:9">
      <x:c r="C3825" s="241" t="s">
        <x:v>8534</x:v>
      </x:c>
      <x:c r="D3825" s="240" t="str">
        <x:f t="shared" si="17"/>
        <x:v>Earring</x:v>
      </x:c>
      <x:c r="E3825" s="240">
        <x:v>1</x:v>
      </x:c>
      <x:c r="F3825" s="402" t="s">
        <x:v>9234</x:v>
      </x:c>
      <x:c r="G3825" s="403" t="str">
        <x:f>IF(MID(F3825,LEN(F3825)-2,1)="1","Earring",IF(MID(F3825,LEN(F3825)-2,1)="2","Necklace",IF(MID(F3825,LEN(F3825)-2,1)="3","Bracelet",IF(MID(F3825,LEN(F3825)-2,1)="4","Ring",IF(MID(F3825,LEN(F3825)-2,1)="5","Anklet","")))))</x:f>
        <x:v>Bracelet</x:v>
      </x:c>
      <x:c r="H3825" s="403">
        <x:v>1</x:v>
      </x:c>
      <x:c r="I3825" s="495"/>
    </x:row>
    <x:row r="3826" spans="3:9">
      <x:c r="C3826" s="241" t="s">
        <x:v>9317</x:v>
      </x:c>
      <x:c r="D3826" s="240" t="str">
        <x:f t="shared" si="17"/>
        <x:v>Necklace</x:v>
      </x:c>
      <x:c r="E3826" s="240">
        <x:v>1</x:v>
      </x:c>
      <x:c r="F3826" s="402" t="s">
        <x:v>9194</x:v>
      </x:c>
      <x:c r="G3826" s="403" t="str">
        <x:f>IF(MID(F3826,LEN(F3826)-2,1)="1","Earring",IF(MID(F3826,LEN(F3826)-2,1)="2","Necklace",IF(MID(F3826,LEN(F3826)-2,1)="3","Bracelet",IF(MID(F3826,LEN(F3826)-2,1)="4","Ring",IF(MID(F3826,LEN(F3826)-2,1)="5","Anklet","")))))</x:f>
        <x:v>Ring</x:v>
      </x:c>
      <x:c r="H3826" s="403">
        <x:v>1</x:v>
      </x:c>
      <x:c r="I3826" s="495"/>
    </x:row>
    <x:row r="3827" spans="3:9">
      <x:c r="C3827" s="241" t="s">
        <x:v>9146</x:v>
      </x:c>
      <x:c r="D3827" s="240" t="str">
        <x:f t="shared" si="17"/>
        <x:v>Necklace</x:v>
      </x:c>
      <x:c r="E3827" s="240">
        <x:v>1</x:v>
      </x:c>
      <x:c r="F3827" s="241" t="s">
        <x:v>8534</x:v>
      </x:c>
      <x:c r="G3827" s="240" t="str">
        <x:f>IF(MID(F3827,LEN(F3827)-2,1)="1","Earring",IF(MID(F3827,LEN(F3827)-2,1)="2","Necklace",IF(MID(F3827,LEN(F3827)-2,1)="3","Bracelet",IF(MID(F3827,LEN(F3827)-2,1)="4","Ring",IF(MID(F3827,LEN(F3827)-2,1)="5","Anklet","")))))</x:f>
        <x:v>Earring</x:v>
      </x:c>
      <x:c r="H3827" s="240">
        <x:v>1</x:v>
      </x:c>
      <x:c r="I3827" s="495" t="s">
        <x:v>10339</x:v>
      </x:c>
    </x:row>
    <x:row r="3828" spans="3:9">
      <x:c r="C3828" s="241" t="s">
        <x:v>2310</x:v>
      </x:c>
      <x:c r="D3828" s="240" t="str">
        <x:f t="shared" si="17"/>
        <x:v>Ring</x:v>
      </x:c>
      <x:c r="E3828" s="240">
        <x:v>1</x:v>
      </x:c>
      <x:c r="F3828" s="241" t="s">
        <x:v>9317</x:v>
      </x:c>
      <x:c r="G3828" s="240" t="str">
        <x:f>IF(MID(F3828,LEN(F3828)-2,1)="1","Earring",IF(MID(F3828,LEN(F3828)-2,1)="2","Necklace",IF(MID(F3828,LEN(F3828)-2,1)="3","Bracelet",IF(MID(F3828,LEN(F3828)-2,1)="4","Ring",IF(MID(F3828,LEN(F3828)-2,1)="5","Anklet","")))))</x:f>
        <x:v>Necklace</x:v>
      </x:c>
      <x:c r="H3828" s="240">
        <x:v>1</x:v>
      </x:c>
      <x:c r="I3828" s="495"/>
    </x:row>
    <x:row r="3829" spans="3:9">
      <x:c r="C3829" s="241" t="s">
        <x:v>9194</x:v>
      </x:c>
      <x:c r="D3829" s="240" t="str">
        <x:f t="shared" si="17"/>
        <x:v>Ring</x:v>
      </x:c>
      <x:c r="E3829" s="240">
        <x:v>1</x:v>
      </x:c>
      <x:c r="F3829" s="280" t="s">
        <x:v>9146</x:v>
      </x:c>
      <x:c r="G3829" s="281" t="str">
        <x:f>IF(MID(F3829,LEN(F3829)-2,1)="1","Earring",IF(MID(F3829,LEN(F3829)-2,1)="2","Necklace",IF(MID(F3829,LEN(F3829)-2,1)="3","Bracelet",IF(MID(F3829,LEN(F3829)-2,1)="4","Ring",IF(MID(F3829,LEN(F3829)-2,1)="5","Anklet","")))))</x:f>
        <x:v>Necklace</x:v>
      </x:c>
      <x:c r="H3829" s="281">
        <x:v>1</x:v>
      </x:c>
      <x:c r="I3829" s="495" t="s">
        <x:v>6487</x:v>
      </x:c>
    </x:row>
    <x:row r="3830" spans="5:5">
      <x:c r="E3830" s="240">
        <x:f>SUM(E3823:E3829)</x:f>
        <x:v>7</x:v>
      </x:c>
    </x:row>
    <x:row r="3831" spans="1:9">
      <x:c r="A3831" s="232">
        <x:v>45982</x:v>
      </x:c>
      <x:c r="B3831" s="499" t="s">
        <x:v>10292</x:v>
      </x:c>
      <x:c r="C3831" s="241" t="s">
        <x:v>12621</x:v>
      </x:c>
      <x:c r="D3831" s="240" t="str">
        <x:f t="shared" ref="D3831:D3842" si="18">IF(MID(C3831,LEN(C3831)-2,1)="1","Earring",IF(MID(C3831,LEN(C3831)-2,1)="2","Necklace",IF(MID(C3831,LEN(C3831)-2,1)="3","Bracelet",IF(MID(C3831,LEN(C3831)-2,1)="4","Ring",IF(MID(C3831,LEN(C3831)-2,1)="5","Anklet","")))))</x:f>
        <x:v>Anklet</x:v>
      </x:c>
      <x:c r="E3831" s="240">
        <x:v>1</x:v>
      </x:c>
      <x:c r="F3831" s="722" t="s">
        <x:v>12533</x:v>
      </x:c>
      <x:c r="G3831" s="723" t="str">
        <x:f>IF(MID(F3831,LEN(F3831)-2,1)="1","Earring",IF(MID(F3831,LEN(F3831)-2,1)="2","Necklace",IF(MID(F3831,LEN(F3831)-2,1)="3","Bracelet",IF(MID(F3831,LEN(F3831)-2,1)="4","Ring",IF(MID(F3831,LEN(F3831)-2,1)="5","Anklet","")))))</x:f>
        <x:v>Earring</x:v>
      </x:c>
      <x:c r="H3831" s="723">
        <x:v>1</x:v>
      </x:c>
      <x:c r="I3831" s="495" t="s">
        <x:v>6487</x:v>
      </x:c>
    </x:row>
    <x:row r="3832" spans="3:9">
      <x:c r="C3832" s="241" t="s">
        <x:v>4454</x:v>
      </x:c>
      <x:c r="D3832" s="240" t="s">
        <x:v>4007</x:v>
      </x:c>
      <x:c r="E3832" s="240">
        <x:v>1</x:v>
      </x:c>
      <x:c r="F3832" s="241" t="s">
        <x:v>12621</x:v>
      </x:c>
      <x:c r="G3832" s="240" t="str">
        <x:f>IF(MID(F3832,LEN(F3832)-2,1)="1","Earring",IF(MID(F3832,LEN(F3832)-2,1)="2","Necklace",IF(MID(F3832,LEN(F3832)-2,1)="3","Bracelet",IF(MID(F3832,LEN(F3832)-2,1)="4","Ring",IF(MID(F3832,LEN(F3832)-2,1)="5","Anklet","")))))</x:f>
        <x:v>Anklet</x:v>
      </x:c>
      <x:c r="H3832" s="240">
        <x:v>1</x:v>
      </x:c>
      <x:c r="I3832" s="495" t="s">
        <x:v>10339</x:v>
      </x:c>
    </x:row>
    <x:row r="3833" spans="3:9">
      <x:c r="C3833" s="241" t="s">
        <x:v>7707</x:v>
      </x:c>
      <x:c r="D3833" s="240" t="s">
        <x:v>4007</x:v>
      </x:c>
      <x:c r="E3833" s="240">
        <x:v>1</x:v>
      </x:c>
      <x:c r="F3833" s="720" t="s">
        <x:v>4385</x:v>
      </x:c>
      <x:c r="G3833" s="721" t="str">
        <x:f>IF(MID(F3833,LEN(F3833)-2,1)="1","Earring",IF(MID(F3833,LEN(F3833)-2,1)="2","Necklace",IF(MID(F3833,LEN(F3833)-2,1)="3","Bracelet",IF(MID(F3833,LEN(F3833)-2,1)="4","Ring",IF(MID(F3833,LEN(F3833)-2,1)="5","Anklet","")))))</x:f>
        <x:v>Necklace</x:v>
      </x:c>
      <x:c r="H3833" s="721">
        <x:v>1</x:v>
      </x:c>
      <x:c r="I3833" s="495" t="s">
        <x:v>10339</x:v>
      </x:c>
    </x:row>
    <x:row r="3834" spans="3:9">
      <x:c r="C3834" s="241" t="s">
        <x:v>11253</x:v>
      </x:c>
      <x:c r="D3834" s="240" t="s">
        <x:v>4007</x:v>
      </x:c>
      <x:c r="E3834" s="240">
        <x:v>1</x:v>
      </x:c>
      <x:c r="F3834" s="720" t="s">
        <x:v>6293</x:v>
      </x:c>
      <x:c r="G3834" s="721" t="str">
        <x:f>IF(MID(F3834,LEN(F3834)-2,1)="1","Earring",IF(MID(F3834,LEN(F3834)-2,1)="2","Necklace",IF(MID(F3834,LEN(F3834)-2,1)="3","Bracelet",IF(MID(F3834,LEN(F3834)-2,1)="4","Ring",IF(MID(F3834,LEN(F3834)-2,1)="5","Anklet","")))))</x:f>
        <x:v>Earring</x:v>
      </x:c>
      <x:c r="H3834" s="721">
        <x:v>1</x:v>
      </x:c>
      <x:c r="I3834" s="495" t="s">
        <x:v>6487</x:v>
      </x:c>
    </x:row>
    <x:row r="3835" spans="3:9">
      <x:c r="C3835" s="241" t="s">
        <x:v>9001</x:v>
      </x:c>
      <x:c r="D3835" s="240" t="str">
        <x:f t="shared" si="18"/>
        <x:v>Bracelet</x:v>
      </x:c>
      <x:c r="E3835" s="240">
        <x:v>1</x:v>
      </x:c>
      <x:c r="F3835" s="241" t="s">
        <x:v>4454</x:v>
      </x:c>
      <x:c r="G3835" s="240" t="s">
        <x:v>4007</x:v>
      </x:c>
      <x:c r="H3835" s="240">
        <x:v>1</x:v>
      </x:c>
      <x:c r="I3835" s="495" t="s">
        <x:v>10339</x:v>
      </x:c>
    </x:row>
    <x:row r="3836" spans="3:9">
      <x:c r="C3836" s="241" t="s">
        <x:v>12533</x:v>
      </x:c>
      <x:c r="D3836" s="240" t="str">
        <x:f t="shared" si="18"/>
        <x:v>Earring</x:v>
      </x:c>
      <x:c r="E3836" s="240">
        <x:v>1</x:v>
      </x:c>
      <x:c r="F3836" s="241" t="s">
        <x:v>9001</x:v>
      </x:c>
      <x:c r="G3836" s="240" t="str">
        <x:f>IF(MID(F3836,LEN(F3836)-2,1)="1","Earring",IF(MID(F3836,LEN(F3836)-2,1)="2","Necklace",IF(MID(F3836,LEN(F3836)-2,1)="3","Bracelet",IF(MID(F3836,LEN(F3836)-2,1)="4","Ring",IF(MID(F3836,LEN(F3836)-2,1)="5","Anklet","")))))</x:f>
        <x:v>Bracelet</x:v>
      </x:c>
      <x:c r="H3836" s="240">
        <x:v>1</x:v>
      </x:c>
      <x:c r="I3836" s="495"/>
    </x:row>
    <x:row r="3837" spans="3:9">
      <x:c r="C3837" s="241" t="s">
        <x:v>6293</x:v>
      </x:c>
      <x:c r="D3837" s="240" t="str">
        <x:f t="shared" si="18"/>
        <x:v>Earring</x:v>
      </x:c>
      <x:c r="E3837" s="240">
        <x:v>1</x:v>
      </x:c>
      <x:c r="F3837" s="402" t="s">
        <x:v>6023</x:v>
      </x:c>
      <x:c r="G3837" s="403" t="str">
        <x:f>IF(MID(F3837,LEN(F3837)-2,1)="1","Earring",IF(MID(F3837,LEN(F3837)-2,1)="2","Necklace",IF(MID(F3837,LEN(F3837)-2,1)="3","Bracelet",IF(MID(F3837,LEN(F3837)-2,1)="4","Ring",IF(MID(F3837,LEN(F3837)-2,1)="5","Anklet","")))))</x:f>
        <x:v>Necklace</x:v>
      </x:c>
      <x:c r="H3837" s="403">
        <x:v>1</x:v>
      </x:c>
      <x:c r="I3837" s="495"/>
    </x:row>
    <x:row r="3838" spans="3:9">
      <x:c r="C3838" s="241" t="s">
        <x:v>5967</x:v>
      </x:c>
      <x:c r="D3838" s="240" t="str">
        <x:f t="shared" si="18"/>
        <x:v>Earring</x:v>
      </x:c>
      <x:c r="E3838" s="240">
        <x:v>1</x:v>
      </x:c>
      <x:c r="F3838" s="402" t="s">
        <x:v>5967</x:v>
      </x:c>
      <x:c r="G3838" s="403" t="str">
        <x:f>IF(MID(F3838,LEN(F3838)-2,1)="1","Earring",IF(MID(F3838,LEN(F3838)-2,1)="2","Necklace",IF(MID(F3838,LEN(F3838)-2,1)="3","Bracelet",IF(MID(F3838,LEN(F3838)-2,1)="4","Ring",IF(MID(F3838,LEN(F3838)-2,1)="5","Anklet","")))))</x:f>
        <x:v>Earring</x:v>
      </x:c>
      <x:c r="H3838" s="403">
        <x:v>1</x:v>
      </x:c>
      <x:c r="I3838" s="495" t="s">
        <x:v>10339</x:v>
      </x:c>
    </x:row>
    <x:row r="3839" spans="3:9">
      <x:c r="C3839" s="241" t="s">
        <x:v>5974</x:v>
      </x:c>
      <x:c r="D3839" s="240" t="str">
        <x:f t="shared" si="18"/>
        <x:v>Earring</x:v>
      </x:c>
      <x:c r="E3839" s="240">
        <x:v>1</x:v>
      </x:c>
      <x:c r="F3839" s="241" t="s">
        <x:v>5974</x:v>
      </x:c>
      <x:c r="G3839" s="240" t="str">
        <x:f>IF(MID(F3839,LEN(F3839)-2,1)="1","Earring",IF(MID(F3839,LEN(F3839)-2,1)="2","Necklace",IF(MID(F3839,LEN(F3839)-2,1)="3","Bracelet",IF(MID(F3839,LEN(F3839)-2,1)="4","Ring",IF(MID(F3839,LEN(F3839)-2,1)="5","Anklet","")))))</x:f>
        <x:v>Earring</x:v>
      </x:c>
      <x:c r="H3839" s="240">
        <x:v>1</x:v>
      </x:c>
      <x:c r="I3839" s="495" t="s">
        <x:v>10339</x:v>
      </x:c>
    </x:row>
    <x:row r="3840" spans="3:9">
      <x:c r="C3840" s="241" t="s">
        <x:v>5960</x:v>
      </x:c>
      <x:c r="D3840" s="240" t="str">
        <x:f t="shared" si="18"/>
        <x:v>Earring</x:v>
      </x:c>
      <x:c r="E3840" s="240">
        <x:v>1</x:v>
      </x:c>
      <x:c r="F3840" s="241" t="s">
        <x:v>5960</x:v>
      </x:c>
      <x:c r="G3840" s="240" t="str">
        <x:f>IF(MID(F3840,LEN(F3840)-2,1)="1","Earring",IF(MID(F3840,LEN(F3840)-2,1)="2","Necklace",IF(MID(F3840,LEN(F3840)-2,1)="3","Bracelet",IF(MID(F3840,LEN(F3840)-2,1)="4","Ring",IF(MID(F3840,LEN(F3840)-2,1)="5","Anklet","")))))</x:f>
        <x:v>Earring</x:v>
      </x:c>
      <x:c r="H3840" s="240">
        <x:v>1</x:v>
      </x:c>
      <x:c r="I3840" s="495" t="s">
        <x:v>6487</x:v>
      </x:c>
    </x:row>
    <x:row r="3841" spans="3:9">
      <x:c r="C3841" s="241" t="s">
        <x:v>4385</x:v>
      </x:c>
      <x:c r="D3841" s="240" t="str">
        <x:f t="shared" si="18"/>
        <x:v>Necklace</x:v>
      </x:c>
      <x:c r="E3841" s="240">
        <x:v>1</x:v>
      </x:c>
      <x:c r="F3841" s="241" t="s">
        <x:v>11253</x:v>
      </x:c>
      <x:c r="G3841" s="240" t="s">
        <x:v>4007</x:v>
      </x:c>
      <x:c r="H3841" s="240">
        <x:v>1</x:v>
      </x:c>
      <x:c r="I3841" s="495" t="s">
        <x:v>6487</x:v>
      </x:c>
    </x:row>
    <x:row r="3842" spans="3:9">
      <x:c r="C3842" s="241" t="s">
        <x:v>6023</x:v>
      </x:c>
      <x:c r="D3842" s="240" t="str">
        <x:f t="shared" si="18"/>
        <x:v>Necklace</x:v>
      </x:c>
      <x:c r="E3842" s="240">
        <x:v>1</x:v>
      </x:c>
      <x:c r="F3842" s="280" t="s">
        <x:v>7707</x:v>
      </x:c>
      <x:c r="G3842" s="281" t="s">
        <x:v>4007</x:v>
      </x:c>
      <x:c r="H3842" s="281">
        <x:v>1</x:v>
      </x:c>
      <x:c r="I3842" s="495"/>
    </x:row>
    <x:row r="3843" spans="5:5">
      <x:c r="E3843" s="240">
        <x:f>SUM(E3831:E3842)</x:f>
        <x:v>12</x:v>
      </x:c>
    </x:row>
    <x:row r="3844" spans="1:11">
      <x:c r="A3844" s="232">
        <x:v>45983</x:v>
      </x:c>
      <x:c r="B3844" s="499" t="s">
        <x:v>10312</x:v>
      </x:c>
      <x:c r="C3844" s="241" t="s">
        <x:v>8395</x:v>
      </x:c>
      <x:c r="D3844" s="240" t="str">
        <x:f t="shared" ref="D3844:D3854" si="19">IF(MID(C3844,LEN(C3844)-2,1)="1","Earring",IF(MID(C3844,LEN(C3844)-2,1)="2","Necklace",IF(MID(C3844,LEN(C3844)-2,1)="3","Bracelet",IF(MID(C3844,LEN(C3844)-2,1)="4","Ring",IF(MID(C3844,LEN(C3844)-2,1)="5","Anklet","")))))</x:f>
        <x:v>Anklet</x:v>
      </x:c>
      <x:c r="E3844" s="240">
        <x:v>1</x:v>
      </x:c>
      <x:c r="F3844" s="241" t="s">
        <x:v>5786</x:v>
      </x:c>
      <x:c r="G3844" s="240" t="str">
        <x:f>IF(MID(F3844,LEN(F3844)-2,1)="1","Earring",IF(MID(F3844,LEN(F3844)-2,1)="2","Necklace",IF(MID(F3844,LEN(F3844)-2,1)="3","Bracelet",IF(MID(F3844,LEN(F3844)-2,1)="4","Ring",IF(MID(F3844,LEN(F3844)-2,1)="5","Anklet","")))))</x:f>
        <x:v>Ring</x:v>
      </x:c>
      <x:c r="H3844" s="240">
        <x:v>1</x:v>
      </x:c>
      <x:c r="I3844" s="495" t="s">
        <x:v>10339</x:v>
      </x:c>
      <x:c r="J3844" s="240" t="s">
        <x:v>10384</x:v>
      </x:c>
      <x:c r="K3844" s="240">
        <x:v>130</x:v>
      </x:c>
    </x:row>
    <x:row r="3845" spans="3:11">
      <x:c r="C3845" s="241" t="s">
        <x:v>6038</x:v>
      </x:c>
      <x:c r="D3845" s="240" t="str">
        <x:f t="shared" si="19"/>
        <x:v>Bracelet</x:v>
      </x:c>
      <x:c r="E3845" s="240">
        <x:v>1</x:v>
      </x:c>
      <x:c r="F3845" s="727" t="s">
        <x:v>8069</x:v>
      </x:c>
      <x:c r="G3845" s="728" t="str">
        <x:f>IF(MID(F3845,LEN(F3845)-2,1)="1","Earring",IF(MID(F3845,LEN(F3845)-2,1)="2","Necklace",IF(MID(F3845,LEN(F3845)-2,1)="3","Bracelet",IF(MID(F3845,LEN(F3845)-2,1)="4","Ring",IF(MID(F3845,LEN(F3845)-2,1)="5","Anklet","")))))</x:f>
        <x:v>Earring</x:v>
      </x:c>
      <x:c r="H3845" s="728">
        <x:v>1</x:v>
      </x:c>
      <x:c r="I3845" s="495" t="s">
        <x:v>6487</x:v>
      </x:c>
      <x:c r="J3845" s="240" t="s">
        <x:v>10384</x:v>
      </x:c>
      <x:c r="K3845" s="240">
        <x:v>150</x:v>
      </x:c>
    </x:row>
    <x:row r="3846" spans="3:11">
      <x:c r="C3846" s="241" t="s">
        <x:v>8069</x:v>
      </x:c>
      <x:c r="D3846" s="240" t="str">
        <x:f t="shared" si="19"/>
        <x:v>Earring</x:v>
      </x:c>
      <x:c r="E3846" s="240">
        <x:v>1</x:v>
      </x:c>
      <x:c r="F3846" s="241" t="s">
        <x:v>9093</x:v>
      </x:c>
      <x:c r="G3846" s="240" t="str">
        <x:f>IF(MID(F3846,LEN(F3846)-2,1)="1","Earring",IF(MID(F3846,LEN(F3846)-2,1)="2","Necklace",IF(MID(F3846,LEN(F3846)-2,1)="3","Bracelet",IF(MID(F3846,LEN(F3846)-2,1)="4","Ring",IF(MID(F3846,LEN(F3846)-2,1)="5","Anklet","")))))</x:f>
        <x:v>Necklace</x:v>
      </x:c>
      <x:c r="H3846" s="240">
        <x:v>1</x:v>
      </x:c>
      <x:c r="I3846" s="495" t="s">
        <x:v>10339</x:v>
      </x:c>
      <x:c r="J3846" s="240" t="s">
        <x:v>3797</x:v>
      </x:c>
      <x:c r="K3846" s="240">
        <x:v>200</x:v>
      </x:c>
    </x:row>
    <x:row r="3847" spans="3:11">
      <x:c r="C3847" s="241" t="s">
        <x:v>6240</x:v>
      </x:c>
      <x:c r="D3847" s="240" t="str">
        <x:f t="shared" si="19"/>
        <x:v>Earring</x:v>
      </x:c>
      <x:c r="E3847" s="240">
        <x:v>1</x:v>
      </x:c>
      <x:c r="F3847" s="241" t="s">
        <x:v>6231</x:v>
      </x:c>
      <x:c r="G3847" s="240" t="str">
        <x:f>IF(MID(F3847,LEN(F3847)-2,1)="1","Earring",IF(MID(F3847,LEN(F3847)-2,1)="2","Necklace",IF(MID(F3847,LEN(F3847)-2,1)="3","Bracelet",IF(MID(F3847,LEN(F3847)-2,1)="4","Ring",IF(MID(F3847,LEN(F3847)-2,1)="5","Anklet","")))))</x:f>
        <x:v>Ring</x:v>
      </x:c>
      <x:c r="H3847" s="240">
        <x:v>1</x:v>
      </x:c>
      <x:c r="I3847" s="495"/>
      <x:c r="J3847" s="240" t="s">
        <x:v>12607</x:v>
      </x:c>
      <x:c r="K3847" s="240">
        <x:v>160</x:v>
      </x:c>
    </x:row>
    <x:row r="3848" spans="3:11">
      <x:c r="C3848" s="241" t="s">
        <x:v>9284</x:v>
      </x:c>
      <x:c r="D3848" s="240" t="str">
        <x:f t="shared" si="19"/>
        <x:v>Necklace</x:v>
      </x:c>
      <x:c r="E3848" s="240">
        <x:v>1</x:v>
      </x:c>
      <x:c r="F3848" s="725" t="s">
        <x:v>9284</x:v>
      </x:c>
      <x:c r="G3848" s="726" t="str">
        <x:f>IF(MID(F3848,LEN(F3848)-2,1)="1","Earring",IF(MID(F3848,LEN(F3848)-2,1)="2","Necklace",IF(MID(F3848,LEN(F3848)-2,1)="3","Bracelet",IF(MID(F3848,LEN(F3848)-2,1)="4","Ring",IF(MID(F3848,LEN(F3848)-2,1)="5","Anklet","")))))</x:f>
        <x:v>Necklace</x:v>
      </x:c>
      <x:c r="H3848" s="726">
        <x:v>1</x:v>
      </x:c>
      <x:c r="I3848" s="495" t="s">
        <x:v>10339</x:v>
      </x:c>
      <x:c r="J3848" s="240" t="s">
        <x:v>4183</x:v>
      </x:c>
      <x:c r="K3848" s="240">
        <x:v>280</x:v>
      </x:c>
    </x:row>
    <x:row r="3849" spans="3:11">
      <x:c r="C3849" s="241" t="s">
        <x:v>8451</x:v>
      </x:c>
      <x:c r="D3849" s="240" t="str">
        <x:f t="shared" si="19"/>
        <x:v>Necklace</x:v>
      </x:c>
      <x:c r="E3849" s="240">
        <x:v>1</x:v>
      </x:c>
      <x:c r="F3849" s="725" t="s">
        <x:v>6240</x:v>
      </x:c>
      <x:c r="G3849" s="726" t="str">
        <x:f>IF(MID(F3849,LEN(F3849)-2,1)="1","Earring",IF(MID(F3849,LEN(F3849)-2,1)="2","Necklace",IF(MID(F3849,LEN(F3849)-2,1)="3","Bracelet",IF(MID(F3849,LEN(F3849)-2,1)="4","Ring",IF(MID(F3849,LEN(F3849)-2,1)="5","Anklet","")))))</x:f>
        <x:v>Earring</x:v>
      </x:c>
      <x:c r="H3849" s="726">
        <x:v>1</x:v>
      </x:c>
      <x:c r="I3849" s="495" t="s">
        <x:v>6487</x:v>
      </x:c>
      <x:c r="J3849" s="240" t="s">
        <x:v>10384</x:v>
      </x:c>
      <x:c r="K3849" s="240">
        <x:v>150</x:v>
      </x:c>
    </x:row>
    <x:row r="3850" spans="3:11">
      <x:c r="C3850" s="241" t="s">
        <x:v>9093</x:v>
      </x:c>
      <x:c r="D3850" s="240" t="str">
        <x:f t="shared" si="19"/>
        <x:v>Necklace</x:v>
      </x:c>
      <x:c r="E3850" s="240">
        <x:v>1</x:v>
      </x:c>
      <x:c r="F3850" s="241" t="s">
        <x:v>8395</x:v>
      </x:c>
      <x:c r="G3850" s="240" t="str">
        <x:f>IF(MID(F3850,LEN(F3850)-2,1)="1","Earring",IF(MID(F3850,LEN(F3850)-2,1)="2","Necklace",IF(MID(F3850,LEN(F3850)-2,1)="3","Bracelet",IF(MID(F3850,LEN(F3850)-2,1)="4","Ring",IF(MID(F3850,LEN(F3850)-2,1)="5","Anklet","")))))</x:f>
        <x:v>Anklet</x:v>
      </x:c>
      <x:c r="H3850" s="240">
        <x:v>1</x:v>
      </x:c>
      <x:c r="I3850" s="495" t="s">
        <x:v>10339</x:v>
      </x:c>
      <x:c r="J3850" s="240" t="s">
        <x:v>10384</x:v>
      </x:c>
      <x:c r="K3850" s="240">
        <x:v>140</x:v>
      </x:c>
    </x:row>
    <x:row r="3851" spans="1:11">
      <x:c r="A3851" s="276" t="s">
        <x:v>11501</x:v>
      </x:c>
      <x:c r="C3851" s="241" t="s">
        <x:v>2038</x:v>
      </x:c>
      <x:c r="D3851" s="276" t="s">
        <x:v>11501</x:v>
      </x:c>
      <x:c r="E3851" s="240">
        <x:v>1</x:v>
      </x:c>
      <x:c r="F3851" s="241" t="s">
        <x:v>9177</x:v>
      </x:c>
      <x:c r="G3851" s="240" t="str">
        <x:f>IF(MID(F3851,LEN(F3851)-2,1)="1","Earring",IF(MID(F3851,LEN(F3851)-2,1)="2","Necklace",IF(MID(F3851,LEN(F3851)-2,1)="3","Bracelet",IF(MID(F3851,LEN(F3851)-2,1)="4","Ring",IF(MID(F3851,LEN(F3851)-2,1)="5","Anklet","")))))</x:f>
        <x:v>Ring</x:v>
      </x:c>
      <x:c r="H3851" s="240">
        <x:v>1</x:v>
      </x:c>
      <x:c r="I3851" s="495"/>
      <x:c r="J3851" s="240" t="s">
        <x:v>10384</x:v>
      </x:c>
      <x:c r="K3851" s="240">
        <x:v>150</x:v>
      </x:c>
    </x:row>
    <x:row r="3852" spans="3:11">
      <x:c r="C3852" s="241" t="s">
        <x:v>5786</x:v>
      </x:c>
      <x:c r="D3852" s="240" t="str">
        <x:f t="shared" si="19"/>
        <x:v>Ring</x:v>
      </x:c>
      <x:c r="E3852" s="240">
        <x:v>1</x:v>
      </x:c>
      <x:c r="F3852" s="402" t="s">
        <x:v>2038</x:v>
      </x:c>
      <x:c r="G3852" s="461" t="s">
        <x:v>11501</x:v>
      </x:c>
      <x:c r="H3852" s="403">
        <x:v>1</x:v>
      </x:c>
      <x:c r="I3852" s="495"/>
      <x:c r="J3852" s="240" t="s">
        <x:v>10384</x:v>
      </x:c>
      <x:c r="K3852" s="240">
        <x:v>85</x:v>
      </x:c>
    </x:row>
    <x:row r="3853" spans="3:11">
      <x:c r="C3853" s="241" t="s">
        <x:v>6231</x:v>
      </x:c>
      <x:c r="D3853" s="240" t="str">
        <x:f t="shared" si="19"/>
        <x:v>Ring</x:v>
      </x:c>
      <x:c r="E3853" s="240">
        <x:v>1</x:v>
      </x:c>
      <x:c r="F3853" s="241" t="s">
        <x:v>8451</x:v>
      </x:c>
      <x:c r="G3853" s="240" t="str">
        <x:f>IF(MID(F3853,LEN(F3853)-2,1)="1","Earring",IF(MID(F3853,LEN(F3853)-2,1)="2","Necklace",IF(MID(F3853,LEN(F3853)-2,1)="3","Bracelet",IF(MID(F3853,LEN(F3853)-2,1)="4","Ring",IF(MID(F3853,LEN(F3853)-2,1)="5","Anklet","")))))</x:f>
        <x:v>Necklace</x:v>
      </x:c>
      <x:c r="H3853" s="240">
        <x:v>1</x:v>
      </x:c>
      <x:c r="I3853" s="495"/>
      <x:c r="J3853" s="240" t="s">
        <x:v>10384</x:v>
      </x:c>
      <x:c r="K3853" s="240">
        <x:v>170</x:v>
      </x:c>
    </x:row>
    <x:row r="3854" spans="3:11">
      <x:c r="C3854" s="241" t="s">
        <x:v>9177</x:v>
      </x:c>
      <x:c r="D3854" s="240" t="str">
        <x:f t="shared" si="19"/>
        <x:v>Ring</x:v>
      </x:c>
      <x:c r="E3854" s="240">
        <x:v>1</x:v>
      </x:c>
      <x:c r="F3854" s="280" t="s">
        <x:v>6038</x:v>
      </x:c>
      <x:c r="G3854" s="281" t="str">
        <x:f>IF(MID(F3854,LEN(F3854)-2,1)="1","Earring",IF(MID(F3854,LEN(F3854)-2,1)="2","Necklace",IF(MID(F3854,LEN(F3854)-2,1)="3","Bracelet",IF(MID(F3854,LEN(F3854)-2,1)="4","Ring",IF(MID(F3854,LEN(F3854)-2,1)="5","Anklet","")))))</x:f>
        <x:v>Bracelet</x:v>
      </x:c>
      <x:c r="H3854" s="281">
        <x:v>1</x:v>
      </x:c>
      <x:c r="I3854" s="495" t="s">
        <x:v>10339</x:v>
      </x:c>
      <x:c r="J3854" s="240" t="s">
        <x:v>10384</x:v>
      </x:c>
      <x:c r="K3854" s="240">
        <x:v>200</x:v>
      </x:c>
    </x:row>
    <x:row r="3855" spans="5:5">
      <x:c r="E3855" s="240">
        <x:f>SUM(E3844:E3854)</x:f>
        <x:v>11</x:v>
      </x:c>
    </x:row>
    <x:row r="3856" spans="1:11">
      <x:c r="A3856" s="232">
        <x:v>45984</x:v>
      </x:c>
      <x:c r="B3856" s="499" t="s">
        <x:v>10367</x:v>
      </x:c>
      <x:c r="C3856" s="241" t="s">
        <x:v>7790</x:v>
      </x:c>
      <x:c r="D3856" s="240" t="str">
        <x:f t="shared" ref="D3856:D3872" si="20">IF(MID(C3856,LEN(C3856)-2,1)="1","Earring",IF(MID(C3856,LEN(C3856)-2,1)="2","Necklace",IF(MID(C3856,LEN(C3856)-2,1)="3","Bracelet",IF(MID(C3856,LEN(C3856)-2,1)="4","Ring",IF(MID(C3856,LEN(C3856)-2,1)="5","Anklet","")))))</x:f>
        <x:v>Anklet</x:v>
      </x:c>
      <x:c r="E3856" s="240">
        <x:v>1</x:v>
      </x:c>
      <x:c r="F3856" s="241" t="s">
        <x:v>7493</x:v>
      </x:c>
      <x:c r="G3856" s="240" t="str">
        <x:f>IF(MID(F3856,LEN(F3856)-2,1)="1","Earring",IF(MID(F3856,LEN(F3856)-2,1)="2","Necklace",IF(MID(F3856,LEN(F3856)-2,1)="3","Bracelet",IF(MID(F3856,LEN(F3856)-2,1)="4","Ring",IF(MID(F3856,LEN(F3856)-2,1)="5","Anklet","")))))</x:f>
        <x:v>Earring</x:v>
      </x:c>
      <x:c r="H3856" s="240">
        <x:v>1</x:v>
      </x:c>
      <x:c r="I3856" s="495" t="s">
        <x:v>6487</x:v>
      </x:c>
      <x:c r="J3856" s="240" t="s">
        <x:v>4183</x:v>
      </x:c>
      <x:c r="K3856" s="240">
        <x:v>195</x:v>
      </x:c>
    </x:row>
    <x:row r="3857" spans="3:11">
      <x:c r="C3857" s="241" t="s">
        <x:v>5631</x:v>
      </x:c>
      <x:c r="D3857" s="240" t="str">
        <x:f t="shared" si="20"/>
        <x:v>Bracelet</x:v>
      </x:c>
      <x:c r="E3857" s="240">
        <x:v>1</x:v>
      </x:c>
      <x:c r="F3857" s="731" t="s">
        <x:v>11522</x:v>
      </x:c>
      <x:c r="G3857" s="732" t="str">
        <x:f>IF(MID(F3857,LEN(F3857)-2,1)="1","Earring",IF(MID(F3857,LEN(F3857)-2,1)="2","Necklace",IF(MID(F3857,LEN(F3857)-2,1)="3","Bracelet",IF(MID(F3857,LEN(F3857)-2,1)="4","Ring",IF(MID(F3857,LEN(F3857)-2,1)="5","Anklet","")))))</x:f>
        <x:v>Necklace</x:v>
      </x:c>
      <x:c r="H3857" s="732">
        <x:v>1</x:v>
      </x:c>
      <x:c r="I3857" s="495" t="s">
        <x:v>10339</x:v>
      </x:c>
      <x:c r="J3857" s="240" t="s">
        <x:v>10384</x:v>
      </x:c>
      <x:c r="K3857" s="240">
        <x:v>160</x:v>
      </x:c>
    </x:row>
    <x:row r="3858" spans="3:11">
      <x:c r="C3858" s="241" t="s">
        <x:v>11303</x:v>
      </x:c>
      <x:c r="D3858" s="240" t="str">
        <x:f t="shared" si="20"/>
        <x:v>Bracelet</x:v>
      </x:c>
      <x:c r="E3858" s="240">
        <x:v>1</x:v>
      </x:c>
      <x:c r="F3858" s="731" t="s">
        <x:v>5631</x:v>
      </x:c>
      <x:c r="G3858" s="732" t="str">
        <x:f>IF(MID(F3858,LEN(F3858)-2,1)="1","Earring",IF(MID(F3858,LEN(F3858)-2,1)="2","Necklace",IF(MID(F3858,LEN(F3858)-2,1)="3","Bracelet",IF(MID(F3858,LEN(F3858)-2,1)="4","Ring",IF(MID(F3858,LEN(F3858)-2,1)="5","Anklet","")))))</x:f>
        <x:v>Bracelet</x:v>
      </x:c>
      <x:c r="H3858" s="732">
        <x:v>1</x:v>
      </x:c>
      <x:c r="I3858" s="495"/>
      <x:c r="J3858" s="240" t="s">
        <x:v>12607</x:v>
      </x:c>
      <x:c r="K3858" s="240">
        <x:v>240</x:v>
      </x:c>
    </x:row>
    <x:row r="3859" spans="3:11">
      <x:c r="C3859" s="241" t="s">
        <x:v>7493</x:v>
      </x:c>
      <x:c r="D3859" s="240" t="str">
        <x:f t="shared" si="20"/>
        <x:v>Earring</x:v>
      </x:c>
      <x:c r="E3859" s="240">
        <x:v>1</x:v>
      </x:c>
      <x:c r="F3859" s="241" t="s">
        <x:v>11303</x:v>
      </x:c>
      <x:c r="G3859" s="240" t="str">
        <x:f>IF(MID(F3859,LEN(F3859)-2,1)="1","Earring",IF(MID(F3859,LEN(F3859)-2,1)="2","Necklace",IF(MID(F3859,LEN(F3859)-2,1)="3","Bracelet",IF(MID(F3859,LEN(F3859)-2,1)="4","Ring",IF(MID(F3859,LEN(F3859)-2,1)="5","Anklet","")))))</x:f>
        <x:v>Bracelet</x:v>
      </x:c>
      <x:c r="H3859" s="240">
        <x:v>1</x:v>
      </x:c>
      <x:c r="I3859" s="495"/>
      <x:c r="J3859" s="240" t="s">
        <x:v>10384</x:v>
      </x:c>
      <x:c r="K3859" s="240">
        <x:v>230</x:v>
      </x:c>
    </x:row>
    <x:row r="3860" spans="3:11">
      <x:c r="C3860" s="241" t="s">
        <x:v>6308</x:v>
      </x:c>
      <x:c r="D3860" s="240" t="str">
        <x:f t="shared" si="20"/>
        <x:v>Earring</x:v>
      </x:c>
      <x:c r="E3860" s="240">
        <x:v>1</x:v>
      </x:c>
      <x:c r="F3860" s="729" t="s">
        <x:v>6308</x:v>
      </x:c>
      <x:c r="G3860" s="730" t="str">
        <x:f>IF(MID(F3860,LEN(F3860)-2,1)="1","Earring",IF(MID(F3860,LEN(F3860)-2,1)="2","Necklace",IF(MID(F3860,LEN(F3860)-2,1)="3","Bracelet",IF(MID(F3860,LEN(F3860)-2,1)="4","Ring",IF(MID(F3860,LEN(F3860)-2,1)="5","Anklet","")))))</x:f>
        <x:v>Earring</x:v>
      </x:c>
      <x:c r="H3860" s="730">
        <x:v>1</x:v>
      </x:c>
      <x:c r="I3860" s="495" t="s">
        <x:v>6487</x:v>
      </x:c>
      <x:c r="J3860" s="240" t="s">
        <x:v>10384</x:v>
      </x:c>
      <x:c r="K3860" s="240">
        <x:v>230</x:v>
      </x:c>
    </x:row>
    <x:row r="3861" spans="3:11">
      <x:c r="C3861" s="241" t="s">
        <x:v>8376</x:v>
      </x:c>
      <x:c r="D3861" s="240" t="str">
        <x:f t="shared" si="20"/>
        <x:v>Earring</x:v>
      </x:c>
      <x:c r="E3861" s="240">
        <x:v>1</x:v>
      </x:c>
      <x:c r="F3861" s="241" t="s">
        <x:v>5929</x:v>
      </x:c>
      <x:c r="G3861" s="240" t="str">
        <x:f>IF(MID(F3861,LEN(F3861)-2,1)="1","Earring",IF(MID(F3861,LEN(F3861)-2,1)="2","Necklace",IF(MID(F3861,LEN(F3861)-2,1)="3","Bracelet",IF(MID(F3861,LEN(F3861)-2,1)="4","Ring",IF(MID(F3861,LEN(F3861)-2,1)="5","Anklet","")))))</x:f>
        <x:v>Necklace</x:v>
      </x:c>
      <x:c r="H3861" s="240">
        <x:v>1</x:v>
      </x:c>
      <x:c r="I3861" s="495"/>
      <x:c r="J3861" s="240" t="s">
        <x:v>10384</x:v>
      </x:c>
      <x:c r="K3861" s="240">
        <x:v>180</x:v>
      </x:c>
    </x:row>
    <x:row r="3862" spans="3:11">
      <x:c r="C3862" s="241" t="s">
        <x:v>11522</x:v>
      </x:c>
      <x:c r="D3862" s="240" t="str">
        <x:f t="shared" si="20"/>
        <x:v>Necklace</x:v>
      </x:c>
      <x:c r="E3862" s="240">
        <x:v>1</x:v>
      </x:c>
      <x:c r="F3862" s="366" t="s">
        <x:v>2058</x:v>
      </x:c>
      <x:c r="G3862" s="367" t="str">
        <x:f>IF(MID(F3862,LEN(F3862)-2,1)="1","Earring",IF(MID(F3862,LEN(F3862)-2,1)="2","Necklace",IF(MID(F3862,LEN(F3862)-2,1)="3","Bracelet",IF(MID(F3862,LEN(F3862)-2,1)="4","Ring",IF(MID(F3862,LEN(F3862)-2,1)="5","Anklet","")))))</x:f>
        <x:v>Necklace</x:v>
      </x:c>
      <x:c r="H3862" s="367">
        <x:v>1</x:v>
      </x:c>
      <x:c r="I3862" s="495" t="s">
        <x:v>10339</x:v>
      </x:c>
      <x:c r="J3862" s="240" t="s">
        <x:v>12607</x:v>
      </x:c>
      <x:c r="K3862" s="240">
        <x:v>180</x:v>
      </x:c>
    </x:row>
    <x:row r="3863" spans="3:11">
      <x:c r="C3863" s="241" t="s">
        <x:v>5929</x:v>
      </x:c>
      <x:c r="D3863" s="240" t="str">
        <x:f t="shared" si="20"/>
        <x:v>Necklace</x:v>
      </x:c>
      <x:c r="E3863" s="240">
        <x:v>1</x:v>
      </x:c>
      <x:c r="F3863" s="241" t="s">
        <x:v>2142</x:v>
      </x:c>
      <x:c r="G3863" s="240" t="str">
        <x:f>IF(MID(F3863,LEN(F3863)-2,1)="1","Earring",IF(MID(F3863,LEN(F3863)-2,1)="2","Necklace",IF(MID(F3863,LEN(F3863)-2,1)="3","Bracelet",IF(MID(F3863,LEN(F3863)-2,1)="4","Ring",IF(MID(F3863,LEN(F3863)-2,1)="5","Anklet","")))))</x:f>
        <x:v>Necklace</x:v>
      </x:c>
      <x:c r="H3863" s="240">
        <x:v>1</x:v>
      </x:c>
      <x:c r="I3863" s="495"/>
      <x:c r="J3863" s="240" t="s">
        <x:v>4183</x:v>
      </x:c>
      <x:c r="K3863" s="240">
        <x:v>220</x:v>
      </x:c>
    </x:row>
    <x:row r="3864" spans="3:11">
      <x:c r="C3864" s="241" t="s">
        <x:v>2058</x:v>
      </x:c>
      <x:c r="D3864" s="240" t="str">
        <x:f t="shared" si="20"/>
        <x:v>Necklace</x:v>
      </x:c>
      <x:c r="E3864" s="240">
        <x:v>1</x:v>
      </x:c>
      <x:c r="F3864" s="396" t="s">
        <x:v>6061</x:v>
      </x:c>
      <x:c r="G3864" s="397" t="str">
        <x:f>IF(MID(F3864,LEN(F3864)-2,1)="1","Earring",IF(MID(F3864,LEN(F3864)-2,1)="2","Necklace",IF(MID(F3864,LEN(F3864)-2,1)="3","Bracelet",IF(MID(F3864,LEN(F3864)-2,1)="4","Ring",IF(MID(F3864,LEN(F3864)-2,1)="5","Anklet","")))))</x:f>
        <x:v>Necklace</x:v>
      </x:c>
      <x:c r="H3864" s="397">
        <x:v>1</x:v>
      </x:c>
      <x:c r="I3864" s="495" t="s">
        <x:v>6487</x:v>
      </x:c>
      <x:c r="J3864" s="240" t="s">
        <x:v>4183</x:v>
      </x:c>
      <x:c r="K3864" s="240">
        <x:v>210</x:v>
      </x:c>
    </x:row>
    <x:row r="3865" spans="3:11">
      <x:c r="C3865" s="241" t="s">
        <x:v>2142</x:v>
      </x:c>
      <x:c r="D3865" s="240" t="str">
        <x:f t="shared" si="20"/>
        <x:v>Necklace</x:v>
      </x:c>
      <x:c r="E3865" s="240">
        <x:v>1</x:v>
      </x:c>
      <x:c r="F3865" s="396" t="s">
        <x:v>6278</x:v>
      </x:c>
      <x:c r="G3865" s="397" t="str">
        <x:f>IF(MID(F3865,LEN(F3865)-2,1)="1","Earring",IF(MID(F3865,LEN(F3865)-2,1)="2","Necklace",IF(MID(F3865,LEN(F3865)-2,1)="3","Bracelet",IF(MID(F3865,LEN(F3865)-2,1)="4","Ring",IF(MID(F3865,LEN(F3865)-2,1)="5","Anklet","")))))</x:f>
        <x:v>Necklace</x:v>
      </x:c>
      <x:c r="H3865" s="397">
        <x:v>2</x:v>
      </x:c>
      <x:c r="I3865" s="495" t="s">
        <x:v>6487</x:v>
      </x:c>
      <x:c r="J3865" s="240" t="s">
        <x:v>10384</x:v>
      </x:c>
      <x:c r="K3865" s="240">
        <x:v>160</x:v>
      </x:c>
    </x:row>
    <x:row r="3866" spans="3:11">
      <x:c r="C3866" s="241" t="s">
        <x:v>6061</x:v>
      </x:c>
      <x:c r="D3866" s="240" t="str">
        <x:f t="shared" si="20"/>
        <x:v>Necklace</x:v>
      </x:c>
      <x:c r="E3866" s="240">
        <x:v>1</x:v>
      </x:c>
      <x:c r="F3866" s="396" t="s">
        <x:v>8376</x:v>
      </x:c>
      <x:c r="G3866" s="397" t="str">
        <x:f>IF(MID(F3866,LEN(F3866)-2,1)="1","Earring",IF(MID(F3866,LEN(F3866)-2,1)="2","Necklace",IF(MID(F3866,LEN(F3866)-2,1)="3","Bracelet",IF(MID(F3866,LEN(F3866)-2,1)="4","Ring",IF(MID(F3866,LEN(F3866)-2,1)="5","Anklet","")))))</x:f>
        <x:v>Earring</x:v>
      </x:c>
      <x:c r="H3866" s="397">
        <x:v>1</x:v>
      </x:c>
      <x:c r="I3866" s="495" t="s">
        <x:v>10339</x:v>
      </x:c>
      <x:c r="J3866" s="240" t="s">
        <x:v>3797</x:v>
      </x:c>
      <x:c r="K3866" s="240">
        <x:v>160</x:v>
      </x:c>
    </x:row>
    <x:row r="3867" spans="3:11">
      <x:c r="C3867" s="241" t="s">
        <x:v>6278</x:v>
      </x:c>
      <x:c r="D3867" s="240" t="str">
        <x:f t="shared" si="20"/>
        <x:v>Necklace</x:v>
      </x:c>
      <x:c r="E3867" s="240">
        <x:v>2</x:v>
      </x:c>
      <x:c r="F3867" s="241" t="s">
        <x:v>4478</x:v>
      </x:c>
      <x:c r="G3867" s="240" t="str">
        <x:f>IF(MID(F3867,LEN(F3867)-2,1)="1","Earring",IF(MID(F3867,LEN(F3867)-2,1)="2","Necklace",IF(MID(F3867,LEN(F3867)-2,1)="3","Bracelet",IF(MID(F3867,LEN(F3867)-2,1)="4","Ring",IF(MID(F3867,LEN(F3867)-2,1)="5","Anklet","")))))</x:f>
        <x:v>Necklace</x:v>
      </x:c>
      <x:c r="H3867" s="240">
        <x:v>1</x:v>
      </x:c>
      <x:c r="I3867" s="495" t="s">
        <x:v>6487</x:v>
      </x:c>
      <x:c r="J3867" s="240" t="s">
        <x:v>10384</x:v>
      </x:c>
      <x:c r="K3867" s="240">
        <x:v>150</x:v>
      </x:c>
    </x:row>
    <x:row r="3868" spans="3:11">
      <x:c r="C3868" s="241" t="s">
        <x:v>4478</x:v>
      </x:c>
      <x:c r="D3868" s="240" t="str">
        <x:f t="shared" si="20"/>
        <x:v>Necklace</x:v>
      </x:c>
      <x:c r="E3868" s="240">
        <x:v>1</x:v>
      </x:c>
      <x:c r="F3868" s="241" t="s">
        <x:v>6275</x:v>
      </x:c>
      <x:c r="G3868" s="240" t="str">
        <x:f>IF(MID(F3868,LEN(F3868)-2,1)="1","Earring",IF(MID(F3868,LEN(F3868)-2,1)="2","Necklace",IF(MID(F3868,LEN(F3868)-2,1)="3","Bracelet",IF(MID(F3868,LEN(F3868)-2,1)="4","Ring",IF(MID(F3868,LEN(F3868)-2,1)="5","Anklet","")))))</x:f>
        <x:v>Necklace</x:v>
      </x:c>
      <x:c r="H3868" s="240">
        <x:v>1</x:v>
      </x:c>
      <x:c r="I3868" s="495"/>
      <x:c r="J3868" s="240" t="s">
        <x:v>10384</x:v>
      </x:c>
      <x:c r="K3868" s="240">
        <x:v>180</x:v>
      </x:c>
    </x:row>
    <x:row r="3869" spans="3:11">
      <x:c r="C3869" s="241" t="s">
        <x:v>6275</x:v>
      </x:c>
      <x:c r="D3869" s="240" t="str">
        <x:f t="shared" si="20"/>
        <x:v>Necklace</x:v>
      </x:c>
      <x:c r="E3869" s="240">
        <x:v>1</x:v>
      </x:c>
      <x:c r="F3869" s="241" t="s">
        <x:v>4590</x:v>
      </x:c>
      <x:c r="G3869" s="240" t="str">
        <x:f>IF(MID(F3869,LEN(F3869)-2,1)="1","Earring",IF(MID(F3869,LEN(F3869)-2,1)="2","Necklace",IF(MID(F3869,LEN(F3869)-2,1)="3","Bracelet",IF(MID(F3869,LEN(F3869)-2,1)="4","Ring",IF(MID(F3869,LEN(F3869)-2,1)="5","Anklet","")))))</x:f>
        <x:v>Ring</x:v>
      </x:c>
      <x:c r="H3869" s="240">
        <x:v>1</x:v>
      </x:c>
      <x:c r="I3869" s="495"/>
      <x:c r="J3869" s="240" t="s">
        <x:v>12607</x:v>
      </x:c>
      <x:c r="K3869" s="240">
        <x:v>140</x:v>
      </x:c>
    </x:row>
    <x:row r="3870" spans="3:11">
      <x:c r="C3870" s="241" t="s">
        <x:v>5634</x:v>
      </x:c>
      <x:c r="D3870" s="276" t="s">
        <x:v>11501</x:v>
      </x:c>
      <x:c r="E3870" s="240">
        <x:v>1</x:v>
      </x:c>
      <x:c r="F3870" s="280" t="s">
        <x:v>7790</x:v>
      </x:c>
      <x:c r="G3870" s="281" t="str">
        <x:f>IF(MID(F3870,LEN(F3870)-2,1)="1","Earring",IF(MID(F3870,LEN(F3870)-2,1)="2","Necklace",IF(MID(F3870,LEN(F3870)-2,1)="3","Bracelet",IF(MID(F3870,LEN(F3870)-2,1)="4","Ring",IF(MID(F3870,LEN(F3870)-2,1)="5","Anklet","")))))</x:f>
        <x:v>Anklet</x:v>
      </x:c>
      <x:c r="H3870" s="281">
        <x:v>1</x:v>
      </x:c>
      <x:c r="I3870" s="495"/>
      <x:c r="J3870" s="240" t="s">
        <x:v>10384</x:v>
      </x:c>
      <x:c r="K3870" s="240">
        <x:v>140</x:v>
      </x:c>
    </x:row>
    <x:row r="3871" spans="3:11">
      <x:c r="C3871" s="241" t="s">
        <x:v>4590</x:v>
      </x:c>
      <x:c r="D3871" s="240" t="str">
        <x:f t="shared" si="20"/>
        <x:v>Ring</x:v>
      </x:c>
      <x:c r="E3871" s="240">
        <x:v>1</x:v>
      </x:c>
      <x:c r="F3871" s="280" t="s">
        <x:v>5634</x:v>
      </x:c>
      <x:c r="G3871" s="279" t="s">
        <x:v>11501</x:v>
      </x:c>
      <x:c r="H3871" s="281">
        <x:v>1</x:v>
      </x:c>
      <x:c r="I3871" s="495"/>
      <x:c r="J3871" s="240" t="s">
        <x:v>10384</x:v>
      </x:c>
      <x:c r="K3871" s="240">
        <x:v>90</x:v>
      </x:c>
    </x:row>
    <x:row r="3872" spans="3:11">
      <x:c r="C3872" s="241" t="s">
        <x:v>2237</x:v>
      </x:c>
      <x:c r="D3872" s="240" t="str">
        <x:f t="shared" si="20"/>
        <x:v>Ring</x:v>
      </x:c>
      <x:c r="E3872" s="240">
        <x:v>1</x:v>
      </x:c>
      <x:c r="F3872" s="280" t="s">
        <x:v>2237</x:v>
      </x:c>
      <x:c r="G3872" s="281" t="str">
        <x:f>IF(MID(F3872,LEN(F3872)-2,1)="1","Earring",IF(MID(F3872,LEN(F3872)-2,1)="2","Necklace",IF(MID(F3872,LEN(F3872)-2,1)="3","Bracelet",IF(MID(F3872,LEN(F3872)-2,1)="4","Ring",IF(MID(F3872,LEN(F3872)-2,1)="5","Anklet","")))))</x:f>
        <x:v>Ring</x:v>
      </x:c>
      <x:c r="H3872" s="281">
        <x:v>1</x:v>
      </x:c>
      <x:c r="I3872" s="495"/>
      <x:c r="J3872" s="240" t="s">
        <x:v>10384</x:v>
      </x:c>
      <x:c r="K3872" s="240">
        <x:v>150</x:v>
      </x:c>
    </x:row>
    <x:row r="3873" spans="5:5">
      <x:c r="E3873" s="240">
        <x:f>SUM(E3856:E3872)</x:f>
        <x:v>18</x:v>
      </x:c>
    </x:row>
    <x:row r="3874" spans="1:11">
      <x:c r="A3874" s="232">
        <x:v>45985</x:v>
      </x:c>
      <x:c r="B3874" s="499" t="s">
        <x:v>10315</x:v>
      </x:c>
      <x:c r="C3874" s="241" t="s">
        <x:v>8963</x:v>
      </x:c>
      <x:c r="D3874" s="240" t="s">
        <x:v>4007</x:v>
      </x:c>
      <x:c r="E3874" s="240">
        <x:v>1</x:v>
      </x:c>
      <x:c r="F3874" s="406" t="s">
        <x:v>6083</x:v>
      </x:c>
      <x:c r="G3874" s="407" t="str">
        <x:f>IF(MID(F3874,LEN(F3874)-2,1)="1","Earring",IF(MID(F3874,LEN(F3874)-2,1)="2","Necklace",IF(MID(F3874,LEN(F3874)-2,1)="3","Bracelet",IF(MID(F3874,LEN(F3874)-2,1)="4","Ring",IF(MID(F3874,LEN(F3874)-2,1)="5","Anklet","")))))</x:f>
        <x:v>Earring</x:v>
      </x:c>
      <x:c r="H3874" s="407">
        <x:v>1</x:v>
      </x:c>
      <x:c r="I3874" s="495" t="s">
        <x:v>6487</x:v>
      </x:c>
      <x:c r="J3874" s="240" t="s">
        <x:v>4183</x:v>
      </x:c>
      <x:c r="K3874" s="240">
        <x:v>240</x:v>
      </x:c>
    </x:row>
    <x:row r="3875" spans="3:11">
      <x:c r="C3875" s="241" t="s">
        <x:v>12766</x:v>
      </x:c>
      <x:c r="D3875" s="240" t="str">
        <x:f t="shared" ref="D3875:D3880" si="21">IF(MID(C3875,LEN(C3875)-2,1)="1","Earring",IF(MID(C3875,LEN(C3875)-2,1)="2","Necklace",IF(MID(C3875,LEN(C3875)-2,1)="3","Bracelet",IF(MID(C3875,LEN(C3875)-2,1)="4","Ring",IF(MID(C3875,LEN(C3875)-2,1)="5","Anklet","")))))</x:f>
        <x:v>Bracelet</x:v>
      </x:c>
      <x:c r="E3875" s="240">
        <x:v>1</x:v>
      </x:c>
      <x:c r="F3875" s="241" t="s">
        <x:v>12526</x:v>
      </x:c>
      <x:c r="G3875" s="240" t="str">
        <x:f>IF(MID(F3875,LEN(F3875)-2,1)="1","Earring",IF(MID(F3875,LEN(F3875)-2,1)="2","Necklace",IF(MID(F3875,LEN(F3875)-2,1)="3","Bracelet",IF(MID(F3875,LEN(F3875)-2,1)="4","Ring",IF(MID(F3875,LEN(F3875)-2,1)="5","Anklet","")))))</x:f>
        <x:v>Ring</x:v>
      </x:c>
      <x:c r="H3875" s="240">
        <x:v>1</x:v>
      </x:c>
      <x:c r="I3875" s="495"/>
      <x:c r="J3875" s="240" t="s">
        <x:v>10384</x:v>
      </x:c>
      <x:c r="K3875" s="240">
        <x:v>160</x:v>
      </x:c>
    </x:row>
    <x:row r="3876" spans="3:11">
      <x:c r="C3876" s="241" t="s">
        <x:v>6083</x:v>
      </x:c>
      <x:c r="D3876" s="240" t="str">
        <x:f t="shared" si="21"/>
        <x:v>Earring</x:v>
      </x:c>
      <x:c r="E3876" s="240">
        <x:v>1</x:v>
      </x:c>
      <x:c r="F3876" s="396" t="s">
        <x:v>4397</x:v>
      </x:c>
      <x:c r="G3876" s="397" t="str">
        <x:f>IF(MID(F3876,LEN(F3876)-2,1)="1","Earring",IF(MID(F3876,LEN(F3876)-2,1)="2","Necklace",IF(MID(F3876,LEN(F3876)-2,1)="3","Bracelet",IF(MID(F3876,LEN(F3876)-2,1)="4","Ring",IF(MID(F3876,LEN(F3876)-2,1)="5","Anklet","")))))</x:f>
        <x:v>Earring</x:v>
      </x:c>
      <x:c r="H3876" s="397">
        <x:v>1</x:v>
      </x:c>
      <x:c r="I3876" s="495"/>
      <x:c r="J3876" s="240" t="s">
        <x:v>9854</x:v>
      </x:c>
      <x:c r="K3876" s="240">
        <x:v>280</x:v>
      </x:c>
    </x:row>
    <x:row r="3877" spans="3:11">
      <x:c r="C3877" s="241" t="s">
        <x:v>4397</x:v>
      </x:c>
      <x:c r="D3877" s="240" t="str">
        <x:f t="shared" si="21"/>
        <x:v>Earring</x:v>
      </x:c>
      <x:c r="E3877" s="240">
        <x:v>1</x:v>
      </x:c>
      <x:c r="F3877" s="241" t="s">
        <x:v>6223</x:v>
      </x:c>
      <x:c r="G3877" s="240" t="str">
        <x:f>IF(MID(F3877,LEN(F3877)-2,1)="1","Earring",IF(MID(F3877,LEN(F3877)-2,1)="2","Necklace",IF(MID(F3877,LEN(F3877)-2,1)="3","Bracelet",IF(MID(F3877,LEN(F3877)-2,1)="4","Ring",IF(MID(F3877,LEN(F3877)-2,1)="5","Anklet","")))))</x:f>
        <x:v>Necklace</x:v>
      </x:c>
      <x:c r="H3877" s="240">
        <x:v>1</x:v>
      </x:c>
      <x:c r="I3877" s="495"/>
      <x:c r="J3877" s="240" t="s">
        <x:v>3797</x:v>
      </x:c>
      <x:c r="K3877" s="240">
        <x:v>190</x:v>
      </x:c>
    </x:row>
    <x:row r="3878" spans="3:11">
      <x:c r="C3878" s="241" t="s">
        <x:v>6223</x:v>
      </x:c>
      <x:c r="D3878" s="240" t="str">
        <x:f t="shared" si="21"/>
        <x:v>Necklace</x:v>
      </x:c>
      <x:c r="E3878" s="240">
        <x:v>1</x:v>
      </x:c>
      <x:c r="F3878" s="241" t="s">
        <x:v>8963</x:v>
      </x:c>
      <x:c r="G3878" s="240" t="s">
        <x:v>4007</x:v>
      </x:c>
      <x:c r="H3878" s="240">
        <x:v>1</x:v>
      </x:c>
      <x:c r="I3878" s="495"/>
      <x:c r="J3878" s="240" t="s">
        <x:v>12607</x:v>
      </x:c>
      <x:c r="K3878" s="240">
        <x:v>200</x:v>
      </x:c>
    </x:row>
    <x:row r="3879" spans="3:11">
      <x:c r="C3879" s="241" t="s">
        <x:v>12526</x:v>
      </x:c>
      <x:c r="D3879" s="240" t="str">
        <x:f t="shared" si="21"/>
        <x:v>Ring</x:v>
      </x:c>
      <x:c r="E3879" s="240">
        <x:v>1</x:v>
      </x:c>
      <x:c r="F3879" s="280" t="s">
        <x:v>11178</x:v>
      </x:c>
      <x:c r="G3879" s="281" t="str">
        <x:f>IF(MID(F3879,LEN(F3879)-2,1)="1","Earring",IF(MID(F3879,LEN(F3879)-2,1)="2","Necklace",IF(MID(F3879,LEN(F3879)-2,1)="3","Bracelet",IF(MID(F3879,LEN(F3879)-2,1)="4","Ring",IF(MID(F3879,LEN(F3879)-2,1)="5","Anklet","")))))</x:f>
        <x:v>Ring</x:v>
      </x:c>
      <x:c r="H3879" s="281">
        <x:v>1</x:v>
      </x:c>
      <x:c r="I3879" s="495"/>
      <x:c r="J3879" s="240" t="s">
        <x:v>10384</x:v>
      </x:c>
      <x:c r="K3879" s="240">
        <x:v>120</x:v>
      </x:c>
    </x:row>
    <x:row r="3880" spans="3:11">
      <x:c r="C3880" s="241" t="s">
        <x:v>11178</x:v>
      </x:c>
      <x:c r="D3880" s="240" t="str">
        <x:f t="shared" si="21"/>
        <x:v>Ring</x:v>
      </x:c>
      <x:c r="E3880" s="240">
        <x:v>1</x:v>
      </x:c>
      <x:c r="F3880" s="280" t="s">
        <x:v>12766</x:v>
      </x:c>
      <x:c r="G3880" s="281" t="str">
        <x:f>IF(MID(F3880,LEN(F3880)-2,1)="1","Earring",IF(MID(F3880,LEN(F3880)-2,1)="2","Necklace",IF(MID(F3880,LEN(F3880)-2,1)="3","Bracelet",IF(MID(F3880,LEN(F3880)-2,1)="4","Ring",IF(MID(F3880,LEN(F3880)-2,1)="5","Anklet","")))))</x:f>
        <x:v>Bracelet</x:v>
      </x:c>
      <x:c r="H3880" s="281">
        <x:v>1</x:v>
      </x:c>
      <x:c r="I3880" s="495"/>
      <x:c r="J3880" s="240" t="s">
        <x:v>10384</x:v>
      </x:c>
      <x:c r="K3880" s="240">
        <x:v>280</x:v>
      </x:c>
    </x:row>
    <x:row r="3881" spans="5:5">
      <x:c r="E3881" s="240">
        <x:f>SUM(E3874:E3880)</x:f>
        <x:v>7</x:v>
      </x:c>
    </x:row>
    <x:row r="3882" spans="1:11">
      <x:c r="A3882" s="232">
        <x:v>45986</x:v>
      </x:c>
      <x:c r="B3882" s="499" t="s">
        <x:v>10377</x:v>
      </x:c>
      <x:c r="C3882" s="241" t="s">
        <x:v>2579</x:v>
      </x:c>
      <x:c r="D3882" s="240" t="s">
        <x:v>4007</x:v>
      </x:c>
      <x:c r="E3882" s="240">
        <x:v>1</x:v>
      </x:c>
      <x:c r="F3882" s="241" t="s">
        <x:v>9179</x:v>
      </x:c>
      <x:c r="G3882" s="240" t="str">
        <x:f>IF(MID(F3882,LEN(F3882)-2,1)="1","Earring",IF(MID(F3882,LEN(F3882)-2,1)="2","Necklace",IF(MID(F3882,LEN(F3882)-2,1)="3","Bracelet",IF(MID(F3882,LEN(F3882)-2,1)="4","Ring",IF(MID(F3882,LEN(F3882)-2,1)="5","Anklet","")))))</x:f>
        <x:v>Earring</x:v>
      </x:c>
      <x:c r="H3882" s="240">
        <x:v>1</x:v>
      </x:c>
      <x:c r="I3882" s="495" t="s">
        <x:v>6487</x:v>
      </x:c>
      <x:c r="J3882" s="240" t="s">
        <x:v>4183</x:v>
      </x:c>
      <x:c r="K3882" s="240">
        <x:v>220</x:v>
      </x:c>
    </x:row>
    <x:row r="3883" spans="3:11">
      <x:c r="C3883" s="241" t="s">
        <x:v>9179</x:v>
      </x:c>
      <x:c r="D3883" s="240" t="str">
        <x:f t="shared" ref="D3883:D3892" si="22">IF(MID(C3883,LEN(C3883)-2,1)="1","Earring",IF(MID(C3883,LEN(C3883)-2,1)="2","Necklace",IF(MID(C3883,LEN(C3883)-2,1)="3","Bracelet",IF(MID(C3883,LEN(C3883)-2,1)="4","Ring",IF(MID(C3883,LEN(C3883)-2,1)="5","Anklet","")))))</x:f>
        <x:v>Earring</x:v>
      </x:c>
      <x:c r="E3883" s="240">
        <x:v>1</x:v>
      </x:c>
      <x:c r="F3883" s="366" t="s">
        <x:v>8994</x:v>
      </x:c>
      <x:c r="G3883" s="367" t="str">
        <x:f>IF(MID(F3883,LEN(F3883)-2,1)="1","Earring",IF(MID(F3883,LEN(F3883)-2,1)="2","Necklace",IF(MID(F3883,LEN(F3883)-2,1)="3","Bracelet",IF(MID(F3883,LEN(F3883)-2,1)="4","Ring",IF(MID(F3883,LEN(F3883)-2,1)="5","Anklet","")))))</x:f>
        <x:v>Necklace</x:v>
      </x:c>
      <x:c r="H3883" s="367">
        <x:v>1</x:v>
      </x:c>
      <x:c r="I3883" s="495" t="s">
        <x:v>6487</x:v>
      </x:c>
      <x:c r="J3883" s="240" t="s">
        <x:v>10384</x:v>
      </x:c>
      <x:c r="K3883" s="240">
        <x:v>290</x:v>
      </x:c>
    </x:row>
    <x:row r="3884" spans="3:11">
      <x:c r="C3884" s="241" t="s">
        <x:v>4404</x:v>
      </x:c>
      <x:c r="D3884" s="240" t="str">
        <x:f t="shared" si="22"/>
        <x:v>Earring</x:v>
      </x:c>
      <x:c r="E3884" s="240">
        <x:v>1</x:v>
      </x:c>
      <x:c r="F3884" s="241" t="s">
        <x:v>4480</x:v>
      </x:c>
      <x:c r="G3884" s="240" t="str">
        <x:f>IF(MID(F3884,LEN(F3884)-2,1)="1","Earring",IF(MID(F3884,LEN(F3884)-2,1)="2","Necklace",IF(MID(F3884,LEN(F3884)-2,1)="3","Bracelet",IF(MID(F3884,LEN(F3884)-2,1)="4","Ring",IF(MID(F3884,LEN(F3884)-2,1)="5","Anklet","")))))</x:f>
        <x:v>Necklace</x:v>
      </x:c>
      <x:c r="H3884" s="240">
        <x:v>1</x:v>
      </x:c>
      <x:c r="I3884" s="495" t="s">
        <x:v>6487</x:v>
      </x:c>
      <x:c r="J3884" s="240" t="s">
        <x:v>10384</x:v>
      </x:c>
      <x:c r="K3884" s="240">
        <x:v>290</x:v>
      </x:c>
    </x:row>
    <x:row r="3885" spans="3:11">
      <x:c r="C3885" s="241" t="s">
        <x:v>8475</x:v>
      </x:c>
      <x:c r="D3885" s="240" t="str">
        <x:f t="shared" si="22"/>
        <x:v>Earring</x:v>
      </x:c>
      <x:c r="E3885" s="240">
        <x:v>1</x:v>
      </x:c>
      <x:c r="F3885" s="241" t="s">
        <x:v>4404</x:v>
      </x:c>
      <x:c r="G3885" s="240" t="str">
        <x:f>IF(MID(F3885,LEN(F3885)-2,1)="1","Earring",IF(MID(F3885,LEN(F3885)-2,1)="2","Necklace",IF(MID(F3885,LEN(F3885)-2,1)="3","Bracelet",IF(MID(F3885,LEN(F3885)-2,1)="4","Ring",IF(MID(F3885,LEN(F3885)-2,1)="5","Anklet","")))))</x:f>
        <x:v>Earring</x:v>
      </x:c>
      <x:c r="H3885" s="240">
        <x:v>1</x:v>
      </x:c>
      <x:c r="I3885" s="495"/>
      <x:c r="J3885" s="240" t="s">
        <x:v>4183</x:v>
      </x:c>
      <x:c r="K3885" s="240">
        <x:v>160</x:v>
      </x:c>
    </x:row>
    <x:row r="3886" spans="3:11">
      <x:c r="C3886" s="241" t="s">
        <x:v>9049</x:v>
      </x:c>
      <x:c r="D3886" s="240" t="str">
        <x:f t="shared" si="22"/>
        <x:v>Earring</x:v>
      </x:c>
      <x:c r="E3886" s="240">
        <x:v>1</x:v>
      </x:c>
      <x:c r="F3886" s="402" t="s">
        <x:v>8475</x:v>
      </x:c>
      <x:c r="G3886" s="403" t="str">
        <x:f>IF(MID(F3886,LEN(F3886)-2,1)="1","Earring",IF(MID(F3886,LEN(F3886)-2,1)="2","Necklace",IF(MID(F3886,LEN(F3886)-2,1)="3","Bracelet",IF(MID(F3886,LEN(F3886)-2,1)="4","Ring",IF(MID(F3886,LEN(F3886)-2,1)="5","Anklet","")))))</x:f>
        <x:v>Earring</x:v>
      </x:c>
      <x:c r="H3886" s="403">
        <x:v>1</x:v>
      </x:c>
      <x:c r="I3886" s="495"/>
      <x:c r="J3886" s="240" t="s">
        <x:v>3797</x:v>
      </x:c>
      <x:c r="K3886" s="240">
        <x:v>160</x:v>
      </x:c>
    </x:row>
    <x:row r="3887" spans="3:11">
      <x:c r="C3887" s="241" t="s">
        <x:v>9232</x:v>
      </x:c>
      <x:c r="D3887" s="240" t="str">
        <x:f t="shared" si="22"/>
        <x:v>Earring</x:v>
      </x:c>
      <x:c r="E3887" s="240">
        <x:v>1</x:v>
      </x:c>
      <x:c r="F3887" s="402" t="s">
        <x:v>9049</x:v>
      </x:c>
      <x:c r="G3887" s="403" t="str">
        <x:f>IF(MID(F3887,LEN(F3887)-2,1)="1","Earring",IF(MID(F3887,LEN(F3887)-2,1)="2","Necklace",IF(MID(F3887,LEN(F3887)-2,1)="3","Bracelet",IF(MID(F3887,LEN(F3887)-2,1)="4","Ring",IF(MID(F3887,LEN(F3887)-2,1)="5","Anklet","")))))</x:f>
        <x:v>Earring</x:v>
      </x:c>
      <x:c r="H3887" s="403">
        <x:v>1</x:v>
      </x:c>
      <x:c r="I3887" s="495" t="s">
        <x:v>10339</x:v>
      </x:c>
      <x:c r="J3887" s="240" t="s">
        <x:v>4183</x:v>
      </x:c>
      <x:c r="K3887" s="240">
        <x:v>150</x:v>
      </x:c>
    </x:row>
    <x:row r="3888" spans="3:11">
      <x:c r="C3888" s="241" t="s">
        <x:v>4416</x:v>
      </x:c>
      <x:c r="D3888" s="240" t="str">
        <x:f t="shared" si="22"/>
        <x:v>Earring</x:v>
      </x:c>
      <x:c r="E3888" s="240">
        <x:v>1</x:v>
      </x:c>
      <x:c r="F3888" s="241" t="s">
        <x:v>9232</x:v>
      </x:c>
      <x:c r="G3888" s="240" t="str">
        <x:f>IF(MID(F3888,LEN(F3888)-2,1)="1","Earring",IF(MID(F3888,LEN(F3888)-2,1)="2","Necklace",IF(MID(F3888,LEN(F3888)-2,1)="3","Bracelet",IF(MID(F3888,LEN(F3888)-2,1)="4","Ring",IF(MID(F3888,LEN(F3888)-2,1)="5","Anklet","")))))</x:f>
        <x:v>Earring</x:v>
      </x:c>
      <x:c r="H3888" s="240">
        <x:v>1</x:v>
      </x:c>
      <x:c r="I3888" s="495"/>
      <x:c r="J3888" s="240" t="s">
        <x:v>4183</x:v>
      </x:c>
      <x:c r="K3888" s="240">
        <x:v>100</x:v>
      </x:c>
    </x:row>
    <x:row r="3889" spans="3:11">
      <x:c r="C3889" s="241" t="s">
        <x:v>5585</x:v>
      </x:c>
      <x:c r="D3889" s="240" t="str">
        <x:f t="shared" si="22"/>
        <x:v>Earring</x:v>
      </x:c>
      <x:c r="E3889" s="240">
        <x:v>1</x:v>
      </x:c>
      <x:c r="F3889" s="241" t="s">
        <x:v>4416</x:v>
      </x:c>
      <x:c r="G3889" s="240" t="str">
        <x:f>IF(MID(F3889,LEN(F3889)-2,1)="1","Earring",IF(MID(F3889,LEN(F3889)-2,1)="2","Necklace",IF(MID(F3889,LEN(F3889)-2,1)="3","Bracelet",IF(MID(F3889,LEN(F3889)-2,1)="4","Ring",IF(MID(F3889,LEN(F3889)-2,1)="5","Anklet","")))))</x:f>
        <x:v>Earring</x:v>
      </x:c>
      <x:c r="H3889" s="240">
        <x:v>1</x:v>
      </x:c>
      <x:c r="I3889" s="495"/>
      <x:c r="J3889" s="240" t="s">
        <x:v>4183</x:v>
      </x:c>
      <x:c r="K3889" s="240">
        <x:v>160</x:v>
      </x:c>
    </x:row>
    <x:row r="3890" spans="3:11">
      <x:c r="C3890" s="241" t="s">
        <x:v>2196</x:v>
      </x:c>
      <x:c r="D3890" s="240" t="str">
        <x:f t="shared" si="22"/>
        <x:v>Earring</x:v>
      </x:c>
      <x:c r="E3890" s="240">
        <x:v>1</x:v>
      </x:c>
      <x:c r="F3890" s="280" t="s">
        <x:v>5585</x:v>
      </x:c>
      <x:c r="G3890" s="281" t="str">
        <x:f>IF(MID(F3890,LEN(F3890)-2,1)="1","Earring",IF(MID(F3890,LEN(F3890)-2,1)="2","Necklace",IF(MID(F3890,LEN(F3890)-2,1)="3","Bracelet",IF(MID(F3890,LEN(F3890)-2,1)="4","Ring",IF(MID(F3890,LEN(F3890)-2,1)="5","Anklet","")))))</x:f>
        <x:v>Earring</x:v>
      </x:c>
      <x:c r="H3890" s="281">
        <x:v>1</x:v>
      </x:c>
      <x:c r="I3890" s="495"/>
      <x:c r="J3890" s="240" t="s">
        <x:v>10384</x:v>
      </x:c>
      <x:c r="K3890" s="240">
        <x:v>190</x:v>
      </x:c>
    </x:row>
    <x:row r="3891" spans="3:11">
      <x:c r="C3891" s="241" t="s">
        <x:v>8994</x:v>
      </x:c>
      <x:c r="D3891" s="240" t="str">
        <x:f t="shared" si="22"/>
        <x:v>Necklace</x:v>
      </x:c>
      <x:c r="E3891" s="240">
        <x:v>1</x:v>
      </x:c>
      <x:c r="F3891" s="280" t="s">
        <x:v>2579</x:v>
      </x:c>
      <x:c r="G3891" s="281" t="s">
        <x:v>4007</x:v>
      </x:c>
      <x:c r="H3891" s="281">
        <x:v>1</x:v>
      </x:c>
      <x:c r="I3891" s="495"/>
      <x:c r="J3891" s="240" t="s">
        <x:v>10384</x:v>
      </x:c>
      <x:c r="K3891" s="240">
        <x:v>190</x:v>
      </x:c>
    </x:row>
    <x:row r="3892" spans="3:11">
      <x:c r="C3892" s="241" t="s">
        <x:v>4480</x:v>
      </x:c>
      <x:c r="D3892" s="240" t="str">
        <x:f t="shared" si="22"/>
        <x:v>Necklace</x:v>
      </x:c>
      <x:c r="E3892" s="240">
        <x:v>1</x:v>
      </x:c>
      <x:c r="F3892" s="280" t="s">
        <x:v>2196</x:v>
      </x:c>
      <x:c r="G3892" s="281" t="str">
        <x:f>IF(MID(F3892,LEN(F3892)-2,1)="1","Earring",IF(MID(F3892,LEN(F3892)-2,1)="2","Necklace",IF(MID(F3892,LEN(F3892)-2,1)="3","Bracelet",IF(MID(F3892,LEN(F3892)-2,1)="4","Ring",IF(MID(F3892,LEN(F3892)-2,1)="5","Anklet","")))))</x:f>
        <x:v>Earring</x:v>
      </x:c>
      <x:c r="H3892" s="281">
        <x:v>1</x:v>
      </x:c>
      <x:c r="I3892" s="495"/>
      <x:c r="J3892" s="240" t="s">
        <x:v>4183</x:v>
      </x:c>
      <x:c r="K3892" s="240">
        <x:v>220</x:v>
      </x:c>
    </x:row>
    <x:row r="3893" spans="5:5">
      <x:c r="E3893" s="240">
        <x:f>SUM(E3882:E3892)</x:f>
        <x:v>11</x:v>
      </x:c>
    </x:row>
    <x:row r="3894" spans="1:11">
      <x:c r="A3894" s="232">
        <x:v>45987</x:v>
      </x:c>
      <x:c r="B3894" s="499" t="s">
        <x:v>10352</x:v>
      </x:c>
      <x:c r="C3894" s="241" t="s">
        <x:v>9043</x:v>
      </x:c>
      <x:c r="D3894" s="240" t="s">
        <x:v>4007</x:v>
      </x:c>
      <x:c r="E3894" s="240">
        <x:v>1</x:v>
      </x:c>
      <x:c r="F3894" s="241" t="s">
        <x:v>5562</x:v>
      </x:c>
      <x:c r="G3894" s="240" t="str">
        <x:f>IF(MID(F3894,LEN(F3894)-2,1)="1","Earring",IF(MID(F3894,LEN(F3894)-2,1)="2","Necklace",IF(MID(F3894,LEN(F3894)-2,1)="3","Bracelet",IF(MID(F3894,LEN(F3894)-2,1)="4","Ring",IF(MID(F3894,LEN(F3894)-2,1)="5","Anklet","")))))</x:f>
        <x:v>Earring</x:v>
      </x:c>
      <x:c r="H3894" s="240">
        <x:v>1</x:v>
      </x:c>
      <x:c r="I3894" s="495"/>
      <x:c r="J3894" s="240" t="s">
        <x:v>12607</x:v>
      </x:c>
      <x:c r="K3894" s="240">
        <x:v>130</x:v>
      </x:c>
    </x:row>
    <x:row r="3895" spans="3:11">
      <x:c r="C3895" s="241" t="s">
        <x:v>11187</x:v>
      </x:c>
      <x:c r="D3895" s="240" t="s">
        <x:v>4007</x:v>
      </x:c>
      <x:c r="E3895" s="240">
        <x:v>1</x:v>
      </x:c>
      <x:c r="F3895" s="373" t="s">
        <x:v>7750</x:v>
      </x:c>
      <x:c r="G3895" s="374" t="str">
        <x:f>IF(MID(F3895,LEN(F3895)-2,1)="1","Earring",IF(MID(F3895,LEN(F3895)-2,1)="2","Necklace",IF(MID(F3895,LEN(F3895)-2,1)="3","Bracelet",IF(MID(F3895,LEN(F3895)-2,1)="4","Ring",IF(MID(F3895,LEN(F3895)-2,1)="5","Anklet","")))))</x:f>
        <x:v>Earring</x:v>
      </x:c>
      <x:c r="H3895" s="374">
        <x:v>1</x:v>
      </x:c>
      <x:c r="I3895" s="495" t="s">
        <x:v>10339</x:v>
      </x:c>
      <x:c r="J3895" s="240" t="s">
        <x:v>4183</x:v>
      </x:c>
      <x:c r="K3895" s="240">
        <x:v>200</x:v>
      </x:c>
    </x:row>
    <x:row r="3896" spans="3:11">
      <x:c r="C3896" s="241" t="s">
        <x:v>11369</x:v>
      </x:c>
      <x:c r="D3896" s="240" t="s">
        <x:v>4007</x:v>
      </x:c>
      <x:c r="E3896" s="240">
        <x:v>1</x:v>
      </x:c>
      <x:c r="F3896" s="241" t="s">
        <x:v>8495</x:v>
      </x:c>
      <x:c r="G3896" s="240" t="str">
        <x:f>IF(MID(F3896,LEN(F3896)-2,1)="1","Earring",IF(MID(F3896,LEN(F3896)-2,1)="2","Necklace",IF(MID(F3896,LEN(F3896)-2,1)="3","Bracelet",IF(MID(F3896,LEN(F3896)-2,1)="4","Ring",IF(MID(F3896,LEN(F3896)-2,1)="5","Anklet","")))))</x:f>
        <x:v>Bracelet</x:v>
      </x:c>
      <x:c r="H3896" s="240">
        <x:v>1</x:v>
      </x:c>
      <x:c r="I3896" s="495" t="s">
        <x:v>10339</x:v>
      </x:c>
      <x:c r="J3896" s="240" t="s">
        <x:v>4183</x:v>
      </x:c>
      <x:c r="K3896" s="240">
        <x:v>300</x:v>
      </x:c>
    </x:row>
    <x:row r="3897" spans="3:11">
      <x:c r="C3897" s="241" t="s">
        <x:v>12488</x:v>
      </x:c>
      <x:c r="D3897" s="240" t="s">
        <x:v>4007</x:v>
      </x:c>
      <x:c r="E3897" s="240">
        <x:v>1</x:v>
      </x:c>
      <x:c r="F3897" s="241" t="s">
        <x:v>4386</x:v>
      </x:c>
      <x:c r="G3897" s="240" t="str">
        <x:f>IF(MID(F3897,LEN(F3897)-2,1)="1","Earring",IF(MID(F3897,LEN(F3897)-2,1)="2","Necklace",IF(MID(F3897,LEN(F3897)-2,1)="3","Bracelet",IF(MID(F3897,LEN(F3897)-2,1)="4","Ring",IF(MID(F3897,LEN(F3897)-2,1)="5","Anklet","")))))</x:f>
        <x:v>Ring</x:v>
      </x:c>
      <x:c r="H3897" s="240">
        <x:v>1</x:v>
      </x:c>
      <x:c r="I3897" s="495" t="s">
        <x:v>6487</x:v>
      </x:c>
      <x:c r="J3897" s="240" t="s">
        <x:v>10384</x:v>
      </x:c>
      <x:c r="K3897" s="240">
        <x:v>140</x:v>
      </x:c>
    </x:row>
    <x:row r="3898" spans="3:11">
      <x:c r="C3898" s="241" t="s">
        <x:v>8495</x:v>
      </x:c>
      <x:c r="D3898" s="240" t="str">
        <x:f t="shared" ref="D3898:D3910" si="23">IF(MID(C3898,LEN(C3898)-2,1)="1","Earring",IF(MID(C3898,LEN(C3898)-2,1)="2","Necklace",IF(MID(C3898,LEN(C3898)-2,1)="3","Bracelet",IF(MID(C3898,LEN(C3898)-2,1)="4","Ring",IF(MID(C3898,LEN(C3898)-2,1)="5","Anklet","")))))</x:f>
        <x:v>Bracelet</x:v>
      </x:c>
      <x:c r="E3898" s="240">
        <x:v>1</x:v>
      </x:c>
      <x:c r="F3898" s="366" t="s">
        <x:v>2027</x:v>
      </x:c>
      <x:c r="G3898" s="367" t="str">
        <x:f>IF(MID(F3898,LEN(F3898)-2,1)="1","Earring",IF(MID(F3898,LEN(F3898)-2,1)="2","Necklace",IF(MID(F3898,LEN(F3898)-2,1)="3","Bracelet",IF(MID(F3898,LEN(F3898)-2,1)="4","Ring",IF(MID(F3898,LEN(F3898)-2,1)="5","Anklet","")))))</x:f>
        <x:v>Earring</x:v>
      </x:c>
      <x:c r="H3898" s="367">
        <x:v>1</x:v>
      </x:c>
      <x:c r="I3898" s="495"/>
      <x:c r="J3898" s="240" t="s">
        <x:v>4183</x:v>
      </x:c>
      <x:c r="K3898" s="240">
        <x:v>190</x:v>
      </x:c>
    </x:row>
    <x:row r="3899" spans="3:11">
      <x:c r="C3899" s="241" t="s">
        <x:v>6062</x:v>
      </x:c>
      <x:c r="D3899" s="240" t="str">
        <x:f t="shared" si="23"/>
        <x:v>Bracelet</x:v>
      </x:c>
      <x:c r="E3899" s="240">
        <x:v>1</x:v>
      </x:c>
      <x:c r="F3899" s="241" t="s">
        <x:v>5956</x:v>
      </x:c>
      <x:c r="G3899" s="276" t="s">
        <x:v>11501</x:v>
      </x:c>
      <x:c r="H3899" s="240">
        <x:v>1</x:v>
      </x:c>
      <x:c r="I3899" s="495"/>
      <x:c r="J3899" s="240" t="s">
        <x:v>10384</x:v>
      </x:c>
      <x:c r="K3899" s="240">
        <x:v>85</x:v>
      </x:c>
    </x:row>
    <x:row r="3900" spans="3:11">
      <x:c r="C3900" s="241" t="s">
        <x:v>12527</x:v>
      </x:c>
      <x:c r="D3900" s="240" t="str">
        <x:f t="shared" si="23"/>
        <x:v>Bracelet</x:v>
      </x:c>
      <x:c r="E3900" s="240">
        <x:v>1</x:v>
      </x:c>
      <x:c r="F3900" s="402" t="s">
        <x:v>8500</x:v>
      </x:c>
      <x:c r="G3900" s="250" t="s">
        <x:v>9210</x:v>
      </x:c>
      <x:c r="H3900" s="403">
        <x:v>1</x:v>
      </x:c>
      <x:c r="I3900" s="495"/>
      <x:c r="J3900" s="240" t="s">
        <x:v>4183</x:v>
      </x:c>
      <x:c r="K3900" s="240">
        <x:v>270</x:v>
      </x:c>
    </x:row>
    <x:row r="3901" spans="3:11">
      <x:c r="C3901" s="241" t="s">
        <x:v>5562</x:v>
      </x:c>
      <x:c r="D3901" s="240" t="str">
        <x:f t="shared" si="23"/>
        <x:v>Earring</x:v>
      </x:c>
      <x:c r="E3901" s="240">
        <x:v>1</x:v>
      </x:c>
      <x:c r="F3901" s="241" t="s">
        <x:v>9069</x:v>
      </x:c>
      <x:c r="G3901" s="240" t="str">
        <x:f>IF(MID(F3901,LEN(F3901)-2,1)="1","Earring",IF(MID(F3901,LEN(F3901)-2,1)="2","Necklace",IF(MID(F3901,LEN(F3901)-2,1)="3","Bracelet",IF(MID(F3901,LEN(F3901)-2,1)="4","Ring",IF(MID(F3901,LEN(F3901)-2,1)="5","Anklet","")))))</x:f>
        <x:v>Earring</x:v>
      </x:c>
      <x:c r="H3901" s="240">
        <x:v>1</x:v>
      </x:c>
      <x:c r="I3901" s="495"/>
      <x:c r="J3901" s="240" t="s">
        <x:v>3797</x:v>
      </x:c>
      <x:c r="K3901" s="240">
        <x:v>230</x:v>
      </x:c>
    </x:row>
    <x:row r="3902" spans="3:11">
      <x:c r="C3902" s="241" t="s">
        <x:v>7750</x:v>
      </x:c>
      <x:c r="D3902" s="240" t="str">
        <x:f t="shared" si="23"/>
        <x:v>Earring</x:v>
      </x:c>
      <x:c r="E3902" s="240">
        <x:v>1</x:v>
      </x:c>
      <x:c r="F3902" s="241" t="s">
        <x:v>4487</x:v>
      </x:c>
      <x:c r="G3902" s="240" t="str">
        <x:f>IF(MID(F3902,LEN(F3902)-2,1)="1","Earring",IF(MID(F3902,LEN(F3902)-2,1)="2","Necklace",IF(MID(F3902,LEN(F3902)-2,1)="3","Bracelet",IF(MID(F3902,LEN(F3902)-2,1)="4","Ring",IF(MID(F3902,LEN(F3902)-2,1)="5","Anklet","")))))</x:f>
        <x:v>Necklace</x:v>
      </x:c>
      <x:c r="H3902" s="240">
        <x:v>1</x:v>
      </x:c>
      <x:c r="I3902" s="495" t="s">
        <x:v>10339</x:v>
      </x:c>
      <x:c r="J3902" s="240" t="s">
        <x:v>10384</x:v>
      </x:c>
      <x:c r="K3902" s="240">
        <x:v>180</x:v>
      </x:c>
    </x:row>
    <x:row r="3903" spans="3:11">
      <x:c r="C3903" s="241" t="s">
        <x:v>2027</x:v>
      </x:c>
      <x:c r="D3903" s="240" t="str">
        <x:f t="shared" si="23"/>
        <x:v>Earring</x:v>
      </x:c>
      <x:c r="E3903" s="240">
        <x:v>1</x:v>
      </x:c>
      <x:c r="F3903" s="241" t="s">
        <x:v>9043</x:v>
      </x:c>
      <x:c r="G3903" s="240" t="s">
        <x:v>4007</x:v>
      </x:c>
      <x:c r="H3903" s="240">
        <x:v>1</x:v>
      </x:c>
      <x:c r="I3903" s="495"/>
      <x:c r="J3903" s="240" t="s">
        <x:v>10384</x:v>
      </x:c>
      <x:c r="K3903" s="240">
        <x:v>180</x:v>
      </x:c>
    </x:row>
    <x:row r="3904" spans="3:11">
      <x:c r="C3904" s="241" t="s">
        <x:v>9069</x:v>
      </x:c>
      <x:c r="D3904" s="240" t="str">
        <x:f t="shared" si="23"/>
        <x:v>Earring</x:v>
      </x:c>
      <x:c r="E3904" s="240">
        <x:v>1</x:v>
      </x:c>
      <x:c r="F3904" s="241" t="s">
        <x:v>6062</x:v>
      </x:c>
      <x:c r="G3904" s="240" t="str">
        <x:f>IF(MID(F3904,LEN(F3904)-2,1)="1","Earring",IF(MID(F3904,LEN(F3904)-2,1)="2","Necklace",IF(MID(F3904,LEN(F3904)-2,1)="3","Bracelet",IF(MID(F3904,LEN(F3904)-2,1)="4","Ring",IF(MID(F3904,LEN(F3904)-2,1)="5","Anklet","")))))</x:f>
        <x:v>Bracelet</x:v>
      </x:c>
      <x:c r="H3904" s="240">
        <x:v>1</x:v>
      </x:c>
      <x:c r="I3904" s="495"/>
      <x:c r="J3904" s="240" t="s">
        <x:v>4183</x:v>
      </x:c>
      <x:c r="K3904" s="240">
        <x:v>190</x:v>
      </x:c>
    </x:row>
    <x:row r="3905" spans="3:11">
      <x:c r="C3905" s="241" t="s">
        <x:v>12494</x:v>
      </x:c>
      <x:c r="D3905" s="240" t="str">
        <x:f t="shared" si="23"/>
        <x:v>Earring</x:v>
      </x:c>
      <x:c r="E3905" s="240">
        <x:v>1</x:v>
      </x:c>
      <x:c r="F3905" s="241" t="s">
        <x:v>11187</x:v>
      </x:c>
      <x:c r="G3905" s="240" t="s">
        <x:v>4007</x:v>
      </x:c>
      <x:c r="H3905" s="240">
        <x:v>1</x:v>
      </x:c>
      <x:c r="I3905" s="495"/>
      <x:c r="J3905" s="240" t="s">
        <x:v>9854</x:v>
      </x:c>
      <x:c r="K3905" s="240">
        <x:v>310</x:v>
      </x:c>
    </x:row>
    <x:row r="3906" spans="3:11">
      <x:c r="C3906" s="241" t="s">
        <x:v>8500</x:v>
      </x:c>
      <x:c r="D3906" s="148" t="s">
        <x:v>9210</x:v>
      </x:c>
      <x:c r="E3906" s="240">
        <x:v>1</x:v>
      </x:c>
      <x:c r="F3906" s="241" t="s">
        <x:v>11369</x:v>
      </x:c>
      <x:c r="G3906" s="240" t="s">
        <x:v>4007</x:v>
      </x:c>
      <x:c r="H3906" s="240">
        <x:v>1</x:v>
      </x:c>
      <x:c r="I3906" s="495" t="s">
        <x:v>6487</x:v>
      </x:c>
      <x:c r="J3906" s="240" t="s">
        <x:v>9854</x:v>
      </x:c>
      <x:c r="K3906" s="240">
        <x:v>310</x:v>
      </x:c>
    </x:row>
    <x:row r="3907" spans="3:11">
      <x:c r="C3907" s="241" t="s">
        <x:v>4487</x:v>
      </x:c>
      <x:c r="D3907" s="240" t="str">
        <x:f t="shared" si="23"/>
        <x:v>Necklace</x:v>
      </x:c>
      <x:c r="E3907" s="240">
        <x:v>1</x:v>
      </x:c>
      <x:c r="F3907" s="241" t="s">
        <x:v>12488</x:v>
      </x:c>
      <x:c r="G3907" s="240" t="s">
        <x:v>4007</x:v>
      </x:c>
      <x:c r="H3907" s="240">
        <x:v>1</x:v>
      </x:c>
      <x:c r="I3907" s="495"/>
      <x:c r="J3907" s="240" t="s">
        <x:v>9854</x:v>
      </x:c>
      <x:c r="K3907" s="240">
        <x:v>310</x:v>
      </x:c>
    </x:row>
    <x:row r="3908" spans="3:11">
      <x:c r="C3908" s="241" t="s">
        <x:v>6137</x:v>
      </x:c>
      <x:c r="D3908" s="240" t="str">
        <x:f t="shared" si="23"/>
        <x:v>Necklace</x:v>
      </x:c>
      <x:c r="E3908" s="240">
        <x:v>1</x:v>
      </x:c>
      <x:c r="F3908" s="280" t="s">
        <x:v>12494</x:v>
      </x:c>
      <x:c r="G3908" s="281" t="str">
        <x:f>IF(MID(F3908,LEN(F3908)-2,1)="1","Earring",IF(MID(F3908,LEN(F3908)-2,1)="2","Necklace",IF(MID(F3908,LEN(F3908)-2,1)="3","Bracelet",IF(MID(F3908,LEN(F3908)-2,1)="4","Ring",IF(MID(F3908,LEN(F3908)-2,1)="5","Anklet","")))))</x:f>
        <x:v>Earring</x:v>
      </x:c>
      <x:c r="H3908" s="281">
        <x:v>1</x:v>
      </x:c>
      <x:c r="I3908" s="495"/>
      <x:c r="J3908" s="240" t="s">
        <x:v>9854</x:v>
      </x:c>
      <x:c r="K3908" s="240">
        <x:v>160</x:v>
      </x:c>
    </x:row>
    <x:row r="3909" spans="3:11">
      <x:c r="C3909" s="241" t="s">
        <x:v>5956</x:v>
      </x:c>
      <x:c r="D3909" s="276" t="s">
        <x:v>11501</x:v>
      </x:c>
      <x:c r="E3909" s="240">
        <x:v>1</x:v>
      </x:c>
      <x:c r="F3909" s="280" t="s">
        <x:v>6137</x:v>
      </x:c>
      <x:c r="G3909" s="281" t="str">
        <x:f>IF(MID(F3909,LEN(F3909)-2,1)="1","Earring",IF(MID(F3909,LEN(F3909)-2,1)="2","Necklace",IF(MID(F3909,LEN(F3909)-2,1)="3","Bracelet",IF(MID(F3909,LEN(F3909)-2,1)="4","Ring",IF(MID(F3909,LEN(F3909)-2,1)="5","Anklet","")))))</x:f>
        <x:v>Necklace</x:v>
      </x:c>
      <x:c r="H3909" s="281">
        <x:v>1</x:v>
      </x:c>
      <x:c r="I3909" s="495"/>
      <x:c r="J3909" s="240" t="s">
        <x:v>10384</x:v>
      </x:c>
      <x:c r="K3909" s="240">
        <x:v>190</x:v>
      </x:c>
    </x:row>
    <x:row r="3910" spans="3:11">
      <x:c r="C3910" s="241" t="s">
        <x:v>4386</x:v>
      </x:c>
      <x:c r="D3910" s="240" t="str">
        <x:f t="shared" si="23"/>
        <x:v>Ring</x:v>
      </x:c>
      <x:c r="E3910" s="240">
        <x:v>1</x:v>
      </x:c>
      <x:c r="F3910" s="280" t="s">
        <x:v>12527</x:v>
      </x:c>
      <x:c r="G3910" s="281" t="str">
        <x:f>IF(MID(F3910,LEN(F3910)-2,1)="1","Earring",IF(MID(F3910,LEN(F3910)-2,1)="2","Necklace",IF(MID(F3910,LEN(F3910)-2,1)="3","Bracelet",IF(MID(F3910,LEN(F3910)-2,1)="4","Ring",IF(MID(F3910,LEN(F3910)-2,1)="5","Anklet","")))))</x:f>
        <x:v>Bracelet</x:v>
      </x:c>
      <x:c r="H3910" s="281">
        <x:v>1</x:v>
      </x:c>
      <x:c r="I3910" s="495"/>
      <x:c r="J3910" s="240" t="s">
        <x:v>4183</x:v>
      </x:c>
      <x:c r="K3910" s="240">
        <x:v>290</x:v>
      </x:c>
    </x:row>
    <x:row r="3911" spans="5:5">
      <x:c r="E3911" s="240">
        <x:f>SUM(E3894:E3910)</x:f>
        <x:v>17</x:v>
      </x:c>
    </x:row>
    <x:row r="3912" spans="1:11">
      <x:c r="A3912" s="232">
        <x:v>45988</x:v>
      </x:c>
      <x:c r="B3912" s="499" t="s">
        <x:v>10335</x:v>
      </x:c>
      <x:c r="C3912" s="241" t="s">
        <x:v>7477</x:v>
      </x:c>
      <x:c r="D3912" s="240" t="str">
        <x:f t="shared" ref="D3912:D3923" si="24">IF(MID(C3912,LEN(C3912)-2,1)="1","Earring",IF(MID(C3912,LEN(C3912)-2,1)="2","Necklace",IF(MID(C3912,LEN(C3912)-2,1)="3","Bracelet",IF(MID(C3912,LEN(C3912)-2,1)="4","Ring",IF(MID(C3912,LEN(C3912)-2,1)="5","Anklet","")))))</x:f>
        <x:v>Bracelet</x:v>
      </x:c>
      <x:c r="E3912" s="240">
        <x:v>1</x:v>
      </x:c>
      <x:c r="F3912" s="366" t="s">
        <x:v>7477</x:v>
      </x:c>
      <x:c r="G3912" s="367" t="str">
        <x:f>IF(MID(F3912,LEN(F3912)-2,1)="1","Earring",IF(MID(F3912,LEN(F3912)-2,1)="2","Necklace",IF(MID(F3912,LEN(F3912)-2,1)="3","Bracelet",IF(MID(F3912,LEN(F3912)-2,1)="4","Ring",IF(MID(F3912,LEN(F3912)-2,1)="5","Anklet","")))))</x:f>
        <x:v>Bracelet</x:v>
      </x:c>
      <x:c r="H3912" s="367">
        <x:v>1</x:v>
      </x:c>
      <x:c r="I3912" s="495" t="s">
        <x:v>6487</x:v>
      </x:c>
      <x:c r="J3912" s="240" t="s">
        <x:v>10358</x:v>
      </x:c>
      <x:c r="K3912" s="240">
        <x:v>400</x:v>
      </x:c>
    </x:row>
    <x:row r="3913" spans="3:11">
      <x:c r="C3913" s="241" t="s">
        <x:v>9075</x:v>
      </x:c>
      <x:c r="D3913" s="240" t="str">
        <x:f t="shared" si="24"/>
        <x:v>Bracelet</x:v>
      </x:c>
      <x:c r="E3913" s="240">
        <x:v>1</x:v>
      </x:c>
      <x:c r="F3913" s="241" t="s">
        <x:v>7757</x:v>
      </x:c>
      <x:c r="G3913" s="240" t="str">
        <x:f>IF(MID(F3913,LEN(F3913)-2,1)="1","Earring",IF(MID(F3913,LEN(F3913)-2,1)="2","Necklace",IF(MID(F3913,LEN(F3913)-2,1)="3","Bracelet",IF(MID(F3913,LEN(F3913)-2,1)="4","Ring",IF(MID(F3913,LEN(F3913)-2,1)="5","Anklet","")))))</x:f>
        <x:v>Necklace</x:v>
      </x:c>
      <x:c r="H3913" s="240">
        <x:v>1</x:v>
      </x:c>
      <x:c r="I3913" s="495" t="s">
        <x:v>10339</x:v>
      </x:c>
      <x:c r="J3913" s="240" t="s">
        <x:v>4183</x:v>
      </x:c>
      <x:c r="K3913" s="240">
        <x:v>420</x:v>
      </x:c>
    </x:row>
    <x:row r="3914" spans="3:11">
      <x:c r="C3914" s="241" t="s">
        <x:v>2007</x:v>
      </x:c>
      <x:c r="D3914" s="240" t="str">
        <x:f t="shared" si="24"/>
        <x:v>Bracelet</x:v>
      </x:c>
      <x:c r="E3914" s="240">
        <x:v>1</x:v>
      </x:c>
      <x:c r="F3914" s="402" t="s">
        <x:v>8996</x:v>
      </x:c>
      <x:c r="G3914" s="403" t="str">
        <x:f>IF(MID(F3914,LEN(F3914)-2,1)="1","Earring",IF(MID(F3914,LEN(F3914)-2,1)="2","Necklace",IF(MID(F3914,LEN(F3914)-2,1)="3","Bracelet",IF(MID(F3914,LEN(F3914)-2,1)="4","Ring",IF(MID(F3914,LEN(F3914)-2,1)="5","Anklet","")))))</x:f>
        <x:v>Ring</x:v>
      </x:c>
      <x:c r="H3914" s="403">
        <x:v>1</x:v>
      </x:c>
      <x:c r="I3914" s="495" t="s">
        <x:v>10339</x:v>
      </x:c>
      <x:c r="J3914" s="240" t="s">
        <x:v>10384</x:v>
      </x:c>
      <x:c r="K3914" s="240">
        <x:v>210</x:v>
      </x:c>
    </x:row>
    <x:row r="3915" spans="3:11">
      <x:c r="C3915" s="241" t="s">
        <x:v>6263</x:v>
      </x:c>
      <x:c r="D3915" s="148" t="s">
        <x:v>9210</x:v>
      </x:c>
      <x:c r="E3915" s="240">
        <x:v>1</x:v>
      </x:c>
      <x:c r="F3915" s="241" t="s">
        <x:v>6066</x:v>
      </x:c>
      <x:c r="G3915" s="240" t="str">
        <x:f>IF(MID(F3915,LEN(F3915)-2,1)="1","Earring",IF(MID(F3915,LEN(F3915)-2,1)="2","Necklace",IF(MID(F3915,LEN(F3915)-2,1)="3","Bracelet",IF(MID(F3915,LEN(F3915)-2,1)="4","Ring",IF(MID(F3915,LEN(F3915)-2,1)="5","Anklet","")))))</x:f>
        <x:v>Necklace</x:v>
      </x:c>
      <x:c r="H3915" s="240">
        <x:v>1</x:v>
      </x:c>
      <x:c r="I3915" s="495"/>
      <x:c r="J3915" s="240" t="s">
        <x:v>4183</x:v>
      </x:c>
      <x:c r="K3915" s="240">
        <x:v>260</x:v>
      </x:c>
    </x:row>
    <x:row r="3916" spans="3:11">
      <x:c r="C3916" s="241" t="s">
        <x:v>2610</x:v>
      </x:c>
      <x:c r="D3916" s="148" t="s">
        <x:v>9210</x:v>
      </x:c>
      <x:c r="E3916" s="240">
        <x:v>1</x:v>
      </x:c>
      <x:c r="F3916" s="241" t="s">
        <x:v>6253</x:v>
      </x:c>
      <x:c r="G3916" s="240" t="str">
        <x:f>IF(MID(F3916,LEN(F3916)-2,1)="1","Earring",IF(MID(F3916,LEN(F3916)-2,1)="2","Necklace",IF(MID(F3916,LEN(F3916)-2,1)="3","Bracelet",IF(MID(F3916,LEN(F3916)-2,1)="4","Ring",IF(MID(F3916,LEN(F3916)-2,1)="5","Anklet","")))))</x:f>
        <x:v>Necklace</x:v>
      </x:c>
      <x:c r="H3916" s="240">
        <x:v>1</x:v>
      </x:c>
      <x:c r="I3916" s="495"/>
      <x:c r="J3916" s="240" t="s">
        <x:v>10384</x:v>
      </x:c>
      <x:c r="K3916" s="240">
        <x:v>180</x:v>
      </x:c>
    </x:row>
    <x:row r="3917" spans="3:11">
      <x:c r="C3917" s="241" t="s">
        <x:v>7757</x:v>
      </x:c>
      <x:c r="D3917" s="240" t="str">
        <x:f t="shared" si="24"/>
        <x:v>Necklace</x:v>
      </x:c>
      <x:c r="E3917" s="240">
        <x:v>1</x:v>
      </x:c>
      <x:c r="F3917" s="241" t="s">
        <x:v>9075</x:v>
      </x:c>
      <x:c r="G3917" s="240" t="str">
        <x:f>IF(MID(F3917,LEN(F3917)-2,1)="1","Earring",IF(MID(F3917,LEN(F3917)-2,1)="2","Necklace",IF(MID(F3917,LEN(F3917)-2,1)="3","Bracelet",IF(MID(F3917,LEN(F3917)-2,1)="4","Ring",IF(MID(F3917,LEN(F3917)-2,1)="5","Anklet","")))))</x:f>
        <x:v>Bracelet</x:v>
      </x:c>
      <x:c r="H3917" s="240">
        <x:v>1</x:v>
      </x:c>
      <x:c r="I3917" s="495"/>
      <x:c r="J3917" s="240" t="s">
        <x:v>4183</x:v>
      </x:c>
      <x:c r="K3917" s="240">
        <x:v>180</x:v>
      </x:c>
    </x:row>
    <x:row r="3918" spans="3:11">
      <x:c r="C3918" s="241" t="s">
        <x:v>6066</x:v>
      </x:c>
      <x:c r="D3918" s="240" t="str">
        <x:f t="shared" si="24"/>
        <x:v>Necklace</x:v>
      </x:c>
      <x:c r="E3918" s="240">
        <x:v>1</x:v>
      </x:c>
      <x:c r="F3918" s="241" t="s">
        <x:v>6278</x:v>
      </x:c>
      <x:c r="G3918" s="240" t="str">
        <x:f>IF(MID(F3918,LEN(F3918)-2,1)="1","Earring",IF(MID(F3918,LEN(F3918)-2,1)="2","Necklace",IF(MID(F3918,LEN(F3918)-2,1)="3","Bracelet",IF(MID(F3918,LEN(F3918)-2,1)="4","Ring",IF(MID(F3918,LEN(F3918)-2,1)="5","Anklet","")))))</x:f>
        <x:v>Necklace</x:v>
      </x:c>
      <x:c r="H3918" s="240">
        <x:v>1</x:v>
      </x:c>
      <x:c r="I3918" s="495" t="s">
        <x:v>10339</x:v>
      </x:c>
      <x:c r="J3918" s="240" t="s">
        <x:v>10384</x:v>
      </x:c>
      <x:c r="K3918" s="240">
        <x:v>160</x:v>
      </x:c>
    </x:row>
    <x:row r="3919" spans="3:11">
      <x:c r="C3919" s="241" t="s">
        <x:v>6253</x:v>
      </x:c>
      <x:c r="D3919" s="240" t="str">
        <x:f t="shared" si="24"/>
        <x:v>Necklace</x:v>
      </x:c>
      <x:c r="E3919" s="240">
        <x:v>1</x:v>
      </x:c>
      <x:c r="F3919" s="241" t="s">
        <x:v>6263</x:v>
      </x:c>
      <x:c r="G3919" s="148" t="s">
        <x:v>9210</x:v>
      </x:c>
      <x:c r="H3919" s="240">
        <x:v>1</x:v>
      </x:c>
      <x:c r="I3919" s="495"/>
      <x:c r="J3919" s="240" t="s">
        <x:v>10384</x:v>
      </x:c>
      <x:c r="K3919" s="240">
        <x:v>150</x:v>
      </x:c>
    </x:row>
    <x:row r="3920" spans="3:11">
      <x:c r="C3920" s="241" t="s">
        <x:v>6278</x:v>
      </x:c>
      <x:c r="D3920" s="240" t="str">
        <x:f t="shared" si="24"/>
        <x:v>Necklace</x:v>
      </x:c>
      <x:c r="E3920" s="240">
        <x:v>1</x:v>
      </x:c>
      <x:c r="F3920" s="280" t="s">
        <x:v>2007</x:v>
      </x:c>
      <x:c r="G3920" s="281" t="str">
        <x:f>IF(MID(F3920,LEN(F3920)-2,1)="1","Earring",IF(MID(F3920,LEN(F3920)-2,1)="2","Necklace",IF(MID(F3920,LEN(F3920)-2,1)="3","Bracelet",IF(MID(F3920,LEN(F3920)-2,1)="4","Ring",IF(MID(F3920,LEN(F3920)-2,1)="5","Anklet","")))))</x:f>
        <x:v>Bracelet</x:v>
      </x:c>
      <x:c r="H3920" s="281">
        <x:v>1</x:v>
      </x:c>
      <x:c r="I3920" s="495"/>
      <x:c r="J3920" s="240" t="s">
        <x:v>10384</x:v>
      </x:c>
      <x:c r="K3920" s="240">
        <x:v>190</x:v>
      </x:c>
    </x:row>
    <x:row r="3921" spans="3:11">
      <x:c r="C3921" s="241" t="s">
        <x:v>12442</x:v>
      </x:c>
      <x:c r="D3921" s="240" t="str">
        <x:f t="shared" si="24"/>
        <x:v>Necklace</x:v>
      </x:c>
      <x:c r="E3921" s="240">
        <x:v>1</x:v>
      </x:c>
      <x:c r="F3921" s="280" t="s">
        <x:v>12442</x:v>
      </x:c>
      <x:c r="G3921" s="281" t="str">
        <x:f>IF(MID(F3921,LEN(F3921)-2,1)="1","Earring",IF(MID(F3921,LEN(F3921)-2,1)="2","Necklace",IF(MID(F3921,LEN(F3921)-2,1)="3","Bracelet",IF(MID(F3921,LEN(F3921)-2,1)="4","Ring",IF(MID(F3921,LEN(F3921)-2,1)="5","Anklet","")))))</x:f>
        <x:v>Necklace</x:v>
      </x:c>
      <x:c r="H3921" s="281">
        <x:v>1</x:v>
      </x:c>
      <x:c r="I3921" s="495"/>
      <x:c r="J3921" s="240" t="s">
        <x:v>10384</x:v>
      </x:c>
      <x:c r="K3921" s="240">
        <x:v>150</x:v>
      </x:c>
    </x:row>
    <x:row r="3922" spans="3:11">
      <x:c r="C3922" s="241" t="s">
        <x:v>2471</x:v>
      </x:c>
      <x:c r="D3922" s="240" t="str">
        <x:f t="shared" si="24"/>
        <x:v>Necklace</x:v>
      </x:c>
      <x:c r="E3922" s="240">
        <x:v>1</x:v>
      </x:c>
      <x:c r="F3922" s="280" t="s">
        <x:v>2471</x:v>
      </x:c>
      <x:c r="G3922" s="281" t="str">
        <x:f>IF(MID(F3922,LEN(F3922)-2,1)="1","Earring",IF(MID(F3922,LEN(F3922)-2,1)="2","Necklace",IF(MID(F3922,LEN(F3922)-2,1)="3","Bracelet",IF(MID(F3922,LEN(F3922)-2,1)="4","Ring",IF(MID(F3922,LEN(F3922)-2,1)="5","Anklet","")))))</x:f>
        <x:v>Necklace</x:v>
      </x:c>
      <x:c r="H3922" s="281">
        <x:v>1</x:v>
      </x:c>
      <x:c r="I3922" s="495"/>
      <x:c r="J3922" s="240" t="s">
        <x:v>10384</x:v>
      </x:c>
      <x:c r="K3922" s="240">
        <x:v>160</x:v>
      </x:c>
    </x:row>
    <x:row r="3923" spans="3:11">
      <x:c r="C3923" s="241" t="s">
        <x:v>8996</x:v>
      </x:c>
      <x:c r="D3923" s="240" t="str">
        <x:f t="shared" si="24"/>
        <x:v>Ring</x:v>
      </x:c>
      <x:c r="E3923" s="240">
        <x:v>1</x:v>
      </x:c>
      <x:c r="F3923" s="280" t="s">
        <x:v>2610</x:v>
      </x:c>
      <x:c r="G3923" s="234" t="s">
        <x:v>9210</x:v>
      </x:c>
      <x:c r="H3923" s="281">
        <x:v>1</x:v>
      </x:c>
      <x:c r="I3923" s="495"/>
      <x:c r="J3923" s="240" t="s">
        <x:v>10384</x:v>
      </x:c>
      <x:c r="K3923" s="240">
        <x:v>180</x:v>
      </x:c>
    </x:row>
    <x:row r="3924" spans="5:5">
      <x:c r="E3924" s="240">
        <x:f>SUM(E3912:E3923)</x:f>
        <x:v>12</x:v>
      </x:c>
    </x:row>
    <x:row r="3925" spans="1:11">
      <x:c r="A3925" s="232">
        <x:v>45989</x:v>
      </x:c>
      <x:c r="B3925" s="499" t="s">
        <x:v>10292</x:v>
      </x:c>
      <x:c r="C3925" s="241" t="s">
        <x:v>9235</x:v>
      </x:c>
      <x:c r="D3925" s="240" t="str">
        <x:f t="shared" ref="D3925:D3945" si="25">IF(MID(C3925,LEN(C3925)-2,1)="1","Earring",IF(MID(C3925,LEN(C3925)-2,1)="2","Necklace",IF(MID(C3925,LEN(C3925)-2,1)="3","Bracelet",IF(MID(C3925,LEN(C3925)-2,1)="4","Ring",IF(MID(C3925,LEN(C3925)-2,1)="5","Anklet","")))))</x:f>
        <x:v>Bracelet</x:v>
      </x:c>
      <x:c r="E3925" s="240">
        <x:v>1</x:v>
      </x:c>
      <x:c r="F3925" s="241" t="s">
        <x:v>11197</x:v>
      </x:c>
      <x:c r="G3925" s="240" t="str">
        <x:f>IF(MID(F3925,LEN(F3925)-2,1)="1","Earring",IF(MID(F3925,LEN(F3925)-2,1)="2","Necklace",IF(MID(F3925,LEN(F3925)-2,1)="3","Bracelet",IF(MID(F3925,LEN(F3925)-2,1)="4","Ring",IF(MID(F3925,LEN(F3925)-2,1)="5","Anklet","")))))</x:f>
        <x:v>Earring</x:v>
      </x:c>
      <x:c r="H3925" s="240">
        <x:v>1</x:v>
      </x:c>
      <x:c r="I3925" s="495" t="s">
        <x:v>10339</x:v>
      </x:c>
      <x:c r="J3925" s="240" t="s">
        <x:v>3797</x:v>
      </x:c>
      <x:c r="K3925" s="240">
        <x:v>200</x:v>
      </x:c>
    </x:row>
    <x:row r="3926" spans="3:11">
      <x:c r="C3926" s="241" t="s">
        <x:v>4568</x:v>
      </x:c>
      <x:c r="D3926" s="240" t="str">
        <x:f t="shared" si="25"/>
        <x:v>Bracelet</x:v>
      </x:c>
      <x:c r="E3926" s="240">
        <x:v>1</x:v>
      </x:c>
      <x:c r="F3926" s="576" t="s">
        <x:v>1949</x:v>
      </x:c>
      <x:c r="G3926" s="577" t="str">
        <x:f>IF(MID(F3926,LEN(F3926)-2,1)="1","Earring",IF(MID(F3926,LEN(F3926)-2,1)="2","Necklace",IF(MID(F3926,LEN(F3926)-2,1)="3","Bracelet",IF(MID(F3926,LEN(F3926)-2,1)="4","Ring",IF(MID(F3926,LEN(F3926)-2,1)="5","Anklet","")))))</x:f>
        <x:v>Earring</x:v>
      </x:c>
      <x:c r="H3926" s="577">
        <x:v>1</x:v>
      </x:c>
      <x:c r="I3926" s="495"/>
      <x:c r="J3926" s="240" t="s">
        <x:v>9854</x:v>
      </x:c>
      <x:c r="K3926" s="240">
        <x:v>150</x:v>
      </x:c>
    </x:row>
    <x:row r="3927" spans="3:11">
      <x:c r="C3927" s="241" t="s">
        <x:v>6026</x:v>
      </x:c>
      <x:c r="D3927" s="240" t="str">
        <x:f t="shared" si="25"/>
        <x:v>Bracelet</x:v>
      </x:c>
      <x:c r="E3927" s="240">
        <x:v>1</x:v>
      </x:c>
      <x:c r="F3927" s="241" t="s">
        <x:v>9245</x:v>
      </x:c>
      <x:c r="G3927" s="240" t="str">
        <x:f>IF(MID(F3927,LEN(F3927)-2,1)="1","Earring",IF(MID(F3927,LEN(F3927)-2,1)="2","Necklace",IF(MID(F3927,LEN(F3927)-2,1)="3","Bracelet",IF(MID(F3927,LEN(F3927)-2,1)="4","Ring",IF(MID(F3927,LEN(F3927)-2,1)="5","Anklet","")))))</x:f>
        <x:v>Necklace</x:v>
      </x:c>
      <x:c r="H3927" s="240">
        <x:v>1</x:v>
      </x:c>
      <x:c r="I3927" s="495" t="s">
        <x:v>10339</x:v>
      </x:c>
      <x:c r="J3927" s="240" t="s">
        <x:v>10358</x:v>
      </x:c>
      <x:c r="K3927" s="240">
        <x:v>580</x:v>
      </x:c>
    </x:row>
    <x:row r="3928" spans="3:11">
      <x:c r="C3928" s="241" t="s">
        <x:v>8545</x:v>
      </x:c>
      <x:c r="D3928" s="240" t="str">
        <x:f t="shared" si="25"/>
        <x:v>Bracelet</x:v>
      </x:c>
      <x:c r="E3928" s="240">
        <x:v>1</x:v>
      </x:c>
      <x:c r="F3928" s="241" t="s">
        <x:v>8506</x:v>
      </x:c>
      <x:c r="G3928" s="240" t="str">
        <x:f>IF(MID(F3928,LEN(F3928)-2,1)="1","Earring",IF(MID(F3928,LEN(F3928)-2,1)="2","Necklace",IF(MID(F3928,LEN(F3928)-2,1)="3","Bracelet",IF(MID(F3928,LEN(F3928)-2,1)="4","Ring",IF(MID(F3928,LEN(F3928)-2,1)="5","Anklet","")))))</x:f>
        <x:v>Necklace</x:v>
      </x:c>
      <x:c r="H3928" s="240">
        <x:v>1</x:v>
      </x:c>
      <x:c r="I3928" s="495" t="s">
        <x:v>6487</x:v>
      </x:c>
      <x:c r="J3928" s="240" t="s">
        <x:v>12607</x:v>
      </x:c>
      <x:c r="K3928" s="240">
        <x:v>320</x:v>
      </x:c>
    </x:row>
    <x:row r="3929" spans="3:11">
      <x:c r="C3929" s="241" t="s">
        <x:v>7866</x:v>
      </x:c>
      <x:c r="D3929" s="240" t="str">
        <x:f t="shared" si="25"/>
        <x:v>Bracelet</x:v>
      </x:c>
      <x:c r="E3929" s="240">
        <x:v>1</x:v>
      </x:c>
      <x:c r="F3929" s="736" t="s">
        <x:v>6260</x:v>
      </x:c>
      <x:c r="G3929" s="737" t="str">
        <x:f>IF(MID(F3929,LEN(F3929)-2,1)="1","Earring",IF(MID(F3929,LEN(F3929)-2,1)="2","Necklace",IF(MID(F3929,LEN(F3929)-2,1)="3","Bracelet",IF(MID(F3929,LEN(F3929)-2,1)="4","Ring",IF(MID(F3929,LEN(F3929)-2,1)="5","Anklet","")))))</x:f>
        <x:v>Ring</x:v>
      </x:c>
      <x:c r="H3929" s="737">
        <x:v>1</x:v>
      </x:c>
      <x:c r="I3929" s="495"/>
      <x:c r="J3929" s="240" t="s">
        <x:v>12607</x:v>
      </x:c>
      <x:c r="K3929" s="240">
        <x:v>130</x:v>
      </x:c>
    </x:row>
    <x:row r="3930" spans="3:11">
      <x:c r="C3930" s="241" t="s">
        <x:v>11197</x:v>
      </x:c>
      <x:c r="D3930" s="240" t="str">
        <x:f t="shared" si="25"/>
        <x:v>Earring</x:v>
      </x:c>
      <x:c r="E3930" s="240">
        <x:v>1</x:v>
      </x:c>
      <x:c r="F3930" s="241" t="s">
        <x:v>6133</x:v>
      </x:c>
      <x:c r="G3930" s="240" t="str">
        <x:f>IF(MID(F3930,LEN(F3930)-2,1)="1","Earring",IF(MID(F3930,LEN(F3930)-2,1)="2","Necklace",IF(MID(F3930,LEN(F3930)-2,1)="3","Bracelet",IF(MID(F3930,LEN(F3930)-2,1)="4","Ring",IF(MID(F3930,LEN(F3930)-2,1)="5","Anklet","")))))</x:f>
        <x:v>Necklace</x:v>
      </x:c>
      <x:c r="H3930" s="240">
        <x:v>2</x:v>
      </x:c>
      <x:c r="I3930" s="495" t="s">
        <x:v>10339</x:v>
      </x:c>
      <x:c r="J3930" s="240" t="s">
        <x:v>12607</x:v>
      </x:c>
      <x:c r="K3930" s="240">
        <x:v>240</x:v>
      </x:c>
    </x:row>
    <x:row r="3931" spans="3:11">
      <x:c r="C3931" s="241" t="s">
        <x:v>1949</x:v>
      </x:c>
      <x:c r="D3931" s="240" t="str">
        <x:f t="shared" si="25"/>
        <x:v>Earring</x:v>
      </x:c>
      <x:c r="E3931" s="240">
        <x:v>1</x:v>
      </x:c>
      <x:c r="F3931" s="734" t="s">
        <x:v>8980</x:v>
      </x:c>
      <x:c r="G3931" s="735" t="str">
        <x:f>IF(MID(F3931,LEN(F3931)-2,1)="1","Earring",IF(MID(F3931,LEN(F3931)-2,1)="2","Necklace",IF(MID(F3931,LEN(F3931)-2,1)="3","Bracelet",IF(MID(F3931,LEN(F3931)-2,1)="4","Ring",IF(MID(F3931,LEN(F3931)-2,1)="5","Anklet","")))))</x:f>
        <x:v>Ring</x:v>
      </x:c>
      <x:c r="H3931" s="735">
        <x:v>1</x:v>
      </x:c>
      <x:c r="I3931" s="495" t="s">
        <x:v>6487</x:v>
      </x:c>
      <x:c r="J3931" s="240" t="s">
        <x:v>12607</x:v>
      </x:c>
      <x:c r="K3931" s="240">
        <x:v>160</x:v>
      </x:c>
    </x:row>
    <x:row r="3932" spans="3:11">
      <x:c r="C3932" s="241" t="s">
        <x:v>2133</x:v>
      </x:c>
      <x:c r="D3932" s="240" t="str">
        <x:f t="shared" si="25"/>
        <x:v>Earring</x:v>
      </x:c>
      <x:c r="E3932" s="240">
        <x:v>1</x:v>
      </x:c>
      <x:c r="F3932" s="734" t="s">
        <x:v>9235</x:v>
      </x:c>
      <x:c r="G3932" s="735" t="str">
        <x:f>IF(MID(F3932,LEN(F3932)-2,1)="1","Earring",IF(MID(F3932,LEN(F3932)-2,1)="2","Necklace",IF(MID(F3932,LEN(F3932)-2,1)="3","Bracelet",IF(MID(F3932,LEN(F3932)-2,1)="4","Ring",IF(MID(F3932,LEN(F3932)-2,1)="5","Anklet","")))))</x:f>
        <x:v>Bracelet</x:v>
      </x:c>
      <x:c r="H3932" s="735">
        <x:v>1</x:v>
      </x:c>
      <x:c r="I3932" s="495"/>
      <x:c r="J3932" s="240" t="s">
        <x:v>10384</x:v>
      </x:c>
      <x:c r="K3932" s="240">
        <x:v>150</x:v>
      </x:c>
    </x:row>
    <x:row r="3933" spans="3:11">
      <x:c r="C3933" s="241" t="s">
        <x:v>6225</x:v>
      </x:c>
      <x:c r="D3933" s="240" t="str">
        <x:f t="shared" si="25"/>
        <x:v>Earring</x:v>
      </x:c>
      <x:c r="E3933" s="240">
        <x:v>1</x:v>
      </x:c>
      <x:c r="F3933" s="734" t="s">
        <x:v>4568</x:v>
      </x:c>
      <x:c r="G3933" s="735" t="str">
        <x:f>IF(MID(F3933,LEN(F3933)-2,1)="1","Earring",IF(MID(F3933,LEN(F3933)-2,1)="2","Necklace",IF(MID(F3933,LEN(F3933)-2,1)="3","Bracelet",IF(MID(F3933,LEN(F3933)-2,1)="4","Ring",IF(MID(F3933,LEN(F3933)-2,1)="5","Anklet","")))))</x:f>
        <x:v>Bracelet</x:v>
      </x:c>
      <x:c r="H3933" s="735">
        <x:v>1</x:v>
      </x:c>
      <x:c r="I3933" s="495"/>
      <x:c r="J3933" s="240" t="s">
        <x:v>10384</x:v>
      </x:c>
      <x:c r="K3933" s="240">
        <x:v>180</x:v>
      </x:c>
    </x:row>
    <x:row r="3934" spans="3:11">
      <x:c r="C3934" s="241" t="s">
        <x:v>6259</x:v>
      </x:c>
      <x:c r="D3934" s="240" t="str">
        <x:f t="shared" si="25"/>
        <x:v>Earring</x:v>
      </x:c>
      <x:c r="E3934" s="240">
        <x:v>1</x:v>
      </x:c>
      <x:c r="F3934" s="241" t="s">
        <x:v>5983</x:v>
      </x:c>
      <x:c r="G3934" s="240" t="str">
        <x:f>IF(MID(F3934,LEN(F3934)-2,1)="1","Earring",IF(MID(F3934,LEN(F3934)-2,1)="2","Necklace",IF(MID(F3934,LEN(F3934)-2,1)="3","Bracelet",IF(MID(F3934,LEN(F3934)-2,1)="4","Ring",IF(MID(F3934,LEN(F3934)-2,1)="5","Anklet","")))))</x:f>
        <x:v>Necklace</x:v>
      </x:c>
      <x:c r="H3934" s="240">
        <x:v>1</x:v>
      </x:c>
      <x:c r="I3934" s="495"/>
      <x:c r="J3934" s="240" t="s">
        <x:v>4183</x:v>
      </x:c>
      <x:c r="K3934" s="240">
        <x:v>230</x:v>
      </x:c>
    </x:row>
    <x:row r="3935" spans="3:11">
      <x:c r="C3935" s="241" t="s">
        <x:v>5476</x:v>
      </x:c>
      <x:c r="D3935" s="240" t="str">
        <x:f t="shared" si="25"/>
        <x:v>Earring</x:v>
      </x:c>
      <x:c r="E3935" s="240">
        <x:v>1</x:v>
      </x:c>
      <x:c r="F3935" s="241" t="s">
        <x:v>6026</x:v>
      </x:c>
      <x:c r="G3935" s="240" t="str">
        <x:f>IF(MID(F3935,LEN(F3935)-2,1)="1","Earring",IF(MID(F3935,LEN(F3935)-2,1)="2","Necklace",IF(MID(F3935,LEN(F3935)-2,1)="3","Bracelet",IF(MID(F3935,LEN(F3935)-2,1)="4","Ring",IF(MID(F3935,LEN(F3935)-2,1)="5","Anklet","")))))</x:f>
        <x:v>Bracelet</x:v>
      </x:c>
      <x:c r="H3935" s="240">
        <x:v>1</x:v>
      </x:c>
      <x:c r="I3935" s="495"/>
      <x:c r="J3935" s="240" t="s">
        <x:v>10384</x:v>
      </x:c>
      <x:c r="K3935" s="240">
        <x:v>140</x:v>
      </x:c>
    </x:row>
    <x:row r="3936" spans="3:11">
      <x:c r="C3936" s="241" t="s">
        <x:v>12679</x:v>
      </x:c>
      <x:c r="D3936" s="240" t="str">
        <x:f t="shared" si="25"/>
        <x:v>Earring</x:v>
      </x:c>
      <x:c r="E3936" s="240">
        <x:v>1</x:v>
      </x:c>
      <x:c r="F3936" s="241" t="s">
        <x:v>8388</x:v>
      </x:c>
      <x:c r="G3936" s="276" t="s">
        <x:v>6135</x:v>
      </x:c>
      <x:c r="H3936" s="240">
        <x:v>1</x:v>
      </x:c>
      <x:c r="I3936" s="495"/>
      <x:c r="J3936" s="240" t="s">
        <x:v>4183</x:v>
      </x:c>
      <x:c r="K3936" s="240">
        <x:v>110</x:v>
      </x:c>
    </x:row>
    <x:row r="3937" spans="3:11">
      <x:c r="C3937" s="241" t="s">
        <x:v>8506</x:v>
      </x:c>
      <x:c r="D3937" s="240" t="str">
        <x:f t="shared" si="25"/>
        <x:v>Necklace</x:v>
      </x:c>
      <x:c r="E3937" s="240">
        <x:v>1</x:v>
      </x:c>
      <x:c r="F3937" s="241" t="s">
        <x:v>4457</x:v>
      </x:c>
      <x:c r="G3937" s="240" t="str">
        <x:f>IF(MID(F3937,LEN(F3937)-2,1)="1","Earring",IF(MID(F3937,LEN(F3937)-2,1)="2","Necklace",IF(MID(F3937,LEN(F3937)-2,1)="3","Bracelet",IF(MID(F3937,LEN(F3937)-2,1)="4","Ring",IF(MID(F3937,LEN(F3937)-2,1)="5","Anklet","")))))</x:f>
        <x:v>Necklace</x:v>
      </x:c>
      <x:c r="H3937" s="240">
        <x:v>1</x:v>
      </x:c>
      <x:c r="I3937" s="495"/>
      <x:c r="J3937" s="240" t="s">
        <x:v>10384</x:v>
      </x:c>
      <x:c r="K3937" s="240">
        <x:v>190</x:v>
      </x:c>
    </x:row>
    <x:row r="3938" spans="3:11">
      <x:c r="C3938" s="241" t="s">
        <x:v>6133</x:v>
      </x:c>
      <x:c r="D3938" s="240" t="str">
        <x:f t="shared" si="25"/>
        <x:v>Necklace</x:v>
      </x:c>
      <x:c r="E3938" s="240">
        <x:v>2</x:v>
      </x:c>
      <x:c r="F3938" s="241" t="s">
        <x:v>2133</x:v>
      </x:c>
      <x:c r="G3938" s="240" t="str">
        <x:f>IF(MID(F3938,LEN(F3938)-2,1)="1","Earring",IF(MID(F3938,LEN(F3938)-2,1)="2","Necklace",IF(MID(F3938,LEN(F3938)-2,1)="3","Bracelet",IF(MID(F3938,LEN(F3938)-2,1)="4","Ring",IF(MID(F3938,LEN(F3938)-2,1)="5","Anklet","")))))</x:f>
        <x:v>Earring</x:v>
      </x:c>
      <x:c r="H3938" s="240">
        <x:v>1</x:v>
      </x:c>
      <x:c r="I3938" s="495"/>
      <x:c r="J3938" s="240" t="s">
        <x:v>10384</x:v>
      </x:c>
      <x:c r="K3938" s="240">
        <x:v>90</x:v>
      </x:c>
    </x:row>
    <x:row r="3939" spans="3:11">
      <x:c r="C3939" s="241" t="s">
        <x:v>5983</x:v>
      </x:c>
      <x:c r="D3939" s="240" t="str">
        <x:f t="shared" si="25"/>
        <x:v>Necklace</x:v>
      </x:c>
      <x:c r="E3939" s="240">
        <x:v>1</x:v>
      </x:c>
      <x:c r="F3939" s="396" t="s">
        <x:v>6225</x:v>
      </x:c>
      <x:c r="G3939" s="397" t="str">
        <x:f>IF(MID(F3939,LEN(F3939)-2,1)="1","Earring",IF(MID(F3939,LEN(F3939)-2,1)="2","Necklace",IF(MID(F3939,LEN(F3939)-2,1)="3","Bracelet",IF(MID(F3939,LEN(F3939)-2,1)="4","Ring",IF(MID(F3939,LEN(F3939)-2,1)="5","Anklet","")))))</x:f>
        <x:v>Earring</x:v>
      </x:c>
      <x:c r="H3939" s="397">
        <x:v>1</x:v>
      </x:c>
      <x:c r="I3939" s="495"/>
      <x:c r="J3939" s="240" t="s">
        <x:v>3797</x:v>
      </x:c>
      <x:c r="K3939" s="240">
        <x:v>230</x:v>
      </x:c>
    </x:row>
    <x:row r="3940" spans="3:11">
      <x:c r="C3940" s="241" t="s">
        <x:v>9245</x:v>
      </x:c>
      <x:c r="D3940" s="240" t="str">
        <x:f t="shared" si="25"/>
        <x:v>Necklace</x:v>
      </x:c>
      <x:c r="E3940" s="240">
        <x:v>1</x:v>
      </x:c>
      <x:c r="F3940" s="396" t="s">
        <x:v>8545</x:v>
      </x:c>
      <x:c r="G3940" s="397" t="str">
        <x:f>IF(MID(F3940,LEN(F3940)-2,1)="1","Earring",IF(MID(F3940,LEN(F3940)-2,1)="2","Necklace",IF(MID(F3940,LEN(F3940)-2,1)="3","Bracelet",IF(MID(F3940,LEN(F3940)-2,1)="4","Ring",IF(MID(F3940,LEN(F3940)-2,1)="5","Anklet","")))))</x:f>
        <x:v>Bracelet</x:v>
      </x:c>
      <x:c r="H3940" s="397">
        <x:v>1</x:v>
      </x:c>
      <x:c r="I3940" s="495"/>
      <x:c r="J3940" s="240" t="s">
        <x:v>10384</x:v>
      </x:c>
      <x:c r="K3940" s="240">
        <x:v>150</x:v>
      </x:c>
    </x:row>
    <x:row r="3941" spans="3:11">
      <x:c r="C3941" s="241" t="s">
        <x:v>4457</x:v>
      </x:c>
      <x:c r="D3941" s="240" t="str">
        <x:f t="shared" si="25"/>
        <x:v>Necklace</x:v>
      </x:c>
      <x:c r="E3941" s="240">
        <x:v>1</x:v>
      </x:c>
      <x:c r="F3941" s="396" t="s">
        <x:v>6157</x:v>
      </x:c>
      <x:c r="G3941" s="397" t="str">
        <x:f>IF(MID(F3941,LEN(F3941)-2,1)="1","Earring",IF(MID(F3941,LEN(F3941)-2,1)="2","Necklace",IF(MID(F3941,LEN(F3941)-2,1)="3","Bracelet",IF(MID(F3941,LEN(F3941)-2,1)="4","Ring",IF(MID(F3941,LEN(F3941)-2,1)="5","Anklet","")))))</x:f>
        <x:v>Ring</x:v>
      </x:c>
      <x:c r="H3941" s="397">
        <x:v>1</x:v>
      </x:c>
      <x:c r="I3941" s="495"/>
      <x:c r="J3941" s="240" t="s">
        <x:v>12607</x:v>
      </x:c>
      <x:c r="K3941" s="240">
        <x:v>150</x:v>
      </x:c>
    </x:row>
    <x:row r="3942" spans="3:11">
      <x:c r="C3942" s="241" t="s">
        <x:v>8388</x:v>
      </x:c>
      <x:c r="D3942" s="276" t="s">
        <x:v>6135</x:v>
      </x:c>
      <x:c r="E3942" s="240">
        <x:v>1</x:v>
      </x:c>
      <x:c r="F3942" s="241" t="s">
        <x:v>6259</x:v>
      </x:c>
      <x:c r="G3942" s="240" t="str">
        <x:f>IF(MID(F3942,LEN(F3942)-2,1)="1","Earring",IF(MID(F3942,LEN(F3942)-2,1)="2","Necklace",IF(MID(F3942,LEN(F3942)-2,1)="3","Bracelet",IF(MID(F3942,LEN(F3942)-2,1)="4","Ring",IF(MID(F3942,LEN(F3942)-2,1)="5","Anklet","")))))</x:f>
        <x:v>Earring</x:v>
      </x:c>
      <x:c r="H3942" s="240">
        <x:v>1</x:v>
      </x:c>
      <x:c r="I3942" s="495"/>
      <x:c r="J3942" s="240" t="s">
        <x:v>3797</x:v>
      </x:c>
      <x:c r="K3942" s="240">
        <x:v>290</x:v>
      </x:c>
    </x:row>
    <x:row r="3943" spans="3:11">
      <x:c r="C3943" s="241" t="s">
        <x:v>6260</x:v>
      </x:c>
      <x:c r="D3943" s="240" t="str">
        <x:f t="shared" si="25"/>
        <x:v>Ring</x:v>
      </x:c>
      <x:c r="E3943" s="240">
        <x:v>1</x:v>
      </x:c>
      <x:c r="F3943" s="280" t="s">
        <x:v>5476</x:v>
      </x:c>
      <x:c r="G3943" s="281" t="str">
        <x:f>IF(MID(F3943,LEN(F3943)-2,1)="1","Earring",IF(MID(F3943,LEN(F3943)-2,1)="2","Necklace",IF(MID(F3943,LEN(F3943)-2,1)="3","Bracelet",IF(MID(F3943,LEN(F3943)-2,1)="4","Ring",IF(MID(F3943,LEN(F3943)-2,1)="5","Anklet","")))))</x:f>
        <x:v>Earring</x:v>
      </x:c>
      <x:c r="H3943" s="281">
        <x:v>1</x:v>
      </x:c>
      <x:c r="I3943" s="495"/>
      <x:c r="J3943" s="240" t="s">
        <x:v>4183</x:v>
      </x:c>
      <x:c r="K3943" s="240">
        <x:v>150</x:v>
      </x:c>
    </x:row>
    <x:row r="3944" spans="3:11">
      <x:c r="C3944" s="241" t="s">
        <x:v>8980</x:v>
      </x:c>
      <x:c r="D3944" s="240" t="str">
        <x:f t="shared" si="25"/>
        <x:v>Ring</x:v>
      </x:c>
      <x:c r="E3944" s="240">
        <x:v>1</x:v>
      </x:c>
      <x:c r="F3944" s="280" t="s">
        <x:v>7866</x:v>
      </x:c>
      <x:c r="G3944" s="281" t="str">
        <x:f>IF(MID(F3944,LEN(F3944)-2,1)="1","Earring",IF(MID(F3944,LEN(F3944)-2,1)="2","Necklace",IF(MID(F3944,LEN(F3944)-2,1)="3","Bracelet",IF(MID(F3944,LEN(F3944)-2,1)="4","Ring",IF(MID(F3944,LEN(F3944)-2,1)="5","Anklet","")))))</x:f>
        <x:v>Bracelet</x:v>
      </x:c>
      <x:c r="H3944" s="281">
        <x:v>1</x:v>
      </x:c>
      <x:c r="I3944" s="495"/>
      <x:c r="J3944" s="240" t="s">
        <x:v>4183</x:v>
      </x:c>
      <x:c r="K3944" s="240">
        <x:v>190</x:v>
      </x:c>
    </x:row>
    <x:row r="3945" spans="3:11">
      <x:c r="C3945" s="241" t="s">
        <x:v>6157</x:v>
      </x:c>
      <x:c r="D3945" s="240" t="str">
        <x:f t="shared" si="25"/>
        <x:v>Ring</x:v>
      </x:c>
      <x:c r="E3945" s="240">
        <x:v>1</x:v>
      </x:c>
      <x:c r="F3945" s="280" t="s">
        <x:v>12679</x:v>
      </x:c>
      <x:c r="G3945" s="281" t="str">
        <x:f>IF(MID(F3945,LEN(F3945)-2,1)="1","Earring",IF(MID(F3945,LEN(F3945)-2,1)="2","Necklace",IF(MID(F3945,LEN(F3945)-2,1)="3","Bracelet",IF(MID(F3945,LEN(F3945)-2,1)="4","Ring",IF(MID(F3945,LEN(F3945)-2,1)="5","Anklet","")))))</x:f>
        <x:v>Earring</x:v>
      </x:c>
      <x:c r="H3945" s="281">
        <x:v>1</x:v>
      </x:c>
      <x:c r="I3945" s="495"/>
      <x:c r="J3945" s="240" t="s">
        <x:v>4183</x:v>
      </x:c>
      <x:c r="K3945" s="240">
        <x:v>190</x:v>
      </x:c>
    </x:row>
    <x:row r="3946" spans="5:5">
      <x:c r="E3946" s="240">
        <x:f>SUM(E3925:E3945)</x:f>
        <x:v>22</x:v>
      </x:c>
    </x:row>
    <x:row r="3947" spans="1:11">
      <x:c r="A3947" s="232">
        <x:v>45990</x:v>
      </x:c>
      <x:c r="B3947" s="499" t="s">
        <x:v>10312</x:v>
      </x:c>
      <x:c r="C3947" s="241" t="s">
        <x:v>2185</x:v>
      </x:c>
      <x:c r="D3947" s="240" t="s">
        <x:v>4007</x:v>
      </x:c>
      <x:c r="E3947" s="240">
        <x:v>1</x:v>
      </x:c>
      <x:c r="F3947" s="489" t="s">
        <x:v>2461</x:v>
      </x:c>
      <x:c r="G3947" s="490" t="str">
        <x:f>IF(MID(F3947,LEN(F3947)-2,1)="1","Earring",IF(MID(F3947,LEN(F3947)-2,1)="2","Necklace",IF(MID(F3947,LEN(F3947)-2,1)="3","Bracelet",IF(MID(F3947,LEN(F3947)-2,1)="4","Ring",IF(MID(F3947,LEN(F3947)-2,1)="5","Anklet","")))))</x:f>
        <x:v>Earring</x:v>
      </x:c>
      <x:c r="H3947" s="490">
        <x:v>1</x:v>
      </x:c>
      <x:c r="I3947" s="495"/>
      <x:c r="J3947" s="240" t="s">
        <x:v>4183</x:v>
      </x:c>
      <x:c r="K3947" s="240">
        <x:v>120</x:v>
      </x:c>
    </x:row>
    <x:row r="3948" spans="3:11">
      <x:c r="C3948" s="241" t="s">
        <x:v>8448</x:v>
      </x:c>
      <x:c r="D3948" s="240" t="s">
        <x:v>4007</x:v>
      </x:c>
      <x:c r="E3948" s="240">
        <x:v>1</x:v>
      </x:c>
      <x:c r="F3948" s="489" t="s">
        <x:v>5758</x:v>
      </x:c>
      <x:c r="G3948" s="490" t="str">
        <x:f>IF(MID(F3948,LEN(F3948)-2,1)="1","Earring",IF(MID(F3948,LEN(F3948)-2,1)="2","Necklace",IF(MID(F3948,LEN(F3948)-2,1)="3","Bracelet",IF(MID(F3948,LEN(F3948)-2,1)="4","Ring",IF(MID(F3948,LEN(F3948)-2,1)="5","Anklet","")))))</x:f>
        <x:v>Earring</x:v>
      </x:c>
      <x:c r="H3948" s="490">
        <x:v>1</x:v>
      </x:c>
      <x:c r="I3948" s="495"/>
      <x:c r="J3948" s="240" t="s">
        <x:v>4183</x:v>
      </x:c>
      <x:c r="K3948" s="240">
        <x:v>250</x:v>
      </x:c>
    </x:row>
    <x:row r="3949" spans="3:11">
      <x:c r="C3949" s="241" t="s">
        <x:v>12488</x:v>
      </x:c>
      <x:c r="D3949" s="240" t="s">
        <x:v>4007</x:v>
      </x:c>
      <x:c r="E3949" s="240">
        <x:v>1</x:v>
      </x:c>
      <x:c r="F3949" s="241" t="s">
        <x:v>2185</x:v>
      </x:c>
      <x:c r="G3949" s="240" t="s">
        <x:v>4007</x:v>
      </x:c>
      <x:c r="H3949" s="240">
        <x:v>1</x:v>
      </x:c>
      <x:c r="I3949" s="495" t="s">
        <x:v>10339</x:v>
      </x:c>
      <x:c r="J3949" s="240" t="s">
        <x:v>10384</x:v>
      </x:c>
      <x:c r="K3949" s="240">
        <x:v>180</x:v>
      </x:c>
    </x:row>
    <x:row r="3950" spans="3:11">
      <x:c r="C3950" s="241" t="s">
        <x:v>9234</x:v>
      </x:c>
      <x:c r="D3950" s="240" t="s">
        <x:v>4007</x:v>
      </x:c>
      <x:c r="E3950" s="240">
        <x:v>1</x:v>
      </x:c>
      <x:c r="F3950" s="738" t="s">
        <x:v>7938</x:v>
      </x:c>
      <x:c r="G3950" s="739" t="str">
        <x:f>IF(MID(F3950,LEN(F3950)-2,1)="1","Earring",IF(MID(F3950,LEN(F3950)-2,1)="2","Necklace",IF(MID(F3950,LEN(F3950)-2,1)="3","Bracelet",IF(MID(F3950,LEN(F3950)-2,1)="4","Ring",IF(MID(F3950,LEN(F3950)-2,1)="5","Anklet","")))))</x:f>
        <x:v>Earring</x:v>
      </x:c>
      <x:c r="H3950" s="739">
        <x:v>1</x:v>
      </x:c>
      <x:c r="I3950" s="495" t="s">
        <x:v>6487</x:v>
      </x:c>
      <x:c r="J3950" s="240" t="s">
        <x:v>4183</x:v>
      </x:c>
      <x:c r="K3950" s="240">
        <x:v>260</x:v>
      </x:c>
    </x:row>
    <x:row r="3951" spans="3:11">
      <x:c r="C3951" s="241" t="s">
        <x:v>9161</x:v>
      </x:c>
      <x:c r="D3951" s="240" t="str">
        <x:f t="shared" ref="D3951:D3971" si="26">IF(MID(C3951,LEN(C3951)-2,1)="1","Earring",IF(MID(C3951,LEN(C3951)-2,1)="2","Necklace",IF(MID(C3951,LEN(C3951)-2,1)="3","Bracelet",IF(MID(C3951,LEN(C3951)-2,1)="4","Ring",IF(MID(C3951,LEN(C3951)-2,1)="5","Anklet","")))))</x:f>
        <x:v>Bracelet</x:v>
      </x:c>
      <x:c r="E3951" s="240">
        <x:v>1</x:v>
      </x:c>
      <x:c r="F3951" s="241" t="s">
        <x:v>11209</x:v>
      </x:c>
      <x:c r="G3951" s="240" t="str">
        <x:f>IF(MID(F3951,LEN(F3951)-2,1)="1","Earring",IF(MID(F3951,LEN(F3951)-2,1)="2","Necklace",IF(MID(F3951,LEN(F3951)-2,1)="3","Bracelet",IF(MID(F3951,LEN(F3951)-2,1)="4","Ring",IF(MID(F3951,LEN(F3951)-2,1)="5","Anklet","")))))</x:f>
        <x:v>Necklace</x:v>
      </x:c>
      <x:c r="H3951" s="240">
        <x:v>1</x:v>
      </x:c>
      <x:c r="I3951" s="495" t="s">
        <x:v>10339</x:v>
      </x:c>
      <x:c r="J3951" s="240" t="s">
        <x:v>4183</x:v>
      </x:c>
      <x:c r="K3951" s="240">
        <x:v>380</x:v>
      </x:c>
    </x:row>
    <x:row r="3952" spans="3:11">
      <x:c r="C3952" s="241" t="s">
        <x:v>5782</x:v>
      </x:c>
      <x:c r="D3952" s="240" t="str">
        <x:f t="shared" si="26"/>
        <x:v>Bracelet</x:v>
      </x:c>
      <x:c r="E3952" s="240">
        <x:v>1</x:v>
      </x:c>
      <x:c r="F3952" s="241" t="s">
        <x:v>7517</x:v>
      </x:c>
      <x:c r="G3952" s="240" t="str">
        <x:f>IF(MID(F3952,LEN(F3952)-2,1)="1","Earring",IF(MID(F3952,LEN(F3952)-2,1)="2","Necklace",IF(MID(F3952,LEN(F3952)-2,1)="3","Bracelet",IF(MID(F3952,LEN(F3952)-2,1)="4","Ring",IF(MID(F3952,LEN(F3952)-2,1)="5","Anklet","")))))</x:f>
        <x:v>Ring</x:v>
      </x:c>
      <x:c r="H3952" s="240">
        <x:v>1</x:v>
      </x:c>
      <x:c r="I3952" s="495" t="s">
        <x:v>6487</x:v>
      </x:c>
      <x:c r="J3952" s="240" t="s">
        <x:v>4183</x:v>
      </x:c>
      <x:c r="K3952" s="240">
        <x:v>800</x:v>
      </x:c>
    </x:row>
    <x:row r="3953" spans="3:11">
      <x:c r="C3953" s="241" t="s">
        <x:v>12283</x:v>
      </x:c>
      <x:c r="D3953" s="240" t="str">
        <x:f t="shared" si="26"/>
        <x:v>Bracelet</x:v>
      </x:c>
      <x:c r="E3953" s="240">
        <x:v>1</x:v>
      </x:c>
      <x:c r="F3953" s="633" t="s">
        <x:v>8448</x:v>
      </x:c>
      <x:c r="G3953" s="634" t="s">
        <x:v>4007</x:v>
      </x:c>
      <x:c r="H3953" s="634">
        <x:v>1</x:v>
      </x:c>
      <x:c r="I3953" s="495" t="s">
        <x:v>6487</x:v>
      </x:c>
      <x:c r="J3953" s="240" t="s">
        <x:v>10384</x:v>
      </x:c>
      <x:c r="K3953" s="240">
        <x:v>170</x:v>
      </x:c>
    </x:row>
    <x:row r="3954" spans="3:11">
      <x:c r="C3954" s="241" t="s">
        <x:v>2461</x:v>
      </x:c>
      <x:c r="D3954" s="240" t="str">
        <x:f t="shared" si="26"/>
        <x:v>Earring</x:v>
      </x:c>
      <x:c r="E3954" s="240">
        <x:v>1</x:v>
      </x:c>
      <x:c r="F3954" s="633" t="s">
        <x:v>9234</x:v>
      </x:c>
      <x:c r="G3954" s="634" t="s">
        <x:v>4007</x:v>
      </x:c>
      <x:c r="H3954" s="634">
        <x:v>1</x:v>
      </x:c>
      <x:c r="I3954" s="495" t="s">
        <x:v>6487</x:v>
      </x:c>
      <x:c r="J3954" s="240" t="s">
        <x:v>9854</x:v>
      </x:c>
      <x:c r="K3954" s="240">
        <x:v>280</x:v>
      </x:c>
    </x:row>
    <x:row r="3955" spans="3:11">
      <x:c r="C3955" s="241" t="s">
        <x:v>5758</x:v>
      </x:c>
      <x:c r="D3955" s="240" t="str">
        <x:f t="shared" si="26"/>
        <x:v>Earring</x:v>
      </x:c>
      <x:c r="E3955" s="240">
        <x:v>1</x:v>
      </x:c>
      <x:c r="F3955" s="241" t="s">
        <x:v>4552</x:v>
      </x:c>
      <x:c r="G3955" s="240" t="str">
        <x:f>IF(MID(F3955,LEN(F3955)-2,1)="1","Earring",IF(MID(F3955,LEN(F3955)-2,1)="2","Necklace",IF(MID(F3955,LEN(F3955)-2,1)="3","Bracelet",IF(MID(F3955,LEN(F3955)-2,1)="4","Ring",IF(MID(F3955,LEN(F3955)-2,1)="5","Anklet","")))))</x:f>
        <x:v>Earring</x:v>
      </x:c>
      <x:c r="H3955" s="240">
        <x:v>1</x:v>
      </x:c>
      <x:c r="I3955" s="495"/>
      <x:c r="J3955" s="240" t="s">
        <x:v>4183</x:v>
      </x:c>
      <x:c r="K3955" s="240">
        <x:v>130</x:v>
      </x:c>
    </x:row>
    <x:row r="3956" spans="3:11">
      <x:c r="C3956" s="241" t="s">
        <x:v>7938</x:v>
      </x:c>
      <x:c r="D3956" s="240" t="str">
        <x:f t="shared" si="26"/>
        <x:v>Earring</x:v>
      </x:c>
      <x:c r="E3956" s="240">
        <x:v>1</x:v>
      </x:c>
      <x:c r="F3956" s="638" t="s">
        <x:v>8386</x:v>
      </x:c>
      <x:c r="G3956" s="639" t="str">
        <x:f>IF(MID(F3956,LEN(F3956)-2,1)="1","Earring",IF(MID(F3956,LEN(F3956)-2,1)="2","Necklace",IF(MID(F3956,LEN(F3956)-2,1)="3","Bracelet",IF(MID(F3956,LEN(F3956)-2,1)="4","Ring",IF(MID(F3956,LEN(F3956)-2,1)="5","Anklet","")))))</x:f>
        <x:v>Earring</x:v>
      </x:c>
      <x:c r="H3956" s="639">
        <x:v>1</x:v>
      </x:c>
      <x:c r="I3956" s="495" t="s">
        <x:v>6487</x:v>
      </x:c>
      <x:c r="J3956" s="240" t="s">
        <x:v>4183</x:v>
      </x:c>
      <x:c r="K3956" s="240">
        <x:v>150</x:v>
      </x:c>
    </x:row>
    <x:row r="3957" spans="3:11">
      <x:c r="C3957" s="241" t="s">
        <x:v>4552</x:v>
      </x:c>
      <x:c r="D3957" s="240" t="str">
        <x:f t="shared" si="26"/>
        <x:v>Earring</x:v>
      </x:c>
      <x:c r="E3957" s="240">
        <x:v>1</x:v>
      </x:c>
      <x:c r="F3957" s="638" t="s">
        <x:v>2085</x:v>
      </x:c>
      <x:c r="G3957" s="639" t="str">
        <x:f>IF(MID(F3957,LEN(F3957)-2,1)="1","Earring",IF(MID(F3957,LEN(F3957)-2,1)="2","Necklace",IF(MID(F3957,LEN(F3957)-2,1)="3","Bracelet",IF(MID(F3957,LEN(F3957)-2,1)="4","Ring",IF(MID(F3957,LEN(F3957)-2,1)="5","Anklet","")))))</x:f>
        <x:v>Ring</x:v>
      </x:c>
      <x:c r="H3957" s="639">
        <x:v>1</x:v>
      </x:c>
      <x:c r="I3957" s="495"/>
      <x:c r="J3957" s="240" t="s">
        <x:v>12607</x:v>
      </x:c>
      <x:c r="K3957" s="240">
        <x:v>180</x:v>
      </x:c>
    </x:row>
    <x:row r="3958" spans="3:11">
      <x:c r="C3958" s="241" t="s">
        <x:v>8386</x:v>
      </x:c>
      <x:c r="D3958" s="240" t="str">
        <x:f t="shared" si="26"/>
        <x:v>Earring</x:v>
      </x:c>
      <x:c r="E3958" s="240">
        <x:v>1</x:v>
      </x:c>
      <x:c r="F3958" s="241" t="s">
        <x:v>6008</x:v>
      </x:c>
      <x:c r="G3958" s="240" t="str">
        <x:f>IF(MID(F3958,LEN(F3958)-2,1)="1","Earring",IF(MID(F3958,LEN(F3958)-2,1)="2","Necklace",IF(MID(F3958,LEN(F3958)-2,1)="3","Bracelet",IF(MID(F3958,LEN(F3958)-2,1)="4","Ring",IF(MID(F3958,LEN(F3958)-2,1)="5","Anklet","")))))</x:f>
        <x:v>Necklace</x:v>
      </x:c>
      <x:c r="H3958" s="240">
        <x:v>1</x:v>
      </x:c>
      <x:c r="I3958" s="495"/>
      <x:c r="J3958" s="240" t="s">
        <x:v>4183</x:v>
      </x:c>
      <x:c r="K3958" s="240">
        <x:v>210</x:v>
      </x:c>
    </x:row>
    <x:row r="3959" spans="3:11">
      <x:c r="C3959" s="241" t="s">
        <x:v>12639</x:v>
      </x:c>
      <x:c r="D3959" s="240" t="str">
        <x:f t="shared" si="26"/>
        <x:v>Earring</x:v>
      </x:c>
      <x:c r="E3959" s="240">
        <x:v>1</x:v>
      </x:c>
      <x:c r="F3959" s="241" t="s">
        <x:v>4399</x:v>
      </x:c>
      <x:c r="G3959" s="240" t="str">
        <x:f>IF(MID(F3959,LEN(F3959)-2,1)="1","Earring",IF(MID(F3959,LEN(F3959)-2,1)="2","Necklace",IF(MID(F3959,LEN(F3959)-2,1)="3","Bracelet",IF(MID(F3959,LEN(F3959)-2,1)="4","Ring",IF(MID(F3959,LEN(F3959)-2,1)="5","Anklet","")))))</x:f>
        <x:v>Necklace</x:v>
      </x:c>
      <x:c r="H3959" s="240">
        <x:v>1</x:v>
      </x:c>
      <x:c r="I3959" s="495" t="s">
        <x:v>6487</x:v>
      </x:c>
      <x:c r="J3959" s="240" t="s">
        <x:v>10384</x:v>
      </x:c>
      <x:c r="K3959" s="240">
        <x:v>150</x:v>
      </x:c>
    </x:row>
    <x:row r="3960" spans="3:11">
      <x:c r="C3960" s="241" t="s">
        <x:v>12242</x:v>
      </x:c>
      <x:c r="D3960" s="240" t="str">
        <x:f t="shared" si="26"/>
        <x:v>Earring</x:v>
      </x:c>
      <x:c r="E3960" s="240">
        <x:v>1</x:v>
      </x:c>
      <x:c r="F3960" s="241" t="s">
        <x:v>9161</x:v>
      </x:c>
      <x:c r="G3960" s="240" t="str">
        <x:f>IF(MID(F3960,LEN(F3960)-2,1)="1","Earring",IF(MID(F3960,LEN(F3960)-2,1)="2","Necklace",IF(MID(F3960,LEN(F3960)-2,1)="3","Bracelet",IF(MID(F3960,LEN(F3960)-2,1)="4","Ring",IF(MID(F3960,LEN(F3960)-2,1)="5","Anklet","")))))</x:f>
        <x:v>Bracelet</x:v>
      </x:c>
      <x:c r="H3960" s="240">
        <x:v>1</x:v>
      </x:c>
      <x:c r="I3960" s="495" t="s">
        <x:v>10339</x:v>
      </x:c>
      <x:c r="J3960" s="240" t="s">
        <x:v>10384</x:v>
      </x:c>
      <x:c r="K3960" s="240">
        <x:v>180</x:v>
      </x:c>
    </x:row>
    <x:row r="3961" spans="3:11">
      <x:c r="C3961" s="241" t="s">
        <x:v>12679</x:v>
      </x:c>
      <x:c r="D3961" s="240" t="str">
        <x:f t="shared" si="26"/>
        <x:v>Earring</x:v>
      </x:c>
      <x:c r="E3961" s="240">
        <x:v>1</x:v>
      </x:c>
      <x:c r="F3961" s="241" t="s">
        <x:v>8424</x:v>
      </x:c>
      <x:c r="G3961" s="240" t="str">
        <x:f>IF(MID(F3961,LEN(F3961)-2,1)="1","Earring",IF(MID(F3961,LEN(F3961)-2,1)="2","Necklace",IF(MID(F3961,LEN(F3961)-2,1)="3","Bracelet",IF(MID(F3961,LEN(F3961)-2,1)="4","Ring",IF(MID(F3961,LEN(F3961)-2,1)="5","Anklet","")))))</x:f>
        <x:v>Necklace</x:v>
      </x:c>
      <x:c r="H3961" s="240">
        <x:v>1</x:v>
      </x:c>
      <x:c r="I3961" s="495" t="s">
        <x:v>10339</x:v>
      </x:c>
      <x:c r="J3961" s="240" t="s">
        <x:v>10384</x:v>
      </x:c>
      <x:c r="K3961" s="240">
        <x:v>180</x:v>
      </x:c>
    </x:row>
    <x:row r="3962" spans="3:11">
      <x:c r="C3962" s="241" t="s">
        <x:v>9009</x:v>
      </x:c>
      <x:c r="D3962" s="147" t="s">
        <x:v>9210</x:v>
      </x:c>
      <x:c r="E3962" s="240">
        <x:v>3</x:v>
      </x:c>
      <x:c r="F3962" s="241" t="s">
        <x:v>9290</x:v>
      </x:c>
      <x:c r="G3962" s="240" t="str">
        <x:f>IF(MID(F3962,LEN(F3962)-2,1)="1","Earring",IF(MID(F3962,LEN(F3962)-2,1)="2","Necklace",IF(MID(F3962,LEN(F3962)-2,1)="3","Bracelet",IF(MID(F3962,LEN(F3962)-2,1)="4","Ring",IF(MID(F3962,LEN(F3962)-2,1)="5","Anklet","")))))</x:f>
        <x:v>Necklace</x:v>
      </x:c>
      <x:c r="H3962" s="240">
        <x:v>1</x:v>
      </x:c>
      <x:c r="I3962" s="495" t="s">
        <x:v>6487</x:v>
      </x:c>
      <x:c r="J3962" s="240" t="s">
        <x:v>10384</x:v>
      </x:c>
      <x:c r="K3962" s="240">
        <x:v>150</x:v>
      </x:c>
    </x:row>
    <x:row r="3963" spans="3:11">
      <x:c r="C3963" s="241" t="s">
        <x:v>11209</x:v>
      </x:c>
      <x:c r="D3963" s="240" t="str">
        <x:f t="shared" si="26"/>
        <x:v>Necklace</x:v>
      </x:c>
      <x:c r="E3963" s="240">
        <x:v>1</x:v>
      </x:c>
      <x:c r="F3963" s="241" t="s">
        <x:v>9009</x:v>
      </x:c>
      <x:c r="G3963" s="147" t="s">
        <x:v>9210</x:v>
      </x:c>
      <x:c r="H3963" s="240">
        <x:v>3</x:v>
      </x:c>
      <x:c r="I3963" s="495"/>
      <x:c r="J3963" s="240" t="s">
        <x:v>4183</x:v>
      </x:c>
      <x:c r="K3963" s="240">
        <x:v>270</x:v>
      </x:c>
    </x:row>
    <x:row r="3964" spans="3:11">
      <x:c r="C3964" s="241" t="s">
        <x:v>6008</x:v>
      </x:c>
      <x:c r="D3964" s="240" t="str">
        <x:f t="shared" si="26"/>
        <x:v>Necklace</x:v>
      </x:c>
      <x:c r="E3964" s="240">
        <x:v>1</x:v>
      </x:c>
      <x:c r="F3964" s="241" t="s">
        <x:v>5782</x:v>
      </x:c>
      <x:c r="G3964" s="240" t="str">
        <x:f>IF(MID(F3964,LEN(F3964)-2,1)="1","Earring",IF(MID(F3964,LEN(F3964)-2,1)="2","Necklace",IF(MID(F3964,LEN(F3964)-2,1)="3","Bracelet",IF(MID(F3964,LEN(F3964)-2,1)="4","Ring",IF(MID(F3964,LEN(F3964)-2,1)="5","Anklet","")))))</x:f>
        <x:v>Bracelet</x:v>
      </x:c>
      <x:c r="H3964" s="240">
        <x:v>1</x:v>
      </x:c>
      <x:c r="I3964" s="495" t="s">
        <x:v>6487</x:v>
      </x:c>
      <x:c r="J3964" s="240" t="s">
        <x:v>9854</x:v>
      </x:c>
      <x:c r="K3964" s="240">
        <x:v>210</x:v>
      </x:c>
    </x:row>
    <x:row r="3965" spans="3:11">
      <x:c r="C3965" s="241" t="s">
        <x:v>4399</x:v>
      </x:c>
      <x:c r="D3965" s="240" t="str">
        <x:f t="shared" si="26"/>
        <x:v>Necklace</x:v>
      </x:c>
      <x:c r="E3965" s="240">
        <x:v>1</x:v>
      </x:c>
      <x:c r="F3965" s="241" t="s">
        <x:v>12488</x:v>
      </x:c>
      <x:c r="G3965" s="240" t="s">
        <x:v>4007</x:v>
      </x:c>
      <x:c r="H3965" s="240">
        <x:v>1</x:v>
      </x:c>
      <x:c r="I3965" s="495"/>
      <x:c r="J3965" s="240" t="s">
        <x:v>9854</x:v>
      </x:c>
      <x:c r="K3965" s="240">
        <x:v>310</x:v>
      </x:c>
    </x:row>
    <x:row r="3966" spans="3:11">
      <x:c r="C3966" s="241" t="s">
        <x:v>8424</x:v>
      </x:c>
      <x:c r="D3966" s="240" t="str">
        <x:f t="shared" si="26"/>
        <x:v>Necklace</x:v>
      </x:c>
      <x:c r="E3966" s="240">
        <x:v>1</x:v>
      </x:c>
      <x:c r="F3966" s="280" t="s">
        <x:v>9233</x:v>
      </x:c>
      <x:c r="G3966" s="281" t="str">
        <x:f>IF(MID(F3966,LEN(F3966)-2,1)="1","Earring",IF(MID(F3966,LEN(F3966)-2,1)="2","Necklace",IF(MID(F3966,LEN(F3966)-2,1)="3","Bracelet",IF(MID(F3966,LEN(F3966)-2,1)="4","Ring",IF(MID(F3966,LEN(F3966)-2,1)="5","Anklet","")))))</x:f>
        <x:v>Necklace</x:v>
      </x:c>
      <x:c r="H3966" s="281">
        <x:v>1</x:v>
      </x:c>
      <x:c r="I3966" s="495"/>
      <x:c r="J3966" s="240" t="s">
        <x:v>10384</x:v>
      </x:c>
      <x:c r="K3966" s="240">
        <x:v>130</x:v>
      </x:c>
    </x:row>
    <x:row r="3967" spans="3:11">
      <x:c r="C3967" s="241" t="s">
        <x:v>9290</x:v>
      </x:c>
      <x:c r="D3967" s="240" t="str">
        <x:f t="shared" si="26"/>
        <x:v>Necklace</x:v>
      </x:c>
      <x:c r="E3967" s="240">
        <x:v>1</x:v>
      </x:c>
      <x:c r="F3967" s="280" t="s">
        <x:v>6137</x:v>
      </x:c>
      <x:c r="G3967" s="281" t="str">
        <x:f>IF(MID(F3967,LEN(F3967)-2,1)="1","Earring",IF(MID(F3967,LEN(F3967)-2,1)="2","Necklace",IF(MID(F3967,LEN(F3967)-2,1)="3","Bracelet",IF(MID(F3967,LEN(F3967)-2,1)="4","Ring",IF(MID(F3967,LEN(F3967)-2,1)="5","Anklet","")))))</x:f>
        <x:v>Necklace</x:v>
      </x:c>
      <x:c r="H3967" s="281">
        <x:v>1</x:v>
      </x:c>
      <x:c r="I3967" s="495"/>
      <x:c r="J3967" s="240" t="s">
        <x:v>10384</x:v>
      </x:c>
      <x:c r="K3967" s="240">
        <x:v>190</x:v>
      </x:c>
    </x:row>
    <x:row r="3968" spans="3:11">
      <x:c r="C3968" s="241" t="s">
        <x:v>9233</x:v>
      </x:c>
      <x:c r="D3968" s="240" t="str">
        <x:f t="shared" si="26"/>
        <x:v>Necklace</x:v>
      </x:c>
      <x:c r="E3968" s="240">
        <x:v>1</x:v>
      </x:c>
      <x:c r="F3968" s="280" t="s">
        <x:v>12639</x:v>
      </x:c>
      <x:c r="G3968" s="281" t="str">
        <x:f>IF(MID(F3968,LEN(F3968)-2,1)="1","Earring",IF(MID(F3968,LEN(F3968)-2,1)="2","Necklace",IF(MID(F3968,LEN(F3968)-2,1)="3","Bracelet",IF(MID(F3968,LEN(F3968)-2,1)="4","Ring",IF(MID(F3968,LEN(F3968)-2,1)="5","Anklet","")))))</x:f>
        <x:v>Earring</x:v>
      </x:c>
      <x:c r="H3968" s="281">
        <x:v>1</x:v>
      </x:c>
      <x:c r="I3968" s="495"/>
      <x:c r="J3968" s="240" t="s">
        <x:v>4183</x:v>
      </x:c>
      <x:c r="K3968" s="240">
        <x:v>160</x:v>
      </x:c>
    </x:row>
    <x:row r="3969" spans="3:11">
      <x:c r="C3969" s="241" t="s">
        <x:v>6137</x:v>
      </x:c>
      <x:c r="D3969" s="240" t="str">
        <x:f t="shared" si="26"/>
        <x:v>Necklace</x:v>
      </x:c>
      <x:c r="E3969" s="240">
        <x:v>1</x:v>
      </x:c>
      <x:c r="F3969" s="280" t="s">
        <x:v>12242</x:v>
      </x:c>
      <x:c r="G3969" s="281" t="str">
        <x:f>IF(MID(F3969,LEN(F3969)-2,1)="1","Earring",IF(MID(F3969,LEN(F3969)-2,1)="2","Necklace",IF(MID(F3969,LEN(F3969)-2,1)="3","Bracelet",IF(MID(F3969,LEN(F3969)-2,1)="4","Ring",IF(MID(F3969,LEN(F3969)-2,1)="5","Anklet","")))))</x:f>
        <x:v>Earring</x:v>
      </x:c>
      <x:c r="H3969" s="281">
        <x:v>1</x:v>
      </x:c>
      <x:c r="I3969" s="495"/>
      <x:c r="J3969" s="240" t="s">
        <x:v>4183</x:v>
      </x:c>
      <x:c r="K3969" s="240">
        <x:v>180</x:v>
      </x:c>
    </x:row>
    <x:row r="3970" spans="3:11">
      <x:c r="C3970" s="241" t="s">
        <x:v>7517</x:v>
      </x:c>
      <x:c r="D3970" s="240" t="str">
        <x:f t="shared" si="26"/>
        <x:v>Ring</x:v>
      </x:c>
      <x:c r="E3970" s="240">
        <x:v>1</x:v>
      </x:c>
      <x:c r="F3970" s="280" t="s">
        <x:v>12679</x:v>
      </x:c>
      <x:c r="G3970" s="281" t="str">
        <x:f>IF(MID(F3970,LEN(F3970)-2,1)="1","Earring",IF(MID(F3970,LEN(F3970)-2,1)="2","Necklace",IF(MID(F3970,LEN(F3970)-2,1)="3","Bracelet",IF(MID(F3970,LEN(F3970)-2,1)="4","Ring",IF(MID(F3970,LEN(F3970)-2,1)="5","Anklet","")))))</x:f>
        <x:v>Earring</x:v>
      </x:c>
      <x:c r="H3970" s="281">
        <x:v>1</x:v>
      </x:c>
      <x:c r="I3970" s="495"/>
      <x:c r="J3970" s="240" t="s">
        <x:v>4183</x:v>
      </x:c>
      <x:c r="K3970" s="240">
        <x:v>190</x:v>
      </x:c>
    </x:row>
    <x:row r="3971" spans="3:11">
      <x:c r="C3971" s="241" t="s">
        <x:v>2085</x:v>
      </x:c>
      <x:c r="D3971" s="240" t="str">
        <x:f t="shared" si="26"/>
        <x:v>Ring</x:v>
      </x:c>
      <x:c r="E3971" s="240">
        <x:v>1</x:v>
      </x:c>
      <x:c r="F3971" s="280" t="s">
        <x:v>12283</x:v>
      </x:c>
      <x:c r="G3971" s="281" t="str">
        <x:f>IF(MID(F3971,LEN(F3971)-2,1)="1","Earring",IF(MID(F3971,LEN(F3971)-2,1)="2","Necklace",IF(MID(F3971,LEN(F3971)-2,1)="3","Bracelet",IF(MID(F3971,LEN(F3971)-2,1)="4","Ring",IF(MID(F3971,LEN(F3971)-2,1)="5","Anklet","")))))</x:f>
        <x:v>Bracelet</x:v>
      </x:c>
      <x:c r="H3971" s="281">
        <x:v>1</x:v>
      </x:c>
      <x:c r="I3971" s="495"/>
      <x:c r="J3971" s="240" t="s">
        <x:v>10384</x:v>
      </x:c>
      <x:c r="K3971" s="240">
        <x:v>180</x:v>
      </x:c>
    </x:row>
    <x:row r="3972" spans="5:5">
      <x:c r="E3972" s="240">
        <x:f>SUM(E3947:E3971)</x:f>
        <x:v>27</x:v>
      </x:c>
    </x:row>
    <x:row r="3973" spans="1:11">
      <x:c r="A3973" s="232">
        <x:v>45991</x:v>
      </x:c>
      <x:c r="B3973" s="499" t="s">
        <x:v>10367</x:v>
      </x:c>
      <x:c r="C3973" s="241" t="s">
        <x:v>8410</x:v>
      </x:c>
      <x:c r="D3973" s="240" t="str">
        <x:f t="shared" ref="D3973:D4000" si="27">IF(MID(C3973,LEN(C3973)-2,1)="1","Earring",IF(MID(C3973,LEN(C3973)-2,1)="2","Necklace",IF(MID(C3973,LEN(C3973)-2,1)="3","Bracelet",IF(MID(C3973,LEN(C3973)-2,1)="4","Ring",IF(MID(C3973,LEN(C3973)-2,1)="5","Anklet","")))))</x:f>
        <x:v>Anklet</x:v>
      </x:c>
      <x:c r="E3973" s="240">
        <x:v>1</x:v>
      </x:c>
      <x:c r="F3973" s="507" t="s">
        <x:v>12223</x:v>
      </x:c>
      <x:c r="G3973" s="508" t="str">
        <x:f>IF(MID(F3973,LEN(F3973)-2,1)="1","Earring",IF(MID(F3973,LEN(F3973)-2,1)="2","Necklace",IF(MID(F3973,LEN(F3973)-2,1)="3","Bracelet",IF(MID(F3973,LEN(F3973)-2,1)="4","Ring",IF(MID(F3973,LEN(F3973)-2,1)="5","Anklet","")))))</x:f>
        <x:v>Earring</x:v>
      </x:c>
      <x:c r="H3973" s="508">
        <x:v>1</x:v>
      </x:c>
      <x:c r="I3973" s="495" t="s">
        <x:v>10339</x:v>
      </x:c>
      <x:c r="J3973" s="240" t="s">
        <x:v>4183</x:v>
      </x:c>
      <x:c r="K3973" s="240">
        <x:v>165</x:v>
      </x:c>
    </x:row>
    <x:row r="3974" spans="3:11">
      <x:c r="C3974" s="241" t="s">
        <x:v>11468</x:v>
      </x:c>
      <x:c r="D3974" s="240" t="str">
        <x:f t="shared" si="27"/>
        <x:v>Anklet</x:v>
      </x:c>
      <x:c r="E3974" s="240">
        <x:v>1</x:v>
      </x:c>
      <x:c r="F3974" s="241" t="s">
        <x:v>8077</x:v>
      </x:c>
      <x:c r="G3974" s="240" t="str">
        <x:f>IF(MID(F3974,LEN(F3974)-2,1)="1","Earring",IF(MID(F3974,LEN(F3974)-2,1)="2","Necklace",IF(MID(F3974,LEN(F3974)-2,1)="3","Bracelet",IF(MID(F3974,LEN(F3974)-2,1)="4","Ring",IF(MID(F3974,LEN(F3974)-2,1)="5","Anklet","")))))</x:f>
        <x:v>Ring</x:v>
      </x:c>
      <x:c r="H3974" s="240">
        <x:v>1</x:v>
      </x:c>
      <x:c r="I3974" s="495"/>
      <x:c r="J3974" s="240" t="s">
        <x:v>12607</x:v>
      </x:c>
      <x:c r="K3974" s="240">
        <x:v>80</x:v>
      </x:c>
    </x:row>
    <x:row r="3975" spans="3:11">
      <x:c r="C3975" s="241" t="s">
        <x:v>8366</x:v>
      </x:c>
      <x:c r="D3975" s="240" t="s">
        <x:v>4007</x:v>
      </x:c>
      <x:c r="E3975" s="240">
        <x:v>1</x:v>
      </x:c>
      <x:c r="F3975" s="740" t="s">
        <x:v>9080</x:v>
      </x:c>
      <x:c r="G3975" s="741" t="str">
        <x:f>IF(MID(F3975,LEN(F3975)-2,1)="1","Earring",IF(MID(F3975,LEN(F3975)-2,1)="2","Necklace",IF(MID(F3975,LEN(F3975)-2,1)="3","Bracelet",IF(MID(F3975,LEN(F3975)-2,1)="4","Ring",IF(MID(F3975,LEN(F3975)-2,1)="5","Anklet","")))))</x:f>
        <x:v>Earring</x:v>
      </x:c>
      <x:c r="H3975" s="741">
        <x:v>1</x:v>
      </x:c>
      <x:c r="I3975" s="495"/>
      <x:c r="J3975" s="240" t="s">
        <x:v>4183</x:v>
      </x:c>
      <x:c r="K3975" s="240">
        <x:v>180</x:v>
      </x:c>
    </x:row>
    <x:row r="3976" spans="3:11">
      <x:c r="C3976" s="241" t="s">
        <x:v>7707</x:v>
      </x:c>
      <x:c r="D3976" s="240" t="s">
        <x:v>4007</x:v>
      </x:c>
      <x:c r="E3976" s="240">
        <x:v>1</x:v>
      </x:c>
      <x:c r="F3976" s="241" t="s">
        <x:v>2147</x:v>
      </x:c>
      <x:c r="G3976" s="240" t="str">
        <x:f>IF(MID(F3976,LEN(F3976)-2,1)="1","Earring",IF(MID(F3976,LEN(F3976)-2,1)="2","Necklace",IF(MID(F3976,LEN(F3976)-2,1)="3","Bracelet",IF(MID(F3976,LEN(F3976)-2,1)="4","Ring",IF(MID(F3976,LEN(F3976)-2,1)="5","Anklet","")))))</x:f>
        <x:v>Ring</x:v>
      </x:c>
      <x:c r="H3976" s="240">
        <x:v>1</x:v>
      </x:c>
      <x:c r="I3976" s="495" t="s">
        <x:v>6487</x:v>
      </x:c>
      <x:c r="J3976" s="240" t="s">
        <x:v>10384</x:v>
      </x:c>
      <x:c r="K3976" s="240">
        <x:v>260</x:v>
      </x:c>
    </x:row>
    <x:row r="3977" spans="3:11">
      <x:c r="C3977" s="241" t="s">
        <x:v>5828</x:v>
      </x:c>
      <x:c r="D3977" s="240" t="s">
        <x:v>4007</x:v>
      </x:c>
      <x:c r="E3977" s="240">
        <x:v>1</x:v>
      </x:c>
      <x:c r="F3977" s="241" t="s">
        <x:v>12524</x:v>
      </x:c>
      <x:c r="G3977" s="240" t="str">
        <x:f>IF(MID(F3977,LEN(F3977)-2,1)="1","Earring",IF(MID(F3977,LEN(F3977)-2,1)="2","Necklace",IF(MID(F3977,LEN(F3977)-2,1)="3","Bracelet",IF(MID(F3977,LEN(F3977)-2,1)="4","Ring",IF(MID(F3977,LEN(F3977)-2,1)="5","Anklet","")))))</x:f>
        <x:v>Earring</x:v>
      </x:c>
      <x:c r="H3977" s="240">
        <x:v>1</x:v>
      </x:c>
      <x:c r="I3977" s="495"/>
      <x:c r="J3977" s="240" t="s">
        <x:v>4183</x:v>
      </x:c>
      <x:c r="K3977" s="240">
        <x:v>180</x:v>
      </x:c>
    </x:row>
    <x:row r="3978" spans="3:11">
      <x:c r="C3978" s="241" t="s">
        <x:v>6026</x:v>
      </x:c>
      <x:c r="D3978" s="240" t="str">
        <x:f t="shared" si="27"/>
        <x:v>Bracelet</x:v>
      </x:c>
      <x:c r="E3978" s="240">
        <x:v>1</x:v>
      </x:c>
      <x:c r="F3978" s="406" t="s">
        <x:v>9002</x:v>
      </x:c>
      <x:c r="G3978" s="407" t="str">
        <x:f>IF(MID(F3978,LEN(F3978)-2,1)="1","Earring",IF(MID(F3978,LEN(F3978)-2,1)="2","Necklace",IF(MID(F3978,LEN(F3978)-2,1)="3","Bracelet",IF(MID(F3978,LEN(F3978)-2,1)="4","Ring",IF(MID(F3978,LEN(F3978)-2,1)="5","Anklet","")))))</x:f>
        <x:v>Earring</x:v>
      </x:c>
      <x:c r="H3978" s="407">
        <x:v>1</x:v>
      </x:c>
      <x:c r="I3978" s="495" t="s">
        <x:v>6487</x:v>
      </x:c>
      <x:c r="J3978" s="240" t="s">
        <x:v>4183</x:v>
      </x:c>
      <x:c r="K3978" s="240">
        <x:v>100</x:v>
      </x:c>
    </x:row>
    <x:row r="3979" spans="3:11">
      <x:c r="C3979" s="241" t="s">
        <x:v>8516</x:v>
      </x:c>
      <x:c r="D3979" s="240" t="str">
        <x:f t="shared" si="27"/>
        <x:v>Bracelet</x:v>
      </x:c>
      <x:c r="E3979" s="240">
        <x:v>1</x:v>
      </x:c>
      <x:c r="F3979" s="241" t="s">
        <x:v>5983</x:v>
      </x:c>
      <x:c r="G3979" s="240" t="str">
        <x:f>IF(MID(F3979,LEN(F3979)-2,1)="1","Earring",IF(MID(F3979,LEN(F3979)-2,1)="2","Necklace",IF(MID(F3979,LEN(F3979)-2,1)="3","Bracelet",IF(MID(F3979,LEN(F3979)-2,1)="4","Ring",IF(MID(F3979,LEN(F3979)-2,1)="5","Anklet","")))))</x:f>
        <x:v>Necklace</x:v>
      </x:c>
      <x:c r="H3979" s="240">
        <x:v>1</x:v>
      </x:c>
      <x:c r="I3979" s="495" t="s">
        <x:v>6487</x:v>
      </x:c>
      <x:c r="J3979" s="240" t="s">
        <x:v>4183</x:v>
      </x:c>
      <x:c r="K3979" s="240">
        <x:v>230</x:v>
      </x:c>
    </x:row>
    <x:row r="3980" spans="3:11">
      <x:c r="C3980" s="241" t="s">
        <x:v>9294</x:v>
      </x:c>
      <x:c r="D3980" s="240" t="str">
        <x:f t="shared" si="27"/>
        <x:v>Bracelet</x:v>
      </x:c>
      <x:c r="E3980" s="240">
        <x:v>1</x:v>
      </x:c>
      <x:c r="F3980" s="241" t="s">
        <x:v>6026</x:v>
      </x:c>
      <x:c r="G3980" s="240" t="str">
        <x:f>IF(MID(F3980,LEN(F3980)-2,1)="1","Earring",IF(MID(F3980,LEN(F3980)-2,1)="2","Necklace",IF(MID(F3980,LEN(F3980)-2,1)="3","Bracelet",IF(MID(F3980,LEN(F3980)-2,1)="4","Ring",IF(MID(F3980,LEN(F3980)-2,1)="5","Anklet","")))))</x:f>
        <x:v>Bracelet</x:v>
      </x:c>
      <x:c r="H3980" s="240">
        <x:v>1</x:v>
      </x:c>
      <x:c r="I3980" s="495" t="s">
        <x:v>6487</x:v>
      </x:c>
      <x:c r="J3980" s="240" t="s">
        <x:v>10384</x:v>
      </x:c>
      <x:c r="K3980" s="240">
        <x:v>140</x:v>
      </x:c>
    </x:row>
    <x:row r="3981" spans="3:11">
      <x:c r="C3981" s="241" t="s">
        <x:v>9265</x:v>
      </x:c>
      <x:c r="D3981" s="240" t="str">
        <x:f t="shared" si="27"/>
        <x:v>Bracelet</x:v>
      </x:c>
      <x:c r="E3981" s="240">
        <x:v>1</x:v>
      </x:c>
      <x:c r="F3981" s="241" t="s">
        <x:v>8516</x:v>
      </x:c>
      <x:c r="G3981" s="240" t="str">
        <x:f>IF(MID(F3981,LEN(F3981)-2,1)="1","Earring",IF(MID(F3981,LEN(F3981)-2,1)="2","Necklace",IF(MID(F3981,LEN(F3981)-2,1)="3","Bracelet",IF(MID(F3981,LEN(F3981)-2,1)="4","Ring",IF(MID(F3981,LEN(F3981)-2,1)="5","Anklet","")))))</x:f>
        <x:v>Bracelet</x:v>
      </x:c>
      <x:c r="H3981" s="240">
        <x:v>1</x:v>
      </x:c>
      <x:c r="I3981" s="495"/>
      <x:c r="J3981" s="240" t="s">
        <x:v>10384</x:v>
      </x:c>
      <x:c r="K3981" s="240">
        <x:v>140</x:v>
      </x:c>
    </x:row>
    <x:row r="3982" spans="3:11">
      <x:c r="C3982" s="241" t="s">
        <x:v>5804</x:v>
      </x:c>
      <x:c r="D3982" s="240" t="str">
        <x:f t="shared" si="27"/>
        <x:v>Bracelet</x:v>
      </x:c>
      <x:c r="E3982" s="240">
        <x:v>1</x:v>
      </x:c>
      <x:c r="F3982" s="241" t="s">
        <x:v>4457</x:v>
      </x:c>
      <x:c r="G3982" s="240" t="str">
        <x:f>IF(MID(F3982,LEN(F3982)-2,1)="1","Earring",IF(MID(F3982,LEN(F3982)-2,1)="2","Necklace",IF(MID(F3982,LEN(F3982)-2,1)="3","Bracelet",IF(MID(F3982,LEN(F3982)-2,1)="4","Ring",IF(MID(F3982,LEN(F3982)-2,1)="5","Anklet","")))))</x:f>
        <x:v>Necklace</x:v>
      </x:c>
      <x:c r="H3982" s="240">
        <x:v>1</x:v>
      </x:c>
      <x:c r="I3982" s="495"/>
      <x:c r="J3982" s="240" t="s">
        <x:v>10384</x:v>
      </x:c>
      <x:c r="K3982" s="240">
        <x:v>190</x:v>
      </x:c>
    </x:row>
    <x:row r="3983" spans="3:11">
      <x:c r="C3983" s="241" t="s">
        <x:v>12223</x:v>
      </x:c>
      <x:c r="D3983" s="240" t="str">
        <x:f t="shared" si="27"/>
        <x:v>Earring</x:v>
      </x:c>
      <x:c r="E3983" s="240">
        <x:v>1</x:v>
      </x:c>
      <x:c r="F3983" s="449" t="s">
        <x:v>8366</x:v>
      </x:c>
      <x:c r="G3983" s="450" t="s">
        <x:v>4007</x:v>
      </x:c>
      <x:c r="H3983" s="450">
        <x:v>1</x:v>
      </x:c>
      <x:c r="I3983" s="495" t="s">
        <x:v>10339</x:v>
      </x:c>
      <x:c r="J3983" s="240" t="s">
        <x:v>10384</x:v>
      </x:c>
      <x:c r="K3983" s="240">
        <x:v>180</x:v>
      </x:c>
    </x:row>
    <x:row r="3984" spans="3:11">
      <x:c r="C3984" s="241" t="s">
        <x:v>9080</x:v>
      </x:c>
      <x:c r="D3984" s="240" t="str">
        <x:f t="shared" si="27"/>
        <x:v>Earring</x:v>
      </x:c>
      <x:c r="E3984" s="240">
        <x:v>1</x:v>
      </x:c>
      <x:c r="F3984" s="449" t="s">
        <x:v>8410</x:v>
      </x:c>
      <x:c r="G3984" s="450" t="str">
        <x:f>IF(MID(F3984,LEN(F3984)-2,1)="1","Earring",IF(MID(F3984,LEN(F3984)-2,1)="2","Necklace",IF(MID(F3984,LEN(F3984)-2,1)="3","Bracelet",IF(MID(F3984,LEN(F3984)-2,1)="4","Ring",IF(MID(F3984,LEN(F3984)-2,1)="5","Anklet","")))))</x:f>
        <x:v>Anklet</x:v>
      </x:c>
      <x:c r="H3984" s="450">
        <x:v>1</x:v>
      </x:c>
      <x:c r="I3984" s="495" t="s">
        <x:v>10339</x:v>
      </x:c>
      <x:c r="J3984" s="240" t="s">
        <x:v>10384</x:v>
      </x:c>
      <x:c r="K3984" s="240">
        <x:v>150</x:v>
      </x:c>
    </x:row>
    <x:row r="3985" spans="3:11">
      <x:c r="C3985" s="241" t="s">
        <x:v>12524</x:v>
      </x:c>
      <x:c r="D3985" s="240" t="str">
        <x:f t="shared" si="27"/>
        <x:v>Earring</x:v>
      </x:c>
      <x:c r="E3985" s="240">
        <x:v>1</x:v>
      </x:c>
      <x:c r="F3985" s="241" t="s">
        <x:v>4488</x:v>
      </x:c>
      <x:c r="G3985" s="240" t="str">
        <x:f>IF(MID(F3985,LEN(F3985)-2,1)="1","Earring",IF(MID(F3985,LEN(F3985)-2,1)="2","Necklace",IF(MID(F3985,LEN(F3985)-2,1)="3","Bracelet",IF(MID(F3985,LEN(F3985)-2,1)="4","Ring",IF(MID(F3985,LEN(F3985)-2,1)="5","Anklet","")))))</x:f>
        <x:v>Necklace</x:v>
      </x:c>
      <x:c r="H3985" s="240">
        <x:v>1</x:v>
      </x:c>
      <x:c r="I3985" s="495" t="s">
        <x:v>6487</x:v>
      </x:c>
      <x:c r="J3985" s="240" t="s">
        <x:v>4183</x:v>
      </x:c>
      <x:c r="K3985" s="240">
        <x:v>400</x:v>
      </x:c>
    </x:row>
    <x:row r="3986" spans="3:11">
      <x:c r="C3986" s="241" t="s">
        <x:v>9002</x:v>
      </x:c>
      <x:c r="D3986" s="240" t="str">
        <x:f t="shared" si="27"/>
        <x:v>Earring</x:v>
      </x:c>
      <x:c r="E3986" s="240">
        <x:v>1</x:v>
      </x:c>
      <x:c r="F3986" s="241" t="s">
        <x:v>5960</x:v>
      </x:c>
      <x:c r="G3986" s="240" t="str">
        <x:f>IF(MID(F3986,LEN(F3986)-2,1)="1","Earring",IF(MID(F3986,LEN(F3986)-2,1)="2","Necklace",IF(MID(F3986,LEN(F3986)-2,1)="3","Bracelet",IF(MID(F3986,LEN(F3986)-2,1)="4","Ring",IF(MID(F3986,LEN(F3986)-2,1)="5","Anklet","")))))</x:f>
        <x:v>Earring</x:v>
      </x:c>
      <x:c r="H3986" s="240">
        <x:v>1</x:v>
      </x:c>
      <x:c r="I3986" s="495" t="s">
        <x:v>10339</x:v>
      </x:c>
      <x:c r="J3986" s="240" t="s">
        <x:v>4183</x:v>
      </x:c>
      <x:c r="K3986" s="240">
        <x:v>120</x:v>
      </x:c>
    </x:row>
    <x:row r="3987" spans="3:11">
      <x:c r="C3987" s="241" t="s">
        <x:v>5960</x:v>
      </x:c>
      <x:c r="D3987" s="240" t="str">
        <x:f t="shared" si="27"/>
        <x:v>Earring</x:v>
      </x:c>
      <x:c r="E3987" s="240">
        <x:v>1</x:v>
      </x:c>
      <x:c r="F3987" s="241" t="s">
        <x:v>8499</x:v>
      </x:c>
      <x:c r="G3987" s="240" t="str">
        <x:f>IF(MID(F3987,LEN(F3987)-2,1)="1","Earring",IF(MID(F3987,LEN(F3987)-2,1)="2","Necklace",IF(MID(F3987,LEN(F3987)-2,1)="3","Bracelet",IF(MID(F3987,LEN(F3987)-2,1)="4","Ring",IF(MID(F3987,LEN(F3987)-2,1)="5","Anklet","")))))</x:f>
        <x:v>Ring</x:v>
      </x:c>
      <x:c r="H3987" s="240">
        <x:v>1</x:v>
      </x:c>
      <x:c r="I3987" s="495"/>
      <x:c r="J3987" s="240" t="s">
        <x:v>4183</x:v>
      </x:c>
      <x:c r="K3987" s="240">
        <x:v>200</x:v>
      </x:c>
    </x:row>
    <x:row r="3988" spans="3:11">
      <x:c r="C3988" s="241" t="s">
        <x:v>4424</x:v>
      </x:c>
      <x:c r="D3988" s="240" t="str">
        <x:f t="shared" si="27"/>
        <x:v>Earring</x:v>
      </x:c>
      <x:c r="E3988" s="240">
        <x:v>1</x:v>
      </x:c>
      <x:c r="F3988" s="241" t="s">
        <x:v>4424</x:v>
      </x:c>
      <x:c r="G3988" s="240" t="str">
        <x:f>IF(MID(F3988,LEN(F3988)-2,1)="1","Earring",IF(MID(F3988,LEN(F3988)-2,1)="2","Necklace",IF(MID(F3988,LEN(F3988)-2,1)="3","Bracelet",IF(MID(F3988,LEN(F3988)-2,1)="4","Ring",IF(MID(F3988,LEN(F3988)-2,1)="5","Anklet","")))))</x:f>
        <x:v>Earring</x:v>
      </x:c>
      <x:c r="H3988" s="240">
        <x:v>1</x:v>
      </x:c>
      <x:c r="I3988" s="495"/>
      <x:c r="J3988" s="240" t="s">
        <x:v>4183</x:v>
      </x:c>
      <x:c r="K3988" s="240">
        <x:v>160</x:v>
      </x:c>
    </x:row>
    <x:row r="3989" spans="3:11">
      <x:c r="C3989" s="241" t="s">
        <x:v>4576</x:v>
      </x:c>
      <x:c r="D3989" s="240" t="str">
        <x:f t="shared" si="27"/>
        <x:v>Earring</x:v>
      </x:c>
      <x:c r="E3989" s="240">
        <x:v>1</x:v>
      </x:c>
      <x:c r="F3989" s="241" t="s">
        <x:v>4576</x:v>
      </x:c>
      <x:c r="G3989" s="240" t="str">
        <x:f>IF(MID(F3989,LEN(F3989)-2,1)="1","Earring",IF(MID(F3989,LEN(F3989)-2,1)="2","Necklace",IF(MID(F3989,LEN(F3989)-2,1)="3","Bracelet",IF(MID(F3989,LEN(F3989)-2,1)="4","Ring",IF(MID(F3989,LEN(F3989)-2,1)="5","Anklet","")))))</x:f>
        <x:v>Earring</x:v>
      </x:c>
      <x:c r="H3989" s="240">
        <x:v>1</x:v>
      </x:c>
      <x:c r="I3989" s="495" t="s">
        <x:v>6487</x:v>
      </x:c>
      <x:c r="J3989" s="240" t="s">
        <x:v>4183</x:v>
      </x:c>
      <x:c r="K3989" s="240">
        <x:v>160</x:v>
      </x:c>
    </x:row>
    <x:row r="3990" spans="3:11">
      <x:c r="C3990" s="241" t="s">
        <x:v>5645</x:v>
      </x:c>
      <x:c r="D3990" s="240" t="str">
        <x:f t="shared" si="27"/>
        <x:v>Earring</x:v>
      </x:c>
      <x:c r="E3990" s="240">
        <x:v>1</x:v>
      </x:c>
      <x:c r="F3990" s="280" t="s">
        <x:v>9294</x:v>
      </x:c>
      <x:c r="G3990" s="281" t="str">
        <x:f>IF(MID(F3990,LEN(F3990)-2,1)="1","Earring",IF(MID(F3990,LEN(F3990)-2,1)="2","Necklace",IF(MID(F3990,LEN(F3990)-2,1)="3","Bracelet",IF(MID(F3990,LEN(F3990)-2,1)="4","Ring",IF(MID(F3990,LEN(F3990)-2,1)="5","Anklet","")))))</x:f>
        <x:v>Bracelet</x:v>
      </x:c>
      <x:c r="H3990" s="281">
        <x:v>1</x:v>
      </x:c>
      <x:c r="I3990" s="495" t="s">
        <x:v>6487</x:v>
      </x:c>
      <x:c r="J3990" s="240" t="s">
        <x:v>10384</x:v>
      </x:c>
      <x:c r="K3990" s="240">
        <x:v>170</x:v>
      </x:c>
    </x:row>
    <x:row r="3991" spans="3:11">
      <x:c r="C3991" s="241" t="s">
        <x:v>11510</x:v>
      </x:c>
      <x:c r="D3991" s="240" t="str">
        <x:f t="shared" si="27"/>
        <x:v>Earring</x:v>
      </x:c>
      <x:c r="E3991" s="240">
        <x:v>1</x:v>
      </x:c>
      <x:c r="F3991" s="280" t="s">
        <x:v>7707</x:v>
      </x:c>
      <x:c r="G3991" s="281" t="s">
        <x:v>4007</x:v>
      </x:c>
      <x:c r="H3991" s="281">
        <x:v>1</x:v>
      </x:c>
      <x:c r="I3991" s="495"/>
      <x:c r="J3991" s="240" t="s">
        <x:v>10384</x:v>
      </x:c>
      <x:c r="K3991" s="240">
        <x:v>180</x:v>
      </x:c>
    </x:row>
    <x:row r="3992" spans="3:11">
      <x:c r="C3992" s="241" t="s">
        <x:v>2354</x:v>
      </x:c>
      <x:c r="D3992" s="240" t="str">
        <x:f t="shared" si="27"/>
        <x:v>Earring</x:v>
      </x:c>
      <x:c r="E3992" s="240">
        <x:v>1</x:v>
      </x:c>
      <x:c r="F3992" s="280" t="s">
        <x:v>11468</x:v>
      </x:c>
      <x:c r="G3992" s="281" t="str">
        <x:f>IF(MID(F3992,LEN(F3992)-2,1)="1","Earring",IF(MID(F3992,LEN(F3992)-2,1)="2","Necklace",IF(MID(F3992,LEN(F3992)-2,1)="3","Bracelet",IF(MID(F3992,LEN(F3992)-2,1)="4","Ring",IF(MID(F3992,LEN(F3992)-2,1)="5","Anklet","")))))</x:f>
        <x:v>Anklet</x:v>
      </x:c>
      <x:c r="H3992" s="281">
        <x:v>1</x:v>
      </x:c>
      <x:c r="I3992" s="495"/>
      <x:c r="J3992" s="240" t="s">
        <x:v>10384</x:v>
      </x:c>
      <x:c r="K3992" s="240">
        <x:v>180</x:v>
      </x:c>
    </x:row>
    <x:row r="3993" spans="3:11">
      <x:c r="C3993" s="241" t="s">
        <x:v>5983</x:v>
      </x:c>
      <x:c r="D3993" s="240" t="str">
        <x:f t="shared" si="27"/>
        <x:v>Necklace</x:v>
      </x:c>
      <x:c r="E3993" s="240">
        <x:v>1</x:v>
      </x:c>
      <x:c r="F3993" s="280" t="s">
        <x:v>5645</x:v>
      </x:c>
      <x:c r="G3993" s="281" t="str">
        <x:f>IF(MID(F3993,LEN(F3993)-2,1)="1","Earring",IF(MID(F3993,LEN(F3993)-2,1)="2","Necklace",IF(MID(F3993,LEN(F3993)-2,1)="3","Bracelet",IF(MID(F3993,LEN(F3993)-2,1)="4","Ring",IF(MID(F3993,LEN(F3993)-2,1)="5","Anklet","")))))</x:f>
        <x:v>Earring</x:v>
      </x:c>
      <x:c r="H3993" s="281">
        <x:v>1</x:v>
      </x:c>
      <x:c r="I3993" s="495"/>
      <x:c r="J3993" s="240" t="s">
        <x:v>4183</x:v>
      </x:c>
      <x:c r="K3993" s="240">
        <x:v>100</x:v>
      </x:c>
    </x:row>
    <x:row r="3994" spans="3:11">
      <x:c r="C3994" s="241" t="s">
        <x:v>4488</x:v>
      </x:c>
      <x:c r="D3994" s="240" t="str">
        <x:f t="shared" si="27"/>
        <x:v>Necklace</x:v>
      </x:c>
      <x:c r="E3994" s="240">
        <x:v>1</x:v>
      </x:c>
      <x:c r="F3994" s="280" t="s">
        <x:v>9265</x:v>
      </x:c>
      <x:c r="G3994" s="281" t="str">
        <x:f>IF(MID(F3994,LEN(F3994)-2,1)="1","Earring",IF(MID(F3994,LEN(F3994)-2,1)="2","Necklace",IF(MID(F3994,LEN(F3994)-2,1)="3","Bracelet",IF(MID(F3994,LEN(F3994)-2,1)="4","Ring",IF(MID(F3994,LEN(F3994)-2,1)="5","Anklet","")))))</x:f>
        <x:v>Bracelet</x:v>
      </x:c>
      <x:c r="H3994" s="281">
        <x:v>1</x:v>
      </x:c>
      <x:c r="I3994" s="495"/>
      <x:c r="J3994" s="240" t="s">
        <x:v>10384</x:v>
      </x:c>
      <x:c r="K3994" s="240">
        <x:v>150</x:v>
      </x:c>
    </x:row>
    <x:row r="3995" spans="3:11">
      <x:c r="C3995" s="241" t="s">
        <x:v>5829</x:v>
      </x:c>
      <x:c r="D3995" s="240" t="str">
        <x:f t="shared" si="27"/>
        <x:v>Necklace</x:v>
      </x:c>
      <x:c r="E3995" s="240">
        <x:v>1</x:v>
      </x:c>
      <x:c r="F3995" s="280" t="s">
        <x:v>11218</x:v>
      </x:c>
      <x:c r="G3995" s="281" t="str">
        <x:f>IF(MID(F3995,LEN(F3995)-2,1)="1","Earring",IF(MID(F3995,LEN(F3995)-2,1)="2","Necklace",IF(MID(F3995,LEN(F3995)-2,1)="3","Bracelet",IF(MID(F3995,LEN(F3995)-2,1)="4","Ring",IF(MID(F3995,LEN(F3995)-2,1)="5","Anklet","")))))</x:f>
        <x:v>Ring</x:v>
      </x:c>
      <x:c r="H3995" s="281">
        <x:v>1</x:v>
      </x:c>
      <x:c r="I3995" s="495" t="s">
        <x:v>6487</x:v>
      </x:c>
      <x:c r="J3995" s="240" t="s">
        <x:v>4183</x:v>
      </x:c>
      <x:c r="K3995" s="240">
        <x:v>450</x:v>
      </x:c>
    </x:row>
    <x:row r="3996" spans="3:11">
      <x:c r="C3996" s="241" t="s">
        <x:v>4457</x:v>
      </x:c>
      <x:c r="D3996" s="240" t="str">
        <x:f t="shared" si="27"/>
        <x:v>Necklace</x:v>
      </x:c>
      <x:c r="E3996" s="240">
        <x:v>1</x:v>
      </x:c>
      <x:c r="F3996" s="280" t="s">
        <x:v>11510</x:v>
      </x:c>
      <x:c r="G3996" s="281" t="str">
        <x:f>IF(MID(F3996,LEN(F3996)-2,1)="1","Earring",IF(MID(F3996,LEN(F3996)-2,1)="2","Necklace",IF(MID(F3996,LEN(F3996)-2,1)="3","Bracelet",IF(MID(F3996,LEN(F3996)-2,1)="4","Ring",IF(MID(F3996,LEN(F3996)-2,1)="5","Anklet","")))))</x:f>
        <x:v>Earring</x:v>
      </x:c>
      <x:c r="H3996" s="281">
        <x:v>1</x:v>
      </x:c>
      <x:c r="I3996" s="495"/>
      <x:c r="J3996" s="240" t="s">
        <x:v>4183</x:v>
      </x:c>
      <x:c r="K3996" s="240">
        <x:v>150</x:v>
      </x:c>
    </x:row>
    <x:row r="3997" spans="3:11">
      <x:c r="C3997" s="241" t="s">
        <x:v>8077</x:v>
      </x:c>
      <x:c r="D3997" s="240" t="str">
        <x:f t="shared" si="27"/>
        <x:v>Ring</x:v>
      </x:c>
      <x:c r="E3997" s="240">
        <x:v>1</x:v>
      </x:c>
      <x:c r="F3997" s="280" t="s">
        <x:v>5804</x:v>
      </x:c>
      <x:c r="G3997" s="281" t="str">
        <x:f>IF(MID(F3997,LEN(F3997)-2,1)="1","Earring",IF(MID(F3997,LEN(F3997)-2,1)="2","Necklace",IF(MID(F3997,LEN(F3997)-2,1)="3","Bracelet",IF(MID(F3997,LEN(F3997)-2,1)="4","Ring",IF(MID(F3997,LEN(F3997)-2,1)="5","Anklet","")))))</x:f>
        <x:v>Bracelet</x:v>
      </x:c>
      <x:c r="H3997" s="281">
        <x:v>1</x:v>
      </x:c>
      <x:c r="I3997" s="495"/>
      <x:c r="J3997" s="240" t="s">
        <x:v>10384</x:v>
      </x:c>
      <x:c r="K3997" s="240">
        <x:v>140</x:v>
      </x:c>
    </x:row>
    <x:row r="3998" spans="3:11">
      <x:c r="C3998" s="241" t="s">
        <x:v>2147</x:v>
      </x:c>
      <x:c r="D3998" s="240" t="str">
        <x:f t="shared" si="27"/>
        <x:v>Ring</x:v>
      </x:c>
      <x:c r="E3998" s="240">
        <x:v>1</x:v>
      </x:c>
      <x:c r="F3998" s="280" t="s">
        <x:v>5828</x:v>
      </x:c>
      <x:c r="G3998" s="281" t="s">
        <x:v>4007</x:v>
      </x:c>
      <x:c r="H3998" s="281">
        <x:v>1</x:v>
      </x:c>
      <x:c r="I3998" s="495"/>
      <x:c r="J3998" s="240" t="s">
        <x:v>10384</x:v>
      </x:c>
      <x:c r="K3998" s="240">
        <x:v>190</x:v>
      </x:c>
    </x:row>
    <x:row r="3999" spans="3:11">
      <x:c r="C3999" s="241" t="s">
        <x:v>8499</x:v>
      </x:c>
      <x:c r="D3999" s="240" t="str">
        <x:f t="shared" si="27"/>
        <x:v>Ring</x:v>
      </x:c>
      <x:c r="E3999" s="240">
        <x:v>1</x:v>
      </x:c>
      <x:c r="F3999" s="280" t="s">
        <x:v>2354</x:v>
      </x:c>
      <x:c r="G3999" s="281" t="str">
        <x:f>IF(MID(F3999,LEN(F3999)-2,1)="1","Earring",IF(MID(F3999,LEN(F3999)-2,1)="2","Necklace",IF(MID(F3999,LEN(F3999)-2,1)="3","Bracelet",IF(MID(F3999,LEN(F3999)-2,1)="4","Ring",IF(MID(F3999,LEN(F3999)-2,1)="5","Anklet","")))))</x:f>
        <x:v>Earring</x:v>
      </x:c>
      <x:c r="H3999" s="281">
        <x:v>1</x:v>
      </x:c>
      <x:c r="I3999" s="495"/>
      <x:c r="J3999" s="240" t="s">
        <x:v>4183</x:v>
      </x:c>
      <x:c r="K3999" s="240">
        <x:v>190</x:v>
      </x:c>
    </x:row>
    <x:row r="4000" spans="3:11">
      <x:c r="C4000" s="241" t="s">
        <x:v>11218</x:v>
      </x:c>
      <x:c r="D4000" s="240" t="str">
        <x:f t="shared" si="27"/>
        <x:v>Ring</x:v>
      </x:c>
      <x:c r="E4000" s="240">
        <x:v>1</x:v>
      </x:c>
      <x:c r="F4000" s="280" t="s">
        <x:v>5829</x:v>
      </x:c>
      <x:c r="G4000" s="281" t="str">
        <x:f>IF(MID(F4000,LEN(F4000)-2,1)="1","Earring",IF(MID(F4000,LEN(F4000)-2,1)="2","Necklace",IF(MID(F4000,LEN(F4000)-2,1)="3","Bracelet",IF(MID(F4000,LEN(F4000)-2,1)="4","Ring",IF(MID(F4000,LEN(F4000)-2,1)="5","Anklet","")))))</x:f>
        <x:v>Necklace</x:v>
      </x:c>
      <x:c r="H4000" s="281">
        <x:v>1</x:v>
      </x:c>
      <x:c r="I4000" s="495"/>
      <x:c r="J4000" s="240" t="s">
        <x:v>10384</x:v>
      </x:c>
      <x:c r="K4000" s="240">
        <x:v>180</x:v>
      </x:c>
    </x:row>
    <x:row r="4001" spans="5:5">
      <x:c r="E4001" s="240">
        <x:f>SUM(E3973:E4000)</x:f>
        <x:v>28</x:v>
      </x:c>
    </x:row>
    <x:row r="4002" spans="1:11">
      <x:c r="A4002" s="232">
        <x:v>45992</x:v>
      </x:c>
      <x:c r="B4002" s="499" t="s">
        <x:v>10315</x:v>
      </x:c>
      <x:c r="C4002" s="241" t="s">
        <x:v>11468</x:v>
      </x:c>
      <x:c r="D4002" s="240" t="str">
        <x:f t="shared" ref="D4002:D4013" si="28">IF(MID(C4002,LEN(C4002)-2,1)="1","Earring",IF(MID(C4002,LEN(C4002)-2,1)="2","Necklace",IF(MID(C4002,LEN(C4002)-2,1)="3","Bracelet",IF(MID(C4002,LEN(C4002)-2,1)="4","Ring",IF(MID(C4002,LEN(C4002)-2,1)="5","Anklet","")))))</x:f>
        <x:v>Anklet</x:v>
      </x:c>
      <x:c r="E4002" s="240">
        <x:v>1</x:v>
      </x:c>
      <x:c r="F4002" s="742" t="s">
        <x:v>5487</x:v>
      </x:c>
      <x:c r="G4002" s="743" t="str">
        <x:f>IF(MID(F4002,LEN(F4002)-2,1)="1","Earring",IF(MID(F4002,LEN(F4002)-2,1)="2","Necklace",IF(MID(F4002,LEN(F4002)-2,1)="3","Bracelet",IF(MID(F4002,LEN(F4002)-2,1)="4","Ring",IF(MID(F4002,LEN(F4002)-2,1)="5","Anklet","")))))</x:f>
        <x:v>Necklace</x:v>
      </x:c>
      <x:c r="H4002" s="743">
        <x:v>1</x:v>
      </x:c>
      <x:c r="I4002" s="495" t="s">
        <x:v>6487</x:v>
      </x:c>
      <x:c r="J4002" s="240" t="s">
        <x:v>4183</x:v>
      </x:c>
      <x:c r="K4002" s="240">
        <x:v>300</x:v>
      </x:c>
    </x:row>
    <x:row r="4003" spans="3:11">
      <x:c r="C4003" s="241" t="s">
        <x:v>8923</x:v>
      </x:c>
      <x:c r="D4003" s="240" t="s">
        <x:v>4007</x:v>
      </x:c>
      <x:c r="E4003" s="240">
        <x:v>1</x:v>
      </x:c>
      <x:c r="F4003" s="241" t="s">
        <x:v>5959</x:v>
      </x:c>
      <x:c r="G4003" s="240" t="str">
        <x:f>IF(MID(F4003,LEN(F4003)-2,1)="1","Earring",IF(MID(F4003,LEN(F4003)-2,1)="2","Necklace",IF(MID(F4003,LEN(F4003)-2,1)="3","Bracelet",IF(MID(F4003,LEN(F4003)-2,1)="4","Ring",IF(MID(F4003,LEN(F4003)-2,1)="5","Anklet","")))))</x:f>
        <x:v>Bracelet</x:v>
      </x:c>
      <x:c r="H4003" s="240">
        <x:v>1</x:v>
      </x:c>
      <x:c r="I4003" s="495" t="s">
        <x:v>10339</x:v>
      </x:c>
      <x:c r="J4003" s="240" t="s">
        <x:v>9854</x:v>
      </x:c>
      <x:c r="K4003" s="240">
        <x:v>240</x:v>
      </x:c>
    </x:row>
    <x:row r="4004" spans="3:11">
      <x:c r="C4004" s="241" t="s">
        <x:v>5959</x:v>
      </x:c>
      <x:c r="D4004" s="240" t="str">
        <x:f t="shared" si="28"/>
        <x:v>Bracelet</x:v>
      </x:c>
      <x:c r="E4004" s="240">
        <x:v>1</x:v>
      </x:c>
      <x:c r="F4004" s="406" t="s">
        <x:v>6151</x:v>
      </x:c>
      <x:c r="G4004" s="407" t="str">
        <x:f>IF(MID(F4004,LEN(F4004)-2,1)="1","Earring",IF(MID(F4004,LEN(F4004)-2,1)="2","Necklace",IF(MID(F4004,LEN(F4004)-2,1)="3","Bracelet",IF(MID(F4004,LEN(F4004)-2,1)="4","Ring",IF(MID(F4004,LEN(F4004)-2,1)="5","Anklet","")))))</x:f>
        <x:v>Earring</x:v>
      </x:c>
      <x:c r="H4004" s="407">
        <x:v>1</x:v>
      </x:c>
      <x:c r="I4004" s="495" t="s">
        <x:v>6487</x:v>
      </x:c>
      <x:c r="J4004" s="240" t="s">
        <x:v>4183</x:v>
      </x:c>
      <x:c r="K4004" s="240">
        <x:v>190</x:v>
      </x:c>
    </x:row>
    <x:row r="4005" spans="3:11">
      <x:c r="C4005" s="241" t="s">
        <x:v>6205</x:v>
      </x:c>
      <x:c r="D4005" s="240" t="str">
        <x:f t="shared" si="28"/>
        <x:v>Bracelet</x:v>
      </x:c>
      <x:c r="E4005" s="240">
        <x:v>1</x:v>
      </x:c>
      <x:c r="F4005" s="406" t="s">
        <x:v>8969</x:v>
      </x:c>
      <x:c r="G4005" s="407" t="str">
        <x:f>IF(MID(F4005,LEN(F4005)-2,1)="1","Earring",IF(MID(F4005,LEN(F4005)-2,1)="2","Necklace",IF(MID(F4005,LEN(F4005)-2,1)="3","Bracelet",IF(MID(F4005,LEN(F4005)-2,1)="4","Ring",IF(MID(F4005,LEN(F4005)-2,1)="5","Anklet","")))))</x:f>
        <x:v>Earring</x:v>
      </x:c>
      <x:c r="H4005" s="407">
        <x:v>1</x:v>
      </x:c>
      <x:c r="I4005" s="495" t="s">
        <x:v>10339</x:v>
      </x:c>
      <x:c r="J4005" s="240" t="s">
        <x:v>4183</x:v>
      </x:c>
      <x:c r="K4005" s="240">
        <x:v>170</x:v>
      </x:c>
    </x:row>
    <x:row r="4006" spans="3:11">
      <x:c r="C4006" s="241" t="s">
        <x:v>12527</x:v>
      </x:c>
      <x:c r="D4006" s="240" t="str">
        <x:f t="shared" si="28"/>
        <x:v>Bracelet</x:v>
      </x:c>
      <x:c r="E4006" s="240">
        <x:v>1</x:v>
      </x:c>
      <x:c r="F4006" s="241" t="s">
        <x:v>6205</x:v>
      </x:c>
      <x:c r="G4006" s="240" t="str">
        <x:f>IF(MID(F4006,LEN(F4006)-2,1)="1","Earring",IF(MID(F4006,LEN(F4006)-2,1)="2","Necklace",IF(MID(F4006,LEN(F4006)-2,1)="3","Bracelet",IF(MID(F4006,LEN(F4006)-2,1)="4","Ring",IF(MID(F4006,LEN(F4006)-2,1)="5","Anklet","")))))</x:f>
        <x:v>Bracelet</x:v>
      </x:c>
      <x:c r="H4006" s="240">
        <x:v>1</x:v>
      </x:c>
      <x:c r="I4006" s="495"/>
      <x:c r="J4006" s="240" t="s">
        <x:v>9854</x:v>
      </x:c>
      <x:c r="K4006" s="240">
        <x:v>230</x:v>
      </x:c>
    </x:row>
    <x:row r="4007" spans="3:11">
      <x:c r="C4007" s="241" t="s">
        <x:v>12190</x:v>
      </x:c>
      <x:c r="D4007" s="276" t="s">
        <x:v>2124</x:v>
      </x:c>
      <x:c r="E4007" s="240">
        <x:v>1</x:v>
      </x:c>
      <x:c r="F4007" s="396" t="s">
        <x:v>1995</x:v>
      </x:c>
      <x:c r="G4007" s="397" t="str">
        <x:f>IF(MID(F4007,LEN(F4007)-2,1)="1","Earring",IF(MID(F4007,LEN(F4007)-2,1)="2","Necklace",IF(MID(F4007,LEN(F4007)-2,1)="3","Bracelet",IF(MID(F4007,LEN(F4007)-2,1)="4","Ring",IF(MID(F4007,LEN(F4007)-2,1)="5","Anklet","")))))</x:f>
        <x:v>Earring</x:v>
      </x:c>
      <x:c r="H4007" s="397">
        <x:v>1</x:v>
      </x:c>
      <x:c r="I4007" s="495" t="s">
        <x:v>6487</x:v>
      </x:c>
      <x:c r="J4007" s="240" t="s">
        <x:v>4183</x:v>
      </x:c>
      <x:c r="K4007" s="240">
        <x:v>160</x:v>
      </x:c>
    </x:row>
    <x:row r="4008" spans="3:11">
      <x:c r="C4008" s="241" t="s">
        <x:v>6151</x:v>
      </x:c>
      <x:c r="D4008" s="240" t="str">
        <x:f t="shared" si="28"/>
        <x:v>Earring</x:v>
      </x:c>
      <x:c r="E4008" s="240">
        <x:v>1</x:v>
      </x:c>
      <x:c r="F4008" s="241" t="s">
        <x:v>8923</x:v>
      </x:c>
      <x:c r="G4008" s="240" t="s">
        <x:v>4007</x:v>
      </x:c>
      <x:c r="H4008" s="240">
        <x:v>1</x:v>
      </x:c>
      <x:c r="I4008" s="495"/>
      <x:c r="J4008" s="240" t="s">
        <x:v>3797</x:v>
      </x:c>
      <x:c r="K4008" s="240">
        <x:v>220</x:v>
      </x:c>
    </x:row>
    <x:row r="4009" spans="3:11">
      <x:c r="C4009" s="241" t="s">
        <x:v>8969</x:v>
      </x:c>
      <x:c r="D4009" s="240" t="str">
        <x:f t="shared" si="28"/>
        <x:v>Earring</x:v>
      </x:c>
      <x:c r="E4009" s="240">
        <x:v>1</x:v>
      </x:c>
      <x:c r="F4009" s="280" t="s">
        <x:v>11468</x:v>
      </x:c>
      <x:c r="G4009" s="281" t="str">
        <x:f>IF(MID(F4009,LEN(F4009)-2,1)="1","Earring",IF(MID(F4009,LEN(F4009)-2,1)="2","Necklace",IF(MID(F4009,LEN(F4009)-2,1)="3","Bracelet",IF(MID(F4009,LEN(F4009)-2,1)="4","Ring",IF(MID(F4009,LEN(F4009)-2,1)="5","Anklet","")))))</x:f>
        <x:v>Anklet</x:v>
      </x:c>
      <x:c r="H4009" s="281">
        <x:v>1</x:v>
      </x:c>
      <x:c r="I4009" s="495"/>
      <x:c r="J4009" s="240" t="s">
        <x:v>10384</x:v>
      </x:c>
      <x:c r="K4009" s="240">
        <x:v>180</x:v>
      </x:c>
    </x:row>
    <x:row r="4010" spans="3:11">
      <x:c r="C4010" s="241" t="s">
        <x:v>1995</x:v>
      </x:c>
      <x:c r="D4010" s="240" t="str">
        <x:f t="shared" si="28"/>
        <x:v>Earring</x:v>
      </x:c>
      <x:c r="E4010" s="240">
        <x:v>1</x:v>
      </x:c>
      <x:c r="F4010" s="280" t="s">
        <x:v>12527</x:v>
      </x:c>
      <x:c r="G4010" s="281" t="str">
        <x:f>IF(MID(F4010,LEN(F4010)-2,1)="1","Earring",IF(MID(F4010,LEN(F4010)-2,1)="2","Necklace",IF(MID(F4010,LEN(F4010)-2,1)="3","Bracelet",IF(MID(F4010,LEN(F4010)-2,1)="4","Ring",IF(MID(F4010,LEN(F4010)-2,1)="5","Anklet","")))))</x:f>
        <x:v>Bracelet</x:v>
      </x:c>
      <x:c r="H4010" s="281">
        <x:v>1</x:v>
      </x:c>
      <x:c r="I4010" s="495" t="s">
        <x:v>6487</x:v>
      </x:c>
      <x:c r="J4010" s="240" t="s">
        <x:v>4183</x:v>
      </x:c>
      <x:c r="K4010" s="240">
        <x:v>290</x:v>
      </x:c>
    </x:row>
    <x:row r="4011" spans="3:11">
      <x:c r="C4011" s="241" t="s">
        <x:v>12273</x:v>
      </x:c>
      <x:c r="D4011" s="240" t="str">
        <x:f t="shared" si="28"/>
        <x:v>Earring</x:v>
      </x:c>
      <x:c r="E4011" s="240">
        <x:v>1</x:v>
      </x:c>
      <x:c r="F4011" s="280" t="s">
        <x:v>12273</x:v>
      </x:c>
      <x:c r="G4011" s="281" t="str">
        <x:f>IF(MID(F4011,LEN(F4011)-2,1)="1","Earring",IF(MID(F4011,LEN(F4011)-2,1)="2","Necklace",IF(MID(F4011,LEN(F4011)-2,1)="3","Bracelet",IF(MID(F4011,LEN(F4011)-2,1)="4","Ring",IF(MID(F4011,LEN(F4011)-2,1)="5","Anklet","")))))</x:f>
        <x:v>Earring</x:v>
      </x:c>
      <x:c r="H4011" s="281">
        <x:v>1</x:v>
      </x:c>
      <x:c r="I4011" s="495"/>
      <x:c r="J4011" s="240" t="s">
        <x:v>4183</x:v>
      </x:c>
      <x:c r="K4011" s="240">
        <x:v>220</x:v>
      </x:c>
    </x:row>
    <x:row r="4012" spans="3:11">
      <x:c r="C4012" s="241" t="s">
        <x:v>5487</x:v>
      </x:c>
      <x:c r="D4012" s="240" t="str">
        <x:f t="shared" si="28"/>
        <x:v>Necklace</x:v>
      </x:c>
      <x:c r="E4012" s="240">
        <x:v>1</x:v>
      </x:c>
      <x:c r="F4012" s="280" t="s">
        <x:v>5829</x:v>
      </x:c>
      <x:c r="G4012" s="281" t="str">
        <x:f>IF(MID(F4012,LEN(F4012)-2,1)="1","Earring",IF(MID(F4012,LEN(F4012)-2,1)="2","Necklace",IF(MID(F4012,LEN(F4012)-2,1)="3","Bracelet",IF(MID(F4012,LEN(F4012)-2,1)="4","Ring",IF(MID(F4012,LEN(F4012)-2,1)="5","Anklet","")))))</x:f>
        <x:v>Necklace</x:v>
      </x:c>
      <x:c r="H4012" s="281">
        <x:v>1</x:v>
      </x:c>
      <x:c r="I4012" s="495"/>
      <x:c r="J4012" s="240" t="s">
        <x:v>10384</x:v>
      </x:c>
      <x:c r="K4012" s="240">
        <x:v>180</x:v>
      </x:c>
    </x:row>
    <x:row r="4013" spans="3:11">
      <x:c r="C4013" s="241" t="s">
        <x:v>5829</x:v>
      </x:c>
      <x:c r="D4013" s="240" t="str">
        <x:f t="shared" si="28"/>
        <x:v>Necklace</x:v>
      </x:c>
      <x:c r="E4013" s="240">
        <x:v>1</x:v>
      </x:c>
      <x:c r="F4013" s="280" t="s">
        <x:v>12190</x:v>
      </x:c>
      <x:c r="G4013" s="279" t="s">
        <x:v>2124</x:v>
      </x:c>
      <x:c r="H4013" s="281">
        <x:v>1</x:v>
      </x:c>
      <x:c r="I4013" s="495"/>
      <x:c r="J4013" s="240" t="s">
        <x:v>4183</x:v>
      </x:c>
      <x:c r="K4013" s="240">
        <x:v>130</x:v>
      </x:c>
    </x:row>
    <x:row r="4014" spans="5:5">
      <x:c r="E4014" s="240">
        <x:f>SUM(E4002:E4013)</x:f>
        <x:v>12</x:v>
      </x:c>
    </x:row>
    <x:row r="4015" spans="1:11">
      <x:c r="A4015" s="232">
        <x:v>45993</x:v>
      </x:c>
      <x:c r="B4015" s="499" t="s">
        <x:v>10377</x:v>
      </x:c>
      <x:c r="C4015" s="241" t="s">
        <x:v>11502</x:v>
      </x:c>
      <x:c r="D4015" s="240" t="s">
        <x:v>4007</x:v>
      </x:c>
      <x:c r="E4015" s="240">
        <x:v>1</x:v>
      </x:c>
      <x:c r="F4015" s="750" t="s">
        <x:v>12334</x:v>
      </x:c>
      <x:c r="G4015" s="751" t="str">
        <x:f>IF(MID(F4015,LEN(F4015)-2,1)="1","Earring",IF(MID(F4015,LEN(F4015)-2,1)="2","Necklace",IF(MID(F4015,LEN(F4015)-2,1)="3","Bracelet",IF(MID(F4015,LEN(F4015)-2,1)="4","Ring",IF(MID(F4015,LEN(F4015)-2,1)="5","Anklet","")))))</x:f>
        <x:v>Bracelet</x:v>
      </x:c>
      <x:c r="H4015" s="751">
        <x:v>1</x:v>
      </x:c>
      <x:c r="I4015" s="495" t="s">
        <x:v>10339</x:v>
      </x:c>
      <x:c r="J4015" s="240" t="s">
        <x:v>12607</x:v>
      </x:c>
      <x:c r="K4015" s="240">
        <x:v>270</x:v>
      </x:c>
    </x:row>
    <x:row r="4016" spans="3:11">
      <x:c r="C4016" s="241" t="s">
        <x:v>12334</x:v>
      </x:c>
      <x:c r="D4016" s="240" t="s">
        <x:v>6097</x:v>
      </x:c>
      <x:c r="E4016" s="240">
        <x:v>1</x:v>
      </x:c>
      <x:c r="F4016" s="241" t="s">
        <x:v>12765</x:v>
      </x:c>
      <x:c r="G4016" s="240" t="str">
        <x:f>IF(MID(F4016,LEN(F4016)-2,1)="1","Earring",IF(MID(F4016,LEN(F4016)-2,1)="2","Necklace",IF(MID(F4016,LEN(F4016)-2,1)="3","Bracelet",IF(MID(F4016,LEN(F4016)-2,1)="4","Ring",IF(MID(F4016,LEN(F4016)-2,1)="5","Anklet","")))))</x:f>
        <x:v>Ring</x:v>
      </x:c>
      <x:c r="H4016" s="240">
        <x:v>1</x:v>
      </x:c>
      <x:c r="I4016" s="495" t="s">
        <x:v>6487</x:v>
      </x:c>
      <x:c r="J4016" s="240" t="s">
        <x:v>10384</x:v>
      </x:c>
      <x:c r="K4016" s="240">
        <x:v>160</x:v>
      </x:c>
    </x:row>
    <x:row r="4017" spans="3:11">
      <x:c r="C4017" s="241" t="s">
        <x:v>7703</x:v>
      </x:c>
      <x:c r="D4017" s="240" t="s">
        <x:v>6097</x:v>
      </x:c>
      <x:c r="E4017" s="240">
        <x:v>1</x:v>
      </x:c>
      <x:c r="F4017" s="748" t="s">
        <x:v>5695</x:v>
      </x:c>
      <x:c r="G4017" s="749" t="str">
        <x:f>IF(MID(F4017,LEN(F4017)-2,1)="1","Earring",IF(MID(F4017,LEN(F4017)-2,1)="2","Necklace",IF(MID(F4017,LEN(F4017)-2,1)="3","Bracelet",IF(MID(F4017,LEN(F4017)-2,1)="4","Ring",IF(MID(F4017,LEN(F4017)-2,1)="5","Anklet","")))))</x:f>
        <x:v>Earring</x:v>
      </x:c>
      <x:c r="H4017" s="749">
        <x:v>1</x:v>
      </x:c>
      <x:c r="I4017" s="495"/>
      <x:c r="J4017" s="240" t="s">
        <x:v>12607</x:v>
      </x:c>
      <x:c r="K4017" s="240">
        <x:v>150</x:v>
      </x:c>
    </x:row>
    <x:row r="4018" spans="3:11">
      <x:c r="C4018" s="241" t="s">
        <x:v>11162</x:v>
      </x:c>
      <x:c r="D4018" s="240" t="s">
        <x:v>6097</x:v>
      </x:c>
      <x:c r="E4018" s="240">
        <x:v>1</x:v>
      </x:c>
      <x:c r="F4018" s="748" t="s">
        <x:v>7703</x:v>
      </x:c>
      <x:c r="G4018" s="749" t="str">
        <x:f>IF(MID(F4018,LEN(F4018)-2,1)="1","Earring",IF(MID(F4018,LEN(F4018)-2,1)="2","Necklace",IF(MID(F4018,LEN(F4018)-2,1)="3","Bracelet",IF(MID(F4018,LEN(F4018)-2,1)="4","Ring",IF(MID(F4018,LEN(F4018)-2,1)="5","Anklet","")))))</x:f>
        <x:v>Bracelet</x:v>
      </x:c>
      <x:c r="H4018" s="749">
        <x:v>1</x:v>
      </x:c>
      <x:c r="I4018" s="495" t="s">
        <x:v>10339</x:v>
      </x:c>
      <x:c r="J4018" s="240" t="s">
        <x:v>10358</x:v>
      </x:c>
      <x:c r="K4018" s="240">
        <x:v>190</x:v>
      </x:c>
    </x:row>
    <x:row r="4019" spans="3:11">
      <x:c r="C4019" s="241" t="s">
        <x:v>9008</x:v>
      </x:c>
      <x:c r="D4019" s="240" t="s">
        <x:v>6097</x:v>
      </x:c>
      <x:c r="E4019" s="240">
        <x:v>3</x:v>
      </x:c>
      <x:c r="F4019" s="241" t="s">
        <x:v>11391</x:v>
      </x:c>
      <x:c r="G4019" s="240" t="str">
        <x:f>IF(MID(F4019,LEN(F4019)-2,1)="1","Earring",IF(MID(F4019,LEN(F4019)-2,1)="2","Necklace",IF(MID(F4019,LEN(F4019)-2,1)="3","Bracelet",IF(MID(F4019,LEN(F4019)-2,1)="4","Ring",IF(MID(F4019,LEN(F4019)-2,1)="5","Anklet","")))))</x:f>
        <x:v>Ring</x:v>
      </x:c>
      <x:c r="H4019" s="240">
        <x:v>1</x:v>
      </x:c>
      <x:c r="I4019" s="495" t="s">
        <x:v>10339</x:v>
      </x:c>
      <x:c r="J4019" s="240" t="s">
        <x:v>3797</x:v>
      </x:c>
      <x:c r="K4019" s="240">
        <x:v>160</x:v>
      </x:c>
    </x:row>
    <x:row r="4020" spans="3:11">
      <x:c r="C4020" s="241" t="s">
        <x:v>1951</x:v>
      </x:c>
      <x:c r="D4020" s="240" t="s">
        <x:v>6097</x:v>
      </x:c>
      <x:c r="E4020" s="240">
        <x:v>1</x:v>
      </x:c>
      <x:c r="F4020" s="746" t="s">
        <x:v>11162</x:v>
      </x:c>
      <x:c r="G4020" s="747" t="str">
        <x:f>IF(MID(F4020,LEN(F4020)-2,1)="1","Earring",IF(MID(F4020,LEN(F4020)-2,1)="2","Necklace",IF(MID(F4020,LEN(F4020)-2,1)="3","Bracelet",IF(MID(F4020,LEN(F4020)-2,1)="4","Ring",IF(MID(F4020,LEN(F4020)-2,1)="5","Anklet","")))))</x:f>
        <x:v>Bracelet</x:v>
      </x:c>
      <x:c r="H4020" s="747">
        <x:v>1</x:v>
      </x:c>
      <x:c r="I4020" s="495" t="s">
        <x:v>10339</x:v>
      </x:c>
      <x:c r="J4020" s="240" t="s">
        <x:v>4183</x:v>
      </x:c>
      <x:c r="K4020" s="240">
        <x:v>295</x:v>
      </x:c>
    </x:row>
    <x:row r="4021" spans="3:11">
      <x:c r="C4021" s="241" t="s">
        <x:v>5844</x:v>
      </x:c>
      <x:c r="D4021" s="240" t="s">
        <x:v>6097</x:v>
      </x:c>
      <x:c r="E4021" s="240">
        <x:v>1</x:v>
      </x:c>
      <x:c r="F4021" s="241" t="s">
        <x:v>8095</x:v>
      </x:c>
      <x:c r="G4021" s="240" t="str">
        <x:f>IF(MID(F4021,LEN(F4021)-2,1)="1","Earring",IF(MID(F4021,LEN(F4021)-2,1)="2","Necklace",IF(MID(F4021,LEN(F4021)-2,1)="3","Bracelet",IF(MID(F4021,LEN(F4021)-2,1)="4","Ring",IF(MID(F4021,LEN(F4021)-2,1)="5","Anklet","")))))</x:f>
        <x:v>Ring</x:v>
      </x:c>
      <x:c r="H4021" s="240">
        <x:v>1</x:v>
      </x:c>
      <x:c r="I4021" s="495"/>
      <x:c r="J4021" s="240" t="s">
        <x:v>10358</x:v>
      </x:c>
      <x:c r="K4021" s="240">
        <x:v>150</x:v>
      </x:c>
    </x:row>
    <x:row r="4022" spans="3:11">
      <x:c r="C4022" s="241" t="s">
        <x:v>12382</x:v>
      </x:c>
      <x:c r="D4022" s="240" t="s">
        <x:v>6097</x:v>
      </x:c>
      <x:c r="E4022" s="240">
        <x:v>1</x:v>
      </x:c>
      <x:c r="F4022" s="241" t="s">
        <x:v>9248</x:v>
      </x:c>
      <x:c r="G4022" s="240" t="s">
        <x:v>4027</x:v>
      </x:c>
      <x:c r="H4022" s="240">
        <x:v>1</x:v>
      </x:c>
      <x:c r="I4022" s="495" t="s">
        <x:v>10339</x:v>
      </x:c>
      <x:c r="J4022" s="240" t="s">
        <x:v>4183</x:v>
      </x:c>
      <x:c r="K4022" s="240">
        <x:v>260</x:v>
      </x:c>
    </x:row>
    <x:row r="4023" spans="3:11">
      <x:c r="C4023" s="241" t="s">
        <x:v>5695</x:v>
      </x:c>
      <x:c r="D4023" s="240" t="s">
        <x:v>4067</x:v>
      </x:c>
      <x:c r="E4023" s="240">
        <x:v>1</x:v>
      </x:c>
      <x:c r="F4023" s="744" t="s">
        <x:v>9008</x:v>
      </x:c>
      <x:c r="G4023" s="745" t="str">
        <x:f>IF(MID(F4023,LEN(F4023)-2,1)="1","Earring",IF(MID(F4023,LEN(F4023)-2,1)="2","Necklace",IF(MID(F4023,LEN(F4023)-2,1)="3","Bracelet",IF(MID(F4023,LEN(F4023)-2,1)="4","Ring",IF(MID(F4023,LEN(F4023)-2,1)="5","Anklet","")))))</x:f>
        <x:v>Bracelet</x:v>
      </x:c>
      <x:c r="H4023" s="745">
        <x:v>3</x:v>
      </x:c>
      <x:c r="I4023" s="495" t="s">
        <x:v>10339</x:v>
      </x:c>
      <x:c r="J4023" s="240" t="s">
        <x:v>3797</x:v>
      </x:c>
      <x:c r="K4023" s="240">
        <x:v>450</x:v>
      </x:c>
    </x:row>
    <x:row r="4024" spans="3:11">
      <x:c r="C4024" s="241" t="s">
        <x:v>6034</x:v>
      </x:c>
      <x:c r="D4024" s="240" t="s">
        <x:v>4067</x:v>
      </x:c>
      <x:c r="E4024" s="240">
        <x:v>1</x:v>
      </x:c>
      <x:c r="F4024" s="241" t="s">
        <x:v>4574</x:v>
      </x:c>
      <x:c r="G4024" s="240" t="str">
        <x:f>IF(MID(F4024,LEN(F4024)-2,1)="1","Earring",IF(MID(F4024,LEN(F4024)-2,1)="2","Necklace",IF(MID(F4024,LEN(F4024)-2,1)="3","Bracelet",IF(MID(F4024,LEN(F4024)-2,1)="4","Ring",IF(MID(F4024,LEN(F4024)-2,1)="5","Anklet","")))))</x:f>
        <x:v>Necklace</x:v>
      </x:c>
      <x:c r="H4024" s="240">
        <x:v>1</x:v>
      </x:c>
      <x:c r="I4024" s="495" t="s">
        <x:v>6487</x:v>
      </x:c>
      <x:c r="J4024" s="240" t="s">
        <x:v>10384</x:v>
      </x:c>
      <x:c r="K4024" s="240">
        <x:v>190</x:v>
      </x:c>
    </x:row>
    <x:row r="4025" spans="3:11">
      <x:c r="C4025" s="241" t="s">
        <x:v>2026</x:v>
      </x:c>
      <x:c r="D4025" s="240" t="s">
        <x:v>4067</x:v>
      </x:c>
      <x:c r="E4025" s="240">
        <x:v>1</x:v>
      </x:c>
      <x:c r="F4025" s="366" t="s">
        <x:v>6034</x:v>
      </x:c>
      <x:c r="G4025" s="367" t="str">
        <x:f>IF(MID(F4025,LEN(F4025)-2,1)="1","Earring",IF(MID(F4025,LEN(F4025)-2,1)="2","Necklace",IF(MID(F4025,LEN(F4025)-2,1)="3","Bracelet",IF(MID(F4025,LEN(F4025)-2,1)="4","Ring",IF(MID(F4025,LEN(F4025)-2,1)="5","Anklet","")))))</x:f>
        <x:v>Earring</x:v>
      </x:c>
      <x:c r="H4025" s="367">
        <x:v>1</x:v>
      </x:c>
      <x:c r="I4025" s="495" t="s">
        <x:v>6487</x:v>
      </x:c>
      <x:c r="J4025" s="240" t="s">
        <x:v>10384</x:v>
      </x:c>
      <x:c r="K4025" s="240">
        <x:v>120</x:v>
      </x:c>
    </x:row>
    <x:row r="4026" spans="3:11">
      <x:c r="C4026" s="241" t="s">
        <x:v>6114</x:v>
      </x:c>
      <x:c r="D4026" s="240" t="s">
        <x:v>4067</x:v>
      </x:c>
      <x:c r="E4026" s="240">
        <x:v>1</x:v>
      </x:c>
      <x:c r="F4026" s="366" t="s">
        <x:v>2026</x:v>
      </x:c>
      <x:c r="G4026" s="367" t="str">
        <x:f>IF(MID(F4026,LEN(F4026)-2,1)="1","Earring",IF(MID(F4026,LEN(F4026)-2,1)="2","Necklace",IF(MID(F4026,LEN(F4026)-2,1)="3","Bracelet",IF(MID(F4026,LEN(F4026)-2,1)="4","Ring",IF(MID(F4026,LEN(F4026)-2,1)="5","Anklet","")))))</x:f>
        <x:v>Earring</x:v>
      </x:c>
      <x:c r="H4026" s="367">
        <x:v>1</x:v>
      </x:c>
      <x:c r="I4026" s="495"/>
      <x:c r="J4026" s="240" t="s">
        <x:v>10384</x:v>
      </x:c>
      <x:c r="K4026" s="240">
        <x:v>150</x:v>
      </x:c>
    </x:row>
    <x:row r="4027" spans="3:11">
      <x:c r="C4027" s="241" t="s">
        <x:v>9273</x:v>
      </x:c>
      <x:c r="D4027" s="240" t="s">
        <x:v>4067</x:v>
      </x:c>
      <x:c r="E4027" s="240">
        <x:v>1</x:v>
      </x:c>
      <x:c r="F4027" s="366" t="s">
        <x:v>8443</x:v>
      </x:c>
      <x:c r="G4027" s="367" t="str">
        <x:f>IF(MID(F4027,LEN(F4027)-2,1)="1","Earring",IF(MID(F4027,LEN(F4027)-2,1)="2","Necklace",IF(MID(F4027,LEN(F4027)-2,1)="3","Bracelet",IF(MID(F4027,LEN(F4027)-2,1)="4","Ring",IF(MID(F4027,LEN(F4027)-2,1)="5","Anklet","")))))</x:f>
        <x:v>Ring</x:v>
      </x:c>
      <x:c r="H4027" s="367">
        <x:v>2</x:v>
      </x:c>
      <x:c r="I4027" s="495"/>
      <x:c r="J4027" s="240" t="s">
        <x:v>4183</x:v>
      </x:c>
      <x:c r="K4027" s="240">
        <x:v>360</x:v>
      </x:c>
    </x:row>
    <x:row r="4028" spans="3:11">
      <x:c r="C4028" s="241" t="s">
        <x:v>2610</x:v>
      </x:c>
      <x:c r="D4028" s="146" t="s">
        <x:v>9210</x:v>
      </x:c>
      <x:c r="E4028" s="240">
        <x:v>6</x:v>
      </x:c>
      <x:c r="F4028" s="241" t="s">
        <x:v>6114</x:v>
      </x:c>
      <x:c r="G4028" s="240" t="str">
        <x:f>IF(MID(F4028,LEN(F4028)-2,1)="1","Earring",IF(MID(F4028,LEN(F4028)-2,1)="2","Necklace",IF(MID(F4028,LEN(F4028)-2,1)="3","Bracelet",IF(MID(F4028,LEN(F4028)-2,1)="4","Ring",IF(MID(F4028,LEN(F4028)-2,1)="5","Anklet","")))))</x:f>
        <x:v>Earring</x:v>
      </x:c>
      <x:c r="H4028" s="240">
        <x:v>1</x:v>
      </x:c>
      <x:c r="I4028" s="495" t="s">
        <x:v>10339</x:v>
      </x:c>
      <x:c r="J4028" s="240" t="s">
        <x:v>4183</x:v>
      </x:c>
      <x:c r="K4028" s="240">
        <x:v>150</x:v>
      </x:c>
    </x:row>
    <x:row r="4029" spans="3:11">
      <x:c r="C4029" s="241" t="s">
        <x:v>4574</x:v>
      </x:c>
      <x:c r="D4029" s="240" t="s">
        <x:v>6089</x:v>
      </x:c>
      <x:c r="E4029" s="240">
        <x:v>1</x:v>
      </x:c>
      <x:c r="F4029" s="241" t="s">
        <x:v>1951</x:v>
      </x:c>
      <x:c r="G4029" s="240" t="str">
        <x:f>IF(MID(F4029,LEN(F4029)-2,1)="1","Earring",IF(MID(F4029,LEN(F4029)-2,1)="2","Necklace",IF(MID(F4029,LEN(F4029)-2,1)="3","Bracelet",IF(MID(F4029,LEN(F4029)-2,1)="4","Ring",IF(MID(F4029,LEN(F4029)-2,1)="5","Anklet","")))))</x:f>
        <x:v>Bracelet</x:v>
      </x:c>
      <x:c r="H4029" s="240">
        <x:v>1</x:v>
      </x:c>
      <x:c r="I4029" s="495"/>
      <x:c r="J4029" s="240" t="s">
        <x:v>10384</x:v>
      </x:c>
      <x:c r="K4029" s="240">
        <x:v>240</x:v>
      </x:c>
    </x:row>
    <x:row r="4030" spans="3:11">
      <x:c r="C4030" s="241" t="s">
        <x:v>8095</x:v>
      </x:c>
      <x:c r="D4030" s="240" t="s">
        <x:v>4027</x:v>
      </x:c>
      <x:c r="E4030" s="240">
        <x:v>1</x:v>
      </x:c>
      <x:c r="F4030" s="402" t="s">
        <x:v>9273</x:v>
      </x:c>
      <x:c r="G4030" s="403" t="str">
        <x:f>IF(MID(F4030,LEN(F4030)-2,1)="1","Earring",IF(MID(F4030,LEN(F4030)-2,1)="2","Necklace",IF(MID(F4030,LEN(F4030)-2,1)="3","Bracelet",IF(MID(F4030,LEN(F4030)-2,1)="4","Ring",IF(MID(F4030,LEN(F4030)-2,1)="5","Anklet","")))))</x:f>
        <x:v>Earring</x:v>
      </x:c>
      <x:c r="H4030" s="403">
        <x:v>1</x:v>
      </x:c>
      <x:c r="I4030" s="495"/>
      <x:c r="J4030" s="240" t="s">
        <x:v>4183</x:v>
      </x:c>
      <x:c r="K4030" s="240">
        <x:v>210</x:v>
      </x:c>
    </x:row>
    <x:row r="4031" spans="3:11">
      <x:c r="C4031" s="241" t="s">
        <x:v>9248</x:v>
      </x:c>
      <x:c r="D4031" s="240" t="s">
        <x:v>4027</x:v>
      </x:c>
      <x:c r="E4031" s="240">
        <x:v>1</x:v>
      </x:c>
      <x:c r="F4031" s="402" t="s">
        <x:v>2128</x:v>
      </x:c>
      <x:c r="G4031" s="403" t="str">
        <x:f>IF(MID(F4031,LEN(F4031)-2,1)="1","Earring",IF(MID(F4031,LEN(F4031)-2,1)="2","Necklace",IF(MID(F4031,LEN(F4031)-2,1)="3","Bracelet",IF(MID(F4031,LEN(F4031)-2,1)="4","Ring",IF(MID(F4031,LEN(F4031)-2,1)="5","Anklet","")))))</x:f>
        <x:v>Ring</x:v>
      </x:c>
      <x:c r="H4031" s="403">
        <x:v>1</x:v>
      </x:c>
      <x:c r="I4031" s="495"/>
      <x:c r="J4031" s="240" t="s">
        <x:v>10358</x:v>
      </x:c>
      <x:c r="K4031" s="240">
        <x:v>110</x:v>
      </x:c>
    </x:row>
    <x:row r="4032" spans="3:11">
      <x:c r="C4032" s="241" t="s">
        <x:v>12765</x:v>
      </x:c>
      <x:c r="D4032" s="240" t="s">
        <x:v>4027</x:v>
      </x:c>
      <x:c r="E4032" s="240">
        <x:v>1</x:v>
      </x:c>
      <x:c r="F4032" s="402" t="s">
        <x:v>1980</x:v>
      </x:c>
      <x:c r="G4032" s="403" t="str">
        <x:f>IF(MID(F4032,LEN(F4032)-2,1)="1","Earring",IF(MID(F4032,LEN(F4032)-2,1)="2","Necklace",IF(MID(F4032,LEN(F4032)-2,1)="3","Bracelet",IF(MID(F4032,LEN(F4032)-2,1)="4","Ring",IF(MID(F4032,LEN(F4032)-2,1)="5","Anklet","")))))</x:f>
        <x:v>Ring</x:v>
      </x:c>
      <x:c r="H4032" s="403">
        <x:v>1</x:v>
      </x:c>
      <x:c r="I4032" s="495"/>
      <x:c r="J4032" s="240" t="s">
        <x:v>10358</x:v>
      </x:c>
      <x:c r="K4032" s="240">
        <x:v>120</x:v>
      </x:c>
    </x:row>
    <x:row r="4033" spans="3:11">
      <x:c r="C4033" s="241" t="s">
        <x:v>11391</x:v>
      </x:c>
      <x:c r="D4033" s="240" t="s">
        <x:v>4027</x:v>
      </x:c>
      <x:c r="E4033" s="240">
        <x:v>1</x:v>
      </x:c>
      <x:c r="F4033" s="241" t="s">
        <x:v>11502</x:v>
      </x:c>
      <x:c r="G4033" s="240" t="s">
        <x:v>4007</x:v>
      </x:c>
      <x:c r="H4033" s="240">
        <x:v>1</x:v>
      </x:c>
      <x:c r="I4033" s="495"/>
      <x:c r="J4033" s="240" t="s">
        <x:v>9854</x:v>
      </x:c>
      <x:c r="K4033" s="240">
        <x:v>330</x:v>
      </x:c>
    </x:row>
    <x:row r="4034" spans="3:11">
      <x:c r="C4034" s="241" t="s">
        <x:v>8443</x:v>
      </x:c>
      <x:c r="D4034" s="240" t="s">
        <x:v>4027</x:v>
      </x:c>
      <x:c r="E4034" s="240">
        <x:v>2</x:v>
      </x:c>
      <x:c r="F4034" s="241" t="s">
        <x:v>5844</x:v>
      </x:c>
      <x:c r="G4034" s="240" t="str">
        <x:f>IF(MID(F4034,LEN(F4034)-2,1)="1","Earring",IF(MID(F4034,LEN(F4034)-2,1)="2","Necklace",IF(MID(F4034,LEN(F4034)-2,1)="3","Bracelet",IF(MID(F4034,LEN(F4034)-2,1)="4","Ring",IF(MID(F4034,LEN(F4034)-2,1)="5","Anklet","")))))</x:f>
        <x:v>Bracelet</x:v>
      </x:c>
      <x:c r="H4034" s="240">
        <x:v>1</x:v>
      </x:c>
      <x:c r="I4034" s="495" t="s">
        <x:v>6487</x:v>
      </x:c>
      <x:c r="J4034" s="240" t="s">
        <x:v>9854</x:v>
      </x:c>
      <x:c r="K4034" s="240">
        <x:v>240</x:v>
      </x:c>
    </x:row>
    <x:row r="4035" spans="3:11">
      <x:c r="C4035" s="241" t="s">
        <x:v>2128</x:v>
      </x:c>
      <x:c r="D4035" s="240" t="s">
        <x:v>4027</x:v>
      </x:c>
      <x:c r="E4035" s="240">
        <x:v>1</x:v>
      </x:c>
      <x:c r="F4035" s="280" t="s">
        <x:v>2610</x:v>
      </x:c>
      <x:c r="G4035" s="234" t="s">
        <x:v>9210</x:v>
      </x:c>
      <x:c r="H4035" s="281">
        <x:v>6</x:v>
      </x:c>
      <x:c r="I4035" s="495"/>
      <x:c r="J4035" s="240" t="s">
        <x:v>10384</x:v>
      </x:c>
      <x:c r="K4035" s="240">
        <x:v>180</x:v>
      </x:c>
    </x:row>
    <x:row r="4036" spans="3:11">
      <x:c r="C4036" s="241" t="s">
        <x:v>1980</x:v>
      </x:c>
      <x:c r="D4036" s="240" t="s">
        <x:v>4027</x:v>
      </x:c>
      <x:c r="E4036" s="240">
        <x:v>1</x:v>
      </x:c>
      <x:c r="F4036" s="280" t="s">
        <x:v>12382</x:v>
      </x:c>
      <x:c r="G4036" s="281" t="str">
        <x:f>IF(MID(F4036,LEN(F4036)-2,1)="1","Earring",IF(MID(F4036,LEN(F4036)-2,1)="2","Necklace",IF(MID(F4036,LEN(F4036)-2,1)="3","Bracelet",IF(MID(F4036,LEN(F4036)-2,1)="4","Ring",IF(MID(F4036,LEN(F4036)-2,1)="5","Anklet","")))))</x:f>
        <x:v>Bracelet</x:v>
      </x:c>
      <x:c r="H4036" s="281">
        <x:v>1</x:v>
      </x:c>
      <x:c r="I4036" s="495"/>
      <x:c r="J4036" s="240" t="s">
        <x:v>10384</x:v>
      </x:c>
      <x:c r="K4036" s="240">
        <x:v>240</x:v>
      </x:c>
    </x:row>
    <x:row r="4037" spans="5:5">
      <x:c r="E4037" s="240">
        <x:f>SUM(E4015:E4036)</x:f>
        <x:v>30</x:v>
      </x:c>
    </x:row>
    <x:row r="4038" spans="1:11">
      <x:c r="A4038" s="232">
        <x:v>45994</x:v>
      </x:c>
      <x:c r="B4038" s="499" t="s">
        <x:v>10352</x:v>
      </x:c>
      <x:c r="C4038" s="241" t="s">
        <x:v>4543</x:v>
      </x:c>
      <x:c r="D4038" s="240" t="str">
        <x:f t="shared" ref="D4038:D4062" si="29">IF(MID(C4038,LEN(C4038)-2,1)="1","Earring",IF(MID(C4038,LEN(C4038)-2,1)="2","Necklace",IF(MID(C4038,LEN(C4038)-2,1)="3","Bracelet",IF(MID(C4038,LEN(C4038)-2,1)="4","Ring",IF(MID(C4038,LEN(C4038)-2,1)="5","Anklet","")))))</x:f>
        <x:v>Anklet</x:v>
      </x:c>
      <x:c r="E4038" s="240">
        <x:v>1</x:v>
      </x:c>
      <x:c r="F4038" s="241" t="s">
        <x:v>12683</x:v>
      </x:c>
      <x:c r="G4038" s="240" t="str">
        <x:f>IF(MID(F4038,LEN(F4038)-2,1)="1","Earring",IF(MID(F4038,LEN(F4038)-2,1)="2","Necklace",IF(MID(F4038,LEN(F4038)-2,1)="3","Bracelet",IF(MID(F4038,LEN(F4038)-2,1)="4","Ring",IF(MID(F4038,LEN(F4038)-2,1)="5","Anklet","")))))</x:f>
        <x:v>Ring</x:v>
      </x:c>
      <x:c r="H4038" s="240">
        <x:v>1</x:v>
      </x:c>
      <x:c r="I4038" s="495" t="s">
        <x:v>10339</x:v>
      </x:c>
      <x:c r="J4038" s="240" t="s">
        <x:v>10384</x:v>
      </x:c>
      <x:c r="K4038" s="240">
        <x:v>150</x:v>
      </x:c>
    </x:row>
    <x:row r="4039" spans="3:11">
      <x:c r="C4039" s="241" t="s">
        <x:v>2342</x:v>
      </x:c>
      <x:c r="D4039" s="240" t="str">
        <x:f t="shared" si="29"/>
        <x:v>Bracelet</x:v>
      </x:c>
      <x:c r="E4039" s="240">
        <x:v>1</x:v>
      </x:c>
      <x:c r="F4039" s="314" t="s">
        <x:v>2342</x:v>
      </x:c>
      <x:c r="G4039" s="315" t="str">
        <x:f>IF(MID(F4039,LEN(F4039)-2,1)="1","Earring",IF(MID(F4039,LEN(F4039)-2,1)="2","Necklace",IF(MID(F4039,LEN(F4039)-2,1)="3","Bracelet",IF(MID(F4039,LEN(F4039)-2,1)="4","Ring",IF(MID(F4039,LEN(F4039)-2,1)="5","Anklet","")))))</x:f>
        <x:v>Bracelet</x:v>
      </x:c>
      <x:c r="H4039" s="315">
        <x:v>1</x:v>
      </x:c>
      <x:c r="I4039" s="495"/>
      <x:c r="J4039" s="240" t="s">
        <x:v>10384</x:v>
      </x:c>
      <x:c r="K4039" s="240">
        <x:v>170</x:v>
      </x:c>
    </x:row>
    <x:row r="4040" spans="3:11">
      <x:c r="C4040" s="241" t="s">
        <x:v>9058</x:v>
      </x:c>
      <x:c r="D4040" s="240" t="str">
        <x:f t="shared" si="29"/>
        <x:v>Bracelet</x:v>
      </x:c>
      <x:c r="E4040" s="240">
        <x:v>1</x:v>
      </x:c>
      <x:c r="F4040" s="241" t="s">
        <x:v>5457</x:v>
      </x:c>
      <x:c r="G4040" s="240" t="str">
        <x:f>IF(MID(F4040,LEN(F4040)-2,1)="1","Earring",IF(MID(F4040,LEN(F4040)-2,1)="2","Necklace",IF(MID(F4040,LEN(F4040)-2,1)="3","Bracelet",IF(MID(F4040,LEN(F4040)-2,1)="4","Ring",IF(MID(F4040,LEN(F4040)-2,1)="5","Anklet","")))))</x:f>
        <x:v>Earring</x:v>
      </x:c>
      <x:c r="H4040" s="240">
        <x:v>1</x:v>
      </x:c>
      <x:c r="I4040" s="495" t="s">
        <x:v>6487</x:v>
      </x:c>
      <x:c r="J4040" s="240" t="s">
        <x:v>4183</x:v>
      </x:c>
      <x:c r="K4040" s="240">
        <x:v>180</x:v>
      </x:c>
    </x:row>
    <x:row r="4041" spans="3:11">
      <x:c r="C4041" s="241" t="s">
        <x:v>9225</x:v>
      </x:c>
      <x:c r="D4041" s="240" t="str">
        <x:f t="shared" si="29"/>
        <x:v>Bracelet</x:v>
      </x:c>
      <x:c r="E4041" s="240">
        <x:v>1</x:v>
      </x:c>
      <x:c r="F4041" s="752" t="s">
        <x:v>9058</x:v>
      </x:c>
      <x:c r="G4041" s="753" t="str">
        <x:f>IF(MID(F4041,LEN(F4041)-2,1)="1","Earring",IF(MID(F4041,LEN(F4041)-2,1)="2","Necklace",IF(MID(F4041,LEN(F4041)-2,1)="3","Bracelet",IF(MID(F4041,LEN(F4041)-2,1)="4","Ring",IF(MID(F4041,LEN(F4041)-2,1)="5","Anklet","")))))</x:f>
        <x:v>Bracelet</x:v>
      </x:c>
      <x:c r="H4041" s="753">
        <x:v>1</x:v>
      </x:c>
      <x:c r="I4041" s="495"/>
      <x:c r="J4041" s="240" t="s">
        <x:v>10384</x:v>
      </x:c>
      <x:c r="K4041" s="240">
        <x:v>210</x:v>
      </x:c>
    </x:row>
    <x:row r="4042" spans="3:11">
      <x:c r="C4042" s="241" t="s">
        <x:v>9086</x:v>
      </x:c>
      <x:c r="D4042" s="240" t="str">
        <x:f t="shared" si="29"/>
        <x:v>Bracelet</x:v>
      </x:c>
      <x:c r="E4042" s="240">
        <x:v>1</x:v>
      </x:c>
      <x:c r="F4042" s="241" t="s">
        <x:v>6308</x:v>
      </x:c>
      <x:c r="G4042" s="240" t="str">
        <x:f>IF(MID(F4042,LEN(F4042)-2,1)="1","Earring",IF(MID(F4042,LEN(F4042)-2,1)="2","Necklace",IF(MID(F4042,LEN(F4042)-2,1)="3","Bracelet",IF(MID(F4042,LEN(F4042)-2,1)="4","Ring",IF(MID(F4042,LEN(F4042)-2,1)="5","Anklet","")))))</x:f>
        <x:v>Earring</x:v>
      </x:c>
      <x:c r="H4042" s="240">
        <x:v>1</x:v>
      </x:c>
      <x:c r="I4042" s="495" t="s">
        <x:v>10339</x:v>
      </x:c>
      <x:c r="J4042" s="240" t="s">
        <x:v>4183</x:v>
      </x:c>
      <x:c r="K4042" s="240">
        <x:v>110</x:v>
      </x:c>
    </x:row>
    <x:row r="4043" spans="3:11">
      <x:c r="C4043" s="241" t="s">
        <x:v>4461</x:v>
      </x:c>
      <x:c r="D4043" s="240" t="str">
        <x:f t="shared" si="29"/>
        <x:v>Bracelet</x:v>
      </x:c>
      <x:c r="E4043" s="240">
        <x:v>2</x:v>
      </x:c>
      <x:c r="F4043" s="241" t="s">
        <x:v>6142</x:v>
      </x:c>
      <x:c r="G4043" s="240" t="str">
        <x:f>IF(MID(F4043,LEN(F4043)-2,1)="1","Earring",IF(MID(F4043,LEN(F4043)-2,1)="2","Necklace",IF(MID(F4043,LEN(F4043)-2,1)="3","Bracelet",IF(MID(F4043,LEN(F4043)-2,1)="4","Ring",IF(MID(F4043,LEN(F4043)-2,1)="5","Anklet","")))))</x:f>
        <x:v>Ring</x:v>
      </x:c>
      <x:c r="H4043" s="240">
        <x:v>1</x:v>
      </x:c>
      <x:c r="I4043" s="495" t="s">
        <x:v>10339</x:v>
      </x:c>
      <x:c r="J4043" s="240" t="s">
        <x:v>10384</x:v>
      </x:c>
      <x:c r="K4043" s="240">
        <x:v>140</x:v>
      </x:c>
    </x:row>
    <x:row r="4044" spans="3:11">
      <x:c r="C4044" s="241" t="s">
        <x:v>5457</x:v>
      </x:c>
      <x:c r="D4044" s="240" t="str">
        <x:f t="shared" si="29"/>
        <x:v>Earring</x:v>
      </x:c>
      <x:c r="E4044" s="240">
        <x:v>1</x:v>
      </x:c>
      <x:c r="F4044" s="241" t="s">
        <x:v>9246</x:v>
      </x:c>
      <x:c r="G4044" s="240" t="str">
        <x:f>IF(MID(F4044,LEN(F4044)-2,1)="1","Earring",IF(MID(F4044,LEN(F4044)-2,1)="2","Necklace",IF(MID(F4044,LEN(F4044)-2,1)="3","Bracelet",IF(MID(F4044,LEN(F4044)-2,1)="4","Ring",IF(MID(F4044,LEN(F4044)-2,1)="5","Anklet","")))))</x:f>
        <x:v>Earring</x:v>
      </x:c>
      <x:c r="H4044" s="240">
        <x:v>1</x:v>
      </x:c>
      <x:c r="I4044" s="495" t="s">
        <x:v>6487</x:v>
      </x:c>
      <x:c r="J4044" s="240" t="s">
        <x:v>4183</x:v>
      </x:c>
      <x:c r="K4044" s="240">
        <x:v>150</x:v>
      </x:c>
    </x:row>
    <x:row r="4045" spans="3:11">
      <x:c r="C4045" s="241" t="s">
        <x:v>6308</x:v>
      </x:c>
      <x:c r="D4045" s="240" t="str">
        <x:f t="shared" si="29"/>
        <x:v>Earring</x:v>
      </x:c>
      <x:c r="E4045" s="240">
        <x:v>1</x:v>
      </x:c>
      <x:c r="F4045" s="406" t="s">
        <x:v>9076</x:v>
      </x:c>
      <x:c r="G4045" s="407" t="str">
        <x:f>IF(MID(F4045,LEN(F4045)-2,1)="1","Earring",IF(MID(F4045,LEN(F4045)-2,1)="2","Necklace",IF(MID(F4045,LEN(F4045)-2,1)="3","Bracelet",IF(MID(F4045,LEN(F4045)-2,1)="4","Ring",IF(MID(F4045,LEN(F4045)-2,1)="5","Anklet","")))))</x:f>
        <x:v>Necklace</x:v>
      </x:c>
      <x:c r="H4045" s="407">
        <x:v>1</x:v>
      </x:c>
      <x:c r="I4045" s="495" t="s">
        <x:v>6487</x:v>
      </x:c>
      <x:c r="J4045" s="240" t="s">
        <x:v>12607</x:v>
      </x:c>
      <x:c r="K4045" s="240">
        <x:v>190</x:v>
      </x:c>
    </x:row>
    <x:row r="4046" spans="3:11">
      <x:c r="C4046" s="241" t="s">
        <x:v>9246</x:v>
      </x:c>
      <x:c r="D4046" s="240" t="str">
        <x:f t="shared" si="29"/>
        <x:v>Earring</x:v>
      </x:c>
      <x:c r="E4046" s="240">
        <x:v>1</x:v>
      </x:c>
      <x:c r="F4046" s="406" t="s">
        <x:v>9208</x:v>
      </x:c>
      <x:c r="G4046" s="407" t="str">
        <x:f>IF(MID(F4046,LEN(F4046)-2,1)="1","Earring",IF(MID(F4046,LEN(F4046)-2,1)="2","Necklace",IF(MID(F4046,LEN(F4046)-2,1)="3","Bracelet",IF(MID(F4046,LEN(F4046)-2,1)="4","Ring",IF(MID(F4046,LEN(F4046)-2,1)="5","Anklet","")))))</x:f>
        <x:v>Necklace</x:v>
      </x:c>
      <x:c r="H4046" s="407">
        <x:v>1</x:v>
      </x:c>
      <x:c r="I4046" s="495"/>
      <x:c r="J4046" s="240" t="s">
        <x:v>10384</x:v>
      </x:c>
      <x:c r="K4046" s="240">
        <x:v>180</x:v>
      </x:c>
    </x:row>
    <x:row r="4047" spans="3:11">
      <x:c r="C4047" s="241" t="s">
        <x:v>9255</x:v>
      </x:c>
      <x:c r="D4047" s="240" t="str">
        <x:f t="shared" si="29"/>
        <x:v>Earring</x:v>
      </x:c>
      <x:c r="E4047" s="240">
        <x:v>1</x:v>
      </x:c>
      <x:c r="F4047" s="241" t="s">
        <x:v>4481</x:v>
      </x:c>
      <x:c r="G4047" s="240" t="str">
        <x:f>IF(MID(F4047,LEN(F4047)-2,1)="1","Earring",IF(MID(F4047,LEN(F4047)-2,1)="2","Necklace",IF(MID(F4047,LEN(F4047)-2,1)="3","Bracelet",IF(MID(F4047,LEN(F4047)-2,1)="4","Ring",IF(MID(F4047,LEN(F4047)-2,1)="5","Anklet","")))))</x:f>
        <x:v>Ring</x:v>
      </x:c>
      <x:c r="H4047" s="240">
        <x:v>1</x:v>
      </x:c>
      <x:c r="I4047" s="495" t="s">
        <x:v>6487</x:v>
      </x:c>
      <x:c r="J4047" s="240" t="s">
        <x:v>4183</x:v>
      </x:c>
      <x:c r="K4047" s="240">
        <x:v>180</x:v>
      </x:c>
    </x:row>
    <x:row r="4048" spans="3:11">
      <x:c r="C4048" s="241" t="s">
        <x:v>8962</x:v>
      </x:c>
      <x:c r="D4048" s="240" t="str">
        <x:f t="shared" si="29"/>
        <x:v>Earring</x:v>
      </x:c>
      <x:c r="E4048" s="240">
        <x:v>1</x:v>
      </x:c>
      <x:c r="F4048" s="402" t="s">
        <x:v>4543</x:v>
      </x:c>
      <x:c r="G4048" s="403" t="str">
        <x:f>IF(MID(F4048,LEN(F4048)-2,1)="1","Earring",IF(MID(F4048,LEN(F4048)-2,1)="2","Necklace",IF(MID(F4048,LEN(F4048)-2,1)="3","Bracelet",IF(MID(F4048,LEN(F4048)-2,1)="4","Ring",IF(MID(F4048,LEN(F4048)-2,1)="5","Anklet","")))))</x:f>
        <x:v>Anklet</x:v>
      </x:c>
      <x:c r="H4048" s="403">
        <x:v>1</x:v>
      </x:c>
      <x:c r="I4048" s="495"/>
      <x:c r="J4048" s="240" t="s">
        <x:v>10384</x:v>
      </x:c>
      <x:c r="K4048" s="240">
        <x:v>130</x:v>
      </x:c>
    </x:row>
    <x:row r="4049" spans="3:11">
      <x:c r="C4049" s="241" t="s">
        <x:v>12663</x:v>
      </x:c>
      <x:c r="D4049" s="240" t="str">
        <x:f t="shared" si="29"/>
        <x:v>Earring</x:v>
      </x:c>
      <x:c r="E4049" s="240">
        <x:v>1</x:v>
      </x:c>
      <x:c r="F4049" s="402" t="s">
        <x:v>9225</x:v>
      </x:c>
      <x:c r="G4049" s="403" t="str">
        <x:f>IF(MID(F4049,LEN(F4049)-2,1)="1","Earring",IF(MID(F4049,LEN(F4049)-2,1)="2","Necklace",IF(MID(F4049,LEN(F4049)-2,1)="3","Bracelet",IF(MID(F4049,LEN(F4049)-2,1)="4","Ring",IF(MID(F4049,LEN(F4049)-2,1)="5","Anklet","")))))</x:f>
        <x:v>Bracelet</x:v>
      </x:c>
      <x:c r="H4049" s="403">
        <x:v>1</x:v>
      </x:c>
      <x:c r="I4049" s="495"/>
      <x:c r="J4049" s="240" t="s">
        <x:v>10384</x:v>
      </x:c>
      <x:c r="K4049" s="240">
        <x:v>190</x:v>
      </x:c>
    </x:row>
    <x:row r="4050" spans="3:11">
      <x:c r="C4050" s="241" t="s">
        <x:v>2196</x:v>
      </x:c>
      <x:c r="D4050" s="240" t="str">
        <x:f t="shared" si="29"/>
        <x:v>Earring</x:v>
      </x:c>
      <x:c r="E4050" s="240">
        <x:v>1</x:v>
      </x:c>
      <x:c r="F4050" s="241" t="s">
        <x:v>9086</x:v>
      </x:c>
      <x:c r="G4050" s="240" t="str">
        <x:f>IF(MID(F4050,LEN(F4050)-2,1)="1","Earring",IF(MID(F4050,LEN(F4050)-2,1)="2","Necklace",IF(MID(F4050,LEN(F4050)-2,1)="3","Bracelet",IF(MID(F4050,LEN(F4050)-2,1)="4","Ring",IF(MID(F4050,LEN(F4050)-2,1)="5","Anklet","")))))</x:f>
        <x:v>Bracelet</x:v>
      </x:c>
      <x:c r="H4050" s="240">
        <x:v>1</x:v>
      </x:c>
      <x:c r="I4050" s="495"/>
      <x:c r="J4050" s="240" t="s">
        <x:v>10384</x:v>
      </x:c>
      <x:c r="K4050" s="240">
        <x:v>180</x:v>
      </x:c>
    </x:row>
    <x:row r="4051" spans="3:11">
      <x:c r="C4051" s="241" t="s">
        <x:v>9009</x:v>
      </x:c>
      <x:c r="D4051" s="240" t="str">
        <x:f t="shared" si="29"/>
        <x:v>Bracelet</x:v>
      </x:c>
      <x:c r="E4051" s="240">
        <x:v>1</x:v>
      </x:c>
      <x:c r="F4051" s="241" t="s">
        <x:v>4461</x:v>
      </x:c>
      <x:c r="G4051" s="240" t="str">
        <x:f>IF(MID(F4051,LEN(F4051)-2,1)="1","Earring",IF(MID(F4051,LEN(F4051)-2,1)="2","Necklace",IF(MID(F4051,LEN(F4051)-2,1)="3","Bracelet",IF(MID(F4051,LEN(F4051)-2,1)="4","Ring",IF(MID(F4051,LEN(F4051)-2,1)="5","Anklet","")))))</x:f>
        <x:v>Bracelet</x:v>
      </x:c>
      <x:c r="H4051" s="240">
        <x:v>2</x:v>
      </x:c>
      <x:c r="I4051" s="495"/>
      <x:c r="J4051" s="240" t="s">
        <x:v>9854</x:v>
      </x:c>
      <x:c r="K4051" s="240">
        <x:v>140</x:v>
      </x:c>
    </x:row>
    <x:row r="4052" spans="3:11">
      <x:c r="C4052" s="241" t="s">
        <x:v>2610</x:v>
      </x:c>
      <x:c r="D4052" s="240" t="str">
        <x:f t="shared" si="29"/>
        <x:v>Bracelet</x:v>
      </x:c>
      <x:c r="E4052" s="240">
        <x:v>1</x:v>
      </x:c>
      <x:c r="F4052" s="241" t="s">
        <x:v>9009</x:v>
      </x:c>
      <x:c r="G4052" s="240" t="str">
        <x:f>IF(MID(F4052,LEN(F4052)-2,1)="1","Earring",IF(MID(F4052,LEN(F4052)-2,1)="2","Necklace",IF(MID(F4052,LEN(F4052)-2,1)="3","Bracelet",IF(MID(F4052,LEN(F4052)-2,1)="4","Ring",IF(MID(F4052,LEN(F4052)-2,1)="5","Anklet","")))))</x:f>
        <x:v>Bracelet</x:v>
      </x:c>
      <x:c r="H4052" s="240">
        <x:v>1</x:v>
      </x:c>
      <x:c r="I4052" s="495" t="s">
        <x:v>6487</x:v>
      </x:c>
      <x:c r="J4052" s="240" t="s">
        <x:v>4183</x:v>
      </x:c>
      <x:c r="K4052" s="240">
        <x:v>270</x:v>
      </x:c>
    </x:row>
    <x:row r="4053" spans="3:11">
      <x:c r="C4053" s="241" t="s">
        <x:v>9076</x:v>
      </x:c>
      <x:c r="D4053" s="240" t="str">
        <x:f t="shared" si="29"/>
        <x:v>Necklace</x:v>
      </x:c>
      <x:c r="E4053" s="240">
        <x:v>1</x:v>
      </x:c>
      <x:c r="F4053" s="241" t="s">
        <x:v>9046</x:v>
      </x:c>
      <x:c r="G4053" s="240" t="str">
        <x:f>IF(MID(F4053,LEN(F4053)-2,1)="1","Earring",IF(MID(F4053,LEN(F4053)-2,1)="2","Necklace",IF(MID(F4053,LEN(F4053)-2,1)="3","Bracelet",IF(MID(F4053,LEN(F4053)-2,1)="4","Ring",IF(MID(F4053,LEN(F4053)-2,1)="5","Anklet","")))))</x:f>
        <x:v>Ring</x:v>
      </x:c>
      <x:c r="H4053" s="240">
        <x:v>1</x:v>
      </x:c>
      <x:c r="I4053" s="495" t="s">
        <x:v>6487</x:v>
      </x:c>
      <x:c r="J4053" s="240" t="s">
        <x:v>10384</x:v>
      </x:c>
      <x:c r="K4053" s="240">
        <x:v>110</x:v>
      </x:c>
    </x:row>
    <x:row r="4054" spans="3:11">
      <x:c r="C4054" s="241" t="s">
        <x:v>9208</x:v>
      </x:c>
      <x:c r="D4054" s="240" t="str">
        <x:f t="shared" si="29"/>
        <x:v>Necklace</x:v>
      </x:c>
      <x:c r="E4054" s="240">
        <x:v>1</x:v>
      </x:c>
      <x:c r="F4054" s="241" t="s">
        <x:v>8499</x:v>
      </x:c>
      <x:c r="G4054" s="240" t="str">
        <x:f>IF(MID(F4054,LEN(F4054)-2,1)="1","Earring",IF(MID(F4054,LEN(F4054)-2,1)="2","Necklace",IF(MID(F4054,LEN(F4054)-2,1)="3","Bracelet",IF(MID(F4054,LEN(F4054)-2,1)="4","Ring",IF(MID(F4054,LEN(F4054)-2,1)="5","Anklet","")))))</x:f>
        <x:v>Ring</x:v>
      </x:c>
      <x:c r="H4054" s="240">
        <x:v>1</x:v>
      </x:c>
      <x:c r="I4054" s="495"/>
      <x:c r="J4054" s="240" t="s">
        <x:v>4183</x:v>
      </x:c>
      <x:c r="K4054" s="240">
        <x:v>200</x:v>
      </x:c>
    </x:row>
    <x:row r="4055" spans="3:11">
      <x:c r="C4055" s="241" t="s">
        <x:v>9099</x:v>
      </x:c>
      <x:c r="D4055" s="240" t="str">
        <x:f t="shared" si="29"/>
        <x:v>Necklace</x:v>
      </x:c>
      <x:c r="E4055" s="240">
        <x:v>1</x:v>
      </x:c>
      <x:c r="F4055" s="241" t="s">
        <x:v>9255</x:v>
      </x:c>
      <x:c r="G4055" s="240" t="str">
        <x:f>IF(MID(F4055,LEN(F4055)-2,1)="1","Earring",IF(MID(F4055,LEN(F4055)-2,1)="2","Necklace",IF(MID(F4055,LEN(F4055)-2,1)="3","Bracelet",IF(MID(F4055,LEN(F4055)-2,1)="4","Ring",IF(MID(F4055,LEN(F4055)-2,1)="5","Anklet","")))))</x:f>
        <x:v>Earring</x:v>
      </x:c>
      <x:c r="H4055" s="240">
        <x:v>1</x:v>
      </x:c>
      <x:c r="I4055" s="495"/>
      <x:c r="J4055" s="240" t="s">
        <x:v>4183</x:v>
      </x:c>
      <x:c r="K4055" s="240">
        <x:v>160</x:v>
      </x:c>
    </x:row>
    <x:row r="4056" spans="3:11">
      <x:c r="C4056" s="241" t="s">
        <x:v>12487</x:v>
      </x:c>
      <x:c r="D4056" s="240" t="str">
        <x:f t="shared" si="29"/>
        <x:v>Necklace</x:v>
      </x:c>
      <x:c r="E4056" s="240">
        <x:v>1</x:v>
      </x:c>
      <x:c r="F4056" s="241" t="s">
        <x:v>9099</x:v>
      </x:c>
      <x:c r="G4056" s="240" t="str">
        <x:f>IF(MID(F4056,LEN(F4056)-2,1)="1","Earring",IF(MID(F4056,LEN(F4056)-2,1)="2","Necklace",IF(MID(F4056,LEN(F4056)-2,1)="3","Bracelet",IF(MID(F4056,LEN(F4056)-2,1)="4","Ring",IF(MID(F4056,LEN(F4056)-2,1)="5","Anklet","")))))</x:f>
        <x:v>Necklace</x:v>
      </x:c>
      <x:c r="H4056" s="240">
        <x:v>1</x:v>
      </x:c>
      <x:c r="I4056" s="495" t="s">
        <x:v>10339</x:v>
      </x:c>
      <x:c r="J4056" s="240" t="s">
        <x:v>10384</x:v>
      </x:c>
      <x:c r="K4056" s="240">
        <x:v>130</x:v>
      </x:c>
    </x:row>
    <x:row r="4057" spans="3:11">
      <x:c r="C4057" s="241" t="s">
        <x:v>12630</x:v>
      </x:c>
      <x:c r="D4057" s="240" t="str">
        <x:f t="shared" si="29"/>
        <x:v>Necklace</x:v>
      </x:c>
      <x:c r="E4057" s="240">
        <x:v>1</x:v>
      </x:c>
      <x:c r="F4057" s="241" t="s">
        <x:v>8962</x:v>
      </x:c>
      <x:c r="G4057" s="240" t="str">
        <x:f>IF(MID(F4057,LEN(F4057)-2,1)="1","Earring",IF(MID(F4057,LEN(F4057)-2,1)="2","Necklace",IF(MID(F4057,LEN(F4057)-2,1)="3","Bracelet",IF(MID(F4057,LEN(F4057)-2,1)="4","Ring",IF(MID(F4057,LEN(F4057)-2,1)="5","Anklet","")))))</x:f>
        <x:v>Earring</x:v>
      </x:c>
      <x:c r="H4057" s="240">
        <x:v>1</x:v>
      </x:c>
      <x:c r="I4057" s="495" t="s">
        <x:v>6487</x:v>
      </x:c>
      <x:c r="J4057" s="240" t="s">
        <x:v>12607</x:v>
      </x:c>
      <x:c r="K4057" s="240">
        <x:v>170</x:v>
      </x:c>
    </x:row>
    <x:row r="4058" spans="3:11">
      <x:c r="C4058" s="241" t="s">
        <x:v>12683</x:v>
      </x:c>
      <x:c r="D4058" s="240" t="str">
        <x:f t="shared" si="29"/>
        <x:v>Ring</x:v>
      </x:c>
      <x:c r="E4058" s="240">
        <x:v>1</x:v>
      </x:c>
      <x:c r="F4058" s="280" t="s">
        <x:v>12487</x:v>
      </x:c>
      <x:c r="G4058" s="281" t="str">
        <x:f>IF(MID(F4058,LEN(F4058)-2,1)="1","Earring",IF(MID(F4058,LEN(F4058)-2,1)="2","Necklace",IF(MID(F4058,LEN(F4058)-2,1)="3","Bracelet",IF(MID(F4058,LEN(F4058)-2,1)="4","Ring",IF(MID(F4058,LEN(F4058)-2,1)="5","Anklet","")))))</x:f>
        <x:v>Necklace</x:v>
      </x:c>
      <x:c r="H4058" s="281">
        <x:v>1</x:v>
      </x:c>
      <x:c r="I4058" s="495"/>
      <x:c r="J4058" s="240" t="s">
        <x:v>10384</x:v>
      </x:c>
      <x:c r="K4058" s="240">
        <x:v>150</x:v>
      </x:c>
    </x:row>
    <x:row r="4059" spans="3:11">
      <x:c r="C4059" s="241" t="s">
        <x:v>6142</x:v>
      </x:c>
      <x:c r="D4059" s="240" t="str">
        <x:f t="shared" si="29"/>
        <x:v>Ring</x:v>
      </x:c>
      <x:c r="E4059" s="240">
        <x:v>1</x:v>
      </x:c>
      <x:c r="F4059" s="280" t="s">
        <x:v>2610</x:v>
      </x:c>
      <x:c r="G4059" s="281" t="str">
        <x:f>IF(MID(F4059,LEN(F4059)-2,1)="1","Earring",IF(MID(F4059,LEN(F4059)-2,1)="2","Necklace",IF(MID(F4059,LEN(F4059)-2,1)="3","Bracelet",IF(MID(F4059,LEN(F4059)-2,1)="4","Ring",IF(MID(F4059,LEN(F4059)-2,1)="5","Anklet","")))))</x:f>
        <x:v>Bracelet</x:v>
      </x:c>
      <x:c r="H4059" s="281">
        <x:v>1</x:v>
      </x:c>
      <x:c r="I4059" s="495"/>
      <x:c r="J4059" s="240" t="s">
        <x:v>10384</x:v>
      </x:c>
      <x:c r="K4059" s="240">
        <x:v>180</x:v>
      </x:c>
    </x:row>
    <x:row r="4060" spans="3:11">
      <x:c r="C4060" s="241" t="s">
        <x:v>4481</x:v>
      </x:c>
      <x:c r="D4060" s="240" t="str">
        <x:f t="shared" si="29"/>
        <x:v>Ring</x:v>
      </x:c>
      <x:c r="E4060" s="240">
        <x:v>1</x:v>
      </x:c>
      <x:c r="F4060" s="280" t="s">
        <x:v>12663</x:v>
      </x:c>
      <x:c r="G4060" s="281" t="str">
        <x:f>IF(MID(F4060,LEN(F4060)-2,1)="1","Earring",IF(MID(F4060,LEN(F4060)-2,1)="2","Necklace",IF(MID(F4060,LEN(F4060)-2,1)="3","Bracelet",IF(MID(F4060,LEN(F4060)-2,1)="4","Ring",IF(MID(F4060,LEN(F4060)-2,1)="5","Anklet","")))))</x:f>
        <x:v>Earring</x:v>
      </x:c>
      <x:c r="H4060" s="281">
        <x:v>1</x:v>
      </x:c>
      <x:c r="I4060" s="495"/>
      <x:c r="J4060" s="240" t="s">
        <x:v>4183</x:v>
      </x:c>
      <x:c r="K4060" s="240">
        <x:v>190</x:v>
      </x:c>
    </x:row>
    <x:row r="4061" spans="3:11">
      <x:c r="C4061" s="241" t="s">
        <x:v>9046</x:v>
      </x:c>
      <x:c r="D4061" s="240" t="str">
        <x:f t="shared" si="29"/>
        <x:v>Ring</x:v>
      </x:c>
      <x:c r="E4061" s="240">
        <x:v>1</x:v>
      </x:c>
      <x:c r="F4061" s="280" t="s">
        <x:v>2196</x:v>
      </x:c>
      <x:c r="G4061" s="281" t="str">
        <x:f>IF(MID(F4061,LEN(F4061)-2,1)="1","Earring",IF(MID(F4061,LEN(F4061)-2,1)="2","Necklace",IF(MID(F4061,LEN(F4061)-2,1)="3","Bracelet",IF(MID(F4061,LEN(F4061)-2,1)="4","Ring",IF(MID(F4061,LEN(F4061)-2,1)="5","Anklet","")))))</x:f>
        <x:v>Earring</x:v>
      </x:c>
      <x:c r="H4061" s="281">
        <x:v>1</x:v>
      </x:c>
      <x:c r="I4061" s="495"/>
      <x:c r="J4061" s="240" t="s">
        <x:v>4183</x:v>
      </x:c>
      <x:c r="K4061" s="240">
        <x:v>220</x:v>
      </x:c>
    </x:row>
    <x:row r="4062" spans="3:11">
      <x:c r="C4062" s="241" t="s">
        <x:v>8499</x:v>
      </x:c>
      <x:c r="D4062" s="240" t="str">
        <x:f t="shared" si="29"/>
        <x:v>Ring</x:v>
      </x:c>
      <x:c r="E4062" s="240">
        <x:v>1</x:v>
      </x:c>
      <x:c r="F4062" s="280" t="s">
        <x:v>12630</x:v>
      </x:c>
      <x:c r="G4062" s="281" t="str">
        <x:f>IF(MID(F4062,LEN(F4062)-2,1)="1","Earring",IF(MID(F4062,LEN(F4062)-2,1)="2","Necklace",IF(MID(F4062,LEN(F4062)-2,1)="3","Bracelet",IF(MID(F4062,LEN(F4062)-2,1)="4","Ring",IF(MID(F4062,LEN(F4062)-2,1)="5","Anklet","")))))</x:f>
        <x:v>Necklace</x:v>
      </x:c>
      <x:c r="H4062" s="281">
        <x:v>1</x:v>
      </x:c>
      <x:c r="I4062" s="495"/>
      <x:c r="J4062" s="240" t="s">
        <x:v>10384</x:v>
      </x:c>
      <x:c r="K4062" s="240">
        <x:v>160</x:v>
      </x:c>
    </x:row>
    <x:row r="4063" spans="5:5">
      <x:c r="E4063" s="240">
        <x:f>SUM(E4038:E4062)</x:f>
        <x:v>26</x:v>
      </x:c>
    </x:row>
    <x:row r="4064" spans="1:11">
      <x:c r="A4064" s="232">
        <x:v>45995</x:v>
      </x:c>
      <x:c r="B4064" s="499" t="s">
        <x:v>10335</x:v>
      </x:c>
      <x:c r="C4064" s="241" t="s">
        <x:v>2516</x:v>
      </x:c>
      <x:c r="D4064" s="240" t="s">
        <x:v>4007</x:v>
      </x:c>
      <x:c r="E4064" s="240">
        <x:v>1</x:v>
      </x:c>
      <x:c r="F4064" s="241" t="s">
        <x:v>12189</x:v>
      </x:c>
      <x:c r="G4064" s="240" t="str">
        <x:f>IF(MID(F4064,LEN(F4064)-2,1)="1","Earring",IF(MID(F4064,LEN(F4064)-2,1)="2","Necklace",IF(MID(F4064,LEN(F4064)-2,1)="3","Bracelet",IF(MID(F4064,LEN(F4064)-2,1)="4","Ring",IF(MID(F4064,LEN(F4064)-2,1)="5","Anklet","")))))</x:f>
        <x:v>Earring</x:v>
      </x:c>
      <x:c r="H4064" s="240">
        <x:v>1</x:v>
      </x:c>
      <x:c r="I4064" s="495" t="s">
        <x:v>10339</x:v>
      </x:c>
      <x:c r="J4064" s="240" t="s">
        <x:v>4183</x:v>
      </x:c>
      <x:c r="K4064" s="240">
        <x:v>160</x:v>
      </x:c>
    </x:row>
    <x:row r="4065" spans="3:11">
      <x:c r="C4065" s="241" t="s">
        <x:v>2442</x:v>
      </x:c>
      <x:c r="D4065" s="240" t="s">
        <x:v>4007</x:v>
      </x:c>
      <x:c r="E4065" s="240">
        <x:v>1</x:v>
      </x:c>
      <x:c r="F4065" s="241" t="s">
        <x:v>2598</x:v>
      </x:c>
      <x:c r="G4065" s="240" t="str">
        <x:f>IF(MID(F4065,LEN(F4065)-2,1)="1","Earring",IF(MID(F4065,LEN(F4065)-2,1)="2","Necklace",IF(MID(F4065,LEN(F4065)-2,1)="3","Bracelet",IF(MID(F4065,LEN(F4065)-2,1)="4","Ring",IF(MID(F4065,LEN(F4065)-2,1)="5","Anklet","")))))</x:f>
        <x:v>Necklace</x:v>
      </x:c>
      <x:c r="H4065" s="240">
        <x:v>1</x:v>
      </x:c>
      <x:c r="I4065" s="495" t="s">
        <x:v>6487</x:v>
      </x:c>
      <x:c r="J4065" s="240" t="s">
        <x:v>3797</x:v>
      </x:c>
      <x:c r="K4065" s="240">
        <x:v>290</x:v>
      </x:c>
    </x:row>
    <x:row r="4066" spans="3:11">
      <x:c r="C4066" s="241" t="s">
        <x:v>7527</x:v>
      </x:c>
      <x:c r="D4066" s="240" t="s">
        <x:v>4007</x:v>
      </x:c>
      <x:c r="E4066" s="240">
        <x:v>1</x:v>
      </x:c>
      <x:c r="F4066" s="414" t="s">
        <x:v>12257</x:v>
      </x:c>
      <x:c r="G4066" s="415" t="str">
        <x:f>IF(MID(F4066,LEN(F4066)-2,1)="1","Earring",IF(MID(F4066,LEN(F4066)-2,1)="2","Necklace",IF(MID(F4066,LEN(F4066)-2,1)="3","Bracelet",IF(MID(F4066,LEN(F4066)-2,1)="4","Ring",IF(MID(F4066,LEN(F4066)-2,1)="5","Anklet","")))))</x:f>
        <x:v>Necklace</x:v>
      </x:c>
      <x:c r="H4066" s="415">
        <x:v>1</x:v>
      </x:c>
      <x:c r="I4066" s="495" t="s">
        <x:v>10339</x:v>
      </x:c>
      <x:c r="J4066" s="240" t="s">
        <x:v>12607</x:v>
      </x:c>
      <x:c r="K4066" s="240">
        <x:v>220</x:v>
      </x:c>
    </x:row>
    <x:row r="4067" spans="3:11">
      <x:c r="C4067" s="241" t="s">
        <x:v>8513</x:v>
      </x:c>
      <x:c r="D4067" s="240" t="str">
        <x:f t="shared" ref="D4067:D4087" si="30">IF(MID(C4067,LEN(C4067)-2,1)="1","Earring",IF(MID(C4067,LEN(C4067)-2,1)="2","Necklace",IF(MID(C4067,LEN(C4067)-2,1)="3","Bracelet",IF(MID(C4067,LEN(C4067)-2,1)="4","Ring",IF(MID(C4067,LEN(C4067)-2,1)="5","Anklet","")))))</x:f>
        <x:v>Bracelet</x:v>
      </x:c>
      <x:c r="E4067" s="240">
        <x:v>1</x:v>
      </x:c>
      <x:c r="F4067" s="241" t="s">
        <x:v>1949</x:v>
      </x:c>
      <x:c r="G4067" s="240" t="str">
        <x:f>IF(MID(F4067,LEN(F4067)-2,1)="1","Earring",IF(MID(F4067,LEN(F4067)-2,1)="2","Necklace",IF(MID(F4067,LEN(F4067)-2,1)="3","Bracelet",IF(MID(F4067,LEN(F4067)-2,1)="4","Ring",IF(MID(F4067,LEN(F4067)-2,1)="5","Anklet","")))))</x:f>
        <x:v>Earring</x:v>
      </x:c>
      <x:c r="H4067" s="240">
        <x:v>1</x:v>
      </x:c>
      <x:c r="I4067" s="495"/>
      <x:c r="J4067" s="240" t="s">
        <x:v>9854</x:v>
      </x:c>
      <x:c r="K4067" s="240">
        <x:v>150</x:v>
      </x:c>
    </x:row>
    <x:row r="4068" spans="3:11">
      <x:c r="C4068" s="241" t="s">
        <x:v>4465</x:v>
      </x:c>
      <x:c r="D4068" s="240" t="str">
        <x:f t="shared" si="30"/>
        <x:v>Bracelet</x:v>
      </x:c>
      <x:c r="E4068" s="240">
        <x:v>1</x:v>
      </x:c>
      <x:c r="F4068" s="761" t="s">
        <x:v>6240</x:v>
      </x:c>
      <x:c r="G4068" s="762" t="str">
        <x:f>IF(MID(F4068,LEN(F4068)-2,1)="1","Earring",IF(MID(F4068,LEN(F4068)-2,1)="2","Necklace",IF(MID(F4068,LEN(F4068)-2,1)="3","Bracelet",IF(MID(F4068,LEN(F4068)-2,1)="4","Ring",IF(MID(F4068,LEN(F4068)-2,1)="5","Anklet","")))))</x:f>
        <x:v>Earring</x:v>
      </x:c>
      <x:c r="H4068" s="762">
        <x:v>1</x:v>
      </x:c>
      <x:c r="I4068" s="495" t="s">
        <x:v>10339</x:v>
      </x:c>
      <x:c r="J4068" s="240" t="s">
        <x:v>10384</x:v>
      </x:c>
      <x:c r="K4068" s="240">
        <x:v>150</x:v>
      </x:c>
    </x:row>
    <x:row r="4069" spans="3:11">
      <x:c r="C4069" s="241" t="s">
        <x:v>12189</x:v>
      </x:c>
      <x:c r="D4069" s="240" t="str">
        <x:f t="shared" si="30"/>
        <x:v>Earring</x:v>
      </x:c>
      <x:c r="E4069" s="240">
        <x:v>1</x:v>
      </x:c>
      <x:c r="F4069" s="761" t="s">
        <x:v>9105</x:v>
      </x:c>
      <x:c r="G4069" s="762" t="str">
        <x:f>IF(MID(F4069,LEN(F4069)-2,1)="1","Earring",IF(MID(F4069,LEN(F4069)-2,1)="2","Necklace",IF(MID(F4069,LEN(F4069)-2,1)="3","Bracelet",IF(MID(F4069,LEN(F4069)-2,1)="4","Ring",IF(MID(F4069,LEN(F4069)-2,1)="5","Anklet","")))))</x:f>
        <x:v>Earring</x:v>
      </x:c>
      <x:c r="H4069" s="762">
        <x:v>1</x:v>
      </x:c>
      <x:c r="I4069" s="495"/>
      <x:c r="J4069" s="240" t="s">
        <x:v>12607</x:v>
      </x:c>
      <x:c r="K4069" s="240">
        <x:v>150</x:v>
      </x:c>
    </x:row>
    <x:row r="4070" spans="3:11">
      <x:c r="C4070" s="241" t="s">
        <x:v>1949</x:v>
      </x:c>
      <x:c r="D4070" s="240" t="str">
        <x:f t="shared" si="30"/>
        <x:v>Earring</x:v>
      </x:c>
      <x:c r="E4070" s="240">
        <x:v>1</x:v>
      </x:c>
      <x:c r="F4070" s="241" t="s">
        <x:v>8487</x:v>
      </x:c>
      <x:c r="G4070" s="240" t="str">
        <x:f>IF(MID(F4070,LEN(F4070)-2,1)="1","Earring",IF(MID(F4070,LEN(F4070)-2,1)="2","Necklace",IF(MID(F4070,LEN(F4070)-2,1)="3","Bracelet",IF(MID(F4070,LEN(F4070)-2,1)="4","Ring",IF(MID(F4070,LEN(F4070)-2,1)="5","Anklet","")))))</x:f>
        <x:v>Earring</x:v>
      </x:c>
      <x:c r="H4070" s="240">
        <x:v>2</x:v>
      </x:c>
      <x:c r="I4070" s="495"/>
      <x:c r="J4070" s="240" t="s">
        <x:v>4183</x:v>
      </x:c>
      <x:c r="K4070" s="240">
        <x:v>120</x:v>
      </x:c>
    </x:row>
    <x:row r="4071" spans="3:11">
      <x:c r="C4071" s="241" t="s">
        <x:v>6240</x:v>
      </x:c>
      <x:c r="D4071" s="240" t="str">
        <x:f t="shared" si="30"/>
        <x:v>Earring</x:v>
      </x:c>
      <x:c r="E4071" s="240">
        <x:v>1</x:v>
      </x:c>
      <x:c r="F4071" s="393" t="s">
        <x:v>9002</x:v>
      </x:c>
      <x:c r="G4071" s="394" t="str">
        <x:f>IF(MID(F4071,LEN(F4071)-2,1)="1","Earring",IF(MID(F4071,LEN(F4071)-2,1)="2","Necklace",IF(MID(F4071,LEN(F4071)-2,1)="3","Bracelet",IF(MID(F4071,LEN(F4071)-2,1)="4","Ring",IF(MID(F4071,LEN(F4071)-2,1)="5","Anklet","")))))</x:f>
        <x:v>Earring</x:v>
      </x:c>
      <x:c r="H4071" s="394">
        <x:v>1</x:v>
      </x:c>
      <x:c r="I4071" s="495" t="s">
        <x:v>10339</x:v>
      </x:c>
      <x:c r="J4071" s="240" t="s">
        <x:v>4183</x:v>
      </x:c>
      <x:c r="K4071" s="240">
        <x:v>100</x:v>
      </x:c>
    </x:row>
    <x:row r="4072" spans="3:11">
      <x:c r="C4072" s="241" t="s">
        <x:v>9105</x:v>
      </x:c>
      <x:c r="D4072" s="240" t="str">
        <x:f t="shared" si="30"/>
        <x:v>Earring</x:v>
      </x:c>
      <x:c r="E4072" s="240">
        <x:v>1</x:v>
      </x:c>
      <x:c r="F4072" s="241" t="s">
        <x:v>8437</x:v>
      </x:c>
      <x:c r="G4072" s="240" t="str">
        <x:f>IF(MID(F4072,LEN(F4072)-2,1)="1","Earring",IF(MID(F4072,LEN(F4072)-2,1)="2","Necklace",IF(MID(F4072,LEN(F4072)-2,1)="3","Bracelet",IF(MID(F4072,LEN(F4072)-2,1)="4","Ring",IF(MID(F4072,LEN(F4072)-2,1)="5","Anklet","")))))</x:f>
        <x:v>Earring</x:v>
      </x:c>
      <x:c r="H4072" s="240">
        <x:v>1</x:v>
      </x:c>
      <x:c r="I4072" s="495"/>
      <x:c r="J4072" s="240" t="s">
        <x:v>4183</x:v>
      </x:c>
      <x:c r="K4072" s="240">
        <x:v>150</x:v>
      </x:c>
    </x:row>
    <x:row r="4073" spans="3:11">
      <x:c r="C4073" s="241" t="s">
        <x:v>8487</x:v>
      </x:c>
      <x:c r="D4073" s="240" t="str">
        <x:f t="shared" si="30"/>
        <x:v>Earring</x:v>
      </x:c>
      <x:c r="E4073" s="240">
        <x:v>2</x:v>
      </x:c>
      <x:c r="F4073" s="402" t="s">
        <x:v>6225</x:v>
      </x:c>
      <x:c r="G4073" s="403" t="str">
        <x:f>IF(MID(F4073,LEN(F4073)-2,1)="1","Earring",IF(MID(F4073,LEN(F4073)-2,1)="2","Necklace",IF(MID(F4073,LEN(F4073)-2,1)="3","Bracelet",IF(MID(F4073,LEN(F4073)-2,1)="4","Ring",IF(MID(F4073,LEN(F4073)-2,1)="5","Anklet","")))))</x:f>
        <x:v>Earring</x:v>
      </x:c>
      <x:c r="H4073" s="403">
        <x:v>1</x:v>
      </x:c>
      <x:c r="I4073" s="495" t="s">
        <x:v>6487</x:v>
      </x:c>
      <x:c r="J4073" s="240" t="s">
        <x:v>3797</x:v>
      </x:c>
      <x:c r="K4073" s="240">
        <x:v>230</x:v>
      </x:c>
    </x:row>
    <x:row r="4074" spans="3:11">
      <x:c r="C4074" s="241" t="s">
        <x:v>9002</x:v>
      </x:c>
      <x:c r="D4074" s="240" t="str">
        <x:f t="shared" si="30"/>
        <x:v>Earring</x:v>
      </x:c>
      <x:c r="E4074" s="240">
        <x:v>1</x:v>
      </x:c>
      <x:c r="F4074" s="402" t="s">
        <x:v>8370</x:v>
      </x:c>
      <x:c r="G4074" s="403" t="str">
        <x:f>IF(MID(F4074,LEN(F4074)-2,1)="1","Earring",IF(MID(F4074,LEN(F4074)-2,1)="2","Necklace",IF(MID(F4074,LEN(F4074)-2,1)="3","Bracelet",IF(MID(F4074,LEN(F4074)-2,1)="4","Ring",IF(MID(F4074,LEN(F4074)-2,1)="5","Anklet","")))))</x:f>
        <x:v>Earring</x:v>
      </x:c>
      <x:c r="H4074" s="403">
        <x:v>1</x:v>
      </x:c>
      <x:c r="I4074" s="495" t="s">
        <x:v>10339</x:v>
      </x:c>
      <x:c r="J4074" s="240" t="s">
        <x:v>4183</x:v>
      </x:c>
      <x:c r="K4074" s="240">
        <x:v>210</x:v>
      </x:c>
    </x:row>
    <x:row r="4075" spans="3:11">
      <x:c r="C4075" s="241" t="s">
        <x:v>8437</x:v>
      </x:c>
      <x:c r="D4075" s="240" t="str">
        <x:f t="shared" si="30"/>
        <x:v>Earring</x:v>
      </x:c>
      <x:c r="E4075" s="240">
        <x:v>1</x:v>
      </x:c>
      <x:c r="F4075" s="402" t="s">
        <x:v>6066</x:v>
      </x:c>
      <x:c r="G4075" s="403" t="str">
        <x:f>IF(MID(F4075,LEN(F4075)-2,1)="1","Earring",IF(MID(F4075,LEN(F4075)-2,1)="2","Necklace",IF(MID(F4075,LEN(F4075)-2,1)="3","Bracelet",IF(MID(F4075,LEN(F4075)-2,1)="4","Ring",IF(MID(F4075,LEN(F4075)-2,1)="5","Anklet","")))))</x:f>
        <x:v>Necklace</x:v>
      </x:c>
      <x:c r="H4075" s="403">
        <x:v>1</x:v>
      </x:c>
      <x:c r="I4075" s="495"/>
      <x:c r="J4075" s="240" t="s">
        <x:v>4183</x:v>
      </x:c>
      <x:c r="K4075" s="240">
        <x:v>260</x:v>
      </x:c>
    </x:row>
    <x:row r="4076" spans="3:11">
      <x:c r="C4076" s="241" t="s">
        <x:v>6225</x:v>
      </x:c>
      <x:c r="D4076" s="240" t="str">
        <x:f t="shared" si="30"/>
        <x:v>Earring</x:v>
      </x:c>
      <x:c r="E4076" s="240">
        <x:v>1</x:v>
      </x:c>
      <x:c r="F4076" s="402" t="s">
        <x:v>8513</x:v>
      </x:c>
      <x:c r="G4076" s="403" t="str">
        <x:f>IF(MID(F4076,LEN(F4076)-2,1)="1","Earring",IF(MID(F4076,LEN(F4076)-2,1)="2","Necklace",IF(MID(F4076,LEN(F4076)-2,1)="3","Bracelet",IF(MID(F4076,LEN(F4076)-2,1)="4","Ring",IF(MID(F4076,LEN(F4076)-2,1)="5","Anklet","")))))</x:f>
        <x:v>Bracelet</x:v>
      </x:c>
      <x:c r="H4076" s="403">
        <x:v>1</x:v>
      </x:c>
      <x:c r="I4076" s="495" t="s">
        <x:v>10339</x:v>
      </x:c>
      <x:c r="J4076" s="240" t="s">
        <x:v>12607</x:v>
      </x:c>
      <x:c r="K4076" s="240">
        <x:v>210</x:v>
      </x:c>
    </x:row>
    <x:row r="4077" spans="3:11">
      <x:c r="C4077" s="241" t="s">
        <x:v>8370</x:v>
      </x:c>
      <x:c r="D4077" s="240" t="str">
        <x:f t="shared" si="30"/>
        <x:v>Earring</x:v>
      </x:c>
      <x:c r="E4077" s="240">
        <x:v>1</x:v>
      </x:c>
      <x:c r="F4077" s="241" t="s">
        <x:v>4488</x:v>
      </x:c>
      <x:c r="G4077" s="240" t="str">
        <x:f>IF(MID(F4077,LEN(F4077)-2,1)="1","Earring",IF(MID(F4077,LEN(F4077)-2,1)="2","Necklace",IF(MID(F4077,LEN(F4077)-2,1)="3","Bracelet",IF(MID(F4077,LEN(F4077)-2,1)="4","Ring",IF(MID(F4077,LEN(F4077)-2,1)="5","Anklet","")))))</x:f>
        <x:v>Necklace</x:v>
      </x:c>
      <x:c r="H4077" s="240">
        <x:v>1</x:v>
      </x:c>
      <x:c r="I4077" s="495" t="s">
        <x:v>10339</x:v>
      </x:c>
      <x:c r="J4077" s="240" t="s">
        <x:v>4183</x:v>
      </x:c>
      <x:c r="K4077" s="240">
        <x:v>400</x:v>
      </x:c>
    </x:row>
    <x:row r="4078" spans="3:11">
      <x:c r="C4078" s="241" t="s">
        <x:v>9255</x:v>
      </x:c>
      <x:c r="D4078" s="240" t="str">
        <x:f t="shared" si="30"/>
        <x:v>Earring</x:v>
      </x:c>
      <x:c r="E4078" s="240">
        <x:v>1</x:v>
      </x:c>
      <x:c r="F4078" s="241" t="s">
        <x:v>4465</x:v>
      </x:c>
      <x:c r="G4078" s="240" t="str">
        <x:f>IF(MID(F4078,LEN(F4078)-2,1)="1","Earring",IF(MID(F4078,LEN(F4078)-2,1)="2","Necklace",IF(MID(F4078,LEN(F4078)-2,1)="3","Bracelet",IF(MID(F4078,LEN(F4078)-2,1)="4","Ring",IF(MID(F4078,LEN(F4078)-2,1)="5","Anklet","")))))</x:f>
        <x:v>Bracelet</x:v>
      </x:c>
      <x:c r="H4078" s="240">
        <x:v>1</x:v>
      </x:c>
      <x:c r="I4078" s="495"/>
      <x:c r="J4078" s="240" t="s">
        <x:v>10384</x:v>
      </x:c>
      <x:c r="K4078" s="240">
        <x:v>150</x:v>
      </x:c>
    </x:row>
    <x:row r="4079" spans="3:11">
      <x:c r="C4079" s="241" t="s">
        <x:v>4424</x:v>
      </x:c>
      <x:c r="D4079" s="240" t="str">
        <x:f t="shared" si="30"/>
        <x:v>Earring</x:v>
      </x:c>
      <x:c r="E4079" s="240">
        <x:v>1</x:v>
      </x:c>
      <x:c r="F4079" s="241" t="s">
        <x:v>9255</x:v>
      </x:c>
      <x:c r="G4079" s="240" t="str">
        <x:f>IF(MID(F4079,LEN(F4079)-2,1)="1","Earring",IF(MID(F4079,LEN(F4079)-2,1)="2","Necklace",IF(MID(F4079,LEN(F4079)-2,1)="3","Bracelet",IF(MID(F4079,LEN(F4079)-2,1)="4","Ring",IF(MID(F4079,LEN(F4079)-2,1)="5","Anklet","")))))</x:f>
        <x:v>Earring</x:v>
      </x:c>
      <x:c r="H4079" s="240">
        <x:v>1</x:v>
      </x:c>
      <x:c r="I4079" s="495" t="s">
        <x:v>6487</x:v>
      </x:c>
      <x:c r="J4079" s="240" t="s">
        <x:v>4183</x:v>
      </x:c>
      <x:c r="K4079" s="240">
        <x:v>160</x:v>
      </x:c>
    </x:row>
    <x:row r="4080" spans="3:11">
      <x:c r="C4080" s="241" t="s">
        <x:v>12278</x:v>
      </x:c>
      <x:c r="D4080" s="240" t="str">
        <x:f t="shared" si="30"/>
        <x:v>Earring</x:v>
      </x:c>
      <x:c r="E4080" s="240">
        <x:v>1</x:v>
      </x:c>
      <x:c r="F4080" s="241" t="s">
        <x:v>4424</x:v>
      </x:c>
      <x:c r="G4080" s="240" t="str">
        <x:f>IF(MID(F4080,LEN(F4080)-2,1)="1","Earring",IF(MID(F4080,LEN(F4080)-2,1)="2","Necklace",IF(MID(F4080,LEN(F4080)-2,1)="3","Bracelet",IF(MID(F4080,LEN(F4080)-2,1)="4","Ring",IF(MID(F4080,LEN(F4080)-2,1)="5","Anklet","")))))</x:f>
        <x:v>Earring</x:v>
      </x:c>
      <x:c r="H4080" s="240">
        <x:v>1</x:v>
      </x:c>
      <x:c r="I4080" s="495"/>
      <x:c r="J4080" s="240" t="s">
        <x:v>4183</x:v>
      </x:c>
      <x:c r="K4080" s="240">
        <x:v>160</x:v>
      </x:c>
    </x:row>
    <x:row r="4081" spans="3:11">
      <x:c r="C4081" s="241" t="s">
        <x:v>5645</x:v>
      </x:c>
      <x:c r="D4081" s="240" t="str">
        <x:f t="shared" si="30"/>
        <x:v>Earring</x:v>
      </x:c>
      <x:c r="E4081" s="240">
        <x:v>1</x:v>
      </x:c>
      <x:c r="F4081" s="280" t="s">
        <x:v>12278</x:v>
      </x:c>
      <x:c r="G4081" s="281" t="str">
        <x:f>IF(MID(F4081,LEN(F4081)-2,1)="1","Earring",IF(MID(F4081,LEN(F4081)-2,1)="2","Necklace",IF(MID(F4081,LEN(F4081)-2,1)="3","Bracelet",IF(MID(F4081,LEN(F4081)-2,1)="4","Ring",IF(MID(F4081,LEN(F4081)-2,1)="5","Anklet","")))))</x:f>
        <x:v>Earring</x:v>
      </x:c>
      <x:c r="H4081" s="281">
        <x:v>1</x:v>
      </x:c>
      <x:c r="I4081" s="495"/>
      <x:c r="J4081" s="240" t="s">
        <x:v>4183</x:v>
      </x:c>
      <x:c r="K4081" s="240">
        <x:v>95</x:v>
      </x:c>
    </x:row>
    <x:row r="4082" spans="3:11">
      <x:c r="C4082" s="241" t="s">
        <x:v>5923</x:v>
      </x:c>
      <x:c r="D4082" s="240" t="str">
        <x:f t="shared" si="30"/>
        <x:v>Earring</x:v>
      </x:c>
      <x:c r="E4082" s="240">
        <x:v>1</x:v>
      </x:c>
      <x:c r="F4082" s="280" t="s">
        <x:v>5645</x:v>
      </x:c>
      <x:c r="G4082" s="281" t="str">
        <x:f>IF(MID(F4082,LEN(F4082)-2,1)="1","Earring",IF(MID(F4082,LEN(F4082)-2,1)="2","Necklace",IF(MID(F4082,LEN(F4082)-2,1)="3","Bracelet",IF(MID(F4082,LEN(F4082)-2,1)="4","Ring",IF(MID(F4082,LEN(F4082)-2,1)="5","Anklet","")))))</x:f>
        <x:v>Earring</x:v>
      </x:c>
      <x:c r="H4082" s="281">
        <x:v>1</x:v>
      </x:c>
      <x:c r="I4082" s="495"/>
      <x:c r="J4082" s="240" t="s">
        <x:v>4183</x:v>
      </x:c>
      <x:c r="K4082" s="240">
        <x:v>100</x:v>
      </x:c>
    </x:row>
    <x:row r="4083" spans="3:11">
      <x:c r="C4083" s="241" t="s">
        <x:v>12679</x:v>
      </x:c>
      <x:c r="D4083" s="240" t="str">
        <x:f t="shared" si="30"/>
        <x:v>Earring</x:v>
      </x:c>
      <x:c r="E4083" s="240">
        <x:v>1</x:v>
      </x:c>
      <x:c r="F4083" s="280" t="s">
        <x:v>2516</x:v>
      </x:c>
      <x:c r="G4083" s="281" t="s">
        <x:v>4007</x:v>
      </x:c>
      <x:c r="H4083" s="281">
        <x:v>1</x:v>
      </x:c>
      <x:c r="I4083" s="495"/>
      <x:c r="J4083" s="240" t="s">
        <x:v>10384</x:v>
      </x:c>
      <x:c r="K4083" s="240">
        <x:v>190</x:v>
      </x:c>
    </x:row>
    <x:row r="4084" spans="3:11">
      <x:c r="C4084" s="241" t="s">
        <x:v>2598</x:v>
      </x:c>
      <x:c r="D4084" s="240" t="str">
        <x:f t="shared" si="30"/>
        <x:v>Necklace</x:v>
      </x:c>
      <x:c r="E4084" s="240">
        <x:v>1</x:v>
      </x:c>
      <x:c r="F4084" s="280" t="s">
        <x:v>2442</x:v>
      </x:c>
      <x:c r="G4084" s="281" t="s">
        <x:v>4007</x:v>
      </x:c>
      <x:c r="H4084" s="281">
        <x:v>1</x:v>
      </x:c>
      <x:c r="I4084" s="495"/>
      <x:c r="J4084" s="240" t="s">
        <x:v>10384</x:v>
      </x:c>
      <x:c r="K4084" s="240">
        <x:v>190</x:v>
      </x:c>
    </x:row>
    <x:row r="4085" spans="3:11">
      <x:c r="C4085" s="241" t="s">
        <x:v>12257</x:v>
      </x:c>
      <x:c r="D4085" s="240" t="str">
        <x:f t="shared" si="30"/>
        <x:v>Necklace</x:v>
      </x:c>
      <x:c r="E4085" s="240">
        <x:v>1</x:v>
      </x:c>
      <x:c r="F4085" s="280" t="s">
        <x:v>7527</x:v>
      </x:c>
      <x:c r="G4085" s="281" t="s">
        <x:v>4007</x:v>
      </x:c>
      <x:c r="H4085" s="281">
        <x:v>1</x:v>
      </x:c>
      <x:c r="I4085" s="495"/>
      <x:c r="J4085" s="240" t="s">
        <x:v>10384</x:v>
      </x:c>
      <x:c r="K4085" s="240">
        <x:v>190</x:v>
      </x:c>
    </x:row>
    <x:row r="4086" spans="3:11">
      <x:c r="C4086" s="241" t="s">
        <x:v>6066</x:v>
      </x:c>
      <x:c r="D4086" s="240" t="str">
        <x:f t="shared" si="30"/>
        <x:v>Necklace</x:v>
      </x:c>
      <x:c r="E4086" s="240">
        <x:v>1</x:v>
      </x:c>
      <x:c r="F4086" s="280" t="s">
        <x:v>5923</x:v>
      </x:c>
      <x:c r="G4086" s="281" t="str">
        <x:f>IF(MID(F4086,LEN(F4086)-2,1)="1","Earring",IF(MID(F4086,LEN(F4086)-2,1)="2","Necklace",IF(MID(F4086,LEN(F4086)-2,1)="3","Bracelet",IF(MID(F4086,LEN(F4086)-2,1)="4","Ring",IF(MID(F4086,LEN(F4086)-2,1)="5","Anklet","")))))</x:f>
        <x:v>Earring</x:v>
      </x:c>
      <x:c r="H4086" s="281">
        <x:v>1</x:v>
      </x:c>
      <x:c r="I4086" s="495"/>
      <x:c r="J4086" s="240" t="s">
        <x:v>4183</x:v>
      </x:c>
      <x:c r="K4086" s="240">
        <x:v>180</x:v>
      </x:c>
    </x:row>
    <x:row r="4087" spans="3:11">
      <x:c r="C4087" s="241" t="s">
        <x:v>4488</x:v>
      </x:c>
      <x:c r="D4087" s="240" t="str">
        <x:f t="shared" si="30"/>
        <x:v>Necklace</x:v>
      </x:c>
      <x:c r="E4087" s="240">
        <x:v>1</x:v>
      </x:c>
      <x:c r="F4087" s="280" t="s">
        <x:v>12679</x:v>
      </x:c>
      <x:c r="G4087" s="281" t="str">
        <x:f>IF(MID(F4087,LEN(F4087)-2,1)="1","Earring",IF(MID(F4087,LEN(F4087)-2,1)="2","Necklace",IF(MID(F4087,LEN(F4087)-2,1)="3","Bracelet",IF(MID(F4087,LEN(F4087)-2,1)="4","Ring",IF(MID(F4087,LEN(F4087)-2,1)="5","Anklet","")))))</x:f>
        <x:v>Earring</x:v>
      </x:c>
      <x:c r="H4087" s="281">
        <x:v>1</x:v>
      </x:c>
      <x:c r="I4087" s="495" t="s">
        <x:v>6487</x:v>
      </x:c>
      <x:c r="J4087" s="240" t="s">
        <x:v>4183</x:v>
      </x:c>
      <x:c r="K4087" s="240">
        <x:v>190</x:v>
      </x:c>
    </x:row>
    <x:row r="4088" spans="5:5">
      <x:c r="E4088" s="240">
        <x:f>SUM(E4064:E4087)</x:f>
        <x:v>25</x:v>
      </x:c>
    </x:row>
    <x:row r="4089" spans="1:11">
      <x:c r="A4089" s="232">
        <x:v>45996</x:v>
      </x:c>
      <x:c r="B4089" s="499" t="s">
        <x:v>10292</x:v>
      </x:c>
      <x:c r="C4089" s="241" t="s">
        <x:v>11263</x:v>
      </x:c>
      <x:c r="D4089" s="240" t="s">
        <x:v>4007</x:v>
      </x:c>
      <x:c r="E4089" s="240">
        <x:v>1</x:v>
      </x:c>
      <x:c r="F4089" s="763" t="s">
        <x:v>12703</x:v>
      </x:c>
      <x:c r="G4089" s="764" t="str">
        <x:f>IF(MID(F4089,LEN(F4089)-2,1)="1","Earring",IF(MID(F4089,LEN(F4089)-2,1)="2","Necklace",IF(MID(F4089,LEN(F4089)-2,1)="3","Bracelet",IF(MID(F4089,LEN(F4089)-2,1)="4","Ring",IF(MID(F4089,LEN(F4089)-2,1)="5","Anklet","")))))</x:f>
        <x:v>Ring</x:v>
      </x:c>
      <x:c r="H4089" s="764">
        <x:v>1</x:v>
      </x:c>
      <x:c r="I4089" s="495" t="s">
        <x:v>6487</x:v>
      </x:c>
      <x:c r="J4089" s="240" t="s">
        <x:v>3797</x:v>
      </x:c>
      <x:c r="K4089" s="240">
        <x:v>130</x:v>
      </x:c>
    </x:row>
    <x:row r="4090" spans="3:11">
      <x:c r="C4090" s="241" t="s">
        <x:v>6071</x:v>
      </x:c>
      <x:c r="D4090" s="240" t="str">
        <x:f t="shared" ref="D4090:D4099" si="31">IF(MID(C4090,LEN(C4090)-2,1)="1","Earring",IF(MID(C4090,LEN(C4090)-2,1)="2","Necklace",IF(MID(C4090,LEN(C4090)-2,1)="3","Bracelet",IF(MID(C4090,LEN(C4090)-2,1)="4","Ring",IF(MID(C4090,LEN(C4090)-2,1)="5","Anklet","")))))</x:f>
        <x:v>Bracelet</x:v>
      </x:c>
      <x:c r="E4090" s="240">
        <x:v>1</x:v>
      </x:c>
      <x:c r="F4090" s="241" t="s">
        <x:v>11263</x:v>
      </x:c>
      <x:c r="G4090" s="240" t="s">
        <x:v>4007</x:v>
      </x:c>
      <x:c r="H4090" s="240">
        <x:v>1</x:v>
      </x:c>
      <x:c r="I4090" s="495"/>
      <x:c r="J4090" s="240" t="s">
        <x:v>10358</x:v>
      </x:c>
      <x:c r="K4090" s="240">
        <x:v>280</x:v>
      </x:c>
    </x:row>
    <x:row r="4091" spans="3:11">
      <x:c r="C4091" s="241" t="s">
        <x:v>4475</x:v>
      </x:c>
      <x:c r="D4091" s="240" t="str">
        <x:f t="shared" si="31"/>
        <x:v>Bracelet</x:v>
      </x:c>
      <x:c r="E4091" s="240">
        <x:v>1</x:v>
      </x:c>
      <x:c r="F4091" s="447" t="s">
        <x:v>5953</x:v>
      </x:c>
      <x:c r="G4091" s="448" t="str">
        <x:f>IF(MID(F4091,LEN(F4091)-2,1)="1","Earring",IF(MID(F4091,LEN(F4091)-2,1)="2","Necklace",IF(MID(F4091,LEN(F4091)-2,1)="3","Bracelet",IF(MID(F4091,LEN(F4091)-2,1)="4","Ring",IF(MID(F4091,LEN(F4091)-2,1)="5","Anklet","")))))</x:f>
        <x:v>Earring</x:v>
      </x:c>
      <x:c r="H4091" s="448">
        <x:v>1</x:v>
      </x:c>
      <x:c r="I4091" s="495" t="s">
        <x:v>6487</x:v>
      </x:c>
      <x:c r="J4091" s="240" t="s">
        <x:v>10384</x:v>
      </x:c>
      <x:c r="K4091" s="240">
        <x:v>150</x:v>
      </x:c>
    </x:row>
    <x:row r="4092" spans="3:11">
      <x:c r="C4092" s="241" t="s">
        <x:v>5953</x:v>
      </x:c>
      <x:c r="D4092" s="240" t="str">
        <x:f t="shared" si="31"/>
        <x:v>Earring</x:v>
      </x:c>
      <x:c r="E4092" s="240">
        <x:v>1</x:v>
      </x:c>
      <x:c r="F4092" s="241" t="s">
        <x:v>6260</x:v>
      </x:c>
      <x:c r="G4092" s="240" t="str">
        <x:f>IF(MID(F4092,LEN(F4092)-2,1)="1","Earring",IF(MID(F4092,LEN(F4092)-2,1)="2","Necklace",IF(MID(F4092,LEN(F4092)-2,1)="3","Bracelet",IF(MID(F4092,LEN(F4092)-2,1)="4","Ring",IF(MID(F4092,LEN(F4092)-2,1)="5","Anklet","")))))</x:f>
        <x:v>Ring</x:v>
      </x:c>
      <x:c r="H4092" s="240">
        <x:v>1</x:v>
      </x:c>
      <x:c r="I4092" s="495"/>
      <x:c r="J4092" s="240" t="s">
        <x:v>12607</x:v>
      </x:c>
      <x:c r="K4092" s="240">
        <x:v>130</x:v>
      </x:c>
    </x:row>
    <x:row r="4093" spans="3:11">
      <x:c r="C4093" s="241" t="s">
        <x:v>5964</x:v>
      </x:c>
      <x:c r="D4093" s="240" t="str">
        <x:f t="shared" si="31"/>
        <x:v>Earring</x:v>
      </x:c>
      <x:c r="E4093" s="240">
        <x:v>1</x:v>
      </x:c>
      <x:c r="F4093" s="241" t="s">
        <x:v>5964</x:v>
      </x:c>
      <x:c r="G4093" s="240" t="str">
        <x:f>IF(MID(F4093,LEN(F4093)-2,1)="1","Earring",IF(MID(F4093,LEN(F4093)-2,1)="2","Necklace",IF(MID(F4093,LEN(F4093)-2,1)="3","Bracelet",IF(MID(F4093,LEN(F4093)-2,1)="4","Ring",IF(MID(F4093,LEN(F4093)-2,1)="5","Anklet","")))))</x:f>
        <x:v>Earring</x:v>
      </x:c>
      <x:c r="H4093" s="240">
        <x:v>1</x:v>
      </x:c>
      <x:c r="I4093" s="495" t="s">
        <x:v>6487</x:v>
      </x:c>
      <x:c r="J4093" s="240" t="s">
        <x:v>10384</x:v>
      </x:c>
      <x:c r="K4093" s="240">
        <x:v>150</x:v>
      </x:c>
    </x:row>
    <x:row r="4094" spans="3:11">
      <x:c r="C4094" s="241" t="s">
        <x:v>8490</x:v>
      </x:c>
      <x:c r="D4094" s="240" t="str">
        <x:f t="shared" si="31"/>
        <x:v>Earring</x:v>
      </x:c>
      <x:c r="E4094" s="240">
        <x:v>1</x:v>
      </x:c>
      <x:c r="F4094" s="402" t="s">
        <x:v>8490</x:v>
      </x:c>
      <x:c r="G4094" s="403" t="str">
        <x:f>IF(MID(F4094,LEN(F4094)-2,1)="1","Earring",IF(MID(F4094,LEN(F4094)-2,1)="2","Necklace",IF(MID(F4094,LEN(F4094)-2,1)="3","Bracelet",IF(MID(F4094,LEN(F4094)-2,1)="4","Ring",IF(MID(F4094,LEN(F4094)-2,1)="5","Anklet","")))))</x:f>
        <x:v>Earring</x:v>
      </x:c>
      <x:c r="H4094" s="403">
        <x:v>1</x:v>
      </x:c>
      <x:c r="I4094" s="495"/>
      <x:c r="J4094" s="240" t="s">
        <x:v>4183</x:v>
      </x:c>
      <x:c r="K4094" s="240">
        <x:v>140</x:v>
      </x:c>
    </x:row>
    <x:row r="4095" spans="3:11">
      <x:c r="C4095" s="241" t="s">
        <x:v>5476</x:v>
      </x:c>
      <x:c r="D4095" s="240" t="str">
        <x:f t="shared" si="31"/>
        <x:v>Earring</x:v>
      </x:c>
      <x:c r="E4095" s="240">
        <x:v>2</x:v>
      </x:c>
      <x:c r="F4095" s="241" t="s">
        <x:v>5476</x:v>
      </x:c>
      <x:c r="G4095" s="240" t="str">
        <x:f>IF(MID(F4095,LEN(F4095)-2,1)="1","Earring",IF(MID(F4095,LEN(F4095)-2,1)="2","Necklace",IF(MID(F4095,LEN(F4095)-2,1)="3","Bracelet",IF(MID(F4095,LEN(F4095)-2,1)="4","Ring",IF(MID(F4095,LEN(F4095)-2,1)="5","Anklet","")))))</x:f>
        <x:v>Earring</x:v>
      </x:c>
      <x:c r="H4095" s="240">
        <x:v>2</x:v>
      </x:c>
      <x:c r="I4095" s="495" t="s">
        <x:v>6487</x:v>
      </x:c>
      <x:c r="J4095" s="240" t="s">
        <x:v>4183</x:v>
      </x:c>
      <x:c r="K4095" s="240">
        <x:v>150</x:v>
      </x:c>
    </x:row>
    <x:row r="4096" spans="3:11">
      <x:c r="C4096" s="241" t="s">
        <x:v>2610</x:v>
      </x:c>
      <x:c r="D4096" s="143" t="s">
        <x:v>9210</x:v>
      </x:c>
      <x:c r="E4096" s="240">
        <x:v>2</x:v>
      </x:c>
      <x:c r="F4096" s="241" t="s">
        <x:v>2536</x:v>
      </x:c>
      <x:c r="G4096" s="240" t="str">
        <x:f>IF(MID(F4096,LEN(F4096)-2,1)="1","Earring",IF(MID(F4096,LEN(F4096)-2,1)="2","Necklace",IF(MID(F4096,LEN(F4096)-2,1)="3","Bracelet",IF(MID(F4096,LEN(F4096)-2,1)="4","Ring",IF(MID(F4096,LEN(F4096)-2,1)="5","Anklet","")))))</x:f>
        <x:v>Necklace</x:v>
      </x:c>
      <x:c r="H4096" s="240">
        <x:v>1</x:v>
      </x:c>
      <x:c r="I4096" s="495"/>
      <x:c r="J4096" s="240" t="s">
        <x:v>4183</x:v>
      </x:c>
      <x:c r="K4096" s="240">
        <x:v>270</x:v>
      </x:c>
    </x:row>
    <x:row r="4097" spans="3:11">
      <x:c r="C4097" s="241" t="s">
        <x:v>2536</x:v>
      </x:c>
      <x:c r="D4097" s="240" t="str">
        <x:f t="shared" si="31"/>
        <x:v>Necklace</x:v>
      </x:c>
      <x:c r="E4097" s="240">
        <x:v>1</x:v>
      </x:c>
      <x:c r="F4097" s="241" t="s">
        <x:v>2610</x:v>
      </x:c>
      <x:c r="G4097" s="143" t="s">
        <x:v>9210</x:v>
      </x:c>
      <x:c r="H4097" s="240">
        <x:v>2</x:v>
      </x:c>
      <x:c r="I4097" s="495" t="s">
        <x:v>10339</x:v>
      </x:c>
      <x:c r="J4097" s="240" t="s">
        <x:v>10384</x:v>
      </x:c>
      <x:c r="K4097" s="240">
        <x:v>180</x:v>
      </x:c>
    </x:row>
    <x:row r="4098" spans="3:11">
      <x:c r="C4098" s="241" t="s">
        <x:v>12703</x:v>
      </x:c>
      <x:c r="D4098" s="240" t="str">
        <x:f t="shared" si="31"/>
        <x:v>Ring</x:v>
      </x:c>
      <x:c r="E4098" s="240">
        <x:v>1</x:v>
      </x:c>
      <x:c r="F4098" s="280" t="s">
        <x:v>6071</x:v>
      </x:c>
      <x:c r="G4098" s="281" t="str">
        <x:f>IF(MID(F4098,LEN(F4098)-2,1)="1","Earring",IF(MID(F4098,LEN(F4098)-2,1)="2","Necklace",IF(MID(F4098,LEN(F4098)-2,1)="3","Bracelet",IF(MID(F4098,LEN(F4098)-2,1)="4","Ring",IF(MID(F4098,LEN(F4098)-2,1)="5","Anklet","")))))</x:f>
        <x:v>Bracelet</x:v>
      </x:c>
      <x:c r="H4098" s="281">
        <x:v>1</x:v>
      </x:c>
      <x:c r="I4098" s="495"/>
      <x:c r="J4098" s="240" t="s">
        <x:v>10384</x:v>
      </x:c>
      <x:c r="K4098" s="240">
        <x:v>150</x:v>
      </x:c>
    </x:row>
    <x:row r="4099" spans="3:11">
      <x:c r="C4099" s="241" t="s">
        <x:v>6260</x:v>
      </x:c>
      <x:c r="D4099" s="240" t="str">
        <x:f t="shared" si="31"/>
        <x:v>Ring</x:v>
      </x:c>
      <x:c r="E4099" s="240">
        <x:v>1</x:v>
      </x:c>
      <x:c r="F4099" s="280" t="s">
        <x:v>4475</x:v>
      </x:c>
      <x:c r="G4099" s="281" t="str">
        <x:f>IF(MID(F4099,LEN(F4099)-2,1)="1","Earring",IF(MID(F4099,LEN(F4099)-2,1)="2","Necklace",IF(MID(F4099,LEN(F4099)-2,1)="3","Bracelet",IF(MID(F4099,LEN(F4099)-2,1)="4","Ring",IF(MID(F4099,LEN(F4099)-2,1)="5","Anklet","")))))</x:f>
        <x:v>Bracelet</x:v>
      </x:c>
      <x:c r="H4099" s="281">
        <x:v>1</x:v>
      </x:c>
      <x:c r="I4099" s="495"/>
      <x:c r="J4099" s="240" t="s">
        <x:v>10384</x:v>
      </x:c>
      <x:c r="K4099" s="240">
        <x:v>150</x:v>
      </x:c>
    </x:row>
    <x:row r="4100" spans="5:5">
      <x:c r="E4100" s="240">
        <x:f>SUM(E4089:E4099)</x:f>
        <x:v>13</x:v>
      </x:c>
    </x:row>
    <x:row r="4101" spans="1:11">
      <x:c r="A4101" s="232">
        <x:v>45997</x:v>
      </x:c>
      <x:c r="B4101" s="499" t="s">
        <x:v>10312</x:v>
      </x:c>
      <x:c r="C4101" s="241" t="s">
        <x:v>7707</x:v>
      </x:c>
      <x:c r="D4101" s="240" t="s">
        <x:v>4007</x:v>
      </x:c>
      <x:c r="E4101" s="240">
        <x:v>1</x:v>
      </x:c>
      <x:c r="F4101" s="342" t="s">
        <x:v>11215</x:v>
      </x:c>
      <x:c r="G4101" s="343" t="str">
        <x:f>IF(MID(F4101,LEN(F4101)-2,1)="1","Earring",IF(MID(F4101,LEN(F4101)-2,1)="2","Necklace",IF(MID(F4101,LEN(F4101)-2,1)="3","Bracelet",IF(MID(F4101,LEN(F4101)-2,1)="4","Ring",IF(MID(F4101,LEN(F4101)-2,1)="5","Anklet","")))))</x:f>
        <x:v>Necklace</x:v>
      </x:c>
      <x:c r="H4101" s="343">
        <x:v>1</x:v>
      </x:c>
      <x:c r="I4101" s="495"/>
      <x:c r="J4101" s="240" t="s">
        <x:v>4183</x:v>
      </x:c>
      <x:c r="K4101" s="240">
        <x:v>220</x:v>
      </x:c>
    </x:row>
    <x:row r="4102" spans="3:11">
      <x:c r="C4102" s="241" t="s">
        <x:v>11294</x:v>
      </x:c>
      <x:c r="D4102" s="240" t="s">
        <x:v>4007</x:v>
      </x:c>
      <x:c r="E4102" s="240">
        <x:v>1</x:v>
      </x:c>
      <x:c r="F4102" s="241" t="s">
        <x:v>11403</x:v>
      </x:c>
      <x:c r="G4102" s="240" t="str">
        <x:f>IF(MID(F4102,LEN(F4102)-2,1)="1","Earring",IF(MID(F4102,LEN(F4102)-2,1)="2","Necklace",IF(MID(F4102,LEN(F4102)-2,1)="3","Bracelet",IF(MID(F4102,LEN(F4102)-2,1)="4","Ring",IF(MID(F4102,LEN(F4102)-2,1)="5","Anklet","")))))</x:f>
        <x:v>Bracelet</x:v>
      </x:c>
      <x:c r="H4102" s="240">
        <x:v>1</x:v>
      </x:c>
      <x:c r="I4102" s="495" t="s">
        <x:v>10339</x:v>
      </x:c>
      <x:c r="J4102" s="240" t="s">
        <x:v>4183</x:v>
      </x:c>
      <x:c r="K4102" s="240">
        <x:v>210</x:v>
      </x:c>
    </x:row>
    <x:row r="4103" spans="3:11">
      <x:c r="C4103" s="241" t="s">
        <x:v>2241</x:v>
      </x:c>
      <x:c r="D4103" s="240" t="s">
        <x:v>4007</x:v>
      </x:c>
      <x:c r="E4103" s="240">
        <x:v>1</x:v>
      </x:c>
      <x:c r="F4103" s="462" t="s">
        <x:v>6272</x:v>
      </x:c>
      <x:c r="G4103" s="463" t="str">
        <x:f>IF(MID(F4103,LEN(F4103)-2,1)="1","Earring",IF(MID(F4103,LEN(F4103)-2,1)="2","Necklace",IF(MID(F4103,LEN(F4103)-2,1)="3","Bracelet",IF(MID(F4103,LEN(F4103)-2,1)="4","Ring",IF(MID(F4103,LEN(F4103)-2,1)="5","Anklet","")))))</x:f>
        <x:v>Necklace</x:v>
      </x:c>
      <x:c r="H4103" s="463">
        <x:v>1</x:v>
      </x:c>
      <x:c r="I4103" s="495" t="s">
        <x:v>6487</x:v>
      </x:c>
      <x:c r="J4103" s="240" t="s">
        <x:v>12607</x:v>
      </x:c>
      <x:c r="K4103" s="240">
        <x:v>100</x:v>
      </x:c>
    </x:row>
    <x:row r="4104" spans="3:11">
      <x:c r="C4104" s="241" t="s">
        <x:v>9042</x:v>
      </x:c>
      <x:c r="D4104" s="240" t="s">
        <x:v>4007</x:v>
      </x:c>
      <x:c r="E4104" s="240">
        <x:v>1</x:v>
      </x:c>
      <x:c r="F4104" s="462" t="s">
        <x:v>9042</x:v>
      </x:c>
      <x:c r="G4104" s="463" t="s">
        <x:v>4007</x:v>
      </x:c>
      <x:c r="H4104" s="463">
        <x:v>1</x:v>
      </x:c>
      <x:c r="I4104" s="495" t="s">
        <x:v>6487</x:v>
      </x:c>
      <x:c r="J4104" s="240" t="s">
        <x:v>9854</x:v>
      </x:c>
      <x:c r="K4104" s="240">
        <x:v>290</x:v>
      </x:c>
    </x:row>
    <x:row r="4105" spans="3:11">
      <x:c r="C4105" s="241" t="s">
        <x:v>9200</x:v>
      </x:c>
      <x:c r="D4105" s="240" t="s">
        <x:v>4007</x:v>
      </x:c>
      <x:c r="E4105" s="240">
        <x:v>1</x:v>
      </x:c>
      <x:c r="F4105" s="241" t="s">
        <x:v>12524</x:v>
      </x:c>
      <x:c r="G4105" s="240" t="str">
        <x:f>IF(MID(F4105,LEN(F4105)-2,1)="1","Earring",IF(MID(F4105,LEN(F4105)-2,1)="2","Necklace",IF(MID(F4105,LEN(F4105)-2,1)="3","Bracelet",IF(MID(F4105,LEN(F4105)-2,1)="4","Ring",IF(MID(F4105,LEN(F4105)-2,1)="5","Anklet","")))))</x:f>
        <x:v>Earring</x:v>
      </x:c>
      <x:c r="H4105" s="240">
        <x:v>1</x:v>
      </x:c>
      <x:c r="I4105" s="495" t="s">
        <x:v>6487</x:v>
      </x:c>
      <x:c r="J4105" s="240" t="s">
        <x:v>4183</x:v>
      </x:c>
      <x:c r="K4105" s="240">
        <x:v>180</x:v>
      </x:c>
    </x:row>
    <x:row r="4106" spans="3:11">
      <x:c r="C4106" s="241" t="s">
        <x:v>11403</x:v>
      </x:c>
      <x:c r="D4106" s="240" t="str">
        <x:f t="shared" ref="D4106:D4130" si="32">IF(MID(C4106,LEN(C4106)-2,1)="1","Earring",IF(MID(C4106,LEN(C4106)-2,1)="2","Necklace",IF(MID(C4106,LEN(C4106)-2,1)="3","Bracelet",IF(MID(C4106,LEN(C4106)-2,1)="4","Ring",IF(MID(C4106,LEN(C4106)-2,1)="5","Anklet","")))))</x:f>
        <x:v>Bracelet</x:v>
      </x:c>
      <x:c r="E4106" s="240">
        <x:v>1</x:v>
      </x:c>
      <x:c r="F4106" s="241" t="s">
        <x:v>12423</x:v>
      </x:c>
      <x:c r="G4106" s="240" t="str">
        <x:f>IF(MID(F4106,LEN(F4106)-2,1)="1","Earring",IF(MID(F4106,LEN(F4106)-2,1)="2","Necklace",IF(MID(F4106,LEN(F4106)-2,1)="3","Bracelet",IF(MID(F4106,LEN(F4106)-2,1)="4","Ring",IF(MID(F4106,LEN(F4106)-2,1)="5","Anklet","")))))</x:f>
        <x:v>Earring</x:v>
      </x:c>
      <x:c r="H4106" s="240">
        <x:v>1</x:v>
      </x:c>
      <x:c r="I4106" s="495"/>
      <x:c r="J4106" s="240" t="s">
        <x:v>4183</x:v>
      </x:c>
      <x:c r="K4106" s="240">
        <x:v>190</x:v>
      </x:c>
    </x:row>
    <x:row r="4107" spans="3:11">
      <x:c r="C4107" s="241" t="s">
        <x:v>6026</x:v>
      </x:c>
      <x:c r="D4107" s="240" t="str">
        <x:f t="shared" si="32"/>
        <x:v>Bracelet</x:v>
      </x:c>
      <x:c r="E4107" s="240">
        <x:v>1</x:v>
      </x:c>
      <x:c r="F4107" s="605" t="s">
        <x:v>6026</x:v>
      </x:c>
      <x:c r="G4107" s="606" t="str">
        <x:f>IF(MID(F4107,LEN(F4107)-2,1)="1","Earring",IF(MID(F4107,LEN(F4107)-2,1)="2","Necklace",IF(MID(F4107,LEN(F4107)-2,1)="3","Bracelet",IF(MID(F4107,LEN(F4107)-2,1)="4","Ring",IF(MID(F4107,LEN(F4107)-2,1)="5","Anklet","")))))</x:f>
        <x:v>Bracelet</x:v>
      </x:c>
      <x:c r="H4107" s="606">
        <x:v>1</x:v>
      </x:c>
      <x:c r="I4107" s="495" t="s">
        <x:v>10339</x:v>
      </x:c>
      <x:c r="J4107" s="240" t="s">
        <x:v>10384</x:v>
      </x:c>
      <x:c r="K4107" s="240">
        <x:v>140</x:v>
      </x:c>
    </x:row>
    <x:row r="4108" spans="3:11">
      <x:c r="C4108" s="241" t="s">
        <x:v>4492</x:v>
      </x:c>
      <x:c r="D4108" s="240" t="str">
        <x:f t="shared" si="32"/>
        <x:v>Bracelet</x:v>
      </x:c>
      <x:c r="E4108" s="240">
        <x:v>2</x:v>
      </x:c>
      <x:c r="F4108" s="605" t="s">
        <x:v>4457</x:v>
      </x:c>
      <x:c r="G4108" s="606" t="str">
        <x:f>IF(MID(F4108,LEN(F4108)-2,1)="1","Earring",IF(MID(F4108,LEN(F4108)-2,1)="2","Necklace",IF(MID(F4108,LEN(F4108)-2,1)="3","Bracelet",IF(MID(F4108,LEN(F4108)-2,1)="4","Ring",IF(MID(F4108,LEN(F4108)-2,1)="5","Anklet","")))))</x:f>
        <x:v>Necklace</x:v>
      </x:c>
      <x:c r="H4108" s="606">
        <x:v>1</x:v>
      </x:c>
      <x:c r="I4108" s="495"/>
      <x:c r="J4108" s="240" t="s">
        <x:v>10384</x:v>
      </x:c>
      <x:c r="K4108" s="240">
        <x:v>190</x:v>
      </x:c>
    </x:row>
    <x:row r="4109" spans="3:11">
      <x:c r="C4109" s="241" t="s">
        <x:v>8498</x:v>
      </x:c>
      <x:c r="D4109" s="240" t="str">
        <x:f t="shared" si="32"/>
        <x:v>Bracelet</x:v>
      </x:c>
      <x:c r="E4109" s="240">
        <x:v>1</x:v>
      </x:c>
      <x:c r="F4109" s="241" t="s">
        <x:v>9200</x:v>
      </x:c>
      <x:c r="G4109" s="240" t="s">
        <x:v>4007</x:v>
      </x:c>
      <x:c r="H4109" s="240">
        <x:v>1</x:v>
      </x:c>
      <x:c r="I4109" s="495" t="s">
        <x:v>10339</x:v>
      </x:c>
      <x:c r="J4109" s="240" t="s">
        <x:v>9854</x:v>
      </x:c>
      <x:c r="K4109" s="240">
        <x:v>330</x:v>
      </x:c>
    </x:row>
    <x:row r="4110" spans="3:11">
      <x:c r="C4110" s="241" t="s">
        <x:v>11457</x:v>
      </x:c>
      <x:c r="D4110" s="240" t="str">
        <x:f t="shared" si="32"/>
        <x:v>Bracelet</x:v>
      </x:c>
      <x:c r="E4110" s="240">
        <x:v>1</x:v>
      </x:c>
      <x:c r="F4110" s="402" t="s">
        <x:v>4492</x:v>
      </x:c>
      <x:c r="G4110" s="403" t="str">
        <x:f>IF(MID(F4110,LEN(F4110)-2,1)="1","Earring",IF(MID(F4110,LEN(F4110)-2,1)="2","Necklace",IF(MID(F4110,LEN(F4110)-2,1)="3","Bracelet",IF(MID(F4110,LEN(F4110)-2,1)="4","Ring",IF(MID(F4110,LEN(F4110)-2,1)="5","Anklet","")))))</x:f>
        <x:v>Bracelet</x:v>
      </x:c>
      <x:c r="H4110" s="403">
        <x:v>2</x:v>
      </x:c>
      <x:c r="I4110" s="495" t="s">
        <x:v>6487</x:v>
      </x:c>
      <x:c r="J4110" s="240" t="s">
        <x:v>4183</x:v>
      </x:c>
      <x:c r="K4110" s="240">
        <x:v>435</x:v>
      </x:c>
    </x:row>
    <x:row r="4111" spans="3:11">
      <x:c r="C4111" s="241" t="s">
        <x:v>12562</x:v>
      </x:c>
      <x:c r="D4111" s="240" t="str">
        <x:f t="shared" si="32"/>
        <x:v>Bracelet</x:v>
      </x:c>
      <x:c r="E4111" s="240">
        <x:v>1</x:v>
      </x:c>
      <x:c r="F4111" s="402" t="s">
        <x:v>4424</x:v>
      </x:c>
      <x:c r="G4111" s="403" t="str">
        <x:f>IF(MID(F4111,LEN(F4111)-2,1)="1","Earring",IF(MID(F4111,LEN(F4111)-2,1)="2","Necklace",IF(MID(F4111,LEN(F4111)-2,1)="3","Bracelet",IF(MID(F4111,LEN(F4111)-2,1)="4","Ring",IF(MID(F4111,LEN(F4111)-2,1)="5","Anklet","")))))</x:f>
        <x:v>Earring</x:v>
      </x:c>
      <x:c r="H4111" s="403">
        <x:v>1</x:v>
      </x:c>
      <x:c r="I4111" s="495" t="s">
        <x:v>6487</x:v>
      </x:c>
      <x:c r="J4111" s="240" t="s">
        <x:v>4183</x:v>
      </x:c>
      <x:c r="K4111" s="240">
        <x:v>160</x:v>
      </x:c>
    </x:row>
    <x:row r="4112" spans="3:11">
      <x:c r="C4112" s="241" t="s">
        <x:v>4354</x:v>
      </x:c>
      <x:c r="D4112" s="240" t="str">
        <x:f t="shared" si="32"/>
        <x:v>Bracelet</x:v>
      </x:c>
      <x:c r="E4112" s="240">
        <x:v>2</x:v>
      </x:c>
      <x:c r="F4112" s="402" t="s">
        <x:v>4580</x:v>
      </x:c>
      <x:c r="G4112" s="403" t="str">
        <x:f>IF(MID(F4112,LEN(F4112)-2,1)="1","Earring",IF(MID(F4112,LEN(F4112)-2,1)="2","Necklace",IF(MID(F4112,LEN(F4112)-2,1)="3","Bracelet",IF(MID(F4112,LEN(F4112)-2,1)="4","Ring",IF(MID(F4112,LEN(F4112)-2,1)="5","Anklet","")))))</x:f>
        <x:v>Earring</x:v>
      </x:c>
      <x:c r="H4112" s="403">
        <x:v>1</x:v>
      </x:c>
      <x:c r="I4112" s="495"/>
      <x:c r="J4112" s="240" t="s">
        <x:v>4183</x:v>
      </x:c>
      <x:c r="K4112" s="240">
        <x:v>190</x:v>
      </x:c>
    </x:row>
    <x:row r="4113" spans="3:11">
      <x:c r="C4113" s="241" t="s">
        <x:v>6071</x:v>
      </x:c>
      <x:c r="D4113" s="240" t="str">
        <x:f t="shared" si="32"/>
        <x:v>Bracelet</x:v>
      </x:c>
      <x:c r="E4113" s="240">
        <x:v>1</x:v>
      </x:c>
      <x:c r="F4113" s="241" t="s">
        <x:v>9070</x:v>
      </x:c>
      <x:c r="G4113" s="240" t="str">
        <x:f>IF(MID(F4113,LEN(F4113)-2,1)="1","Earring",IF(MID(F4113,LEN(F4113)-2,1)="2","Necklace",IF(MID(F4113,LEN(F4113)-2,1)="3","Bracelet",IF(MID(F4113,LEN(F4113)-2,1)="4","Ring",IF(MID(F4113,LEN(F4113)-2,1)="5","Anklet","")))))</x:f>
        <x:v>Earring</x:v>
      </x:c>
      <x:c r="H4113" s="240">
        <x:v>1</x:v>
      </x:c>
      <x:c r="I4113" s="495" t="s">
        <x:v>10339</x:v>
      </x:c>
      <x:c r="J4113" s="240" t="s">
        <x:v>10384</x:v>
      </x:c>
      <x:c r="K4113" s="240">
        <x:v>150</x:v>
      </x:c>
    </x:row>
    <x:row r="4114" spans="3:11">
      <x:c r="C4114" s="241" t="s">
        <x:v>12524</x:v>
      </x:c>
      <x:c r="D4114" s="240" t="str">
        <x:f t="shared" si="32"/>
        <x:v>Earring</x:v>
      </x:c>
      <x:c r="E4114" s="240">
        <x:v>1</x:v>
      </x:c>
      <x:c r="F4114" s="241" t="s">
        <x:v>7707</x:v>
      </x:c>
      <x:c r="G4114" s="240" t="s">
        <x:v>4007</x:v>
      </x:c>
      <x:c r="H4114" s="240">
        <x:v>1</x:v>
      </x:c>
      <x:c r="I4114" s="495" t="s">
        <x:v>6487</x:v>
      </x:c>
      <x:c r="J4114" s="240" t="s">
        <x:v>10384</x:v>
      </x:c>
      <x:c r="K4114" s="240">
        <x:v>180</x:v>
      </x:c>
    </x:row>
    <x:row r="4115" spans="3:11">
      <x:c r="C4115" s="241" t="s">
        <x:v>12423</x:v>
      </x:c>
      <x:c r="D4115" s="240" t="str">
        <x:f t="shared" si="32"/>
        <x:v>Earring</x:v>
      </x:c>
      <x:c r="E4115" s="240">
        <x:v>1</x:v>
      </x:c>
      <x:c r="F4115" s="241" t="s">
        <x:v>11294</x:v>
      </x:c>
      <x:c r="G4115" s="240" t="s">
        <x:v>4007</x:v>
      </x:c>
      <x:c r="H4115" s="240">
        <x:v>1</x:v>
      </x:c>
      <x:c r="I4115" s="495"/>
      <x:c r="J4115" s="240" t="s">
        <x:v>10384</x:v>
      </x:c>
      <x:c r="K4115" s="240">
        <x:v>180</x:v>
      </x:c>
    </x:row>
    <x:row r="4116" spans="3:11">
      <x:c r="C4116" s="241" t="s">
        <x:v>4424</x:v>
      </x:c>
      <x:c r="D4116" s="240" t="str">
        <x:f t="shared" si="32"/>
        <x:v>Earring</x:v>
      </x:c>
      <x:c r="E4116" s="240">
        <x:v>1</x:v>
      </x:c>
      <x:c r="F4116" s="241" t="s">
        <x:v>5645</x:v>
      </x:c>
      <x:c r="G4116" s="240" t="str">
        <x:f>IF(MID(F4116,LEN(F4116)-2,1)="1","Earring",IF(MID(F4116,LEN(F4116)-2,1)="2","Necklace",IF(MID(F4116,LEN(F4116)-2,1)="3","Bracelet",IF(MID(F4116,LEN(F4116)-2,1)="4","Ring",IF(MID(F4116,LEN(F4116)-2,1)="5","Anklet","")))))</x:f>
        <x:v>Earring</x:v>
      </x:c>
      <x:c r="H4116" s="240">
        <x:v>1</x:v>
      </x:c>
      <x:c r="I4116" s="495"/>
      <x:c r="J4116" s="240" t="s">
        <x:v>4183</x:v>
      </x:c>
      <x:c r="K4116" s="240">
        <x:v>100</x:v>
      </x:c>
    </x:row>
    <x:row r="4117" spans="3:11">
      <x:c r="C4117" s="241" t="s">
        <x:v>4580</x:v>
      </x:c>
      <x:c r="D4117" s="240" t="str">
        <x:f t="shared" si="32"/>
        <x:v>Earring</x:v>
      </x:c>
      <x:c r="E4117" s="240">
        <x:v>1</x:v>
      </x:c>
      <x:c r="F4117" s="241" t="s">
        <x:v>2225</x:v>
      </x:c>
      <x:c r="G4117" s="240" t="str">
        <x:f>IF(MID(F4117,LEN(F4117)-2,1)="1","Earring",IF(MID(F4117,LEN(F4117)-2,1)="2","Necklace",IF(MID(F4117,LEN(F4117)-2,1)="3","Bracelet",IF(MID(F4117,LEN(F4117)-2,1)="4","Ring",IF(MID(F4117,LEN(F4117)-2,1)="5","Anklet","")))))</x:f>
        <x:v>Necklace</x:v>
      </x:c>
      <x:c r="H4117" s="240">
        <x:v>1</x:v>
      </x:c>
      <x:c r="I4117" s="495"/>
      <x:c r="J4117" s="240" t="s">
        <x:v>10384</x:v>
      </x:c>
      <x:c r="K4117" s="240">
        <x:v>290</x:v>
      </x:c>
    </x:row>
    <x:row r="4118" spans="3:11">
      <x:c r="C4118" s="241" t="s">
        <x:v>9070</x:v>
      </x:c>
      <x:c r="D4118" s="240" t="str">
        <x:f t="shared" si="32"/>
        <x:v>Earring</x:v>
      </x:c>
      <x:c r="E4118" s="240">
        <x:v>1</x:v>
      </x:c>
      <x:c r="F4118" s="241" t="s">
        <x:v>8498</x:v>
      </x:c>
      <x:c r="G4118" s="240" t="str">
        <x:f>IF(MID(F4118,LEN(F4118)-2,1)="1","Earring",IF(MID(F4118,LEN(F4118)-2,1)="2","Necklace",IF(MID(F4118,LEN(F4118)-2,1)="3","Bracelet",IF(MID(F4118,LEN(F4118)-2,1)="4","Ring",IF(MID(F4118,LEN(F4118)-2,1)="5","Anklet","")))))</x:f>
        <x:v>Bracelet</x:v>
      </x:c>
      <x:c r="H4118" s="240">
        <x:v>1</x:v>
      </x:c>
      <x:c r="I4118" s="495" t="s">
        <x:v>6487</x:v>
      </x:c>
      <x:c r="J4118" s="240" t="s">
        <x:v>10384</x:v>
      </x:c>
      <x:c r="K4118" s="240">
        <x:v>200</x:v>
      </x:c>
    </x:row>
    <x:row r="4119" spans="3:11">
      <x:c r="C4119" s="241" t="s">
        <x:v>5645</x:v>
      </x:c>
      <x:c r="D4119" s="240" t="str">
        <x:f t="shared" si="32"/>
        <x:v>Earring</x:v>
      </x:c>
      <x:c r="E4119" s="240">
        <x:v>1</x:v>
      </x:c>
      <x:c r="F4119" s="241" t="s">
        <x:v>2241</x:v>
      </x:c>
      <x:c r="G4119" s="240" t="s">
        <x:v>4007</x:v>
      </x:c>
      <x:c r="H4119" s="240">
        <x:v>1</x:v>
      </x:c>
      <x:c r="I4119" s="495"/>
      <x:c r="J4119" s="240" t="s">
        <x:v>10384</x:v>
      </x:c>
      <x:c r="K4119" s="240">
        <x:v>190</x:v>
      </x:c>
    </x:row>
    <x:row r="4120" spans="3:11">
      <x:c r="C4120" s="241" t="s">
        <x:v>2464</x:v>
      </x:c>
      <x:c r="D4120" s="240" t="str">
        <x:f t="shared" si="32"/>
        <x:v>Earring</x:v>
      </x:c>
      <x:c r="E4120" s="240">
        <x:v>1</x:v>
      </x:c>
      <x:c r="F4120" s="241" t="s">
        <x:v>12520</x:v>
      </x:c>
      <x:c r="G4120" s="240" t="str">
        <x:f>IF(MID(F4120,LEN(F4120)-2,1)="1","Earring",IF(MID(F4120,LEN(F4120)-2,1)="2","Necklace",IF(MID(F4120,LEN(F4120)-2,1)="3","Bracelet",IF(MID(F4120,LEN(F4120)-2,1)="4","Ring",IF(MID(F4120,LEN(F4120)-2,1)="5","Anklet","")))))</x:f>
        <x:v>Ring</x:v>
      </x:c>
      <x:c r="H4120" s="240">
        <x:v>1</x:v>
      </x:c>
      <x:c r="I4120" s="495"/>
      <x:c r="J4120" s="240" t="s">
        <x:v>10384</x:v>
      </x:c>
      <x:c r="K4120" s="240">
        <x:v>150</x:v>
      </x:c>
    </x:row>
    <x:row r="4121" spans="3:11">
      <x:c r="C4121" s="241" t="s">
        <x:v>12679</x:v>
      </x:c>
      <x:c r="D4121" s="240" t="str">
        <x:f t="shared" si="32"/>
        <x:v>Earring</x:v>
      </x:c>
      <x:c r="E4121" s="240">
        <x:v>1</x:v>
      </x:c>
      <x:c r="F4121" s="241" t="s">
        <x:v>2464</x:v>
      </x:c>
      <x:c r="G4121" s="240" t="str">
        <x:f>IF(MID(F4121,LEN(F4121)-2,1)="1","Earring",IF(MID(F4121,LEN(F4121)-2,1)="2","Necklace",IF(MID(F4121,LEN(F4121)-2,1)="3","Bracelet",IF(MID(F4121,LEN(F4121)-2,1)="4","Ring",IF(MID(F4121,LEN(F4121)-2,1)="5","Anklet","")))))</x:f>
        <x:v>Earring</x:v>
      </x:c>
      <x:c r="H4121" s="240">
        <x:v>1</x:v>
      </x:c>
      <x:c r="I4121" s="495"/>
      <x:c r="J4121" s="240" t="s">
        <x:v>4183</x:v>
      </x:c>
      <x:c r="K4121" s="240">
        <x:v>160</x:v>
      </x:c>
    </x:row>
    <x:row r="4122" spans="3:11">
      <x:c r="C4122" s="241" t="s">
        <x:v>5481</x:v>
      </x:c>
      <x:c r="D4122" s="240" t="str">
        <x:f t="shared" si="32"/>
        <x:v>Earring</x:v>
      </x:c>
      <x:c r="E4122" s="240">
        <x:v>1</x:v>
      </x:c>
      <x:c r="F4122" s="241" t="s">
        <x:v>11446</x:v>
      </x:c>
      <x:c r="G4122" s="240" t="str">
        <x:f>IF(MID(F4122,LEN(F4122)-2,1)="1","Earring",IF(MID(F4122,LEN(F4122)-2,1)="2","Necklace",IF(MID(F4122,LEN(F4122)-2,1)="3","Bracelet",IF(MID(F4122,LEN(F4122)-2,1)="4","Ring",IF(MID(F4122,LEN(F4122)-2,1)="5","Anklet","")))))</x:f>
        <x:v>Necklace</x:v>
      </x:c>
      <x:c r="H4122" s="240">
        <x:v>1</x:v>
      </x:c>
      <x:c r="I4122" s="495"/>
      <x:c r="J4122" s="240" t="s">
        <x:v>4183</x:v>
      </x:c>
      <x:c r="K4122" s="240">
        <x:v>250</x:v>
      </x:c>
    </x:row>
    <x:row r="4123" spans="3:11">
      <x:c r="C4123" s="241" t="s">
        <x:v>9297</x:v>
      </x:c>
      <x:c r="D4123" s="240" t="str">
        <x:f t="shared" si="32"/>
        <x:v>Earring</x:v>
      </x:c>
      <x:c r="E4123" s="240">
        <x:v>1</x:v>
      </x:c>
      <x:c r="F4123" s="241" t="s">
        <x:v>11457</x:v>
      </x:c>
      <x:c r="G4123" s="240" t="str">
        <x:f>IF(MID(F4123,LEN(F4123)-2,1)="1","Earring",IF(MID(F4123,LEN(F4123)-2,1)="2","Necklace",IF(MID(F4123,LEN(F4123)-2,1)="3","Bracelet",IF(MID(F4123,LEN(F4123)-2,1)="4","Ring",IF(MID(F4123,LEN(F4123)-2,1)="5","Anklet","")))))</x:f>
        <x:v>Bracelet</x:v>
      </x:c>
      <x:c r="H4123" s="240">
        <x:v>1</x:v>
      </x:c>
      <x:c r="I4123" s="495"/>
      <x:c r="J4123" s="240" t="s">
        <x:v>10384</x:v>
      </x:c>
      <x:c r="K4123" s="240">
        <x:v>220</x:v>
      </x:c>
    </x:row>
    <x:row r="4124" spans="3:11">
      <x:c r="C4124" s="241" t="s">
        <x:v>11215</x:v>
      </x:c>
      <x:c r="D4124" s="240" t="str">
        <x:f t="shared" si="32"/>
        <x:v>Necklace</x:v>
      </x:c>
      <x:c r="E4124" s="240">
        <x:v>1</x:v>
      </x:c>
      <x:c r="F4124" s="241" t="s">
        <x:v>12679</x:v>
      </x:c>
      <x:c r="G4124" s="240" t="str">
        <x:f>IF(MID(F4124,LEN(F4124)-2,1)="1","Earring",IF(MID(F4124,LEN(F4124)-2,1)="2","Necklace",IF(MID(F4124,LEN(F4124)-2,1)="3","Bracelet",IF(MID(F4124,LEN(F4124)-2,1)="4","Ring",IF(MID(F4124,LEN(F4124)-2,1)="5","Anklet","")))))</x:f>
        <x:v>Earring</x:v>
      </x:c>
      <x:c r="H4124" s="240">
        <x:v>1</x:v>
      </x:c>
      <x:c r="I4124" s="495" t="s">
        <x:v>10339</x:v>
      </x:c>
      <x:c r="J4124" s="240" t="s">
        <x:v>4183</x:v>
      </x:c>
      <x:c r="K4124" s="240">
        <x:v>190</x:v>
      </x:c>
    </x:row>
    <x:row r="4125" spans="3:11">
      <x:c r="C4125" s="241" t="s">
        <x:v>6272</x:v>
      </x:c>
      <x:c r="D4125" s="240" t="str">
        <x:f t="shared" si="32"/>
        <x:v>Necklace</x:v>
      </x:c>
      <x:c r="E4125" s="240">
        <x:v>1</x:v>
      </x:c>
      <x:c r="F4125" s="241" t="s">
        <x:v>5481</x:v>
      </x:c>
      <x:c r="G4125" s="240" t="str">
        <x:f>IF(MID(F4125,LEN(F4125)-2,1)="1","Earring",IF(MID(F4125,LEN(F4125)-2,1)="2","Necklace",IF(MID(F4125,LEN(F4125)-2,1)="3","Bracelet",IF(MID(F4125,LEN(F4125)-2,1)="4","Ring",IF(MID(F4125,LEN(F4125)-2,1)="5","Anklet","")))))</x:f>
        <x:v>Earring</x:v>
      </x:c>
      <x:c r="H4125" s="240">
        <x:v>1</x:v>
      </x:c>
      <x:c r="I4125" s="495"/>
      <x:c r="J4125" s="240" t="s">
        <x:v>4183</x:v>
      </x:c>
      <x:c r="K4125" s="240">
        <x:v>240</x:v>
      </x:c>
    </x:row>
    <x:row r="4126" spans="3:11">
      <x:c r="C4126" s="241" t="s">
        <x:v>2225</x:v>
      </x:c>
      <x:c r="D4126" s="240" t="str">
        <x:f t="shared" si="32"/>
        <x:v>Necklace</x:v>
      </x:c>
      <x:c r="E4126" s="240">
        <x:v>1</x:v>
      </x:c>
      <x:c r="F4126" s="241" t="s">
        <x:v>12630</x:v>
      </x:c>
      <x:c r="G4126" s="240" t="str">
        <x:f>IF(MID(F4126,LEN(F4126)-2,1)="1","Earring",IF(MID(F4126,LEN(F4126)-2,1)="2","Necklace",IF(MID(F4126,LEN(F4126)-2,1)="3","Bracelet",IF(MID(F4126,LEN(F4126)-2,1)="4","Ring",IF(MID(F4126,LEN(F4126)-2,1)="5","Anklet","")))))</x:f>
        <x:v>Necklace</x:v>
      </x:c>
      <x:c r="H4126" s="240">
        <x:v>1</x:v>
      </x:c>
      <x:c r="I4126" s="495"/>
      <x:c r="J4126" s="240" t="s">
        <x:v>10384</x:v>
      </x:c>
      <x:c r="K4126" s="240">
        <x:v>160</x:v>
      </x:c>
    </x:row>
    <x:row r="4127" spans="3:11">
      <x:c r="C4127" s="241" t="s">
        <x:v>11446</x:v>
      </x:c>
      <x:c r="D4127" s="240" t="str">
        <x:f t="shared" si="32"/>
        <x:v>Necklace</x:v>
      </x:c>
      <x:c r="E4127" s="240">
        <x:v>1</x:v>
      </x:c>
      <x:c r="F4127" s="241" t="s">
        <x:v>12562</x:v>
      </x:c>
      <x:c r="G4127" s="240" t="str">
        <x:f>IF(MID(F4127,LEN(F4127)-2,1)="1","Earring",IF(MID(F4127,LEN(F4127)-2,1)="2","Necklace",IF(MID(F4127,LEN(F4127)-2,1)="3","Bracelet",IF(MID(F4127,LEN(F4127)-2,1)="4","Ring",IF(MID(F4127,LEN(F4127)-2,1)="5","Anklet","")))))</x:f>
        <x:v>Bracelet</x:v>
      </x:c>
      <x:c r="H4127" s="240">
        <x:v>1</x:v>
      </x:c>
      <x:c r="I4127" s="495"/>
      <x:c r="J4127" s="240" t="s">
        <x:v>10384</x:v>
      </x:c>
      <x:c r="K4127" s="240">
        <x:v>140</x:v>
      </x:c>
    </x:row>
    <x:row r="4128" spans="3:11">
      <x:c r="C4128" s="241" t="s">
        <x:v>12630</x:v>
      </x:c>
      <x:c r="D4128" s="240" t="str">
        <x:f t="shared" si="32"/>
        <x:v>Necklace</x:v>
      </x:c>
      <x:c r="E4128" s="240">
        <x:v>1</x:v>
      </x:c>
      <x:c r="F4128" s="280" t="s">
        <x:v>9297</x:v>
      </x:c>
      <x:c r="G4128" s="281" t="str">
        <x:f>IF(MID(F4128,LEN(F4128)-2,1)="1","Earring",IF(MID(F4128,LEN(F4128)-2,1)="2","Necklace",IF(MID(F4128,LEN(F4128)-2,1)="3","Bracelet",IF(MID(F4128,LEN(F4128)-2,1)="4","Ring",IF(MID(F4128,LEN(F4128)-2,1)="5","Anklet","")))))</x:f>
        <x:v>Earring</x:v>
      </x:c>
      <x:c r="H4128" s="281">
        <x:v>1</x:v>
      </x:c>
      <x:c r="I4128" s="495"/>
      <x:c r="J4128" s="240" t="s">
        <x:v>10384</x:v>
      </x:c>
      <x:c r="K4128" s="240">
        <x:v>100</x:v>
      </x:c>
    </x:row>
    <x:row r="4129" spans="3:11">
      <x:c r="C4129" s="241" t="s">
        <x:v>4457</x:v>
      </x:c>
      <x:c r="D4129" s="240" t="str">
        <x:f t="shared" si="32"/>
        <x:v>Necklace</x:v>
      </x:c>
      <x:c r="E4129" s="240">
        <x:v>1</x:v>
      </x:c>
      <x:c r="F4129" s="280" t="s">
        <x:v>4354</x:v>
      </x:c>
      <x:c r="G4129" s="281" t="str">
        <x:f>IF(MID(F4129,LEN(F4129)-2,1)="1","Earring",IF(MID(F4129,LEN(F4129)-2,1)="2","Necklace",IF(MID(F4129,LEN(F4129)-2,1)="3","Bracelet",IF(MID(F4129,LEN(F4129)-2,1)="4","Ring",IF(MID(F4129,LEN(F4129)-2,1)="5","Anklet","")))))</x:f>
        <x:v>Bracelet</x:v>
      </x:c>
      <x:c r="H4129" s="281">
        <x:v>2</x:v>
      </x:c>
      <x:c r="I4129" s="495"/>
      <x:c r="J4129" s="240" t="s">
        <x:v>4183</x:v>
      </x:c>
      <x:c r="K4129" s="240">
        <x:v>240</x:v>
      </x:c>
    </x:row>
    <x:row r="4130" spans="3:11">
      <x:c r="C4130" s="241" t="s">
        <x:v>12520</x:v>
      </x:c>
      <x:c r="D4130" s="240" t="str">
        <x:f t="shared" si="32"/>
        <x:v>Ring</x:v>
      </x:c>
      <x:c r="E4130" s="240">
        <x:v>1</x:v>
      </x:c>
      <x:c r="F4130" s="280" t="s">
        <x:v>6071</x:v>
      </x:c>
      <x:c r="G4130" s="281" t="str">
        <x:f>IF(MID(F4130,LEN(F4130)-2,1)="1","Earring",IF(MID(F4130,LEN(F4130)-2,1)="2","Necklace",IF(MID(F4130,LEN(F4130)-2,1)="3","Bracelet",IF(MID(F4130,LEN(F4130)-2,1)="4","Ring",IF(MID(F4130,LEN(F4130)-2,1)="5","Anklet","")))))</x:f>
        <x:v>Bracelet</x:v>
      </x:c>
      <x:c r="H4130" s="281">
        <x:v>1</x:v>
      </x:c>
      <x:c r="I4130" s="495"/>
      <x:c r="J4130" s="240" t="s">
        <x:v>10384</x:v>
      </x:c>
      <x:c r="K4130" s="240">
        <x:v>150</x:v>
      </x:c>
    </x:row>
    <x:row r="4131" spans="5:5">
      <x:c r="E4131" s="240">
        <x:f>SUM(E4101:E4130)</x:f>
        <x:v>32</x:v>
      </x:c>
    </x:row>
    <x:row r="4132" spans="1:11">
      <x:c r="A4132" s="232">
        <x:v>45998</x:v>
      </x:c>
      <x:c r="B4132" s="499" t="s">
        <x:v>10367</x:v>
      </x:c>
      <x:c r="C4132" s="241" t="s">
        <x:v>7540</x:v>
      </x:c>
      <x:c r="D4132" s="240" t="str">
        <x:f t="shared" ref="D4132:D4146" si="33">IF(MID(C4132,LEN(C4132)-2,1)="1","Earring",IF(MID(C4132,LEN(C4132)-2,1)="2","Necklace",IF(MID(C4132,LEN(C4132)-2,1)="3","Bracelet",IF(MID(C4132,LEN(C4132)-2,1)="4","Ring",IF(MID(C4132,LEN(C4132)-2,1)="5","Anklet","")))))</x:f>
        <x:v>Anklet</x:v>
      </x:c>
      <x:c r="E4132" s="240">
        <x:v>1</x:v>
      </x:c>
      <x:c r="F4132" s="320" t="s">
        <x:v>2603</x:v>
      </x:c>
      <x:c r="G4132" s="321" t="str">
        <x:f>IF(MID(F4132,LEN(F4132)-2,1)="1","Earring",IF(MID(F4132,LEN(F4132)-2,1)="2","Necklace",IF(MID(F4132,LEN(F4132)-2,1)="3","Bracelet",IF(MID(F4132,LEN(F4132)-2,1)="4","Ring",IF(MID(F4132,LEN(F4132)-2,1)="5","Anklet","")))))</x:f>
        <x:v>Earring</x:v>
      </x:c>
      <x:c r="H4132" s="321">
        <x:v>1</x:v>
      </x:c>
      <x:c r="I4132" s="495" t="s">
        <x:v>10339</x:v>
      </x:c>
      <x:c r="J4132" s="240" t="s">
        <x:v>4183</x:v>
      </x:c>
      <x:c r="K4132" s="240">
        <x:v>120</x:v>
      </x:c>
    </x:row>
    <x:row r="4133" spans="3:11">
      <x:c r="C4133" s="241" t="s">
        <x:v>2572</x:v>
      </x:c>
      <x:c r="D4133" s="240" t="s">
        <x:v>4007</x:v>
      </x:c>
      <x:c r="E4133" s="240">
        <x:v>1</x:v>
      </x:c>
      <x:c r="F4133" s="241" t="s">
        <x:v>2572</x:v>
      </x:c>
      <x:c r="G4133" s="240" t="s">
        <x:v>4007</x:v>
      </x:c>
      <x:c r="H4133" s="240">
        <x:v>1</x:v>
      </x:c>
      <x:c r="I4133" s="495" t="s">
        <x:v>10339</x:v>
      </x:c>
      <x:c r="J4133" s="240" t="s">
        <x:v>10384</x:v>
      </x:c>
      <x:c r="K4133" s="240">
        <x:v>200</x:v>
      </x:c>
    </x:row>
    <x:row r="4134" spans="3:11">
      <x:c r="C4134" s="241" t="s">
        <x:v>11294</x:v>
      </x:c>
      <x:c r="D4134" s="240" t="s">
        <x:v>4007</x:v>
      </x:c>
      <x:c r="E4134" s="240">
        <x:v>1</x:v>
      </x:c>
      <x:c r="F4134" s="773" t="s">
        <x:v>12339</x:v>
      </x:c>
      <x:c r="G4134" s="774" t="str">
        <x:f>IF(MID(F4134,LEN(F4134)-2,1)="1","Earring",IF(MID(F4134,LEN(F4134)-2,1)="2","Necklace",IF(MID(F4134,LEN(F4134)-2,1)="3","Bracelet",IF(MID(F4134,LEN(F4134)-2,1)="4","Ring",IF(MID(F4134,LEN(F4134)-2,1)="5","Anklet","")))))</x:f>
        <x:v>Bracelet</x:v>
      </x:c>
      <x:c r="H4134" s="774">
        <x:v>1</x:v>
      </x:c>
      <x:c r="I4134" s="495" t="s">
        <x:v>10339</x:v>
      </x:c>
      <x:c r="J4134" s="240" t="s">
        <x:v>3797</x:v>
      </x:c>
      <x:c r="K4134" s="240">
        <x:v>230</x:v>
      </x:c>
    </x:row>
    <x:row r="4135" spans="3:11">
      <x:c r="C4135" s="241" t="s">
        <x:v>12339</x:v>
      </x:c>
      <x:c r="D4135" s="240" t="str">
        <x:f t="shared" si="33"/>
        <x:v>Bracelet</x:v>
      </x:c>
      <x:c r="E4135" s="240">
        <x:v>1</x:v>
      </x:c>
      <x:c r="F4135" s="241" t="s">
        <x:v>5840</x:v>
      </x:c>
      <x:c r="G4135" s="240" t="str">
        <x:f>IF(MID(F4135,LEN(F4135)-2,1)="1","Earring",IF(MID(F4135,LEN(F4135)-2,1)="2","Necklace",IF(MID(F4135,LEN(F4135)-2,1)="3","Bracelet",IF(MID(F4135,LEN(F4135)-2,1)="4","Ring",IF(MID(F4135,LEN(F4135)-2,1)="5","Anklet","")))))</x:f>
        <x:v>Earring</x:v>
      </x:c>
      <x:c r="H4135" s="240">
        <x:v>1</x:v>
      </x:c>
      <x:c r="I4135" s="495"/>
      <x:c r="J4135" s="240" t="s">
        <x:v>4183</x:v>
      </x:c>
      <x:c r="K4135" s="240">
        <x:v>110</x:v>
      </x:c>
    </x:row>
    <x:row r="4136" spans="3:11">
      <x:c r="C4136" s="241" t="s">
        <x:v>8983</x:v>
      </x:c>
      <x:c r="D4136" s="240" t="str">
        <x:f t="shared" si="33"/>
        <x:v>Bracelet</x:v>
      </x:c>
      <x:c r="E4136" s="240">
        <x:v>1</x:v>
      </x:c>
      <x:c r="F4136" s="771" t="s">
        <x:v>4450</x:v>
      </x:c>
      <x:c r="G4136" s="772" t="str">
        <x:f>IF(MID(F4136,LEN(F4136)-2,1)="1","Earring",IF(MID(F4136,LEN(F4136)-2,1)="2","Necklace",IF(MID(F4136,LEN(F4136)-2,1)="3","Bracelet",IF(MID(F4136,LEN(F4136)-2,1)="4","Ring",IF(MID(F4136,LEN(F4136)-2,1)="5","Anklet","")))))</x:f>
        <x:v>Earring</x:v>
      </x:c>
      <x:c r="H4136" s="772">
        <x:v>1</x:v>
      </x:c>
      <x:c r="I4136" s="495" t="s">
        <x:v>10339</x:v>
      </x:c>
      <x:c r="J4136" s="240" t="s">
        <x:v>10358</x:v>
      </x:c>
      <x:c r="K4136" s="240">
        <x:v>190</x:v>
      </x:c>
    </x:row>
    <x:row r="4137" spans="3:11">
      <x:c r="C4137" s="241" t="s">
        <x:v>6071</x:v>
      </x:c>
      <x:c r="D4137" s="240" t="str">
        <x:f t="shared" si="33"/>
        <x:v>Bracelet</x:v>
      </x:c>
      <x:c r="E4137" s="240">
        <x:v>1</x:v>
      </x:c>
      <x:c r="F4137" s="241" t="s">
        <x:v>9080</x:v>
      </x:c>
      <x:c r="G4137" s="240" t="str">
        <x:f>IF(MID(F4137,LEN(F4137)-2,1)="1","Earring",IF(MID(F4137,LEN(F4137)-2,1)="2","Necklace",IF(MID(F4137,LEN(F4137)-2,1)="3","Bracelet",IF(MID(F4137,LEN(F4137)-2,1)="4","Ring",IF(MID(F4137,LEN(F4137)-2,1)="5","Anklet","")))))</x:f>
        <x:v>Earring</x:v>
      </x:c>
      <x:c r="H4137" s="240">
        <x:v>1</x:v>
      </x:c>
      <x:c r="I4137" s="495" t="s">
        <x:v>6487</x:v>
      </x:c>
      <x:c r="J4137" s="240" t="s">
        <x:v>4183</x:v>
      </x:c>
      <x:c r="K4137" s="240">
        <x:v>180</x:v>
      </x:c>
    </x:row>
    <x:row r="4138" spans="3:11">
      <x:c r="C4138" s="241" t="s">
        <x:v>2603</x:v>
      </x:c>
      <x:c r="D4138" s="240" t="str">
        <x:f t="shared" si="33"/>
        <x:v>Earring</x:v>
      </x:c>
      <x:c r="E4138" s="240">
        <x:v>1</x:v>
      </x:c>
      <x:c r="F4138" s="393" t="s">
        <x:v>6011</x:v>
      </x:c>
      <x:c r="G4138" s="394" t="str">
        <x:f>IF(MID(F4138,LEN(F4138)-2,1)="1","Earring",IF(MID(F4138,LEN(F4138)-2,1)="2","Necklace",IF(MID(F4138,LEN(F4138)-2,1)="3","Bracelet",IF(MID(F4138,LEN(F4138)-2,1)="4","Ring",IF(MID(F4138,LEN(F4138)-2,1)="5","Anklet","")))))</x:f>
        <x:v>Earring</x:v>
      </x:c>
      <x:c r="H4138" s="394">
        <x:v>1</x:v>
      </x:c>
      <x:c r="I4138" s="495"/>
      <x:c r="J4138" s="240" t="s">
        <x:v>4183</x:v>
      </x:c>
      <x:c r="K4138" s="240">
        <x:v>150</x:v>
      </x:c>
    </x:row>
    <x:row r="4139" spans="3:11">
      <x:c r="C4139" s="241" t="s">
        <x:v>5840</x:v>
      </x:c>
      <x:c r="D4139" s="240" t="str">
        <x:f t="shared" si="33"/>
        <x:v>Earring</x:v>
      </x:c>
      <x:c r="E4139" s="240">
        <x:v>1</x:v>
      </x:c>
      <x:c r="F4139" s="393" t="s">
        <x:v>8446</x:v>
      </x:c>
      <x:c r="G4139" s="394" t="str">
        <x:f>IF(MID(F4139,LEN(F4139)-2,1)="1","Earring",IF(MID(F4139,LEN(F4139)-2,1)="2","Necklace",IF(MID(F4139,LEN(F4139)-2,1)="3","Bracelet",IF(MID(F4139,LEN(F4139)-2,1)="4","Ring",IF(MID(F4139,LEN(F4139)-2,1)="5","Anklet","")))))</x:f>
        <x:v>Earring</x:v>
      </x:c>
      <x:c r="H4139" s="394">
        <x:v>1</x:v>
      </x:c>
      <x:c r="I4139" s="495"/>
      <x:c r="J4139" s="240" t="s">
        <x:v>4183</x:v>
      </x:c>
      <x:c r="K4139" s="240">
        <x:v>160</x:v>
      </x:c>
    </x:row>
    <x:row r="4140" spans="3:11">
      <x:c r="C4140" s="241" t="s">
        <x:v>4450</x:v>
      </x:c>
      <x:c r="D4140" s="240" t="str">
        <x:f t="shared" si="33"/>
        <x:v>Earring</x:v>
      </x:c>
      <x:c r="E4140" s="240">
        <x:v>1</x:v>
      </x:c>
      <x:c r="F4140" s="241" t="s">
        <x:v>4457</x:v>
      </x:c>
      <x:c r="G4140" s="240" t="str">
        <x:f>IF(MID(F4140,LEN(F4140)-2,1)="1","Earring",IF(MID(F4140,LEN(F4140)-2,1)="2","Necklace",IF(MID(F4140,LEN(F4140)-2,1)="3","Bracelet",IF(MID(F4140,LEN(F4140)-2,1)="4","Ring",IF(MID(F4140,LEN(F4140)-2,1)="5","Anklet","")))))</x:f>
        <x:v>Necklace</x:v>
      </x:c>
      <x:c r="H4140" s="240">
        <x:v>1</x:v>
      </x:c>
      <x:c r="I4140" s="495"/>
      <x:c r="J4140" s="240" t="s">
        <x:v>10384</x:v>
      </x:c>
      <x:c r="K4140" s="240">
        <x:v>190</x:v>
      </x:c>
    </x:row>
    <x:row r="4141" spans="3:11">
      <x:c r="C4141" s="241" t="s">
        <x:v>9080</x:v>
      </x:c>
      <x:c r="D4141" s="240" t="str">
        <x:f t="shared" si="33"/>
        <x:v>Earring</x:v>
      </x:c>
      <x:c r="E4141" s="240">
        <x:v>1</x:v>
      </x:c>
      <x:c r="F4141" s="402" t="s">
        <x:v>8983</x:v>
      </x:c>
      <x:c r="G4141" s="403" t="str">
        <x:f>IF(MID(F4141,LEN(F4141)-2,1)="1","Earring",IF(MID(F4141,LEN(F4141)-2,1)="2","Necklace",IF(MID(F4141,LEN(F4141)-2,1)="3","Bracelet",IF(MID(F4141,LEN(F4141)-2,1)="4","Ring",IF(MID(F4141,LEN(F4141)-2,1)="5","Anklet","")))))</x:f>
        <x:v>Bracelet</x:v>
      </x:c>
      <x:c r="H4141" s="403">
        <x:v>1</x:v>
      </x:c>
      <x:c r="I4141" s="495" t="s">
        <x:v>10339</x:v>
      </x:c>
      <x:c r="J4141" s="240" t="s">
        <x:v>4183</x:v>
      </x:c>
      <x:c r="K4141" s="240">
        <x:v>190</x:v>
      </x:c>
    </x:row>
    <x:row r="4142" spans="3:11">
      <x:c r="C4142" s="241" t="s">
        <x:v>6011</x:v>
      </x:c>
      <x:c r="D4142" s="240" t="str">
        <x:f t="shared" si="33"/>
        <x:v>Earring</x:v>
      </x:c>
      <x:c r="E4142" s="240">
        <x:v>1</x:v>
      </x:c>
      <x:c r="F4142" s="402" t="s">
        <x:v>8975</x:v>
      </x:c>
      <x:c r="G4142" s="403" t="str">
        <x:f>IF(MID(F4142,LEN(F4142)-2,1)="1","Earring",IF(MID(F4142,LEN(F4142)-2,1)="2","Necklace",IF(MID(F4142,LEN(F4142)-2,1)="3","Bracelet",IF(MID(F4142,LEN(F4142)-2,1)="4","Ring",IF(MID(F4142,LEN(F4142)-2,1)="5","Anklet","")))))</x:f>
        <x:v>Necklace</x:v>
      </x:c>
      <x:c r="H4142" s="403">
        <x:v>1</x:v>
      </x:c>
      <x:c r="I4142" s="495" t="s">
        <x:v>6487</x:v>
      </x:c>
      <x:c r="J4142" s="240" t="s">
        <x:v>12607</x:v>
      </x:c>
      <x:c r="K4142" s="240">
        <x:v>200</x:v>
      </x:c>
    </x:row>
    <x:row r="4143" spans="3:11">
      <x:c r="C4143" s="241" t="s">
        <x:v>8446</x:v>
      </x:c>
      <x:c r="D4143" s="240" t="str">
        <x:f t="shared" si="33"/>
        <x:v>Earring</x:v>
      </x:c>
      <x:c r="E4143" s="240">
        <x:v>1</x:v>
      </x:c>
      <x:c r="F4143" s="241" t="s">
        <x:v>11294</x:v>
      </x:c>
      <x:c r="G4143" s="240" t="s">
        <x:v>4007</x:v>
      </x:c>
      <x:c r="H4143" s="240">
        <x:v>1</x:v>
      </x:c>
      <x:c r="I4143" s="495"/>
      <x:c r="J4143" s="240" t="s">
        <x:v>10384</x:v>
      </x:c>
      <x:c r="K4143" s="240">
        <x:v>180</x:v>
      </x:c>
    </x:row>
    <x:row r="4144" spans="3:11">
      <x:c r="C4144" s="241" t="s">
        <x:v>5585</x:v>
      </x:c>
      <x:c r="D4144" s="240" t="str">
        <x:f t="shared" si="33"/>
        <x:v>Earring</x:v>
      </x:c>
      <x:c r="E4144" s="240">
        <x:v>1</x:v>
      </x:c>
      <x:c r="F4144" s="241" t="s">
        <x:v>7540</x:v>
      </x:c>
      <x:c r="G4144" s="240" t="str">
        <x:f>IF(MID(F4144,LEN(F4144)-2,1)="1","Earring",IF(MID(F4144,LEN(F4144)-2,1)="2","Necklace",IF(MID(F4144,LEN(F4144)-2,1)="3","Bracelet",IF(MID(F4144,LEN(F4144)-2,1)="4","Ring",IF(MID(F4144,LEN(F4144)-2,1)="5","Anklet","")))))</x:f>
        <x:v>Anklet</x:v>
      </x:c>
      <x:c r="H4144" s="240">
        <x:v>1</x:v>
      </x:c>
      <x:c r="I4144" s="495"/>
      <x:c r="J4144" s="240" t="s">
        <x:v>10384</x:v>
      </x:c>
      <x:c r="K4144" s="240">
        <x:v>150</x:v>
      </x:c>
    </x:row>
    <x:row r="4145" spans="3:11">
      <x:c r="C4145" s="241" t="s">
        <x:v>5564</x:v>
      </x:c>
      <x:c r="D4145" s="240" t="str">
        <x:f t="shared" si="33"/>
        <x:v>Earring</x:v>
      </x:c>
      <x:c r="E4145" s="240">
        <x:v>1</x:v>
      </x:c>
      <x:c r="F4145" s="241" t="s">
        <x:v>5585</x:v>
      </x:c>
      <x:c r="G4145" s="240" t="str">
        <x:f>IF(MID(F4145,LEN(F4145)-2,1)="1","Earring",IF(MID(F4145,LEN(F4145)-2,1)="2","Necklace",IF(MID(F4145,LEN(F4145)-2,1)="3","Bracelet",IF(MID(F4145,LEN(F4145)-2,1)="4","Ring",IF(MID(F4145,LEN(F4145)-2,1)="5","Anklet","")))))</x:f>
        <x:v>Earring</x:v>
      </x:c>
      <x:c r="H4145" s="240">
        <x:v>1</x:v>
      </x:c>
      <x:c r="I4145" s="495"/>
      <x:c r="J4145" s="240" t="s">
        <x:v>10384</x:v>
      </x:c>
      <x:c r="K4145" s="240">
        <x:v>190</x:v>
      </x:c>
    </x:row>
    <x:row r="4146" spans="3:11">
      <x:c r="C4146" s="241" t="s">
        <x:v>2146</x:v>
      </x:c>
      <x:c r="D4146" s="240" t="str">
        <x:f t="shared" si="33"/>
        <x:v>Earring</x:v>
      </x:c>
      <x:c r="E4146" s="240">
        <x:v>1</x:v>
      </x:c>
      <x:c r="F4146" s="241" t="s">
        <x:v>8120</x:v>
      </x:c>
      <x:c r="G4146" s="240" t="str">
        <x:f>IF(MID(F4146,LEN(F4146)-2,1)="1","Earring",IF(MID(F4146,LEN(F4146)-2,1)="2","Necklace",IF(MID(F4146,LEN(F4146)-2,1)="3","Bracelet",IF(MID(F4146,LEN(F4146)-2,1)="4","Ring",IF(MID(F4146,LEN(F4146)-2,1)="5","Anklet","")))))</x:f>
        <x:v>Necklace</x:v>
      </x:c>
      <x:c r="H4146" s="240">
        <x:v>1</x:v>
      </x:c>
      <x:c r="I4146" s="495"/>
      <x:c r="J4146" s="240" t="s">
        <x:v>4183</x:v>
      </x:c>
      <x:c r="K4146" s="240">
        <x:v>280</x:v>
      </x:c>
    </x:row>
    <x:row r="4147" spans="3:11">
      <x:c r="C4147" s="241" t="s">
        <x:v>6055</x:v>
      </x:c>
      <x:c r="D4147" s="141" t="s">
        <x:v>9210</x:v>
      </x:c>
      <x:c r="E4147" s="240">
        <x:v>1</x:v>
      </x:c>
      <x:c r="F4147" s="241" t="s">
        <x:v>5564</x:v>
      </x:c>
      <x:c r="G4147" s="240" t="str">
        <x:f>IF(MID(F4147,LEN(F4147)-2,1)="1","Earring",IF(MID(F4147,LEN(F4147)-2,1)="2","Necklace",IF(MID(F4147,LEN(F4147)-2,1)="3","Bracelet",IF(MID(F4147,LEN(F4147)-2,1)="4","Ring",IF(MID(F4147,LEN(F4147)-2,1)="5","Anklet","")))))</x:f>
        <x:v>Earring</x:v>
      </x:c>
      <x:c r="H4147" s="240">
        <x:v>1</x:v>
      </x:c>
      <x:c r="I4147" s="495"/>
      <x:c r="J4147" s="240" t="s">
        <x:v>4183</x:v>
      </x:c>
      <x:c r="K4147" s="240">
        <x:v>180</x:v>
      </x:c>
    </x:row>
    <x:row r="4148" spans="3:11">
      <x:c r="C4148" s="241" t="s">
        <x:v>8975</x:v>
      </x:c>
      <x:c r="D4148" s="240" t="str">
        <x:f t="shared" ref="D4148:D4151" si="34">IF(MID(C4148,LEN(C4148)-2,1)="1","Earring",IF(MID(C4148,LEN(C4148)-2,1)="2","Necklace",IF(MID(C4148,LEN(C4148)-2,1)="3","Bracelet",IF(MID(C4148,LEN(C4148)-2,1)="4","Ring",IF(MID(C4148,LEN(C4148)-2,1)="5","Anklet","")))))</x:f>
        <x:v>Necklace</x:v>
      </x:c>
      <x:c r="E4148" s="240">
        <x:v>1</x:v>
      </x:c>
      <x:c r="F4148" s="280" t="s">
        <x:v>2146</x:v>
      </x:c>
      <x:c r="G4148" s="281" t="str">
        <x:f>IF(MID(F4148,LEN(F4148)-2,1)="1","Earring",IF(MID(F4148,LEN(F4148)-2,1)="2","Necklace",IF(MID(F4148,LEN(F4148)-2,1)="3","Bracelet",IF(MID(F4148,LEN(F4148)-2,1)="4","Ring",IF(MID(F4148,LEN(F4148)-2,1)="5","Anklet","")))))</x:f>
        <x:v>Earring</x:v>
      </x:c>
      <x:c r="H4148" s="281">
        <x:v>1</x:v>
      </x:c>
      <x:c r="I4148" s="495"/>
      <x:c r="J4148" s="240" t="s">
        <x:v>4183</x:v>
      </x:c>
      <x:c r="K4148" s="240">
        <x:v>180</x:v>
      </x:c>
    </x:row>
    <x:row r="4149" spans="3:11">
      <x:c r="C4149" s="241" t="s">
        <x:v>8120</x:v>
      </x:c>
      <x:c r="D4149" s="240" t="str">
        <x:f t="shared" si="34"/>
        <x:v>Necklace</x:v>
      </x:c>
      <x:c r="E4149" s="240">
        <x:v>1</x:v>
      </x:c>
      <x:c r="F4149" s="280" t="s">
        <x:v>9269</x:v>
      </x:c>
      <x:c r="G4149" s="281" t="str">
        <x:f>IF(MID(F4149,LEN(F4149)-2,1)="1","Earring",IF(MID(F4149,LEN(F4149)-2,1)="2","Necklace",IF(MID(F4149,LEN(F4149)-2,1)="3","Bracelet",IF(MID(F4149,LEN(F4149)-2,1)="4","Ring",IF(MID(F4149,LEN(F4149)-2,1)="5","Anklet","")))))</x:f>
        <x:v>Necklace</x:v>
      </x:c>
      <x:c r="H4149" s="281">
        <x:v>1</x:v>
      </x:c>
      <x:c r="I4149" s="495"/>
      <x:c r="J4149" s="240" t="s">
        <x:v>4183</x:v>
      </x:c>
      <x:c r="K4149" s="240">
        <x:v>340</x:v>
      </x:c>
    </x:row>
    <x:row r="4150" spans="3:11">
      <x:c r="C4150" s="241" t="s">
        <x:v>9269</x:v>
      </x:c>
      <x:c r="D4150" s="240" t="str">
        <x:f t="shared" si="34"/>
        <x:v>Necklace</x:v>
      </x:c>
      <x:c r="E4150" s="240">
        <x:v>1</x:v>
      </x:c>
      <x:c r="F4150" s="280" t="s">
        <x:v>6071</x:v>
      </x:c>
      <x:c r="G4150" s="281" t="str">
        <x:f>IF(MID(F4150,LEN(F4150)-2,1)="1","Earring",IF(MID(F4150,LEN(F4150)-2,1)="2","Necklace",IF(MID(F4150,LEN(F4150)-2,1)="3","Bracelet",IF(MID(F4150,LEN(F4150)-2,1)="4","Ring",IF(MID(F4150,LEN(F4150)-2,1)="5","Anklet","")))))</x:f>
        <x:v>Bracelet</x:v>
      </x:c>
      <x:c r="H4150" s="281">
        <x:v>1</x:v>
      </x:c>
      <x:c r="I4150" s="495" t="s">
        <x:v>6487</x:v>
      </x:c>
      <x:c r="J4150" s="240" t="s">
        <x:v>10384</x:v>
      </x:c>
      <x:c r="K4150" s="240">
        <x:v>150</x:v>
      </x:c>
    </x:row>
    <x:row r="4151" spans="3:11">
      <x:c r="C4151" s="241" t="s">
        <x:v>4457</x:v>
      </x:c>
      <x:c r="D4151" s="240" t="str">
        <x:f t="shared" si="34"/>
        <x:v>Necklace</x:v>
      </x:c>
      <x:c r="E4151" s="240">
        <x:v>1</x:v>
      </x:c>
      <x:c r="F4151" s="280" t="s">
        <x:v>6055</x:v>
      </x:c>
      <x:c r="G4151" s="234" t="s">
        <x:v>9210</x:v>
      </x:c>
      <x:c r="H4151" s="281">
        <x:v>1</x:v>
      </x:c>
      <x:c r="I4151" s="495"/>
      <x:c r="J4151" s="240" t="s">
        <x:v>10384</x:v>
      </x:c>
      <x:c r="K4151" s="240">
        <x:v>160</x:v>
      </x:c>
    </x:row>
    <x:row r="4152" spans="5:5">
      <x:c r="E4152" s="240">
        <x:f>SUM(E4132:E4151)</x:f>
        <x:v>20</x:v>
      </x:c>
    </x:row>
    <x:row r="4153" spans="1:11">
      <x:c r="A4153" s="232">
        <x:v>45999</x:v>
      </x:c>
      <x:c r="B4153" s="499" t="s">
        <x:v>10315</x:v>
      </x:c>
      <x:c r="C4153" s="241" t="s">
        <x:v>9225</x:v>
      </x:c>
      <x:c r="D4153" s="240" t="s">
        <x:v>4007</x:v>
      </x:c>
      <x:c r="E4153" s="240">
        <x:v>1</x:v>
      </x:c>
      <x:c r="F4153" s="775" t="s">
        <x:v>8099</x:v>
      </x:c>
      <x:c r="G4153" s="776" t="str">
        <x:f>IF(MID(F4153,LEN(F4153)-2,1)="1","Earring",IF(MID(F4153,LEN(F4153)-2,1)="2","Necklace",IF(MID(F4153,LEN(F4153)-2,1)="3","Bracelet",IF(MID(F4153,LEN(F4153)-2,1)="4","Ring",IF(MID(F4153,LEN(F4153)-2,1)="5","Anklet","")))))</x:f>
        <x:v>Bracelet</x:v>
      </x:c>
      <x:c r="H4153" s="776">
        <x:v>1</x:v>
      </x:c>
      <x:c r="I4153" s="495" t="s">
        <x:v>6487</x:v>
      </x:c>
      <x:c r="J4153" s="240" t="s">
        <x:v>10384</x:v>
      </x:c>
      <x:c r="K4153" s="240">
        <x:v>160</x:v>
      </x:c>
    </x:row>
    <x:row r="4154" spans="3:11">
      <x:c r="C4154" s="241" t="s">
        <x:v>8915</x:v>
      </x:c>
      <x:c r="D4154" s="240" t="s">
        <x:v>4007</x:v>
      </x:c>
      <x:c r="E4154" s="240">
        <x:v>1</x:v>
      </x:c>
      <x:c r="F4154" s="241" t="s">
        <x:v>6076</x:v>
      </x:c>
      <x:c r="G4154" s="240" t="str">
        <x:f>IF(MID(F4154,LEN(F4154)-2,1)="1","Earring",IF(MID(F4154,LEN(F4154)-2,1)="2","Necklace",IF(MID(F4154,LEN(F4154)-2,1)="3","Bracelet",IF(MID(F4154,LEN(F4154)-2,1)="4","Ring",IF(MID(F4154,LEN(F4154)-2,1)="5","Anklet","")))))</x:f>
        <x:v>Earring</x:v>
      </x:c>
      <x:c r="H4154" s="240">
        <x:v>1</x:v>
      </x:c>
      <x:c r="I4154" s="495" t="s">
        <x:v>6487</x:v>
      </x:c>
      <x:c r="J4154" s="240" t="s">
        <x:v>3797</x:v>
      </x:c>
      <x:c r="K4154" s="240">
        <x:v>190</x:v>
      </x:c>
    </x:row>
    <x:row r="4155" spans="3:11">
      <x:c r="C4155" s="241" t="s">
        <x:v>12488</x:v>
      </x:c>
      <x:c r="D4155" s="240" t="s">
        <x:v>4007</x:v>
      </x:c>
      <x:c r="E4155" s="240">
        <x:v>1</x:v>
      </x:c>
      <x:c r="F4155" s="393" t="s">
        <x:v>8339</x:v>
      </x:c>
      <x:c r="G4155" s="394" t="str">
        <x:f>IF(MID(F4155,LEN(F4155)-2,1)="1","Earring",IF(MID(F4155,LEN(F4155)-2,1)="2","Necklace",IF(MID(F4155,LEN(F4155)-2,1)="3","Bracelet",IF(MID(F4155,LEN(F4155)-2,1)="4","Ring",IF(MID(F4155,LEN(F4155)-2,1)="5","Anklet","")))))</x:f>
        <x:v>Ring</x:v>
      </x:c>
      <x:c r="H4155" s="394">
        <x:v>1</x:v>
      </x:c>
      <x:c r="I4155" s="495"/>
      <x:c r="J4155" s="240" t="s">
        <x:v>10384</x:v>
      </x:c>
      <x:c r="K4155" s="240">
        <x:v>210</x:v>
      </x:c>
    </x:row>
    <x:row r="4156" spans="3:11">
      <x:c r="C4156" s="241" t="s">
        <x:v>8099</x:v>
      </x:c>
      <x:c r="D4156" s="240" t="str">
        <x:f t="shared" ref="D4156:D4160" si="35">IF(MID(C4156,LEN(C4156)-2,1)="1","Earring",IF(MID(C4156,LEN(C4156)-2,1)="2","Necklace",IF(MID(C4156,LEN(C4156)-2,1)="3","Bracelet",IF(MID(C4156,LEN(C4156)-2,1)="4","Ring",IF(MID(C4156,LEN(C4156)-2,1)="5","Anklet","")))))</x:f>
        <x:v>Bracelet</x:v>
      </x:c>
      <x:c r="E4156" s="240">
        <x:v>1</x:v>
      </x:c>
      <x:c r="F4156" s="393" t="s">
        <x:v>9230</x:v>
      </x:c>
      <x:c r="G4156" s="394" t="str">
        <x:f>IF(MID(F4156,LEN(F4156)-2,1)="1","Earring",IF(MID(F4156,LEN(F4156)-2,1)="2","Necklace",IF(MID(F4156,LEN(F4156)-2,1)="3","Bracelet",IF(MID(F4156,LEN(F4156)-2,1)="4","Ring",IF(MID(F4156,LEN(F4156)-2,1)="5","Anklet","")))))</x:f>
        <x:v>Necklace</x:v>
      </x:c>
      <x:c r="H4156" s="394">
        <x:v>1</x:v>
      </x:c>
      <x:c r="I4156" s="495" t="s">
        <x:v>6487</x:v>
      </x:c>
      <x:c r="J4156" s="240" t="s">
        <x:v>10384</x:v>
      </x:c>
      <x:c r="K4156" s="240">
        <x:v>190</x:v>
      </x:c>
    </x:row>
    <x:row r="4157" spans="3:11">
      <x:c r="C4157" s="241" t="s">
        <x:v>4470</x:v>
      </x:c>
      <x:c r="D4157" s="240" t="str">
        <x:f t="shared" si="35"/>
        <x:v>Bracelet</x:v>
      </x:c>
      <x:c r="E4157" s="240">
        <x:v>1</x:v>
      </x:c>
      <x:c r="F4157" s="393" t="s">
        <x:v>9250</x:v>
      </x:c>
      <x:c r="G4157" s="394" t="str">
        <x:f>IF(MID(F4157,LEN(F4157)-2,1)="1","Earring",IF(MID(F4157,LEN(F4157)-2,1)="2","Necklace",IF(MID(F4157,LEN(F4157)-2,1)="3","Bracelet",IF(MID(F4157,LEN(F4157)-2,1)="4","Ring",IF(MID(F4157,LEN(F4157)-2,1)="5","Anklet","")))))</x:f>
        <x:v>Necklace</x:v>
      </x:c>
      <x:c r="H4157" s="394">
        <x:v>1</x:v>
      </x:c>
      <x:c r="I4157" s="495"/>
      <x:c r="J4157" s="240" t="s">
        <x:v>12607</x:v>
      </x:c>
      <x:c r="K4157" s="240">
        <x:v>150</x:v>
      </x:c>
    </x:row>
    <x:row r="4158" spans="3:11">
      <x:c r="C4158" s="241" t="s">
        <x:v>6071</x:v>
      </x:c>
      <x:c r="D4158" s="240" t="str">
        <x:f t="shared" si="35"/>
        <x:v>Bracelet</x:v>
      </x:c>
      <x:c r="E4158" s="240">
        <x:v>1</x:v>
      </x:c>
      <x:c r="F4158" s="241" t="s">
        <x:v>2134</x:v>
      </x:c>
      <x:c r="G4158" s="240" t="str">
        <x:f>IF(MID(F4158,LEN(F4158)-2,1)="1","Earring",IF(MID(F4158,LEN(F4158)-2,1)="2","Necklace",IF(MID(F4158,LEN(F4158)-2,1)="3","Bracelet",IF(MID(F4158,LEN(F4158)-2,1)="4","Ring",IF(MID(F4158,LEN(F4158)-2,1)="5","Anklet","")))))</x:f>
        <x:v>Necklace</x:v>
      </x:c>
      <x:c r="H4158" s="240">
        <x:v>1</x:v>
      </x:c>
      <x:c r="I4158" s="495"/>
      <x:c r="J4158" s="240" t="s">
        <x:v>10384</x:v>
      </x:c>
      <x:c r="K4158" s="240">
        <x:v>170</x:v>
      </x:c>
    </x:row>
    <x:row r="4159" spans="3:11">
      <x:c r="C4159" s="241" t="s">
        <x:v>6076</x:v>
      </x:c>
      <x:c r="D4159" s="240" t="str">
        <x:f t="shared" si="35"/>
        <x:v>Earring</x:v>
      </x:c>
      <x:c r="E4159" s="240">
        <x:v>1</x:v>
      </x:c>
      <x:c r="F4159" s="241" t="s">
        <x:v>9225</x:v>
      </x:c>
      <x:c r="G4159" s="240" t="s">
        <x:v>4007</x:v>
      </x:c>
      <x:c r="H4159" s="240">
        <x:v>1</x:v>
      </x:c>
      <x:c r="I4159" s="495" t="s">
        <x:v>6487</x:v>
      </x:c>
      <x:c r="J4159" s="240" t="s">
        <x:v>10384</x:v>
      </x:c>
      <x:c r="K4159" s="240">
        <x:v>190</x:v>
      </x:c>
    </x:row>
    <x:row r="4160" spans="3:11">
      <x:c r="C4160" s="241" t="s">
        <x:v>9256</x:v>
      </x:c>
      <x:c r="D4160" s="240" t="str">
        <x:f t="shared" si="35"/>
        <x:v>Earring</x:v>
      </x:c>
      <x:c r="E4160" s="240">
        <x:v>1</x:v>
      </x:c>
      <x:c r="F4160" s="402" t="s">
        <x:v>8915</x:v>
      </x:c>
      <x:c r="G4160" s="403" t="s">
        <x:v>4007</x:v>
      </x:c>
      <x:c r="H4160" s="403">
        <x:v>1</x:v>
      </x:c>
      <x:c r="I4160" s="495" t="s">
        <x:v>6487</x:v>
      </x:c>
      <x:c r="J4160" s="240" t="s">
        <x:v>12607</x:v>
      </x:c>
      <x:c r="K4160" s="240">
        <x:v>200</x:v>
      </x:c>
    </x:row>
    <x:row r="4161" spans="3:11">
      <x:c r="C4161" s="241" t="s">
        <x:v>6055</x:v>
      </x:c>
      <x:c r="D4161" s="140" t="s">
        <x:v>9210</x:v>
      </x:c>
      <x:c r="E4161" s="240">
        <x:v>1</x:v>
      </x:c>
      <x:c r="F4161" s="402" t="s">
        <x:v>12488</x:v>
      </x:c>
      <x:c r="G4161" s="403" t="s">
        <x:v>4007</x:v>
      </x:c>
      <x:c r="H4161" s="403">
        <x:v>1</x:v>
      </x:c>
      <x:c r="I4161" s="495" t="s">
        <x:v>6487</x:v>
      </x:c>
      <x:c r="J4161" s="240" t="s">
        <x:v>9854</x:v>
      </x:c>
      <x:c r="K4161" s="240">
        <x:v>310</x:v>
      </x:c>
    </x:row>
    <x:row r="4162" spans="3:11">
      <x:c r="C4162" s="241" t="s">
        <x:v>9230</x:v>
      </x:c>
      <x:c r="D4162" s="240" t="str">
        <x:f t="shared" ref="D4162:D4167" si="36">IF(MID(C4162,LEN(C4162)-2,1)="1","Earring",IF(MID(C4162,LEN(C4162)-2,1)="2","Necklace",IF(MID(C4162,LEN(C4162)-2,1)="3","Bracelet",IF(MID(C4162,LEN(C4162)-2,1)="4","Ring",IF(MID(C4162,LEN(C4162)-2,1)="5","Anklet","")))))</x:f>
        <x:v>Necklace</x:v>
      </x:c>
      <x:c r="E4162" s="240">
        <x:v>1</x:v>
      </x:c>
      <x:c r="F4162" s="241" t="s">
        <x:v>9256</x:v>
      </x:c>
      <x:c r="G4162" s="240" t="str">
        <x:f>IF(MID(F4162,LEN(F4162)-2,1)="1","Earring",IF(MID(F4162,LEN(F4162)-2,1)="2","Necklace",IF(MID(F4162,LEN(F4162)-2,1)="3","Bracelet",IF(MID(F4162,LEN(F4162)-2,1)="4","Ring",IF(MID(F4162,LEN(F4162)-2,1)="5","Anklet","")))))</x:f>
        <x:v>Earring</x:v>
      </x:c>
      <x:c r="H4162" s="240">
        <x:v>1</x:v>
      </x:c>
      <x:c r="I4162" s="495"/>
      <x:c r="J4162" s="240" t="s">
        <x:v>10384</x:v>
      </x:c>
      <x:c r="K4162" s="240">
        <x:v>150</x:v>
      </x:c>
    </x:row>
    <x:row r="4163" spans="3:11">
      <x:c r="C4163" s="241" t="s">
        <x:v>9250</x:v>
      </x:c>
      <x:c r="D4163" s="240" t="str">
        <x:f t="shared" si="36"/>
        <x:v>Necklace</x:v>
      </x:c>
      <x:c r="E4163" s="240">
        <x:v>1</x:v>
      </x:c>
      <x:c r="F4163" s="241" t="s">
        <x:v>12520</x:v>
      </x:c>
      <x:c r="G4163" s="240" t="str">
        <x:f>IF(MID(F4163,LEN(F4163)-2,1)="1","Earring",IF(MID(F4163,LEN(F4163)-2,1)="2","Necklace",IF(MID(F4163,LEN(F4163)-2,1)="3","Bracelet",IF(MID(F4163,LEN(F4163)-2,1)="4","Ring",IF(MID(F4163,LEN(F4163)-2,1)="5","Anklet","")))))</x:f>
        <x:v>Ring</x:v>
      </x:c>
      <x:c r="H4163" s="240">
        <x:v>2</x:v>
      </x:c>
      <x:c r="I4163" s="495"/>
      <x:c r="J4163" s="240" t="s">
        <x:v>10384</x:v>
      </x:c>
      <x:c r="K4163" s="240">
        <x:v>150</x:v>
      </x:c>
    </x:row>
    <x:row r="4164" spans="3:11">
      <x:c r="C4164" s="241" t="s">
        <x:v>2134</x:v>
      </x:c>
      <x:c r="D4164" s="240" t="str">
        <x:f t="shared" si="36"/>
        <x:v>Necklace</x:v>
      </x:c>
      <x:c r="E4164" s="240">
        <x:v>1</x:v>
      </x:c>
      <x:c r="F4164" s="280" t="s">
        <x:v>4470</x:v>
      </x:c>
      <x:c r="G4164" s="281" t="str">
        <x:f>IF(MID(F4164,LEN(F4164)-2,1)="1","Earring",IF(MID(F4164,LEN(F4164)-2,1)="2","Necklace",IF(MID(F4164,LEN(F4164)-2,1)="3","Bracelet",IF(MID(F4164,LEN(F4164)-2,1)="4","Ring",IF(MID(F4164,LEN(F4164)-2,1)="5","Anklet","")))))</x:f>
        <x:v>Bracelet</x:v>
      </x:c>
      <x:c r="H4164" s="281">
        <x:v>1</x:v>
      </x:c>
      <x:c r="I4164" s="495"/>
      <x:c r="J4164" s="240" t="s">
        <x:v>4183</x:v>
      </x:c>
      <x:c r="K4164" s="240">
        <x:v>190</x:v>
      </x:c>
    </x:row>
    <x:row r="4165" spans="3:11">
      <x:c r="C4165" s="241" t="s">
        <x:v>8339</x:v>
      </x:c>
      <x:c r="D4165" s="240" t="str">
        <x:f t="shared" si="36"/>
        <x:v>Ring</x:v>
      </x:c>
      <x:c r="E4165" s="240">
        <x:v>1</x:v>
      </x:c>
      <x:c r="F4165" s="280" t="s">
        <x:v>6071</x:v>
      </x:c>
      <x:c r="G4165" s="281" t="str">
        <x:f>IF(MID(F4165,LEN(F4165)-2,1)="1","Earring",IF(MID(F4165,LEN(F4165)-2,1)="2","Necklace",IF(MID(F4165,LEN(F4165)-2,1)="3","Bracelet",IF(MID(F4165,LEN(F4165)-2,1)="4","Ring",IF(MID(F4165,LEN(F4165)-2,1)="5","Anklet","")))))</x:f>
        <x:v>Bracelet</x:v>
      </x:c>
      <x:c r="H4165" s="281">
        <x:v>1</x:v>
      </x:c>
      <x:c r="I4165" s="495" t="s">
        <x:v>10339</x:v>
      </x:c>
      <x:c r="J4165" s="240" t="s">
        <x:v>10384</x:v>
      </x:c>
      <x:c r="K4165" s="240">
        <x:v>150</x:v>
      </x:c>
    </x:row>
    <x:row r="4166" spans="3:11">
      <x:c r="C4166" s="241" t="s">
        <x:v>12520</x:v>
      </x:c>
      <x:c r="D4166" s="240" t="str">
        <x:f t="shared" si="36"/>
        <x:v>Ring</x:v>
      </x:c>
      <x:c r="E4166" s="240">
        <x:v>2</x:v>
      </x:c>
      <x:c r="F4166" s="280" t="s">
        <x:v>6055</x:v>
      </x:c>
      <x:c r="G4166" s="234" t="s">
        <x:v>9210</x:v>
      </x:c>
      <x:c r="H4166" s="281">
        <x:v>1</x:v>
      </x:c>
      <x:c r="I4166" s="495"/>
      <x:c r="J4166" s="240" t="s">
        <x:v>10384</x:v>
      </x:c>
      <x:c r="K4166" s="240">
        <x:v>160</x:v>
      </x:c>
    </x:row>
    <x:row r="4167" spans="3:11">
      <x:c r="C4167" s="241" t="s">
        <x:v>4415</x:v>
      </x:c>
      <x:c r="D4167" s="240" t="str">
        <x:f t="shared" si="36"/>
        <x:v>Ring</x:v>
      </x:c>
      <x:c r="E4167" s="240">
        <x:v>1</x:v>
      </x:c>
      <x:c r="F4167" s="280" t="s">
        <x:v>4415</x:v>
      </x:c>
      <x:c r="G4167" s="281" t="str">
        <x:f>IF(MID(F4167,LEN(F4167)-2,1)="1","Earring",IF(MID(F4167,LEN(F4167)-2,1)="2","Necklace",IF(MID(F4167,LEN(F4167)-2,1)="3","Bracelet",IF(MID(F4167,LEN(F4167)-2,1)="4","Ring",IF(MID(F4167,LEN(F4167)-2,1)="5","Anklet","")))))</x:f>
        <x:v>Ring</x:v>
      </x:c>
      <x:c r="H4167" s="281">
        <x:v>1</x:v>
      </x:c>
      <x:c r="I4167" s="495"/>
      <x:c r="J4167" s="240" t="s">
        <x:v>10384</x:v>
      </x:c>
      <x:c r="K4167" s="240">
        <x:v>160</x:v>
      </x:c>
    </x:row>
    <x:row r="4168" spans="5:5">
      <x:c r="E4168" s="240">
        <x:f>SUM(E4153:E4167)</x:f>
        <x:v>16</x:v>
      </x:c>
    </x:row>
    <x:row r="4169" spans="1:11">
      <x:c r="A4169" s="232">
        <x:v>46000</x:v>
      </x:c>
      <x:c r="B4169" s="499" t="s">
        <x:v>10377</x:v>
      </x:c>
      <x:c r="C4169" s="241" t="s">
        <x:v>8915</x:v>
      </x:c>
      <x:c r="D4169" s="240" t="s">
        <x:v>4007</x:v>
      </x:c>
      <x:c r="E4169" s="240">
        <x:v>1</x:v>
      </x:c>
      <x:c r="F4169" s="241" t="s">
        <x:v>2419</x:v>
      </x:c>
      <x:c r="G4169" s="240" t="str">
        <x:f>IF(MID(F4169,LEN(F4169)-2,1)="1","Earring",IF(MID(F4169,LEN(F4169)-2,1)="2","Necklace",IF(MID(F4169,LEN(F4169)-2,1)="3","Bracelet",IF(MID(F4169,LEN(F4169)-2,1)="4","Ring",IF(MID(F4169,LEN(F4169)-2,1)="5","Anklet","")))))</x:f>
        <x:v>Earring</x:v>
      </x:c>
      <x:c r="H4169" s="240">
        <x:v>1</x:v>
      </x:c>
      <x:c r="I4169" s="495" t="s">
        <x:v>10339</x:v>
      </x:c>
      <x:c r="J4169" s="240" t="s">
        <x:v>4183</x:v>
      </x:c>
      <x:c r="K4169" s="240">
        <x:v>180</x:v>
      </x:c>
    </x:row>
    <x:row r="4170" spans="3:11">
      <x:c r="C4170" s="241" t="s">
        <x:v>4354</x:v>
      </x:c>
      <x:c r="D4170" s="240" t="str">
        <x:f t="shared" ref="D4170:D4177" si="37">IF(MID(C4170,LEN(C4170)-2,1)="1","Earring",IF(MID(C4170,LEN(C4170)-2,1)="2","Necklace",IF(MID(C4170,LEN(C4170)-2,1)="3","Bracelet",IF(MID(C4170,LEN(C4170)-2,1)="4","Ring",IF(MID(C4170,LEN(C4170)-2,1)="5","Anklet","")))))</x:f>
        <x:v>Bracelet</x:v>
      </x:c>
      <x:c r="E4170" s="240">
        <x:v>2</x:v>
      </x:c>
      <x:c r="F4170" s="771" t="s">
        <x:v>5683</x:v>
      </x:c>
      <x:c r="G4170" s="772" t="str">
        <x:f>IF(MID(F4170,LEN(F4170)-2,1)="1","Earring",IF(MID(F4170,LEN(F4170)-2,1)="2","Necklace",IF(MID(F4170,LEN(F4170)-2,1)="3","Bracelet",IF(MID(F4170,LEN(F4170)-2,1)="4","Ring",IF(MID(F4170,LEN(F4170)-2,1)="5","Anklet","")))))</x:f>
        <x:v>Earring</x:v>
      </x:c>
      <x:c r="H4170" s="772">
        <x:v>1</x:v>
      </x:c>
      <x:c r="I4170" s="495" t="s">
        <x:v>6487</x:v>
      </x:c>
      <x:c r="J4170" s="240" t="s">
        <x:v>4183</x:v>
      </x:c>
      <x:c r="K4170" s="240">
        <x:v>160</x:v>
      </x:c>
    </x:row>
    <x:row r="4171" spans="3:11">
      <x:c r="C4171" s="241" t="s">
        <x:v>2419</x:v>
      </x:c>
      <x:c r="D4171" s="240" t="str">
        <x:f t="shared" si="37"/>
        <x:v>Earring</x:v>
      </x:c>
      <x:c r="E4171" s="240">
        <x:v>1</x:v>
      </x:c>
      <x:c r="F4171" s="241" t="s">
        <x:v>9296</x:v>
      </x:c>
      <x:c r="G4171" s="240" t="str">
        <x:f>IF(MID(F4171,LEN(F4171)-2,1)="1","Earring",IF(MID(F4171,LEN(F4171)-2,1)="2","Necklace",IF(MID(F4171,LEN(F4171)-2,1)="3","Bracelet",IF(MID(F4171,LEN(F4171)-2,1)="4","Ring",IF(MID(F4171,LEN(F4171)-2,1)="5","Anklet","")))))</x:f>
        <x:v>Ring</x:v>
      </x:c>
      <x:c r="H4171" s="240">
        <x:v>1</x:v>
      </x:c>
      <x:c r="I4171" s="495" t="s">
        <x:v>10339</x:v>
      </x:c>
      <x:c r="J4171" s="240" t="s">
        <x:v>10384</x:v>
      </x:c>
      <x:c r="K4171" s="240">
        <x:v>100</x:v>
      </x:c>
    </x:row>
    <x:row r="4172" spans="3:11">
      <x:c r="C4172" s="241" t="s">
        <x:v>5683</x:v>
      </x:c>
      <x:c r="D4172" s="240" t="str">
        <x:f t="shared" si="37"/>
        <x:v>Earring</x:v>
      </x:c>
      <x:c r="E4172" s="240">
        <x:v>1</x:v>
      </x:c>
      <x:c r="F4172" s="393" t="s">
        <x:v>5989</x:v>
      </x:c>
      <x:c r="G4172" s="394" t="str">
        <x:f>IF(MID(F4172,LEN(F4172)-2,1)="1","Earring",IF(MID(F4172,LEN(F4172)-2,1)="2","Necklace",IF(MID(F4172,LEN(F4172)-2,1)="3","Bracelet",IF(MID(F4172,LEN(F4172)-2,1)="4","Ring",IF(MID(F4172,LEN(F4172)-2,1)="5","Anklet","")))))</x:f>
        <x:v>Ring</x:v>
      </x:c>
      <x:c r="H4172" s="394">
        <x:v>1</x:v>
      </x:c>
      <x:c r="I4172" s="495"/>
      <x:c r="J4172" s="240" t="s">
        <x:v>10384</x:v>
      </x:c>
      <x:c r="K4172" s="240">
        <x:v>170</x:v>
      </x:c>
    </x:row>
    <x:row r="4173" spans="3:11">
      <x:c r="C4173" s="241" t="s">
        <x:v>9307</x:v>
      </x:c>
      <x:c r="D4173" s="240" t="str">
        <x:f t="shared" si="37"/>
        <x:v>Earring</x:v>
      </x:c>
      <x:c r="E4173" s="240">
        <x:v>1</x:v>
      </x:c>
      <x:c r="F4173" s="241" t="s">
        <x:v>9307</x:v>
      </x:c>
      <x:c r="G4173" s="240" t="str">
        <x:f>IF(MID(F4173,LEN(F4173)-2,1)="1","Earring",IF(MID(F4173,LEN(F4173)-2,1)="2","Necklace",IF(MID(F4173,LEN(F4173)-2,1)="3","Bracelet",IF(MID(F4173,LEN(F4173)-2,1)="4","Ring",IF(MID(F4173,LEN(F4173)-2,1)="5","Anklet","")))))</x:f>
        <x:v>Earring</x:v>
      </x:c>
      <x:c r="H4173" s="240">
        <x:v>1</x:v>
      </x:c>
      <x:c r="I4173" s="495"/>
      <x:c r="J4173" s="240" t="s">
        <x:v>4183</x:v>
      </x:c>
      <x:c r="K4173" s="240">
        <x:v>150</x:v>
      </x:c>
    </x:row>
    <x:row r="4174" spans="3:11">
      <x:c r="C4174" s="241" t="s">
        <x:v>11510</x:v>
      </x:c>
      <x:c r="D4174" s="240" t="str">
        <x:f t="shared" si="37"/>
        <x:v>Earring</x:v>
      </x:c>
      <x:c r="E4174" s="240">
        <x:v>1</x:v>
      </x:c>
      <x:c r="F4174" s="396" t="s">
        <x:v>8915</x:v>
      </x:c>
      <x:c r="G4174" s="397" t="s">
        <x:v>4007</x:v>
      </x:c>
      <x:c r="H4174" s="397">
        <x:v>1</x:v>
      </x:c>
      <x:c r="I4174" s="495" t="s">
        <x:v>10339</x:v>
      </x:c>
      <x:c r="J4174" s="240" t="s">
        <x:v>12607</x:v>
      </x:c>
      <x:c r="K4174" s="240">
        <x:v>200</x:v>
      </x:c>
    </x:row>
    <x:row r="4175" spans="3:11">
      <x:c r="C4175" s="241" t="s">
        <x:v>9296</x:v>
      </x:c>
      <x:c r="D4175" s="240" t="str">
        <x:f t="shared" si="37"/>
        <x:v>Ring</x:v>
      </x:c>
      <x:c r="E4175" s="240">
        <x:v>1</x:v>
      </x:c>
      <x:c r="F4175" s="241" t="s">
        <x:v>11307</x:v>
      </x:c>
      <x:c r="G4175" s="240" t="str">
        <x:f>IF(MID(F4175,LEN(F4175)-2,1)="1","Earring",IF(MID(F4175,LEN(F4175)-2,1)="2","Necklace",IF(MID(F4175,LEN(F4175)-2,1)="3","Bracelet",IF(MID(F4175,LEN(F4175)-2,1)="4","Ring",IF(MID(F4175,LEN(F4175)-2,1)="5","Anklet","")))))</x:f>
        <x:v>Ring</x:v>
      </x:c>
      <x:c r="H4175" s="240">
        <x:v>1</x:v>
      </x:c>
      <x:c r="I4175" s="495"/>
      <x:c r="J4175" s="240" t="s">
        <x:v>10384</x:v>
      </x:c>
      <x:c r="K4175" s="240">
        <x:v>120</x:v>
      </x:c>
    </x:row>
    <x:row r="4176" spans="3:11">
      <x:c r="C4176" s="241" t="s">
        <x:v>5989</x:v>
      </x:c>
      <x:c r="D4176" s="240" t="str">
        <x:f t="shared" si="37"/>
        <x:v>Ring</x:v>
      </x:c>
      <x:c r="E4176" s="240">
        <x:v>1</x:v>
      </x:c>
      <x:c r="F4176" s="241" t="s">
        <x:v>11510</x:v>
      </x:c>
      <x:c r="G4176" s="240" t="str">
        <x:f>IF(MID(F4176,LEN(F4176)-2,1)="1","Earring",IF(MID(F4176,LEN(F4176)-2,1)="2","Necklace",IF(MID(F4176,LEN(F4176)-2,1)="3","Bracelet",IF(MID(F4176,LEN(F4176)-2,1)="4","Ring",IF(MID(F4176,LEN(F4176)-2,1)="5","Anklet","")))))</x:f>
        <x:v>Earring</x:v>
      </x:c>
      <x:c r="H4176" s="240">
        <x:v>1</x:v>
      </x:c>
      <x:c r="I4176" s="495"/>
      <x:c r="J4176" s="240" t="s">
        <x:v>4183</x:v>
      </x:c>
      <x:c r="K4176" s="240">
        <x:v>150</x:v>
      </x:c>
    </x:row>
    <x:row r="4177" spans="3:11">
      <x:c r="C4177" s="241" t="s">
        <x:v>11307</x:v>
      </x:c>
      <x:c r="D4177" s="240" t="str">
        <x:f t="shared" si="37"/>
        <x:v>Ring</x:v>
      </x:c>
      <x:c r="E4177" s="240">
        <x:v>1</x:v>
      </x:c>
      <x:c r="F4177" s="280" t="s">
        <x:v>4354</x:v>
      </x:c>
      <x:c r="G4177" s="281" t="str">
        <x:f>IF(MID(F4177,LEN(F4177)-2,1)="1","Earring",IF(MID(F4177,LEN(F4177)-2,1)="2","Necklace",IF(MID(F4177,LEN(F4177)-2,1)="3","Bracelet",IF(MID(F4177,LEN(F4177)-2,1)="4","Ring",IF(MID(F4177,LEN(F4177)-2,1)="5","Anklet","")))))</x:f>
        <x:v>Bracelet</x:v>
      </x:c>
      <x:c r="H4177" s="281">
        <x:v>2</x:v>
      </x:c>
      <x:c r="I4177" s="495" t="s">
        <x:v>6487</x:v>
      </x:c>
      <x:c r="J4177" s="240" t="s">
        <x:v>4183</x:v>
      </x:c>
      <x:c r="K4177" s="240">
        <x:v>240</x:v>
      </x:c>
    </x:row>
    <x:row r="4178" spans="5:5">
      <x:c r="E4178" s="240">
        <x:f>SUM(E4169:E4177)</x:f>
        <x:v>10</x:v>
      </x:c>
    </x:row>
    <x:row r="4179" spans="1:11">
      <x:c r="A4179" s="232">
        <x:v>46001</x:v>
      </x:c>
      <x:c r="B4179" s="499" t="s">
        <x:v>10352</x:v>
      </x:c>
      <x:c r="C4179" s="241" t="s">
        <x:v>4393</x:v>
      </x:c>
      <x:c r="D4179" s="240" t="s">
        <x:v>4007</x:v>
      </x:c>
      <x:c r="E4179" s="240">
        <x:v>1</x:v>
      </x:c>
      <x:c r="F4179" s="781" t="s">
        <x:v>9171</x:v>
      </x:c>
      <x:c r="G4179" s="782" t="str">
        <x:f>IF(MID(F4179,LEN(F4179)-2,1)="1","Earring",IF(MID(F4179,LEN(F4179)-2,1)="2","Necklace",IF(MID(F4179,LEN(F4179)-2,1)="3","Bracelet",IF(MID(F4179,LEN(F4179)-2,1)="4","Ring",IF(MID(F4179,LEN(F4179)-2,1)="5","Anklet","")))))</x:f>
        <x:v>Ring</x:v>
      </x:c>
      <x:c r="H4179" s="782">
        <x:v>1</x:v>
      </x:c>
      <x:c r="I4179" s="495" t="s">
        <x:v>10339</x:v>
      </x:c>
      <x:c r="J4179" s="240" t="s">
        <x:v>4183</x:v>
      </x:c>
      <x:c r="K4179" s="240">
        <x:v>250</x:v>
      </x:c>
    </x:row>
    <x:row r="4180" spans="3:11">
      <x:c r="C4180" s="241" t="s">
        <x:v>5970</x:v>
      </x:c>
      <x:c r="D4180" s="240" t="str">
        <x:f t="shared" ref="D4180:D4188" si="38">IF(MID(C4180,LEN(C4180)-2,1)="1","Earring",IF(MID(C4180,LEN(C4180)-2,1)="2","Necklace",IF(MID(C4180,LEN(C4180)-2,1)="3","Bracelet",IF(MID(C4180,LEN(C4180)-2,1)="4","Ring",IF(MID(C4180,LEN(C4180)-2,1)="5","Anklet","")))))</x:f>
        <x:v>Bracelet</x:v>
      </x:c>
      <x:c r="E4180" s="240">
        <x:v>1</x:v>
      </x:c>
      <x:c r="F4180" s="241" t="s">
        <x:v>5970</x:v>
      </x:c>
      <x:c r="G4180" s="240" t="str">
        <x:f>IF(MID(F4180,LEN(F4180)-2,1)="1","Earring",IF(MID(F4180,LEN(F4180)-2,1)="2","Necklace",IF(MID(F4180,LEN(F4180)-2,1)="3","Bracelet",IF(MID(F4180,LEN(F4180)-2,1)="4","Ring",IF(MID(F4180,LEN(F4180)-2,1)="5","Anklet","")))))</x:f>
        <x:v>Bracelet</x:v>
      </x:c>
      <x:c r="H4180" s="240">
        <x:v>1</x:v>
      </x:c>
      <x:c r="I4180" s="495" t="s">
        <x:v>10339</x:v>
      </x:c>
      <x:c r="J4180" s="240" t="s">
        <x:v>12607</x:v>
      </x:c>
      <x:c r="K4180" s="240">
        <x:v>150</x:v>
      </x:c>
    </x:row>
    <x:row r="4181" spans="3:11">
      <x:c r="C4181" s="241" t="s">
        <x:v>8943</x:v>
      </x:c>
      <x:c r="D4181" s="240" t="str">
        <x:f t="shared" si="38"/>
        <x:v>Bracelet</x:v>
      </x:c>
      <x:c r="E4181" s="240">
        <x:v>1</x:v>
      </x:c>
      <x:c r="F4181" s="406" t="s">
        <x:v>4393</x:v>
      </x:c>
      <x:c r="G4181" s="407" t="s">
        <x:v>4007</x:v>
      </x:c>
      <x:c r="H4181" s="407">
        <x:v>1</x:v>
      </x:c>
      <x:c r="I4181" s="495" t="s">
        <x:v>6487</x:v>
      </x:c>
      <x:c r="J4181" s="240" t="s">
        <x:v>10384</x:v>
      </x:c>
      <x:c r="K4181" s="240">
        <x:v>180</x:v>
      </x:c>
    </x:row>
    <x:row r="4182" spans="3:11">
      <x:c r="C4182" s="241" t="s">
        <x:v>9159</x:v>
      </x:c>
      <x:c r="D4182" s="240" t="str">
        <x:f t="shared" si="38"/>
        <x:v>Earring</x:v>
      </x:c>
      <x:c r="E4182" s="240">
        <x:v>1</x:v>
      </x:c>
      <x:c r="F4182" s="241" t="s">
        <x:v>9159</x:v>
      </x:c>
      <x:c r="G4182" s="240" t="str">
        <x:f>IF(MID(F4182,LEN(F4182)-2,1)="1","Earring",IF(MID(F4182,LEN(F4182)-2,1)="2","Necklace",IF(MID(F4182,LEN(F4182)-2,1)="3","Bracelet",IF(MID(F4182,LEN(F4182)-2,1)="4","Ring",IF(MID(F4182,LEN(F4182)-2,1)="5","Anklet","")))))</x:f>
        <x:v>Earring</x:v>
      </x:c>
      <x:c r="H4182" s="240">
        <x:v>1</x:v>
      </x:c>
      <x:c r="I4182" s="495"/>
      <x:c r="J4182" s="240" t="s">
        <x:v>4183</x:v>
      </x:c>
      <x:c r="K4182" s="240">
        <x:v>130</x:v>
      </x:c>
    </x:row>
    <x:row r="4183" spans="3:11">
      <x:c r="C4183" s="241" t="s">
        <x:v>6322</x:v>
      </x:c>
      <x:c r="D4183" s="240" t="str">
        <x:f t="shared" si="38"/>
        <x:v>Earring</x:v>
      </x:c>
      <x:c r="E4183" s="240">
        <x:v>1</x:v>
      </x:c>
      <x:c r="F4183" s="241" t="s">
        <x:v>8547</x:v>
      </x:c>
      <x:c r="G4183" s="240" t="str">
        <x:f>IF(MID(F4183,LEN(F4183)-2,1)="1","Earring",IF(MID(F4183,LEN(F4183)-2,1)="2","Necklace",IF(MID(F4183,LEN(F4183)-2,1)="3","Bracelet",IF(MID(F4183,LEN(F4183)-2,1)="4","Ring",IF(MID(F4183,LEN(F4183)-2,1)="5","Anklet","")))))</x:f>
        <x:v>Ring</x:v>
      </x:c>
      <x:c r="H4183" s="240">
        <x:v>1</x:v>
      </x:c>
      <x:c r="I4183" s="495"/>
      <x:c r="J4183" s="240" t="s">
        <x:v>10384</x:v>
      </x:c>
      <x:c r="K4183" s="240">
        <x:v>190</x:v>
      </x:c>
    </x:row>
    <x:row r="4184" spans="3:11">
      <x:c r="C4184" s="241" t="s">
        <x:v>9255</x:v>
      </x:c>
      <x:c r="D4184" s="240" t="str">
        <x:f t="shared" si="38"/>
        <x:v>Earring</x:v>
      </x:c>
      <x:c r="E4184" s="240">
        <x:v>1</x:v>
      </x:c>
      <x:c r="F4184" s="402" t="s">
        <x:v>6322</x:v>
      </x:c>
      <x:c r="G4184" s="403" t="str">
        <x:f>IF(MID(F4184,LEN(F4184)-2,1)="1","Earring",IF(MID(F4184,LEN(F4184)-2,1)="2","Necklace",IF(MID(F4184,LEN(F4184)-2,1)="3","Bracelet",IF(MID(F4184,LEN(F4184)-2,1)="4","Ring",IF(MID(F4184,LEN(F4184)-2,1)="5","Anklet","")))))</x:f>
        <x:v>Earring</x:v>
      </x:c>
      <x:c r="H4184" s="403">
        <x:v>1</x:v>
      </x:c>
      <x:c r="I4184" s="495"/>
      <x:c r="J4184" s="240" t="s">
        <x:v>4183</x:v>
      </x:c>
      <x:c r="K4184" s="240">
        <x:v>160</x:v>
      </x:c>
    </x:row>
    <x:row r="4185" spans="3:11">
      <x:c r="C4185" s="241" t="s">
        <x:v>6004</x:v>
      </x:c>
      <x:c r="D4185" s="240" t="str">
        <x:f t="shared" si="38"/>
        <x:v>Earring</x:v>
      </x:c>
      <x:c r="E4185" s="240">
        <x:v>1</x:v>
      </x:c>
      <x:c r="F4185" s="402" t="s">
        <x:v>2069</x:v>
      </x:c>
      <x:c r="G4185" s="403" t="str">
        <x:f>IF(MID(F4185,LEN(F4185)-2,1)="1","Earring",IF(MID(F4185,LEN(F4185)-2,1)="2","Necklace",IF(MID(F4185,LEN(F4185)-2,1)="3","Bracelet",IF(MID(F4185,LEN(F4185)-2,1)="4","Ring",IF(MID(F4185,LEN(F4185)-2,1)="5","Anklet","")))))</x:f>
        <x:v>Ring</x:v>
      </x:c>
      <x:c r="H4185" s="403">
        <x:v>1</x:v>
      </x:c>
      <x:c r="I4185" s="495"/>
      <x:c r="J4185" s="240" t="s">
        <x:v>10384</x:v>
      </x:c>
      <x:c r="K4185" s="240">
        <x:v>170</x:v>
      </x:c>
    </x:row>
    <x:row r="4186" spans="3:11">
      <x:c r="C4186" s="241" t="s">
        <x:v>9171</x:v>
      </x:c>
      <x:c r="D4186" s="240" t="str">
        <x:f t="shared" si="38"/>
        <x:v>Ring</x:v>
      </x:c>
      <x:c r="E4186" s="240">
        <x:v>1</x:v>
      </x:c>
      <x:c r="F4186" s="402" t="s">
        <x:v>9255</x:v>
      </x:c>
      <x:c r="G4186" s="403" t="str">
        <x:f>IF(MID(F4186,LEN(F4186)-2,1)="1","Earring",IF(MID(F4186,LEN(F4186)-2,1)="2","Necklace",IF(MID(F4186,LEN(F4186)-2,1)="3","Bracelet",IF(MID(F4186,LEN(F4186)-2,1)="4","Ring",IF(MID(F4186,LEN(F4186)-2,1)="5","Anklet","")))))</x:f>
        <x:v>Earring</x:v>
      </x:c>
      <x:c r="H4186" s="403">
        <x:v>1</x:v>
      </x:c>
      <x:c r="I4186" s="495" t="s">
        <x:v>10339</x:v>
      </x:c>
      <x:c r="J4186" s="240" t="s">
        <x:v>4183</x:v>
      </x:c>
      <x:c r="K4186" s="240">
        <x:v>160</x:v>
      </x:c>
    </x:row>
    <x:row r="4187" spans="3:11">
      <x:c r="C4187" s="241" t="s">
        <x:v>8547</x:v>
      </x:c>
      <x:c r="D4187" s="240" t="str">
        <x:f t="shared" si="38"/>
        <x:v>Ring</x:v>
      </x:c>
      <x:c r="E4187" s="240">
        <x:v>1</x:v>
      </x:c>
      <x:c r="F4187" s="241" t="s">
        <x:v>8943</x:v>
      </x:c>
      <x:c r="G4187" s="240" t="str">
        <x:f>IF(MID(F4187,LEN(F4187)-2,1)="1","Earring",IF(MID(F4187,LEN(F4187)-2,1)="2","Necklace",IF(MID(F4187,LEN(F4187)-2,1)="3","Bracelet",IF(MID(F4187,LEN(F4187)-2,1)="4","Ring",IF(MID(F4187,LEN(F4187)-2,1)="5","Anklet","")))))</x:f>
        <x:v>Bracelet</x:v>
      </x:c>
      <x:c r="H4187" s="240">
        <x:v>1</x:v>
      </x:c>
      <x:c r="I4187" s="495" t="s">
        <x:v>6487</x:v>
      </x:c>
      <x:c r="J4187" s="240" t="s">
        <x:v>10384</x:v>
      </x:c>
      <x:c r="K4187" s="240">
        <x:v>200</x:v>
      </x:c>
    </x:row>
    <x:row r="4188" spans="3:11">
      <x:c r="C4188" s="241" t="s">
        <x:v>2069</x:v>
      </x:c>
      <x:c r="D4188" s="240" t="str">
        <x:f t="shared" si="38"/>
        <x:v>Ring</x:v>
      </x:c>
      <x:c r="E4188" s="240">
        <x:v>1</x:v>
      </x:c>
      <x:c r="F4188" s="280" t="s">
        <x:v>6004</x:v>
      </x:c>
      <x:c r="G4188" s="281" t="str">
        <x:f>IF(MID(F4188,LEN(F4188)-2,1)="1","Earring",IF(MID(F4188,LEN(F4188)-2,1)="2","Necklace",IF(MID(F4188,LEN(F4188)-2,1)="3","Bracelet",IF(MID(F4188,LEN(F4188)-2,1)="4","Ring",IF(MID(F4188,LEN(F4188)-2,1)="5","Anklet","")))))</x:f>
        <x:v>Earring</x:v>
      </x:c>
      <x:c r="H4188" s="281">
        <x:v>1</x:v>
      </x:c>
      <x:c r="I4188" s="495"/>
      <x:c r="J4188" s="240" t="s">
        <x:v>10384</x:v>
      </x:c>
      <x:c r="K4188" s="240">
        <x:v>100</x:v>
      </x:c>
    </x:row>
    <x:row r="4189" spans="5:5">
      <x:c r="E4189" s="240">
        <x:f>SUM(E4179:E4188)</x:f>
        <x:v>10</x:v>
      </x:c>
    </x:row>
    <x:row r="4190" spans="1:11">
      <x:c r="A4190" s="232">
        <x:v>46002</x:v>
      </x:c>
      <x:c r="B4190" s="499" t="s">
        <x:v>10335</x:v>
      </x:c>
      <x:c r="C4190" s="241" t="s">
        <x:v>4452</x:v>
      </x:c>
      <x:c r="D4190" s="240" t="str">
        <x:f t="shared" ref="D4190:D4219" si="39">IF(MID(C4190,LEN(C4190)-2,1)="1","Earring",IF(MID(C4190,LEN(C4190)-2,1)="2","Necklace",IF(MID(C4190,LEN(C4190)-2,1)="3","Bracelet",IF(MID(C4190,LEN(C4190)-2,1)="4","Ring",IF(MID(C4190,LEN(C4190)-2,1)="5","Anklet","")))))</x:f>
        <x:v>Bracelet</x:v>
      </x:c>
      <x:c r="E4190" s="240">
        <x:v>1</x:v>
      </x:c>
      <x:c r="F4190" s="320" t="s">
        <x:v>7526</x:v>
      </x:c>
      <x:c r="G4190" s="321" t="str">
        <x:f>IF(MID(F4190,LEN(F4190)-2,1)="1","Earring",IF(MID(F4190,LEN(F4190)-2,1)="2","Necklace",IF(MID(F4190,LEN(F4190)-2,1)="3","Bracelet",IF(MID(F4190,LEN(F4190)-2,1)="4","Ring",IF(MID(F4190,LEN(F4190)-2,1)="5","Anklet","")))))</x:f>
        <x:v>Earring</x:v>
      </x:c>
      <x:c r="H4190" s="321">
        <x:v>1</x:v>
      </x:c>
      <x:c r="I4190" s="495" t="s">
        <x:v>10339</x:v>
      </x:c>
      <x:c r="J4190" s="240" t="s">
        <x:v>4183</x:v>
      </x:c>
      <x:c r="K4190" s="240">
        <x:v>190</x:v>
      </x:c>
    </x:row>
    <x:row r="4191" spans="3:11">
      <x:c r="C4191" s="241" t="s">
        <x:v>6205</x:v>
      </x:c>
      <x:c r="D4191" s="240" t="str">
        <x:f t="shared" si="39"/>
        <x:v>Bracelet</x:v>
      </x:c>
      <x:c r="E4191" s="240">
        <x:v>1</x:v>
      </x:c>
      <x:c r="F4191" s="241" t="s">
        <x:v>5636</x:v>
      </x:c>
      <x:c r="G4191" s="240" t="str">
        <x:f>IF(MID(F4191,LEN(F4191)-2,1)="1","Earring",IF(MID(F4191,LEN(F4191)-2,1)="2","Necklace",IF(MID(F4191,LEN(F4191)-2,1)="3","Bracelet",IF(MID(F4191,LEN(F4191)-2,1)="4","Ring",IF(MID(F4191,LEN(F4191)-2,1)="5","Anklet","")))))</x:f>
        <x:v>Earring</x:v>
      </x:c>
      <x:c r="H4191" s="240">
        <x:v>1</x:v>
      </x:c>
      <x:c r="I4191" s="495" t="s">
        <x:v>10339</x:v>
      </x:c>
      <x:c r="J4191" s="240" t="s">
        <x:v>3797</x:v>
      </x:c>
      <x:c r="K4191" s="240">
        <x:v>290</x:v>
      </x:c>
    </x:row>
    <x:row r="4192" spans="3:11">
      <x:c r="C4192" s="241" t="s">
        <x:v>8445</x:v>
      </x:c>
      <x:c r="D4192" s="240" t="str">
        <x:f t="shared" si="39"/>
        <x:v>Bracelet</x:v>
      </x:c>
      <x:c r="E4192" s="240">
        <x:v>1</x:v>
      </x:c>
      <x:c r="F4192" s="785" t="s">
        <x:v>11288</x:v>
      </x:c>
      <x:c r="G4192" s="786" t="str">
        <x:f>IF(MID(F4192,LEN(F4192)-2,1)="1","Earring",IF(MID(F4192,LEN(F4192)-2,1)="2","Necklace",IF(MID(F4192,LEN(F4192)-2,1)="3","Bracelet",IF(MID(F4192,LEN(F4192)-2,1)="4","Ring",IF(MID(F4192,LEN(F4192)-2,1)="5","Anklet","")))))</x:f>
        <x:v>Necklace</x:v>
      </x:c>
      <x:c r="H4192" s="786">
        <x:v>1</x:v>
      </x:c>
      <x:c r="I4192" s="495" t="s">
        <x:v>6487</x:v>
      </x:c>
      <x:c r="J4192" s="240" t="s">
        <x:v>9854</x:v>
      </x:c>
      <x:c r="K4192" s="240">
        <x:v>260</x:v>
      </x:c>
    </x:row>
    <x:row r="4193" spans="3:11">
      <x:c r="C4193" s="241" t="s">
        <x:v>11241</x:v>
      </x:c>
      <x:c r="D4193" s="240" t="str">
        <x:f t="shared" si="39"/>
        <x:v>Bracelet</x:v>
      </x:c>
      <x:c r="E4193" s="240">
        <x:v>1</x:v>
      </x:c>
      <x:c r="F4193" s="785" t="s">
        <x:v>5579</x:v>
      </x:c>
      <x:c r="G4193" s="786" t="str">
        <x:f>IF(MID(F4193,LEN(F4193)-2,1)="1","Earring",IF(MID(F4193,LEN(F4193)-2,1)="2","Necklace",IF(MID(F4193,LEN(F4193)-2,1)="3","Bracelet",IF(MID(F4193,LEN(F4193)-2,1)="4","Ring",IF(MID(F4193,LEN(F4193)-2,1)="5","Anklet","")))))</x:f>
        <x:v>Earring</x:v>
      </x:c>
      <x:c r="H4193" s="786">
        <x:v>1</x:v>
      </x:c>
      <x:c r="I4193" s="495" t="s">
        <x:v>10339</x:v>
      </x:c>
      <x:c r="J4193" s="240" t="s">
        <x:v>4183</x:v>
      </x:c>
      <x:c r="K4193" s="240">
        <x:v>150</x:v>
      </x:c>
    </x:row>
    <x:row r="4194" spans="3:11">
      <x:c r="C4194" s="241" t="s">
        <x:v>4470</x:v>
      </x:c>
      <x:c r="D4194" s="240" t="str">
        <x:f t="shared" si="39"/>
        <x:v>Bracelet</x:v>
      </x:c>
      <x:c r="E4194" s="240">
        <x:v>1</x:v>
      </x:c>
      <x:c r="F4194" s="241" t="s">
        <x:v>7836</x:v>
      </x:c>
      <x:c r="G4194" s="240" t="s">
        <x:v>6089</x:v>
      </x:c>
      <x:c r="H4194" s="240">
        <x:v>1</x:v>
      </x:c>
      <x:c r="I4194" s="495"/>
      <x:c r="J4194" s="240" t="s">
        <x:v>10384</x:v>
      </x:c>
      <x:c r="K4194" s="240">
        <x:v>150</x:v>
      </x:c>
    </x:row>
    <x:row r="4195" spans="3:11">
      <x:c r="C4195" s="241" t="s">
        <x:v>4354</x:v>
      </x:c>
      <x:c r="D4195" s="240" t="str">
        <x:f t="shared" si="39"/>
        <x:v>Bracelet</x:v>
      </x:c>
      <x:c r="E4195" s="240">
        <x:v>1</x:v>
      </x:c>
      <x:c r="F4195" s="783" t="s">
        <x:v>1958</x:v>
      </x:c>
      <x:c r="G4195" s="784" t="str">
        <x:f>IF(MID(F4195,LEN(F4195)-2,1)="1","Earring",IF(MID(F4195,LEN(F4195)-2,1)="2","Necklace",IF(MID(F4195,LEN(F4195)-2,1)="3","Bracelet",IF(MID(F4195,LEN(F4195)-2,1)="4","Ring",IF(MID(F4195,LEN(F4195)-2,1)="5","Anklet","")))))</x:f>
        <x:v>Ring</x:v>
      </x:c>
      <x:c r="H4195" s="784">
        <x:v>1</x:v>
      </x:c>
      <x:c r="I4195" s="495" t="s">
        <x:v>6487</x:v>
      </x:c>
      <x:c r="J4195" s="240" t="s">
        <x:v>4183</x:v>
      </x:c>
      <x:c r="K4195" s="240">
        <x:v>180</x:v>
      </x:c>
    </x:row>
    <x:row r="4196" spans="3:11">
      <x:c r="C4196" s="241" t="s">
        <x:v>11186</x:v>
      </x:c>
      <x:c r="D4196" s="240" t="str">
        <x:f t="shared" si="39"/>
        <x:v>Earring</x:v>
      </x:c>
      <x:c r="E4196" s="240">
        <x:v>1</x:v>
      </x:c>
      <x:c r="F4196" s="241" t="s">
        <x:v>4452</x:v>
      </x:c>
      <x:c r="G4196" s="240" t="str">
        <x:f>IF(MID(F4196,LEN(F4196)-2,1)="1","Earring",IF(MID(F4196,LEN(F4196)-2,1)="2","Necklace",IF(MID(F4196,LEN(F4196)-2,1)="3","Bracelet",IF(MID(F4196,LEN(F4196)-2,1)="4","Ring",IF(MID(F4196,LEN(F4196)-2,1)="5","Anklet","")))))</x:f>
        <x:v>Bracelet</x:v>
      </x:c>
      <x:c r="H4196" s="240">
        <x:v>1</x:v>
      </x:c>
      <x:c r="I4196" s="495" t="s">
        <x:v>6487</x:v>
      </x:c>
      <x:c r="J4196" s="240" t="s">
        <x:v>4183</x:v>
      </x:c>
      <x:c r="K4196" s="240">
        <x:v>350</x:v>
      </x:c>
    </x:row>
    <x:row r="4197" spans="3:11">
      <x:c r="C4197" s="241" t="s">
        <x:v>2051</x:v>
      </x:c>
      <x:c r="D4197" s="240" t="str">
        <x:f t="shared" si="39"/>
        <x:v>Earring</x:v>
      </x:c>
      <x:c r="E4197" s="240">
        <x:v>1</x:v>
      </x:c>
      <x:c r="F4197" s="241" t="s">
        <x:v>8449</x:v>
      </x:c>
      <x:c r="G4197" s="240" t="str">
        <x:f>IF(MID(F4197,LEN(F4197)-2,1)="1","Earring",IF(MID(F4197,LEN(F4197)-2,1)="2","Necklace",IF(MID(F4197,LEN(F4197)-2,1)="3","Bracelet",IF(MID(F4197,LEN(F4197)-2,1)="4","Ring",IF(MID(F4197,LEN(F4197)-2,1)="5","Anklet","")))))</x:f>
        <x:v>Ring</x:v>
      </x:c>
      <x:c r="H4197" s="240">
        <x:v>1</x:v>
      </x:c>
      <x:c r="I4197" s="495"/>
      <x:c r="J4197" s="240" t="s">
        <x:v>3797</x:v>
      </x:c>
      <x:c r="K4197" s="240">
        <x:v>180</x:v>
      </x:c>
    </x:row>
    <x:row r="4198" spans="3:11">
      <x:c r="C4198" s="241" t="s">
        <x:v>11378</x:v>
      </x:c>
      <x:c r="D4198" s="240" t="str">
        <x:f t="shared" si="39"/>
        <x:v>Earring</x:v>
      </x:c>
      <x:c r="E4198" s="240">
        <x:v>1</x:v>
      </x:c>
      <x:c r="F4198" s="241" t="s">
        <x:v>6011</x:v>
      </x:c>
      <x:c r="G4198" s="240" t="str">
        <x:f>IF(MID(F4198,LEN(F4198)-2,1)="1","Earring",IF(MID(F4198,LEN(F4198)-2,1)="2","Necklace",IF(MID(F4198,LEN(F4198)-2,1)="3","Bracelet",IF(MID(F4198,LEN(F4198)-2,1)="4","Ring",IF(MID(F4198,LEN(F4198)-2,1)="5","Anklet","")))))</x:f>
        <x:v>Earring</x:v>
      </x:c>
      <x:c r="H4198" s="240">
        <x:v>1</x:v>
      </x:c>
      <x:c r="I4198" s="495" t="s">
        <x:v>6487</x:v>
      </x:c>
      <x:c r="J4198" s="240" t="s">
        <x:v>4183</x:v>
      </x:c>
      <x:c r="K4198" s="240">
        <x:v>150</x:v>
      </x:c>
    </x:row>
    <x:row r="4199" spans="3:11">
      <x:c r="C4199" s="241" t="s">
        <x:v>6011</x:v>
      </x:c>
      <x:c r="D4199" s="240" t="str">
        <x:f t="shared" si="39"/>
        <x:v>Earring</x:v>
      </x:c>
      <x:c r="E4199" s="240">
        <x:v>1</x:v>
      </x:c>
      <x:c r="F4199" s="366" t="s">
        <x:v>2002</x:v>
      </x:c>
      <x:c r="G4199" s="367" t="str">
        <x:f>IF(MID(F4199,LEN(F4199)-2,1)="1","Earring",IF(MID(F4199,LEN(F4199)-2,1)="2","Necklace",IF(MID(F4199,LEN(F4199)-2,1)="3","Bracelet",IF(MID(F4199,LEN(F4199)-2,1)="4","Ring",IF(MID(F4199,LEN(F4199)-2,1)="5","Anklet","")))))</x:f>
        <x:v>Earring</x:v>
      </x:c>
      <x:c r="H4199" s="367">
        <x:v>1</x:v>
      </x:c>
      <x:c r="I4199" s="495" t="s">
        <x:v>10339</x:v>
      </x:c>
      <x:c r="J4199" s="240" t="s">
        <x:v>4183</x:v>
      </x:c>
      <x:c r="K4199" s="240">
        <x:v>150</x:v>
      </x:c>
    </x:row>
    <x:row r="4200" spans="3:11">
      <x:c r="C4200" s="241" t="s">
        <x:v>2002</x:v>
      </x:c>
      <x:c r="D4200" s="240" t="str">
        <x:f t="shared" si="39"/>
        <x:v>Earring</x:v>
      </x:c>
      <x:c r="E4200" s="240">
        <x:v>1</x:v>
      </x:c>
      <x:c r="F4200" s="366" t="s">
        <x:v>9079</x:v>
      </x:c>
      <x:c r="G4200" s="367" t="str">
        <x:f>IF(MID(F4200,LEN(F4200)-2,1)="1","Earring",IF(MID(F4200,LEN(F4200)-2,1)="2","Necklace",IF(MID(F4200,LEN(F4200)-2,1)="3","Bracelet",IF(MID(F4200,LEN(F4200)-2,1)="4","Ring",IF(MID(F4200,LEN(F4200)-2,1)="5","Anklet","")))))</x:f>
        <x:v>Earring</x:v>
      </x:c>
      <x:c r="H4200" s="367">
        <x:v>1</x:v>
      </x:c>
      <x:c r="I4200" s="495" t="s">
        <x:v>6487</x:v>
      </x:c>
      <x:c r="J4200" s="240" t="s">
        <x:v>4183</x:v>
      </x:c>
      <x:c r="K4200" s="240">
        <x:v>150</x:v>
      </x:c>
    </x:row>
    <x:row r="4201" spans="3:11">
      <x:c r="C4201" s="241" t="s">
        <x:v>9079</x:v>
      </x:c>
      <x:c r="D4201" s="240" t="str">
        <x:f t="shared" si="39"/>
        <x:v>Earring</x:v>
      </x:c>
      <x:c r="E4201" s="240">
        <x:v>1</x:v>
      </x:c>
      <x:c r="F4201" s="366" t="s">
        <x:v>6205</x:v>
      </x:c>
      <x:c r="G4201" s="367" t="str">
        <x:f>IF(MID(F4201,LEN(F4201)-2,1)="1","Earring",IF(MID(F4201,LEN(F4201)-2,1)="2","Necklace",IF(MID(F4201,LEN(F4201)-2,1)="3","Bracelet",IF(MID(F4201,LEN(F4201)-2,1)="4","Ring",IF(MID(F4201,LEN(F4201)-2,1)="5","Anklet","")))))</x:f>
        <x:v>Bracelet</x:v>
      </x:c>
      <x:c r="H4201" s="367">
        <x:v>1</x:v>
      </x:c>
      <x:c r="I4201" s="495"/>
      <x:c r="J4201" s="240" t="s">
        <x:v>4183</x:v>
      </x:c>
      <x:c r="K4201" s="240">
        <x:v>150</x:v>
      </x:c>
    </x:row>
    <x:row r="4202" spans="3:11">
      <x:c r="C4202" s="241" t="s">
        <x:v>6290</x:v>
      </x:c>
      <x:c r="D4202" s="240" t="str">
        <x:f t="shared" si="39"/>
        <x:v>Earring</x:v>
      </x:c>
      <x:c r="E4202" s="240">
        <x:v>1</x:v>
      </x:c>
      <x:c r="F4202" s="366" t="s">
        <x:v>6290</x:v>
      </x:c>
      <x:c r="G4202" s="367" t="str">
        <x:f>IF(MID(F4202,LEN(F4202)-2,1)="1","Earring",IF(MID(F4202,LEN(F4202)-2,1)="2","Necklace",IF(MID(F4202,LEN(F4202)-2,1)="3","Bracelet",IF(MID(F4202,LEN(F4202)-2,1)="4","Ring",IF(MID(F4202,LEN(F4202)-2,1)="5","Anklet","")))))</x:f>
        <x:v>Earring</x:v>
      </x:c>
      <x:c r="H4202" s="367">
        <x:v>1</x:v>
      </x:c>
      <x:c r="I4202" s="495"/>
      <x:c r="J4202" s="240" t="s">
        <x:v>10384</x:v>
      </x:c>
      <x:c r="K4202" s="240">
        <x:v>150</x:v>
      </x:c>
    </x:row>
    <x:row r="4203" spans="3:11">
      <x:c r="C4203" s="241" t="s">
        <x:v>4486</x:v>
      </x:c>
      <x:c r="D4203" s="240" t="str">
        <x:f t="shared" si="39"/>
        <x:v>Earring</x:v>
      </x:c>
      <x:c r="E4203" s="240">
        <x:v>1</x:v>
      </x:c>
      <x:c r="F4203" s="241" t="s">
        <x:v>4407</x:v>
      </x:c>
      <x:c r="G4203" s="240" t="str">
        <x:f>IF(MID(F4203,LEN(F4203)-2,1)="1","Earring",IF(MID(F4203,LEN(F4203)-2,1)="2","Necklace",IF(MID(F4203,LEN(F4203)-2,1)="3","Bracelet",IF(MID(F4203,LEN(F4203)-2,1)="4","Ring",IF(MID(F4203,LEN(F4203)-2,1)="5","Anklet","")))))</x:f>
        <x:v>Necklace</x:v>
      </x:c>
      <x:c r="H4203" s="240">
        <x:v>1</x:v>
      </x:c>
      <x:c r="I4203" s="495"/>
      <x:c r="J4203" s="240" t="s">
        <x:v>10384</x:v>
      </x:c>
      <x:c r="K4203" s="240">
        <x:v>170</x:v>
      </x:c>
    </x:row>
    <x:row r="4204" spans="3:11">
      <x:c r="C4204" s="241" t="s">
        <x:v>5981</x:v>
      </x:c>
      <x:c r="D4204" s="240" t="str">
        <x:f t="shared" si="39"/>
        <x:v>Earring</x:v>
      </x:c>
      <x:c r="E4204" s="240">
        <x:v>1</x:v>
      </x:c>
      <x:c r="F4204" s="241" t="s">
        <x:v>6023</x:v>
      </x:c>
      <x:c r="G4204" s="240" t="str">
        <x:f>IF(MID(F4204,LEN(F4204)-2,1)="1","Earring",IF(MID(F4204,LEN(F4204)-2,1)="2","Necklace",IF(MID(F4204,LEN(F4204)-2,1)="3","Bracelet",IF(MID(F4204,LEN(F4204)-2,1)="4","Ring",IF(MID(F4204,LEN(F4204)-2,1)="5","Anklet","")))))</x:f>
        <x:v>Necklace</x:v>
      </x:c>
      <x:c r="H4204" s="240">
        <x:v>1</x:v>
      </x:c>
      <x:c r="I4204" s="495" t="s">
        <x:v>6487</x:v>
      </x:c>
      <x:c r="J4204" s="240" t="s">
        <x:v>12607</x:v>
      </x:c>
      <x:c r="K4204" s="240">
        <x:v>150</x:v>
      </x:c>
    </x:row>
    <x:row r="4205" spans="3:11">
      <x:c r="C4205" s="241" t="s">
        <x:v>12494</x:v>
      </x:c>
      <x:c r="D4205" s="240" t="str">
        <x:f t="shared" si="39"/>
        <x:v>Earring</x:v>
      </x:c>
      <x:c r="E4205" s="240">
        <x:v>1</x:v>
      </x:c>
      <x:c r="F4205" s="241" t="s">
        <x:v>5993</x:v>
      </x:c>
      <x:c r="G4205" s="240" t="str">
        <x:f>IF(MID(F4205,LEN(F4205)-2,1)="1","Earring",IF(MID(F4205,LEN(F4205)-2,1)="2","Necklace",IF(MID(F4205,LEN(F4205)-2,1)="3","Bracelet",IF(MID(F4205,LEN(F4205)-2,1)="4","Ring",IF(MID(F4205,LEN(F4205)-2,1)="5","Anklet","")))))</x:f>
        <x:v>Ring</x:v>
      </x:c>
      <x:c r="H4205" s="240">
        <x:v>1</x:v>
      </x:c>
      <x:c r="I4205" s="495" t="s">
        <x:v>6487</x:v>
      </x:c>
      <x:c r="J4205" s="240" t="s">
        <x:v>10384</x:v>
      </x:c>
      <x:c r="K4205" s="240">
        <x:v>240</x:v>
      </x:c>
    </x:row>
    <x:row r="4206" spans="3:11">
      <x:c r="C4206" s="241" t="s">
        <x:v>12667</x:v>
      </x:c>
      <x:c r="D4206" s="240" t="str">
        <x:f t="shared" si="39"/>
        <x:v>Earring</x:v>
      </x:c>
      <x:c r="E4206" s="240">
        <x:v>1</x:v>
      </x:c>
      <x:c r="F4206" s="396" t="s">
        <x:v>4466</x:v>
      </x:c>
      <x:c r="G4206" s="397" t="str">
        <x:f>IF(MID(F4206,LEN(F4206)-2,1)="1","Earring",IF(MID(F4206,LEN(F4206)-2,1)="2","Necklace",IF(MID(F4206,LEN(F4206)-2,1)="3","Bracelet",IF(MID(F4206,LEN(F4206)-2,1)="4","Ring",IF(MID(F4206,LEN(F4206)-2,1)="5","Anklet","")))))</x:f>
        <x:v>Necklace</x:v>
      </x:c>
      <x:c r="H4206" s="397">
        <x:v>1</x:v>
      </x:c>
      <x:c r="I4206" s="495"/>
      <x:c r="J4206" s="240" t="s">
        <x:v>10384</x:v>
      </x:c>
      <x:c r="K4206" s="240">
        <x:v>150</x:v>
      </x:c>
    </x:row>
    <x:row r="4207" spans="3:11">
      <x:c r="C4207" s="241" t="s">
        <x:v>5585</x:v>
      </x:c>
      <x:c r="D4207" s="240" t="str">
        <x:f t="shared" si="39"/>
        <x:v>Earring</x:v>
      </x:c>
      <x:c r="E4207" s="240">
        <x:v>1</x:v>
      </x:c>
      <x:c r="F4207" s="396" t="s">
        <x:v>4486</x:v>
      </x:c>
      <x:c r="G4207" s="397" t="str">
        <x:f>IF(MID(F4207,LEN(F4207)-2,1)="1","Earring",IF(MID(F4207,LEN(F4207)-2,1)="2","Necklace",IF(MID(F4207,LEN(F4207)-2,1)="3","Bracelet",IF(MID(F4207,LEN(F4207)-2,1)="4","Ring",IF(MID(F4207,LEN(F4207)-2,1)="5","Anklet","")))))</x:f>
        <x:v>Earring</x:v>
      </x:c>
      <x:c r="H4207" s="397">
        <x:v>1</x:v>
      </x:c>
      <x:c r="I4207" s="495" t="s">
        <x:v>6487</x:v>
      </x:c>
      <x:c r="J4207" s="240" t="s">
        <x:v>4183</x:v>
      </x:c>
      <x:c r="K4207" s="240">
        <x:v>160</x:v>
      </x:c>
    </x:row>
    <x:row r="4208" spans="3:11">
      <x:c r="C4208" s="241" t="s">
        <x:v>5923</x:v>
      </x:c>
      <x:c r="D4208" s="240" t="str">
        <x:f t="shared" si="39"/>
        <x:v>Earring</x:v>
      </x:c>
      <x:c r="E4208" s="240">
        <x:v>1</x:v>
      </x:c>
      <x:c r="F4208" s="241" t="s">
        <x:v>5981</x:v>
      </x:c>
      <x:c r="G4208" s="240" t="str">
        <x:f>IF(MID(F4208,LEN(F4208)-2,1)="1","Earring",IF(MID(F4208,LEN(F4208)-2,1)="2","Necklace",IF(MID(F4208,LEN(F4208)-2,1)="3","Bracelet",IF(MID(F4208,LEN(F4208)-2,1)="4","Ring",IF(MID(F4208,LEN(F4208)-2,1)="5","Anklet","")))))</x:f>
        <x:v>Earring</x:v>
      </x:c>
      <x:c r="H4208" s="240">
        <x:v>1</x:v>
      </x:c>
      <x:c r="I4208" s="495"/>
      <x:c r="J4208" s="240" t="s">
        <x:v>10384</x:v>
      </x:c>
      <x:c r="K4208" s="240">
        <x:v>130</x:v>
      </x:c>
    </x:row>
    <x:row r="4209" spans="3:11">
      <x:c r="C4209" s="241" t="s">
        <x:v>1953</x:v>
      </x:c>
      <x:c r="D4209" s="240" t="str">
        <x:f t="shared" si="39"/>
        <x:v>Earring</x:v>
      </x:c>
      <x:c r="E4209" s="240">
        <x:v>2</x:v>
      </x:c>
      <x:c r="F4209" s="241" t="s">
        <x:v>12494</x:v>
      </x:c>
      <x:c r="G4209" s="240" t="str">
        <x:f>IF(MID(F4209,LEN(F4209)-2,1)="1","Earring",IF(MID(F4209,LEN(F4209)-2,1)="2","Necklace",IF(MID(F4209,LEN(F4209)-2,1)="3","Bracelet",IF(MID(F4209,LEN(F4209)-2,1)="4","Ring",IF(MID(F4209,LEN(F4209)-2,1)="5","Anklet","")))))</x:f>
        <x:v>Earring</x:v>
      </x:c>
      <x:c r="H4209" s="240">
        <x:v>1</x:v>
      </x:c>
      <x:c r="I4209" s="495" t="s">
        <x:v>6487</x:v>
      </x:c>
      <x:c r="J4209" s="240" t="s">
        <x:v>9854</x:v>
      </x:c>
      <x:c r="K4209" s="240">
        <x:v>160</x:v>
      </x:c>
    </x:row>
    <x:row r="4210" spans="3:11">
      <x:c r="C4210" s="241" t="s">
        <x:v>11317</x:v>
      </x:c>
      <x:c r="D4210" s="240" t="str">
        <x:f t="shared" si="39"/>
        <x:v>Necklace</x:v>
      </x:c>
      <x:c r="E4210" s="240">
        <x:v>1</x:v>
      </x:c>
      <x:c r="F4210" s="241" t="s">
        <x:v>12667</x:v>
      </x:c>
      <x:c r="G4210" s="240" t="str">
        <x:f>IF(MID(F4210,LEN(F4210)-2,1)="1","Earring",IF(MID(F4210,LEN(F4210)-2,1)="2","Necklace",IF(MID(F4210,LEN(F4210)-2,1)="3","Bracelet",IF(MID(F4210,LEN(F4210)-2,1)="4","Ring",IF(MID(F4210,LEN(F4210)-2,1)="5","Anklet","")))))</x:f>
        <x:v>Earring</x:v>
      </x:c>
      <x:c r="H4210" s="240">
        <x:v>1</x:v>
      </x:c>
      <x:c r="I4210" s="495" t="s">
        <x:v>6487</x:v>
      </x:c>
      <x:c r="J4210" s="240" t="s">
        <x:v>4183</x:v>
      </x:c>
      <x:c r="K4210" s="240">
        <x:v>180</x:v>
      </x:c>
    </x:row>
    <x:row r="4211" spans="3:11">
      <x:c r="C4211" s="241" t="s">
        <x:v>11332</x:v>
      </x:c>
      <x:c r="D4211" s="240" t="str">
        <x:f t="shared" si="39"/>
        <x:v>Bracelet</x:v>
      </x:c>
      <x:c r="E4211" s="240">
        <x:v>1</x:v>
      </x:c>
      <x:c r="F4211" s="241" t="s">
        <x:v>5585</x:v>
      </x:c>
      <x:c r="G4211" s="240" t="str">
        <x:f>IF(MID(F4211,LEN(F4211)-2,1)="1","Earring",IF(MID(F4211,LEN(F4211)-2,1)="2","Necklace",IF(MID(F4211,LEN(F4211)-2,1)="3","Bracelet",IF(MID(F4211,LEN(F4211)-2,1)="4","Ring",IF(MID(F4211,LEN(F4211)-2,1)="5","Anklet","")))))</x:f>
        <x:v>Earring</x:v>
      </x:c>
      <x:c r="H4211" s="240">
        <x:v>1</x:v>
      </x:c>
      <x:c r="I4211" s="495"/>
      <x:c r="J4211" s="240" t="s">
        <x:v>10384</x:v>
      </x:c>
      <x:c r="K4211" s="240">
        <x:v>190</x:v>
      </x:c>
    </x:row>
    <x:row r="4212" spans="3:11">
      <x:c r="C4212" s="241" t="s">
        <x:v>4407</x:v>
      </x:c>
      <x:c r="D4212" s="240" t="str">
        <x:f t="shared" si="39"/>
        <x:v>Necklace</x:v>
      </x:c>
      <x:c r="E4212" s="240">
        <x:v>1</x:v>
      </x:c>
      <x:c r="F4212" s="241" t="s">
        <x:v>8445</x:v>
      </x:c>
      <x:c r="G4212" s="240" t="str">
        <x:f>IF(MID(F4212,LEN(F4212)-2,1)="1","Earring",IF(MID(F4212,LEN(F4212)-2,1)="2","Necklace",IF(MID(F4212,LEN(F4212)-2,1)="3","Bracelet",IF(MID(F4212,LEN(F4212)-2,1)="4","Ring",IF(MID(F4212,LEN(F4212)-2,1)="5","Anklet","")))))</x:f>
        <x:v>Bracelet</x:v>
      </x:c>
      <x:c r="H4212" s="240">
        <x:v>1</x:v>
      </x:c>
      <x:c r="I4212" s="495"/>
      <x:c r="J4212" s="240" t="s">
        <x:v>10384</x:v>
      </x:c>
      <x:c r="K4212" s="240">
        <x:v>180</x:v>
      </x:c>
    </x:row>
    <x:row r="4213" spans="3:11">
      <x:c r="C4213" s="241" t="s">
        <x:v>6023</x:v>
      </x:c>
      <x:c r="D4213" s="240" t="str">
        <x:f t="shared" si="39"/>
        <x:v>Necklace</x:v>
      </x:c>
      <x:c r="E4213" s="240">
        <x:v>1</x:v>
      </x:c>
      <x:c r="F4213" s="241" t="s">
        <x:v>8120</x:v>
      </x:c>
      <x:c r="G4213" s="240" t="str">
        <x:f>IF(MID(F4213,LEN(F4213)-2,1)="1","Earring",IF(MID(F4213,LEN(F4213)-2,1)="2","Necklace",IF(MID(F4213,LEN(F4213)-2,1)="3","Bracelet",IF(MID(F4213,LEN(F4213)-2,1)="4","Ring",IF(MID(F4213,LEN(F4213)-2,1)="5","Anklet","")))))</x:f>
        <x:v>Necklace</x:v>
      </x:c>
      <x:c r="H4213" s="240">
        <x:v>1</x:v>
      </x:c>
      <x:c r="I4213" s="495" t="s">
        <x:v>6487</x:v>
      </x:c>
      <x:c r="J4213" s="240" t="s">
        <x:v>4183</x:v>
      </x:c>
      <x:c r="K4213" s="240">
        <x:v>280</x:v>
      </x:c>
    </x:row>
    <x:row r="4214" spans="3:11">
      <x:c r="C4214" s="241" t="s">
        <x:v>4466</x:v>
      </x:c>
      <x:c r="D4214" s="240" t="str">
        <x:f t="shared" si="39"/>
        <x:v>Necklace</x:v>
      </x:c>
      <x:c r="E4214" s="240">
        <x:v>1</x:v>
      </x:c>
      <x:c r="F4214" s="241" t="s">
        <x:v>5923</x:v>
      </x:c>
      <x:c r="G4214" s="240" t="str">
        <x:f>IF(MID(F4214,LEN(F4214)-2,1)="1","Earring",IF(MID(F4214,LEN(F4214)-2,1)="2","Necklace",IF(MID(F4214,LEN(F4214)-2,1)="3","Bracelet",IF(MID(F4214,LEN(F4214)-2,1)="4","Ring",IF(MID(F4214,LEN(F4214)-2,1)="5","Anklet","")))))</x:f>
        <x:v>Earring</x:v>
      </x:c>
      <x:c r="H4214" s="240">
        <x:v>1</x:v>
      </x:c>
      <x:c r="I4214" s="495"/>
      <x:c r="J4214" s="240" t="s">
        <x:v>4183</x:v>
      </x:c>
      <x:c r="K4214" s="240">
        <x:v>180</x:v>
      </x:c>
    </x:row>
    <x:row r="4215" spans="3:11">
      <x:c r="C4215" s="241" t="s">
        <x:v>8120</x:v>
      </x:c>
      <x:c r="D4215" s="240" t="str">
        <x:f t="shared" si="39"/>
        <x:v>Necklace</x:v>
      </x:c>
      <x:c r="E4215" s="240">
        <x:v>1</x:v>
      </x:c>
      <x:c r="F4215" s="241" t="s">
        <x:v>11241</x:v>
      </x:c>
      <x:c r="G4215" s="240" t="str">
        <x:f>IF(MID(F4215,LEN(F4215)-2,1)="1","Earring",IF(MID(F4215,LEN(F4215)-2,1)="2","Necklace",IF(MID(F4215,LEN(F4215)-2,1)="3","Bracelet",IF(MID(F4215,LEN(F4215)-2,1)="4","Ring",IF(MID(F4215,LEN(F4215)-2,1)="5","Anklet","")))))</x:f>
        <x:v>Bracelet</x:v>
      </x:c>
      <x:c r="H4215" s="240">
        <x:v>1</x:v>
      </x:c>
      <x:c r="I4215" s="495"/>
      <x:c r="J4215" s="240" t="s">
        <x:v>10384</x:v>
      </x:c>
      <x:c r="K4215" s="240">
        <x:v>150</x:v>
      </x:c>
    </x:row>
    <x:row r="4216" spans="3:11">
      <x:c r="C4216" s="241" t="s">
        <x:v>9269</x:v>
      </x:c>
      <x:c r="D4216" s="240" t="str">
        <x:f t="shared" si="39"/>
        <x:v>Necklace</x:v>
      </x:c>
      <x:c r="E4216" s="240">
        <x:v>2</x:v>
      </x:c>
      <x:c r="F4216" s="280" t="s">
        <x:v>9269</x:v>
      </x:c>
      <x:c r="G4216" s="281" t="str">
        <x:f>IF(MID(F4216,LEN(F4216)-2,1)="1","Earring",IF(MID(F4216,LEN(F4216)-2,1)="2","Necklace",IF(MID(F4216,LEN(F4216)-2,1)="3","Bracelet",IF(MID(F4216,LEN(F4216)-2,1)="4","Ring",IF(MID(F4216,LEN(F4216)-2,1)="5","Anklet","")))))</x:f>
        <x:v>Necklace</x:v>
      </x:c>
      <x:c r="H4216" s="281">
        <x:v>2</x:v>
      </x:c>
      <x:c r="I4216" s="495" t="s">
        <x:v>10339</x:v>
      </x:c>
      <x:c r="J4216" s="240" t="s">
        <x:v>4183</x:v>
      </x:c>
      <x:c r="K4216" s="240">
        <x:v>340</x:v>
      </x:c>
    </x:row>
    <x:row r="4217" spans="3:11">
      <x:c r="C4217" s="241" t="s">
        <x:v>1958</x:v>
      </x:c>
      <x:c r="D4217" s="240" t="str">
        <x:f t="shared" si="39"/>
        <x:v>Ring</x:v>
      </x:c>
      <x:c r="E4217" s="240">
        <x:v>1</x:v>
      </x:c>
      <x:c r="F4217" s="280" t="s">
        <x:v>4470</x:v>
      </x:c>
      <x:c r="G4217" s="281" t="str">
        <x:f>IF(MID(F4217,LEN(F4217)-2,1)="1","Earring",IF(MID(F4217,LEN(F4217)-2,1)="2","Necklace",IF(MID(F4217,LEN(F4217)-2,1)="3","Bracelet",IF(MID(F4217,LEN(F4217)-2,1)="4","Ring",IF(MID(F4217,LEN(F4217)-2,1)="5","Anklet","")))))</x:f>
        <x:v>Bracelet</x:v>
      </x:c>
      <x:c r="H4217" s="281">
        <x:v>1</x:v>
      </x:c>
      <x:c r="I4217" s="495"/>
      <x:c r="J4217" s="240" t="s">
        <x:v>4183</x:v>
      </x:c>
      <x:c r="K4217" s="240">
        <x:v>190</x:v>
      </x:c>
    </x:row>
    <x:row r="4218" spans="3:11">
      <x:c r="C4218" s="241" t="s">
        <x:v>8449</x:v>
      </x:c>
      <x:c r="D4218" s="240" t="str">
        <x:f t="shared" si="39"/>
        <x:v>Ring</x:v>
      </x:c>
      <x:c r="E4218" s="240">
        <x:v>1</x:v>
      </x:c>
      <x:c r="F4218" s="280" t="s">
        <x:v>4354</x:v>
      </x:c>
      <x:c r="G4218" s="281" t="str">
        <x:f>IF(MID(F4218,LEN(F4218)-2,1)="1","Earring",IF(MID(F4218,LEN(F4218)-2,1)="2","Necklace",IF(MID(F4218,LEN(F4218)-2,1)="3","Bracelet",IF(MID(F4218,LEN(F4218)-2,1)="4","Ring",IF(MID(F4218,LEN(F4218)-2,1)="5","Anklet","")))))</x:f>
        <x:v>Bracelet</x:v>
      </x:c>
      <x:c r="H4218" s="281">
        <x:v>1</x:v>
      </x:c>
      <x:c r="I4218" s="495" t="s">
        <x:v>10339</x:v>
      </x:c>
      <x:c r="J4218" s="240" t="s">
        <x:v>4183</x:v>
      </x:c>
      <x:c r="K4218" s="240">
        <x:v>240</x:v>
      </x:c>
    </x:row>
    <x:row r="4219" spans="3:11">
      <x:c r="C4219" s="241" t="s">
        <x:v>5993</x:v>
      </x:c>
      <x:c r="D4219" s="240" t="str">
        <x:f t="shared" si="39"/>
        <x:v>Ring</x:v>
      </x:c>
      <x:c r="E4219" s="240">
        <x:v>1</x:v>
      </x:c>
      <x:c r="F4219" s="280" t="s">
        <x:v>1953</x:v>
      </x:c>
      <x:c r="G4219" s="281" t="str">
        <x:f>IF(MID(F4219,LEN(F4219)-2,1)="1","Earring",IF(MID(F4219,LEN(F4219)-2,1)="2","Necklace",IF(MID(F4219,LEN(F4219)-2,1)="3","Bracelet",IF(MID(F4219,LEN(F4219)-2,1)="4","Ring",IF(MID(F4219,LEN(F4219)-2,1)="5","Anklet","")))))</x:f>
        <x:v>Earring</x:v>
      </x:c>
      <x:c r="H4219" s="281">
        <x:v>2</x:v>
      </x:c>
      <x:c r="I4219" s="495" t="s">
        <x:v>10339</x:v>
      </x:c>
      <x:c r="J4219" s="240" t="s">
        <x:v>10384</x:v>
      </x:c>
      <x:c r="K4219" s="240">
        <x:v>100</x:v>
      </x:c>
    </x:row>
    <x:row r="4220" spans="5:5">
      <x:c r="E4220" s="240">
        <x:f>SUM(E4190:E4219)</x:f>
        <x:v>32</x:v>
      </x:c>
    </x:row>
    <x:row r="4221" spans="1:11">
      <x:c r="A4221" s="232">
        <x:v>46003</x:v>
      </x:c>
      <x:c r="B4221" s="499" t="s">
        <x:v>10292</x:v>
      </x:c>
      <x:c r="C4221" s="241" t="s">
        <x:v>8448</x:v>
      </x:c>
      <x:c r="D4221" s="240" t="s">
        <x:v>4007</x:v>
      </x:c>
      <x:c r="E4221" s="240">
        <x:v>1</x:v>
      </x:c>
      <x:c r="F4221" s="241" t="s">
        <x:v>2434</x:v>
      </x:c>
      <x:c r="G4221" s="240" t="str">
        <x:f>IF(MID(F4221,LEN(F4221)-2,1)="1","Earring",IF(MID(F4221,LEN(F4221)-2,1)="2","Necklace",IF(MID(F4221,LEN(F4221)-2,1)="3","Bracelet",IF(MID(F4221,LEN(F4221)-2,1)="4","Ring",IF(MID(F4221,LEN(F4221)-2,1)="5","Anklet","")))))</x:f>
        <x:v>Bracelet</x:v>
      </x:c>
      <x:c r="H4221" s="240">
        <x:v>1</x:v>
      </x:c>
      <x:c r="I4221" s="495" t="s">
        <x:v>10339</x:v>
      </x:c>
      <x:c r="J4221" s="240" t="s">
        <x:v>10358</x:v>
      </x:c>
      <x:c r="K4221" s="240">
        <x:v>190</x:v>
      </x:c>
    </x:row>
    <x:row r="4222" spans="3:11">
      <x:c r="C4222" s="241" t="s">
        <x:v>4388</x:v>
      </x:c>
      <x:c r="D4222" s="240" t="s">
        <x:v>4007</x:v>
      </x:c>
      <x:c r="E4222" s="240">
        <x:v>1</x:v>
      </x:c>
      <x:c r="F4222" s="789" t="s">
        <x:v>5696</x:v>
      </x:c>
      <x:c r="G4222" s="790" t="str">
        <x:f>IF(MID(F4222,LEN(F4222)-2,1)="1","Earring",IF(MID(F4222,LEN(F4222)-2,1)="2","Necklace",IF(MID(F4222,LEN(F4222)-2,1)="3","Bracelet",IF(MID(F4222,LEN(F4222)-2,1)="4","Ring",IF(MID(F4222,LEN(F4222)-2,1)="5","Anklet","")))))</x:f>
        <x:v>Ring</x:v>
      </x:c>
      <x:c r="H4222" s="790">
        <x:v>1</x:v>
      </x:c>
      <x:c r="I4222" s="495"/>
      <x:c r="J4222" s="240" t="s">
        <x:v>12607</x:v>
      </x:c>
      <x:c r="K4222" s="240">
        <x:v>170</x:v>
      </x:c>
    </x:row>
    <x:row r="4223" spans="3:11">
      <x:c r="C4223" s="241" t="s">
        <x:v>8367</x:v>
      </x:c>
      <x:c r="D4223" s="240" t="s">
        <x:v>4007</x:v>
      </x:c>
      <x:c r="E4223" s="240">
        <x:v>1</x:v>
      </x:c>
      <x:c r="F4223" s="241" t="s">
        <x:v>11497</x:v>
      </x:c>
      <x:c r="G4223" s="240" t="s">
        <x:v>4027</x:v>
      </x:c>
      <x:c r="H4223" s="240">
        <x:v>1</x:v>
      </x:c>
      <x:c r="I4223" s="495"/>
      <x:c r="J4223" s="240" t="s">
        <x:v>10384</x:v>
      </x:c>
      <x:c r="K4223" s="240">
        <x:v>150</x:v>
      </x:c>
    </x:row>
    <x:row r="4224" spans="3:11">
      <x:c r="C4224" s="241" t="s">
        <x:v>7916</x:v>
      </x:c>
      <x:c r="D4224" s="240" t="str">
        <x:f t="shared" ref="D4224:D4266" si="40">IF(MID(C4224,LEN(C4224)-2,1)="1","Earring",IF(MID(C4224,LEN(C4224)-2,1)="2","Necklace",IF(MID(C4224,LEN(C4224)-2,1)="3","Bracelet",IF(MID(C4224,LEN(C4224)-2,1)="4","Ring",IF(MID(C4224,LEN(C4224)-2,1)="5","Anklet","")))))</x:f>
        <x:v>Bracelet</x:v>
      </x:c>
      <x:c r="E4224" s="240">
        <x:v>1</x:v>
      </x:c>
      <x:c r="F4224" s="787" t="s">
        <x:v>2597</x:v>
      </x:c>
      <x:c r="G4224" s="788" t="str">
        <x:f>IF(MID(F4224,LEN(F4224)-2,1)="1","Earring",IF(MID(F4224,LEN(F4224)-2,1)="2","Necklace",IF(MID(F4224,LEN(F4224)-2,1)="3","Bracelet",IF(MID(F4224,LEN(F4224)-2,1)="4","Ring",IF(MID(F4224,LEN(F4224)-2,1)="5","Anklet","")))))</x:f>
        <x:v>Ring</x:v>
      </x:c>
      <x:c r="H4224" s="788">
        <x:v>1</x:v>
      </x:c>
      <x:c r="I4224" s="495" t="s">
        <x:v>10339</x:v>
      </x:c>
      <x:c r="J4224" s="240" t="s">
        <x:v>4183</x:v>
      </x:c>
      <x:c r="K4224" s="240">
        <x:v>290</x:v>
      </x:c>
    </x:row>
    <x:row r="4225" spans="3:11">
      <x:c r="C4225" s="241" t="s">
        <x:v>4440</x:v>
      </x:c>
      <x:c r="D4225" s="240" t="str">
        <x:f t="shared" si="40"/>
        <x:v>Bracelet</x:v>
      </x:c>
      <x:c r="E4225" s="240">
        <x:v>1</x:v>
      </x:c>
      <x:c r="F4225" s="241" t="s">
        <x:v>5713</x:v>
      </x:c>
      <x:c r="G4225" s="240" t="str">
        <x:f>IF(MID(F4225,LEN(F4225)-2,1)="1","Earring",IF(MID(F4225,LEN(F4225)-2,1)="2","Necklace",IF(MID(F4225,LEN(F4225)-2,1)="3","Bracelet",IF(MID(F4225,LEN(F4225)-2,1)="4","Ring",IF(MID(F4225,LEN(F4225)-2,1)="5","Anklet","")))))</x:f>
        <x:v>Ring</x:v>
      </x:c>
      <x:c r="H4225" s="240">
        <x:v>1</x:v>
      </x:c>
      <x:c r="I4225" s="495" t="s">
        <x:v>10339</x:v>
      </x:c>
      <x:c r="J4225" s="240" t="s">
        <x:v>12607</x:v>
      </x:c>
      <x:c r="K4225" s="240">
        <x:v>130</x:v>
      </x:c>
    </x:row>
    <x:row r="4226" spans="3:11">
      <x:c r="C4226" s="241" t="s">
        <x:v>9029</x:v>
      </x:c>
      <x:c r="D4226" s="240" t="str">
        <x:f t="shared" si="40"/>
        <x:v>Bracelet</x:v>
      </x:c>
      <x:c r="E4226" s="240">
        <x:v>1</x:v>
      </x:c>
      <x:c r="F4226" s="375" t="s">
        <x:v>11473</x:v>
      </x:c>
      <x:c r="G4226" s="376" t="str">
        <x:f>IF(MID(F4226,LEN(F4226)-2,1)="1","Earring",IF(MID(F4226,LEN(F4226)-2,1)="2","Necklace",IF(MID(F4226,LEN(F4226)-2,1)="3","Bracelet",IF(MID(F4226,LEN(F4226)-2,1)="4","Ring",IF(MID(F4226,LEN(F4226)-2,1)="5","Anklet","")))))</x:f>
        <x:v>Ring</x:v>
      </x:c>
      <x:c r="H4226" s="376">
        <x:v>2</x:v>
      </x:c>
      <x:c r="I4226" s="495"/>
      <x:c r="J4226" s="240" t="s">
        <x:v>10384</x:v>
      </x:c>
      <x:c r="K4226" s="240">
        <x:v>130</x:v>
      </x:c>
    </x:row>
    <x:row r="4227" spans="3:11">
      <x:c r="C4227" s="241" t="s">
        <x:v>9219</x:v>
      </x:c>
      <x:c r="D4227" s="240" t="str">
        <x:f t="shared" si="40"/>
        <x:v>Bracelet</x:v>
      </x:c>
      <x:c r="E4227" s="240">
        <x:v>1</x:v>
      </x:c>
      <x:c r="F4227" s="241" t="s">
        <x:v>11396</x:v>
      </x:c>
      <x:c r="G4227" s="240" t="str">
        <x:f>IF(MID(F4227,LEN(F4227)-2,1)="1","Earring",IF(MID(F4227,LEN(F4227)-2,1)="2","Necklace",IF(MID(F4227,LEN(F4227)-2,1)="3","Bracelet",IF(MID(F4227,LEN(F4227)-2,1)="4","Ring",IF(MID(F4227,LEN(F4227)-2,1)="5","Anklet","")))))</x:f>
        <x:v>Necklace</x:v>
      </x:c>
      <x:c r="H4227" s="240">
        <x:v>1</x:v>
      </x:c>
      <x:c r="I4227" s="495" t="s">
        <x:v>6487</x:v>
      </x:c>
      <x:c r="J4227" s="240" t="s">
        <x:v>12607</x:v>
      </x:c>
      <x:c r="K4227" s="240">
        <x:v>180</x:v>
      </x:c>
    </x:row>
    <x:row r="4228" spans="3:11">
      <x:c r="C4228" s="241" t="s">
        <x:v>1990</x:v>
      </x:c>
      <x:c r="D4228" s="240" t="str">
        <x:f t="shared" si="40"/>
        <x:v>Bracelet</x:v>
      </x:c>
      <x:c r="E4228" s="240">
        <x:v>1</x:v>
      </x:c>
      <x:c r="F4228" s="451" t="s">
        <x:v>12396</x:v>
      </x:c>
      <x:c r="G4228" s="452" t="str">
        <x:f>IF(MID(F4228,LEN(F4228)-2,1)="1","Earring",IF(MID(F4228,LEN(F4228)-2,1)="2","Necklace",IF(MID(F4228,LEN(F4228)-2,1)="3","Bracelet",IF(MID(F4228,LEN(F4228)-2,1)="4","Ring",IF(MID(F4228,LEN(F4228)-2,1)="5","Anklet","")))))</x:f>
        <x:v>Earring</x:v>
      </x:c>
      <x:c r="H4228" s="452">
        <x:v>1</x:v>
      </x:c>
      <x:c r="I4228" s="495" t="s">
        <x:v>10339</x:v>
      </x:c>
      <x:c r="J4228" s="240" t="s">
        <x:v>3797</x:v>
      </x:c>
      <x:c r="K4228" s="240">
        <x:v>230</x:v>
      </x:c>
    </x:row>
    <x:row r="4229" spans="3:11">
      <x:c r="C4229" s="241" t="s">
        <x:v>4492</x:v>
      </x:c>
      <x:c r="D4229" s="240" t="str">
        <x:f t="shared" si="40"/>
        <x:v>Bracelet</x:v>
      </x:c>
      <x:c r="E4229" s="240">
        <x:v>1</x:v>
      </x:c>
      <x:c r="F4229" s="241" t="s">
        <x:v>6117</x:v>
      </x:c>
      <x:c r="G4229" s="240" t="str">
        <x:f>IF(MID(F4229,LEN(F4229)-2,1)="1","Earring",IF(MID(F4229,LEN(F4229)-2,1)="2","Necklace",IF(MID(F4229,LEN(F4229)-2,1)="3","Bracelet",IF(MID(F4229,LEN(F4229)-2,1)="4","Ring",IF(MID(F4229,LEN(F4229)-2,1)="5","Anklet","")))))</x:f>
        <x:v>Earring</x:v>
      </x:c>
      <x:c r="H4229" s="240">
        <x:v>2</x:v>
      </x:c>
      <x:c r="I4229" s="495" t="s">
        <x:v>10339</x:v>
      </x:c>
      <x:c r="J4229" s="240" t="s">
        <x:v>3797</x:v>
      </x:c>
      <x:c r="K4229" s="240">
        <x:v>160</x:v>
      </x:c>
    </x:row>
    <x:row r="4230" spans="3:11">
      <x:c r="C4230" s="241" t="s">
        <x:v>7925</x:v>
      </x:c>
      <x:c r="D4230" s="240" t="str">
        <x:f t="shared" si="40"/>
        <x:v>Earring</x:v>
      </x:c>
      <x:c r="E4230" s="240">
        <x:v>1</x:v>
      </x:c>
      <x:c r="F4230" s="342" t="s">
        <x:v>4440</x:v>
      </x:c>
      <x:c r="G4230" s="343" t="str">
        <x:f>IF(MID(F4230,LEN(F4230)-2,1)="1","Earring",IF(MID(F4230,LEN(F4230)-2,1)="2","Necklace",IF(MID(F4230,LEN(F4230)-2,1)="3","Bracelet",IF(MID(F4230,LEN(F4230)-2,1)="4","Ring",IF(MID(F4230,LEN(F4230)-2,1)="5","Anklet","")))))</x:f>
        <x:v>Bracelet</x:v>
      </x:c>
      <x:c r="H4230" s="343">
        <x:v>1</x:v>
      </x:c>
      <x:c r="I4230" s="495" t="s">
        <x:v>10339</x:v>
      </x:c>
      <x:c r="J4230" s="240" t="s">
        <x:v>3797</x:v>
      </x:c>
      <x:c r="K4230" s="240">
        <x:v>220</x:v>
      </x:c>
    </x:row>
    <x:row r="4231" spans="3:11">
      <x:c r="C4231" s="241" t="s">
        <x:v>6117</x:v>
      </x:c>
      <x:c r="D4231" s="240" t="str">
        <x:f t="shared" si="40"/>
        <x:v>Earring</x:v>
      </x:c>
      <x:c r="E4231" s="240">
        <x:v>2</x:v>
      </x:c>
      <x:c r="F4231" s="342" t="s">
        <x:v>9188</x:v>
      </x:c>
      <x:c r="G4231" s="343" t="str">
        <x:f>IF(MID(F4231,LEN(F4231)-2,1)="1","Earring",IF(MID(F4231,LEN(F4231)-2,1)="2","Necklace",IF(MID(F4231,LEN(F4231)-2,1)="3","Bracelet",IF(MID(F4231,LEN(F4231)-2,1)="4","Ring",IF(MID(F4231,LEN(F4231)-2,1)="5","Anklet","")))))</x:f>
        <x:v>Earring</x:v>
      </x:c>
      <x:c r="H4231" s="343">
        <x:v>1</x:v>
      </x:c>
      <x:c r="I4231" s="495"/>
      <x:c r="J4231" s="240" t="s">
        <x:v>4183</x:v>
      </x:c>
      <x:c r="K4231" s="240">
        <x:v>160</x:v>
      </x:c>
    </x:row>
    <x:row r="4232" spans="3:11">
      <x:c r="C4232" s="241" t="s">
        <x:v>9188</x:v>
      </x:c>
      <x:c r="D4232" s="240" t="str">
        <x:f t="shared" si="40"/>
        <x:v>Earring</x:v>
      </x:c>
      <x:c r="E4232" s="240">
        <x:v>1</x:v>
      </x:c>
      <x:c r="F4232" s="342" t="s">
        <x:v>8442</x:v>
      </x:c>
      <x:c r="G4232" s="343" t="str">
        <x:f>IF(MID(F4232,LEN(F4232)-2,1)="1","Earring",IF(MID(F4232,LEN(F4232)-2,1)="2","Necklace",IF(MID(F4232,LEN(F4232)-2,1)="3","Bracelet",IF(MID(F4232,LEN(F4232)-2,1)="4","Ring",IF(MID(F4232,LEN(F4232)-2,1)="5","Anklet","")))))</x:f>
        <x:v>Earring</x:v>
      </x:c>
      <x:c r="H4232" s="343">
        <x:v>1</x:v>
      </x:c>
      <x:c r="I4232" s="495"/>
      <x:c r="J4232" s="240" t="s">
        <x:v>10384</x:v>
      </x:c>
      <x:c r="K4232" s="240">
        <x:v>160</x:v>
      </x:c>
    </x:row>
    <x:row r="4233" spans="3:11">
      <x:c r="C4233" s="241" t="s">
        <x:v>8442</x:v>
      </x:c>
      <x:c r="D4233" s="240" t="str">
        <x:f t="shared" si="40"/>
        <x:v>Earring</x:v>
      </x:c>
      <x:c r="E4233" s="240">
        <x:v>1</x:v>
      </x:c>
      <x:c r="F4233" s="241" t="s">
        <x:v>9068</x:v>
      </x:c>
      <x:c r="G4233" s="240" t="str">
        <x:f>IF(MID(F4233,LEN(F4233)-2,1)="1","Earring",IF(MID(F4233,LEN(F4233)-2,1)="2","Necklace",IF(MID(F4233,LEN(F4233)-2,1)="3","Bracelet",IF(MID(F4233,LEN(F4233)-2,1)="4","Ring",IF(MID(F4233,LEN(F4233)-2,1)="5","Anklet","")))))</x:f>
        <x:v>Earring</x:v>
      </x:c>
      <x:c r="H4233" s="240">
        <x:v>1</x:v>
      </x:c>
      <x:c r="I4233" s="495"/>
      <x:c r="J4233" s="240" t="s">
        <x:v>4183</x:v>
      </x:c>
      <x:c r="K4233" s="240">
        <x:v>130</x:v>
      </x:c>
    </x:row>
    <x:row r="4234" spans="3:11">
      <x:c r="C4234" s="241" t="s">
        <x:v>9068</x:v>
      </x:c>
      <x:c r="D4234" s="240" t="str">
        <x:f t="shared" si="40"/>
        <x:v>Earring</x:v>
      </x:c>
      <x:c r="E4234" s="240">
        <x:v>1</x:v>
      </x:c>
      <x:c r="F4234" s="241" t="s">
        <x:v>8448</x:v>
      </x:c>
      <x:c r="G4234" s="240" t="s">
        <x:v>4007</x:v>
      </x:c>
      <x:c r="H4234" s="240">
        <x:v>1</x:v>
      </x:c>
      <x:c r="I4234" s="495" t="s">
        <x:v>10339</x:v>
      </x:c>
      <x:c r="J4234" s="240" t="s">
        <x:v>10384</x:v>
      </x:c>
      <x:c r="K4234" s="240">
        <x:v>170</x:v>
      </x:c>
    </x:row>
    <x:row r="4235" spans="3:11">
      <x:c r="C4235" s="241" t="s">
        <x:v>9005</x:v>
      </x:c>
      <x:c r="D4235" s="240" t="str">
        <x:f t="shared" si="40"/>
        <x:v>Earring</x:v>
      </x:c>
      <x:c r="E4235" s="240">
        <x:v>2</x:v>
      </x:c>
      <x:c r="F4235" s="241" t="s">
        <x:v>6048</x:v>
      </x:c>
      <x:c r="G4235" s="240" t="s">
        <x:v>4027</x:v>
      </x:c>
      <x:c r="H4235" s="240">
        <x:v>1</x:v>
      </x:c>
      <x:c r="I4235" s="495"/>
      <x:c r="J4235" s="240" t="s">
        <x:v>10384</x:v>
      </x:c>
      <x:c r="K4235" s="240">
        <x:v>100</x:v>
      </x:c>
    </x:row>
    <x:row r="4236" spans="3:11">
      <x:c r="C4236" s="241" t="s">
        <x:v>2027</x:v>
      </x:c>
      <x:c r="D4236" s="240" t="str">
        <x:f t="shared" si="40"/>
        <x:v>Earring</x:v>
      </x:c>
      <x:c r="E4236" s="240">
        <x:v>1</x:v>
      </x:c>
      <x:c r="F4236" s="241" t="s">
        <x:v>9005</x:v>
      </x:c>
      <x:c r="G4236" s="240" t="str">
        <x:f>IF(MID(F4236,LEN(F4236)-2,1)="1","Earring",IF(MID(F4236,LEN(F4236)-2,1)="2","Necklace",IF(MID(F4236,LEN(F4236)-2,1)="3","Bracelet",IF(MID(F4236,LEN(F4236)-2,1)="4","Ring",IF(MID(F4236,LEN(F4236)-2,1)="5","Anklet","")))))</x:f>
        <x:v>Earring</x:v>
      </x:c>
      <x:c r="H4236" s="240">
        <x:v>2</x:v>
      </x:c>
      <x:c r="I4236" s="495" t="s">
        <x:v>6487</x:v>
      </x:c>
      <x:c r="J4236" s="240" t="s">
        <x:v>10384</x:v>
      </x:c>
      <x:c r="K4236" s="240">
        <x:v>140</x:v>
      </x:c>
    </x:row>
    <x:row r="4237" spans="3:11">
      <x:c r="C4237" s="241" t="s">
        <x:v>9159</x:v>
      </x:c>
      <x:c r="D4237" s="240" t="str">
        <x:f t="shared" si="40"/>
        <x:v>Earring</x:v>
      </x:c>
      <x:c r="E4237" s="240">
        <x:v>1</x:v>
      </x:c>
      <x:c r="F4237" s="462" t="s">
        <x:v>12526</x:v>
      </x:c>
      <x:c r="G4237" s="463" t="str">
        <x:f>IF(MID(F4237,LEN(F4237)-2,1)="1","Earring",IF(MID(F4237,LEN(F4237)-2,1)="2","Necklace",IF(MID(F4237,LEN(F4237)-2,1)="3","Bracelet",IF(MID(F4237,LEN(F4237)-2,1)="4","Ring",IF(MID(F4237,LEN(F4237)-2,1)="5","Anklet","")))))</x:f>
        <x:v>Ring</x:v>
      </x:c>
      <x:c r="H4237" s="463">
        <x:v>1</x:v>
      </x:c>
      <x:c r="I4237" s="495" t="s">
        <x:v>6487</x:v>
      </x:c>
      <x:c r="J4237" s="240" t="s">
        <x:v>10384</x:v>
      </x:c>
      <x:c r="K4237" s="240">
        <x:v>160</x:v>
      </x:c>
    </x:row>
    <x:row r="4238" spans="3:11">
      <x:c r="C4238" s="241" t="s">
        <x:v>2019</x:v>
      </x:c>
      <x:c r="D4238" s="240" t="str">
        <x:f t="shared" si="40"/>
        <x:v>Earring</x:v>
      </x:c>
      <x:c r="E4238" s="240">
        <x:v>1</x:v>
      </x:c>
      <x:c r="F4238" s="241" t="s">
        <x:v>9216</x:v>
      </x:c>
      <x:c r="G4238" s="240" t="str">
        <x:f>IF(MID(F4238,LEN(F4238)-2,1)="1","Earring",IF(MID(F4238,LEN(F4238)-2,1)="2","Necklace",IF(MID(F4238,LEN(F4238)-2,1)="3","Bracelet",IF(MID(F4238,LEN(F4238)-2,1)="4","Ring",IF(MID(F4238,LEN(F4238)-2,1)="5","Anklet","")))))</x:f>
        <x:v>Ring</x:v>
      </x:c>
      <x:c r="H4238" s="240">
        <x:v>1</x:v>
      </x:c>
      <x:c r="I4238" s="495" t="s">
        <x:v>10339</x:v>
      </x:c>
      <x:c r="J4238" s="240" t="s">
        <x:v>10384</x:v>
      </x:c>
      <x:c r="K4238" s="240">
        <x:v>140</x:v>
      </x:c>
    </x:row>
    <x:row r="4239" spans="3:11">
      <x:c r="C4239" s="241" t="s">
        <x:v>11410</x:v>
      </x:c>
      <x:c r="D4239" s="240" t="str">
        <x:f t="shared" si="40"/>
        <x:v>Earring</x:v>
      </x:c>
      <x:c r="E4239" s="240">
        <x:v>1</x:v>
      </x:c>
      <x:c r="F4239" s="241" t="s">
        <x:v>4495</x:v>
      </x:c>
      <x:c r="G4239" s="240" t="str">
        <x:f>IF(MID(F4239,LEN(F4239)-2,1)="1","Earring",IF(MID(F4239,LEN(F4239)-2,1)="2","Necklace",IF(MID(F4239,LEN(F4239)-2,1)="3","Bracelet",IF(MID(F4239,LEN(F4239)-2,1)="4","Ring",IF(MID(F4239,LEN(F4239)-2,1)="5","Anklet","")))))</x:f>
        <x:v>Ring</x:v>
      </x:c>
      <x:c r="H4239" s="240">
        <x:v>1</x:v>
      </x:c>
      <x:c r="I4239" s="495"/>
      <x:c r="J4239" s="240" t="s">
        <x:v>12607</x:v>
      </x:c>
      <x:c r="K4239" s="240">
        <x:v>160</x:v>
      </x:c>
    </x:row>
    <x:row r="4240" spans="3:11">
      <x:c r="C4240" s="241" t="s">
        <x:v>5447</x:v>
      </x:c>
      <x:c r="D4240" s="240" t="str">
        <x:f t="shared" si="40"/>
        <x:v>Earring</x:v>
      </x:c>
      <x:c r="E4240" s="240">
        <x:v>1</x:v>
      </x:c>
      <x:c r="F4240" s="241" t="s">
        <x:v>2027</x:v>
      </x:c>
      <x:c r="G4240" s="240" t="str">
        <x:f>IF(MID(F4240,LEN(F4240)-2,1)="1","Earring",IF(MID(F4240,LEN(F4240)-2,1)="2","Necklace",IF(MID(F4240,LEN(F4240)-2,1)="3","Bracelet",IF(MID(F4240,LEN(F4240)-2,1)="4","Ring",IF(MID(F4240,LEN(F4240)-2,1)="5","Anklet","")))))</x:f>
        <x:v>Earring</x:v>
      </x:c>
      <x:c r="H4240" s="240">
        <x:v>1</x:v>
      </x:c>
      <x:c r="I4240" s="495" t="s">
        <x:v>6487</x:v>
      </x:c>
      <x:c r="J4240" s="240" t="s">
        <x:v>4183</x:v>
      </x:c>
      <x:c r="K4240" s="240">
        <x:v>190</x:v>
      </x:c>
    </x:row>
    <x:row r="4241" spans="3:11">
      <x:c r="C4241" s="241" t="s">
        <x:v>5923</x:v>
      </x:c>
      <x:c r="D4241" s="240" t="str">
        <x:f t="shared" si="40"/>
        <x:v>Earring</x:v>
      </x:c>
      <x:c r="E4241" s="240">
        <x:v>1</x:v>
      </x:c>
      <x:c r="F4241" s="447" t="s">
        <x:v>6247</x:v>
      </x:c>
      <x:c r="G4241" s="448" t="str">
        <x:f>IF(MID(F4241,LEN(F4241)-2,1)="1","Earring",IF(MID(F4241,LEN(F4241)-2,1)="2","Necklace",IF(MID(F4241,LEN(F4241)-2,1)="3","Bracelet",IF(MID(F4241,LEN(F4241)-2,1)="4","Ring",IF(MID(F4241,LEN(F4241)-2,1)="5","Anklet","")))))</x:f>
        <x:v>Necklace</x:v>
      </x:c>
      <x:c r="H4241" s="448">
        <x:v>1</x:v>
      </x:c>
      <x:c r="I4241" s="495" t="s">
        <x:v>6487</x:v>
      </x:c>
      <x:c r="J4241" s="240" t="s">
        <x:v>10384</x:v>
      </x:c>
      <x:c r="K4241" s="240">
        <x:v>310</x:v>
      </x:c>
    </x:row>
    <x:row r="4242" spans="3:11">
      <x:c r="C4242" s="241" t="s">
        <x:v>8984</x:v>
      </x:c>
      <x:c r="D4242" s="240" t="str">
        <x:f t="shared" si="40"/>
        <x:v>Earring</x:v>
      </x:c>
      <x:c r="E4242" s="240">
        <x:v>1</x:v>
      </x:c>
      <x:c r="F4242" s="447" t="s">
        <x:v>9029</x:v>
      </x:c>
      <x:c r="G4242" s="448" t="str">
        <x:f>IF(MID(F4242,LEN(F4242)-2,1)="1","Earring",IF(MID(F4242,LEN(F4242)-2,1)="2","Necklace",IF(MID(F4242,LEN(F4242)-2,1)="3","Bracelet",IF(MID(F4242,LEN(F4242)-2,1)="4","Ring",IF(MID(F4242,LEN(F4242)-2,1)="5","Anklet","")))))</x:f>
        <x:v>Bracelet</x:v>
      </x:c>
      <x:c r="H4242" s="448">
        <x:v>1</x:v>
      </x:c>
      <x:c r="I4242" s="495" t="s">
        <x:v>10339</x:v>
      </x:c>
      <x:c r="J4242" s="240" t="s">
        <x:v>10384</x:v>
      </x:c>
      <x:c r="K4242" s="240">
        <x:v>180</x:v>
      </x:c>
    </x:row>
    <x:row r="4243" spans="3:11">
      <x:c r="C4243" s="241" t="s">
        <x:v>6004</x:v>
      </x:c>
      <x:c r="D4243" s="240" t="str">
        <x:f t="shared" si="40"/>
        <x:v>Earring</x:v>
      </x:c>
      <x:c r="E4243" s="240">
        <x:v>1</x:v>
      </x:c>
      <x:c r="F4243" s="447" t="s">
        <x:v>8367</x:v>
      </x:c>
      <x:c r="G4243" s="448" t="s">
        <x:v>4007</x:v>
      </x:c>
      <x:c r="H4243" s="448">
        <x:v>1</x:v>
      </x:c>
      <x:c r="I4243" s="495" t="s">
        <x:v>6487</x:v>
      </x:c>
      <x:c r="J4243" s="240" t="s">
        <x:v>9854</x:v>
      </x:c>
      <x:c r="K4243" s="240">
        <x:v>330</x:v>
      </x:c>
    </x:row>
    <x:row r="4244" spans="3:11">
      <x:c r="C4244" s="241" t="s">
        <x:v>8500</x:v>
      </x:c>
      <x:c r="D4244" s="138" t="s">
        <x:v>9210</x:v>
      </x:c>
      <x:c r="E4244" s="240">
        <x:v>1</x:v>
      </x:c>
      <x:c r="F4244" s="241" t="s">
        <x:v>9159</x:v>
      </x:c>
      <x:c r="G4244" s="240" t="str">
        <x:f>IF(MID(F4244,LEN(F4244)-2,1)="1","Earring",IF(MID(F4244,LEN(F4244)-2,1)="2","Necklace",IF(MID(F4244,LEN(F4244)-2,1)="3","Bracelet",IF(MID(F4244,LEN(F4244)-2,1)="4","Ring",IF(MID(F4244,LEN(F4244)-2,1)="5","Anklet","")))))</x:f>
        <x:v>Earring</x:v>
      </x:c>
      <x:c r="H4244" s="240">
        <x:v>1</x:v>
      </x:c>
      <x:c r="I4244" s="495"/>
      <x:c r="J4244" s="240" t="s">
        <x:v>4183</x:v>
      </x:c>
      <x:c r="K4244" s="240">
        <x:v>130</x:v>
      </x:c>
    </x:row>
    <x:row r="4245" spans="3:11">
      <x:c r="C4245" s="241" t="s">
        <x:v>2481</x:v>
      </x:c>
      <x:c r="D4245" s="240" t="str">
        <x:f t="shared" si="40"/>
        <x:v>Necklace</x:v>
      </x:c>
      <x:c r="E4245" s="240">
        <x:v>1</x:v>
      </x:c>
      <x:c r="F4245" s="241" t="s">
        <x:v>9219</x:v>
      </x:c>
      <x:c r="G4245" s="240" t="str">
        <x:f>IF(MID(F4245,LEN(F4245)-2,1)="1","Earring",IF(MID(F4245,LEN(F4245)-2,1)="2","Necklace",IF(MID(F4245,LEN(F4245)-2,1)="3","Bracelet",IF(MID(F4245,LEN(F4245)-2,1)="4","Ring",IF(MID(F4245,LEN(F4245)-2,1)="5","Anklet","")))))</x:f>
        <x:v>Bracelet</x:v>
      </x:c>
      <x:c r="H4245" s="240">
        <x:v>1</x:v>
      </x:c>
      <x:c r="I4245" s="495"/>
      <x:c r="J4245" s="240" t="s">
        <x:v>10384</x:v>
      </x:c>
      <x:c r="K4245" s="240">
        <x:v>260</x:v>
      </x:c>
    </x:row>
    <x:row r="4246" spans="3:11">
      <x:c r="C4246" s="241" t="s">
        <x:v>6247</x:v>
      </x:c>
      <x:c r="D4246" s="240" t="str">
        <x:f t="shared" si="40"/>
        <x:v>Necklace</x:v>
      </x:c>
      <x:c r="E4246" s="240">
        <x:v>1</x:v>
      </x:c>
      <x:c r="F4246" s="241" t="s">
        <x:v>8406</x:v>
      </x:c>
      <x:c r="G4246" s="240" t="str">
        <x:f>IF(MID(F4246,LEN(F4246)-2,1)="1","Earring",IF(MID(F4246,LEN(F4246)-2,1)="2","Necklace",IF(MID(F4246,LEN(F4246)-2,1)="3","Bracelet",IF(MID(F4246,LEN(F4246)-2,1)="4","Ring",IF(MID(F4246,LEN(F4246)-2,1)="5","Anklet","")))))</x:f>
        <x:v>Ring</x:v>
      </x:c>
      <x:c r="H4246" s="240">
        <x:v>1</x:v>
      </x:c>
      <x:c r="I4246" s="495"/>
      <x:c r="J4246" s="240" t="s">
        <x:v>10384</x:v>
      </x:c>
      <x:c r="K4246" s="240">
        <x:v>150</x:v>
      </x:c>
    </x:row>
    <x:row r="4247" spans="3:11">
      <x:c r="C4247" s="241" t="s">
        <x:v>4407</x:v>
      </x:c>
      <x:c r="D4247" s="240" t="str">
        <x:f t="shared" si="40"/>
        <x:v>Necklace</x:v>
      </x:c>
      <x:c r="E4247" s="240">
        <x:v>1</x:v>
      </x:c>
      <x:c r="F4247" s="241" t="s">
        <x:v>4407</x:v>
      </x:c>
      <x:c r="G4247" s="240" t="str">
        <x:f>IF(MID(F4247,LEN(F4247)-2,1)="1","Earring",IF(MID(F4247,LEN(F4247)-2,1)="2","Necklace",IF(MID(F4247,LEN(F4247)-2,1)="3","Bracelet",IF(MID(F4247,LEN(F4247)-2,1)="4","Ring",IF(MID(F4247,LEN(F4247)-2,1)="5","Anklet","")))))</x:f>
        <x:v>Necklace</x:v>
      </x:c>
      <x:c r="H4247" s="240">
        <x:v>1</x:v>
      </x:c>
      <x:c r="I4247" s="495"/>
      <x:c r="J4247" s="240" t="s">
        <x:v>10384</x:v>
      </x:c>
      <x:c r="K4247" s="240">
        <x:v>170</x:v>
      </x:c>
    </x:row>
    <x:row r="4248" spans="3:11">
      <x:c r="C4248" s="241" t="s">
        <x:v>4466</x:v>
      </x:c>
      <x:c r="D4248" s="240" t="str">
        <x:f t="shared" si="40"/>
        <x:v>Necklace</x:v>
      </x:c>
      <x:c r="E4248" s="240">
        <x:v>1</x:v>
      </x:c>
      <x:c r="F4248" s="241" t="s">
        <x:v>8500</x:v>
      </x:c>
      <x:c r="G4248" s="138" t="s">
        <x:v>9210</x:v>
      </x:c>
      <x:c r="H4248" s="240">
        <x:v>1</x:v>
      </x:c>
      <x:c r="I4248" s="495"/>
      <x:c r="J4248" s="240" t="s">
        <x:v>4183</x:v>
      </x:c>
      <x:c r="K4248" s="240">
        <x:v>270</x:v>
      </x:c>
    </x:row>
    <x:row r="4249" spans="3:11">
      <x:c r="C4249" s="241" t="s">
        <x:v>8531</x:v>
      </x:c>
      <x:c r="D4249" s="240" t="str">
        <x:f t="shared" si="40"/>
        <x:v>Necklace</x:v>
      </x:c>
      <x:c r="E4249" s="240">
        <x:v>1</x:v>
      </x:c>
      <x:c r="F4249" s="241" t="s">
        <x:v>2019</x:v>
      </x:c>
      <x:c r="G4249" s="240" t="str">
        <x:f>IF(MID(F4249,LEN(F4249)-2,1)="1","Earring",IF(MID(F4249,LEN(F4249)-2,1)="2","Necklace",IF(MID(F4249,LEN(F4249)-2,1)="3","Bracelet",IF(MID(F4249,LEN(F4249)-2,1)="4","Ring",IF(MID(F4249,LEN(F4249)-2,1)="5","Anklet","")))))</x:f>
        <x:v>Earring</x:v>
      </x:c>
      <x:c r="H4249" s="240">
        <x:v>1</x:v>
      </x:c>
      <x:c r="I4249" s="495"/>
      <x:c r="J4249" s="240" t="s">
        <x:v>4183</x:v>
      </x:c>
      <x:c r="K4249" s="240">
        <x:v>210</x:v>
      </x:c>
    </x:row>
    <x:row r="4250" spans="3:11">
      <x:c r="C4250" s="241" t="s">
        <x:v>2413</x:v>
      </x:c>
      <x:c r="D4250" s="240" t="str">
        <x:f t="shared" si="40"/>
        <x:v>Ring</x:v>
      </x:c>
      <x:c r="E4250" s="240">
        <x:v>1</x:v>
      </x:c>
      <x:c r="F4250" s="241" t="s">
        <x:v>1990</x:v>
      </x:c>
      <x:c r="G4250" s="240" t="str">
        <x:f>IF(MID(F4250,LEN(F4250)-2,1)="1","Earring",IF(MID(F4250,LEN(F4250)-2,1)="2","Necklace",IF(MID(F4250,LEN(F4250)-2,1)="3","Bracelet",IF(MID(F4250,LEN(F4250)-2,1)="4","Ring",IF(MID(F4250,LEN(F4250)-2,1)="5","Anklet","")))))</x:f>
        <x:v>Bracelet</x:v>
      </x:c>
      <x:c r="H4250" s="240">
        <x:v>1</x:v>
      </x:c>
      <x:c r="I4250" s="495" t="s">
        <x:v>6487</x:v>
      </x:c>
      <x:c r="J4250" s="240" t="s">
        <x:v>3797</x:v>
      </x:c>
      <x:c r="K4250" s="240">
        <x:v>200</x:v>
      </x:c>
    </x:row>
    <x:row r="4251" spans="3:11">
      <x:c r="C4251" s="241" t="s">
        <x:v>12721</x:v>
      </x:c>
      <x:c r="D4251" s="240" t="str">
        <x:f t="shared" si="40"/>
        <x:v>Ring</x:v>
      </x:c>
      <x:c r="E4251" s="240">
        <x:v>1</x:v>
      </x:c>
      <x:c r="F4251" s="241" t="s">
        <x:v>4388</x:v>
      </x:c>
      <x:c r="G4251" s="240" t="s">
        <x:v>4007</x:v>
      </x:c>
      <x:c r="H4251" s="240">
        <x:v>1</x:v>
      </x:c>
      <x:c r="I4251" s="495"/>
      <x:c r="J4251" s="240" t="s">
        <x:v>4183</x:v>
      </x:c>
      <x:c r="K4251" s="240">
        <x:v>635</x:v>
      </x:c>
    </x:row>
    <x:row r="4252" spans="3:11">
      <x:c r="C4252" s="241" t="s">
        <x:v>5528</x:v>
      </x:c>
      <x:c r="D4252" s="240" t="str">
        <x:f t="shared" si="40"/>
        <x:v>Ring</x:v>
      </x:c>
      <x:c r="E4252" s="240">
        <x:v>1</x:v>
      </x:c>
      <x:c r="F4252" s="402" t="s">
        <x:v>4492</x:v>
      </x:c>
      <x:c r="G4252" s="403" t="str">
        <x:f>IF(MID(F4252,LEN(F4252)-2,1)="1","Earring",IF(MID(F4252,LEN(F4252)-2,1)="2","Necklace",IF(MID(F4252,LEN(F4252)-2,1)="3","Bracelet",IF(MID(F4252,LEN(F4252)-2,1)="4","Ring",IF(MID(F4252,LEN(F4252)-2,1)="5","Anklet","")))))</x:f>
        <x:v>Bracelet</x:v>
      </x:c>
      <x:c r="H4252" s="403">
        <x:v>1</x:v>
      </x:c>
      <x:c r="I4252" s="495" t="s">
        <x:v>10339</x:v>
      </x:c>
      <x:c r="J4252" s="240" t="s">
        <x:v>4183</x:v>
      </x:c>
      <x:c r="K4252" s="240">
        <x:v>435</x:v>
      </x:c>
    </x:row>
    <x:row r="4253" spans="3:11">
      <x:c r="C4253" s="241" t="s">
        <x:v>2337</x:v>
      </x:c>
      <x:c r="D4253" s="240" t="s">
        <x:v>4027</x:v>
      </x:c>
      <x:c r="E4253" s="240">
        <x:v>1</x:v>
      </x:c>
      <x:c r="F4253" s="402" t="s">
        <x:v>4466</x:v>
      </x:c>
      <x:c r="G4253" s="403" t="str">
        <x:f>IF(MID(F4253,LEN(F4253)-2,1)="1","Earring",IF(MID(F4253,LEN(F4253)-2,1)="2","Necklace",IF(MID(F4253,LEN(F4253)-2,1)="3","Bracelet",IF(MID(F4253,LEN(F4253)-2,1)="4","Ring",IF(MID(F4253,LEN(F4253)-2,1)="5","Anklet","")))))</x:f>
        <x:v>Necklace</x:v>
      </x:c>
      <x:c r="H4253" s="403">
        <x:v>1</x:v>
      </x:c>
      <x:c r="I4253" s="495" t="s">
        <x:v>6487</x:v>
      </x:c>
      <x:c r="J4253" s="240" t="s">
        <x:v>10384</x:v>
      </x:c>
      <x:c r="K4253" s="240">
        <x:v>150</x:v>
      </x:c>
    </x:row>
    <x:row r="4254" spans="3:11">
      <x:c r="C4254" s="241" t="s">
        <x:v>12389</x:v>
      </x:c>
      <x:c r="D4254" s="240" t="str">
        <x:f t="shared" si="40"/>
        <x:v>Ring</x:v>
      </x:c>
      <x:c r="E4254" s="240">
        <x:v>2</x:v>
      </x:c>
      <x:c r="F4254" s="402" t="s">
        <x:v>6224</x:v>
      </x:c>
      <x:c r="G4254" s="403" t="str">
        <x:f>IF(MID(F4254,LEN(F4254)-2,1)="1","Earring",IF(MID(F4254,LEN(F4254)-2,1)="2","Necklace",IF(MID(F4254,LEN(F4254)-2,1)="3","Bracelet",IF(MID(F4254,LEN(F4254)-2,1)="4","Ring",IF(MID(F4254,LEN(F4254)-2,1)="5","Anklet","")))))</x:f>
        <x:v>Ring</x:v>
      </x:c>
      <x:c r="H4254" s="403">
        <x:v>1</x:v>
      </x:c>
      <x:c r="I4254" s="495"/>
      <x:c r="J4254" s="240" t="s">
        <x:v>10384</x:v>
      </x:c>
      <x:c r="K4254" s="240">
        <x:v>150</x:v>
      </x:c>
    </x:row>
    <x:row r="4255" spans="3:11">
      <x:c r="C4255" s="241" t="s">
        <x:v>6048</x:v>
      </x:c>
      <x:c r="D4255" s="240" t="s">
        <x:v>4027</x:v>
      </x:c>
      <x:c r="E4255" s="240">
        <x:v>1</x:v>
      </x:c>
      <x:c r="F4255" s="241" t="s">
        <x:v>8531</x:v>
      </x:c>
      <x:c r="G4255" s="240" t="str">
        <x:f>IF(MID(F4255,LEN(F4255)-2,1)="1","Earring",IF(MID(F4255,LEN(F4255)-2,1)="2","Necklace",IF(MID(F4255,LEN(F4255)-2,1)="3","Bracelet",IF(MID(F4255,LEN(F4255)-2,1)="4","Ring",IF(MID(F4255,LEN(F4255)-2,1)="5","Anklet","")))))</x:f>
        <x:v>Necklace</x:v>
      </x:c>
      <x:c r="H4255" s="240">
        <x:v>1</x:v>
      </x:c>
      <x:c r="I4255" s="495"/>
      <x:c r="J4255" s="240" t="s">
        <x:v>10384</x:v>
      </x:c>
      <x:c r="K4255" s="240">
        <x:v>130</x:v>
      </x:c>
    </x:row>
    <x:row r="4256" spans="3:11">
      <x:c r="C4256" s="241" t="s">
        <x:v>12526</x:v>
      </x:c>
      <x:c r="D4256" s="240" t="str">
        <x:f t="shared" si="40"/>
        <x:v>Ring</x:v>
      </x:c>
      <x:c r="E4256" s="240">
        <x:v>1</x:v>
      </x:c>
      <x:c r="F4256" s="241" t="s">
        <x:v>4508</x:v>
      </x:c>
      <x:c r="G4256" s="240" t="str">
        <x:f>IF(MID(F4256,LEN(F4256)-2,1)="1","Earring",IF(MID(F4256,LEN(F4256)-2,1)="2","Necklace",IF(MID(F4256,LEN(F4256)-2,1)="3","Bracelet",IF(MID(F4256,LEN(F4256)-2,1)="4","Ring",IF(MID(F4256,LEN(F4256)-2,1)="5","Anklet","")))))</x:f>
        <x:v>Ring</x:v>
      </x:c>
      <x:c r="H4256" s="240">
        <x:v>1</x:v>
      </x:c>
      <x:c r="I4256" s="495" t="s">
        <x:v>6487</x:v>
      </x:c>
      <x:c r="J4256" s="240" t="s">
        <x:v>10384</x:v>
      </x:c>
      <x:c r="K4256" s="240">
        <x:v>110</x:v>
      </x:c>
    </x:row>
    <x:row r="4257" spans="3:11">
      <x:c r="C4257" s="241" t="s">
        <x:v>9216</x:v>
      </x:c>
      <x:c r="D4257" s="240" t="str">
        <x:f t="shared" si="40"/>
        <x:v>Ring</x:v>
      </x:c>
      <x:c r="E4257" s="240">
        <x:v>1</x:v>
      </x:c>
      <x:c r="F4257" s="241" t="s">
        <x:v>11410</x:v>
      </x:c>
      <x:c r="G4257" s="240" t="str">
        <x:f>IF(MID(F4257,LEN(F4257)-2,1)="1","Earring",IF(MID(F4257,LEN(F4257)-2,1)="2","Necklace",IF(MID(F4257,LEN(F4257)-2,1)="3","Bracelet",IF(MID(F4257,LEN(F4257)-2,1)="4","Ring",IF(MID(F4257,LEN(F4257)-2,1)="5","Anklet","")))))</x:f>
        <x:v>Earring</x:v>
      </x:c>
      <x:c r="H4257" s="240">
        <x:v>1</x:v>
      </x:c>
      <x:c r="I4257" s="495"/>
      <x:c r="J4257" s="240" t="s">
        <x:v>10384</x:v>
      </x:c>
      <x:c r="K4257" s="240">
        <x:v>120</x:v>
      </x:c>
    </x:row>
    <x:row r="4258" spans="3:11">
      <x:c r="C4258" s="241" t="s">
        <x:v>4495</x:v>
      </x:c>
      <x:c r="D4258" s="240" t="str">
        <x:f t="shared" si="40"/>
        <x:v>Ring</x:v>
      </x:c>
      <x:c r="E4258" s="240">
        <x:v>1</x:v>
      </x:c>
      <x:c r="F4258" s="241" t="s">
        <x:v>5447</x:v>
      </x:c>
      <x:c r="G4258" s="240" t="str">
        <x:f>IF(MID(F4258,LEN(F4258)-2,1)="1","Earring",IF(MID(F4258,LEN(F4258)-2,1)="2","Necklace",IF(MID(F4258,LEN(F4258)-2,1)="3","Bracelet",IF(MID(F4258,LEN(F4258)-2,1)="4","Ring",IF(MID(F4258,LEN(F4258)-2,1)="5","Anklet","")))))</x:f>
        <x:v>Earring</x:v>
      </x:c>
      <x:c r="H4258" s="240">
        <x:v>1</x:v>
      </x:c>
      <x:c r="I4258" s="495"/>
      <x:c r="J4258" s="240" t="s">
        <x:v>4183</x:v>
      </x:c>
      <x:c r="K4258" s="240">
        <x:v>230</x:v>
      </x:c>
    </x:row>
    <x:row r="4259" spans="3:11">
      <x:c r="C4259" s="241" t="s">
        <x:v>8406</x:v>
      </x:c>
      <x:c r="D4259" s="240" t="str">
        <x:f t="shared" si="40"/>
        <x:v>Ring</x:v>
      </x:c>
      <x:c r="E4259" s="240">
        <x:v>1</x:v>
      </x:c>
      <x:c r="F4259" s="241" t="s">
        <x:v>8981</x:v>
      </x:c>
      <x:c r="G4259" s="240" t="str">
        <x:f>IF(MID(F4259,LEN(F4259)-2,1)="1","Earring",IF(MID(F4259,LEN(F4259)-2,1)="2","Necklace",IF(MID(F4259,LEN(F4259)-2,1)="3","Bracelet",IF(MID(F4259,LEN(F4259)-2,1)="4","Ring",IF(MID(F4259,LEN(F4259)-2,1)="5","Anklet","")))))</x:f>
        <x:v>Ring</x:v>
      </x:c>
      <x:c r="H4259" s="240">
        <x:v>2</x:v>
      </x:c>
      <x:c r="I4259" s="495"/>
      <x:c r="J4259" s="240" t="s">
        <x:v>10384</x:v>
      </x:c>
      <x:c r="K4259" s="240">
        <x:v>180</x:v>
      </x:c>
    </x:row>
    <x:row r="4260" spans="3:11">
      <x:c r="C4260" s="241" t="s">
        <x:v>6224</x:v>
      </x:c>
      <x:c r="D4260" s="240" t="str">
        <x:f t="shared" si="40"/>
        <x:v>Ring</x:v>
      </x:c>
      <x:c r="E4260" s="240">
        <x:v>1</x:v>
      </x:c>
      <x:c r="F4260" s="241" t="s">
        <x:v>11307</x:v>
      </x:c>
      <x:c r="G4260" s="240" t="str">
        <x:f>IF(MID(F4260,LEN(F4260)-2,1)="1","Earring",IF(MID(F4260,LEN(F4260)-2,1)="2","Necklace",IF(MID(F4260,LEN(F4260)-2,1)="3","Bracelet",IF(MID(F4260,LEN(F4260)-2,1)="4","Ring",IF(MID(F4260,LEN(F4260)-2,1)="5","Anklet","")))))</x:f>
        <x:v>Ring</x:v>
      </x:c>
      <x:c r="H4260" s="240">
        <x:v>1</x:v>
      </x:c>
      <x:c r="I4260" s="495"/>
      <x:c r="J4260" s="240" t="s">
        <x:v>10384</x:v>
      </x:c>
      <x:c r="K4260" s="240">
        <x:v>120</x:v>
      </x:c>
    </x:row>
    <x:row r="4261" spans="3:11">
      <x:c r="C4261" s="241" t="s">
        <x:v>4508</x:v>
      </x:c>
      <x:c r="D4261" s="240" t="str">
        <x:f t="shared" si="40"/>
        <x:v>Ring</x:v>
      </x:c>
      <x:c r="E4261" s="240">
        <x:v>1</x:v>
      </x:c>
      <x:c r="F4261" s="241" t="s">
        <x:v>5923</x:v>
      </x:c>
      <x:c r="G4261" s="240" t="str">
        <x:f>IF(MID(F4261,LEN(F4261)-2,1)="1","Earring",IF(MID(F4261,LEN(F4261)-2,1)="2","Necklace",IF(MID(F4261,LEN(F4261)-2,1)="3","Bracelet",IF(MID(F4261,LEN(F4261)-2,1)="4","Ring",IF(MID(F4261,LEN(F4261)-2,1)="5","Anklet","")))))</x:f>
        <x:v>Earring</x:v>
      </x:c>
      <x:c r="H4261" s="240">
        <x:v>1</x:v>
      </x:c>
      <x:c r="I4261" s="495" t="s">
        <x:v>6487</x:v>
      </x:c>
      <x:c r="J4261" s="240" t="s">
        <x:v>4183</x:v>
      </x:c>
      <x:c r="K4261" s="240">
        <x:v>180</x:v>
      </x:c>
    </x:row>
    <x:row r="4262" spans="3:11">
      <x:c r="C4262" s="241" t="s">
        <x:v>8981</x:v>
      </x:c>
      <x:c r="D4262" s="240" t="str">
        <x:f t="shared" si="40"/>
        <x:v>Ring</x:v>
      </x:c>
      <x:c r="E4262" s="240">
        <x:v>2</x:v>
      </x:c>
      <x:c r="F4262" s="280" t="s">
        <x:v>8483</x:v>
      </x:c>
      <x:c r="G4262" s="281" t="str">
        <x:f>IF(MID(F4262,LEN(F4262)-2,1)="1","Earring",IF(MID(F4262,LEN(F4262)-2,1)="2","Necklace",IF(MID(F4262,LEN(F4262)-2,1)="3","Bracelet",IF(MID(F4262,LEN(F4262)-2,1)="4","Ring",IF(MID(F4262,LEN(F4262)-2,1)="5","Anklet","")))))</x:f>
        <x:v>Ring</x:v>
      </x:c>
      <x:c r="H4262" s="281">
        <x:v>1</x:v>
      </x:c>
      <x:c r="I4262" s="495"/>
      <x:c r="J4262" s="240" t="s">
        <x:v>10384</x:v>
      </x:c>
      <x:c r="K4262" s="240">
        <x:v>240</x:v>
      </x:c>
    </x:row>
    <x:row r="4263" spans="3:11">
      <x:c r="C4263" s="241" t="s">
        <x:v>11307</x:v>
      </x:c>
      <x:c r="D4263" s="240" t="str">
        <x:f t="shared" si="40"/>
        <x:v>Ring</x:v>
      </x:c>
      <x:c r="E4263" s="240">
        <x:v>1</x:v>
      </x:c>
      <x:c r="F4263" s="280" t="s">
        <x:v>4446</x:v>
      </x:c>
      <x:c r="G4263" s="281" t="str">
        <x:f>IF(MID(F4263,LEN(F4263)-2,1)="1","Earring",IF(MID(F4263,LEN(F4263)-2,1)="2","Necklace",IF(MID(F4263,LEN(F4263)-2,1)="3","Bracelet",IF(MID(F4263,LEN(F4263)-2,1)="4","Ring",IF(MID(F4263,LEN(F4263)-2,1)="5","Anklet","")))))</x:f>
        <x:v>Ring</x:v>
      </x:c>
      <x:c r="H4263" s="281">
        <x:v>1</x:v>
      </x:c>
      <x:c r="I4263" s="495"/>
      <x:c r="J4263" s="240" t="s">
        <x:v>10384</x:v>
      </x:c>
      <x:c r="K4263" s="240">
        <x:v>240</x:v>
      </x:c>
    </x:row>
    <x:row r="4264" spans="3:11">
      <x:c r="C4264" s="241" t="s">
        <x:v>8483</x:v>
      </x:c>
      <x:c r="D4264" s="240" t="str">
        <x:f t="shared" si="40"/>
        <x:v>Ring</x:v>
      </x:c>
      <x:c r="E4264" s="240">
        <x:v>1</x:v>
      </x:c>
      <x:c r="F4264" s="280" t="s">
        <x:v>6206</x:v>
      </x:c>
      <x:c r="G4264" s="281" t="str">
        <x:f>IF(MID(F4264,LEN(F4264)-2,1)="1","Earring",IF(MID(F4264,LEN(F4264)-2,1)="2","Necklace",IF(MID(F4264,LEN(F4264)-2,1)="3","Bracelet",IF(MID(F4264,LEN(F4264)-2,1)="4","Ring",IF(MID(F4264,LEN(F4264)-2,1)="5","Anklet","")))))</x:f>
        <x:v>Ring</x:v>
      </x:c>
      <x:c r="H4264" s="281">
        <x:v>3</x:v>
      </x:c>
      <x:c r="I4264" s="495" t="s">
        <x:v>6487</x:v>
      </x:c>
      <x:c r="J4264" s="240" t="s">
        <x:v>10384</x:v>
      </x:c>
      <x:c r="K4264" s="240">
        <x:v>120</x:v>
      </x:c>
    </x:row>
    <x:row r="4265" spans="3:11">
      <x:c r="C4265" s="241" t="s">
        <x:v>4446</x:v>
      </x:c>
      <x:c r="D4265" s="240" t="str">
        <x:f t="shared" si="40"/>
        <x:v>Ring</x:v>
      </x:c>
      <x:c r="E4265" s="240">
        <x:v>1</x:v>
      </x:c>
      <x:c r="F4265" s="280" t="s">
        <x:v>8984</x:v>
      </x:c>
      <x:c r="G4265" s="281" t="str">
        <x:f>IF(MID(F4265,LEN(F4265)-2,1)="1","Earring",IF(MID(F4265,LEN(F4265)-2,1)="2","Necklace",IF(MID(F4265,LEN(F4265)-2,1)="3","Bracelet",IF(MID(F4265,LEN(F4265)-2,1)="4","Ring",IF(MID(F4265,LEN(F4265)-2,1)="5","Anklet","")))))</x:f>
        <x:v>Earring</x:v>
      </x:c>
      <x:c r="H4265" s="281">
        <x:v>1</x:v>
      </x:c>
      <x:c r="I4265" s="495"/>
      <x:c r="J4265" s="240" t="s">
        <x:v>10384</x:v>
      </x:c>
      <x:c r="K4265" s="240">
        <x:v>100</x:v>
      </x:c>
    </x:row>
    <x:row r="4266" spans="3:11">
      <x:c r="C4266" s="241" t="s">
        <x:v>6206</x:v>
      </x:c>
      <x:c r="D4266" s="240" t="str">
        <x:f t="shared" si="40"/>
        <x:v>Ring</x:v>
      </x:c>
      <x:c r="E4266" s="240">
        <x:v>3</x:v>
      </x:c>
      <x:c r="F4266" s="280" t="s">
        <x:v>6004</x:v>
      </x:c>
      <x:c r="G4266" s="281" t="str">
        <x:f>IF(MID(F4266,LEN(F4266)-2,1)="1","Earring",IF(MID(F4266,LEN(F4266)-2,1)="2","Necklace",IF(MID(F4266,LEN(F4266)-2,1)="3","Bracelet",IF(MID(F4266,LEN(F4266)-2,1)="4","Ring",IF(MID(F4266,LEN(F4266)-2,1)="5","Anklet","")))))</x:f>
        <x:v>Earring</x:v>
      </x:c>
      <x:c r="H4266" s="281">
        <x:v>1</x:v>
      </x:c>
      <x:c r="I4266" s="495"/>
      <x:c r="J4266" s="240" t="s">
        <x:v>10384</x:v>
      </x:c>
      <x:c r="K4266" s="240">
        <x:v>100</x:v>
      </x:c>
    </x:row>
    <x:row r="4267" spans="5:5">
      <x:c r="E4267" s="240">
        <x:f>SUM(E4221:E4266)</x:f>
        <x:v>52</x:v>
      </x:c>
    </x:row>
    <x:row r="4268" spans="1:11">
      <x:c r="A4268" s="232">
        <x:v>46004</x:v>
      </x:c>
      <x:c r="B4268" s="499" t="s">
        <x:v>10312</x:v>
      </x:c>
      <x:c r="C4268" s="241" t="s">
        <x:v>6310</x:v>
      </x:c>
      <x:c r="D4268" s="240" t="str">
        <x:f t="shared" ref="D4268:D4270" si="41">IF(MID(C4268,LEN(C4268)-2,1)="1","Earring",IF(MID(C4268,LEN(C4268)-2,1)="2","Necklace",IF(MID(C4268,LEN(C4268)-2,1)="3","Bracelet",IF(MID(C4268,LEN(C4268)-2,1)="4","Ring",IF(MID(C4268,LEN(C4268)-2,1)="5","Anklet","")))))</x:f>
        <x:v>Anklet</x:v>
      </x:c>
      <x:c r="E4268" s="240">
        <x:v>2</x:v>
      </x:c>
      <x:c r="F4268" s="402" t="s">
        <x:v>9024</x:v>
      </x:c>
      <x:c r="G4268" s="403" t="str">
        <x:f>IF(MID(F4268,LEN(F4268)-2,1)="1","Earring",IF(MID(F4268,LEN(F4268)-2,1)="2","Necklace",IF(MID(F4268,LEN(F4268)-2,1)="3","Bracelet",IF(MID(F4268,LEN(F4268)-2,1)="4","Ring",IF(MID(F4268,LEN(F4268)-2,1)="5","Anklet","")))))</x:f>
        <x:v>Earring</x:v>
      </x:c>
      <x:c r="H4268" s="403">
        <x:v>1</x:v>
      </x:c>
      <x:c r="I4268" s="495"/>
      <x:c r="J4268" s="240" t="s">
        <x:v>12607</x:v>
      </x:c>
      <x:c r="K4268" s="240">
        <x:v>180</x:v>
      </x:c>
    </x:row>
    <x:row r="4269" spans="3:11">
      <x:c r="C4269" s="241" t="s">
        <x:v>9024</x:v>
      </x:c>
      <x:c r="D4269" s="240" t="str">
        <x:f t="shared" si="41"/>
        <x:v>Earring</x:v>
      </x:c>
      <x:c r="E4269" s="240">
        <x:v>1</x:v>
      </x:c>
      <x:c r="F4269" s="241" t="s">
        <x:v>6310</x:v>
      </x:c>
      <x:c r="G4269" s="240" t="str">
        <x:f>IF(MID(F4269,LEN(F4269)-2,1)="1","Earring",IF(MID(F4269,LEN(F4269)-2,1)="2","Necklace",IF(MID(F4269,LEN(F4269)-2,1)="3","Bracelet",IF(MID(F4269,LEN(F4269)-2,1)="4","Ring",IF(MID(F4269,LEN(F4269)-2,1)="5","Anklet","")))))</x:f>
        <x:v>Anklet</x:v>
      </x:c>
      <x:c r="H4269" s="240">
        <x:v>2</x:v>
      </x:c>
      <x:c r="I4269" s="495" t="s">
        <x:v>6487</x:v>
      </x:c>
      <x:c r="J4269" s="240" t="s">
        <x:v>10384</x:v>
      </x:c>
      <x:c r="K4269" s="240">
        <x:v>150</x:v>
      </x:c>
    </x:row>
    <x:row r="4270" spans="3:11">
      <x:c r="C4270" s="241" t="s">
        <x:v>9175</x:v>
      </x:c>
      <x:c r="D4270" s="240" t="str">
        <x:f t="shared" si="41"/>
        <x:v>Earring</x:v>
      </x:c>
      <x:c r="E4270" s="240">
        <x:v>1</x:v>
      </x:c>
      <x:c r="F4270" s="280" t="s">
        <x:v>9175</x:v>
      </x:c>
      <x:c r="G4270" s="281" t="str">
        <x:f>IF(MID(F4270,LEN(F4270)-2,1)="1","Earring",IF(MID(F4270,LEN(F4270)-2,1)="2","Necklace",IF(MID(F4270,LEN(F4270)-2,1)="3","Bracelet",IF(MID(F4270,LEN(F4270)-2,1)="4","Ring",IF(MID(F4270,LEN(F4270)-2,1)="5","Anklet","")))))</x:f>
        <x:v>Earring</x:v>
      </x:c>
      <x:c r="H4270" s="281">
        <x:v>1</x:v>
      </x:c>
      <x:c r="I4270" s="495"/>
      <x:c r="J4270" s="240" t="s">
        <x:v>10384</x:v>
      </x:c>
      <x:c r="K4270" s="240">
        <x:v>100</x:v>
      </x:c>
    </x:row>
    <x:row r="4271" spans="3:11">
      <x:c r="C4271" s="241" t="s">
        <x:v>5961</x:v>
      </x:c>
      <x:c r="D4271" s="136" t="s">
        <x:v>9210</x:v>
      </x:c>
      <x:c r="E4271" s="240">
        <x:v>1</x:v>
      </x:c>
      <x:c r="F4271" s="280" t="s">
        <x:v>5961</x:v>
      </x:c>
      <x:c r="G4271" s="234" t="s">
        <x:v>9210</x:v>
      </x:c>
      <x:c r="H4271" s="281">
        <x:v>1</x:v>
      </x:c>
      <x:c r="I4271" s="495"/>
      <x:c r="J4271" s="240" t="s">
        <x:v>10384</x:v>
      </x:c>
      <x:c r="K4271" s="240">
        <x:v>180</x:v>
      </x:c>
    </x:row>
    <x:row r="4272" spans="5:5">
      <x:c r="E4272" s="240">
        <x:f>SUM(E4268:E4271)</x:f>
        <x:v>5</x:v>
      </x:c>
    </x:row>
    <x:row r="4273" spans="1:11">
      <x:c r="A4273" s="232">
        <x:v>46005</x:v>
      </x:c>
      <x:c r="B4273" s="499" t="s">
        <x:v>10367</x:v>
      </x:c>
      <x:c r="C4273" s="241" t="s">
        <x:v>7913</x:v>
      </x:c>
      <x:c r="D4273" s="240" t="s">
        <x:v>4007</x:v>
      </x:c>
      <x:c r="E4273" s="240">
        <x:v>1</x:v>
      </x:c>
      <x:c r="F4273" s="791" t="s">
        <x:v>12474</x:v>
      </x:c>
      <x:c r="G4273" s="792" t="str">
        <x:f>IF(MID(F4273,LEN(F4273)-2,1)="1","Earring",IF(MID(F4273,LEN(F4273)-2,1)="2","Necklace",IF(MID(F4273,LEN(F4273)-2,1)="3","Bracelet",IF(MID(F4273,LEN(F4273)-2,1)="4","Ring",IF(MID(F4273,LEN(F4273)-2,1)="5","Anklet","")))))</x:f>
        <x:v>Earring</x:v>
      </x:c>
      <x:c r="H4273" s="792">
        <x:v>1</x:v>
      </x:c>
      <x:c r="I4273" s="495" t="s">
        <x:v>6487</x:v>
      </x:c>
      <x:c r="J4273" s="240" t="s">
        <x:v>12607</x:v>
      </x:c>
      <x:c r="K4273" s="240">
        <x:v>200</x:v>
      </x:c>
    </x:row>
    <x:row r="4274" spans="3:11">
      <x:c r="C4274" s="241" t="s">
        <x:v>5529</x:v>
      </x:c>
      <x:c r="D4274" s="240" t="str">
        <x:f t="shared" ref="D4274:D4280" si="42">IF(MID(C4274,LEN(C4274)-2,1)="1","Earring",IF(MID(C4274,LEN(C4274)-2,1)="2","Necklace",IF(MID(C4274,LEN(C4274)-2,1)="3","Bracelet",IF(MID(C4274,LEN(C4274)-2,1)="4","Ring",IF(MID(C4274,LEN(C4274)-2,1)="5","Anklet","")))))</x:f>
        <x:v>Bracelet</x:v>
      </x:c>
      <x:c r="E4274" s="240">
        <x:v>1</x:v>
      </x:c>
      <x:c r="F4274" s="241" t="s">
        <x:v>5632</x:v>
      </x:c>
      <x:c r="G4274" s="240" t="str">
        <x:f>IF(MID(F4274,LEN(F4274)-2,1)="1","Earring",IF(MID(F4274,LEN(F4274)-2,1)="2","Necklace",IF(MID(F4274,LEN(F4274)-2,1)="3","Bracelet",IF(MID(F4274,LEN(F4274)-2,1)="4","Ring",IF(MID(F4274,LEN(F4274)-2,1)="5","Anklet","")))))</x:f>
        <x:v>Bracelet</x:v>
      </x:c>
      <x:c r="H4274" s="240">
        <x:v>1</x:v>
      </x:c>
      <x:c r="I4274" s="495" t="s">
        <x:v>6487</x:v>
      </x:c>
      <x:c r="J4274" s="240" t="s">
        <x:v>12607</x:v>
      </x:c>
      <x:c r="K4274" s="240">
        <x:v>240</x:v>
      </x:c>
    </x:row>
    <x:row r="4275" spans="3:11">
      <x:c r="C4275" s="241" t="s">
        <x:v>11362</x:v>
      </x:c>
      <x:c r="D4275" s="240" t="str">
        <x:f t="shared" si="42"/>
        <x:v>Earring</x:v>
      </x:c>
      <x:c r="E4275" s="240">
        <x:v>1</x:v>
      </x:c>
      <x:c r="F4275" s="373" t="s">
        <x:v>4382</x:v>
      </x:c>
      <x:c r="G4275" s="374" t="str">
        <x:f>IF(MID(F4275,LEN(F4275)-2,1)="1","Earring",IF(MID(F4275,LEN(F4275)-2,1)="2","Necklace",IF(MID(F4275,LEN(F4275)-2,1)="3","Bracelet",IF(MID(F4275,LEN(F4275)-2,1)="4","Ring",IF(MID(F4275,LEN(F4275)-2,1)="5","Anklet","")))))</x:f>
        <x:v>Earring</x:v>
      </x:c>
      <x:c r="H4275" s="374">
        <x:v>1</x:v>
      </x:c>
      <x:c r="I4275" s="495" t="s">
        <x:v>10339</x:v>
      </x:c>
      <x:c r="J4275" s="240" t="s">
        <x:v>4183</x:v>
      </x:c>
      <x:c r="K4275" s="240">
        <x:v>190</x:v>
      </x:c>
    </x:row>
    <x:row r="4276" spans="3:11">
      <x:c r="C4276" s="241" t="s">
        <x:v>4382</x:v>
      </x:c>
      <x:c r="D4276" s="240" t="str">
        <x:f t="shared" si="42"/>
        <x:v>Earring</x:v>
      </x:c>
      <x:c r="E4276" s="240">
        <x:v>1</x:v>
      </x:c>
      <x:c r="F4276" s="241" t="s">
        <x:v>9024</x:v>
      </x:c>
      <x:c r="G4276" s="240" t="str">
        <x:f>IF(MID(F4276,LEN(F4276)-2,1)="1","Earring",IF(MID(F4276,LEN(F4276)-2,1)="2","Necklace",IF(MID(F4276,LEN(F4276)-2,1)="3","Bracelet",IF(MID(F4276,LEN(F4276)-2,1)="4","Ring",IF(MID(F4276,LEN(F4276)-2,1)="5","Anklet","")))))</x:f>
        <x:v>Earring</x:v>
      </x:c>
      <x:c r="H4276" s="240">
        <x:v>1</x:v>
      </x:c>
      <x:c r="I4276" s="495"/>
      <x:c r="J4276" s="240" t="s">
        <x:v>12607</x:v>
      </x:c>
      <x:c r="K4276" s="240">
        <x:v>180</x:v>
      </x:c>
    </x:row>
    <x:row r="4277" spans="3:11">
      <x:c r="C4277" s="241" t="s">
        <x:v>9024</x:v>
      </x:c>
      <x:c r="D4277" s="240" t="str">
        <x:f t="shared" si="42"/>
        <x:v>Earring</x:v>
      </x:c>
      <x:c r="E4277" s="240">
        <x:v>1</x:v>
      </x:c>
      <x:c r="F4277" s="408" t="s">
        <x:v>5989</x:v>
      </x:c>
      <x:c r="G4277" s="409" t="str">
        <x:f>IF(MID(F4277,LEN(F4277)-2,1)="1","Earring",IF(MID(F4277,LEN(F4277)-2,1)="2","Necklace",IF(MID(F4277,LEN(F4277)-2,1)="3","Bracelet",IF(MID(F4277,LEN(F4277)-2,1)="4","Ring",IF(MID(F4277,LEN(F4277)-2,1)="5","Anklet","")))))</x:f>
        <x:v>Ring</x:v>
      </x:c>
      <x:c r="H4277" s="409">
        <x:v>1</x:v>
      </x:c>
      <x:c r="I4277" s="495" t="s">
        <x:v>6487</x:v>
      </x:c>
      <x:c r="J4277" s="240" t="s">
        <x:v>10384</x:v>
      </x:c>
      <x:c r="K4277" s="240">
        <x:v>170</x:v>
      </x:c>
    </x:row>
    <x:row r="4278" spans="3:11">
      <x:c r="C4278" s="241" t="s">
        <x:v>9018</x:v>
      </x:c>
      <x:c r="D4278" s="240" t="str">
        <x:f t="shared" si="42"/>
        <x:v>Earring</x:v>
      </x:c>
      <x:c r="E4278" s="240">
        <x:v>1</x:v>
      </x:c>
      <x:c r="F4278" s="408" t="s">
        <x:v>9018</x:v>
      </x:c>
      <x:c r="G4278" s="409" t="str">
        <x:f>IF(MID(F4278,LEN(F4278)-2,1)="1","Earring",IF(MID(F4278,LEN(F4278)-2,1)="2","Necklace",IF(MID(F4278,LEN(F4278)-2,1)="3","Bracelet",IF(MID(F4278,LEN(F4278)-2,1)="4","Ring",IF(MID(F4278,LEN(F4278)-2,1)="5","Anklet","")))))</x:f>
        <x:v>Earring</x:v>
      </x:c>
      <x:c r="H4278" s="409">
        <x:v>1</x:v>
      </x:c>
      <x:c r="I4278" s="495" t="s">
        <x:v>6487</x:v>
      </x:c>
      <x:c r="J4278" s="240" t="s">
        <x:v>10384</x:v>
      </x:c>
      <x:c r="K4278" s="240">
        <x:v>180</x:v>
      </x:c>
    </x:row>
    <x:row r="4279" spans="3:11">
      <x:c r="C4279" s="241" t="s">
        <x:v>6014</x:v>
      </x:c>
      <x:c r="D4279" s="240" t="str">
        <x:f t="shared" si="42"/>
        <x:v>Earring</x:v>
      </x:c>
      <x:c r="E4279" s="240">
        <x:v>1</x:v>
      </x:c>
      <x:c r="F4279" s="241" t="s">
        <x:v>4430</x:v>
      </x:c>
      <x:c r="G4279" s="240" t="str">
        <x:f>IF(MID(F4279,LEN(F4279)-2,1)="1","Earring",IF(MID(F4279,LEN(F4279)-2,1)="2","Necklace",IF(MID(F4279,LEN(F4279)-2,1)="3","Bracelet",IF(MID(F4279,LEN(F4279)-2,1)="4","Ring",IF(MID(F4279,LEN(F4279)-2,1)="5","Anklet","")))))</x:f>
        <x:v>Necklace</x:v>
      </x:c>
      <x:c r="H4279" s="240">
        <x:v>1</x:v>
      </x:c>
      <x:c r="I4279" s="495"/>
      <x:c r="J4279" s="240" t="s">
        <x:v>10384</x:v>
      </x:c>
      <x:c r="K4279" s="240">
        <x:v>150</x:v>
      </x:c>
    </x:row>
    <x:row r="4280" spans="3:11">
      <x:c r="C4280" s="241" t="s">
        <x:v>12278</x:v>
      </x:c>
      <x:c r="D4280" s="240" t="str">
        <x:f t="shared" si="42"/>
        <x:v>Earring</x:v>
      </x:c>
      <x:c r="E4280" s="240">
        <x:v>1</x:v>
      </x:c>
      <x:c r="F4280" s="402" t="s">
        <x:v>7913</x:v>
      </x:c>
      <x:c r="G4280" s="403" t="s">
        <x:v>4007</x:v>
      </x:c>
      <x:c r="H4280" s="403">
        <x:v>1</x:v>
      </x:c>
      <x:c r="I4280" s="495" t="s">
        <x:v>6487</x:v>
      </x:c>
      <x:c r="J4280" s="240" t="s">
        <x:v>9854</x:v>
      </x:c>
      <x:c r="K4280" s="240">
        <x:v>360</x:v>
      </x:c>
    </x:row>
    <x:row r="4281" spans="3:11">
      <x:c r="C4281" s="241" t="s">
        <x:v>6055</x:v>
      </x:c>
      <x:c r="D4281" s="135" t="s">
        <x:v>9210</x:v>
      </x:c>
      <x:c r="E4281" s="240">
        <x:v>1</x:v>
      </x:c>
      <x:c r="F4281" s="241" t="s">
        <x:v>6014</x:v>
      </x:c>
      <x:c r="G4281" s="240" t="str">
        <x:f>IF(MID(F4281,LEN(F4281)-2,1)="1","Earring",IF(MID(F4281,LEN(F4281)-2,1)="2","Necklace",IF(MID(F4281,LEN(F4281)-2,1)="3","Bracelet",IF(MID(F4281,LEN(F4281)-2,1)="4","Ring",IF(MID(F4281,LEN(F4281)-2,1)="5","Anklet","")))))</x:f>
        <x:v>Earring</x:v>
      </x:c>
      <x:c r="H4281" s="240">
        <x:v>1</x:v>
      </x:c>
      <x:c r="I4281" s="495"/>
      <x:c r="J4281" s="240" t="s">
        <x:v>10384</x:v>
      </x:c>
      <x:c r="K4281" s="240">
        <x:v>140</x:v>
      </x:c>
    </x:row>
    <x:row r="4282" spans="3:11">
      <x:c r="C4282" s="241" t="s">
        <x:v>4430</x:v>
      </x:c>
      <x:c r="D4282" s="240" t="str">
        <x:f t="shared" ref="D4282:D4285" si="43">IF(MID(C4282,LEN(C4282)-2,1)="1","Earring",IF(MID(C4282,LEN(C4282)-2,1)="2","Necklace",IF(MID(C4282,LEN(C4282)-2,1)="3","Bracelet",IF(MID(C4282,LEN(C4282)-2,1)="4","Ring",IF(MID(C4282,LEN(C4282)-2,1)="5","Anklet","")))))</x:f>
        <x:v>Necklace</x:v>
      </x:c>
      <x:c r="E4282" s="240">
        <x:v>1</x:v>
      </x:c>
      <x:c r="F4282" s="241" t="s">
        <x:v>12278</x:v>
      </x:c>
      <x:c r="G4282" s="240" t="str">
        <x:f>IF(MID(F4282,LEN(F4282)-2,1)="1","Earring",IF(MID(F4282,LEN(F4282)-2,1)="2","Necklace",IF(MID(F4282,LEN(F4282)-2,1)="3","Bracelet",IF(MID(F4282,LEN(F4282)-2,1)="4","Ring",IF(MID(F4282,LEN(F4282)-2,1)="5","Anklet","")))))</x:f>
        <x:v>Earring</x:v>
      </x:c>
      <x:c r="H4282" s="240">
        <x:v>1</x:v>
      </x:c>
      <x:c r="I4282" s="495"/>
      <x:c r="J4282" s="240" t="s">
        <x:v>4183</x:v>
      </x:c>
      <x:c r="K4282" s="240">
        <x:v>95</x:v>
      </x:c>
    </x:row>
    <x:row r="4283" spans="3:11">
      <x:c r="C4283" s="241" t="s">
        <x:v>11302</x:v>
      </x:c>
      <x:c r="D4283" s="240" t="str">
        <x:f t="shared" si="43"/>
        <x:v>Necklace</x:v>
      </x:c>
      <x:c r="E4283" s="240">
        <x:v>1</x:v>
      </x:c>
      <x:c r="F4283" s="241" t="s">
        <x:v>11302</x:v>
      </x:c>
      <x:c r="G4283" s="240" t="str">
        <x:f>IF(MID(F4283,LEN(F4283)-2,1)="1","Earring",IF(MID(F4283,LEN(F4283)-2,1)="2","Necklace",IF(MID(F4283,LEN(F4283)-2,1)="3","Bracelet",IF(MID(F4283,LEN(F4283)-2,1)="4","Ring",IF(MID(F4283,LEN(F4283)-2,1)="5","Anklet","")))))</x:f>
        <x:v>Necklace</x:v>
      </x:c>
      <x:c r="H4283" s="240">
        <x:v>1</x:v>
      </x:c>
      <x:c r="I4283" s="495" t="s">
        <x:v>10339</x:v>
      </x:c>
      <x:c r="J4283" s="240" t="s">
        <x:v>4183</x:v>
      </x:c>
      <x:c r="K4283" s="240">
        <x:v>220</x:v>
      </x:c>
    </x:row>
    <x:row r="4284" spans="3:11">
      <x:c r="C4284" s="241" t="s">
        <x:v>2471</x:v>
      </x:c>
      <x:c r="D4284" s="240" t="str">
        <x:f t="shared" si="43"/>
        <x:v>Necklace</x:v>
      </x:c>
      <x:c r="E4284" s="240">
        <x:v>1</x:v>
      </x:c>
      <x:c r="F4284" s="241" t="s">
        <x:v>2471</x:v>
      </x:c>
      <x:c r="G4284" s="240" t="str">
        <x:f>IF(MID(F4284,LEN(F4284)-2,1)="1","Earring",IF(MID(F4284,LEN(F4284)-2,1)="2","Necklace",IF(MID(F4284,LEN(F4284)-2,1)="3","Bracelet",IF(MID(F4284,LEN(F4284)-2,1)="4","Ring",IF(MID(F4284,LEN(F4284)-2,1)="5","Anklet","")))))</x:f>
        <x:v>Necklace</x:v>
      </x:c>
      <x:c r="H4284" s="240">
        <x:v>1</x:v>
      </x:c>
      <x:c r="I4284" s="495"/>
      <x:c r="J4284" s="240" t="s">
        <x:v>10384</x:v>
      </x:c>
      <x:c r="K4284" s="240">
        <x:v>160</x:v>
      </x:c>
    </x:row>
    <x:row r="4285" spans="3:11">
      <x:c r="C4285" s="241" t="s">
        <x:v>5989</x:v>
      </x:c>
      <x:c r="D4285" s="240" t="str">
        <x:f t="shared" si="43"/>
        <x:v>Ring</x:v>
      </x:c>
      <x:c r="E4285" s="240">
        <x:v>1</x:v>
      </x:c>
      <x:c r="F4285" s="280" t="s">
        <x:v>6055</x:v>
      </x:c>
      <x:c r="G4285" s="234" t="s">
        <x:v>9210</x:v>
      </x:c>
      <x:c r="H4285" s="281">
        <x:v>1</x:v>
      </x:c>
      <x:c r="I4285" s="495"/>
      <x:c r="J4285" s="240" t="s">
        <x:v>10384</x:v>
      </x:c>
      <x:c r="K4285" s="240">
        <x:v>160</x:v>
      </x:c>
    </x:row>
    <x:row r="4286" spans="5:5">
      <x:c r="E4286" s="240">
        <x:f>SUM(E4273:E4285)</x:f>
        <x:v>13</x:v>
      </x:c>
    </x:row>
    <x:row r="4287" spans="1:11">
      <x:c r="A4287" s="232">
        <x:v>46006</x:v>
      </x:c>
      <x:c r="B4287" s="499" t="s">
        <x:v>10315</x:v>
      </x:c>
      <x:c r="C4287" s="241" t="s">
        <x:v>8459</x:v>
      </x:c>
      <x:c r="D4287" s="240" t="str">
        <x:f t="shared" ref="D4287:D4289" si="44">IF(MID(C4287,LEN(C4287)-2,1)="1","Earring",IF(MID(C4287,LEN(C4287)-2,1)="2","Necklace",IF(MID(C4287,LEN(C4287)-2,1)="3","Bracelet",IF(MID(C4287,LEN(C4287)-2,1)="4","Ring",IF(MID(C4287,LEN(C4287)-2,1)="5","Anklet","")))))</x:f>
        <x:v>Anklet</x:v>
      </x:c>
      <x:c r="E4287" s="240">
        <x:v>1</x:v>
      </x:c>
      <x:c r="F4287" s="791" t="s">
        <x:v>7886</x:v>
      </x:c>
      <x:c r="G4287" s="792" t="str">
        <x:f>IF(MID(F4287,LEN(F4287)-2,1)="1","Earring",IF(MID(F4287,LEN(F4287)-2,1)="2","Necklace",IF(MID(F4287,LEN(F4287)-2,1)="3","Bracelet",IF(MID(F4287,LEN(F4287)-2,1)="4","Ring",IF(MID(F4287,LEN(F4287)-2,1)="5","Anklet","")))))</x:f>
        <x:v>Ring</x:v>
      </x:c>
      <x:c r="H4287" s="792">
        <x:v>1</x:v>
      </x:c>
      <x:c r="I4287" s="495" t="s">
        <x:v>10339</x:v>
      </x:c>
      <x:c r="J4287" s="240" t="s">
        <x:v>4183</x:v>
      </x:c>
      <x:c r="K4287" s="240">
        <x:v>250</x:v>
      </x:c>
    </x:row>
    <x:row r="4288" spans="3:11">
      <x:c r="C4288" s="241" t="s">
        <x:v>9184</x:v>
      </x:c>
      <x:c r="D4288" s="240" t="str">
        <x:f t="shared" si="44"/>
        <x:v>Anklet</x:v>
      </x:c>
      <x:c r="E4288" s="240">
        <x:v>1</x:v>
      </x:c>
      <x:c r="F4288" s="241" t="s">
        <x:v>5975</x:v>
      </x:c>
      <x:c r="G4288" s="240" t="str">
        <x:f>IF(MID(F4288,LEN(F4288)-2,1)="1","Earring",IF(MID(F4288,LEN(F4288)-2,1)="2","Necklace",IF(MID(F4288,LEN(F4288)-2,1)="3","Bracelet",IF(MID(F4288,LEN(F4288)-2,1)="4","Ring",IF(MID(F4288,LEN(F4288)-2,1)="5","Anklet","")))))</x:f>
        <x:v>Earring</x:v>
      </x:c>
      <x:c r="H4288" s="240">
        <x:v>1</x:v>
      </x:c>
      <x:c r="I4288" s="495"/>
      <x:c r="J4288" s="240" t="s">
        <x:v>12607</x:v>
      </x:c>
      <x:c r="K4288" s="240">
        <x:v>170</x:v>
      </x:c>
    </x:row>
    <x:row r="4289" spans="3:11">
      <x:c r="C4289" s="241" t="s">
        <x:v>2463</x:v>
      </x:c>
      <x:c r="D4289" s="240" t="str">
        <x:f t="shared" si="44"/>
        <x:v>Anklet</x:v>
      </x:c>
      <x:c r="E4289" s="240">
        <x:v>2</x:v>
      </x:c>
      <x:c r="F4289" s="241" t="s">
        <x:v>4491</x:v>
      </x:c>
      <x:c r="G4289" s="240" t="str">
        <x:f>IF(MID(F4289,LEN(F4289)-2,1)="1","Earring",IF(MID(F4289,LEN(F4289)-2,1)="2","Necklace",IF(MID(F4289,LEN(F4289)-2,1)="3","Bracelet",IF(MID(F4289,LEN(F4289)-2,1)="4","Ring",IF(MID(F4289,LEN(F4289)-2,1)="5","Anklet","")))))</x:f>
        <x:v>Earring</x:v>
      </x:c>
      <x:c r="H4289" s="240">
        <x:v>1</x:v>
      </x:c>
      <x:c r="I4289" s="495"/>
      <x:c r="J4289" s="240" t="s">
        <x:v>10384</x:v>
      </x:c>
      <x:c r="K4289" s="240">
        <x:v>150</x:v>
      </x:c>
    </x:row>
    <x:row r="4290" spans="3:11">
      <x:c r="C4290" s="241" t="s">
        <x:v>9043</x:v>
      </x:c>
      <x:c r="D4290" s="240" t="s">
        <x:v>4007</x:v>
      </x:c>
      <x:c r="E4290" s="240">
        <x:v>1</x:v>
      </x:c>
      <x:c r="F4290" s="373" t="s">
        <x:v>9068</x:v>
      </x:c>
      <x:c r="G4290" s="374" t="str">
        <x:f>IF(MID(F4290,LEN(F4290)-2,1)="1","Earring",IF(MID(F4290,LEN(F4290)-2,1)="2","Necklace",IF(MID(F4290,LEN(F4290)-2,1)="3","Bracelet",IF(MID(F4290,LEN(F4290)-2,1)="4","Ring",IF(MID(F4290,LEN(F4290)-2,1)="5","Anklet","")))))</x:f>
        <x:v>Earring</x:v>
      </x:c>
      <x:c r="H4290" s="374">
        <x:v>1</x:v>
      </x:c>
      <x:c r="I4290" s="495"/>
      <x:c r="J4290" s="240" t="s">
        <x:v>4183</x:v>
      </x:c>
      <x:c r="K4290" s="240">
        <x:v>130</x:v>
      </x:c>
    </x:row>
    <x:row r="4291" spans="3:11">
      <x:c r="C4291" s="241" t="s">
        <x:v>9235</x:v>
      </x:c>
      <x:c r="D4291" s="240" t="str">
        <x:f t="shared" ref="D4291:D4300" si="45">IF(MID(C4291,LEN(C4291)-2,1)="1","Earring",IF(MID(C4291,LEN(C4291)-2,1)="2","Necklace",IF(MID(C4291,LEN(C4291)-2,1)="3","Bracelet",IF(MID(C4291,LEN(C4291)-2,1)="4","Ring",IF(MID(C4291,LEN(C4291)-2,1)="5","Anklet","")))))</x:f>
        <x:v>Bracelet</x:v>
      </x:c>
      <x:c r="E4291" s="240">
        <x:v>1</x:v>
      </x:c>
      <x:c r="F4291" s="373" t="s">
        <x:v>8459</x:v>
      </x:c>
      <x:c r="G4291" s="374" t="str">
        <x:f>IF(MID(F4291,LEN(F4291)-2,1)="1","Earring",IF(MID(F4291,LEN(F4291)-2,1)="2","Necklace",IF(MID(F4291,LEN(F4291)-2,1)="3","Bracelet",IF(MID(F4291,LEN(F4291)-2,1)="4","Ring",IF(MID(F4291,LEN(F4291)-2,1)="5","Anklet","")))))</x:f>
        <x:v>Anklet</x:v>
      </x:c>
      <x:c r="H4291" s="374">
        <x:v>1</x:v>
      </x:c>
      <x:c r="I4291" s="495" t="s">
        <x:v>10339</x:v>
      </x:c>
      <x:c r="J4291" s="240" t="s">
        <x:v>4183</x:v>
      </x:c>
      <x:c r="K4291" s="240">
        <x:v>220</x:v>
      </x:c>
    </x:row>
    <x:row r="4292" spans="3:11">
      <x:c r="C4292" s="241" t="s">
        <x:v>8516</x:v>
      </x:c>
      <x:c r="D4292" s="240" t="str">
        <x:f t="shared" si="45"/>
        <x:v>Bracelet</x:v>
      </x:c>
      <x:c r="E4292" s="240">
        <x:v>1</x:v>
      </x:c>
      <x:c r="F4292" s="241" t="s">
        <x:v>9184</x:v>
      </x:c>
      <x:c r="G4292" s="240" t="str">
        <x:f>IF(MID(F4292,LEN(F4292)-2,1)="1","Earring",IF(MID(F4292,LEN(F4292)-2,1)="2","Necklace",IF(MID(F4292,LEN(F4292)-2,1)="3","Bracelet",IF(MID(F4292,LEN(F4292)-2,1)="4","Ring",IF(MID(F4292,LEN(F4292)-2,1)="5","Anklet","")))))</x:f>
        <x:v>Anklet</x:v>
      </x:c>
      <x:c r="H4292" s="240">
        <x:v>1</x:v>
      </x:c>
      <x:c r="I4292" s="495"/>
      <x:c r="J4292" s="240" t="s">
        <x:v>10384</x:v>
      </x:c>
      <x:c r="K4292" s="240">
        <x:v>140</x:v>
      </x:c>
    </x:row>
    <x:row r="4293" spans="3:11">
      <x:c r="C4293" s="241" t="s">
        <x:v>5975</x:v>
      </x:c>
      <x:c r="D4293" s="240" t="str">
        <x:f t="shared" si="45"/>
        <x:v>Earring</x:v>
      </x:c>
      <x:c r="E4293" s="240">
        <x:v>1</x:v>
      </x:c>
      <x:c r="F4293" s="241" t="s">
        <x:v>9235</x:v>
      </x:c>
      <x:c r="G4293" s="240" t="str">
        <x:f>IF(MID(F4293,LEN(F4293)-2,1)="1","Earring",IF(MID(F4293,LEN(F4293)-2,1)="2","Necklace",IF(MID(F4293,LEN(F4293)-2,1)="3","Bracelet",IF(MID(F4293,LEN(F4293)-2,1)="4","Ring",IF(MID(F4293,LEN(F4293)-2,1)="5","Anklet","")))))</x:f>
        <x:v>Bracelet</x:v>
      </x:c>
      <x:c r="H4293" s="240">
        <x:v>1</x:v>
      </x:c>
      <x:c r="I4293" s="495" t="s">
        <x:v>6487</x:v>
      </x:c>
      <x:c r="J4293" s="240" t="s">
        <x:v>10384</x:v>
      </x:c>
      <x:c r="K4293" s="240">
        <x:v>150</x:v>
      </x:c>
    </x:row>
    <x:row r="4294" spans="3:11">
      <x:c r="C4294" s="241" t="s">
        <x:v>4491</x:v>
      </x:c>
      <x:c r="D4294" s="240" t="str">
        <x:f t="shared" si="45"/>
        <x:v>Earring</x:v>
      </x:c>
      <x:c r="E4294" s="240">
        <x:v>1</x:v>
      </x:c>
      <x:c r="F4294" s="408" t="s">
        <x:v>8475</x:v>
      </x:c>
      <x:c r="G4294" s="409" t="str">
        <x:f>IF(MID(F4294,LEN(F4294)-2,1)="1","Earring",IF(MID(F4294,LEN(F4294)-2,1)="2","Necklace",IF(MID(F4294,LEN(F4294)-2,1)="3","Bracelet",IF(MID(F4294,LEN(F4294)-2,1)="4","Ring",IF(MID(F4294,LEN(F4294)-2,1)="5","Anklet","")))))</x:f>
        <x:v>Earring</x:v>
      </x:c>
      <x:c r="H4294" s="409">
        <x:v>1</x:v>
      </x:c>
      <x:c r="I4294" s="495"/>
      <x:c r="J4294" s="240" t="s">
        <x:v>3797</x:v>
      </x:c>
      <x:c r="K4294" s="240">
        <x:v>160</x:v>
      </x:c>
    </x:row>
    <x:row r="4295" spans="3:11">
      <x:c r="C4295" s="241" t="s">
        <x:v>9068</x:v>
      </x:c>
      <x:c r="D4295" s="240" t="str">
        <x:f t="shared" si="45"/>
        <x:v>Earring</x:v>
      </x:c>
      <x:c r="E4295" s="240">
        <x:v>1</x:v>
      </x:c>
      <x:c r="F4295" s="408" t="s">
        <x:v>8516</x:v>
      </x:c>
      <x:c r="G4295" s="409" t="str">
        <x:f>IF(MID(F4295,LEN(F4295)-2,1)="1","Earring",IF(MID(F4295,LEN(F4295)-2,1)="2","Necklace",IF(MID(F4295,LEN(F4295)-2,1)="3","Bracelet",IF(MID(F4295,LEN(F4295)-2,1)="4","Ring",IF(MID(F4295,LEN(F4295)-2,1)="5","Anklet","")))))</x:f>
        <x:v>Bracelet</x:v>
      </x:c>
      <x:c r="H4295" s="409">
        <x:v>1</x:v>
      </x:c>
      <x:c r="I4295" s="495"/>
      <x:c r="J4295" s="240" t="s">
        <x:v>10384</x:v>
      </x:c>
      <x:c r="K4295" s="240">
        <x:v>140</x:v>
      </x:c>
    </x:row>
    <x:row r="4296" spans="3:11">
      <x:c r="C4296" s="241" t="s">
        <x:v>8475</x:v>
      </x:c>
      <x:c r="D4296" s="240" t="str">
        <x:f t="shared" si="45"/>
        <x:v>Earring</x:v>
      </x:c>
      <x:c r="E4296" s="240">
        <x:v>1</x:v>
      </x:c>
      <x:c r="F4296" s="241" t="s">
        <x:v>8508</x:v>
      </x:c>
      <x:c r="G4296" s="240" t="str">
        <x:f>IF(MID(F4296,LEN(F4296)-2,1)="1","Earring",IF(MID(F4296,LEN(F4296)-2,1)="2","Necklace",IF(MID(F4296,LEN(F4296)-2,1)="3","Bracelet",IF(MID(F4296,LEN(F4296)-2,1)="4","Ring",IF(MID(F4296,LEN(F4296)-2,1)="5","Anklet","")))))</x:f>
        <x:v>Earring</x:v>
      </x:c>
      <x:c r="H4296" s="240">
        <x:v>1</x:v>
      </x:c>
      <x:c r="I4296" s="495" t="s">
        <x:v>6487</x:v>
      </x:c>
      <x:c r="J4296" s="240" t="s">
        <x:v>4183</x:v>
      </x:c>
      <x:c r="K4296" s="240">
        <x:v>180</x:v>
      </x:c>
    </x:row>
    <x:row r="4297" spans="3:11">
      <x:c r="C4297" s="241" t="s">
        <x:v>8508</x:v>
      </x:c>
      <x:c r="D4297" s="240" t="str">
        <x:f t="shared" si="45"/>
        <x:v>Earring</x:v>
      </x:c>
      <x:c r="E4297" s="240">
        <x:v>1</x:v>
      </x:c>
      <x:c r="F4297" s="402" t="s">
        <x:v>9043</x:v>
      </x:c>
      <x:c r="G4297" s="403" t="s">
        <x:v>4007</x:v>
      </x:c>
      <x:c r="H4297" s="403">
        <x:v>1</x:v>
      </x:c>
      <x:c r="I4297" s="495" t="s">
        <x:v>6487</x:v>
      </x:c>
      <x:c r="J4297" s="240" t="s">
        <x:v>10384</x:v>
      </x:c>
      <x:c r="K4297" s="240">
        <x:v>180</x:v>
      </x:c>
    </x:row>
    <x:row r="4298" spans="3:11">
      <x:c r="C4298" s="241" t="s">
        <x:v>12278</x:v>
      </x:c>
      <x:c r="D4298" s="240" t="str">
        <x:f t="shared" si="45"/>
        <x:v>Earring</x:v>
      </x:c>
      <x:c r="E4298" s="240">
        <x:v>1</x:v>
      </x:c>
      <x:c r="F4298" s="241" t="s">
        <x:v>2463</x:v>
      </x:c>
      <x:c r="G4298" s="240" t="str">
        <x:f>IF(MID(F4298,LEN(F4298)-2,1)="1","Earring",IF(MID(F4298,LEN(F4298)-2,1)="2","Necklace",IF(MID(F4298,LEN(F4298)-2,1)="3","Bracelet",IF(MID(F4298,LEN(F4298)-2,1)="4","Ring",IF(MID(F4298,LEN(F4298)-2,1)="5","Anklet","")))))</x:f>
        <x:v>Anklet</x:v>
      </x:c>
      <x:c r="H4298" s="240">
        <x:v>2</x:v>
      </x:c>
      <x:c r="I4298" s="495"/>
      <x:c r="J4298" s="240" t="s">
        <x:v>10384</x:v>
      </x:c>
      <x:c r="K4298" s="240">
        <x:v>170</x:v>
      </x:c>
    </x:row>
    <x:row r="4299" spans="3:11">
      <x:c r="C4299" s="241" t="s">
        <x:v>6033</x:v>
      </x:c>
      <x:c r="D4299" s="240" t="str">
        <x:f t="shared" si="45"/>
        <x:v>Earring</x:v>
      </x:c>
      <x:c r="E4299" s="240">
        <x:v>1</x:v>
      </x:c>
      <x:c r="F4299" s="241" t="s">
        <x:v>12278</x:v>
      </x:c>
      <x:c r="G4299" s="240" t="str">
        <x:f>IF(MID(F4299,LEN(F4299)-2,1)="1","Earring",IF(MID(F4299,LEN(F4299)-2,1)="2","Necklace",IF(MID(F4299,LEN(F4299)-2,1)="3","Bracelet",IF(MID(F4299,LEN(F4299)-2,1)="4","Ring",IF(MID(F4299,LEN(F4299)-2,1)="5","Anklet","")))))</x:f>
        <x:v>Earring</x:v>
      </x:c>
      <x:c r="H4299" s="240">
        <x:v>1</x:v>
      </x:c>
      <x:c r="I4299" s="495"/>
      <x:c r="J4299" s="240" t="s">
        <x:v>4183</x:v>
      </x:c>
      <x:c r="K4299" s="240">
        <x:v>95</x:v>
      </x:c>
    </x:row>
    <x:row r="4300" spans="3:11">
      <x:c r="C4300" s="241" t="s">
        <x:v>12556</x:v>
      </x:c>
      <x:c r="D4300" s="240" t="str">
        <x:f t="shared" si="45"/>
        <x:v>Ring</x:v>
      </x:c>
      <x:c r="E4300" s="240">
        <x:v>1</x:v>
      </x:c>
      <x:c r="F4300" s="280" t="s">
        <x:v>6033</x:v>
      </x:c>
      <x:c r="G4300" s="281" t="str">
        <x:f>IF(MID(F4300,LEN(F4300)-2,1)="1","Earring",IF(MID(F4300,LEN(F4300)-2,1)="2","Necklace",IF(MID(F4300,LEN(F4300)-2,1)="3","Bracelet",IF(MID(F4300,LEN(F4300)-2,1)="4","Ring",IF(MID(F4300,LEN(F4300)-2,1)="5","Anklet","")))))</x:f>
        <x:v>Earring</x:v>
      </x:c>
      <x:c r="H4300" s="281">
        <x:v>1</x:v>
      </x:c>
      <x:c r="I4300" s="495"/>
      <x:c r="J4300" s="240" t="s">
        <x:v>10384</x:v>
      </x:c>
      <x:c r="K4300" s="240">
        <x:v>120</x:v>
      </x:c>
    </x:row>
    <x:row r="4301" spans="5:5">
      <x:c r="E4301" s="240">
        <x:f>SUM(E4287:E4300)</x:f>
        <x:v>15</x:v>
      </x:c>
    </x:row>
    <x:row r="4302" spans="1:11">
      <x:c r="A4302" s="232">
        <x:v>46007</x:v>
      </x:c>
      <x:c r="B4302" s="499" t="s">
        <x:v>10377</x:v>
      </x:c>
      <x:c r="C4302" s="241" t="s">
        <x:v>2596</x:v>
      </x:c>
      <x:c r="D4302" s="240" t="str">
        <x:f t="shared" ref="D4302:D4318" si="46">IF(MID(C4302,LEN(C4302)-2,1)="1","Earring",IF(MID(C4302,LEN(C4302)-2,1)="2","Necklace",IF(MID(C4302,LEN(C4302)-2,1)="3","Bracelet",IF(MID(C4302,LEN(C4302)-2,1)="4","Ring",IF(MID(C4302,LEN(C4302)-2,1)="5","Anklet","")))))</x:f>
        <x:v>Bracelet</x:v>
      </x:c>
      <x:c r="E4302" s="240">
        <x:v>1</x:v>
      </x:c>
      <x:c r="F4302" s="241" t="s">
        <x:v>11435</x:v>
      </x:c>
      <x:c r="G4302" s="240" t="str">
        <x:f>IF(MID(F4302,LEN(F4302)-2,1)="1","Earring",IF(MID(F4302,LEN(F4302)-2,1)="2","Necklace",IF(MID(F4302,LEN(F4302)-2,1)="3","Bracelet",IF(MID(F4302,LEN(F4302)-2,1)="4","Ring",IF(MID(F4302,LEN(F4302)-2,1)="5","Anklet","")))))</x:f>
        <x:v>Bracelet</x:v>
      </x:c>
      <x:c r="H4302" s="240">
        <x:v>1</x:v>
      </x:c>
      <x:c r="I4302" s="495"/>
      <x:c r="J4302" s="240" t="s">
        <x:v>12607</x:v>
      </x:c>
      <x:c r="K4302" s="240">
        <x:v>150</x:v>
      </x:c>
    </x:row>
    <x:row r="4303" spans="3:11">
      <x:c r="C4303" s="241" t="s">
        <x:v>9235</x:v>
      </x:c>
      <x:c r="D4303" s="240" t="str">
        <x:f t="shared" si="46"/>
        <x:v>Bracelet</x:v>
      </x:c>
      <x:c r="E4303" s="240">
        <x:v>1</x:v>
      </x:c>
      <x:c r="F4303" s="314" t="s">
        <x:v>2555</x:v>
      </x:c>
      <x:c r="G4303" s="315" t="str">
        <x:f>IF(MID(F4303,LEN(F4303)-2,1)="1","Earring",IF(MID(F4303,LEN(F4303)-2,1)="2","Necklace",IF(MID(F4303,LEN(F4303)-2,1)="3","Bracelet",IF(MID(F4303,LEN(F4303)-2,1)="4","Ring",IF(MID(F4303,LEN(F4303)-2,1)="5","Anklet","")))))</x:f>
        <x:v>Earring</x:v>
      </x:c>
      <x:c r="H4303" s="315">
        <x:v>1</x:v>
      </x:c>
      <x:c r="I4303" s="495" t="s">
        <x:v>10339</x:v>
      </x:c>
      <x:c r="J4303" s="240" t="s">
        <x:v>3797</x:v>
      </x:c>
      <x:c r="K4303" s="240">
        <x:v>160</x:v>
      </x:c>
    </x:row>
    <x:row r="4304" spans="3:11">
      <x:c r="C4304" s="241" t="s">
        <x:v>12302</x:v>
      </x:c>
      <x:c r="D4304" s="240" t="str">
        <x:f t="shared" si="46"/>
        <x:v>Earring</x:v>
      </x:c>
      <x:c r="E4304" s="240">
        <x:v>1</x:v>
      </x:c>
      <x:c r="F4304" s="241" t="s">
        <x:v>9315</x:v>
      </x:c>
      <x:c r="G4304" s="240" t="str">
        <x:f>IF(MID(F4304,LEN(F4304)-2,1)="1","Earring",IF(MID(F4304,LEN(F4304)-2,1)="2","Necklace",IF(MID(F4304,LEN(F4304)-2,1)="3","Bracelet",IF(MID(F4304,LEN(F4304)-2,1)="4","Ring",IF(MID(F4304,LEN(F4304)-2,1)="5","Anklet","")))))</x:f>
        <x:v>Earring</x:v>
      </x:c>
      <x:c r="H4304" s="240">
        <x:v>1</x:v>
      </x:c>
      <x:c r="I4304" s="495" t="s">
        <x:v>6487</x:v>
      </x:c>
      <x:c r="J4304" s="240" t="s">
        <x:v>12607</x:v>
      </x:c>
      <x:c r="K4304" s="240">
        <x:v>200</x:v>
      </x:c>
    </x:row>
    <x:row r="4305" spans="3:11">
      <x:c r="C4305" s="241" t="s">
        <x:v>9315</x:v>
      </x:c>
      <x:c r="D4305" s="240" t="str">
        <x:f t="shared" si="46"/>
        <x:v>Earring</x:v>
      </x:c>
      <x:c r="E4305" s="240">
        <x:v>1</x:v>
      </x:c>
      <x:c r="F4305" s="793" t="s">
        <x:v>4578</x:v>
      </x:c>
      <x:c r="G4305" s="794" t="str">
        <x:f>IF(MID(F4305,LEN(F4305)-2,1)="1","Earring",IF(MID(F4305,LEN(F4305)-2,1)="2","Necklace",IF(MID(F4305,LEN(F4305)-2,1)="3","Bracelet",IF(MID(F4305,LEN(F4305)-2,1)="4","Ring",IF(MID(F4305,LEN(F4305)-2,1)="5","Anklet","")))))</x:f>
        <x:v>Necklace</x:v>
      </x:c>
      <x:c r="H4305" s="794">
        <x:v>1</x:v>
      </x:c>
      <x:c r="I4305" s="495"/>
      <x:c r="J4305" s="240" t="s">
        <x:v>10384</x:v>
      </x:c>
      <x:c r="K4305" s="240">
        <x:v>170</x:v>
      </x:c>
    </x:row>
    <x:row r="4306" spans="3:11">
      <x:c r="C4306" s="241" t="s">
        <x:v>6077</x:v>
      </x:c>
      <x:c r="D4306" s="240" t="str">
        <x:f t="shared" si="46"/>
        <x:v>Earring</x:v>
      </x:c>
      <x:c r="E4306" s="240">
        <x:v>1</x:v>
      </x:c>
      <x:c r="F4306" s="793" t="s">
        <x:v>9235</x:v>
      </x:c>
      <x:c r="G4306" s="794" t="str">
        <x:f>IF(MID(F4306,LEN(F4306)-2,1)="1","Earring",IF(MID(F4306,LEN(F4306)-2,1)="2","Necklace",IF(MID(F4306,LEN(F4306)-2,1)="3","Bracelet",IF(MID(F4306,LEN(F4306)-2,1)="4","Ring",IF(MID(F4306,LEN(F4306)-2,1)="5","Anklet","")))))</x:f>
        <x:v>Bracelet</x:v>
      </x:c>
      <x:c r="H4306" s="794">
        <x:v>1</x:v>
      </x:c>
      <x:c r="I4306" s="495" t="s">
        <x:v>10339</x:v>
      </x:c>
      <x:c r="J4306" s="240" t="s">
        <x:v>10384</x:v>
      </x:c>
      <x:c r="K4306" s="240">
        <x:v>150</x:v>
      </x:c>
    </x:row>
    <x:row r="4307" spans="3:11">
      <x:c r="C4307" s="241" t="s">
        <x:v>8386</x:v>
      </x:c>
      <x:c r="D4307" s="240" t="str">
        <x:f t="shared" si="46"/>
        <x:v>Earring</x:v>
      </x:c>
      <x:c r="E4307" s="240">
        <x:v>1</x:v>
      </x:c>
      <x:c r="F4307" s="241" t="s">
        <x:v>4481</x:v>
      </x:c>
      <x:c r="G4307" s="240" t="str">
        <x:f>IF(MID(F4307,LEN(F4307)-2,1)="1","Earring",IF(MID(F4307,LEN(F4307)-2,1)="2","Necklace",IF(MID(F4307,LEN(F4307)-2,1)="3","Bracelet",IF(MID(F4307,LEN(F4307)-2,1)="4","Ring",IF(MID(F4307,LEN(F4307)-2,1)="5","Anklet","")))))</x:f>
        <x:v>Ring</x:v>
      </x:c>
      <x:c r="H4307" s="240">
        <x:v>1</x:v>
      </x:c>
      <x:c r="I4307" s="495" t="s">
        <x:v>10339</x:v>
      </x:c>
      <x:c r="J4307" s="240" t="s">
        <x:v>4183</x:v>
      </x:c>
      <x:c r="K4307" s="240">
        <x:v>180</x:v>
      </x:c>
    </x:row>
    <x:row r="4308" spans="3:11">
      <x:c r="C4308" s="241" t="s">
        <x:v>12494</x:v>
      </x:c>
      <x:c r="D4308" s="240" t="str">
        <x:f t="shared" si="46"/>
        <x:v>Earring</x:v>
      </x:c>
      <x:c r="E4308" s="240">
        <x:v>1</x:v>
      </x:c>
      <x:c r="F4308" s="241" t="s">
        <x:v>6077</x:v>
      </x:c>
      <x:c r="G4308" s="240" t="str">
        <x:f>IF(MID(F4308,LEN(F4308)-2,1)="1","Earring",IF(MID(F4308,LEN(F4308)-2,1)="2","Necklace",IF(MID(F4308,LEN(F4308)-2,1)="3","Bracelet",IF(MID(F4308,LEN(F4308)-2,1)="4","Ring",IF(MID(F4308,LEN(F4308)-2,1)="5","Anklet","")))))</x:f>
        <x:v>Earring</x:v>
      </x:c>
      <x:c r="H4308" s="240">
        <x:v>1</x:v>
      </x:c>
      <x:c r="I4308" s="495" t="s">
        <x:v>6487</x:v>
      </x:c>
      <x:c r="J4308" s="240" t="s">
        <x:v>10384</x:v>
      </x:c>
      <x:c r="K4308" s="240">
        <x:v>100</x:v>
      </x:c>
    </x:row>
    <x:row r="4309" spans="3:11">
      <x:c r="C4309" s="241" t="s">
        <x:v>11510</x:v>
      </x:c>
      <x:c r="D4309" s="240" t="str">
        <x:f t="shared" si="46"/>
        <x:v>Earring</x:v>
      </x:c>
      <x:c r="E4309" s="240">
        <x:v>1</x:v>
      </x:c>
      <x:c r="F4309" s="591" t="s">
        <x:v>8386</x:v>
      </x:c>
      <x:c r="G4309" s="592" t="str">
        <x:f>IF(MID(F4309,LEN(F4309)-2,1)="1","Earring",IF(MID(F4309,LEN(F4309)-2,1)="2","Necklace",IF(MID(F4309,LEN(F4309)-2,1)="3","Bracelet",IF(MID(F4309,LEN(F4309)-2,1)="4","Ring",IF(MID(F4309,LEN(F4309)-2,1)="5","Anklet","")))))</x:f>
        <x:v>Earring</x:v>
      </x:c>
      <x:c r="H4309" s="592">
        <x:v>1</x:v>
      </x:c>
      <x:c r="I4309" s="495" t="s">
        <x:v>10339</x:v>
      </x:c>
      <x:c r="J4309" s="240" t="s">
        <x:v>4183</x:v>
      </x:c>
      <x:c r="K4309" s="240">
        <x:v>150</x:v>
      </x:c>
    </x:row>
    <x:row r="4310" spans="3:11">
      <x:c r="C4310" s="241" t="s">
        <x:v>12505</x:v>
      </x:c>
      <x:c r="D4310" s="240" t="str">
        <x:f t="shared" si="46"/>
        <x:v>Earring</x:v>
      </x:c>
      <x:c r="E4310" s="240">
        <x:v>1</x:v>
      </x:c>
      <x:c r="F4310" s="241" t="s">
        <x:v>9163</x:v>
      </x:c>
      <x:c r="G4310" s="240" t="str">
        <x:f>IF(MID(F4310,LEN(F4310)-2,1)="1","Earring",IF(MID(F4310,LEN(F4310)-2,1)="2","Necklace",IF(MID(F4310,LEN(F4310)-2,1)="3","Bracelet",IF(MID(F4310,LEN(F4310)-2,1)="4","Ring",IF(MID(F4310,LEN(F4310)-2,1)="5","Anklet","")))))</x:f>
        <x:v>Ring</x:v>
      </x:c>
      <x:c r="H4310" s="240">
        <x:v>2</x:v>
      </x:c>
      <x:c r="I4310" s="495" t="s">
        <x:v>6487</x:v>
      </x:c>
      <x:c r="J4310" s="240" t="s">
        <x:v>3797</x:v>
      </x:c>
      <x:c r="K4310" s="240">
        <x:v>160</x:v>
      </x:c>
    </x:row>
    <x:row r="4311" spans="3:11">
      <x:c r="C4311" s="241" t="s">
        <x:v>4578</x:v>
      </x:c>
      <x:c r="D4311" s="240" t="str">
        <x:f t="shared" si="46"/>
        <x:v>Necklace</x:v>
      </x:c>
      <x:c r="E4311" s="240">
        <x:v>1</x:v>
      </x:c>
      <x:c r="F4311" s="241" t="s">
        <x:v>8499</x:v>
      </x:c>
      <x:c r="G4311" s="240" t="str">
        <x:f>IF(MID(F4311,LEN(F4311)-2,1)="1","Earring",IF(MID(F4311,LEN(F4311)-2,1)="2","Necklace",IF(MID(F4311,LEN(F4311)-2,1)="3","Bracelet",IF(MID(F4311,LEN(F4311)-2,1)="4","Ring",IF(MID(F4311,LEN(F4311)-2,1)="5","Anklet","")))))</x:f>
        <x:v>Ring</x:v>
      </x:c>
      <x:c r="H4311" s="240">
        <x:v>1</x:v>
      </x:c>
      <x:c r="I4311" s="495"/>
      <x:c r="J4311" s="240" t="s">
        <x:v>4183</x:v>
      </x:c>
      <x:c r="K4311" s="240">
        <x:v>200</x:v>
      </x:c>
    </x:row>
    <x:row r="4312" spans="3:11">
      <x:c r="C4312" s="241" t="s">
        <x:v>8451</x:v>
      </x:c>
      <x:c r="D4312" s="240" t="str">
        <x:f t="shared" si="46"/>
        <x:v>Necklace</x:v>
      </x:c>
      <x:c r="E4312" s="240">
        <x:v>1</x:v>
      </x:c>
      <x:c r="F4312" s="241" t="s">
        <x:v>8451</x:v>
      </x:c>
      <x:c r="G4312" s="240" t="str">
        <x:f>IF(MID(F4312,LEN(F4312)-2,1)="1","Earring",IF(MID(F4312,LEN(F4312)-2,1)="2","Necklace",IF(MID(F4312,LEN(F4312)-2,1)="3","Bracelet",IF(MID(F4312,LEN(F4312)-2,1)="4","Ring",IF(MID(F4312,LEN(F4312)-2,1)="5","Anklet","")))))</x:f>
        <x:v>Necklace</x:v>
      </x:c>
      <x:c r="H4312" s="240">
        <x:v>1</x:v>
      </x:c>
      <x:c r="I4312" s="495"/>
      <x:c r="J4312" s="240" t="s">
        <x:v>10384</x:v>
      </x:c>
      <x:c r="K4312" s="240">
        <x:v>170</x:v>
      </x:c>
    </x:row>
    <x:row r="4313" spans="3:11">
      <x:c r="C4313" s="241" t="s">
        <x:v>11167</x:v>
      </x:c>
      <x:c r="D4313" s="240" t="str">
        <x:f t="shared" si="46"/>
        <x:v>Necklace</x:v>
      </x:c>
      <x:c r="E4313" s="240">
        <x:v>1</x:v>
      </x:c>
      <x:c r="F4313" s="241" t="s">
        <x:v>8504</x:v>
      </x:c>
      <x:c r="G4313" s="392" t="str">
        <x:f>IF(MID(F4313,LEN(F4313)-2,1)="1","Earring",IF(MID(F4313,LEN(F4313)-2,1)="2","Necklace",IF(MID(F4313,LEN(F4313)-2,1)="3","Bracelet",IF(MID(F4313,LEN(F4313)-2,1)="4","Ring",IF(MID(F4313,LEN(F4313)-2,1)="5","Anklet","")))))</x:f>
        <x:v>Ring</x:v>
      </x:c>
      <x:c r="H4313" s="392">
        <x:v>1</x:v>
      </x:c>
      <x:c r="I4313" s="495" t="s">
        <x:v>6487</x:v>
      </x:c>
      <x:c r="J4313" s="240" t="s">
        <x:v>10384</x:v>
      </x:c>
      <x:c r="K4313" s="240">
        <x:v>120</x:v>
      </x:c>
    </x:row>
    <x:row r="4314" spans="3:11">
      <x:c r="C4314" s="241" t="s">
        <x:v>4481</x:v>
      </x:c>
      <x:c r="D4314" s="240" t="str">
        <x:f t="shared" si="46"/>
        <x:v>Ring</x:v>
      </x:c>
      <x:c r="E4314" s="240">
        <x:v>1</x:v>
      </x:c>
      <x:c r="F4314" s="402" t="s">
        <x:v>12494</x:v>
      </x:c>
      <x:c r="G4314" s="403" t="str">
        <x:f>IF(MID(F4314,LEN(F4314)-2,1)="1","Earring",IF(MID(F4314,LEN(F4314)-2,1)="2","Necklace",IF(MID(F4314,LEN(F4314)-2,1)="3","Bracelet",IF(MID(F4314,LEN(F4314)-2,1)="4","Ring",IF(MID(F4314,LEN(F4314)-2,1)="5","Anklet","")))))</x:f>
        <x:v>Earring</x:v>
      </x:c>
      <x:c r="H4314" s="403">
        <x:v>1</x:v>
      </x:c>
      <x:c r="I4314" s="495" t="s">
        <x:v>10339</x:v>
      </x:c>
      <x:c r="J4314" s="240" t="s">
        <x:v>9854</x:v>
      </x:c>
      <x:c r="K4314" s="240">
        <x:v>160</x:v>
      </x:c>
    </x:row>
    <x:row r="4315" spans="3:11">
      <x:c r="C4315" s="241" t="s">
        <x:v>9163</x:v>
      </x:c>
      <x:c r="D4315" s="240" t="str">
        <x:f t="shared" si="46"/>
        <x:v>Ring</x:v>
      </x:c>
      <x:c r="E4315" s="240">
        <x:v>2</x:v>
      </x:c>
      <x:c r="F4315" s="402" t="s">
        <x:v>8981</x:v>
      </x:c>
      <x:c r="G4315" s="403" t="str">
        <x:f>IF(MID(F4315,LEN(F4315)-2,1)="1","Earring",IF(MID(F4315,LEN(F4315)-2,1)="2","Necklace",IF(MID(F4315,LEN(F4315)-2,1)="3","Bracelet",IF(MID(F4315,LEN(F4315)-2,1)="4","Ring",IF(MID(F4315,LEN(F4315)-2,1)="5","Anklet","")))))</x:f>
        <x:v>Ring</x:v>
      </x:c>
      <x:c r="H4315" s="403">
        <x:v>1</x:v>
      </x:c>
      <x:c r="I4315" s="495"/>
      <x:c r="J4315" s="240" t="s">
        <x:v>10384</x:v>
      </x:c>
      <x:c r="K4315" s="240">
        <x:v>180</x:v>
      </x:c>
    </x:row>
    <x:row r="4316" spans="3:11">
      <x:c r="C4316" s="241" t="s">
        <x:v>8499</x:v>
      </x:c>
      <x:c r="D4316" s="240" t="str">
        <x:f t="shared" si="46"/>
        <x:v>Ring</x:v>
      </x:c>
      <x:c r="E4316" s="240">
        <x:v>1</x:v>
      </x:c>
      <x:c r="F4316" s="402" t="s">
        <x:v>11510</x:v>
      </x:c>
      <x:c r="G4316" s="403" t="str">
        <x:f>IF(MID(F4316,LEN(F4316)-2,1)="1","Earring",IF(MID(F4316,LEN(F4316)-2,1)="2","Necklace",IF(MID(F4316,LEN(F4316)-2,1)="3","Bracelet",IF(MID(F4316,LEN(F4316)-2,1)="4","Ring",IF(MID(F4316,LEN(F4316)-2,1)="5","Anklet","")))))</x:f>
        <x:v>Earring</x:v>
      </x:c>
      <x:c r="H4316" s="403">
        <x:v>1</x:v>
      </x:c>
      <x:c r="I4316" s="495"/>
      <x:c r="J4316" s="240" t="s">
        <x:v>4183</x:v>
      </x:c>
      <x:c r="K4316" s="240">
        <x:v>150</x:v>
      </x:c>
    </x:row>
    <x:row r="4317" spans="3:11">
      <x:c r="C4317" s="241" t="s">
        <x:v>8504</x:v>
      </x:c>
      <x:c r="D4317" s="240" t="str">
        <x:f t="shared" si="46"/>
        <x:v>Ring</x:v>
      </x:c>
      <x:c r="E4317" s="240">
        <x:v>1</x:v>
      </x:c>
      <x:c r="F4317" s="402" t="s">
        <x:v>12505</x:v>
      </x:c>
      <x:c r="G4317" s="403" t="str">
        <x:f>IF(MID(F4317,LEN(F4317)-2,1)="1","Earring",IF(MID(F4317,LEN(F4317)-2,1)="2","Necklace",IF(MID(F4317,LEN(F4317)-2,1)="3","Bracelet",IF(MID(F4317,LEN(F4317)-2,1)="4","Ring",IF(MID(F4317,LEN(F4317)-2,1)="5","Anklet","")))))</x:f>
        <x:v>Earring</x:v>
      </x:c>
      <x:c r="H4317" s="403">
        <x:v>1</x:v>
      </x:c>
      <x:c r="I4317" s="495"/>
      <x:c r="J4317" s="240" t="s">
        <x:v>4183</x:v>
      </x:c>
      <x:c r="K4317" s="240">
        <x:v>160</x:v>
      </x:c>
    </x:row>
    <x:row r="4318" spans="3:11">
      <x:c r="C4318" s="241" t="s">
        <x:v>8981</x:v>
      </x:c>
      <x:c r="D4318" s="240" t="str">
        <x:f t="shared" si="46"/>
        <x:v>Ring</x:v>
      </x:c>
      <x:c r="E4318" s="240">
        <x:v>1</x:v>
      </x:c>
      <x:c r="F4318" s="402" t="s">
        <x:v>11167</x:v>
      </x:c>
      <x:c r="G4318" s="403" t="str">
        <x:f>IF(MID(F4318,LEN(F4318)-2,1)="1","Earring",IF(MID(F4318,LEN(F4318)-2,1)="2","Necklace",IF(MID(F4318,LEN(F4318)-2,1)="3","Bracelet",IF(MID(F4318,LEN(F4318)-2,1)="4","Ring",IF(MID(F4318,LEN(F4318)-2,1)="5","Anklet","")))))</x:f>
        <x:v>Necklace</x:v>
      </x:c>
      <x:c r="H4318" s="403">
        <x:v>1</x:v>
      </x:c>
      <x:c r="I4318" s="495"/>
      <x:c r="J4318" s="240" t="s">
        <x:v>10384</x:v>
      </x:c>
      <x:c r="K4318" s="240">
        <x:v>170</x:v>
      </x:c>
    </x:row>
    <x:row r="4319" spans="5:5">
      <x:c r="E4319" s="240">
        <x:f>SUM(E4302:E4318)</x:f>
        <x:v>18</x:v>
      </x:c>
    </x:row>
    <x:row r="4320" spans="1:11">
      <x:c r="A4320" s="232">
        <x:v>46008</x:v>
      </x:c>
      <x:c r="B4320" s="499" t="s">
        <x:v>10352</x:v>
      </x:c>
      <x:c r="C4320" s="241" t="s">
        <x:v>7707</x:v>
      </x:c>
      <x:c r="D4320" s="240" t="s">
        <x:v>4007</x:v>
      </x:c>
      <x:c r="E4320" s="240">
        <x:v>1</x:v>
      </x:c>
      <x:c r="F4320" s="643" t="s">
        <x:v>7787</x:v>
      </x:c>
      <x:c r="G4320" s="644" t="str">
        <x:f>IF(MID(F4320,LEN(F4320)-2,1)="1","Earring",IF(MID(F4320,LEN(F4320)-2,1)="2","Necklace",IF(MID(F4320,LEN(F4320)-2,1)="3","Bracelet",IF(MID(F4320,LEN(F4320)-2,1)="4","Ring",IF(MID(F4320,LEN(F4320)-2,1)="5","Anklet","")))))</x:f>
        <x:v>Earring</x:v>
      </x:c>
      <x:c r="H4320" s="644">
        <x:v>1</x:v>
      </x:c>
      <x:c r="I4320" s="495"/>
      <x:c r="J4320" s="240" t="s">
        <x:v>4183</x:v>
      </x:c>
      <x:c r="K4320" s="240">
        <x:v>240</x:v>
      </x:c>
    </x:row>
    <x:row r="4321" spans="3:11">
      <x:c r="C4321" s="241" t="s">
        <x:v>2321</x:v>
      </x:c>
      <x:c r="D4321" s="240" t="str">
        <x:f t="shared" ref="D4321:D4328" si="47">IF(MID(C4321,LEN(C4321)-2,1)="1","Earring",IF(MID(C4321,LEN(C4321)-2,1)="2","Necklace",IF(MID(C4321,LEN(C4321)-2,1)="3","Bracelet",IF(MID(C4321,LEN(C4321)-2,1)="4","Ring",IF(MID(C4321,LEN(C4321)-2,1)="5","Anklet","")))))</x:f>
        <x:v>Earring</x:v>
      </x:c>
      <x:c r="E4321" s="240">
        <x:v>1</x:v>
      </x:c>
      <x:c r="F4321" s="241" t="s">
        <x:v>4480</x:v>
      </x:c>
      <x:c r="G4321" s="240" t="str">
        <x:f>IF(MID(F4321,LEN(F4321)-2,1)="1","Earring",IF(MID(F4321,LEN(F4321)-2,1)="2","Necklace",IF(MID(F4321,LEN(F4321)-2,1)="3","Bracelet",IF(MID(F4321,LEN(F4321)-2,1)="4","Ring",IF(MID(F4321,LEN(F4321)-2,1)="5","Anklet","")))))</x:f>
        <x:v>Necklace</x:v>
      </x:c>
      <x:c r="H4321" s="240">
        <x:v>1</x:v>
      </x:c>
      <x:c r="I4321" s="495" t="s">
        <x:v>10339</x:v>
      </x:c>
      <x:c r="J4321" s="240" t="s">
        <x:v>10384</x:v>
      </x:c>
      <x:c r="K4321" s="240">
        <x:v>290</x:v>
      </x:c>
    </x:row>
    <x:row r="4322" spans="3:11">
      <x:c r="C4322" s="241" t="s">
        <x:v>2113</x:v>
      </x:c>
      <x:c r="D4322" s="240" t="str">
        <x:f t="shared" si="47"/>
        <x:v>Earring</x:v>
      </x:c>
      <x:c r="E4322" s="240">
        <x:v>1</x:v>
      </x:c>
      <x:c r="F4322" s="633" t="s">
        <x:v>2113</x:v>
      </x:c>
      <x:c r="G4322" s="634" t="str">
        <x:f>IF(MID(F4322,LEN(F4322)-2,1)="1","Earring",IF(MID(F4322,LEN(F4322)-2,1)="2","Necklace",IF(MID(F4322,LEN(F4322)-2,1)="3","Bracelet",IF(MID(F4322,LEN(F4322)-2,1)="4","Ring",IF(MID(F4322,LEN(F4322)-2,1)="5","Anklet","")))))</x:f>
        <x:v>Earring</x:v>
      </x:c>
      <x:c r="H4322" s="634">
        <x:v>1</x:v>
      </x:c>
      <x:c r="I4322" s="495"/>
      <x:c r="J4322" s="240" t="s">
        <x:v>4183</x:v>
      </x:c>
      <x:c r="K4322" s="240">
        <x:v>150</x:v>
      </x:c>
    </x:row>
    <x:row r="4323" spans="3:11">
      <x:c r="C4323" s="241" t="s">
        <x:v>9207</x:v>
      </x:c>
      <x:c r="D4323" s="240" t="str">
        <x:f t="shared" si="47"/>
        <x:v>Earring</x:v>
      </x:c>
      <x:c r="E4323" s="240">
        <x:v>1</x:v>
      </x:c>
      <x:c r="F4323" s="633" t="s">
        <x:v>9207</x:v>
      </x:c>
      <x:c r="G4323" s="634" t="str">
        <x:f>IF(MID(F4323,LEN(F4323)-2,1)="1","Earring",IF(MID(F4323,LEN(F4323)-2,1)="2","Necklace",IF(MID(F4323,LEN(F4323)-2,1)="3","Bracelet",IF(MID(F4323,LEN(F4323)-2,1)="4","Ring",IF(MID(F4323,LEN(F4323)-2,1)="5","Anklet","")))))</x:f>
        <x:v>Earring</x:v>
      </x:c>
      <x:c r="H4323" s="634">
        <x:v>1</x:v>
      </x:c>
      <x:c r="I4323" s="495" t="s">
        <x:v>6487</x:v>
      </x:c>
      <x:c r="J4323" s="240" t="s">
        <x:v>4183</x:v>
      </x:c>
      <x:c r="K4323" s="240">
        <x:v>230</x:v>
      </x:c>
    </x:row>
    <x:row r="4324" spans="3:11">
      <x:c r="C4324" s="241" t="s">
        <x:v>4397</x:v>
      </x:c>
      <x:c r="D4324" s="240" t="str">
        <x:f t="shared" si="47"/>
        <x:v>Earring</x:v>
      </x:c>
      <x:c r="E4324" s="240">
        <x:v>1</x:v>
      </x:c>
      <x:c r="F4324" s="633" t="s">
        <x:v>4397</x:v>
      </x:c>
      <x:c r="G4324" s="634" t="str">
        <x:f>IF(MID(F4324,LEN(F4324)-2,1)="1","Earring",IF(MID(F4324,LEN(F4324)-2,1)="2","Necklace",IF(MID(F4324,LEN(F4324)-2,1)="3","Bracelet",IF(MID(F4324,LEN(F4324)-2,1)="4","Ring",IF(MID(F4324,LEN(F4324)-2,1)="5","Anklet","")))))</x:f>
        <x:v>Earring</x:v>
      </x:c>
      <x:c r="H4324" s="634">
        <x:v>1</x:v>
      </x:c>
      <x:c r="I4324" s="495" t="s">
        <x:v>6487</x:v>
      </x:c>
      <x:c r="J4324" s="240" t="s">
        <x:v>9854</x:v>
      </x:c>
      <x:c r="K4324" s="240">
        <x:v>280</x:v>
      </x:c>
    </x:row>
    <x:row r="4325" spans="3:11">
      <x:c r="C4325" s="241" t="s">
        <x:v>5564</x:v>
      </x:c>
      <x:c r="D4325" s="240" t="str">
        <x:f t="shared" si="47"/>
        <x:v>Earring</x:v>
      </x:c>
      <x:c r="E4325" s="240">
        <x:v>1</x:v>
      </x:c>
      <x:c r="F4325" s="241" t="s">
        <x:v>6000</x:v>
      </x:c>
      <x:c r="G4325" s="240" t="str">
        <x:f>IF(MID(F4325,LEN(F4325)-2,1)="1","Earring",IF(MID(F4325,LEN(F4325)-2,1)="2","Necklace",IF(MID(F4325,LEN(F4325)-2,1)="3","Bracelet",IF(MID(F4325,LEN(F4325)-2,1)="4","Ring",IF(MID(F4325,LEN(F4325)-2,1)="5","Anklet","")))))</x:f>
        <x:v>Necklace</x:v>
      </x:c>
      <x:c r="H4325" s="240">
        <x:v>1</x:v>
      </x:c>
      <x:c r="I4325" s="495" t="s">
        <x:v>10339</x:v>
      </x:c>
      <x:c r="J4325" s="240" t="s">
        <x:v>4183</x:v>
      </x:c>
      <x:c r="K4325" s="240">
        <x:v>220</x:v>
      </x:c>
    </x:row>
    <x:row r="4326" spans="3:11">
      <x:c r="C4326" s="241" t="s">
        <x:v>4480</x:v>
      </x:c>
      <x:c r="D4326" s="240" t="str">
        <x:f t="shared" si="47"/>
        <x:v>Necklace</x:v>
      </x:c>
      <x:c r="E4326" s="240">
        <x:v>1</x:v>
      </x:c>
      <x:c r="F4326" s="402" t="s">
        <x:v>8463</x:v>
      </x:c>
      <x:c r="G4326" s="403" t="str">
        <x:f>IF(MID(F4326,LEN(F4326)-2,1)="1","Earring",IF(MID(F4326,LEN(F4326)-2,1)="2","Necklace",IF(MID(F4326,LEN(F4326)-2,1)="3","Bracelet",IF(MID(F4326,LEN(F4326)-2,1)="4","Ring",IF(MID(F4326,LEN(F4326)-2,1)="5","Anklet","")))))</x:f>
        <x:v>Necklace</x:v>
      </x:c>
      <x:c r="H4326" s="403">
        <x:v>1</x:v>
      </x:c>
      <x:c r="I4326" s="495"/>
      <x:c r="J4326" s="240" t="s">
        <x:v>10384</x:v>
      </x:c>
      <x:c r="K4326" s="240">
        <x:v>170</x:v>
      </x:c>
    </x:row>
    <x:row r="4327" spans="3:11">
      <x:c r="C4327" s="241" t="s">
        <x:v>6000</x:v>
      </x:c>
      <x:c r="D4327" s="240" t="str">
        <x:f t="shared" si="47"/>
        <x:v>Necklace</x:v>
      </x:c>
      <x:c r="E4327" s="240">
        <x:v>1</x:v>
      </x:c>
      <x:c r="F4327" s="402" t="s">
        <x:v>7707</x:v>
      </x:c>
      <x:c r="G4327" s="403" t="s">
        <x:v>4007</x:v>
      </x:c>
      <x:c r="H4327" s="403">
        <x:v>1</x:v>
      </x:c>
      <x:c r="I4327" s="495" t="s">
        <x:v>10339</x:v>
      </x:c>
      <x:c r="J4327" s="240" t="s">
        <x:v>10384</x:v>
      </x:c>
      <x:c r="K4327" s="240">
        <x:v>180</x:v>
      </x:c>
    </x:row>
    <x:row r="4328" spans="3:11">
      <x:c r="C4328" s="241" t="s">
        <x:v>8463</x:v>
      </x:c>
      <x:c r="D4328" s="240" t="str">
        <x:f t="shared" si="47"/>
        <x:v>Necklace</x:v>
      </x:c>
      <x:c r="E4328" s="240">
        <x:v>1</x:v>
      </x:c>
      <x:c r="F4328" s="402" t="s">
        <x:v>5564</x:v>
      </x:c>
      <x:c r="G4328" s="403" t="str">
        <x:f>IF(MID(F4328,LEN(F4328)-2,1)="1","Earring",IF(MID(F4328,LEN(F4328)-2,1)="2","Necklace",IF(MID(F4328,LEN(F4328)-2,1)="3","Bracelet",IF(MID(F4328,LEN(F4328)-2,1)="4","Ring",IF(MID(F4328,LEN(F4328)-2,1)="5","Anklet","")))))</x:f>
        <x:v>Earring</x:v>
      </x:c>
      <x:c r="H4328" s="403">
        <x:v>1</x:v>
      </x:c>
      <x:c r="I4328" s="495"/>
      <x:c r="J4328" s="240" t="s">
        <x:v>4183</x:v>
      </x:c>
      <x:c r="K4328" s="240">
        <x:v>180</x:v>
      </x:c>
    </x:row>
    <x:row r="4329" spans="5:5">
      <x:c r="E4329" s="240">
        <x:f>SUM(E4320:E4328)</x:f>
        <x:v>9</x:v>
      </x:c>
    </x:row>
    <x:row r="4330" spans="1:11">
      <x:c r="A4330" s="232">
        <x:v>46009</x:v>
      </x:c>
      <x:c r="B4330" s="499" t="s">
        <x:v>10335</x:v>
      </x:c>
      <x:c r="C4330" s="241" t="s">
        <x:v>5564</x:v>
      </x:c>
      <x:c r="D4330" s="240" t="str">
        <x:f t="shared" ref="D4330:D4335" si="48">IF(MID(C4330,LEN(C4330)-2,1)="1","Earring",IF(MID(C4330,LEN(C4330)-2,1)="2","Necklace",IF(MID(C4330,LEN(C4330)-2,1)="3","Bracelet",IF(MID(C4330,LEN(C4330)-2,1)="4","Ring",IF(MID(C4330,LEN(C4330)-2,1)="5","Anklet","")))))</x:f>
        <x:v>Earring</x:v>
      </x:c>
      <x:c r="E4330" s="240">
        <x:v>1</x:v>
      </x:c>
      <x:c r="F4330" s="241" t="s">
        <x:v>4578</x:v>
      </x:c>
      <x:c r="G4330" s="240" t="str">
        <x:f>IF(MID(F4330,LEN(F4330)-2,1)="1","Earring",IF(MID(F4330,LEN(F4330)-2,1)="2","Necklace",IF(MID(F4330,LEN(F4330)-2,1)="3","Bracelet",IF(MID(F4330,LEN(F4330)-2,1)="4","Ring",IF(MID(F4330,LEN(F4330)-2,1)="5","Anklet","")))))</x:f>
        <x:v>Necklace</x:v>
      </x:c>
      <x:c r="H4330" s="240">
        <x:v>1</x:v>
      </x:c>
      <x:c r="I4330" s="495"/>
      <x:c r="J4330" s="240" t="s">
        <x:v>10384</x:v>
      </x:c>
      <x:c r="K4330" s="240">
        <x:v>170</x:v>
      </x:c>
    </x:row>
    <x:row r="4331" spans="3:11">
      <x:c r="C4331" s="241" t="s">
        <x:v>12649</x:v>
      </x:c>
      <x:c r="D4331" s="240" t="str">
        <x:f t="shared" si="48"/>
        <x:v>Earring</x:v>
      </x:c>
      <x:c r="E4331" s="240">
        <x:v>1</x:v>
      </x:c>
      <x:c r="F4331" s="402" t="s">
        <x:v>4496</x:v>
      </x:c>
      <x:c r="G4331" s="403" t="str">
        <x:f>IF(MID(F4331,LEN(F4331)-2,1)="1","Earring",IF(MID(F4331,LEN(F4331)-2,1)="2","Necklace",IF(MID(F4331,LEN(F4331)-2,1)="3","Bracelet",IF(MID(F4331,LEN(F4331)-2,1)="4","Ring",IF(MID(F4331,LEN(F4331)-2,1)="5","Anklet","")))))</x:f>
        <x:v>Ring</x:v>
      </x:c>
      <x:c r="H4331" s="403">
        <x:v>1</x:v>
      </x:c>
      <x:c r="I4331" s="495"/>
      <x:c r="J4331" s="240" t="s">
        <x:v>4183</x:v>
      </x:c>
      <x:c r="K4331" s="240">
        <x:v>240</x:v>
      </x:c>
    </x:row>
    <x:row r="4332" spans="3:11">
      <x:c r="C4332" s="241" t="s">
        <x:v>4578</x:v>
      </x:c>
      <x:c r="D4332" s="240" t="str">
        <x:f t="shared" si="48"/>
        <x:v>Necklace</x:v>
      </x:c>
      <x:c r="E4332" s="240">
        <x:v>1</x:v>
      </x:c>
      <x:c r="F4332" s="241" t="s">
        <x:v>9224</x:v>
      </x:c>
      <x:c r="G4332" s="240" t="str">
        <x:f>IF(MID(F4332,LEN(F4332)-2,1)="1","Earring",IF(MID(F4332,LEN(F4332)-2,1)="2","Necklace",IF(MID(F4332,LEN(F4332)-2,1)="3","Bracelet",IF(MID(F4332,LEN(F4332)-2,1)="4","Ring",IF(MID(F4332,LEN(F4332)-2,1)="5","Anklet","")))))</x:f>
        <x:v>Necklace</x:v>
      </x:c>
      <x:c r="H4332" s="240">
        <x:v>1</x:v>
      </x:c>
      <x:c r="I4332" s="495"/>
      <x:c r="J4332" s="240" t="s">
        <x:v>10384</x:v>
      </x:c>
      <x:c r="K4332" s="240">
        <x:v>180</x:v>
      </x:c>
    </x:row>
    <x:row r="4333" spans="3:11">
      <x:c r="C4333" s="241" t="s">
        <x:v>9224</x:v>
      </x:c>
      <x:c r="D4333" s="240" t="str">
        <x:f t="shared" si="48"/>
        <x:v>Necklace</x:v>
      </x:c>
      <x:c r="E4333" s="240">
        <x:v>1</x:v>
      </x:c>
      <x:c r="F4333" s="241" t="s">
        <x:v>12442</x:v>
      </x:c>
      <x:c r="G4333" s="240" t="str">
        <x:f>IF(MID(F4333,LEN(F4333)-2,1)="1","Earring",IF(MID(F4333,LEN(F4333)-2,1)="2","Necklace",IF(MID(F4333,LEN(F4333)-2,1)="3","Bracelet",IF(MID(F4333,LEN(F4333)-2,1)="4","Ring",IF(MID(F4333,LEN(F4333)-2,1)="5","Anklet","")))))</x:f>
        <x:v>Necklace</x:v>
      </x:c>
      <x:c r="H4333" s="240">
        <x:v>1</x:v>
      </x:c>
      <x:c r="I4333" s="495"/>
      <x:c r="J4333" s="240" t="s">
        <x:v>10384</x:v>
      </x:c>
      <x:c r="K4333" s="240">
        <x:v>150</x:v>
      </x:c>
    </x:row>
    <x:row r="4334" spans="3:11">
      <x:c r="C4334" s="241" t="s">
        <x:v>12442</x:v>
      </x:c>
      <x:c r="D4334" s="240" t="str">
        <x:f t="shared" si="48"/>
        <x:v>Necklace</x:v>
      </x:c>
      <x:c r="E4334" s="240">
        <x:v>1</x:v>
      </x:c>
      <x:c r="F4334" s="241" t="s">
        <x:v>5564</x:v>
      </x:c>
      <x:c r="G4334" s="240" t="str">
        <x:f>IF(MID(F4334,LEN(F4334)-2,1)="1","Earring",IF(MID(F4334,LEN(F4334)-2,1)="2","Necklace",IF(MID(F4334,LEN(F4334)-2,1)="3","Bracelet",IF(MID(F4334,LEN(F4334)-2,1)="4","Ring",IF(MID(F4334,LEN(F4334)-2,1)="5","Anklet","")))))</x:f>
        <x:v>Earring</x:v>
      </x:c>
      <x:c r="H4334" s="240">
        <x:v>1</x:v>
      </x:c>
      <x:c r="I4334" s="495" t="s">
        <x:v>6487</x:v>
      </x:c>
      <x:c r="J4334" s="240" t="s">
        <x:v>4183</x:v>
      </x:c>
      <x:c r="K4334" s="240">
        <x:v>180</x:v>
      </x:c>
    </x:row>
    <x:row r="4335" spans="3:11">
      <x:c r="C4335" s="241" t="s">
        <x:v>4496</x:v>
      </x:c>
      <x:c r="D4335" s="240" t="str">
        <x:f t="shared" si="48"/>
        <x:v>Ring</x:v>
      </x:c>
      <x:c r="E4335" s="240">
        <x:v>1</x:v>
      </x:c>
      <x:c r="F4335" s="280" t="s">
        <x:v>12649</x:v>
      </x:c>
      <x:c r="G4335" s="281" t="str">
        <x:f>IF(MID(F4335,LEN(F4335)-2,1)="1","Earring",IF(MID(F4335,LEN(F4335)-2,1)="2","Necklace",IF(MID(F4335,LEN(F4335)-2,1)="3","Bracelet",IF(MID(F4335,LEN(F4335)-2,1)="4","Ring",IF(MID(F4335,LEN(F4335)-2,1)="5","Anklet","")))))</x:f>
        <x:v>Earring</x:v>
      </x:c>
      <x:c r="H4335" s="281">
        <x:v>1</x:v>
      </x:c>
      <x:c r="I4335" s="495"/>
      <x:c r="J4335" s="240" t="s">
        <x:v>10384</x:v>
      </x:c>
      <x:c r="K4335" s="240">
        <x:v>160</x:v>
      </x:c>
    </x:row>
    <x:row r="4336" spans="5:5">
      <x:c r="E4336" s="240">
        <x:f>SUM(E4330:E4335)</x:f>
        <x:v>6</x:v>
      </x:c>
    </x:row>
    <x:row r="4337" spans="1:11">
      <x:c r="A4337" s="232">
        <x:v>46010</x:v>
      </x:c>
      <x:c r="B4337" s="499" t="s">
        <x:v>10292</x:v>
      </x:c>
      <x:c r="C4337" s="241" t="s">
        <x:v>8343</x:v>
      </x:c>
      <x:c r="D4337" s="240" t="str">
        <x:f t="shared" ref="D4337:D4339" si="49">IF(MID(C4337,LEN(C4337)-2,1)="1","Earring",IF(MID(C4337,LEN(C4337)-2,1)="2","Necklace",IF(MID(C4337,LEN(C4337)-2,1)="3","Bracelet",IF(MID(C4337,LEN(C4337)-2,1)="4","Ring",IF(MID(C4337,LEN(C4337)-2,1)="5","Anklet","")))))</x:f>
        <x:v>Bracelet</x:v>
      </x:c>
      <x:c r="E4337" s="240">
        <x:v>1</x:v>
      </x:c>
      <x:c r="F4337" s="633" t="s">
        <x:v>9227</x:v>
      </x:c>
      <x:c r="G4337" s="634" t="str">
        <x:f>IF(MID(F4337,LEN(F4337)-2,1)="1","Earring",IF(MID(F4337,LEN(F4337)-2,1)="2","Necklace",IF(MID(F4337,LEN(F4337)-2,1)="3","Bracelet",IF(MID(F4337,LEN(F4337)-2,1)="4","Ring",IF(MID(F4337,LEN(F4337)-2,1)="5","Anklet","")))))</x:f>
        <x:v>Ring</x:v>
      </x:c>
      <x:c r="H4337" s="634">
        <x:v>1</x:v>
      </x:c>
      <x:c r="I4337" s="495"/>
      <x:c r="J4337" s="240" t="s">
        <x:v>4183</x:v>
      </x:c>
      <x:c r="K4337" s="240">
        <x:v>160</x:v>
      </x:c>
    </x:row>
    <x:row r="4338" spans="3:11">
      <x:c r="C4338" s="241" t="s">
        <x:v>11510</x:v>
      </x:c>
      <x:c r="D4338" s="240" t="str">
        <x:f t="shared" si="49"/>
        <x:v>Earring</x:v>
      </x:c>
      <x:c r="E4338" s="240">
        <x:v>1</x:v>
      </x:c>
      <x:c r="F4338" s="241" t="s">
        <x:v>4430</x:v>
      </x:c>
      <x:c r="G4338" s="240" t="str">
        <x:f>IF(MID(F4338,LEN(F4338)-2,1)="1","Earring",IF(MID(F4338,LEN(F4338)-2,1)="2","Necklace",IF(MID(F4338,LEN(F4338)-2,1)="3","Bracelet",IF(MID(F4338,LEN(F4338)-2,1)="4","Ring",IF(MID(F4338,LEN(F4338)-2,1)="5","Anklet","")))))</x:f>
        <x:v>Necklace</x:v>
      </x:c>
      <x:c r="H4338" s="240">
        <x:v>1</x:v>
      </x:c>
      <x:c r="I4338" s="495"/>
      <x:c r="J4338" s="240" t="s">
        <x:v>10384</x:v>
      </x:c>
      <x:c r="K4338" s="240">
        <x:v>150</x:v>
      </x:c>
    </x:row>
    <x:row r="4339" spans="3:11">
      <x:c r="C4339" s="241" t="s">
        <x:v>2354</x:v>
      </x:c>
      <x:c r="D4339" s="240" t="str">
        <x:f t="shared" si="49"/>
        <x:v>Earring</x:v>
      </x:c>
      <x:c r="E4339" s="240">
        <x:v>1</x:v>
      </x:c>
      <x:c r="F4339" s="241" t="s">
        <x:v>4364</x:v>
      </x:c>
      <x:c r="G4339" s="240" t="str">
        <x:f>IF(MID(F4339,LEN(F4339)-2,1)="1","Earring",IF(MID(F4339,LEN(F4339)-2,1)="2","Necklace",IF(MID(F4339,LEN(F4339)-2,1)="3","Bracelet",IF(MID(F4339,LEN(F4339)-2,1)="4","Ring",IF(MID(F4339,LEN(F4339)-2,1)="5","Anklet","")))))</x:f>
        <x:v>Necklace</x:v>
      </x:c>
      <x:c r="H4339" s="240">
        <x:v>1</x:v>
      </x:c>
      <x:c r="I4339" s="495"/>
      <x:c r="J4339" s="240" t="s">
        <x:v>12607</x:v>
      </x:c>
      <x:c r="K4339" s="240">
        <x:v>180</x:v>
      </x:c>
    </x:row>
    <x:row r="4340" spans="3:11">
      <x:c r="C4340" s="241" t="s">
        <x:v>5961</x:v>
      </x:c>
      <x:c r="D4340" s="133" t="s">
        <x:v>9210</x:v>
      </x:c>
      <x:c r="E4340" s="240">
        <x:v>1</x:v>
      </x:c>
      <x:c r="F4340" s="241" t="s">
        <x:v>4457</x:v>
      </x:c>
      <x:c r="G4340" s="240" t="str">
        <x:f>IF(MID(F4340,LEN(F4340)-2,1)="1","Earring",IF(MID(F4340,LEN(F4340)-2,1)="2","Necklace",IF(MID(F4340,LEN(F4340)-2,1)="3","Bracelet",IF(MID(F4340,LEN(F4340)-2,1)="4","Ring",IF(MID(F4340,LEN(F4340)-2,1)="5","Anklet","")))))</x:f>
        <x:v>Necklace</x:v>
      </x:c>
      <x:c r="H4340" s="240">
        <x:v>1</x:v>
      </x:c>
      <x:c r="I4340" s="495" t="s">
        <x:v>6487</x:v>
      </x:c>
      <x:c r="J4340" s="240" t="s">
        <x:v>10384</x:v>
      </x:c>
      <x:c r="K4340" s="240">
        <x:v>190</x:v>
      </x:c>
    </x:row>
    <x:row r="4341" spans="3:11">
      <x:c r="C4341" s="241" t="s">
        <x:v>4430</x:v>
      </x:c>
      <x:c r="D4341" s="240" t="str">
        <x:f t="shared" ref="D4341:D4346" si="50">IF(MID(C4341,LEN(C4341)-2,1)="1","Earring",IF(MID(C4341,LEN(C4341)-2,1)="2","Necklace",IF(MID(C4341,LEN(C4341)-2,1)="3","Bracelet",IF(MID(C4341,LEN(C4341)-2,1)="4","Ring",IF(MID(C4341,LEN(C4341)-2,1)="5","Anklet","")))))</x:f>
        <x:v>Necklace</x:v>
      </x:c>
      <x:c r="E4341" s="240">
        <x:v>1</x:v>
      </x:c>
      <x:c r="F4341" s="402" t="s">
        <x:v>6061</x:v>
      </x:c>
      <x:c r="G4341" s="403" t="str">
        <x:f>IF(MID(F4341,LEN(F4341)-2,1)="1","Earring",IF(MID(F4341,LEN(F4341)-2,1)="2","Necklace",IF(MID(F4341,LEN(F4341)-2,1)="3","Bracelet",IF(MID(F4341,LEN(F4341)-2,1)="4","Ring",IF(MID(F4341,LEN(F4341)-2,1)="5","Anklet","")))))</x:f>
        <x:v>Necklace</x:v>
      </x:c>
      <x:c r="H4341" s="403">
        <x:v>1</x:v>
      </x:c>
      <x:c r="I4341" s="495" t="s">
        <x:v>10339</x:v>
      </x:c>
      <x:c r="J4341" s="240" t="s">
        <x:v>4183</x:v>
      </x:c>
      <x:c r="K4341" s="240">
        <x:v>210</x:v>
      </x:c>
    </x:row>
    <x:row r="4342" spans="3:11">
      <x:c r="C4342" s="241" t="s">
        <x:v>4364</x:v>
      </x:c>
      <x:c r="D4342" s="240" t="str">
        <x:f t="shared" si="50"/>
        <x:v>Necklace</x:v>
      </x:c>
      <x:c r="E4342" s="240">
        <x:v>1</x:v>
      </x:c>
      <x:c r="F4342" s="402" t="s">
        <x:v>4407</x:v>
      </x:c>
      <x:c r="G4342" s="403" t="str">
        <x:f>IF(MID(F4342,LEN(F4342)-2,1)="1","Earring",IF(MID(F4342,LEN(F4342)-2,1)="2","Necklace",IF(MID(F4342,LEN(F4342)-2,1)="3","Bracelet",IF(MID(F4342,LEN(F4342)-2,1)="4","Ring",IF(MID(F4342,LEN(F4342)-2,1)="5","Anklet","")))))</x:f>
        <x:v>Necklace</x:v>
      </x:c>
      <x:c r="H4342" s="403">
        <x:v>1</x:v>
      </x:c>
      <x:c r="I4342" s="495"/>
      <x:c r="J4342" s="240" t="s">
        <x:v>10384</x:v>
      </x:c>
      <x:c r="K4342" s="240">
        <x:v>170</x:v>
      </x:c>
    </x:row>
    <x:row r="4343" spans="3:11">
      <x:c r="C4343" s="241" t="s">
        <x:v>6061</x:v>
      </x:c>
      <x:c r="D4343" s="240" t="str">
        <x:f t="shared" si="50"/>
        <x:v>Necklace</x:v>
      </x:c>
      <x:c r="E4343" s="240">
        <x:v>1</x:v>
      </x:c>
      <x:c r="F4343" s="402" t="s">
        <x:v>8343</x:v>
      </x:c>
      <x:c r="G4343" s="403" t="str">
        <x:f>IF(MID(F4343,LEN(F4343)-2,1)="1","Earring",IF(MID(F4343,LEN(F4343)-2,1)="2","Necklace",IF(MID(F4343,LEN(F4343)-2,1)="3","Bracelet",IF(MID(F4343,LEN(F4343)-2,1)="4","Ring",IF(MID(F4343,LEN(F4343)-2,1)="5","Anklet","")))))</x:f>
        <x:v>Bracelet</x:v>
      </x:c>
      <x:c r="H4343" s="403">
        <x:v>1</x:v>
      </x:c>
      <x:c r="I4343" s="495"/>
      <x:c r="J4343" s="240" t="s">
        <x:v>10384</x:v>
      </x:c>
      <x:c r="K4343" s="240">
        <x:v>140</x:v>
      </x:c>
    </x:row>
    <x:row r="4344" spans="3:11">
      <x:c r="C4344" s="241" t="s">
        <x:v>4407</x:v>
      </x:c>
      <x:c r="D4344" s="240" t="str">
        <x:f t="shared" si="50"/>
        <x:v>Necklace</x:v>
      </x:c>
      <x:c r="E4344" s="240">
        <x:v>1</x:v>
      </x:c>
      <x:c r="F4344" s="241" t="s">
        <x:v>11510</x:v>
      </x:c>
      <x:c r="G4344" s="240" t="str">
        <x:f>IF(MID(F4344,LEN(F4344)-2,1)="1","Earring",IF(MID(F4344,LEN(F4344)-2,1)="2","Necklace",IF(MID(F4344,LEN(F4344)-2,1)="3","Bracelet",IF(MID(F4344,LEN(F4344)-2,1)="4","Ring",IF(MID(F4344,LEN(F4344)-2,1)="5","Anklet","")))))</x:f>
        <x:v>Earring</x:v>
      </x:c>
      <x:c r="H4344" s="240">
        <x:v>1</x:v>
      </x:c>
      <x:c r="I4344" s="495" t="s">
        <x:v>6487</x:v>
      </x:c>
      <x:c r="J4344" s="240" t="s">
        <x:v>4183</x:v>
      </x:c>
      <x:c r="K4344" s="240">
        <x:v>150</x:v>
      </x:c>
    </x:row>
    <x:row r="4345" spans="3:11">
      <x:c r="C4345" s="241" t="s">
        <x:v>4457</x:v>
      </x:c>
      <x:c r="D4345" s="240" t="str">
        <x:f t="shared" si="50"/>
        <x:v>Necklace</x:v>
      </x:c>
      <x:c r="E4345" s="240">
        <x:v>1</x:v>
      </x:c>
      <x:c r="F4345" s="241" t="s">
        <x:v>2354</x:v>
      </x:c>
      <x:c r="G4345" s="240" t="str">
        <x:f>IF(MID(F4345,LEN(F4345)-2,1)="1","Earring",IF(MID(F4345,LEN(F4345)-2,1)="2","Necklace",IF(MID(F4345,LEN(F4345)-2,1)="3","Bracelet",IF(MID(F4345,LEN(F4345)-2,1)="4","Ring",IF(MID(F4345,LEN(F4345)-2,1)="5","Anklet","")))))</x:f>
        <x:v>Earring</x:v>
      </x:c>
      <x:c r="H4345" s="240">
        <x:v>1</x:v>
      </x:c>
      <x:c r="I4345" s="495" t="s">
        <x:v>6487</x:v>
      </x:c>
      <x:c r="J4345" s="240" t="s">
        <x:v>4183</x:v>
      </x:c>
      <x:c r="K4345" s="240">
        <x:v>190</x:v>
      </x:c>
    </x:row>
    <x:row r="4346" spans="3:9">
      <x:c r="C4346" s="241" t="s">
        <x:v>9227</x:v>
      </x:c>
      <x:c r="D4346" s="240" t="str">
        <x:f t="shared" si="50"/>
        <x:v>Ring</x:v>
      </x:c>
      <x:c r="E4346" s="240">
        <x:v>1</x:v>
      </x:c>
      <x:c r="F4346" s="280" t="s">
        <x:v>5961</x:v>
      </x:c>
      <x:c r="G4346" s="234" t="s">
        <x:v>9210</x:v>
      </x:c>
      <x:c r="H4346" s="281">
        <x:v>1</x:v>
      </x:c>
      <x:c r="I4346" s="495"/>
    </x:row>
    <x:row r="4347" spans="5:5">
      <x:c r="E4347" s="240">
        <x:f>SUM(E4337:E4346)</x:f>
        <x:v>10</x:v>
      </x:c>
    </x:row>
    <x:row r="4348" spans="1:11">
      <x:c r="A4348" s="232">
        <x:v>46011</x:v>
      </x:c>
      <x:c r="B4348" s="499" t="s">
        <x:v>10312</x:v>
      </x:c>
      <x:c r="C4348" s="241" t="s">
        <x:v>5657</x:v>
      </x:c>
      <x:c r="D4348" s="240" t="str">
        <x:f t="shared" ref="D4348:D4358" si="51">IF(MID(C4348,LEN(C4348)-2,1)="1","Earring",IF(MID(C4348,LEN(C4348)-2,1)="2","Necklace",IF(MID(C4348,LEN(C4348)-2,1)="3","Bracelet",IF(MID(C4348,LEN(C4348)-2,1)="4","Ring",IF(MID(C4348,LEN(C4348)-2,1)="5","Anklet","")))))</x:f>
        <x:v>Anklet</x:v>
      </x:c>
      <x:c r="E4348" s="240">
        <x:v>1</x:v>
      </x:c>
      <x:c r="F4348" s="798" t="s">
        <x:v>12647</x:v>
      </x:c>
      <x:c r="G4348" s="665" t="str">
        <x:f>IF(MID(F4348,LEN(F4348)-2,1)="1","Earring",IF(MID(F4348,LEN(F4348)-2,1)="2","Necklace",IF(MID(F4348,LEN(F4348)-2,1)="3","Bracelet",IF(MID(F4348,LEN(F4348)-2,1)="4","Ring",IF(MID(F4348,LEN(F4348)-2,1)="5","Anklet","")))))</x:f>
        <x:v>Anklet</x:v>
      </x:c>
      <x:c r="H4348" s="665">
        <x:v>1</x:v>
      </x:c>
      <x:c r="I4348" s="495" t="s">
        <x:v>6487</x:v>
      </x:c>
      <x:c r="J4348" s="240" t="s">
        <x:v>10384</x:v>
      </x:c>
      <x:c r="K4348" s="240">
        <x:v>130</x:v>
      </x:c>
    </x:row>
    <x:row r="4349" spans="3:11">
      <x:c r="C4349" s="241" t="s">
        <x:v>4513</x:v>
      </x:c>
      <x:c r="D4349" s="240" t="str">
        <x:f t="shared" si="51"/>
        <x:v>Bracelet</x:v>
      </x:c>
      <x:c r="E4349" s="240">
        <x:v>1</x:v>
      </x:c>
      <x:c r="F4349" s="241" t="s">
        <x:v>6069</x:v>
      </x:c>
      <x:c r="G4349" s="240" t="str">
        <x:f>IF(MID(F4349,LEN(F4349)-2,1)="1","Earring",IF(MID(F4349,LEN(F4349)-2,1)="2","Necklace",IF(MID(F4349,LEN(F4349)-2,1)="3","Bracelet",IF(MID(F4349,LEN(F4349)-2,1)="4","Ring",IF(MID(F4349,LEN(F4349)-2,1)="5","Anklet","")))))</x:f>
        <x:v>Earring</x:v>
      </x:c>
      <x:c r="H4349" s="240">
        <x:v>1</x:v>
      </x:c>
      <x:c r="I4349" s="495" t="s">
        <x:v>10339</x:v>
      </x:c>
      <x:c r="J4349" s="240" t="s">
        <x:v>10384</x:v>
      </x:c>
      <x:c r="K4349" s="240">
        <x:v>180</x:v>
      </x:c>
    </x:row>
    <x:row r="4350" spans="3:11">
      <x:c r="C4350" s="241" t="s">
        <x:v>6285</x:v>
      </x:c>
      <x:c r="D4350" s="240" t="str">
        <x:f t="shared" si="51"/>
        <x:v>Bracelet</x:v>
      </x:c>
      <x:c r="E4350" s="240">
        <x:v>1</x:v>
      </x:c>
      <x:c r="F4350" s="796" t="s">
        <x:v>9080</x:v>
      </x:c>
      <x:c r="G4350" s="797" t="str">
        <x:f>IF(MID(F4350,LEN(F4350)-2,1)="1","Earring",IF(MID(F4350,LEN(F4350)-2,1)="2","Necklace",IF(MID(F4350,LEN(F4350)-2,1)="3","Bracelet",IF(MID(F4350,LEN(F4350)-2,1)="4","Ring",IF(MID(F4350,LEN(F4350)-2,1)="5","Anklet","")))))</x:f>
        <x:v>Earring</x:v>
      </x:c>
      <x:c r="H4350" s="797">
        <x:v>1</x:v>
      </x:c>
      <x:c r="I4350" s="495" t="s">
        <x:v>10339</x:v>
      </x:c>
      <x:c r="J4350" s="240" t="s">
        <x:v>4183</x:v>
      </x:c>
      <x:c r="K4350" s="240">
        <x:v>180</x:v>
      </x:c>
    </x:row>
    <x:row r="4351" spans="3:11">
      <x:c r="C4351" s="241" t="s">
        <x:v>12217</x:v>
      </x:c>
      <x:c r="D4351" s="240" t="str">
        <x:f t="shared" si="51"/>
        <x:v>Bracelet</x:v>
      </x:c>
      <x:c r="E4351" s="240">
        <x:v>1</x:v>
      </x:c>
      <x:c r="F4351" s="796" t="s">
        <x:v>4513</x:v>
      </x:c>
      <x:c r="G4351" s="797" t="str">
        <x:f>IF(MID(F4351,LEN(F4351)-2,1)="1","Earring",IF(MID(F4351,LEN(F4351)-2,1)="2","Necklace",IF(MID(F4351,LEN(F4351)-2,1)="3","Bracelet",IF(MID(F4351,LEN(F4351)-2,1)="4","Ring",IF(MID(F4351,LEN(F4351)-2,1)="5","Anklet","")))))</x:f>
        <x:v>Bracelet</x:v>
      </x:c>
      <x:c r="H4351" s="797">
        <x:v>1</x:v>
      </x:c>
      <x:c r="I4351" s="495" t="s">
        <x:v>10339</x:v>
      </x:c>
      <x:c r="J4351" s="240" t="s">
        <x:v>10384</x:v>
      </x:c>
      <x:c r="K4351" s="240">
        <x:v>150</x:v>
      </x:c>
    </x:row>
    <x:row r="4352" spans="3:11">
      <x:c r="C4352" s="241" t="s">
        <x:v>6069</x:v>
      </x:c>
      <x:c r="D4352" s="240" t="str">
        <x:f t="shared" si="51"/>
        <x:v>Earring</x:v>
      </x:c>
      <x:c r="E4352" s="240">
        <x:v>1</x:v>
      </x:c>
      <x:c r="F4352" s="241" t="s">
        <x:v>5978</x:v>
      </x:c>
      <x:c r="G4352" s="240" t="str">
        <x:f>IF(MID(F4352,LEN(F4352)-2,1)="1","Earring",IF(MID(F4352,LEN(F4352)-2,1)="2","Necklace",IF(MID(F4352,LEN(F4352)-2,1)="3","Bracelet",IF(MID(F4352,LEN(F4352)-2,1)="4","Ring",IF(MID(F4352,LEN(F4352)-2,1)="5","Anklet","")))))</x:f>
        <x:v>Ring</x:v>
      </x:c>
      <x:c r="H4352" s="240">
        <x:v>1</x:v>
      </x:c>
      <x:c r="I4352" s="495"/>
      <x:c r="J4352" s="240" t="s">
        <x:v>10384</x:v>
      </x:c>
      <x:c r="K4352" s="240">
        <x:v>140</x:v>
      </x:c>
    </x:row>
    <x:row r="4353" spans="3:11">
      <x:c r="C4353" s="241" t="s">
        <x:v>9080</x:v>
      </x:c>
      <x:c r="D4353" s="240" t="str">
        <x:f t="shared" si="51"/>
        <x:v>Earring</x:v>
      </x:c>
      <x:c r="E4353" s="240">
        <x:v>1</x:v>
      </x:c>
      <x:c r="F4353" s="241" t="s">
        <x:v>4352</x:v>
      </x:c>
      <x:c r="G4353" s="240" t="str">
        <x:f>IF(MID(F4353,LEN(F4353)-2,1)="1","Earring",IF(MID(F4353,LEN(F4353)-2,1)="2","Necklace",IF(MID(F4353,LEN(F4353)-2,1)="3","Bracelet",IF(MID(F4353,LEN(F4353)-2,1)="4","Ring",IF(MID(F4353,LEN(F4353)-2,1)="5","Anklet","")))))</x:f>
        <x:v>Earring</x:v>
      </x:c>
      <x:c r="H4353" s="240">
        <x:v>1</x:v>
      </x:c>
      <x:c r="I4353" s="495"/>
      <x:c r="J4353" s="240" t="s">
        <x:v>4183</x:v>
      </x:c>
      <x:c r="K4353" s="240">
        <x:v>180</x:v>
      </x:c>
    </x:row>
    <x:row r="4354" spans="3:11">
      <x:c r="C4354" s="241" t="s">
        <x:v>4352</x:v>
      </x:c>
      <x:c r="D4354" s="240" t="str">
        <x:f t="shared" si="51"/>
        <x:v>Earring</x:v>
      </x:c>
      <x:c r="E4354" s="240">
        <x:v>1</x:v>
      </x:c>
      <x:c r="F4354" s="402" t="s">
        <x:v>6285</x:v>
      </x:c>
      <x:c r="G4354" s="403" t="str">
        <x:f>IF(MID(F4354,LEN(F4354)-2,1)="1","Earring",IF(MID(F4354,LEN(F4354)-2,1)="2","Necklace",IF(MID(F4354,LEN(F4354)-2,1)="3","Bracelet",IF(MID(F4354,LEN(F4354)-2,1)="4","Ring",IF(MID(F4354,LEN(F4354)-2,1)="5","Anklet","")))))</x:f>
        <x:v>Bracelet</x:v>
      </x:c>
      <x:c r="H4354" s="403">
        <x:v>1</x:v>
      </x:c>
      <x:c r="I4354" s="495"/>
      <x:c r="J4354" s="240" t="s">
        <x:v>12607</x:v>
      </x:c>
      <x:c r="K4354" s="240">
        <x:v>280</x:v>
      </x:c>
    </x:row>
    <x:row r="4355" spans="3:11">
      <x:c r="C4355" s="241" t="s">
        <x:v>7794</x:v>
      </x:c>
      <x:c r="D4355" s="240" t="str">
        <x:f t="shared" si="51"/>
        <x:v>Earring</x:v>
      </x:c>
      <x:c r="E4355" s="240">
        <x:v>1</x:v>
      </x:c>
      <x:c r="F4355" s="241" t="s">
        <x:v>2536</x:v>
      </x:c>
      <x:c r="G4355" s="240" t="str">
        <x:f>IF(MID(F4355,LEN(F4355)-2,1)="1","Earring",IF(MID(F4355,LEN(F4355)-2,1)="2","Necklace",IF(MID(F4355,LEN(F4355)-2,1)="3","Bracelet",IF(MID(F4355,LEN(F4355)-2,1)="4","Ring",IF(MID(F4355,LEN(F4355)-2,1)="5","Anklet","")))))</x:f>
        <x:v>Necklace</x:v>
      </x:c>
      <x:c r="H4355" s="240">
        <x:v>1</x:v>
      </x:c>
      <x:c r="I4355" s="495" t="s">
        <x:v>6487</x:v>
      </x:c>
      <x:c r="J4355" s="240" t="s">
        <x:v>4183</x:v>
      </x:c>
      <x:c r="K4355" s="240">
        <x:v>270</x:v>
      </x:c>
    </x:row>
    <x:row r="4356" spans="3:11">
      <x:c r="C4356" s="241" t="s">
        <x:v>2536</x:v>
      </x:c>
      <x:c r="D4356" s="240" t="str">
        <x:f t="shared" si="51"/>
        <x:v>Necklace</x:v>
      </x:c>
      <x:c r="E4356" s="240">
        <x:v>1</x:v>
      </x:c>
      <x:c r="F4356" s="280" t="s">
        <x:v>4446</x:v>
      </x:c>
      <x:c r="G4356" s="281" t="str">
        <x:f>IF(MID(F4356,LEN(F4356)-2,1)="1","Earring",IF(MID(F4356,LEN(F4356)-2,1)="2","Necklace",IF(MID(F4356,LEN(F4356)-2,1)="3","Bracelet",IF(MID(F4356,LEN(F4356)-2,1)="4","Ring",IF(MID(F4356,LEN(F4356)-2,1)="5","Anklet","")))))</x:f>
        <x:v>Ring</x:v>
      </x:c>
      <x:c r="H4356" s="281">
        <x:v>1</x:v>
      </x:c>
      <x:c r="I4356" s="495" t="s">
        <x:v>6487</x:v>
      </x:c>
      <x:c r="J4356" s="240" t="s">
        <x:v>10384</x:v>
      </x:c>
      <x:c r="K4356" s="240">
        <x:v>240</x:v>
      </x:c>
    </x:row>
    <x:row r="4357" spans="3:11">
      <x:c r="C4357" s="241" t="s">
        <x:v>5978</x:v>
      </x:c>
      <x:c r="D4357" s="240" t="str">
        <x:f t="shared" si="51"/>
        <x:v>Ring</x:v>
      </x:c>
      <x:c r="E4357" s="240">
        <x:v>1</x:v>
      </x:c>
      <x:c r="F4357" s="280" t="s">
        <x:v>7794</x:v>
      </x:c>
      <x:c r="G4357" s="281" t="str">
        <x:f>IF(MID(F4357,LEN(F4357)-2,1)="1","Earring",IF(MID(F4357,LEN(F4357)-2,1)="2","Necklace",IF(MID(F4357,LEN(F4357)-2,1)="3","Bracelet",IF(MID(F4357,LEN(F4357)-2,1)="4","Ring",IF(MID(F4357,LEN(F4357)-2,1)="5","Anklet","")))))</x:f>
        <x:v>Earring</x:v>
      </x:c>
      <x:c r="H4357" s="281">
        <x:v>1</x:v>
      </x:c>
      <x:c r="I4357" s="495"/>
      <x:c r="J4357" s="240" t="s">
        <x:v>4183</x:v>
      </x:c>
      <x:c r="K4357" s="240">
        <x:v>190</x:v>
      </x:c>
    </x:row>
    <x:row r="4358" spans="3:11">
      <x:c r="C4358" s="241" t="s">
        <x:v>4446</x:v>
      </x:c>
      <x:c r="D4358" s="240" t="str">
        <x:f t="shared" si="51"/>
        <x:v>Ring</x:v>
      </x:c>
      <x:c r="E4358" s="240">
        <x:v>1</x:v>
      </x:c>
      <x:c r="F4358" s="280" t="s">
        <x:v>12217</x:v>
      </x:c>
      <x:c r="G4358" s="281" t="str">
        <x:f>IF(MID(F4358,LEN(F4358)-2,1)="1","Earring",IF(MID(F4358,LEN(F4358)-2,1)="2","Necklace",IF(MID(F4358,LEN(F4358)-2,1)="3","Bracelet",IF(MID(F4358,LEN(F4358)-2,1)="4","Ring",IF(MID(F4358,LEN(F4358)-2,1)="5","Anklet","")))))</x:f>
        <x:v>Bracelet</x:v>
      </x:c>
      <x:c r="H4358" s="281">
        <x:v>1</x:v>
      </x:c>
      <x:c r="I4358" s="495"/>
      <x:c r="J4358" s="240" t="s">
        <x:v>10384</x:v>
      </x:c>
      <x:c r="K4358" s="240">
        <x:v>180</x:v>
      </x:c>
    </x:row>
    <x:row r="4359" spans="5:5">
      <x:c r="E4359" s="240">
        <x:f>SUM(E4348:E4358)</x:f>
        <x:v>11</x:v>
      </x:c>
    </x:row>
    <x:row r="4360" spans="1:11">
      <x:c r="A4360" s="232">
        <x:v>46012</x:v>
      </x:c>
      <x:c r="B4360" s="499" t="s">
        <x:v>10367</x:v>
      </x:c>
      <x:c r="C4360" s="241" t="s">
        <x:v>9184</x:v>
      </x:c>
      <x:c r="D4360" s="240" t="str">
        <x:f t="shared" ref="D4360:D4366" si="52">IF(MID(C4360,LEN(C4360)-2,1)="1","Earring",IF(MID(C4360,LEN(C4360)-2,1)="2","Necklace",IF(MID(C4360,LEN(C4360)-2,1)="3","Bracelet",IF(MID(C4360,LEN(C4360)-2,1)="4","Ring",IF(MID(C4360,LEN(C4360)-2,1)="5","Anklet","")))))</x:f>
        <x:v>Anklet</x:v>
      </x:c>
      <x:c r="E4360" s="240">
        <x:v>1</x:v>
      </x:c>
      <x:c r="F4360" s="798" t="s">
        <x:v>9155</x:v>
      </x:c>
      <x:c r="G4360" s="665" t="str">
        <x:f>IF(MID(F4360,LEN(F4360)-2,1)="1","Earring",IF(MID(F4360,LEN(F4360)-2,1)="2","Necklace",IF(MID(F4360,LEN(F4360)-2,1)="3","Bracelet",IF(MID(F4360,LEN(F4360)-2,1)="4","Ring",IF(MID(F4360,LEN(F4360)-2,1)="5","Anklet","")))))</x:f>
        <x:v>Necklace</x:v>
      </x:c>
      <x:c r="H4360" s="665">
        <x:v>1</x:v>
      </x:c>
      <x:c r="I4360" s="495"/>
      <x:c r="J4360" s="240" t="s">
        <x:v>10358</x:v>
      </x:c>
      <x:c r="K4360" s="240">
        <x:v>330</x:v>
      </x:c>
    </x:row>
    <x:row r="4361" spans="3:11">
      <x:c r="C4361" s="241" t="s">
        <x:v>6083</x:v>
      </x:c>
      <x:c r="D4361" s="240" t="str">
        <x:f t="shared" si="52"/>
        <x:v>Earring</x:v>
      </x:c>
      <x:c r="E4361" s="240">
        <x:v>1</x:v>
      </x:c>
      <x:c r="F4361" s="798" t="s">
        <x:v>6083</x:v>
      </x:c>
      <x:c r="G4361" s="665" t="str">
        <x:f>IF(MID(F4361,LEN(F4361)-2,1)="1","Earring",IF(MID(F4361,LEN(F4361)-2,1)="2","Necklace",IF(MID(F4361,LEN(F4361)-2,1)="3","Bracelet",IF(MID(F4361,LEN(F4361)-2,1)="4","Ring",IF(MID(F4361,LEN(F4361)-2,1)="5","Anklet","")))))</x:f>
        <x:v>Earring</x:v>
      </x:c>
      <x:c r="H4361" s="665">
        <x:v>1</x:v>
      </x:c>
      <x:c r="I4361" s="495" t="s">
        <x:v>10339</x:v>
      </x:c>
      <x:c r="J4361" s="240" t="s">
        <x:v>4183</x:v>
      </x:c>
      <x:c r="K4361" s="240">
        <x:v>240</x:v>
      </x:c>
    </x:row>
    <x:row r="4362" spans="3:11">
      <x:c r="C4362" s="241" t="s">
        <x:v>9155</x:v>
      </x:c>
      <x:c r="D4362" s="240" t="str">
        <x:f t="shared" si="52"/>
        <x:v>Necklace</x:v>
      </x:c>
      <x:c r="E4362" s="240">
        <x:v>1</x:v>
      </x:c>
      <x:c r="F4362" s="241" t="s">
        <x:v>6018</x:v>
      </x:c>
      <x:c r="G4362" s="240" t="str">
        <x:f>IF(MID(F4362,LEN(F4362)-2,1)="1","Earring",IF(MID(F4362,LEN(F4362)-2,1)="2","Necklace",IF(MID(F4362,LEN(F4362)-2,1)="3","Bracelet",IF(MID(F4362,LEN(F4362)-2,1)="4","Ring",IF(MID(F4362,LEN(F4362)-2,1)="5","Anklet","")))))</x:f>
        <x:v>Ring</x:v>
      </x:c>
      <x:c r="H4362" s="240">
        <x:v>1</x:v>
      </x:c>
      <x:c r="I4362" s="495"/>
      <x:c r="J4362" s="240" t="s">
        <x:v>12607</x:v>
      </x:c>
      <x:c r="K4362" s="240">
        <x:v>160</x:v>
      </x:c>
    </x:row>
    <x:row r="4363" spans="3:11">
      <x:c r="C4363" s="241" t="s">
        <x:v>12776</x:v>
      </x:c>
      <x:c r="D4363" s="240" t="str">
        <x:f t="shared" si="52"/>
        <x:v>Necklace</x:v>
      </x:c>
      <x:c r="E4363" s="240">
        <x:v>1</x:v>
      </x:c>
      <x:c r="F4363" s="796" t="s">
        <x:v>9184</x:v>
      </x:c>
      <x:c r="G4363" s="797" t="str">
        <x:f>IF(MID(F4363,LEN(F4363)-2,1)="1","Earring",IF(MID(F4363,LEN(F4363)-2,1)="2","Necklace",IF(MID(F4363,LEN(F4363)-2,1)="3","Bracelet",IF(MID(F4363,LEN(F4363)-2,1)="4","Ring",IF(MID(F4363,LEN(F4363)-2,1)="5","Anklet","")))))</x:f>
        <x:v>Anklet</x:v>
      </x:c>
      <x:c r="H4363" s="797">
        <x:v>1</x:v>
      </x:c>
      <x:c r="I4363" s="495"/>
      <x:c r="J4363" s="240" t="s">
        <x:v>10384</x:v>
      </x:c>
      <x:c r="K4363" s="240">
        <x:v>140</x:v>
      </x:c>
    </x:row>
    <x:row r="4364" spans="3:11">
      <x:c r="C4364" s="241" t="s">
        <x:v>6018</x:v>
      </x:c>
      <x:c r="D4364" s="240" t="str">
        <x:f t="shared" si="52"/>
        <x:v>Ring</x:v>
      </x:c>
      <x:c r="E4364" s="240">
        <x:v>1</x:v>
      </x:c>
      <x:c r="F4364" s="241" t="s">
        <x:v>2069</x:v>
      </x:c>
      <x:c r="G4364" s="240" t="str">
        <x:f>IF(MID(F4364,LEN(F4364)-2,1)="1","Earring",IF(MID(F4364,LEN(F4364)-2,1)="2","Necklace",IF(MID(F4364,LEN(F4364)-2,1)="3","Bracelet",IF(MID(F4364,LEN(F4364)-2,1)="4","Ring",IF(MID(F4364,LEN(F4364)-2,1)="5","Anklet","")))))</x:f>
        <x:v>Ring</x:v>
      </x:c>
      <x:c r="H4364" s="240">
        <x:v>1</x:v>
      </x:c>
      <x:c r="I4364" s="495"/>
      <x:c r="J4364" s="240" t="s">
        <x:v>10384</x:v>
      </x:c>
      <x:c r="K4364" s="240">
        <x:v>170</x:v>
      </x:c>
    </x:row>
    <x:row r="4365" spans="3:11">
      <x:c r="C4365" s="241" t="s">
        <x:v>2069</x:v>
      </x:c>
      <x:c r="D4365" s="240" t="str">
        <x:f t="shared" si="52"/>
        <x:v>Ring</x:v>
      </x:c>
      <x:c r="E4365" s="240">
        <x:v>1</x:v>
      </x:c>
      <x:c r="F4365" s="402" t="s">
        <x:v>12776</x:v>
      </x:c>
      <x:c r="G4365" s="403" t="str">
        <x:f>IF(MID(F4365,LEN(F4365)-2,1)="1","Earring",IF(MID(F4365,LEN(F4365)-2,1)="2","Necklace",IF(MID(F4365,LEN(F4365)-2,1)="3","Bracelet",IF(MID(F4365,LEN(F4365)-2,1)="4","Ring",IF(MID(F4365,LEN(F4365)-2,1)="5","Anklet","")))))</x:f>
        <x:v>Necklace</x:v>
      </x:c>
      <x:c r="H4365" s="403">
        <x:v>1</x:v>
      </x:c>
      <x:c r="I4365" s="495"/>
      <x:c r="J4365" s="240" t="s">
        <x:v>10384</x:v>
      </x:c>
      <x:c r="K4365" s="240">
        <x:v>170</x:v>
      </x:c>
    </x:row>
    <x:row r="4366" spans="3:11">
      <x:c r="C4366" s="241" t="s">
        <x:v>5775</x:v>
      </x:c>
      <x:c r="D4366" s="240" t="str">
        <x:f t="shared" si="52"/>
        <x:v>Ring</x:v>
      </x:c>
      <x:c r="E4366" s="240">
        <x:v>1</x:v>
      </x:c>
      <x:c r="F4366" s="402" t="s">
        <x:v>5775</x:v>
      </x:c>
      <x:c r="G4366" s="403" t="str">
        <x:f>IF(MID(F4366,LEN(F4366)-2,1)="1","Earring",IF(MID(F4366,LEN(F4366)-2,1)="2","Necklace",IF(MID(F4366,LEN(F4366)-2,1)="3","Bracelet",IF(MID(F4366,LEN(F4366)-2,1)="4","Ring",IF(MID(F4366,LEN(F4366)-2,1)="5","Anklet","")))))</x:f>
        <x:v>Ring</x:v>
      </x:c>
      <x:c r="H4366" s="403">
        <x:v>1</x:v>
      </x:c>
      <x:c r="I4366" s="495"/>
      <x:c r="J4366" s="240" t="s">
        <x:v>10384</x:v>
      </x:c>
      <x:c r="K4366" s="240">
        <x:v>130</x:v>
      </x:c>
    </x:row>
    <x:row r="4367" spans="5:5">
      <x:c r="E4367" s="240">
        <x:f>SUM(E4360:E4366)</x:f>
        <x:v>7</x:v>
      </x:c>
    </x:row>
    <x:row r="4368" spans="1:11">
      <x:c r="A4368" s="232">
        <x:v>46013</x:v>
      </x:c>
      <x:c r="B4368" s="499" t="s">
        <x:v>10315</x:v>
      </x:c>
      <x:c r="C4368" s="241" t="s">
        <x:v>6226</x:v>
      </x:c>
      <x:c r="D4368" s="240" t="s">
        <x:v>4007</x:v>
      </x:c>
      <x:c r="E4368" s="240">
        <x:v>1</x:v>
      </x:c>
      <x:c r="F4368" s="798" t="s">
        <x:v>7793</x:v>
      </x:c>
      <x:c r="G4368" s="665" t="str">
        <x:f>IF(MID(F4368,LEN(F4368)-2,1)="1","Earring",IF(MID(F4368,LEN(F4368)-2,1)="2","Necklace",IF(MID(F4368,LEN(F4368)-2,1)="3","Bracelet",IF(MID(F4368,LEN(F4368)-2,1)="4","Ring",IF(MID(F4368,LEN(F4368)-2,1)="5","Anklet","")))))</x:f>
        <x:v>Earring</x:v>
      </x:c>
      <x:c r="H4368" s="665">
        <x:v>1</x:v>
      </x:c>
      <x:c r="I4368" s="495" t="s">
        <x:v>10339</x:v>
      </x:c>
      <x:c r="J4368" s="240" t="s">
        <x:v>4183</x:v>
      </x:c>
      <x:c r="K4368" s="240">
        <x:v>156</x:v>
      </x:c>
    </x:row>
    <x:row r="4369" spans="3:11">
      <x:c r="C4369" s="241" t="s">
        <x:v>2241</x:v>
      </x:c>
      <x:c r="D4369" s="240" t="s">
        <x:v>4007</x:v>
      </x:c>
      <x:c r="E4369" s="240">
        <x:v>1</x:v>
      </x:c>
      <x:c r="F4369" s="241" t="s">
        <x:v>11263</x:v>
      </x:c>
      <x:c r="G4369" s="240" t="s">
        <x:v>4007</x:v>
      </x:c>
      <x:c r="H4369" s="240">
        <x:v>1</x:v>
      </x:c>
      <x:c r="I4369" s="495"/>
      <x:c r="J4369" s="240" t="s">
        <x:v>10358</x:v>
      </x:c>
      <x:c r="K4369" s="240">
        <x:v>280</x:v>
      </x:c>
    </x:row>
    <x:row r="4370" spans="3:11">
      <x:c r="C4370" s="241" t="s">
        <x:v>5571</x:v>
      </x:c>
      <x:c r="D4370" s="240" t="s">
        <x:v>4007</x:v>
      </x:c>
      <x:c r="E4370" s="240">
        <x:v>1</x:v>
      </x:c>
      <x:c r="F4370" s="796" t="s">
        <x:v>6226</x:v>
      </x:c>
      <x:c r="G4370" s="797" t="s">
        <x:v>4007</x:v>
      </x:c>
      <x:c r="H4370" s="797">
        <x:v>1</x:v>
      </x:c>
      <x:c r="I4370" s="495" t="s">
        <x:v>10339</x:v>
      </x:c>
      <x:c r="J4370" s="240" t="s">
        <x:v>12607</x:v>
      </x:c>
      <x:c r="K4370" s="240">
        <x:v>160</x:v>
      </x:c>
    </x:row>
    <x:row r="4371" spans="3:11">
      <x:c r="C4371" s="241" t="s">
        <x:v>9001</x:v>
      </x:c>
      <x:c r="D4371" s="240" t="str">
        <x:f t="shared" ref="D4371:D4379" si="53">IF(MID(C4371,LEN(C4371)-2,1)="1","Earring",IF(MID(C4371,LEN(C4371)-2,1)="2","Necklace",IF(MID(C4371,LEN(C4371)-2,1)="3","Bracelet",IF(MID(C4371,LEN(C4371)-2,1)="4","Ring",IF(MID(C4371,LEN(C4371)-2,1)="5","Anklet","")))))</x:f>
        <x:v>Bracelet</x:v>
      </x:c>
      <x:c r="E4371" s="240">
        <x:v>1</x:v>
      </x:c>
      <x:c r="F4371" s="241" t="s">
        <x:v>9001</x:v>
      </x:c>
      <x:c r="G4371" s="240" t="str">
        <x:f>IF(MID(F4371,LEN(F4371)-2,1)="1","Earring",IF(MID(F4371,LEN(F4371)-2,1)="2","Necklace",IF(MID(F4371,LEN(F4371)-2,1)="3","Bracelet",IF(MID(F4371,LEN(F4371)-2,1)="4","Ring",IF(MID(F4371,LEN(F4371)-2,1)="5","Anklet","")))))</x:f>
        <x:v>Bracelet</x:v>
      </x:c>
      <x:c r="H4371" s="240">
        <x:v>1</x:v>
      </x:c>
      <x:c r="I4371" s="495"/>
      <x:c r="J4371" s="240" t="s">
        <x:v>10384</x:v>
      </x:c>
      <x:c r="K4371" s="240">
        <x:v>140</x:v>
      </x:c>
    </x:row>
    <x:row r="4372" spans="3:11">
      <x:c r="C4372" s="241" t="s">
        <x:v>11336</x:v>
      </x:c>
      <x:c r="D4372" s="240" t="str">
        <x:f t="shared" si="53"/>
        <x:v>Earring</x:v>
      </x:c>
      <x:c r="E4372" s="240">
        <x:v>1</x:v>
      </x:c>
      <x:c r="F4372" s="402" t="s">
        <x:v>8451</x:v>
      </x:c>
      <x:c r="G4372" s="403" t="str">
        <x:f>IF(MID(F4372,LEN(F4372)-2,1)="1","Earring",IF(MID(F4372,LEN(F4372)-2,1)="2","Necklace",IF(MID(F4372,LEN(F4372)-2,1)="3","Bracelet",IF(MID(F4372,LEN(F4372)-2,1)="4","Ring",IF(MID(F4372,LEN(F4372)-2,1)="5","Anklet","")))))</x:f>
        <x:v>Necklace</x:v>
      </x:c>
      <x:c r="H4372" s="403">
        <x:v>1</x:v>
      </x:c>
      <x:c r="I4372" s="495"/>
      <x:c r="J4372" s="240" t="s">
        <x:v>10384</x:v>
      </x:c>
      <x:c r="K4372" s="240">
        <x:v>170</x:v>
      </x:c>
    </x:row>
    <x:row r="4373" spans="3:11">
      <x:c r="C4373" s="241" t="s">
        <x:v>2398</x:v>
      </x:c>
      <x:c r="D4373" s="240" t="str">
        <x:f t="shared" si="53"/>
        <x:v>Earring</x:v>
      </x:c>
      <x:c r="E4373" s="240">
        <x:v>1</x:v>
      </x:c>
      <x:c r="F4373" s="241" t="s">
        <x:v>2241</x:v>
      </x:c>
      <x:c r="G4373" s="240" t="s">
        <x:v>4007</x:v>
      </x:c>
      <x:c r="H4373" s="240">
        <x:v>1</x:v>
      </x:c>
      <x:c r="I4373" s="495"/>
      <x:c r="J4373" s="240" t="s">
        <x:v>10384</x:v>
      </x:c>
      <x:c r="K4373" s="240">
        <x:v>190</x:v>
      </x:c>
    </x:row>
    <x:row r="4374" spans="3:11">
      <x:c r="C4374" s="241" t="s">
        <x:v>8451</x:v>
      </x:c>
      <x:c r="D4374" s="240" t="str">
        <x:f t="shared" si="53"/>
        <x:v>Necklace</x:v>
      </x:c>
      <x:c r="E4374" s="240">
        <x:v>1</x:v>
      </x:c>
      <x:c r="F4374" s="241" t="s">
        <x:v>12630</x:v>
      </x:c>
      <x:c r="G4374" s="240" t="str">
        <x:f>IF(MID(F4374,LEN(F4374)-2,1)="1","Earring",IF(MID(F4374,LEN(F4374)-2,1)="2","Necklace",IF(MID(F4374,LEN(F4374)-2,1)="3","Bracelet",IF(MID(F4374,LEN(F4374)-2,1)="4","Ring",IF(MID(F4374,LEN(F4374)-2,1)="5","Anklet","")))))</x:f>
        <x:v>Necklace</x:v>
      </x:c>
      <x:c r="H4374" s="240">
        <x:v>1</x:v>
      </x:c>
      <x:c r="I4374" s="495" t="s">
        <x:v>6487</x:v>
      </x:c>
      <x:c r="J4374" s="240" t="s">
        <x:v>10384</x:v>
      </x:c>
      <x:c r="K4374" s="240">
        <x:v>160</x:v>
      </x:c>
    </x:row>
    <x:row r="4375" spans="3:11">
      <x:c r="C4375" s="241" t="s">
        <x:v>12630</x:v>
      </x:c>
      <x:c r="D4375" s="240" t="str">
        <x:f t="shared" si="53"/>
        <x:v>Necklace</x:v>
      </x:c>
      <x:c r="E4375" s="240">
        <x:v>1</x:v>
      </x:c>
      <x:c r="F4375" s="280" t="s">
        <x:v>7489</x:v>
      </x:c>
      <x:c r="G4375" s="281" t="str">
        <x:f>IF(MID(F4375,LEN(F4375)-2,1)="1","Earring",IF(MID(F4375,LEN(F4375)-2,1)="2","Necklace",IF(MID(F4375,LEN(F4375)-2,1)="3","Bracelet",IF(MID(F4375,LEN(F4375)-2,1)="4","Ring",IF(MID(F4375,LEN(F4375)-2,1)="5","Anklet","")))))</x:f>
        <x:v>Necklace</x:v>
      </x:c>
      <x:c r="H4375" s="281">
        <x:v>1</x:v>
      </x:c>
      <x:c r="I4375" s="495"/>
      <x:c r="J4375" s="240" t="s">
        <x:v>4183</x:v>
      </x:c>
      <x:c r="K4375" s="240">
        <x:v>250</x:v>
      </x:c>
    </x:row>
    <x:row r="4376" spans="3:11">
      <x:c r="C4376" s="241" t="s">
        <x:v>7489</x:v>
      </x:c>
      <x:c r="D4376" s="240" t="str">
        <x:f t="shared" si="53"/>
        <x:v>Necklace</x:v>
      </x:c>
      <x:c r="E4376" s="240">
        <x:v>1</x:v>
      </x:c>
      <x:c r="F4376" s="280" t="s">
        <x:v>2042</x:v>
      </x:c>
      <x:c r="G4376" s="281" t="str">
        <x:f>IF(MID(F4376,LEN(F4376)-2,1)="1","Earring",IF(MID(F4376,LEN(F4376)-2,1)="2","Necklace",IF(MID(F4376,LEN(F4376)-2,1)="3","Bracelet",IF(MID(F4376,LEN(F4376)-2,1)="4","Ring",IF(MID(F4376,LEN(F4376)-2,1)="5","Anklet","")))))</x:f>
        <x:v>Necklace</x:v>
      </x:c>
      <x:c r="H4376" s="281">
        <x:v>1</x:v>
      </x:c>
      <x:c r="I4376" s="495"/>
      <x:c r="J4376" s="240" t="s">
        <x:v>4183</x:v>
      </x:c>
      <x:c r="K4376" s="240">
        <x:v>260</x:v>
      </x:c>
    </x:row>
    <x:row r="4377" spans="3:11">
      <x:c r="C4377" s="241" t="s">
        <x:v>2042</x:v>
      </x:c>
      <x:c r="D4377" s="240" t="str">
        <x:f t="shared" si="53"/>
        <x:v>Necklace</x:v>
      </x:c>
      <x:c r="E4377" s="240">
        <x:v>1</x:v>
      </x:c>
      <x:c r="F4377" s="280" t="s">
        <x:v>2351</x:v>
      </x:c>
      <x:c r="G4377" s="281" t="str">
        <x:f>IF(MID(F4377,LEN(F4377)-2,1)="1","Earring",IF(MID(F4377,LEN(F4377)-2,1)="2","Necklace",IF(MID(F4377,LEN(F4377)-2,1)="3","Bracelet",IF(MID(F4377,LEN(F4377)-2,1)="4","Ring",IF(MID(F4377,LEN(F4377)-2,1)="5","Anklet","")))))</x:f>
        <x:v>Necklace</x:v>
      </x:c>
      <x:c r="H4377" s="281">
        <x:v>1</x:v>
      </x:c>
      <x:c r="I4377" s="495"/>
      <x:c r="J4377" s="240" t="s">
        <x:v>10384</x:v>
      </x:c>
      <x:c r="K4377" s="240">
        <x:v>190</x:v>
      </x:c>
    </x:row>
    <x:row r="4378" spans="3:11">
      <x:c r="C4378" s="241" t="s">
        <x:v>2351</x:v>
      </x:c>
      <x:c r="D4378" s="240" t="str">
        <x:f t="shared" si="53"/>
        <x:v>Necklace</x:v>
      </x:c>
      <x:c r="E4378" s="240">
        <x:v>1</x:v>
      </x:c>
      <x:c r="F4378" s="280" t="s">
        <x:v>11370</x:v>
      </x:c>
      <x:c r="G4378" s="281" t="str">
        <x:f>IF(MID(F4378,LEN(F4378)-2,1)="1","Earring",IF(MID(F4378,LEN(F4378)-2,1)="2","Necklace",IF(MID(F4378,LEN(F4378)-2,1)="3","Bracelet",IF(MID(F4378,LEN(F4378)-2,1)="4","Ring",IF(MID(F4378,LEN(F4378)-2,1)="5","Anklet","")))))</x:f>
        <x:v>Necklace</x:v>
      </x:c>
      <x:c r="H4378" s="281">
        <x:v>1</x:v>
      </x:c>
      <x:c r="I4378" s="495"/>
      <x:c r="J4378" s="240" t="s">
        <x:v>10384</x:v>
      </x:c>
      <x:c r="K4378" s="240">
        <x:v>180</x:v>
      </x:c>
    </x:row>
    <x:row r="4379" spans="3:11">
      <x:c r="C4379" s="241" t="s">
        <x:v>11370</x:v>
      </x:c>
      <x:c r="D4379" s="240" t="str">
        <x:f t="shared" si="53"/>
        <x:v>Necklace</x:v>
      </x:c>
      <x:c r="E4379" s="240">
        <x:v>1</x:v>
      </x:c>
      <x:c r="F4379" s="280" t="s">
        <x:v>2398</x:v>
      </x:c>
      <x:c r="G4379" s="281" t="str">
        <x:f>IF(MID(F4379,LEN(F4379)-2,1)="1","Earring",IF(MID(F4379,LEN(F4379)-2,1)="2","Necklace",IF(MID(F4379,LEN(F4379)-2,1)="3","Bracelet",IF(MID(F4379,LEN(F4379)-2,1)="4","Ring",IF(MID(F4379,LEN(F4379)-2,1)="5","Anklet","")))))</x:f>
        <x:v>Earring</x:v>
      </x:c>
      <x:c r="H4379" s="281">
        <x:v>1</x:v>
      </x:c>
      <x:c r="I4379" s="495"/>
      <x:c r="J4379" s="240" t="s">
        <x:v>10384</x:v>
      </x:c>
      <x:c r="K4379" s="240">
        <x:v>150</x:v>
      </x:c>
    </x:row>
    <x:row r="4380" spans="5:5">
      <x:c r="E4380" s="240">
        <x:f>SUM(E4368:E4379)</x:f>
        <x:v>12</x:v>
      </x:c>
    </x:row>
    <x:row r="4381" spans="1:11">
      <x:c r="A4381" s="232">
        <x:v>46014</x:v>
      </x:c>
      <x:c r="B4381" s="499" t="s">
        <x:v>10377</x:v>
      </x:c>
      <x:c r="C4381" s="241" t="s">
        <x:v>5657</x:v>
      </x:c>
      <x:c r="D4381" s="240" t="str">
        <x:f>IF(MID(C4381,LEN(C4381)-2,1)="1","Earring",IF(MID(C4381,LEN(C4381)-2,1)="2","Necklace",IF(MID(C4381,LEN(C4381)-2,1)="3","Bracelet",IF(MID(C4381,LEN(C4381)-2,1)="4","Ring",IF(MID(C4381,LEN(C4381)-2,1)="5","Anklet","")))))</x:f>
        <x:v>Anklet</x:v>
      </x:c>
      <x:c r="E4381" s="240">
        <x:v>1</x:v>
      </x:c>
      <x:c r="F4381" s="241" t="s">
        <x:v>7833</x:v>
      </x:c>
      <x:c r="G4381" s="240" t="str">
        <x:f>IF(MID(F4381,LEN(F4381)-2,1)="1","Earring",IF(MID(F4381,LEN(F4381)-2,1)="2","Necklace",IF(MID(F4381,LEN(F4381)-2,1)="3","Bracelet",IF(MID(F4381,LEN(F4381)-2,1)="4","Ring",IF(MID(F4381,LEN(F4381)-2,1)="5","Anklet","")))))</x:f>
        <x:v>Ring</x:v>
      </x:c>
      <x:c r="H4381" s="240">
        <x:v>1</x:v>
      </x:c>
      <x:c r="I4381" s="495"/>
      <x:c r="J4381" s="240" t="s">
        <x:v>4183</x:v>
      </x:c>
      <x:c r="K4381" s="240">
        <x:v>190</x:v>
      </x:c>
    </x:row>
    <x:row r="4382" spans="3:11">
      <x:c r="C4382" s="241" t="s">
        <x:v>9225</x:v>
      </x:c>
      <x:c r="D4382" s="240" t="s">
        <x:v>4007</x:v>
      </x:c>
      <x:c r="E4382" s="240">
        <x:v>1</x:v>
      </x:c>
      <x:c r="F4382" s="641" t="s">
        <x:v>12647</x:v>
      </x:c>
      <x:c r="G4382" s="642" t="str">
        <x:f>IF(MID(F4382,LEN(F4382)-2,1)="1","Earring",IF(MID(F4382,LEN(F4382)-2,1)="2","Necklace",IF(MID(F4382,LEN(F4382)-2,1)="3","Bracelet",IF(MID(F4382,LEN(F4382)-2,1)="4","Ring",IF(MID(F4382,LEN(F4382)-2,1)="5","Anklet","")))))</x:f>
        <x:v>Anklet</x:v>
      </x:c>
      <x:c r="H4382" s="642">
        <x:v>1</x:v>
      </x:c>
      <x:c r="I4382" s="495" t="s">
        <x:v>10339</x:v>
      </x:c>
      <x:c r="J4382" s="240" t="s">
        <x:v>10384</x:v>
      </x:c>
      <x:c r="K4382" s="240">
        <x:v>130</x:v>
      </x:c>
    </x:row>
    <x:row r="4383" spans="3:11">
      <x:c r="C4383" s="241" t="s">
        <x:v>5973</x:v>
      </x:c>
      <x:c r="D4383" s="240" t="str">
        <x:f t="shared" ref="D4383:D4385" si="54">IF(MID(C4383,LEN(C4383)-2,1)="1","Earring",IF(MID(C4383,LEN(C4383)-2,1)="2","Necklace",IF(MID(C4383,LEN(C4383)-2,1)="3","Bracelet",IF(MID(C4383,LEN(C4383)-2,1)="4","Ring",IF(MID(C4383,LEN(C4383)-2,1)="5","Anklet","")))))</x:f>
        <x:v>Bracelet</x:v>
      </x:c>
      <x:c r="E4383" s="240">
        <x:v>1</x:v>
      </x:c>
      <x:c r="F4383" s="241" t="s">
        <x:v>5975</x:v>
      </x:c>
      <x:c r="G4383" s="240" t="str">
        <x:f>IF(MID(F4383,LEN(F4383)-2,1)="1","Earring",IF(MID(F4383,LEN(F4383)-2,1)="2","Necklace",IF(MID(F4383,LEN(F4383)-2,1)="3","Bracelet",IF(MID(F4383,LEN(F4383)-2,1)="4","Ring",IF(MID(F4383,LEN(F4383)-2,1)="5","Anklet","")))))</x:f>
        <x:v>Earring</x:v>
      </x:c>
      <x:c r="H4383" s="240">
        <x:v>1</x:v>
      </x:c>
      <x:c r="I4383" s="495" t="s">
        <x:v>6487</x:v>
      </x:c>
      <x:c r="J4383" s="240" t="s">
        <x:v>12607</x:v>
      </x:c>
      <x:c r="K4383" s="240">
        <x:v>170</x:v>
      </x:c>
    </x:row>
    <x:row r="4384" spans="3:11">
      <x:c r="C4384" s="241" t="s">
        <x:v>8545</x:v>
      </x:c>
      <x:c r="D4384" s="240" t="str">
        <x:f t="shared" si="54"/>
        <x:v>Bracelet</x:v>
      </x:c>
      <x:c r="E4384" s="240">
        <x:v>1</x:v>
      </x:c>
      <x:c r="F4384" s="727" t="s">
        <x:v>6237</x:v>
      </x:c>
      <x:c r="G4384" s="728" t="str">
        <x:f>IF(MID(F4384,LEN(F4384)-2,1)="1","Earring",IF(MID(F4384,LEN(F4384)-2,1)="2","Necklace",IF(MID(F4384,LEN(F4384)-2,1)="3","Bracelet",IF(MID(F4384,LEN(F4384)-2,1)="4","Ring",IF(MID(F4384,LEN(F4384)-2,1)="5","Anklet","")))))</x:f>
        <x:v>Earring</x:v>
      </x:c>
      <x:c r="H4384" s="728">
        <x:v>1</x:v>
      </x:c>
      <x:c r="I4384" s="495" t="s">
        <x:v>6487</x:v>
      </x:c>
      <x:c r="J4384" s="240" t="s">
        <x:v>10384</x:v>
      </x:c>
      <x:c r="K4384" s="240">
        <x:v>190</x:v>
      </x:c>
    </x:row>
    <x:row r="4385" spans="3:11">
      <x:c r="C4385" s="241" t="s">
        <x:v>9090</x:v>
      </x:c>
      <x:c r="D4385" s="240" t="str">
        <x:f t="shared" si="54"/>
        <x:v>Bracelet</x:v>
      </x:c>
      <x:c r="E4385" s="240">
        <x:v>1</x:v>
      </x:c>
      <x:c r="F4385" s="727" t="s">
        <x:v>9153</x:v>
      </x:c>
      <x:c r="G4385" s="728" t="str">
        <x:f>IF(MID(F4385,LEN(F4385)-2,1)="1","Earring",IF(MID(F4385,LEN(F4385)-2,1)="2","Necklace",IF(MID(F4385,LEN(F4385)-2,1)="3","Bracelet",IF(MID(F4385,LEN(F4385)-2,1)="4","Ring",IF(MID(F4385,LEN(F4385)-2,1)="5","Anklet","")))))</x:f>
        <x:v>Earring</x:v>
      </x:c>
      <x:c r="H4385" s="728">
        <x:v>1</x:v>
      </x:c>
      <x:c r="I4385" s="495" t="s">
        <x:v>10339</x:v>
      </x:c>
      <x:c r="J4385" s="240" t="s">
        <x:v>10384</x:v>
      </x:c>
      <x:c r="K4385" s="240">
        <x:v>140</x:v>
      </x:c>
    </x:row>
    <x:row r="4386" spans="1:11">
      <x:c r="A4386" s="227" t="s">
        <x:v>2124</x:v>
      </x:c>
      <x:c r="C4386" s="241" t="s">
        <x:v>2088</x:v>
      </x:c>
      <x:c r="D4386" s="276" t="s">
        <x:v>2124</x:v>
      </x:c>
      <x:c r="E4386" s="240">
        <x:v>1</x:v>
      </x:c>
      <x:c r="F4386" s="727" t="s">
        <x:v>2039</x:v>
      </x:c>
      <x:c r="G4386" s="728" t="str">
        <x:f>IF(MID(F4386,LEN(F4386)-2,1)="1","Earring",IF(MID(F4386,LEN(F4386)-2,1)="2","Necklace",IF(MID(F4386,LEN(F4386)-2,1)="3","Bracelet",IF(MID(F4386,LEN(F4386)-2,1)="4","Ring",IF(MID(F4386,LEN(F4386)-2,1)="5","Anklet","")))))</x:f>
        <x:v>Earring</x:v>
      </x:c>
      <x:c r="H4386" s="728">
        <x:v>1</x:v>
      </x:c>
      <x:c r="I4386" s="495" t="s">
        <x:v>6487</x:v>
      </x:c>
      <x:c r="J4386" s="240" t="s">
        <x:v>12607</x:v>
      </x:c>
      <x:c r="K4386" s="240">
        <x:v>150</x:v>
      </x:c>
    </x:row>
    <x:row r="4387" spans="3:11">
      <x:c r="C4387" s="241" t="s">
        <x:v>5975</x:v>
      </x:c>
      <x:c r="D4387" s="240" t="str">
        <x:f t="shared" ref="D4387:D4402" si="55">IF(MID(C4387,LEN(C4387)-2,1)="1","Earring",IF(MID(C4387,LEN(C4387)-2,1)="2","Necklace",IF(MID(C4387,LEN(C4387)-2,1)="3","Bracelet",IF(MID(C4387,LEN(C4387)-2,1)="4","Ring",IF(MID(C4387,LEN(C4387)-2,1)="5","Anklet","")))))</x:f>
        <x:v>Earring</x:v>
      </x:c>
      <x:c r="E4387" s="240">
        <x:v>1</x:v>
      </x:c>
      <x:c r="F4387" s="727" t="s">
        <x:v>8403</x:v>
      </x:c>
      <x:c r="G4387" s="728" t="str">
        <x:f>IF(MID(F4387,LEN(F4387)-2,1)="1","Earring",IF(MID(F4387,LEN(F4387)-2,1)="2","Necklace",IF(MID(F4387,LEN(F4387)-2,1)="3","Bracelet",IF(MID(F4387,LEN(F4387)-2,1)="4","Ring",IF(MID(F4387,LEN(F4387)-2,1)="5","Anklet","")))))</x:f>
        <x:v>Ring</x:v>
      </x:c>
      <x:c r="H4387" s="728">
        <x:v>1</x:v>
      </x:c>
      <x:c r="I4387" s="495"/>
      <x:c r="J4387" s="240" t="s">
        <x:v>4183</x:v>
      </x:c>
      <x:c r="K4387" s="240">
        <x:v>180</x:v>
      </x:c>
    </x:row>
    <x:row r="4388" spans="3:11">
      <x:c r="C4388" s="241" t="s">
        <x:v>6237</x:v>
      </x:c>
      <x:c r="D4388" s="240" t="str">
        <x:f t="shared" si="55"/>
        <x:v>Earring</x:v>
      </x:c>
      <x:c r="E4388" s="240">
        <x:v>1</x:v>
      </x:c>
      <x:c r="F4388" s="727" t="s">
        <x:v>2088</x:v>
      </x:c>
      <x:c r="G4388" s="799" t="s">
        <x:v>2124</x:v>
      </x:c>
      <x:c r="H4388" s="728">
        <x:v>1</x:v>
      </x:c>
      <x:c r="I4388" s="495"/>
      <x:c r="J4388" s="240" t="s">
        <x:v>10384</x:v>
      </x:c>
      <x:c r="K4388" s="240">
        <x:v>160</x:v>
      </x:c>
    </x:row>
    <x:row r="4389" spans="3:11">
      <x:c r="C4389" s="241" t="s">
        <x:v>9153</x:v>
      </x:c>
      <x:c r="D4389" s="240" t="str">
        <x:f t="shared" si="55"/>
        <x:v>Earring</x:v>
      </x:c>
      <x:c r="E4389" s="240">
        <x:v>1</x:v>
      </x:c>
      <x:c r="F4389" s="241" t="s">
        <x:v>4387</x:v>
      </x:c>
      <x:c r="G4389" s="240" t="str">
        <x:f>IF(MID(F4389,LEN(F4389)-2,1)="1","Earring",IF(MID(F4389,LEN(F4389)-2,1)="2","Necklace",IF(MID(F4389,LEN(F4389)-2,1)="3","Bracelet",IF(MID(F4389,LEN(F4389)-2,1)="4","Ring",IF(MID(F4389,LEN(F4389)-2,1)="5","Anklet","")))))</x:f>
        <x:v>Necklace</x:v>
      </x:c>
      <x:c r="H4389" s="240">
        <x:v>1</x:v>
      </x:c>
      <x:c r="I4389" s="495" t="s">
        <x:v>6487</x:v>
      </x:c>
      <x:c r="J4389" s="240" t="s">
        <x:v>10384</x:v>
      </x:c>
      <x:c r="K4389" s="240">
        <x:v>170</x:v>
      </x:c>
    </x:row>
    <x:row r="4390" spans="3:11">
      <x:c r="C4390" s="241" t="s">
        <x:v>2039</x:v>
      </x:c>
      <x:c r="D4390" s="240" t="str">
        <x:f t="shared" si="55"/>
        <x:v>Earring</x:v>
      </x:c>
      <x:c r="E4390" s="240">
        <x:v>1</x:v>
      </x:c>
      <x:c r="F4390" s="241" t="s">
        <x:v>5973</x:v>
      </x:c>
      <x:c r="G4390" s="240" t="str">
        <x:f>IF(MID(F4390,LEN(F4390)-2,1)="1","Earring",IF(MID(F4390,LEN(F4390)-2,1)="2","Necklace",IF(MID(F4390,LEN(F4390)-2,1)="3","Bracelet",IF(MID(F4390,LEN(F4390)-2,1)="4","Ring",IF(MID(F4390,LEN(F4390)-2,1)="5","Anklet","")))))</x:f>
        <x:v>Bracelet</x:v>
      </x:c>
      <x:c r="H4390" s="240">
        <x:v>1</x:v>
      </x:c>
      <x:c r="I4390" s="495" t="s">
        <x:v>6487</x:v>
      </x:c>
      <x:c r="J4390" s="240" t="s">
        <x:v>10384</x:v>
      </x:c>
      <x:c r="K4390" s="240">
        <x:v>160</x:v>
      </x:c>
    </x:row>
    <x:row r="4391" spans="3:11">
      <x:c r="C4391" s="241" t="s">
        <x:v>2027</x:v>
      </x:c>
      <x:c r="D4391" s="240" t="str">
        <x:f t="shared" si="55"/>
        <x:v>Earring</x:v>
      </x:c>
      <x:c r="E4391" s="240">
        <x:v>1</x:v>
      </x:c>
      <x:c r="F4391" s="241" t="s">
        <x:v>2027</x:v>
      </x:c>
      <x:c r="G4391" s="240" t="str">
        <x:f>IF(MID(F4391,LEN(F4391)-2,1)="1","Earring",IF(MID(F4391,LEN(F4391)-2,1)="2","Necklace",IF(MID(F4391,LEN(F4391)-2,1)="3","Bracelet",IF(MID(F4391,LEN(F4391)-2,1)="4","Ring",IF(MID(F4391,LEN(F4391)-2,1)="5","Anklet","")))))</x:f>
        <x:v>Earring</x:v>
      </x:c>
      <x:c r="H4391" s="240">
        <x:v>1</x:v>
      </x:c>
      <x:c r="I4391" s="495" t="s">
        <x:v>10339</x:v>
      </x:c>
      <x:c r="J4391" s="240" t="s">
        <x:v>4183</x:v>
      </x:c>
      <x:c r="K4391" s="240">
        <x:v>190</x:v>
      </x:c>
    </x:row>
    <x:row r="4392" spans="3:11">
      <x:c r="C4392" s="241" t="s">
        <x:v>6322</x:v>
      </x:c>
      <x:c r="D4392" s="240" t="str">
        <x:f t="shared" si="55"/>
        <x:v>Earring</x:v>
      </x:c>
      <x:c r="E4392" s="240">
        <x:v>1</x:v>
      </x:c>
      <x:c r="F4392" s="393" t="s">
        <x:v>4426</x:v>
      </x:c>
      <x:c r="G4392" s="394" t="str">
        <x:f>IF(MID(F4392,LEN(F4392)-2,1)="1","Earring",IF(MID(F4392,LEN(F4392)-2,1)="2","Necklace",IF(MID(F4392,LEN(F4392)-2,1)="3","Bracelet",IF(MID(F4392,LEN(F4392)-2,1)="4","Ring",IF(MID(F4392,LEN(F4392)-2,1)="5","Anklet","")))))</x:f>
        <x:v>Necklace</x:v>
      </x:c>
      <x:c r="H4392" s="394">
        <x:v>1</x:v>
      </x:c>
      <x:c r="I4392" s="495" t="s">
        <x:v>6487</x:v>
      </x:c>
      <x:c r="J4392" s="240" t="s">
        <x:v>10384</x:v>
      </x:c>
      <x:c r="K4392" s="240">
        <x:v>190</x:v>
      </x:c>
    </x:row>
    <x:row r="4393" spans="3:11">
      <x:c r="C4393" s="241" t="s">
        <x:v>9142</x:v>
      </x:c>
      <x:c r="D4393" s="240" t="str">
        <x:f t="shared" si="55"/>
        <x:v>Earring</x:v>
      </x:c>
      <x:c r="E4393" s="240">
        <x:v>1</x:v>
      </x:c>
      <x:c r="F4393" s="241" t="s">
        <x:v>4503</x:v>
      </x:c>
      <x:c r="G4393" s="240" t="str">
        <x:f>IF(MID(F4393,LEN(F4393)-2,1)="1","Earring",IF(MID(F4393,LEN(F4393)-2,1)="2","Necklace",IF(MID(F4393,LEN(F4393)-2,1)="3","Bracelet",IF(MID(F4393,LEN(F4393)-2,1)="4","Ring",IF(MID(F4393,LEN(F4393)-2,1)="5","Anklet","")))))</x:f>
        <x:v>Necklace</x:v>
      </x:c>
      <x:c r="H4393" s="240">
        <x:v>1</x:v>
      </x:c>
      <x:c r="I4393" s="495"/>
      <x:c r="J4393" s="240" t="s">
        <x:v>10384</x:v>
      </x:c>
      <x:c r="K4393" s="240">
        <x:v>150</x:v>
      </x:c>
    </x:row>
    <x:row r="4394" spans="3:11">
      <x:c r="C4394" s="241" t="s">
        <x:v>12357</x:v>
      </x:c>
      <x:c r="D4394" s="240" t="str">
        <x:f t="shared" si="55"/>
        <x:v>Earring</x:v>
      </x:c>
      <x:c r="E4394" s="240">
        <x:v>1</x:v>
      </x:c>
      <x:c r="F4394" s="241" t="s">
        <x:v>8545</x:v>
      </x:c>
      <x:c r="G4394" s="240" t="str">
        <x:f>IF(MID(F4394,LEN(F4394)-2,1)="1","Earring",IF(MID(F4394,LEN(F4394)-2,1)="2","Necklace",IF(MID(F4394,LEN(F4394)-2,1)="3","Bracelet",IF(MID(F4394,LEN(F4394)-2,1)="4","Ring",IF(MID(F4394,LEN(F4394)-2,1)="5","Anklet","")))))</x:f>
        <x:v>Bracelet</x:v>
      </x:c>
      <x:c r="H4394" s="240">
        <x:v>1</x:v>
      </x:c>
      <x:c r="I4394" s="495" t="s">
        <x:v>6487</x:v>
      </x:c>
      <x:c r="J4394" s="240" t="s">
        <x:v>10384</x:v>
      </x:c>
      <x:c r="K4394" s="240">
        <x:v>150</x:v>
      </x:c>
    </x:row>
    <x:row r="4395" spans="3:11">
      <x:c r="C4395" s="241" t="s">
        <x:v>5564</x:v>
      </x:c>
      <x:c r="D4395" s="240" t="str">
        <x:f t="shared" si="55"/>
        <x:v>Earring</x:v>
      </x:c>
      <x:c r="E4395" s="240">
        <x:v>1</x:v>
      </x:c>
      <x:c r="F4395" s="241" t="s">
        <x:v>9225</x:v>
      </x:c>
      <x:c r="G4395" s="240" t="s">
        <x:v>4007</x:v>
      </x:c>
      <x:c r="H4395" s="240">
        <x:v>1</x:v>
      </x:c>
      <x:c r="I4395" s="495" t="s">
        <x:v>10339</x:v>
      </x:c>
      <x:c r="J4395" s="240" t="s">
        <x:v>10384</x:v>
      </x:c>
      <x:c r="K4395" s="240">
        <x:v>190</x:v>
      </x:c>
    </x:row>
    <x:row r="4396" spans="3:11">
      <x:c r="C4396" s="241" t="s">
        <x:v>4387</x:v>
      </x:c>
      <x:c r="D4396" s="240" t="str">
        <x:f t="shared" si="55"/>
        <x:v>Necklace</x:v>
      </x:c>
      <x:c r="E4396" s="240">
        <x:v>1</x:v>
      </x:c>
      <x:c r="F4396" s="402" t="s">
        <x:v>6322</x:v>
      </x:c>
      <x:c r="G4396" s="403" t="str">
        <x:f>IF(MID(F4396,LEN(F4396)-2,1)="1","Earring",IF(MID(F4396,LEN(F4396)-2,1)="2","Necklace",IF(MID(F4396,LEN(F4396)-2,1)="3","Bracelet",IF(MID(F4396,LEN(F4396)-2,1)="4","Ring",IF(MID(F4396,LEN(F4396)-2,1)="5","Anklet","")))))</x:f>
        <x:v>Earring</x:v>
      </x:c>
      <x:c r="H4396" s="403">
        <x:v>1</x:v>
      </x:c>
      <x:c r="I4396" s="495" t="s">
        <x:v>6487</x:v>
      </x:c>
      <x:c r="J4396" s="240" t="s">
        <x:v>4183</x:v>
      </x:c>
      <x:c r="K4396" s="240">
        <x:v>160</x:v>
      </x:c>
    </x:row>
    <x:row r="4397" spans="3:11">
      <x:c r="C4397" s="241" t="s">
        <x:v>4426</x:v>
      </x:c>
      <x:c r="D4397" s="240" t="str">
        <x:f t="shared" si="55"/>
        <x:v>Necklace</x:v>
      </x:c>
      <x:c r="E4397" s="240">
        <x:v>1</x:v>
      </x:c>
      <x:c r="F4397" s="402" t="s">
        <x:v>9142</x:v>
      </x:c>
      <x:c r="G4397" s="403" t="str">
        <x:f>IF(MID(F4397,LEN(F4397)-2,1)="1","Earring",IF(MID(F4397,LEN(F4397)-2,1)="2","Necklace",IF(MID(F4397,LEN(F4397)-2,1)="3","Bracelet",IF(MID(F4397,LEN(F4397)-2,1)="4","Ring",IF(MID(F4397,LEN(F4397)-2,1)="5","Anklet","")))))</x:f>
        <x:v>Earring</x:v>
      </x:c>
      <x:c r="H4397" s="403">
        <x:v>1</x:v>
      </x:c>
      <x:c r="I4397" s="495"/>
      <x:c r="J4397" s="240" t="s">
        <x:v>4183</x:v>
      </x:c>
      <x:c r="K4397" s="240">
        <x:v>170</x:v>
      </x:c>
    </x:row>
    <x:row r="4398" spans="3:11">
      <x:c r="C4398" s="241" t="s">
        <x:v>4503</x:v>
      </x:c>
      <x:c r="D4398" s="240" t="str">
        <x:f t="shared" si="55"/>
        <x:v>Necklace</x:v>
      </x:c>
      <x:c r="E4398" s="240">
        <x:v>1</x:v>
      </x:c>
      <x:c r="F4398" s="402" t="s">
        <x:v>8499</x:v>
      </x:c>
      <x:c r="G4398" s="403" t="str">
        <x:f>IF(MID(F4398,LEN(F4398)-2,1)="1","Earring",IF(MID(F4398,LEN(F4398)-2,1)="2","Necklace",IF(MID(F4398,LEN(F4398)-2,1)="3","Bracelet",IF(MID(F4398,LEN(F4398)-2,1)="4","Ring",IF(MID(F4398,LEN(F4398)-2,1)="5","Anklet","")))))</x:f>
        <x:v>Ring</x:v>
      </x:c>
      <x:c r="H4398" s="403">
        <x:v>1</x:v>
      </x:c>
      <x:c r="I4398" s="495"/>
      <x:c r="J4398" s="240" t="s">
        <x:v>4183</x:v>
      </x:c>
      <x:c r="K4398" s="240">
        <x:v>200</x:v>
      </x:c>
    </x:row>
    <x:row r="4399" spans="3:11">
      <x:c r="C4399" s="241" t="s">
        <x:v>12776</x:v>
      </x:c>
      <x:c r="D4399" s="240" t="str">
        <x:f t="shared" si="55"/>
        <x:v>Necklace</x:v>
      </x:c>
      <x:c r="E4399" s="240">
        <x:v>1</x:v>
      </x:c>
      <x:c r="F4399" s="241" t="s">
        <x:v>9090</x:v>
      </x:c>
      <x:c r="G4399" s="240" t="str">
        <x:f>IF(MID(F4399,LEN(F4399)-2,1)="1","Earring",IF(MID(F4399,LEN(F4399)-2,1)="2","Necklace",IF(MID(F4399,LEN(F4399)-2,1)="3","Bracelet",IF(MID(F4399,LEN(F4399)-2,1)="4","Ring",IF(MID(F4399,LEN(F4399)-2,1)="5","Anklet","")))))</x:f>
        <x:v>Bracelet</x:v>
      </x:c>
      <x:c r="H4399" s="240">
        <x:v>1</x:v>
      </x:c>
      <x:c r="I4399" s="495" t="s">
        <x:v>6487</x:v>
      </x:c>
      <x:c r="J4399" s="240" t="s">
        <x:v>10384</x:v>
      </x:c>
      <x:c r="K4399" s="240">
        <x:v>160</x:v>
      </x:c>
    </x:row>
    <x:row r="4400" spans="3:11">
      <x:c r="C4400" s="241" t="s">
        <x:v>7489</x:v>
      </x:c>
      <x:c r="D4400" s="240" t="str">
        <x:f t="shared" si="55"/>
        <x:v>Necklace</x:v>
      </x:c>
      <x:c r="E4400" s="240">
        <x:v>2</x:v>
      </x:c>
      <x:c r="F4400" s="241" t="s">
        <x:v>5634</x:v>
      </x:c>
      <x:c r="G4400" s="276" t="s">
        <x:v>11501</x:v>
      </x:c>
      <x:c r="H4400" s="240">
        <x:v>1</x:v>
      </x:c>
      <x:c r="I4400" s="495"/>
      <x:c r="J4400" s="240" t="s">
        <x:v>10384</x:v>
      </x:c>
      <x:c r="K4400" s="240">
        <x:v>90</x:v>
      </x:c>
    </x:row>
    <x:row r="4401" spans="3:11">
      <x:c r="C4401" s="241" t="s">
        <x:v>12245</x:v>
      </x:c>
      <x:c r="D4401" s="240" t="str">
        <x:f t="shared" si="55"/>
        <x:v>Necklace</x:v>
      </x:c>
      <x:c r="E4401" s="240">
        <x:v>1</x:v>
      </x:c>
      <x:c r="F4401" s="241" t="s">
        <x:v>12357</x:v>
      </x:c>
      <x:c r="G4401" s="240" t="str">
        <x:f>IF(MID(F4401,LEN(F4401)-2,1)="1","Earring",IF(MID(F4401,LEN(F4401)-2,1)="2","Necklace",IF(MID(F4401,LEN(F4401)-2,1)="3","Bracelet",IF(MID(F4401,LEN(F4401)-2,1)="4","Ring",IF(MID(F4401,LEN(F4401)-2,1)="5","Anklet","")))))</x:f>
        <x:v>Earring</x:v>
      </x:c>
      <x:c r="H4401" s="240">
        <x:v>1</x:v>
      </x:c>
      <x:c r="I4401" s="495"/>
      <x:c r="J4401" s="240" t="s">
        <x:v>4183</x:v>
      </x:c>
      <x:c r="K4401" s="240">
        <x:v>110</x:v>
      </x:c>
    </x:row>
    <x:row r="4402" spans="3:11">
      <x:c r="C4402" s="241" t="s">
        <x:v>5609</x:v>
      </x:c>
      <x:c r="D4402" s="240" t="str">
        <x:f t="shared" si="55"/>
        <x:v>Necklace</x:v>
      </x:c>
      <x:c r="E4402" s="240">
        <x:v>1</x:v>
      </x:c>
      <x:c r="F4402" s="241" t="s">
        <x:v>12776</x:v>
      </x:c>
      <x:c r="G4402" s="240" t="str">
        <x:f>IF(MID(F4402,LEN(F4402)-2,1)="1","Earring",IF(MID(F4402,LEN(F4402)-2,1)="2","Necklace",IF(MID(F4402,LEN(F4402)-2,1)="3","Bracelet",IF(MID(F4402,LEN(F4402)-2,1)="4","Ring",IF(MID(F4402,LEN(F4402)-2,1)="5","Anklet","")))))</x:f>
        <x:v>Necklace</x:v>
      </x:c>
      <x:c r="H4402" s="240">
        <x:v>1</x:v>
      </x:c>
      <x:c r="I4402" s="495"/>
      <x:c r="J4402" s="240" t="s">
        <x:v>10384</x:v>
      </x:c>
      <x:c r="K4402" s="240">
        <x:v>170</x:v>
      </x:c>
    </x:row>
    <x:row r="4403" spans="1:11">
      <x:c r="A4403" s="227" t="s">
        <x:v>11501</x:v>
      </x:c>
      <x:c r="C4403" s="241" t="s">
        <x:v>5634</x:v>
      </x:c>
      <x:c r="D4403" s="276" t="s">
        <x:v>11501</x:v>
      </x:c>
      <x:c r="E4403" s="240">
        <x:v>1</x:v>
      </x:c>
      <x:c r="F4403" s="241" t="s">
        <x:v>5564</x:v>
      </x:c>
      <x:c r="G4403" s="240" t="str">
        <x:f>IF(MID(F4403,LEN(F4403)-2,1)="1","Earring",IF(MID(F4403,LEN(F4403)-2,1)="2","Necklace",IF(MID(F4403,LEN(F4403)-2,1)="3","Bracelet",IF(MID(F4403,LEN(F4403)-2,1)="4","Ring",IF(MID(F4403,LEN(F4403)-2,1)="5","Anklet","")))))</x:f>
        <x:v>Earring</x:v>
      </x:c>
      <x:c r="H4403" s="240">
        <x:v>1</x:v>
      </x:c>
      <x:c r="I4403" s="495" t="s">
        <x:v>10339</x:v>
      </x:c>
      <x:c r="J4403" s="240" t="s">
        <x:v>4183</x:v>
      </x:c>
      <x:c r="K4403" s="240">
        <x:v>180</x:v>
      </x:c>
    </x:row>
    <x:row r="4404" spans="3:11">
      <x:c r="C4404" s="241" t="s">
        <x:v>5790</x:v>
      </x:c>
      <x:c r="D4404" s="240" t="str">
        <x:f t="shared" ref="D4404:D4406" si="56">IF(MID(C4404,LEN(C4404)-2,1)="1","Earring",IF(MID(C4404,LEN(C4404)-2,1)="2","Necklace",IF(MID(C4404,LEN(C4404)-2,1)="3","Bracelet",IF(MID(C4404,LEN(C4404)-2,1)="4","Ring",IF(MID(C4404,LEN(C4404)-2,1)="5","Anklet","")))))</x:f>
        <x:v>Ring</x:v>
      </x:c>
      <x:c r="E4404" s="240">
        <x:v>1</x:v>
      </x:c>
      <x:c r="F4404" s="280" t="s">
        <x:v>7489</x:v>
      </x:c>
      <x:c r="G4404" s="281" t="str">
        <x:f>IF(MID(F4404,LEN(F4404)-2,1)="1","Earring",IF(MID(F4404,LEN(F4404)-2,1)="2","Necklace",IF(MID(F4404,LEN(F4404)-2,1)="3","Bracelet",IF(MID(F4404,LEN(F4404)-2,1)="4","Ring",IF(MID(F4404,LEN(F4404)-2,1)="5","Anklet","")))))</x:f>
        <x:v>Necklace</x:v>
      </x:c>
      <x:c r="H4404" s="281">
        <x:v>2</x:v>
      </x:c>
      <x:c r="I4404" s="495" t="s">
        <x:v>10339</x:v>
      </x:c>
      <x:c r="J4404" s="240" t="s">
        <x:v>4183</x:v>
      </x:c>
      <x:c r="K4404" s="240">
        <x:v>250</x:v>
      </x:c>
    </x:row>
    <x:row r="4405" spans="3:11">
      <x:c r="C4405" s="241" t="s">
        <x:v>8403</x:v>
      </x:c>
      <x:c r="D4405" s="240" t="str">
        <x:f t="shared" si="56"/>
        <x:v>Ring</x:v>
      </x:c>
      <x:c r="E4405" s="240">
        <x:v>1</x:v>
      </x:c>
      <x:c r="F4405" s="280" t="s">
        <x:v>12245</x:v>
      </x:c>
      <x:c r="G4405" s="281" t="str">
        <x:f>IF(MID(F4405,LEN(F4405)-2,1)="1","Earring",IF(MID(F4405,LEN(F4405)-2,1)="2","Necklace",IF(MID(F4405,LEN(F4405)-2,1)="3","Bracelet",IF(MID(F4405,LEN(F4405)-2,1)="4","Ring",IF(MID(F4405,LEN(F4405)-2,1)="5","Anklet","")))))</x:f>
        <x:v>Necklace</x:v>
      </x:c>
      <x:c r="H4405" s="281">
        <x:v>1</x:v>
      </x:c>
      <x:c r="I4405" s="495"/>
      <x:c r="J4405" s="240" t="s">
        <x:v>10384</x:v>
      </x:c>
      <x:c r="K4405" s="240">
        <x:v>170</x:v>
      </x:c>
    </x:row>
    <x:row r="4406" spans="3:11">
      <x:c r="C4406" s="241" t="s">
        <x:v>8499</x:v>
      </x:c>
      <x:c r="D4406" s="240" t="str">
        <x:f t="shared" si="56"/>
        <x:v>Ring</x:v>
      </x:c>
      <x:c r="E4406" s="240">
        <x:v>1</x:v>
      </x:c>
      <x:c r="F4406" s="280" t="s">
        <x:v>5609</x:v>
      </x:c>
      <x:c r="G4406" s="281" t="str">
        <x:f>IF(MID(F4406,LEN(F4406)-2,1)="1","Earring",IF(MID(F4406,LEN(F4406)-2,1)="2","Necklace",IF(MID(F4406,LEN(F4406)-2,1)="3","Bracelet",IF(MID(F4406,LEN(F4406)-2,1)="4","Ring",IF(MID(F4406,LEN(F4406)-2,1)="5","Anklet","")))))</x:f>
        <x:v>Necklace</x:v>
      </x:c>
      <x:c r="H4406" s="281">
        <x:v>1</x:v>
      </x:c>
      <x:c r="I4406" s="495"/>
      <x:c r="J4406" s="240" t="s">
        <x:v>10384</x:v>
      </x:c>
      <x:c r="K4406" s="240">
        <x:v>200</x:v>
      </x:c>
    </x:row>
    <x:row r="4407" spans="5:5">
      <x:c r="E4407" s="240">
        <x:f>SUM(E4381:E4406)</x:f>
        <x:v>27</x:v>
      </x:c>
    </x:row>
    <x:row r="4408" spans="1:11">
      <x:c r="A4408" s="232">
        <x:v>46015</x:v>
      </x:c>
      <x:c r="B4408" s="499" t="s">
        <x:v>10352</x:v>
      </x:c>
      <x:c r="C4408" s="241" t="s">
        <x:v>9133</x:v>
      </x:c>
      <x:c r="D4408" s="240" t="s">
        <x:v>4007</x:v>
      </x:c>
      <x:c r="E4408" s="240">
        <x:v>1</x:v>
      </x:c>
      <x:c r="F4408" s="241" t="s">
        <x:v>5556</x:v>
      </x:c>
      <x:c r="G4408" s="240" t="str">
        <x:f>IF(MID(F4408,LEN(F4408)-2,1)="1","Earring",IF(MID(F4408,LEN(F4408)-2,1)="2","Necklace",IF(MID(F4408,LEN(F4408)-2,1)="3","Bracelet",IF(MID(F4408,LEN(F4408)-2,1)="4","Ring",IF(MID(F4408,LEN(F4408)-2,1)="5","Anklet","")))))</x:f>
        <x:v>Necklace</x:v>
      </x:c>
      <x:c r="H4408" s="240">
        <x:v>1</x:v>
      </x:c>
      <x:c r="I4408" s="495" t="s">
        <x:v>10339</x:v>
      </x:c>
      <x:c r="J4408" s="240" t="s">
        <x:v>12607</x:v>
      </x:c>
      <x:c r="K4408" s="240">
        <x:v>280</x:v>
      </x:c>
    </x:row>
    <x:row r="4409" spans="3:11">
      <x:c r="C4409" s="241" t="s">
        <x:v>2301</x:v>
      </x:c>
      <x:c r="D4409" s="240" t="str">
        <x:f t="shared" ref="D4409:D4420" si="57">IF(MID(C4409,LEN(C4409)-2,1)="1","Earring",IF(MID(C4409,LEN(C4409)-2,1)="2","Necklace",IF(MID(C4409,LEN(C4409)-2,1)="3","Bracelet",IF(MID(C4409,LEN(C4409)-2,1)="4","Ring",IF(MID(C4409,LEN(C4409)-2,1)="5","Anklet","")))))</x:f>
        <x:v>Bracelet</x:v>
      </x:c>
      <x:c r="E4409" s="240">
        <x:v>1</x:v>
      </x:c>
      <x:c r="F4409" s="507" t="s">
        <x:v>11356</x:v>
      </x:c>
      <x:c r="G4409" s="508" t="str">
        <x:f>IF(MID(F4409,LEN(F4409)-2,1)="1","Earring",IF(MID(F4409,LEN(F4409)-2,1)="2","Necklace",IF(MID(F4409,LEN(F4409)-2,1)="3","Bracelet",IF(MID(F4409,LEN(F4409)-2,1)="4","Ring",IF(MID(F4409,LEN(F4409)-2,1)="5","Anklet","")))))</x:f>
        <x:v>Bracelet</x:v>
      </x:c>
      <x:c r="H4409" s="508">
        <x:v>1</x:v>
      </x:c>
      <x:c r="I4409" s="495" t="s">
        <x:v>10339</x:v>
      </x:c>
      <x:c r="J4409" s="240" t="s">
        <x:v>4183</x:v>
      </x:c>
      <x:c r="K4409" s="240">
        <x:v>190</x:v>
      </x:c>
    </x:row>
    <x:row r="4410" spans="3:11">
      <x:c r="C4410" s="241" t="s">
        <x:v>9075</x:v>
      </x:c>
      <x:c r="D4410" s="240" t="str">
        <x:f t="shared" si="57"/>
        <x:v>Bracelet</x:v>
      </x:c>
      <x:c r="E4410" s="240">
        <x:v>1</x:v>
      </x:c>
      <x:c r="F4410" s="241" t="s">
        <x:v>9065</x:v>
      </x:c>
      <x:c r="G4410" s="240" t="str">
        <x:f>IF(MID(F4410,LEN(F4410)-2,1)="1","Earring",IF(MID(F4410,LEN(F4410)-2,1)="2","Necklace",IF(MID(F4410,LEN(F4410)-2,1)="3","Bracelet",IF(MID(F4410,LEN(F4410)-2,1)="4","Ring",IF(MID(F4410,LEN(F4410)-2,1)="5","Anklet","")))))</x:f>
        <x:v>Ring</x:v>
      </x:c>
      <x:c r="H4410" s="240">
        <x:v>1</x:v>
      </x:c>
      <x:c r="I4410" s="495" t="s">
        <x:v>10339</x:v>
      </x:c>
      <x:c r="J4410" s="240" t="s">
        <x:v>12607</x:v>
      </x:c>
      <x:c r="K4410" s="240">
        <x:v>160</x:v>
      </x:c>
    </x:row>
    <x:row r="4411" spans="3:11">
      <x:c r="C4411" s="241" t="s">
        <x:v>4375</x:v>
      </x:c>
      <x:c r="D4411" s="240" t="str">
        <x:f t="shared" si="57"/>
        <x:v>Earring</x:v>
      </x:c>
      <x:c r="E4411" s="240">
        <x:v>1</x:v>
      </x:c>
      <x:c r="F4411" s="752" t="s">
        <x:v>8492</x:v>
      </x:c>
      <x:c r="G4411" s="753" t="str">
        <x:f>IF(MID(F4411,LEN(F4411)-2,1)="1","Earring",IF(MID(F4411,LEN(F4411)-2,1)="2","Necklace",IF(MID(F4411,LEN(F4411)-2,1)="3","Bracelet",IF(MID(F4411,LEN(F4411)-2,1)="4","Ring",IF(MID(F4411,LEN(F4411)-2,1)="5","Anklet","")))))</x:f>
        <x:v>Ring</x:v>
      </x:c>
      <x:c r="H4411" s="753">
        <x:v>1</x:v>
      </x:c>
      <x:c r="I4411" s="495" t="s">
        <x:v>10339</x:v>
      </x:c>
      <x:c r="J4411" s="240" t="s">
        <x:v>10384</x:v>
      </x:c>
      <x:c r="K4411" s="240">
        <x:v>150</x:v>
      </x:c>
    </x:row>
    <x:row r="4412" spans="3:11">
      <x:c r="C4412" s="241" t="s">
        <x:v>8508</x:v>
      </x:c>
      <x:c r="D4412" s="240" t="str">
        <x:f t="shared" si="57"/>
        <x:v>Earring</x:v>
      </x:c>
      <x:c r="E4412" s="240">
        <x:v>1</x:v>
      </x:c>
      <x:c r="F4412" s="241" t="s">
        <x:v>4387</x:v>
      </x:c>
      <x:c r="G4412" s="240" t="str">
        <x:f>IF(MID(F4412,LEN(F4412)-2,1)="1","Earring",IF(MID(F4412,LEN(F4412)-2,1)="2","Necklace",IF(MID(F4412,LEN(F4412)-2,1)="3","Bracelet",IF(MID(F4412,LEN(F4412)-2,1)="4","Ring",IF(MID(F4412,LEN(F4412)-2,1)="5","Anklet","")))))</x:f>
        <x:v>Necklace</x:v>
      </x:c>
      <x:c r="H4412" s="240">
        <x:v>1</x:v>
      </x:c>
      <x:c r="I4412" s="495" t="s">
        <x:v>10339</x:v>
      </x:c>
      <x:c r="J4412" s="240" t="s">
        <x:v>10384</x:v>
      </x:c>
      <x:c r="K4412" s="240">
        <x:v>170</x:v>
      </x:c>
    </x:row>
    <x:row r="4413" spans="3:11">
      <x:c r="C4413" s="241" t="s">
        <x:v>9273</x:v>
      </x:c>
      <x:c r="D4413" s="240" t="str">
        <x:f t="shared" si="57"/>
        <x:v>Earring</x:v>
      </x:c>
      <x:c r="E4413" s="240">
        <x:v>1</x:v>
      </x:c>
      <x:c r="F4413" s="241" t="s">
        <x:v>4375</x:v>
      </x:c>
      <x:c r="G4413" s="240" t="str">
        <x:f>IF(MID(F4413,LEN(F4413)-2,1)="1","Earring",IF(MID(F4413,LEN(F4413)-2,1)="2","Necklace",IF(MID(F4413,LEN(F4413)-2,1)="3","Bracelet",IF(MID(F4413,LEN(F4413)-2,1)="4","Ring",IF(MID(F4413,LEN(F4413)-2,1)="5","Anklet","")))))</x:f>
        <x:v>Earring</x:v>
      </x:c>
      <x:c r="H4413" s="240">
        <x:v>1</x:v>
      </x:c>
      <x:c r="I4413" s="495" t="s">
        <x:v>10339</x:v>
      </x:c>
      <x:c r="J4413" s="240" t="s">
        <x:v>4183</x:v>
      </x:c>
      <x:c r="K4413" s="240">
        <x:v>240</x:v>
      </x:c>
    </x:row>
    <x:row r="4414" spans="3:11">
      <x:c r="C4414" s="241" t="s">
        <x:v>2019</x:v>
      </x:c>
      <x:c r="D4414" s="240" t="str">
        <x:f t="shared" si="57"/>
        <x:v>Earring</x:v>
      </x:c>
      <x:c r="E4414" s="240">
        <x:v>1</x:v>
      </x:c>
      <x:c r="F4414" s="366" t="s">
        <x:v>4430</x:v>
      </x:c>
      <x:c r="G4414" s="367" t="str">
        <x:f>IF(MID(F4414,LEN(F4414)-2,1)="1","Earring",IF(MID(F4414,LEN(F4414)-2,1)="2","Necklace",IF(MID(F4414,LEN(F4414)-2,1)="3","Bracelet",IF(MID(F4414,LEN(F4414)-2,1)="4","Ring",IF(MID(F4414,LEN(F4414)-2,1)="5","Anklet","")))))</x:f>
        <x:v>Necklace</x:v>
      </x:c>
      <x:c r="H4414" s="367">
        <x:v>1</x:v>
      </x:c>
      <x:c r="I4414" s="495" t="s">
        <x:v>6487</x:v>
      </x:c>
      <x:c r="J4414" s="240" t="s">
        <x:v>10384</x:v>
      </x:c>
      <x:c r="K4414" s="240">
        <x:v>150</x:v>
      </x:c>
    </x:row>
    <x:row r="4415" spans="3:11">
      <x:c r="C4415" s="241" t="s">
        <x:v>4417</x:v>
      </x:c>
      <x:c r="D4415" s="240" t="str">
        <x:f t="shared" si="57"/>
        <x:v>Earring</x:v>
      </x:c>
      <x:c r="E4415" s="240">
        <x:v>1</x:v>
      </x:c>
      <x:c r="F4415" s="366" t="s">
        <x:v>6081</x:v>
      </x:c>
      <x:c r="G4415" s="801" t="s">
        <x:v>6135</x:v>
      </x:c>
      <x:c r="H4415" s="367">
        <x:v>1</x:v>
      </x:c>
      <x:c r="I4415" s="495" t="s">
        <x:v>6487</x:v>
      </x:c>
      <x:c r="J4415" s="240" t="s">
        <x:v>4183</x:v>
      </x:c>
      <x:c r="K4415" s="240">
        <x:v>110</x:v>
      </x:c>
    </x:row>
    <x:row r="4416" spans="3:11">
      <x:c r="C4416" s="241" t="s">
        <x:v>12639</x:v>
      </x:c>
      <x:c r="D4416" s="240" t="str">
        <x:f t="shared" si="57"/>
        <x:v>Earring</x:v>
      </x:c>
      <x:c r="E4416" s="240">
        <x:v>1</x:v>
      </x:c>
      <x:c r="F4416" s="241" t="s">
        <x:v>9075</x:v>
      </x:c>
      <x:c r="G4416" s="240" t="str">
        <x:f>IF(MID(F4416,LEN(F4416)-2,1)="1","Earring",IF(MID(F4416,LEN(F4416)-2,1)="2","Necklace",IF(MID(F4416,LEN(F4416)-2,1)="3","Bracelet",IF(MID(F4416,LEN(F4416)-2,1)="4","Ring",IF(MID(F4416,LEN(F4416)-2,1)="5","Anklet","")))))</x:f>
        <x:v>Bracelet</x:v>
      </x:c>
      <x:c r="H4416" s="240">
        <x:v>1</x:v>
      </x:c>
      <x:c r="I4416" s="495" t="s">
        <x:v>6487</x:v>
      </x:c>
      <x:c r="J4416" s="240" t="s">
        <x:v>4183</x:v>
      </x:c>
      <x:c r="K4416" s="240">
        <x:v>180</x:v>
      </x:c>
    </x:row>
    <x:row r="4417" spans="3:11">
      <x:c r="C4417" s="241" t="s">
        <x:v>5923</x:v>
      </x:c>
      <x:c r="D4417" s="240" t="str">
        <x:f t="shared" si="57"/>
        <x:v>Earring</x:v>
      </x:c>
      <x:c r="E4417" s="240">
        <x:v>1</x:v>
      </x:c>
      <x:c r="F4417" s="241" t="s">
        <x:v>8508</x:v>
      </x:c>
      <x:c r="G4417" s="240" t="str">
        <x:f>IF(MID(F4417,LEN(F4417)-2,1)="1","Earring",IF(MID(F4417,LEN(F4417)-2,1)="2","Necklace",IF(MID(F4417,LEN(F4417)-2,1)="3","Bracelet",IF(MID(F4417,LEN(F4417)-2,1)="4","Ring",IF(MID(F4417,LEN(F4417)-2,1)="5","Anklet","")))))</x:f>
        <x:v>Earring</x:v>
      </x:c>
      <x:c r="H4417" s="240">
        <x:v>1</x:v>
      </x:c>
      <x:c r="I4417" s="495" t="s">
        <x:v>10339</x:v>
      </x:c>
      <x:c r="J4417" s="240" t="s">
        <x:v>4183</x:v>
      </x:c>
      <x:c r="K4417" s="240">
        <x:v>180</x:v>
      </x:c>
    </x:row>
    <x:row r="4418" spans="3:11">
      <x:c r="C4418" s="241" t="s">
        <x:v>9213</x:v>
      </x:c>
      <x:c r="D4418" s="240" t="str">
        <x:f t="shared" si="57"/>
        <x:v>Earring</x:v>
      </x:c>
      <x:c r="E4418" s="240">
        <x:v>1</x:v>
      </x:c>
      <x:c r="F4418" s="241" t="s">
        <x:v>8500</x:v>
      </x:c>
      <x:c r="G4418" s="130" t="s">
        <x:v>9210</x:v>
      </x:c>
      <x:c r="H4418" s="240">
        <x:v>1</x:v>
      </x:c>
      <x:c r="I4418" s="495"/>
      <x:c r="J4418" s="240" t="s">
        <x:v>4183</x:v>
      </x:c>
      <x:c r="K4418" s="240">
        <x:v>270</x:v>
      </x:c>
    </x:row>
    <x:row r="4419" spans="3:11">
      <x:c r="C4419" s="241" t="s">
        <x:v>7794</x:v>
      </x:c>
      <x:c r="D4419" s="240" t="str">
        <x:f t="shared" si="57"/>
        <x:v>Earring</x:v>
      </x:c>
      <x:c r="E4419" s="240">
        <x:v>1</x:v>
      </x:c>
      <x:c r="F4419" s="241" t="s">
        <x:v>9133</x:v>
      </x:c>
      <x:c r="G4419" s="240" t="s">
        <x:v>4007</x:v>
      </x:c>
      <x:c r="H4419" s="240">
        <x:v>1</x:v>
      </x:c>
      <x:c r="I4419" s="495"/>
      <x:c r="J4419" s="240" t="s">
        <x:v>10384</x:v>
      </x:c>
      <x:c r="K4419" s="240">
        <x:v>180</x:v>
      </x:c>
    </x:row>
    <x:row r="4420" spans="3:11">
      <x:c r="C4420" s="241" t="s">
        <x:v>5496</x:v>
      </x:c>
      <x:c r="D4420" s="240" t="str">
        <x:f t="shared" si="57"/>
        <x:v>Earring</x:v>
      </x:c>
      <x:c r="E4420" s="240">
        <x:v>1</x:v>
      </x:c>
      <x:c r="F4420" s="241" t="s">
        <x:v>9273</x:v>
      </x:c>
      <x:c r="G4420" s="240" t="str">
        <x:f>IF(MID(F4420,LEN(F4420)-2,1)="1","Earring",IF(MID(F4420,LEN(F4420)-2,1)="2","Necklace",IF(MID(F4420,LEN(F4420)-2,1)="3","Bracelet",IF(MID(F4420,LEN(F4420)-2,1)="4","Ring",IF(MID(F4420,LEN(F4420)-2,1)="5","Anklet","")))))</x:f>
        <x:v>Earring</x:v>
      </x:c>
      <x:c r="H4420" s="240">
        <x:v>1</x:v>
      </x:c>
      <x:c r="I4420" s="495" t="s">
        <x:v>6487</x:v>
      </x:c>
      <x:c r="J4420" s="240" t="s">
        <x:v>4183</x:v>
      </x:c>
      <x:c r="K4420" s="240">
        <x:v>210</x:v>
      </x:c>
    </x:row>
    <x:row r="4421" spans="3:11">
      <x:c r="C4421" s="241" t="s">
        <x:v>8500</x:v>
      </x:c>
      <x:c r="D4421" s="130" t="s">
        <x:v>9210</x:v>
      </x:c>
      <x:c r="E4421" s="240">
        <x:v>1</x:v>
      </x:c>
      <x:c r="F4421" s="241" t="s">
        <x:v>2019</x:v>
      </x:c>
      <x:c r="G4421" s="240" t="str">
        <x:f>IF(MID(F4421,LEN(F4421)-2,1)="1","Earring",IF(MID(F4421,LEN(F4421)-2,1)="2","Necklace",IF(MID(F4421,LEN(F4421)-2,1)="3","Bracelet",IF(MID(F4421,LEN(F4421)-2,1)="4","Ring",IF(MID(F4421,LEN(F4421)-2,1)="5","Anklet","")))))</x:f>
        <x:v>Earring</x:v>
      </x:c>
      <x:c r="H4421" s="240">
        <x:v>1</x:v>
      </x:c>
      <x:c r="I4421" s="495"/>
      <x:c r="J4421" s="240" t="s">
        <x:v>4183</x:v>
      </x:c>
      <x:c r="K4421" s="240">
        <x:v>210</x:v>
      </x:c>
    </x:row>
    <x:row r="4422" spans="3:11">
      <x:c r="C4422" s="241" t="s">
        <x:v>12715</x:v>
      </x:c>
      <x:c r="D4422" s="240" t="str">
        <x:f t="shared" ref="D4422:D4428" si="58">IF(MID(C4422,LEN(C4422)-2,1)="1","Earring",IF(MID(C4422,LEN(C4422)-2,1)="2","Necklace",IF(MID(C4422,LEN(C4422)-2,1)="3","Bracelet",IF(MID(C4422,LEN(C4422)-2,1)="4","Ring",IF(MID(C4422,LEN(C4422)-2,1)="5","Anklet","")))))</x:f>
        <x:v>Necklace</x:v>
      </x:c>
      <x:c r="E4422" s="240">
        <x:v>1</x:v>
      </x:c>
      <x:c r="F4422" s="402" t="s">
        <x:v>4417</x:v>
      </x:c>
      <x:c r="G4422" s="403" t="str">
        <x:f>IF(MID(F4422,LEN(F4422)-2,1)="1","Earring",IF(MID(F4422,LEN(F4422)-2,1)="2","Necklace",IF(MID(F4422,LEN(F4422)-2,1)="3","Bracelet",IF(MID(F4422,LEN(F4422)-2,1)="4","Ring",IF(MID(F4422,LEN(F4422)-2,1)="5","Anklet","")))))</x:f>
        <x:v>Earring</x:v>
      </x:c>
      <x:c r="H4422" s="403">
        <x:v>1</x:v>
      </x:c>
      <x:c r="I4422" s="495" t="s">
        <x:v>6487</x:v>
      </x:c>
      <x:c r="J4422" s="240" t="s">
        <x:v>4183</x:v>
      </x:c>
      <x:c r="K4422" s="240">
        <x:v>150</x:v>
      </x:c>
    </x:row>
    <x:row r="4423" spans="3:11">
      <x:c r="C4423" s="241" t="s">
        <x:v>4387</x:v>
      </x:c>
      <x:c r="D4423" s="240" t="str">
        <x:f t="shared" si="58"/>
        <x:v>Necklace</x:v>
      </x:c>
      <x:c r="E4423" s="240">
        <x:v>1</x:v>
      </x:c>
      <x:c r="F4423" s="241" t="s">
        <x:v>12639</x:v>
      </x:c>
      <x:c r="G4423" s="240" t="str">
        <x:f>IF(MID(F4423,LEN(F4423)-2,1)="1","Earring",IF(MID(F4423,LEN(F4423)-2,1)="2","Necklace",IF(MID(F4423,LEN(F4423)-2,1)="3","Bracelet",IF(MID(F4423,LEN(F4423)-2,1)="4","Ring",IF(MID(F4423,LEN(F4423)-2,1)="5","Anklet","")))))</x:f>
        <x:v>Earring</x:v>
      </x:c>
      <x:c r="H4423" s="240">
        <x:v>1</x:v>
      </x:c>
      <x:c r="I4423" s="495"/>
      <x:c r="J4423" s="240" t="s">
        <x:v>4183</x:v>
      </x:c>
      <x:c r="K4423" s="240">
        <x:v>160</x:v>
      </x:c>
    </x:row>
    <x:row r="4424" spans="3:11">
      <x:c r="C4424" s="241" t="s">
        <x:v>4430</x:v>
      </x:c>
      <x:c r="D4424" s="240" t="str">
        <x:f t="shared" si="58"/>
        <x:v>Necklace</x:v>
      </x:c>
      <x:c r="E4424" s="240">
        <x:v>1</x:v>
      </x:c>
      <x:c r="F4424" s="241" t="s">
        <x:v>5923</x:v>
      </x:c>
      <x:c r="G4424" s="240" t="str">
        <x:f>IF(MID(F4424,LEN(F4424)-2,1)="1","Earring",IF(MID(F4424,LEN(F4424)-2,1)="2","Necklace",IF(MID(F4424,LEN(F4424)-2,1)="3","Bracelet",IF(MID(F4424,LEN(F4424)-2,1)="4","Ring",IF(MID(F4424,LEN(F4424)-2,1)="5","Anklet","")))))</x:f>
        <x:v>Earring</x:v>
      </x:c>
      <x:c r="H4424" s="240">
        <x:v>1</x:v>
      </x:c>
      <x:c r="I4424" s="495" t="s">
        <x:v>10339</x:v>
      </x:c>
      <x:c r="J4424" s="240" t="s">
        <x:v>4183</x:v>
      </x:c>
      <x:c r="K4424" s="240">
        <x:v>180</x:v>
      </x:c>
    </x:row>
    <x:row r="4425" spans="3:11">
      <x:c r="C4425" s="241" t="s">
        <x:v>8988</x:v>
      </x:c>
      <x:c r="D4425" s="240" t="str">
        <x:f t="shared" si="58"/>
        <x:v>Necklace</x:v>
      </x:c>
      <x:c r="E4425" s="240">
        <x:v>1</x:v>
      </x:c>
      <x:c r="F4425" s="280" t="s">
        <x:v>8988</x:v>
      </x:c>
      <x:c r="G4425" s="281" t="str">
        <x:f>IF(MID(F4425,LEN(F4425)-2,1)="1","Earring",IF(MID(F4425,LEN(F4425)-2,1)="2","Necklace",IF(MID(F4425,LEN(F4425)-2,1)="3","Bracelet",IF(MID(F4425,LEN(F4425)-2,1)="4","Ring",IF(MID(F4425,LEN(F4425)-2,1)="5","Anklet","")))))</x:f>
        <x:v>Necklace</x:v>
      </x:c>
      <x:c r="H4425" s="281">
        <x:v>1</x:v>
      </x:c>
      <x:c r="I4425" s="495"/>
      <x:c r="J4425" s="240" t="s">
        <x:v>10384</x:v>
      </x:c>
      <x:c r="K4425" s="240">
        <x:v>160</x:v>
      </x:c>
    </x:row>
    <x:row r="4426" spans="3:11">
      <x:c r="C4426" s="241" t="s">
        <x:v>6081</x:v>
      </x:c>
      <x:c r="D4426" s="276" t="s">
        <x:v>6135</x:v>
      </x:c>
      <x:c r="E4426" s="240">
        <x:v>1</x:v>
      </x:c>
      <x:c r="F4426" s="280" t="s">
        <x:v>9213</x:v>
      </x:c>
      <x:c r="G4426" s="281" t="str">
        <x:f>IF(MID(F4426,LEN(F4426)-2,1)="1","Earring",IF(MID(F4426,LEN(F4426)-2,1)="2","Necklace",IF(MID(F4426,LEN(F4426)-2,1)="3","Bracelet",IF(MID(F4426,LEN(F4426)-2,1)="4","Ring",IF(MID(F4426,LEN(F4426)-2,1)="5","Anklet","")))))</x:f>
        <x:v>Earring</x:v>
      </x:c>
      <x:c r="H4426" s="281">
        <x:v>1</x:v>
      </x:c>
      <x:c r="I4426" s="495"/>
      <x:c r="J4426" s="240" t="s">
        <x:v>10384</x:v>
      </x:c>
      <x:c r="K4426" s="240">
        <x:v>150</x:v>
      </x:c>
    </x:row>
    <x:row r="4427" spans="3:11">
      <x:c r="C4427" s="241" t="s">
        <x:v>9065</x:v>
      </x:c>
      <x:c r="D4427" s="240" t="str">
        <x:f t="shared" si="58"/>
        <x:v>Ring</x:v>
      </x:c>
      <x:c r="E4427" s="240">
        <x:v>1</x:v>
      </x:c>
      <x:c r="F4427" s="280" t="s">
        <x:v>7794</x:v>
      </x:c>
      <x:c r="G4427" s="281" t="str">
        <x:f>IF(MID(F4427,LEN(F4427)-2,1)="1","Earring",IF(MID(F4427,LEN(F4427)-2,1)="2","Necklace",IF(MID(F4427,LEN(F4427)-2,1)="3","Bracelet",IF(MID(F4427,LEN(F4427)-2,1)="4","Ring",IF(MID(F4427,LEN(F4427)-2,1)="5","Anklet","")))))</x:f>
        <x:v>Earring</x:v>
      </x:c>
      <x:c r="H4427" s="281">
        <x:v>1</x:v>
      </x:c>
      <x:c r="I4427" s="495"/>
      <x:c r="J4427" s="240" t="s">
        <x:v>4183</x:v>
      </x:c>
      <x:c r="K4427" s="240">
        <x:v>190</x:v>
      </x:c>
    </x:row>
    <x:row r="4428" spans="3:11">
      <x:c r="C4428" s="241" t="s">
        <x:v>8492</x:v>
      </x:c>
      <x:c r="D4428" s="240" t="str">
        <x:f t="shared" si="58"/>
        <x:v>Ring</x:v>
      </x:c>
      <x:c r="E4428" s="240">
        <x:v>1</x:v>
      </x:c>
      <x:c r="F4428" s="280" t="s">
        <x:v>5496</x:v>
      </x:c>
      <x:c r="G4428" s="281" t="str">
        <x:f>IF(MID(F4428,LEN(F4428)-2,1)="1","Earring",IF(MID(F4428,LEN(F4428)-2,1)="2","Necklace",IF(MID(F4428,LEN(F4428)-2,1)="3","Bracelet",IF(MID(F4428,LEN(F4428)-2,1)="4","Ring",IF(MID(F4428,LEN(F4428)-2,1)="5","Anklet","")))))</x:f>
        <x:v>Earring</x:v>
      </x:c>
      <x:c r="H4428" s="281">
        <x:v>1</x:v>
      </x:c>
      <x:c r="I4428" s="495"/>
      <x:c r="J4428" s="240" t="s">
        <x:v>4183</x:v>
      </x:c>
      <x:c r="K4428" s="240">
        <x:v>140</x:v>
      </x:c>
    </x:row>
    <x:row r="4429" spans="5:5">
      <x:c r="E4429" s="240">
        <x:f>SUM(E4408:E4428)</x:f>
        <x:v>21</x:v>
      </x:c>
    </x:row>
    <x:row r="4430" spans="1:11">
      <x:c r="A4430" s="232">
        <x:v>46016</x:v>
      </x:c>
      <x:c r="B4430" s="499" t="s">
        <x:v>10335</x:v>
      </x:c>
      <x:c r="C4430" s="241" t="s">
        <x:v>2508</x:v>
      </x:c>
      <x:c r="D4430" s="240" t="s">
        <x:v>4007</x:v>
      </x:c>
      <x:c r="E4430" s="240">
        <x:v>1</x:v>
      </x:c>
      <x:c r="F4430" s="241" t="s">
        <x:v>7892</x:v>
      </x:c>
      <x:c r="G4430" s="240" t="str">
        <x:f>IF(MID(F4430,LEN(F4430)-2,1)="1","Earring",IF(MID(F4430,LEN(F4430)-2,1)="2","Necklace",IF(MID(F4430,LEN(F4430)-2,1)="3","Bracelet",IF(MID(F4430,LEN(F4430)-2,1)="4","Ring",IF(MID(F4430,LEN(F4430)-2,1)="5","Anklet","")))))</x:f>
        <x:v>Earring</x:v>
      </x:c>
      <x:c r="H4430" s="240">
        <x:v>1</x:v>
      </x:c>
      <x:c r="I4430" s="495"/>
      <x:c r="J4430" s="240" t="s">
        <x:v>4183</x:v>
      </x:c>
      <x:c r="K4430" s="240">
        <x:v>140</x:v>
      </x:c>
    </x:row>
    <x:row r="4431" spans="3:11">
      <x:c r="C4431" s="241" t="s">
        <x:v>8963</x:v>
      </x:c>
      <x:c r="D4431" s="240" t="s">
        <x:v>4007</x:v>
      </x:c>
      <x:c r="E4431" s="240">
        <x:v>1</x:v>
      </x:c>
      <x:c r="F4431" s="641" t="s">
        <x:v>11480</x:v>
      </x:c>
      <x:c r="G4431" s="642" t="s">
        <x:v>4007</x:v>
      </x:c>
      <x:c r="H4431" s="642">
        <x:v>1</x:v>
      </x:c>
      <x:c r="I4431" s="495" t="s">
        <x:v>10339</x:v>
      </x:c>
      <x:c r="J4431" s="240" t="s">
        <x:v>10358</x:v>
      </x:c>
      <x:c r="K4431" s="240">
        <x:v>270</x:v>
      </x:c>
    </x:row>
    <x:row r="4432" spans="3:11">
      <x:c r="C4432" s="241" t="s">
        <x:v>2442</x:v>
      </x:c>
      <x:c r="D4432" s="240" t="s">
        <x:v>4007</x:v>
      </x:c>
      <x:c r="E4432" s="240">
        <x:v>1</x:v>
      </x:c>
      <x:c r="F4432" s="241" t="s">
        <x:v>6020</x:v>
      </x:c>
      <x:c r="G4432" s="240" t="str">
        <x:f>IF(MID(F4432,LEN(F4432)-2,1)="1","Earring",IF(MID(F4432,LEN(F4432)-2,1)="2","Necklace",IF(MID(F4432,LEN(F4432)-2,1)="3","Bracelet",IF(MID(F4432,LEN(F4432)-2,1)="4","Ring",IF(MID(F4432,LEN(F4432)-2,1)="5","Anklet","")))))</x:f>
        <x:v>Ring</x:v>
      </x:c>
      <x:c r="H4432" s="240">
        <x:v>1</x:v>
      </x:c>
      <x:c r="I4432" s="495" t="s">
        <x:v>6487</x:v>
      </x:c>
      <x:c r="J4432" s="240" t="s">
        <x:v>10384</x:v>
      </x:c>
      <x:c r="K4432" s="240">
        <x:v>140</x:v>
      </x:c>
    </x:row>
    <x:row r="4433" spans="3:11">
      <x:c r="C4433" s="241" t="s">
        <x:v>7913</x:v>
      </x:c>
      <x:c r="D4433" s="240" t="s">
        <x:v>4007</x:v>
      </x:c>
      <x:c r="E4433" s="240">
        <x:v>1</x:v>
      </x:c>
      <x:c r="F4433" s="802" t="s">
        <x:v>8477</x:v>
      </x:c>
      <x:c r="G4433" s="803" t="str">
        <x:f>IF(MID(F4433,LEN(F4433)-2,1)="1","Earring",IF(MID(F4433,LEN(F4433)-2,1)="2","Necklace",IF(MID(F4433,LEN(F4433)-2,1)="3","Bracelet",IF(MID(F4433,LEN(F4433)-2,1)="4","Ring",IF(MID(F4433,LEN(F4433)-2,1)="5","Anklet","")))))</x:f>
        <x:v>Earring</x:v>
      </x:c>
      <x:c r="H4433" s="803">
        <x:v>1</x:v>
      </x:c>
      <x:c r="I4433" s="495" t="s">
        <x:v>10339</x:v>
      </x:c>
      <x:c r="J4433" s="240" t="s">
        <x:v>4183</x:v>
      </x:c>
      <x:c r="K4433" s="240">
        <x:v>180</x:v>
      </x:c>
    </x:row>
    <x:row r="4434" spans="3:11">
      <x:c r="C4434" s="241" t="s">
        <x:v>9168</x:v>
      </x:c>
      <x:c r="D4434" s="240" t="str">
        <x:f t="shared" ref="D4434:D4448" si="59">IF(MID(C4434,LEN(C4434)-2,1)="1","Earring",IF(MID(C4434,LEN(C4434)-2,1)="2","Necklace",IF(MID(C4434,LEN(C4434)-2,1)="3","Bracelet",IF(MID(C4434,LEN(C4434)-2,1)="4","Ring",IF(MID(C4434,LEN(C4434)-2,1)="5","Anklet","")))))</x:f>
        <x:v>Bracelet</x:v>
      </x:c>
      <x:c r="E4434" s="240">
        <x:v>1</x:v>
      </x:c>
      <x:c r="F4434" s="241" t="s">
        <x:v>6048</x:v>
      </x:c>
      <x:c r="G4434" s="240" t="str">
        <x:f>IF(MID(F4434,LEN(F4434)-2,1)="1","Earring",IF(MID(F4434,LEN(F4434)-2,1)="2","Necklace",IF(MID(F4434,LEN(F4434)-2,1)="3","Bracelet",IF(MID(F4434,LEN(F4434)-2,1)="4","Ring",IF(MID(F4434,LEN(F4434)-2,1)="5","Anklet","")))))</x:f>
        <x:v>Ring</x:v>
      </x:c>
      <x:c r="H4434" s="240">
        <x:v>1</x:v>
      </x:c>
      <x:c r="I4434" s="495" t="s">
        <x:v>6487</x:v>
      </x:c>
      <x:c r="J4434" s="240" t="s">
        <x:v>10384</x:v>
      </x:c>
      <x:c r="K4434" s="240">
        <x:v>100</x:v>
      </x:c>
    </x:row>
    <x:row r="4435" spans="3:11">
      <x:c r="C4435" s="241" t="s">
        <x:v>5782</x:v>
      </x:c>
      <x:c r="D4435" s="240" t="str">
        <x:f t="shared" si="59"/>
        <x:v>Bracelet</x:v>
      </x:c>
      <x:c r="E4435" s="240">
        <x:v>1</x:v>
      </x:c>
      <x:c r="F4435" s="241" t="s">
        <x:v>9177</x:v>
      </x:c>
      <x:c r="G4435" s="240" t="str">
        <x:f>IF(MID(F4435,LEN(F4435)-2,1)="1","Earring",IF(MID(F4435,LEN(F4435)-2,1)="2","Necklace",IF(MID(F4435,LEN(F4435)-2,1)="3","Bracelet",IF(MID(F4435,LEN(F4435)-2,1)="4","Ring",IF(MID(F4435,LEN(F4435)-2,1)="5","Anklet","")))))</x:f>
        <x:v>Ring</x:v>
      </x:c>
      <x:c r="H4435" s="240">
        <x:v>1</x:v>
      </x:c>
      <x:c r="I4435" s="495"/>
      <x:c r="J4435" s="240" t="s">
        <x:v>10384</x:v>
      </x:c>
      <x:c r="K4435" s="240">
        <x:v>150</x:v>
      </x:c>
    </x:row>
    <x:row r="4436" spans="3:11">
      <x:c r="C4436" s="241" t="s">
        <x:v>12283</x:v>
      </x:c>
      <x:c r="D4436" s="240" t="str">
        <x:f t="shared" si="59"/>
        <x:v>Bracelet</x:v>
      </x:c>
      <x:c r="E4436" s="240">
        <x:v>1</x:v>
      </x:c>
      <x:c r="F4436" s="241" t="s">
        <x:v>1958</x:v>
      </x:c>
      <x:c r="G4436" s="240" t="str">
        <x:f>IF(MID(F4436,LEN(F4436)-2,1)="1","Earring",IF(MID(F4436,LEN(F4436)-2,1)="2","Necklace",IF(MID(F4436,LEN(F4436)-2,1)="3","Bracelet",IF(MID(F4436,LEN(F4436)-2,1)="4","Ring",IF(MID(F4436,LEN(F4436)-2,1)="5","Anklet","")))))</x:f>
        <x:v>Ring</x:v>
      </x:c>
      <x:c r="H4436" s="240">
        <x:v>1</x:v>
      </x:c>
      <x:c r="I4436" s="495" t="s">
        <x:v>10339</x:v>
      </x:c>
      <x:c r="J4436" s="240" t="s">
        <x:v>4183</x:v>
      </x:c>
      <x:c r="K4436" s="240">
        <x:v>180</x:v>
      </x:c>
    </x:row>
    <x:row r="4437" spans="3:11">
      <x:c r="C4437" s="241" t="s">
        <x:v>2364</x:v>
      </x:c>
      <x:c r="D4437" s="240" t="str">
        <x:f t="shared" si="59"/>
        <x:v>Earring</x:v>
      </x:c>
      <x:c r="E4437" s="240">
        <x:v>1</x:v>
      </x:c>
      <x:c r="F4437" s="408" t="s">
        <x:v>9168</x:v>
      </x:c>
      <x:c r="G4437" s="409" t="str">
        <x:f>IF(MID(F4437,LEN(F4437)-2,1)="1","Earring",IF(MID(F4437,LEN(F4437)-2,1)="2","Necklace",IF(MID(F4437,LEN(F4437)-2,1)="3","Bracelet",IF(MID(F4437,LEN(F4437)-2,1)="4","Ring",IF(MID(F4437,LEN(F4437)-2,1)="5","Anklet","")))))</x:f>
        <x:v>Bracelet</x:v>
      </x:c>
      <x:c r="H4437" s="409">
        <x:v>1</x:v>
      </x:c>
      <x:c r="I4437" s="495" t="s">
        <x:v>6487</x:v>
      </x:c>
      <x:c r="J4437" s="240" t="s">
        <x:v>4183</x:v>
      </x:c>
      <x:c r="K4437" s="240">
        <x:v>280</x:v>
      </x:c>
    </x:row>
    <x:row r="4438" spans="3:11">
      <x:c r="C4438" s="241" t="s">
        <x:v>8477</x:v>
      </x:c>
      <x:c r="D4438" s="240" t="str">
        <x:f t="shared" si="59"/>
        <x:v>Earring</x:v>
      </x:c>
      <x:c r="E4438" s="240">
        <x:v>1</x:v>
      </x:c>
      <x:c r="F4438" s="241" t="s">
        <x:v>5995</x:v>
      </x:c>
      <x:c r="G4438" s="240" t="str">
        <x:f>IF(MID(F4438,LEN(F4438)-2,1)="1","Earring",IF(MID(F4438,LEN(F4438)-2,1)="2","Necklace",IF(MID(F4438,LEN(F4438)-2,1)="3","Bracelet",IF(MID(F4438,LEN(F4438)-2,1)="4","Ring",IF(MID(F4438,LEN(F4438)-2,1)="5","Anklet","")))))</x:f>
        <x:v>Earring</x:v>
      </x:c>
      <x:c r="H4438" s="240">
        <x:v>1</x:v>
      </x:c>
      <x:c r="I4438" s="495" t="s">
        <x:v>10339</x:v>
      </x:c>
      <x:c r="J4438" s="240" t="s">
        <x:v>4183</x:v>
      </x:c>
      <x:c r="K4438" s="240">
        <x:v>180</x:v>
      </x:c>
    </x:row>
    <x:row r="4439" spans="3:11">
      <x:c r="C4439" s="241" t="s">
        <x:v>5995</x:v>
      </x:c>
      <x:c r="D4439" s="240" t="str">
        <x:f t="shared" si="59"/>
        <x:v>Earring</x:v>
      </x:c>
      <x:c r="E4439" s="240">
        <x:v>1</x:v>
      </x:c>
      <x:c r="F4439" s="402" t="s">
        <x:v>8963</x:v>
      </x:c>
      <x:c r="G4439" s="403" t="s">
        <x:v>4007</x:v>
      </x:c>
      <x:c r="H4439" s="403">
        <x:v>1</x:v>
      </x:c>
      <x:c r="I4439" s="495"/>
      <x:c r="J4439" s="240" t="s">
        <x:v>12607</x:v>
      </x:c>
      <x:c r="K4439" s="240">
        <x:v>200</x:v>
      </x:c>
    </x:row>
    <x:row r="4440" spans="3:11">
      <x:c r="C4440" s="241" t="s">
        <x:v>5749</x:v>
      </x:c>
      <x:c r="D4440" s="240" t="str">
        <x:f t="shared" si="59"/>
        <x:v>Earring</x:v>
      </x:c>
      <x:c r="E4440" s="240">
        <x:v>1</x:v>
      </x:c>
      <x:c r="F4440" s="402" t="s">
        <x:v>5782</x:v>
      </x:c>
      <x:c r="G4440" s="403" t="str">
        <x:f>IF(MID(F4440,LEN(F4440)-2,1)="1","Earring",IF(MID(F4440,LEN(F4440)-2,1)="2","Necklace",IF(MID(F4440,LEN(F4440)-2,1)="3","Bracelet",IF(MID(F4440,LEN(F4440)-2,1)="4","Ring",IF(MID(F4440,LEN(F4440)-2,1)="5","Anklet","")))))</x:f>
        <x:v>Bracelet</x:v>
      </x:c>
      <x:c r="H4440" s="403">
        <x:v>1</x:v>
      </x:c>
      <x:c r="I4440" s="495" t="s">
        <x:v>10339</x:v>
      </x:c>
      <x:c r="J4440" s="240" t="s">
        <x:v>9854</x:v>
      </x:c>
      <x:c r="K4440" s="240">
        <x:v>210</x:v>
      </x:c>
    </x:row>
    <x:row r="4441" spans="3:11">
      <x:c r="C4441" s="241" t="s">
        <x:v>8081</x:v>
      </x:c>
      <x:c r="D4441" s="240" t="str">
        <x:f t="shared" si="59"/>
        <x:v>Earring</x:v>
      </x:c>
      <x:c r="E4441" s="240">
        <x:v>1</x:v>
      </x:c>
      <x:c r="F4441" s="402" t="s">
        <x:v>7913</x:v>
      </x:c>
      <x:c r="G4441" s="403" t="s">
        <x:v>4007</x:v>
      </x:c>
      <x:c r="H4441" s="403">
        <x:v>1</x:v>
      </x:c>
      <x:c r="I4441" s="495" t="s">
        <x:v>10339</x:v>
      </x:c>
      <x:c r="J4441" s="240" t="s">
        <x:v>9854</x:v>
      </x:c>
      <x:c r="K4441" s="240">
        <x:v>360</x:v>
      </x:c>
    </x:row>
    <x:row r="4442" spans="3:11">
      <x:c r="C4442" s="241" t="s">
        <x:v>6020</x:v>
      </x:c>
      <x:c r="D4442" s="240" t="str">
        <x:f t="shared" si="59"/>
        <x:v>Ring</x:v>
      </x:c>
      <x:c r="E4442" s="240">
        <x:v>1</x:v>
      </x:c>
      <x:c r="F4442" s="241" t="s">
        <x:v>4508</x:v>
      </x:c>
      <x:c r="G4442" s="240" t="str">
        <x:f>IF(MID(F4442,LEN(F4442)-2,1)="1","Earring",IF(MID(F4442,LEN(F4442)-2,1)="2","Necklace",IF(MID(F4442,LEN(F4442)-2,1)="3","Bracelet",IF(MID(F4442,LEN(F4442)-2,1)="4","Ring",IF(MID(F4442,LEN(F4442)-2,1)="5","Anklet","")))))</x:f>
        <x:v>Ring</x:v>
      </x:c>
      <x:c r="H4442" s="240">
        <x:v>1</x:v>
      </x:c>
      <x:c r="I4442" s="495" t="s">
        <x:v>10339</x:v>
      </x:c>
      <x:c r="J4442" s="240" t="s">
        <x:v>10384</x:v>
      </x:c>
      <x:c r="K4442" s="240">
        <x:v>110</x:v>
      </x:c>
    </x:row>
    <x:row r="4443" spans="3:11">
      <x:c r="C4443" s="241" t="s">
        <x:v>6048</x:v>
      </x:c>
      <x:c r="D4443" s="240" t="str">
        <x:f t="shared" si="59"/>
        <x:v>Ring</x:v>
      </x:c>
      <x:c r="E4443" s="240">
        <x:v>1</x:v>
      </x:c>
      <x:c r="F4443" s="241" t="s">
        <x:v>9098</x:v>
      </x:c>
      <x:c r="G4443" s="240" t="str">
        <x:f>IF(MID(F4443,LEN(F4443)-2,1)="1","Earring",IF(MID(F4443,LEN(F4443)-2,1)="2","Necklace",IF(MID(F4443,LEN(F4443)-2,1)="3","Bracelet",IF(MID(F4443,LEN(F4443)-2,1)="4","Ring",IF(MID(F4443,LEN(F4443)-2,1)="5","Anklet","")))))</x:f>
        <x:v>Ring</x:v>
      </x:c>
      <x:c r="H4443" s="240">
        <x:v>1</x:v>
      </x:c>
      <x:c r="I4443" s="495" t="s">
        <x:v>6487</x:v>
      </x:c>
      <x:c r="J4443" s="240" t="s">
        <x:v>10384</x:v>
      </x:c>
      <x:c r="K4443" s="240">
        <x:v>180</x:v>
      </x:c>
    </x:row>
    <x:row r="4444" spans="3:11">
      <x:c r="C4444" s="241" t="s">
        <x:v>9177</x:v>
      </x:c>
      <x:c r="D4444" s="240" t="str">
        <x:f t="shared" si="59"/>
        <x:v>Ring</x:v>
      </x:c>
      <x:c r="E4444" s="240">
        <x:v>1</x:v>
      </x:c>
      <x:c r="F4444" s="241" t="s">
        <x:v>2442</x:v>
      </x:c>
      <x:c r="G4444" s="240" t="s">
        <x:v>4007</x:v>
      </x:c>
      <x:c r="H4444" s="240">
        <x:v>1</x:v>
      </x:c>
      <x:c r="I4444" s="495"/>
      <x:c r="J4444" s="240" t="s">
        <x:v>10384</x:v>
      </x:c>
      <x:c r="K4444" s="240">
        <x:v>190</x:v>
      </x:c>
    </x:row>
    <x:row r="4445" spans="3:11">
      <x:c r="C4445" s="241" t="s">
        <x:v>1958</x:v>
      </x:c>
      <x:c r="D4445" s="240" t="str">
        <x:f t="shared" si="59"/>
        <x:v>Ring</x:v>
      </x:c>
      <x:c r="E4445" s="240">
        <x:v>1</x:v>
      </x:c>
      <x:c r="F4445" s="241" t="s">
        <x:v>12283</x:v>
      </x:c>
      <x:c r="G4445" s="240" t="str">
        <x:f>IF(MID(F4445,LEN(F4445)-2,1)="1","Earring",IF(MID(F4445,LEN(F4445)-2,1)="2","Necklace",IF(MID(F4445,LEN(F4445)-2,1)="3","Bracelet",IF(MID(F4445,LEN(F4445)-2,1)="4","Ring",IF(MID(F4445,LEN(F4445)-2,1)="5","Anklet","")))))</x:f>
        <x:v>Bracelet</x:v>
      </x:c>
      <x:c r="H4445" s="240">
        <x:v>1</x:v>
      </x:c>
      <x:c r="I4445" s="495"/>
      <x:c r="J4445" s="240" t="s">
        <x:v>10384</x:v>
      </x:c>
      <x:c r="K4445" s="240">
        <x:v>180</x:v>
      </x:c>
    </x:row>
    <x:row r="4446" spans="3:11">
      <x:c r="C4446" s="241" t="s">
        <x:v>4508</x:v>
      </x:c>
      <x:c r="D4446" s="240" t="str">
        <x:f t="shared" si="59"/>
        <x:v>Ring</x:v>
      </x:c>
      <x:c r="E4446" s="240">
        <x:v>1</x:v>
      </x:c>
      <x:c r="F4446" s="280" t="s">
        <x:v>8130</x:v>
      </x:c>
      <x:c r="G4446" s="281" t="str">
        <x:f>IF(MID(F4446,LEN(F4446)-2,1)="1","Earring",IF(MID(F4446,LEN(F4446)-2,1)="2","Necklace",IF(MID(F4446,LEN(F4446)-2,1)="3","Bracelet",IF(MID(F4446,LEN(F4446)-2,1)="4","Ring",IF(MID(F4446,LEN(F4446)-2,1)="5","Anklet","")))))</x:f>
        <x:v>Ring</x:v>
      </x:c>
      <x:c r="H4446" s="281">
        <x:v>1</x:v>
      </x:c>
      <x:c r="I4446" s="495"/>
      <x:c r="J4446" s="240" t="s">
        <x:v>4183</x:v>
      </x:c>
      <x:c r="K4446" s="240">
        <x:v>435</x:v>
      </x:c>
    </x:row>
    <x:row r="4447" spans="3:11">
      <x:c r="C4447" s="241" t="s">
        <x:v>9098</x:v>
      </x:c>
      <x:c r="D4447" s="240" t="str">
        <x:f t="shared" si="59"/>
        <x:v>Ring</x:v>
      </x:c>
      <x:c r="E4447" s="240">
        <x:v>1</x:v>
      </x:c>
      <x:c r="F4447" s="280" t="s">
        <x:v>5749</x:v>
      </x:c>
      <x:c r="G4447" s="281" t="str">
        <x:f>IF(MID(F4447,LEN(F4447)-2,1)="1","Earring",IF(MID(F4447,LEN(F4447)-2,1)="2","Necklace",IF(MID(F4447,LEN(F4447)-2,1)="3","Bracelet",IF(MID(F4447,LEN(F4447)-2,1)="4","Ring",IF(MID(F4447,LEN(F4447)-2,1)="5","Anklet","")))))</x:f>
        <x:v>Earring</x:v>
      </x:c>
      <x:c r="H4447" s="281">
        <x:v>1</x:v>
      </x:c>
      <x:c r="I4447" s="495"/>
      <x:c r="J4447" s="240" t="s">
        <x:v>9854</x:v>
      </x:c>
      <x:c r="K4447" s="240">
        <x:v>160</x:v>
      </x:c>
    </x:row>
    <x:row r="4448" spans="3:11">
      <x:c r="C4448" s="241" t="s">
        <x:v>8130</x:v>
      </x:c>
      <x:c r="D4448" s="240" t="str">
        <x:f t="shared" si="59"/>
        <x:v>Ring</x:v>
      </x:c>
      <x:c r="E4448" s="240">
        <x:v>1</x:v>
      </x:c>
      <x:c r="F4448" s="280" t="s">
        <x:v>8081</x:v>
      </x:c>
      <x:c r="G4448" s="281" t="str">
        <x:f>IF(MID(F4448,LEN(F4448)-2,1)="1","Earring",IF(MID(F4448,LEN(F4448)-2,1)="2","Necklace",IF(MID(F4448,LEN(F4448)-2,1)="3","Bracelet",IF(MID(F4448,LEN(F4448)-2,1)="4","Ring",IF(MID(F4448,LEN(F4448)-2,1)="5","Anklet","")))))</x:f>
        <x:v>Earring</x:v>
      </x:c>
      <x:c r="H4448" s="281">
        <x:v>1</x:v>
      </x:c>
      <x:c r="I4448" s="495"/>
      <x:c r="J4448" s="240" t="s">
        <x:v>4183</x:v>
      </x:c>
      <x:c r="K4448" s="240">
        <x:v>240</x:v>
      </x:c>
    </x:row>
    <x:row r="4449" spans="5:5">
      <x:c r="E4449" s="240">
        <x:f>SUM(E4430:E4448)</x:f>
        <x:v>19</x:v>
      </x:c>
    </x:row>
    <x:row r="4450" spans="1:11">
      <x:c r="A4450" s="232">
        <x:v>46017</x:v>
      </x:c>
      <x:c r="B4450" s="499" t="s">
        <x:v>10292</x:v>
      </x:c>
      <x:c r="C4450" s="241" t="s">
        <x:v>2516</x:v>
      </x:c>
      <x:c r="D4450" s="240" t="s">
        <x:v>4007</x:v>
      </x:c>
      <x:c r="E4450" s="240">
        <x:v>1</x:v>
      </x:c>
      <x:c r="F4450" s="320" t="s">
        <x:v>8083</x:v>
      </x:c>
      <x:c r="G4450" s="321" t="str">
        <x:f>IF(MID(F4450,LEN(F4450)-2,1)="1","Earring",IF(MID(F4450,LEN(F4450)-2,1)="2","Necklace",IF(MID(F4450,LEN(F4450)-2,1)="3","Bracelet",IF(MID(F4450,LEN(F4450)-2,1)="4","Ring",IF(MID(F4450,LEN(F4450)-2,1)="5","Anklet","")))))</x:f>
        <x:v>Necklace</x:v>
      </x:c>
      <x:c r="H4450" s="321">
        <x:v>1</x:v>
      </x:c>
      <x:c r="I4450" s="495" t="s">
        <x:v>10339</x:v>
      </x:c>
      <x:c r="J4450" s="240" t="s">
        <x:v>4183</x:v>
      </x:c>
      <x:c r="K4450" s="240">
        <x:v>280</x:v>
      </x:c>
    </x:row>
    <x:row r="4451" spans="3:11">
      <x:c r="C4451" s="241" t="s">
        <x:v>6036</x:v>
      </x:c>
      <x:c r="D4451" s="240" t="str">
        <x:f t="shared" ref="D4451:D4461" si="60">IF(MID(C4451,LEN(C4451)-2,1)="1","Earring",IF(MID(C4451,LEN(C4451)-2,1)="2","Necklace",IF(MID(C4451,LEN(C4451)-2,1)="3","Bracelet",IF(MID(C4451,LEN(C4451)-2,1)="4","Ring",IF(MID(C4451,LEN(C4451)-2,1)="5","Anklet","")))))</x:f>
        <x:v>Bracelet</x:v>
      </x:c>
      <x:c r="E4451" s="240">
        <x:v>1</x:v>
      </x:c>
      <x:c r="F4451" s="241" t="s">
        <x:v>12478</x:v>
      </x:c>
      <x:c r="G4451" s="240" t="str">
        <x:f>IF(MID(F4451,LEN(F4451)-2,1)="1","Earring",IF(MID(F4451,LEN(F4451)-2,1)="2","Necklace",IF(MID(F4451,LEN(F4451)-2,1)="3","Bracelet",IF(MID(F4451,LEN(F4451)-2,1)="4","Ring",IF(MID(F4451,LEN(F4451)-2,1)="5","Anklet","")))))</x:f>
        <x:v>Earring</x:v>
      </x:c>
      <x:c r="H4451" s="240">
        <x:v>1</x:v>
      </x:c>
      <x:c r="I4451" s="495" t="s">
        <x:v>10339</x:v>
      </x:c>
      <x:c r="J4451" s="240" t="s">
        <x:v>10384</x:v>
      </x:c>
      <x:c r="K4451" s="240">
        <x:v>100</x:v>
      </x:c>
    </x:row>
    <x:row r="4452" spans="3:11">
      <x:c r="C4452" s="241" t="s">
        <x:v>9265</x:v>
      </x:c>
      <x:c r="D4452" s="240" t="str">
        <x:f t="shared" si="60"/>
        <x:v>Bracelet</x:v>
      </x:c>
      <x:c r="E4452" s="240">
        <x:v>1</x:v>
      </x:c>
      <x:c r="F4452" s="342" t="s">
        <x:v>7908</x:v>
      </x:c>
      <x:c r="G4452" s="343" t="str">
        <x:f>IF(MID(F4452,LEN(F4452)-2,1)="1","Earring",IF(MID(F4452,LEN(F4452)-2,1)="2","Necklace",IF(MID(F4452,LEN(F4452)-2,1)="3","Bracelet",IF(MID(F4452,LEN(F4452)-2,1)="4","Ring",IF(MID(F4452,LEN(F4452)-2,1)="5","Anklet","")))))</x:f>
        <x:v>Earring</x:v>
      </x:c>
      <x:c r="H4452" s="343">
        <x:v>1</x:v>
      </x:c>
      <x:c r="I4452" s="495" t="s">
        <x:v>6487</x:v>
      </x:c>
      <x:c r="J4452" s="240" t="s">
        <x:v>4183</x:v>
      </x:c>
      <x:c r="K4452" s="240">
        <x:v>260</x:v>
      </x:c>
    </x:row>
    <x:row r="4453" spans="3:11">
      <x:c r="C4453" s="241" t="s">
        <x:v>8082</x:v>
      </x:c>
      <x:c r="D4453" s="240" t="str">
        <x:f t="shared" si="60"/>
        <x:v>Earring</x:v>
      </x:c>
      <x:c r="E4453" s="240">
        <x:v>1</x:v>
      </x:c>
      <x:c r="F4453" s="241" t="s">
        <x:v>8992</x:v>
      </x:c>
      <x:c r="G4453" s="240" t="str">
        <x:f>IF(MID(F4453,LEN(F4453)-2,1)="1","Earring",IF(MID(F4453,LEN(F4453)-2,1)="2","Necklace",IF(MID(F4453,LEN(F4453)-2,1)="3","Bracelet",IF(MID(F4453,LEN(F4453)-2,1)="4","Ring",IF(MID(F4453,LEN(F4453)-2,1)="5","Anklet","")))))</x:f>
        <x:v>Earring</x:v>
      </x:c>
      <x:c r="H4453" s="240">
        <x:v>2</x:v>
      </x:c>
      <x:c r="I4453" s="495" t="s">
        <x:v>6487</x:v>
      </x:c>
      <x:c r="J4453" s="240" t="s">
        <x:v>4183</x:v>
      </x:c>
      <x:c r="K4453" s="240">
        <x:v>220</x:v>
      </x:c>
    </x:row>
    <x:row r="4454" spans="3:11">
      <x:c r="C4454" s="241" t="s">
        <x:v>5917</x:v>
      </x:c>
      <x:c r="D4454" s="240" t="str">
        <x:f t="shared" si="60"/>
        <x:v>Earring</x:v>
      </x:c>
      <x:c r="E4454" s="240">
        <x:v>1</x:v>
      </x:c>
      <x:c r="F4454" s="241" t="s">
        <x:v>6040</x:v>
      </x:c>
      <x:c r="G4454" s="240" t="str">
        <x:f>IF(MID(F4454,LEN(F4454)-2,1)="1","Earring",IF(MID(F4454,LEN(F4454)-2,1)="2","Necklace",IF(MID(F4454,LEN(F4454)-2,1)="3","Bracelet",IF(MID(F4454,LEN(F4454)-2,1)="4","Ring",IF(MID(F4454,LEN(F4454)-2,1)="5","Anklet","")))))</x:f>
        <x:v>Earring</x:v>
      </x:c>
      <x:c r="H4454" s="240">
        <x:v>1</x:v>
      </x:c>
      <x:c r="I4454" s="495" t="s">
        <x:v>10339</x:v>
      </x:c>
      <x:c r="J4454" s="240" t="s">
        <x:v>10384</x:v>
      </x:c>
      <x:c r="K4454" s="240">
        <x:v>70</x:v>
      </x:c>
    </x:row>
    <x:row r="4455" spans="3:11">
      <x:c r="C4455" s="241" t="s">
        <x:v>8992</x:v>
      </x:c>
      <x:c r="D4455" s="240" t="str">
        <x:f t="shared" si="60"/>
        <x:v>Earring</x:v>
      </x:c>
      <x:c r="E4455" s="240">
        <x:v>2</x:v>
      </x:c>
      <x:c r="F4455" s="804" t="s">
        <x:v>6272</x:v>
      </x:c>
      <x:c r="G4455" s="805" t="str">
        <x:f>IF(MID(F4455,LEN(F4455)-2,1)="1","Earring",IF(MID(F4455,LEN(F4455)-2,1)="2","Necklace",IF(MID(F4455,LEN(F4455)-2,1)="3","Bracelet",IF(MID(F4455,LEN(F4455)-2,1)="4","Ring",IF(MID(F4455,LEN(F4455)-2,1)="5","Anklet","")))))</x:f>
        <x:v>Necklace</x:v>
      </x:c>
      <x:c r="H4455" s="805">
        <x:v>1</x:v>
      </x:c>
      <x:c r="I4455" s="495" t="s">
        <x:v>10339</x:v>
      </x:c>
      <x:c r="J4455" s="240" t="s">
        <x:v>12607</x:v>
      </x:c>
      <x:c r="K4455" s="240">
        <x:v>100</x:v>
      </x:c>
    </x:row>
    <x:row r="4456" spans="3:11">
      <x:c r="C4456" s="241" t="s">
        <x:v>6040</x:v>
      </x:c>
      <x:c r="D4456" s="240" t="str">
        <x:f t="shared" si="60"/>
        <x:v>Earring</x:v>
      </x:c>
      <x:c r="E4456" s="240">
        <x:v>1</x:v>
      </x:c>
      <x:c r="F4456" s="804" t="s">
        <x:v>6294</x:v>
      </x:c>
      <x:c r="G4456" s="805" t="str">
        <x:f>IF(MID(F4456,LEN(F4456)-2,1)="1","Earring",IF(MID(F4456,LEN(F4456)-2,1)="2","Necklace",IF(MID(F4456,LEN(F4456)-2,1)="3","Bracelet",IF(MID(F4456,LEN(F4456)-2,1)="4","Ring",IF(MID(F4456,LEN(F4456)-2,1)="5","Anklet","")))))</x:f>
        <x:v>Earring</x:v>
      </x:c>
      <x:c r="H4456" s="805">
        <x:v>1</x:v>
      </x:c>
      <x:c r="I4456" s="495" t="s">
        <x:v>10339</x:v>
      </x:c>
      <x:c r="J4456" s="240" t="s">
        <x:v>10384</x:v>
      </x:c>
      <x:c r="K4456" s="240">
        <x:v>140</x:v>
      </x:c>
    </x:row>
    <x:row r="4457" spans="3:11">
      <x:c r="C4457" s="241" t="s">
        <x:v>6294</x:v>
      </x:c>
      <x:c r="D4457" s="240" t="str">
        <x:f t="shared" si="60"/>
        <x:v>Earring</x:v>
      </x:c>
      <x:c r="E4457" s="240">
        <x:v>1</x:v>
      </x:c>
      <x:c r="F4457" s="241" t="s">
        <x:v>6276</x:v>
      </x:c>
      <x:c r="G4457" s="240" t="str">
        <x:f>IF(MID(F4457,LEN(F4457)-2,1)="1","Earring",IF(MID(F4457,LEN(F4457)-2,1)="2","Necklace",IF(MID(F4457,LEN(F4457)-2,1)="3","Bracelet",IF(MID(F4457,LEN(F4457)-2,1)="4","Ring",IF(MID(F4457,LEN(F4457)-2,1)="5","Anklet","")))))</x:f>
        <x:v>Necklace</x:v>
      </x:c>
      <x:c r="H4457" s="240">
        <x:v>1</x:v>
      </x:c>
      <x:c r="I4457" s="495"/>
      <x:c r="J4457" s="240" t="s">
        <x:v>4183</x:v>
      </x:c>
      <x:c r="K4457" s="240">
        <x:v>270</x:v>
      </x:c>
    </x:row>
    <x:row r="4458" spans="3:11">
      <x:c r="C4458" s="241" t="s">
        <x:v>8351</x:v>
      </x:c>
      <x:c r="D4458" s="240" t="str">
        <x:f t="shared" si="60"/>
        <x:v>Earring</x:v>
      </x:c>
      <x:c r="E4458" s="240">
        <x:v>1</x:v>
      </x:c>
      <x:c r="F4458" s="241" t="s">
        <x:v>6319</x:v>
      </x:c>
      <x:c r="G4458" s="240" t="str">
        <x:f>IF(MID(F4458,LEN(F4458)-2,1)="1","Earring",IF(MID(F4458,LEN(F4458)-2,1)="2","Necklace",IF(MID(F4458,LEN(F4458)-2,1)="3","Bracelet",IF(MID(F4458,LEN(F4458)-2,1)="4","Ring",IF(MID(F4458,LEN(F4458)-2,1)="5","Anklet","")))))</x:f>
        <x:v>Necklace</x:v>
      </x:c>
      <x:c r="H4458" s="240">
        <x:v>1</x:v>
      </x:c>
      <x:c r="I4458" s="495" t="s">
        <x:v>10339</x:v>
      </x:c>
      <x:c r="J4458" s="240" t="s">
        <x:v>10384</x:v>
      </x:c>
      <x:c r="K4458" s="240">
        <x:v>200</x:v>
      </x:c>
    </x:row>
    <x:row r="4459" spans="3:11">
      <x:c r="C4459" s="241" t="s">
        <x:v>6012</x:v>
      </x:c>
      <x:c r="D4459" s="240" t="str">
        <x:f t="shared" si="60"/>
        <x:v>Earring</x:v>
      </x:c>
      <x:c r="E4459" s="240">
        <x:v>1</x:v>
      </x:c>
      <x:c r="F4459" s="591" t="s">
        <x:v>8351</x:v>
      </x:c>
      <x:c r="G4459" s="592" t="str">
        <x:f>IF(MID(F4459,LEN(F4459)-2,1)="1","Earring",IF(MID(F4459,LEN(F4459)-2,1)="2","Necklace",IF(MID(F4459,LEN(F4459)-2,1)="3","Bracelet",IF(MID(F4459,LEN(F4459)-2,1)="4","Ring",IF(MID(F4459,LEN(F4459)-2,1)="5","Anklet","")))))</x:f>
        <x:v>Earring</x:v>
      </x:c>
      <x:c r="H4459" s="592">
        <x:v>1</x:v>
      </x:c>
      <x:c r="I4459" s="495" t="s">
        <x:v>10339</x:v>
      </x:c>
      <x:c r="J4459" s="240" t="s">
        <x:v>3797</x:v>
      </x:c>
      <x:c r="K4459" s="240">
        <x:v>280</x:v>
      </x:c>
    </x:row>
    <x:row r="4460" spans="3:11">
      <x:c r="C4460" s="241" t="s">
        <x:v>5981</x:v>
      </x:c>
      <x:c r="D4460" s="240" t="str">
        <x:f t="shared" si="60"/>
        <x:v>Earring</x:v>
      </x:c>
      <x:c r="E4460" s="240">
        <x:v>1</x:v>
      </x:c>
      <x:c r="F4460" s="591" t="s">
        <x:v>8359</x:v>
      </x:c>
      <x:c r="G4460" s="592" t="str">
        <x:f>IF(MID(F4460,LEN(F4460)-2,1)="1","Earring",IF(MID(F4460,LEN(F4460)-2,1)="2","Necklace",IF(MID(F4460,LEN(F4460)-2,1)="3","Bracelet",IF(MID(F4460,LEN(F4460)-2,1)="4","Ring",IF(MID(F4460,LEN(F4460)-2,1)="5","Anklet","")))))</x:f>
        <x:v>Necklace</x:v>
      </x:c>
      <x:c r="H4460" s="592">
        <x:v>1</x:v>
      </x:c>
      <x:c r="I4460" s="495"/>
      <x:c r="J4460" s="240" t="s">
        <x:v>12607</x:v>
      </x:c>
      <x:c r="K4460" s="240">
        <x:v>190</x:v>
      </x:c>
    </x:row>
    <x:row r="4461" spans="3:11">
      <x:c r="C4461" s="241" t="s">
        <x:v>9297</x:v>
      </x:c>
      <x:c r="D4461" s="240" t="str">
        <x:f t="shared" si="60"/>
        <x:v>Earring</x:v>
      </x:c>
      <x:c r="E4461" s="240">
        <x:v>1</x:v>
      </x:c>
      <x:c r="F4461" s="241" t="s">
        <x:v>4525</x:v>
      </x:c>
      <x:c r="G4461" s="240" t="str">
        <x:f>IF(MID(F4461,LEN(F4461)-2,1)="1","Earring",IF(MID(F4461,LEN(F4461)-2,1)="2","Necklace",IF(MID(F4461,LEN(F4461)-2,1)="3","Bracelet",IF(MID(F4461,LEN(F4461)-2,1)="4","Ring",IF(MID(F4461,LEN(F4461)-2,1)="5","Anklet","")))))</x:f>
        <x:v>Ring</x:v>
      </x:c>
      <x:c r="H4461" s="240">
        <x:v>1</x:v>
      </x:c>
      <x:c r="I4461" s="495" t="s">
        <x:v>6487</x:v>
      </x:c>
      <x:c r="J4461" s="240" t="s">
        <x:v>12607</x:v>
      </x:c>
      <x:c r="K4461" s="240">
        <x:v>190</x:v>
      </x:c>
    </x:row>
    <x:row r="4462" spans="3:11">
      <x:c r="C4462" s="241" t="s">
        <x:v>6055</x:v>
      </x:c>
      <x:c r="D4462" s="129" t="s">
        <x:v>9210</x:v>
      </x:c>
      <x:c r="E4462" s="240">
        <x:v>1</x:v>
      </x:c>
      <x:c r="F4462" s="241" t="s">
        <x:v>6036</x:v>
      </x:c>
      <x:c r="G4462" s="240" t="str">
        <x:f>IF(MID(F4462,LEN(F4462)-2,1)="1","Earring",IF(MID(F4462,LEN(F4462)-2,1)="2","Necklace",IF(MID(F4462,LEN(F4462)-2,1)="3","Bracelet",IF(MID(F4462,LEN(F4462)-2,1)="4","Ring",IF(MID(F4462,LEN(F4462)-2,1)="5","Anklet","")))))</x:f>
        <x:v>Bracelet</x:v>
      </x:c>
      <x:c r="H4462" s="240">
        <x:v>1</x:v>
      </x:c>
      <x:c r="I4462" s="495" t="s">
        <x:v>10339</x:v>
      </x:c>
      <x:c r="J4462" s="240" t="s">
        <x:v>4183</x:v>
      </x:c>
      <x:c r="K4462" s="240">
        <x:v>180</x:v>
      </x:c>
    </x:row>
    <x:row r="4463" spans="3:11">
      <x:c r="C4463" s="241" t="s">
        <x:v>5961</x:v>
      </x:c>
      <x:c r="D4463" s="129" t="s">
        <x:v>9210</x:v>
      </x:c>
      <x:c r="E4463" s="240">
        <x:v>1</x:v>
      </x:c>
      <x:c r="F4463" s="402" t="s">
        <x:v>6012</x:v>
      </x:c>
      <x:c r="G4463" s="403" t="str">
        <x:f>IF(MID(F4463,LEN(F4463)-2,1)="1","Earring",IF(MID(F4463,LEN(F4463)-2,1)="2","Necklace",IF(MID(F4463,LEN(F4463)-2,1)="3","Bracelet",IF(MID(F4463,LEN(F4463)-2,1)="4","Ring",IF(MID(F4463,LEN(F4463)-2,1)="5","Anklet","")))))</x:f>
        <x:v>Earring</x:v>
      </x:c>
      <x:c r="H4463" s="403">
        <x:v>1</x:v>
      </x:c>
      <x:c r="I4463" s="495" t="s">
        <x:v>6487</x:v>
      </x:c>
      <x:c r="J4463" s="240" t="s">
        <x:v>4183</x:v>
      </x:c>
      <x:c r="K4463" s="240">
        <x:v>100</x:v>
      </x:c>
    </x:row>
    <x:row r="4464" spans="3:11">
      <x:c r="C4464" s="241" t="s">
        <x:v>11411</x:v>
      </x:c>
      <x:c r="D4464" s="240" t="str">
        <x:f t="shared" ref="D4464:D4472" si="61">IF(MID(C4464,LEN(C4464)-2,1)="1","Earring",IF(MID(C4464,LEN(C4464)-2,1)="2","Necklace",IF(MID(C4464,LEN(C4464)-2,1)="3","Bracelet",IF(MID(C4464,LEN(C4464)-2,1)="4","Ring",IF(MID(C4464,LEN(C4464)-2,1)="5","Anklet","")))))</x:f>
        <x:v>Necklace</x:v>
      </x:c>
      <x:c r="E4464" s="240">
        <x:v>1</x:v>
      </x:c>
      <x:c r="F4464" s="241" t="s">
        <x:v>5981</x:v>
      </x:c>
      <x:c r="G4464" s="240" t="str">
        <x:f>IF(MID(F4464,LEN(F4464)-2,1)="1","Earring",IF(MID(F4464,LEN(F4464)-2,1)="2","Necklace",IF(MID(F4464,LEN(F4464)-2,1)="3","Bracelet",IF(MID(F4464,LEN(F4464)-2,1)="4","Ring",IF(MID(F4464,LEN(F4464)-2,1)="5","Anklet","")))))</x:f>
        <x:v>Earring</x:v>
      </x:c>
      <x:c r="H4464" s="240">
        <x:v>1</x:v>
      </x:c>
      <x:c r="I4464" s="495" t="s">
        <x:v>6487</x:v>
      </x:c>
      <x:c r="J4464" s="240" t="s">
        <x:v>10384</x:v>
      </x:c>
      <x:c r="K4464" s="240">
        <x:v>130</x:v>
      </x:c>
    </x:row>
    <x:row r="4465" spans="3:11">
      <x:c r="C4465" s="241" t="s">
        <x:v>6272</x:v>
      </x:c>
      <x:c r="D4465" s="240" t="str">
        <x:f t="shared" si="61"/>
        <x:v>Necklace</x:v>
      </x:c>
      <x:c r="E4465" s="240">
        <x:v>1</x:v>
      </x:c>
      <x:c r="F4465" s="241" t="s">
        <x:v>9265</x:v>
      </x:c>
      <x:c r="G4465" s="240" t="str">
        <x:f>IF(MID(F4465,LEN(F4465)-2,1)="1","Earring",IF(MID(F4465,LEN(F4465)-2,1)="2","Necklace",IF(MID(F4465,LEN(F4465)-2,1)="3","Bracelet",IF(MID(F4465,LEN(F4465)-2,1)="4","Ring",IF(MID(F4465,LEN(F4465)-2,1)="5","Anklet","")))))</x:f>
        <x:v>Bracelet</x:v>
      </x:c>
      <x:c r="H4465" s="240">
        <x:v>1</x:v>
      </x:c>
      <x:c r="I4465" s="495"/>
      <x:c r="J4465" s="240" t="s">
        <x:v>10384</x:v>
      </x:c>
      <x:c r="K4465" s="240">
        <x:v>150</x:v>
      </x:c>
    </x:row>
    <x:row r="4466" spans="3:11">
      <x:c r="C4466" s="241" t="s">
        <x:v>6276</x:v>
      </x:c>
      <x:c r="D4466" s="240" t="str">
        <x:f t="shared" si="61"/>
        <x:v>Necklace</x:v>
      </x:c>
      <x:c r="E4466" s="240">
        <x:v>1</x:v>
      </x:c>
      <x:c r="F4466" s="241" t="s">
        <x:v>2516</x:v>
      </x:c>
      <x:c r="G4466" s="240" t="s">
        <x:v>4007</x:v>
      </x:c>
      <x:c r="H4466" s="240">
        <x:v>1</x:v>
      </x:c>
      <x:c r="I4466" s="495"/>
      <x:c r="J4466" s="240" t="s">
        <x:v>10384</x:v>
      </x:c>
      <x:c r="K4466" s="240">
        <x:v>190</x:v>
      </x:c>
    </x:row>
    <x:row r="4467" spans="3:11">
      <x:c r="C4467" s="241" t="s">
        <x:v>6319</x:v>
      </x:c>
      <x:c r="D4467" s="240" t="str">
        <x:f t="shared" si="61"/>
        <x:v>Necklace</x:v>
      </x:c>
      <x:c r="E4467" s="240">
        <x:v>1</x:v>
      </x:c>
      <x:c r="F4467" s="241" t="s">
        <x:v>5829</x:v>
      </x:c>
      <x:c r="G4467" s="240" t="str">
        <x:f>IF(MID(F4467,LEN(F4467)-2,1)="1","Earring",IF(MID(F4467,LEN(F4467)-2,1)="2","Necklace",IF(MID(F4467,LEN(F4467)-2,1)="3","Bracelet",IF(MID(F4467,LEN(F4467)-2,1)="4","Ring",IF(MID(F4467,LEN(F4467)-2,1)="5","Anklet","")))))</x:f>
        <x:v>Necklace</x:v>
      </x:c>
      <x:c r="H4467" s="240">
        <x:v>1</x:v>
      </x:c>
      <x:c r="I4467" s="495" t="s">
        <x:v>6487</x:v>
      </x:c>
      <x:c r="J4467" s="240" t="s">
        <x:v>10384</x:v>
      </x:c>
      <x:c r="K4467" s="240">
        <x:v>180</x:v>
      </x:c>
    </x:row>
    <x:row r="4468" spans="3:11">
      <x:c r="C4468" s="241" t="s">
        <x:v>8359</x:v>
      </x:c>
      <x:c r="D4468" s="240" t="str">
        <x:f t="shared" si="61"/>
        <x:v>Necklace</x:v>
      </x:c>
      <x:c r="E4468" s="240">
        <x:v>1</x:v>
      </x:c>
      <x:c r="F4468" s="280" t="s">
        <x:v>9297</x:v>
      </x:c>
      <x:c r="G4468" s="281" t="str">
        <x:f>IF(MID(F4468,LEN(F4468)-2,1)="1","Earring",IF(MID(F4468,LEN(F4468)-2,1)="2","Necklace",IF(MID(F4468,LEN(F4468)-2,1)="3","Bracelet",IF(MID(F4468,LEN(F4468)-2,1)="4","Ring",IF(MID(F4468,LEN(F4468)-2,1)="5","Anklet","")))))</x:f>
        <x:v>Earring</x:v>
      </x:c>
      <x:c r="H4468" s="281">
        <x:v>1</x:v>
      </x:c>
      <x:c r="I4468" s="495" t="s">
        <x:v>6487</x:v>
      </x:c>
      <x:c r="J4468" s="240" t="s">
        <x:v>10384</x:v>
      </x:c>
      <x:c r="K4468" s="240">
        <x:v>100</x:v>
      </x:c>
    </x:row>
    <x:row r="4469" spans="3:11">
      <x:c r="C4469" s="241" t="s">
        <x:v>5829</x:v>
      </x:c>
      <x:c r="D4469" s="240" t="str">
        <x:f t="shared" si="61"/>
        <x:v>Necklace</x:v>
      </x:c>
      <x:c r="E4469" s="240">
        <x:v>1</x:v>
      </x:c>
      <x:c r="F4469" s="280" t="s">
        <x:v>9088</x:v>
      </x:c>
      <x:c r="G4469" s="281" t="str">
        <x:f>IF(MID(F4469,LEN(F4469)-2,1)="1","Earring",IF(MID(F4469,LEN(F4469)-2,1)="2","Necklace",IF(MID(F4469,LEN(F4469)-2,1)="3","Bracelet",IF(MID(F4469,LEN(F4469)-2,1)="4","Ring",IF(MID(F4469,LEN(F4469)-2,1)="5","Anklet","")))))</x:f>
        <x:v>Necklace</x:v>
      </x:c>
      <x:c r="H4469" s="281">
        <x:v>1</x:v>
      </x:c>
      <x:c r="I4469" s="495"/>
      <x:c r="J4469" s="240" t="s">
        <x:v>10384</x:v>
      </x:c>
      <x:c r="K4469" s="240">
        <x:v>160</x:v>
      </x:c>
    </x:row>
    <x:row r="4470" spans="3:11">
      <x:c r="C4470" s="241" t="s">
        <x:v>9088</x:v>
      </x:c>
      <x:c r="D4470" s="240" t="str">
        <x:f t="shared" si="61"/>
        <x:v>Necklace</x:v>
      </x:c>
      <x:c r="E4470" s="240">
        <x:v>1</x:v>
      </x:c>
      <x:c r="F4470" s="280" t="s">
        <x:v>6055</x:v>
      </x:c>
      <x:c r="G4470" s="234" t="s">
        <x:v>9210</x:v>
      </x:c>
      <x:c r="H4470" s="281">
        <x:v>1</x:v>
      </x:c>
      <x:c r="I4470" s="495"/>
      <x:c r="J4470" s="240" t="s">
        <x:v>10384</x:v>
      </x:c>
      <x:c r="K4470" s="240">
        <x:v>160</x:v>
      </x:c>
    </x:row>
    <x:row r="4471" spans="3:11">
      <x:c r="C4471" s="241" t="s">
        <x:v>7740</x:v>
      </x:c>
      <x:c r="D4471" s="240" t="str">
        <x:f t="shared" si="61"/>
        <x:v>Necklace</x:v>
      </x:c>
      <x:c r="E4471" s="240">
        <x:v>1</x:v>
      </x:c>
      <x:c r="F4471" s="280" t="s">
        <x:v>5961</x:v>
      </x:c>
      <x:c r="G4471" s="234" t="s">
        <x:v>9210</x:v>
      </x:c>
      <x:c r="H4471" s="281">
        <x:v>1</x:v>
      </x:c>
      <x:c r="I4471" s="495"/>
      <x:c r="J4471" s="240" t="s">
        <x:v>10384</x:v>
      </x:c>
      <x:c r="K4471" s="240">
        <x:v>180</x:v>
      </x:c>
    </x:row>
    <x:row r="4472" spans="3:11">
      <x:c r="C4472" s="241" t="s">
        <x:v>4525</x:v>
      </x:c>
      <x:c r="D4472" s="240" t="str">
        <x:f t="shared" si="61"/>
        <x:v>Ring</x:v>
      </x:c>
      <x:c r="E4472" s="240">
        <x:v>1</x:v>
      </x:c>
      <x:c r="F4472" s="280" t="s">
        <x:v>7740</x:v>
      </x:c>
      <x:c r="G4472" s="281" t="str">
        <x:f>IF(MID(F4472,LEN(F4472)-2,1)="1","Earring",IF(MID(F4472,LEN(F4472)-2,1)="2","Necklace",IF(MID(F4472,LEN(F4472)-2,1)="3","Bracelet",IF(MID(F4472,LEN(F4472)-2,1)="4","Ring",IF(MID(F4472,LEN(F4472)-2,1)="5","Anklet","")))))</x:f>
        <x:v>Necklace</x:v>
      </x:c>
      <x:c r="H4472" s="281">
        <x:v>1</x:v>
      </x:c>
      <x:c r="I4472" s="495"/>
      <x:c r="J4472" s="240" t="s">
        <x:v>10384</x:v>
      </x:c>
      <x:c r="K4472" s="240">
        <x:v>240</x:v>
      </x:c>
    </x:row>
    <x:row r="4473" spans="5:5">
      <x:c r="E4473" s="240">
        <x:f>SUM(E4450:E4472)</x:f>
        <x:v>24</x:v>
      </x:c>
    </x:row>
    <x:row r="4474" spans="1:11">
      <x:c r="A4474" s="232">
        <x:v>46018</x:v>
      </x:c>
      <x:c r="B4474" s="499" t="s">
        <x:v>10312</x:v>
      </x:c>
      <x:c r="C4474" s="241" t="s">
        <x:v>9184</x:v>
      </x:c>
      <x:c r="D4474" s="240" t="str">
        <x:f t="shared" ref="D4474:D4477" si="62">IF(MID(C4474,LEN(C4474)-2,1)="1","Earring",IF(MID(C4474,LEN(C4474)-2,1)="2","Necklace",IF(MID(C4474,LEN(C4474)-2,1)="3","Bracelet",IF(MID(C4474,LEN(C4474)-2,1)="4","Ring",IF(MID(C4474,LEN(C4474)-2,1)="5","Anklet","")))))</x:f>
        <x:v>Anklet</x:v>
      </x:c>
      <x:c r="E4474" s="240">
        <x:v>1</x:v>
      </x:c>
      <x:c r="F4474" s="241" t="s">
        <x:v>12780</x:v>
      </x:c>
      <x:c r="G4474" s="240" t="str">
        <x:f>IF(MID(F4474,LEN(F4474)-2,1)="1","Earring",IF(MID(F4474,LEN(F4474)-2,1)="2","Necklace",IF(MID(F4474,LEN(F4474)-2,1)="3","Bracelet",IF(MID(F4474,LEN(F4474)-2,1)="4","Ring",IF(MID(F4474,LEN(F4474)-2,1)="5","Anklet","")))))</x:f>
        <x:v>Earring</x:v>
      </x:c>
      <x:c r="H4474" s="240">
        <x:v>1</x:v>
      </x:c>
      <x:c r="I4474" s="495" t="s">
        <x:v>6487</x:v>
      </x:c>
      <x:c r="J4474" s="240" t="s">
        <x:v>4183</x:v>
      </x:c>
      <x:c r="K4474" s="240">
        <x:v>230</x:v>
      </x:c>
    </x:row>
    <x:row r="4475" spans="3:11">
      <x:c r="C4475" s="241" t="s">
        <x:v>7540</x:v>
      </x:c>
      <x:c r="D4475" s="240" t="str">
        <x:f t="shared" si="62"/>
        <x:v>Anklet</x:v>
      </x:c>
      <x:c r="E4475" s="240">
        <x:v>1</x:v>
      </x:c>
      <x:c r="F4475" s="241" t="s">
        <x:v>7923</x:v>
      </x:c>
      <x:c r="G4475" s="240" t="s">
        <x:v>4007</x:v>
      </x:c>
      <x:c r="H4475" s="240">
        <x:v>1</x:v>
      </x:c>
      <x:c r="I4475" s="495" t="s">
        <x:v>6487</x:v>
      </x:c>
      <x:c r="J4475" s="240" t="s">
        <x:v>10384</x:v>
      </x:c>
      <x:c r="K4475" s="240">
        <x:v>180</x:v>
      </x:c>
    </x:row>
    <x:row r="4476" spans="3:11">
      <x:c r="C4476" s="241" t="s">
        <x:v>2463</x:v>
      </x:c>
      <x:c r="D4476" s="240" t="str">
        <x:f t="shared" si="62"/>
        <x:v>Anklet</x:v>
      </x:c>
      <x:c r="E4476" s="240">
        <x:v>1</x:v>
      </x:c>
      <x:c r="F4476" s="806" t="s">
        <x:v>2182</x:v>
      </x:c>
      <x:c r="G4476" s="807" t="str">
        <x:f>IF(MID(F4476,LEN(F4476)-2,1)="1","Earring",IF(MID(F4476,LEN(F4476)-2,1)="2","Necklace",IF(MID(F4476,LEN(F4476)-2,1)="3","Bracelet",IF(MID(F4476,LEN(F4476)-2,1)="4","Ring",IF(MID(F4476,LEN(F4476)-2,1)="5","Anklet","")))))</x:f>
        <x:v>Earring</x:v>
      </x:c>
      <x:c r="H4476" s="807">
        <x:v>1</x:v>
      </x:c>
      <x:c r="I4476" s="495" t="s">
        <x:v>6487</x:v>
      </x:c>
      <x:c r="J4476" s="240" t="s">
        <x:v>4183</x:v>
      </x:c>
      <x:c r="K4476" s="240">
        <x:v>240</x:v>
      </x:c>
    </x:row>
    <x:row r="4477" spans="3:11">
      <x:c r="C4477" s="241" t="s">
        <x:v>12446</x:v>
      </x:c>
      <x:c r="D4477" s="240" t="str">
        <x:f t="shared" si="62"/>
        <x:v>Anklet</x:v>
      </x:c>
      <x:c r="E4477" s="240">
        <x:v>2</x:v>
      </x:c>
      <x:c r="F4477" s="241" t="s">
        <x:v>8476</x:v>
      </x:c>
      <x:c r="G4477" s="240" t="str">
        <x:f>IF(MID(F4477,LEN(F4477)-2,1)="1","Earring",IF(MID(F4477,LEN(F4477)-2,1)="2","Necklace",IF(MID(F4477,LEN(F4477)-2,1)="3","Bracelet",IF(MID(F4477,LEN(F4477)-2,1)="4","Ring",IF(MID(F4477,LEN(F4477)-2,1)="5","Anklet","")))))</x:f>
        <x:v>Earring</x:v>
      </x:c>
      <x:c r="H4477" s="240">
        <x:v>1</x:v>
      </x:c>
      <x:c r="I4477" s="495" t="s">
        <x:v>6487</x:v>
      </x:c>
      <x:c r="J4477" s="240" t="s">
        <x:v>4183</x:v>
      </x:c>
      <x:c r="K4477" s="240">
        <x:v>120</x:v>
      </x:c>
    </x:row>
    <x:row r="4478" spans="3:11">
      <x:c r="C4478" s="241" t="s">
        <x:v>12599</x:v>
      </x:c>
      <x:c r="D4478" s="240" t="s">
        <x:v>4007</x:v>
      </x:c>
      <x:c r="E4478" s="240">
        <x:v>1</x:v>
      </x:c>
      <x:c r="F4478" s="366" t="s">
        <x:v>9184</x:v>
      </x:c>
      <x:c r="G4478" s="367" t="str">
        <x:f>IF(MID(F4478,LEN(F4478)-2,1)="1","Earring",IF(MID(F4478,LEN(F4478)-2,1)="2","Necklace",IF(MID(F4478,LEN(F4478)-2,1)="3","Bracelet",IF(MID(F4478,LEN(F4478)-2,1)="4","Ring",IF(MID(F4478,LEN(F4478)-2,1)="5","Anklet","")))))</x:f>
        <x:v>Anklet</x:v>
      </x:c>
      <x:c r="H4478" s="367">
        <x:v>1</x:v>
      </x:c>
      <x:c r="I4478" s="495" t="s">
        <x:v>6487</x:v>
      </x:c>
      <x:c r="J4478" s="240" t="s">
        <x:v>10384</x:v>
      </x:c>
      <x:c r="K4478" s="240">
        <x:v>140</x:v>
      </x:c>
    </x:row>
    <x:row r="4479" spans="3:11">
      <x:c r="C4479" s="241" t="s">
        <x:v>8413</x:v>
      </x:c>
      <x:c r="D4479" s="240" t="s">
        <x:v>4007</x:v>
      </x:c>
      <x:c r="E4479" s="240">
        <x:v>1</x:v>
      </x:c>
      <x:c r="F4479" s="366" t="s">
        <x:v>8413</x:v>
      </x:c>
      <x:c r="G4479" s="367" t="s">
        <x:v>4007</x:v>
      </x:c>
      <x:c r="H4479" s="367">
        <x:v>1</x:v>
      </x:c>
      <x:c r="I4479" s="495"/>
      <x:c r="J4479" s="240" t="s">
        <x:v>10384</x:v>
      </x:c>
      <x:c r="K4479" s="240">
        <x:v>180</x:v>
      </x:c>
    </x:row>
    <x:row r="4480" spans="3:11">
      <x:c r="C4480" s="241" t="s">
        <x:v>11502</x:v>
      </x:c>
      <x:c r="D4480" s="240" t="s">
        <x:v>4007</x:v>
      </x:c>
      <x:c r="E4480" s="240">
        <x:v>1</x:v>
      </x:c>
      <x:c r="F4480" s="241" t="s">
        <x:v>6290</x:v>
      </x:c>
      <x:c r="G4480" s="240" t="str">
        <x:f>IF(MID(F4480,LEN(F4480)-2,1)="1","Earring",IF(MID(F4480,LEN(F4480)-2,1)="2","Necklace",IF(MID(F4480,LEN(F4480)-2,1)="3","Bracelet",IF(MID(F4480,LEN(F4480)-2,1)="4","Ring",IF(MID(F4480,LEN(F4480)-2,1)="5","Anklet","")))))</x:f>
        <x:v>Earring</x:v>
      </x:c>
      <x:c r="H4480" s="240">
        <x:v>1</x:v>
      </x:c>
      <x:c r="I4480" s="495"/>
      <x:c r="J4480" s="240" t="s">
        <x:v>10384</x:v>
      </x:c>
      <x:c r="K4480" s="240">
        <x:v>150</x:v>
      </x:c>
    </x:row>
    <x:row r="4481" spans="3:11">
      <x:c r="C4481" s="241" t="s">
        <x:v>4475</x:v>
      </x:c>
      <x:c r="D4481" s="240" t="str">
        <x:f t="shared" ref="D4481:D4495" si="63">IF(MID(C4481,LEN(C4481)-2,1)="1","Earring",IF(MID(C4481,LEN(C4481)-2,1)="2","Necklace",IF(MID(C4481,LEN(C4481)-2,1)="3","Bracelet",IF(MID(C4481,LEN(C4481)-2,1)="4","Ring",IF(MID(C4481,LEN(C4481)-2,1)="5","Anklet","")))))</x:f>
        <x:v>Bracelet</x:v>
      </x:c>
      <x:c r="E4481" s="240">
        <x:v>1</x:v>
      </x:c>
      <x:c r="F4481" s="402" t="s">
        <x:v>8378</x:v>
      </x:c>
      <x:c r="G4481" s="403" t="str">
        <x:f>IF(MID(F4481,LEN(F4481)-2,1)="1","Earring",IF(MID(F4481,LEN(F4481)-2,1)="2","Necklace",IF(MID(F4481,LEN(F4481)-2,1)="3","Bracelet",IF(MID(F4481,LEN(F4481)-2,1)="4","Ring",IF(MID(F4481,LEN(F4481)-2,1)="5","Anklet","")))))</x:f>
        <x:v>Necklace</x:v>
      </x:c>
      <x:c r="H4481" s="403">
        <x:v>1</x:v>
      </x:c>
      <x:c r="I4481" s="495"/>
      <x:c r="J4481" s="240" t="s">
        <x:v>4183</x:v>
      </x:c>
      <x:c r="K4481" s="240">
        <x:v>250</x:v>
      </x:c>
    </x:row>
    <x:row r="4482" spans="3:11">
      <x:c r="C4482" s="241" t="s">
        <x:v>5553</x:v>
      </x:c>
      <x:c r="D4482" s="240" t="str">
        <x:f t="shared" si="63"/>
        <x:v>Bracelet</x:v>
      </x:c>
      <x:c r="E4482" s="240">
        <x:v>1</x:v>
      </x:c>
      <x:c r="F4482" s="402" t="s">
        <x:v>11502</x:v>
      </x:c>
      <x:c r="G4482" s="403" t="s">
        <x:v>4007</x:v>
      </x:c>
      <x:c r="H4482" s="403">
        <x:v>1</x:v>
      </x:c>
      <x:c r="I4482" s="495"/>
      <x:c r="J4482" s="240" t="s">
        <x:v>9854</x:v>
      </x:c>
      <x:c r="K4482" s="240">
        <x:v>330</x:v>
      </x:c>
    </x:row>
    <x:row r="4483" spans="3:11">
      <x:c r="C4483" s="241" t="s">
        <x:v>2204</x:v>
      </x:c>
      <x:c r="D4483" s="240" t="str">
        <x:f t="shared" si="63"/>
        <x:v>Earring</x:v>
      </x:c>
      <x:c r="E4483" s="240">
        <x:v>1</x:v>
      </x:c>
      <x:c r="F4483" s="402" t="s">
        <x:v>8493</x:v>
      </x:c>
      <x:c r="G4483" s="403" t="str">
        <x:f>IF(MID(F4483,LEN(F4483)-2,1)="1","Earring",IF(MID(F4483,LEN(F4483)-2,1)="2","Necklace",IF(MID(F4483,LEN(F4483)-2,1)="3","Bracelet",IF(MID(F4483,LEN(F4483)-2,1)="4","Ring",IF(MID(F4483,LEN(F4483)-2,1)="5","Anklet","")))))</x:f>
        <x:v>Ring</x:v>
      </x:c>
      <x:c r="H4483" s="403">
        <x:v>1</x:v>
      </x:c>
      <x:c r="I4483" s="495"/>
      <x:c r="J4483" s="240" t="s">
        <x:v>10384</x:v>
      </x:c>
      <x:c r="K4483" s="240">
        <x:v>120</x:v>
      </x:c>
    </x:row>
    <x:row r="4484" spans="3:11">
      <x:c r="C4484" s="241" t="s">
        <x:v>7556</x:v>
      </x:c>
      <x:c r="D4484" s="240" t="str">
        <x:f t="shared" si="63"/>
        <x:v>Earring</x:v>
      </x:c>
      <x:c r="E4484" s="240">
        <x:v>1</x:v>
      </x:c>
      <x:c r="F4484" s="241" t="s">
        <x:v>7540</x:v>
      </x:c>
      <x:c r="G4484" s="240" t="str">
        <x:f>IF(MID(F4484,LEN(F4484)-2,1)="1","Earring",IF(MID(F4484,LEN(F4484)-2,1)="2","Necklace",IF(MID(F4484,LEN(F4484)-2,1)="3","Bracelet",IF(MID(F4484,LEN(F4484)-2,1)="4","Ring",IF(MID(F4484,LEN(F4484)-2,1)="5","Anklet","")))))</x:f>
        <x:v>Anklet</x:v>
      </x:c>
      <x:c r="H4484" s="240">
        <x:v>1</x:v>
      </x:c>
      <x:c r="I4484" s="495" t="s">
        <x:v>6487</x:v>
      </x:c>
      <x:c r="J4484" s="240" t="s">
        <x:v>10384</x:v>
      </x:c>
      <x:c r="K4484" s="240">
        <x:v>150</x:v>
      </x:c>
    </x:row>
    <x:row r="4485" spans="3:11">
      <x:c r="C4485" s="241" t="s">
        <x:v>8476</x:v>
      </x:c>
      <x:c r="D4485" s="240" t="str">
        <x:f t="shared" si="63"/>
        <x:v>Earring</x:v>
      </x:c>
      <x:c r="E4485" s="240">
        <x:v>1</x:v>
      </x:c>
      <x:c r="F4485" s="241" t="s">
        <x:v>2463</x:v>
      </x:c>
      <x:c r="G4485" s="240" t="str">
        <x:f>IF(MID(F4485,LEN(F4485)-2,1)="1","Earring",IF(MID(F4485,LEN(F4485)-2,1)="2","Necklace",IF(MID(F4485,LEN(F4485)-2,1)="3","Bracelet",IF(MID(F4485,LEN(F4485)-2,1)="4","Ring",IF(MID(F4485,LEN(F4485)-2,1)="5","Anklet","")))))</x:f>
        <x:v>Anklet</x:v>
      </x:c>
      <x:c r="H4485" s="240">
        <x:v>1</x:v>
      </x:c>
      <x:c r="I4485" s="495" t="s">
        <x:v>6487</x:v>
      </x:c>
      <x:c r="J4485" s="240" t="s">
        <x:v>10384</x:v>
      </x:c>
      <x:c r="K4485" s="240">
        <x:v>170</x:v>
      </x:c>
    </x:row>
    <x:row r="4486" spans="3:11">
      <x:c r="C4486" s="241" t="s">
        <x:v>6290</x:v>
      </x:c>
      <x:c r="D4486" s="240" t="str">
        <x:f t="shared" si="63"/>
        <x:v>Earring</x:v>
      </x:c>
      <x:c r="E4486" s="240">
        <x:v>1</x:v>
      </x:c>
      <x:c r="F4486" s="241" t="s">
        <x:v>12278</x:v>
      </x:c>
      <x:c r="G4486" s="240" t="str">
        <x:f>IF(MID(F4486,LEN(F4486)-2,1)="1","Earring",IF(MID(F4486,LEN(F4486)-2,1)="2","Necklace",IF(MID(F4486,LEN(F4486)-2,1)="3","Bracelet",IF(MID(F4486,LEN(F4486)-2,1)="4","Ring",IF(MID(F4486,LEN(F4486)-2,1)="5","Anklet","")))))</x:f>
        <x:v>Earring</x:v>
      </x:c>
      <x:c r="H4486" s="240">
        <x:v>2</x:v>
      </x:c>
      <x:c r="I4486" s="495" t="s">
        <x:v>10339</x:v>
      </x:c>
      <x:c r="J4486" s="240" t="s">
        <x:v>4183</x:v>
      </x:c>
      <x:c r="K4486" s="240">
        <x:v>95</x:v>
      </x:c>
    </x:row>
    <x:row r="4487" spans="3:11">
      <x:c r="C4487" s="241" t="s">
        <x:v>12278</x:v>
      </x:c>
      <x:c r="D4487" s="240" t="str">
        <x:f t="shared" si="63"/>
        <x:v>Earring</x:v>
      </x:c>
      <x:c r="E4487" s="240">
        <x:v>2</x:v>
      </x:c>
      <x:c r="F4487" s="241" t="s">
        <x:v>5645</x:v>
      </x:c>
      <x:c r="G4487" s="240" t="str">
        <x:f>IF(MID(F4487,LEN(F4487)-2,1)="1","Earring",IF(MID(F4487,LEN(F4487)-2,1)="2","Necklace",IF(MID(F4487,LEN(F4487)-2,1)="3","Bracelet",IF(MID(F4487,LEN(F4487)-2,1)="4","Ring",IF(MID(F4487,LEN(F4487)-2,1)="5","Anklet","")))))</x:f>
        <x:v>Earring</x:v>
      </x:c>
      <x:c r="H4487" s="240">
        <x:v>1</x:v>
      </x:c>
      <x:c r="I4487" s="495" t="s">
        <x:v>6487</x:v>
      </x:c>
      <x:c r="J4487" s="240" t="s">
        <x:v>4183</x:v>
      </x:c>
      <x:c r="K4487" s="240">
        <x:v>100</x:v>
      </x:c>
    </x:row>
    <x:row r="4488" spans="3:11">
      <x:c r="C4488" s="241" t="s">
        <x:v>5645</x:v>
      </x:c>
      <x:c r="D4488" s="240" t="str">
        <x:f t="shared" si="63"/>
        <x:v>Earring</x:v>
      </x:c>
      <x:c r="E4488" s="240">
        <x:v>1</x:v>
      </x:c>
      <x:c r="F4488" s="241" t="s">
        <x:v>8420</x:v>
      </x:c>
      <x:c r="G4488" s="240" t="str">
        <x:f>IF(MID(F4488,LEN(F4488)-2,1)="1","Earring",IF(MID(F4488,LEN(F4488)-2,1)="2","Necklace",IF(MID(F4488,LEN(F4488)-2,1)="3","Bracelet",IF(MID(F4488,LEN(F4488)-2,1)="4","Ring",IF(MID(F4488,LEN(F4488)-2,1)="5","Anklet","")))))</x:f>
        <x:v>Necklace</x:v>
      </x:c>
      <x:c r="H4488" s="240">
        <x:v>1</x:v>
      </x:c>
      <x:c r="I4488" s="495"/>
      <x:c r="J4488" s="240" t="s">
        <x:v>10384</x:v>
      </x:c>
      <x:c r="K4488" s="240">
        <x:v>190</x:v>
      </x:c>
    </x:row>
    <x:row r="4489" spans="3:11">
      <x:c r="C4489" s="241" t="s">
        <x:v>11510</x:v>
      </x:c>
      <x:c r="D4489" s="240" t="str">
        <x:f t="shared" si="63"/>
        <x:v>Earring</x:v>
      </x:c>
      <x:c r="E4489" s="240">
        <x:v>1</x:v>
      </x:c>
      <x:c r="F4489" s="241" t="s">
        <x:v>11510</x:v>
      </x:c>
      <x:c r="G4489" s="240" t="str">
        <x:f>IF(MID(F4489,LEN(F4489)-2,1)="1","Earring",IF(MID(F4489,LEN(F4489)-2,1)="2","Necklace",IF(MID(F4489,LEN(F4489)-2,1)="3","Bracelet",IF(MID(F4489,LEN(F4489)-2,1)="4","Ring",IF(MID(F4489,LEN(F4489)-2,1)="5","Anklet","")))))</x:f>
        <x:v>Earring</x:v>
      </x:c>
      <x:c r="H4489" s="240">
        <x:v>1</x:v>
      </x:c>
      <x:c r="I4489" s="495" t="s">
        <x:v>10339</x:v>
      </x:c>
      <x:c r="J4489" s="240" t="s">
        <x:v>4183</x:v>
      </x:c>
      <x:c r="K4489" s="240">
        <x:v>150</x:v>
      </x:c>
    </x:row>
    <x:row r="4490" spans="3:11">
      <x:c r="C4490" s="241" t="s">
        <x:v>12639</x:v>
      </x:c>
      <x:c r="D4490" s="240" t="str">
        <x:f t="shared" si="63"/>
        <x:v>Earring</x:v>
      </x:c>
      <x:c r="E4490" s="240">
        <x:v>1</x:v>
      </x:c>
      <x:c r="F4490" s="241" t="s">
        <x:v>12639</x:v>
      </x:c>
      <x:c r="G4490" s="240" t="str">
        <x:f>IF(MID(F4490,LEN(F4490)-2,1)="1","Earring",IF(MID(F4490,LEN(F4490)-2,1)="2","Necklace",IF(MID(F4490,LEN(F4490)-2,1)="3","Bracelet",IF(MID(F4490,LEN(F4490)-2,1)="4","Ring",IF(MID(F4490,LEN(F4490)-2,1)="5","Anklet","")))))</x:f>
        <x:v>Earring</x:v>
      </x:c>
      <x:c r="H4490" s="240">
        <x:v>1</x:v>
      </x:c>
      <x:c r="I4490" s="495"/>
      <x:c r="J4490" s="240" t="s">
        <x:v>4183</x:v>
      </x:c>
      <x:c r="K4490" s="240">
        <x:v>160</x:v>
      </x:c>
    </x:row>
    <x:row r="4491" spans="3:11">
      <x:c r="C4491" s="241" t="s">
        <x:v>12757</x:v>
      </x:c>
      <x:c r="D4491" s="240" t="str">
        <x:f t="shared" si="63"/>
        <x:v>Earring</x:v>
      </x:c>
      <x:c r="E4491" s="240">
        <x:v>2</x:v>
      </x:c>
      <x:c r="F4491" s="241" t="s">
        <x:v>12757</x:v>
      </x:c>
      <x:c r="G4491" s="240" t="str">
        <x:f>IF(MID(F4491,LEN(F4491)-2,1)="1","Earring",IF(MID(F4491,LEN(F4491)-2,1)="2","Necklace",IF(MID(F4491,LEN(F4491)-2,1)="3","Bracelet",IF(MID(F4491,LEN(F4491)-2,1)="4","Ring",IF(MID(F4491,LEN(F4491)-2,1)="5","Anklet","")))))</x:f>
        <x:v>Earring</x:v>
      </x:c>
      <x:c r="H4491" s="240">
        <x:v>2</x:v>
      </x:c>
      <x:c r="I4491" s="495"/>
      <x:c r="J4491" s="240" t="s">
        <x:v>4183</x:v>
      </x:c>
      <x:c r="K4491" s="240">
        <x:v>180</x:v>
      </x:c>
    </x:row>
    <x:row r="4492" spans="3:11">
      <x:c r="C4492" s="241" t="s">
        <x:v>12626</x:v>
      </x:c>
      <x:c r="D4492" s="240" t="str">
        <x:f t="shared" si="63"/>
        <x:v>Earring</x:v>
      </x:c>
      <x:c r="E4492" s="240">
        <x:v>1</x:v>
      </x:c>
      <x:c r="F4492" s="241" t="s">
        <x:v>12442</x:v>
      </x:c>
      <x:c r="G4492" s="240" t="str">
        <x:f>IF(MID(F4492,LEN(F4492)-2,1)="1","Earring",IF(MID(F4492,LEN(F4492)-2,1)="2","Necklace",IF(MID(F4492,LEN(F4492)-2,1)="3","Bracelet",IF(MID(F4492,LEN(F4492)-2,1)="4","Ring",IF(MID(F4492,LEN(F4492)-2,1)="5","Anklet","")))))</x:f>
        <x:v>Necklace</x:v>
      </x:c>
      <x:c r="H4492" s="240">
        <x:v>1</x:v>
      </x:c>
      <x:c r="I4492" s="495" t="s">
        <x:v>6487</x:v>
      </x:c>
      <x:c r="J4492" s="240" t="s">
        <x:v>10384</x:v>
      </x:c>
      <x:c r="K4492" s="240">
        <x:v>150</x:v>
      </x:c>
    </x:row>
    <x:row r="4493" spans="3:11">
      <x:c r="C4493" s="241" t="s">
        <x:v>7794</x:v>
      </x:c>
      <x:c r="D4493" s="240" t="str">
        <x:f t="shared" si="63"/>
        <x:v>Earring</x:v>
      </x:c>
      <x:c r="E4493" s="240">
        <x:v>1</x:v>
      </x:c>
      <x:c r="F4493" s="241" t="s">
        <x:v>5914</x:v>
      </x:c>
      <x:c r="G4493" s="240" t="str">
        <x:f>IF(MID(F4493,LEN(F4493)-2,1)="1","Earring",IF(MID(F4493,LEN(F4493)-2,1)="2","Necklace",IF(MID(F4493,LEN(F4493)-2,1)="3","Bracelet",IF(MID(F4493,LEN(F4493)-2,1)="4","Ring",IF(MID(F4493,LEN(F4493)-2,1)="5","Anklet","")))))</x:f>
        <x:v>Necklace</x:v>
      </x:c>
      <x:c r="H4493" s="240">
        <x:v>1</x:v>
      </x:c>
      <x:c r="I4493" s="495"/>
      <x:c r="J4493" s="240" t="s">
        <x:v>10384</x:v>
      </x:c>
      <x:c r="K4493" s="240">
        <x:v>190</x:v>
      </x:c>
    </x:row>
    <x:row r="4494" spans="3:11">
      <x:c r="C4494" s="241" t="s">
        <x:v>5494</x:v>
      </x:c>
      <x:c r="D4494" s="240" t="str">
        <x:f t="shared" si="63"/>
        <x:v>Earring</x:v>
      </x:c>
      <x:c r="E4494" s="240">
        <x:v>1</x:v>
      </x:c>
      <x:c r="F4494" s="241" t="s">
        <x:v>12626</x:v>
      </x:c>
      <x:c r="G4494" s="240" t="str">
        <x:f>IF(MID(F4494,LEN(F4494)-2,1)="1","Earring",IF(MID(F4494,LEN(F4494)-2,1)="2","Necklace",IF(MID(F4494,LEN(F4494)-2,1)="3","Bracelet",IF(MID(F4494,LEN(F4494)-2,1)="4","Ring",IF(MID(F4494,LEN(F4494)-2,1)="5","Anklet","")))))</x:f>
        <x:v>Earring</x:v>
      </x:c>
      <x:c r="H4494" s="240">
        <x:v>1</x:v>
      </x:c>
      <x:c r="I4494" s="495"/>
      <x:c r="J4494" s="240" t="s">
        <x:v>4183</x:v>
      </x:c>
      <x:c r="K4494" s="240">
        <x:v>180</x:v>
      </x:c>
    </x:row>
    <x:row r="4495" spans="3:11">
      <x:c r="C4495" s="241" t="s">
        <x:v>5496</x:v>
      </x:c>
      <x:c r="D4495" s="240" t="str">
        <x:f t="shared" si="63"/>
        <x:v>Earring</x:v>
      </x:c>
      <x:c r="E4495" s="240">
        <x:v>2</x:v>
      </x:c>
      <x:c r="F4495" s="241" t="s">
        <x:v>5829</x:v>
      </x:c>
      <x:c r="G4495" s="240" t="str">
        <x:f>IF(MID(F4495,LEN(F4495)-2,1)="1","Earring",IF(MID(F4495,LEN(F4495)-2,1)="2","Necklace",IF(MID(F4495,LEN(F4495)-2,1)="3","Bracelet",IF(MID(F4495,LEN(F4495)-2,1)="4","Ring",IF(MID(F4495,LEN(F4495)-2,1)="5","Anklet","")))))</x:f>
        <x:v>Necklace</x:v>
      </x:c>
      <x:c r="H4495" s="240">
        <x:v>1</x:v>
      </x:c>
      <x:c r="I4495" s="495" t="s">
        <x:v>10339</x:v>
      </x:c>
      <x:c r="J4495" s="240" t="s">
        <x:v>10384</x:v>
      </x:c>
      <x:c r="K4495" s="240">
        <x:v>180</x:v>
      </x:c>
    </x:row>
    <x:row r="4496" spans="3:11">
      <x:c r="C4496" s="241" t="s">
        <x:v>6055</x:v>
      </x:c>
      <x:c r="D4496" s="129" t="s">
        <x:v>9210</x:v>
      </x:c>
      <x:c r="E4496" s="240">
        <x:v>1</x:v>
      </x:c>
      <x:c r="F4496" s="280" t="s">
        <x:v>4475</x:v>
      </x:c>
      <x:c r="G4496" s="281" t="str">
        <x:f>IF(MID(F4496,LEN(F4496)-2,1)="1","Earring",IF(MID(F4496,LEN(F4496)-2,1)="2","Necklace",IF(MID(F4496,LEN(F4496)-2,1)="3","Bracelet",IF(MID(F4496,LEN(F4496)-2,1)="4","Ring",IF(MID(F4496,LEN(F4496)-2,1)="5","Anklet","")))))</x:f>
        <x:v>Bracelet</x:v>
      </x:c>
      <x:c r="H4496" s="281">
        <x:v>1</x:v>
      </x:c>
      <x:c r="I4496" s="495"/>
      <x:c r="J4496" s="240" t="s">
        <x:v>10384</x:v>
      </x:c>
      <x:c r="K4496" s="240">
        <x:v>150</x:v>
      </x:c>
    </x:row>
    <x:row r="4497" spans="3:11">
      <x:c r="C4497" s="241" t="s">
        <x:v>8378</x:v>
      </x:c>
      <x:c r="D4497" s="240" t="str">
        <x:f t="shared" ref="D4497:D4502" si="64">IF(MID(C4497,LEN(C4497)-2,1)="1","Earring",IF(MID(C4497,LEN(C4497)-2,1)="2","Necklace",IF(MID(C4497,LEN(C4497)-2,1)="3","Bracelet",IF(MID(C4497,LEN(C4497)-2,1)="4","Ring",IF(MID(C4497,LEN(C4497)-2,1)="5","Anklet","")))))</x:f>
        <x:v>Necklace</x:v>
      </x:c>
      <x:c r="E4497" s="240">
        <x:v>1</x:v>
      </x:c>
      <x:c r="F4497" s="280" t="s">
        <x:v>6055</x:v>
      </x:c>
      <x:c r="G4497" s="234" t="s">
        <x:v>9210</x:v>
      </x:c>
      <x:c r="H4497" s="281">
        <x:v>1</x:v>
      </x:c>
      <x:c r="I4497" s="495" t="s">
        <x:v>6487</x:v>
      </x:c>
      <x:c r="J4497" s="240" t="s">
        <x:v>10384</x:v>
      </x:c>
      <x:c r="K4497" s="240">
        <x:v>160</x:v>
      </x:c>
    </x:row>
    <x:row r="4498" spans="3:11">
      <x:c r="C4498" s="241" t="s">
        <x:v>8420</x:v>
      </x:c>
      <x:c r="D4498" s="240" t="str">
        <x:f t="shared" si="64"/>
        <x:v>Necklace</x:v>
      </x:c>
      <x:c r="E4498" s="240">
        <x:v>1</x:v>
      </x:c>
      <x:c r="F4498" s="280" t="s">
        <x:v>5553</x:v>
      </x:c>
      <x:c r="G4498" s="281" t="str">
        <x:f>IF(MID(F4498,LEN(F4498)-2,1)="1","Earring",IF(MID(F4498,LEN(F4498)-2,1)="2","Necklace",IF(MID(F4498,LEN(F4498)-2,1)="3","Bracelet",IF(MID(F4498,LEN(F4498)-2,1)="4","Ring",IF(MID(F4498,LEN(F4498)-2,1)="5","Anklet","")))))</x:f>
        <x:v>Bracelet</x:v>
      </x:c>
      <x:c r="H4498" s="281">
        <x:v>1</x:v>
      </x:c>
      <x:c r="I4498" s="495"/>
      <x:c r="J4498" s="240" t="s">
        <x:v>4183</x:v>
      </x:c>
      <x:c r="K4498" s="240">
        <x:v>320</x:v>
      </x:c>
    </x:row>
    <x:row r="4499" spans="3:11">
      <x:c r="C4499" s="241" t="s">
        <x:v>12442</x:v>
      </x:c>
      <x:c r="D4499" s="240" t="str">
        <x:f t="shared" si="64"/>
        <x:v>Necklace</x:v>
      </x:c>
      <x:c r="E4499" s="240">
        <x:v>1</x:v>
      </x:c>
      <x:c r="F4499" s="280" t="s">
        <x:v>12446</x:v>
      </x:c>
      <x:c r="G4499" s="281" t="str">
        <x:f>IF(MID(F4499,LEN(F4499)-2,1)="1","Earring",IF(MID(F4499,LEN(F4499)-2,1)="2","Necklace",IF(MID(F4499,LEN(F4499)-2,1)="3","Bracelet",IF(MID(F4499,LEN(F4499)-2,1)="4","Ring",IF(MID(F4499,LEN(F4499)-2,1)="5","Anklet","")))))</x:f>
        <x:v>Anklet</x:v>
      </x:c>
      <x:c r="H4499" s="281">
        <x:v>2</x:v>
      </x:c>
      <x:c r="I4499" s="495"/>
      <x:c r="J4499" s="240" t="s">
        <x:v>10384</x:v>
      </x:c>
      <x:c r="K4499" s="240">
        <x:v>140</x:v>
      </x:c>
    </x:row>
    <x:row r="4500" spans="3:11">
      <x:c r="C4500" s="241" t="s">
        <x:v>5914</x:v>
      </x:c>
      <x:c r="D4500" s="240" t="str">
        <x:f t="shared" si="64"/>
        <x:v>Necklace</x:v>
      </x:c>
      <x:c r="E4500" s="240">
        <x:v>1</x:v>
      </x:c>
      <x:c r="F4500" s="280" t="s">
        <x:v>7794</x:v>
      </x:c>
      <x:c r="G4500" s="281" t="str">
        <x:f>IF(MID(F4500,LEN(F4500)-2,1)="1","Earring",IF(MID(F4500,LEN(F4500)-2,1)="2","Necklace",IF(MID(F4500,LEN(F4500)-2,1)="3","Bracelet",IF(MID(F4500,LEN(F4500)-2,1)="4","Ring",IF(MID(F4500,LEN(F4500)-2,1)="5","Anklet","")))))</x:f>
        <x:v>Earring</x:v>
      </x:c>
      <x:c r="H4500" s="281">
        <x:v>1</x:v>
      </x:c>
      <x:c r="I4500" s="495" t="s">
        <x:v>6487</x:v>
      </x:c>
      <x:c r="J4500" s="240" t="s">
        <x:v>4183</x:v>
      </x:c>
      <x:c r="K4500" s="240">
        <x:v>190</x:v>
      </x:c>
    </x:row>
    <x:row r="4501" spans="3:11">
      <x:c r="C4501" s="241" t="s">
        <x:v>5829</x:v>
      </x:c>
      <x:c r="D4501" s="240" t="str">
        <x:f t="shared" si="64"/>
        <x:v>Necklace</x:v>
      </x:c>
      <x:c r="E4501" s="240">
        <x:v>1</x:v>
      </x:c>
      <x:c r="F4501" s="280" t="s">
        <x:v>5494</x:v>
      </x:c>
      <x:c r="G4501" s="281" t="str">
        <x:f>IF(MID(F4501,LEN(F4501)-2,1)="1","Earring",IF(MID(F4501,LEN(F4501)-2,1)="2","Necklace",IF(MID(F4501,LEN(F4501)-2,1)="3","Bracelet",IF(MID(F4501,LEN(F4501)-2,1)="4","Ring",IF(MID(F4501,LEN(F4501)-2,1)="5","Anklet","")))))</x:f>
        <x:v>Earring</x:v>
      </x:c>
      <x:c r="H4501" s="281">
        <x:v>1</x:v>
      </x:c>
      <x:c r="I4501" s="495"/>
      <x:c r="J4501" s="240" t="s">
        <x:v>4183</x:v>
      </x:c>
      <x:c r="K4501" s="240">
        <x:v>100</x:v>
      </x:c>
    </x:row>
    <x:row r="4502" spans="3:11">
      <x:c r="C4502" s="241" t="s">
        <x:v>8493</x:v>
      </x:c>
      <x:c r="D4502" s="240" t="str">
        <x:f t="shared" si="64"/>
        <x:v>Ring</x:v>
      </x:c>
      <x:c r="E4502" s="240">
        <x:v>1</x:v>
      </x:c>
      <x:c r="F4502" s="280" t="s">
        <x:v>5496</x:v>
      </x:c>
      <x:c r="G4502" s="281" t="str">
        <x:f>IF(MID(F4502,LEN(F4502)-2,1)="1","Earring",IF(MID(F4502,LEN(F4502)-2,1)="2","Necklace",IF(MID(F4502,LEN(F4502)-2,1)="3","Bracelet",IF(MID(F4502,LEN(F4502)-2,1)="4","Ring",IF(MID(F4502,LEN(F4502)-2,1)="5","Anklet","")))))</x:f>
        <x:v>Earring</x:v>
      </x:c>
      <x:c r="H4502" s="281">
        <x:v>2</x:v>
      </x:c>
      <x:c r="I4502" s="495" t="s">
        <x:v>6487</x:v>
      </x:c>
      <x:c r="J4502" s="240" t="s">
        <x:v>4183</x:v>
      </x:c>
      <x:c r="K4502" s="240">
        <x:v>140</x:v>
      </x:c>
    </x:row>
    <x:row r="4503" spans="5:5">
      <x:c r="E4503" s="240">
        <x:f>SUM(E4474:E4502)</x:f>
        <x:v>33</x:v>
      </x:c>
    </x:row>
    <x:row r="4504" spans="1:11">
      <x:c r="A4504" s="232">
        <x:v>46019</x:v>
      </x:c>
      <x:c r="B4504" s="499" t="s">
        <x:v>10367</x:v>
      </x:c>
      <x:c r="C4504" s="241" t="s">
        <x:v>12446</x:v>
      </x:c>
      <x:c r="D4504" s="240" t="str">
        <x:f t="shared" ref="D4504:D4520" si="65">IF(MID(C4504,LEN(C4504)-2,1)="1","Earring",IF(MID(C4504,LEN(C4504)-2,1)="2","Necklace",IF(MID(C4504,LEN(C4504)-2,1)="3","Bracelet",IF(MID(C4504,LEN(C4504)-2,1)="4","Ring",IF(MID(C4504,LEN(C4504)-2,1)="5","Anklet","")))))</x:f>
        <x:v>Anklet</x:v>
      </x:c>
      <x:c r="E4504" s="240">
        <x:v>1</x:v>
      </x:c>
      <x:c r="F4504" s="241" t="s">
        <x:v>8098</x:v>
      </x:c>
      <x:c r="G4504" s="240" t="str">
        <x:f>IF(MID(F4504,LEN(F4504)-2,1)="1","Earring",IF(MID(F4504,LEN(F4504)-2,1)="2","Necklace",IF(MID(F4504,LEN(F4504)-2,1)="3","Bracelet",IF(MID(F4504,LEN(F4504)-2,1)="4","Ring",IF(MID(F4504,LEN(F4504)-2,1)="5","Anklet","")))))</x:f>
        <x:v>Earring</x:v>
      </x:c>
      <x:c r="H4504" s="240">
        <x:v>1</x:v>
      </x:c>
      <x:c r="I4504" s="495" t="s">
        <x:v>10339</x:v>
      </x:c>
      <x:c r="J4504" s="240" t="s">
        <x:v>12607</x:v>
      </x:c>
      <x:c r="K4504" s="240">
        <x:v>190</x:v>
      </x:c>
    </x:row>
    <x:row r="4505" spans="3:11">
      <x:c r="C4505" s="241" t="s">
        <x:v>7504</x:v>
      </x:c>
      <x:c r="D4505" s="240" t="str">
        <x:f t="shared" si="65"/>
        <x:v>Bracelet</x:v>
      </x:c>
      <x:c r="E4505" s="240">
        <x:v>1</x:v>
      </x:c>
      <x:c r="F4505" s="467" t="s">
        <x:v>12180</x:v>
      </x:c>
      <x:c r="G4505" s="468" t="str">
        <x:f>IF(MID(F4505,LEN(F4505)-2,1)="1","Earring",IF(MID(F4505,LEN(F4505)-2,1)="2","Necklace",IF(MID(F4505,LEN(F4505)-2,1)="3","Bracelet",IF(MID(F4505,LEN(F4505)-2,1)="4","Ring",IF(MID(F4505,LEN(F4505)-2,1)="5","Anklet","")))))</x:f>
        <x:v>Bracelet</x:v>
      </x:c>
      <x:c r="H4505" s="468">
        <x:v>1</x:v>
      </x:c>
      <x:c r="I4505" s="495" t="s">
        <x:v>6487</x:v>
      </x:c>
      <x:c r="J4505" s="240" t="s">
        <x:v>4183</x:v>
      </x:c>
      <x:c r="K4505" s="240">
        <x:v>180</x:v>
      </x:c>
    </x:row>
    <x:row r="4506" spans="3:11">
      <x:c r="C4506" s="241" t="s">
        <x:v>5935</x:v>
      </x:c>
      <x:c r="D4506" s="240" t="str">
        <x:f t="shared" si="65"/>
        <x:v>Bracelet</x:v>
      </x:c>
      <x:c r="E4506" s="240">
        <x:v>1</x:v>
      </x:c>
      <x:c r="F4506" s="241" t="s">
        <x:v>2593</x:v>
      </x:c>
      <x:c r="G4506" s="240" t="str">
        <x:f>IF(MID(F4506,LEN(F4506)-2,1)="1","Earring",IF(MID(F4506,LEN(F4506)-2,1)="2","Necklace",IF(MID(F4506,LEN(F4506)-2,1)="3","Bracelet",IF(MID(F4506,LEN(F4506)-2,1)="4","Ring",IF(MID(F4506,LEN(F4506)-2,1)="5","Anklet","")))))</x:f>
        <x:v>Earring</x:v>
      </x:c>
      <x:c r="H4506" s="240">
        <x:v>1</x:v>
      </x:c>
      <x:c r="I4506" s="495" t="s">
        <x:v>6487</x:v>
      </x:c>
      <x:c r="J4506" s="240" t="s">
        <x:v>4183</x:v>
      </x:c>
      <x:c r="K4506" s="240">
        <x:v>190</x:v>
      </x:c>
    </x:row>
    <x:row r="4507" spans="3:11">
      <x:c r="C4507" s="241" t="s">
        <x:v>6019</x:v>
      </x:c>
      <x:c r="D4507" s="240" t="str">
        <x:f t="shared" si="65"/>
        <x:v>Bracelet</x:v>
      </x:c>
      <x:c r="E4507" s="240">
        <x:v>1</x:v>
      </x:c>
      <x:c r="F4507" s="241" t="s">
        <x:v>5851</x:v>
      </x:c>
      <x:c r="G4507" s="240" t="str">
        <x:f>IF(MID(F4507,LEN(F4507)-2,1)="1","Earring",IF(MID(F4507,LEN(F4507)-2,1)="2","Necklace",IF(MID(F4507,LEN(F4507)-2,1)="3","Bracelet",IF(MID(F4507,LEN(F4507)-2,1)="4","Ring",IF(MID(F4507,LEN(F4507)-2,1)="5","Anklet","")))))</x:f>
        <x:v>Bracelet</x:v>
      </x:c>
      <x:c r="H4507" s="240">
        <x:v>1</x:v>
      </x:c>
      <x:c r="I4507" s="495" t="s">
        <x:v>6487</x:v>
      </x:c>
      <x:c r="J4507" s="240" t="s">
        <x:v>4183</x:v>
      </x:c>
      <x:c r="K4507" s="240">
        <x:v>500</x:v>
      </x:c>
    </x:row>
    <x:row r="4508" spans="3:11">
      <x:c r="C4508" s="241" t="s">
        <x:v>9090</x:v>
      </x:c>
      <x:c r="D4508" s="240" t="str">
        <x:f t="shared" si="65"/>
        <x:v>Bracelet</x:v>
      </x:c>
      <x:c r="E4508" s="240">
        <x:v>1</x:v>
      </x:c>
      <x:c r="F4508" s="304" t="s">
        <x:v>8985</x:v>
      </x:c>
      <x:c r="G4508" s="305" t="str">
        <x:f>IF(MID(F4508,LEN(F4508)-2,1)="1","Earring",IF(MID(F4508,LEN(F4508)-2,1)="2","Necklace",IF(MID(F4508,LEN(F4508)-2,1)="3","Bracelet",IF(MID(F4508,LEN(F4508)-2,1)="4","Ring",IF(MID(F4508,LEN(F4508)-2,1)="5","Anklet","")))))</x:f>
        <x:v>Necklace</x:v>
      </x:c>
      <x:c r="H4508" s="305">
        <x:v>1</x:v>
      </x:c>
      <x:c r="I4508" s="495" t="s">
        <x:v>10339</x:v>
      </x:c>
      <x:c r="J4508" s="240" t="s">
        <x:v>10384</x:v>
      </x:c>
      <x:c r="K4508" s="240">
        <x:v>170</x:v>
      </x:c>
    </x:row>
    <x:row r="4509" spans="3:11">
      <x:c r="C4509" s="241" t="s">
        <x:v>7962</x:v>
      </x:c>
      <x:c r="D4509" s="240" t="str">
        <x:f t="shared" si="65"/>
        <x:v>Bracelet</x:v>
      </x:c>
      <x:c r="E4509" s="240">
        <x:v>2</x:v>
      </x:c>
      <x:c r="F4509" s="241" t="s">
        <x:v>6019</x:v>
      </x:c>
      <x:c r="G4509" s="240" t="str">
        <x:f>IF(MID(F4509,LEN(F4509)-2,1)="1","Earring",IF(MID(F4509,LEN(F4509)-2,1)="2","Necklace",IF(MID(F4509,LEN(F4509)-2,1)="3","Bracelet",IF(MID(F4509,LEN(F4509)-2,1)="4","Ring",IF(MID(F4509,LEN(F4509)-2,1)="5","Anklet","")))))</x:f>
        <x:v>Bracelet</x:v>
      </x:c>
      <x:c r="H4509" s="240">
        <x:v>1</x:v>
      </x:c>
      <x:c r="I4509" s="495" t="s">
        <x:v>10339</x:v>
      </x:c>
      <x:c r="J4509" s="240" t="s">
        <x:v>10358</x:v>
      </x:c>
      <x:c r="K4509" s="240">
        <x:v>150</x:v>
      </x:c>
    </x:row>
    <x:row r="4510" spans="3:11">
      <x:c r="C4510" s="241" t="s">
        <x:v>11352</x:v>
      </x:c>
      <x:c r="D4510" s="240" t="str">
        <x:f t="shared" si="65"/>
        <x:v>Earring</x:v>
      </x:c>
      <x:c r="E4510" s="240">
        <x:v>1</x:v>
      </x:c>
      <x:c r="F4510" s="241" t="s">
        <x:v>6232</x:v>
      </x:c>
      <x:c r="G4510" s="240" t="str">
        <x:f>IF(MID(F4510,LEN(F4510)-2,1)="1","Earring",IF(MID(F4510,LEN(F4510)-2,1)="2","Necklace",IF(MID(F4510,LEN(F4510)-2,1)="3","Bracelet",IF(MID(F4510,LEN(F4510)-2,1)="4","Ring",IF(MID(F4510,LEN(F4510)-2,1)="5","Anklet","")))))</x:f>
        <x:v>Necklace</x:v>
      </x:c>
      <x:c r="H4510" s="240">
        <x:v>1</x:v>
      </x:c>
      <x:c r="I4510" s="495"/>
      <x:c r="J4510" s="240" t="s">
        <x:v>10384</x:v>
      </x:c>
      <x:c r="K4510" s="240">
        <x:v>290</x:v>
      </x:c>
    </x:row>
    <x:row r="4511" spans="3:11">
      <x:c r="C4511" s="241" t="s">
        <x:v>12500</x:v>
      </x:c>
      <x:c r="D4511" s="240" t="str">
        <x:f t="shared" si="65"/>
        <x:v>Earring</x:v>
      </x:c>
      <x:c r="E4511" s="240">
        <x:v>1</x:v>
      </x:c>
      <x:c r="F4511" s="366" t="s">
        <x:v>5929</x:v>
      </x:c>
      <x:c r="G4511" s="367" t="str">
        <x:f>IF(MID(F4511,LEN(F4511)-2,1)="1","Earring",IF(MID(F4511,LEN(F4511)-2,1)="2","Necklace",IF(MID(F4511,LEN(F4511)-2,1)="3","Bracelet",IF(MID(F4511,LEN(F4511)-2,1)="4","Ring",IF(MID(F4511,LEN(F4511)-2,1)="5","Anklet","")))))</x:f>
        <x:v>Necklace</x:v>
      </x:c>
      <x:c r="H4511" s="367">
        <x:v>1</x:v>
      </x:c>
      <x:c r="I4511" s="495" t="s">
        <x:v>6487</x:v>
      </x:c>
      <x:c r="J4511" s="240" t="s">
        <x:v>10384</x:v>
      </x:c>
      <x:c r="K4511" s="240">
        <x:v>180</x:v>
      </x:c>
    </x:row>
    <x:row r="4512" spans="3:11">
      <x:c r="C4512" s="241" t="s">
        <x:v>4373</x:v>
      </x:c>
      <x:c r="D4512" s="240" t="str">
        <x:f t="shared" si="65"/>
        <x:v>Earring</x:v>
      </x:c>
      <x:c r="E4512" s="240">
        <x:v>1</x:v>
      </x:c>
      <x:c r="F4512" s="241" t="s">
        <x:v>6110</x:v>
      </x:c>
      <x:c r="G4512" s="240" t="str">
        <x:f>IF(MID(F4512,LEN(F4512)-2,1)="1","Earring",IF(MID(F4512,LEN(F4512)-2,1)="2","Necklace",IF(MID(F4512,LEN(F4512)-2,1)="3","Bracelet",IF(MID(F4512,LEN(F4512)-2,1)="4","Ring",IF(MID(F4512,LEN(F4512)-2,1)="5","Anklet","")))))</x:f>
        <x:v>Ring</x:v>
      </x:c>
      <x:c r="H4512" s="240">
        <x:v>1</x:v>
      </x:c>
      <x:c r="I4512" s="495"/>
      <x:c r="J4512" s="240" t="s">
        <x:v>4183</x:v>
      </x:c>
      <x:c r="K4512" s="240">
        <x:v>160</x:v>
      </x:c>
    </x:row>
    <x:row r="4513" spans="3:11">
      <x:c r="C4513" s="241" t="s">
        <x:v>8985</x:v>
      </x:c>
      <x:c r="D4513" s="240" t="str">
        <x:f t="shared" si="65"/>
        <x:v>Necklace</x:v>
      </x:c>
      <x:c r="E4513" s="240">
        <x:v>1</x:v>
      </x:c>
      <x:c r="F4513" s="402" t="s">
        <x:v>4525</x:v>
      </x:c>
      <x:c r="G4513" s="403" t="str">
        <x:f>IF(MID(F4513,LEN(F4513)-2,1)="1","Earring",IF(MID(F4513,LEN(F4513)-2,1)="2","Necklace",IF(MID(F4513,LEN(F4513)-2,1)="3","Bracelet",IF(MID(F4513,LEN(F4513)-2,1)="4","Ring",IF(MID(F4513,LEN(F4513)-2,1)="5","Anklet","")))))</x:f>
        <x:v>Ring</x:v>
      </x:c>
      <x:c r="H4513" s="403">
        <x:v>1</x:v>
      </x:c>
      <x:c r="I4513" s="495" t="s">
        <x:v>10339</x:v>
      </x:c>
      <x:c r="J4513" s="240" t="s">
        <x:v>12607</x:v>
      </x:c>
      <x:c r="K4513" s="240">
        <x:v>190</x:v>
      </x:c>
    </x:row>
    <x:row r="4514" spans="3:11">
      <x:c r="C4514" s="241" t="s">
        <x:v>6232</x:v>
      </x:c>
      <x:c r="D4514" s="240" t="str">
        <x:f t="shared" si="65"/>
        <x:v>Necklace</x:v>
      </x:c>
      <x:c r="E4514" s="240">
        <x:v>1</x:v>
      </x:c>
      <x:c r="F4514" s="402" t="s">
        <x:v>1959</x:v>
      </x:c>
      <x:c r="G4514" s="403" t="str">
        <x:f>IF(MID(F4514,LEN(F4514)-2,1)="1","Earring",IF(MID(F4514,LEN(F4514)-2,1)="2","Necklace",IF(MID(F4514,LEN(F4514)-2,1)="3","Bracelet",IF(MID(F4514,LEN(F4514)-2,1)="4","Ring",IF(MID(F4514,LEN(F4514)-2,1)="5","Anklet","")))))</x:f>
        <x:v>Necklace</x:v>
      </x:c>
      <x:c r="H4514" s="403">
        <x:v>1</x:v>
      </x:c>
      <x:c r="I4514" s="495"/>
      <x:c r="J4514" s="240" t="s">
        <x:v>12607</x:v>
      </x:c>
      <x:c r="K4514" s="240">
        <x:v>180</x:v>
      </x:c>
    </x:row>
    <x:row r="4515" spans="3:11">
      <x:c r="C4515" s="241" t="s">
        <x:v>5929</x:v>
      </x:c>
      <x:c r="D4515" s="240" t="str">
        <x:f t="shared" si="65"/>
        <x:v>Necklace</x:v>
      </x:c>
      <x:c r="E4515" s="240">
        <x:v>1</x:v>
      </x:c>
      <x:c r="F4515" s="402" t="s">
        <x:v>4373</x:v>
      </x:c>
      <x:c r="G4515" s="403" t="str">
        <x:f>IF(MID(F4515,LEN(F4515)-2,1)="1","Earring",IF(MID(F4515,LEN(F4515)-2,1)="2","Necklace",IF(MID(F4515,LEN(F4515)-2,1)="3","Bracelet",IF(MID(F4515,LEN(F4515)-2,1)="4","Ring",IF(MID(F4515,LEN(F4515)-2,1)="5","Anklet","")))))</x:f>
        <x:v>Earring</x:v>
      </x:c>
      <x:c r="H4515" s="403">
        <x:v>1</x:v>
      </x:c>
      <x:c r="I4515" s="495"/>
      <x:c r="J4515" s="240" t="s">
        <x:v>10384</x:v>
      </x:c>
      <x:c r="K4515" s="240">
        <x:v>110</x:v>
      </x:c>
    </x:row>
    <x:row r="4516" spans="3:11">
      <x:c r="C4516" s="241" t="s">
        <x:v>1959</x:v>
      </x:c>
      <x:c r="D4516" s="240" t="str">
        <x:f t="shared" si="65"/>
        <x:v>Necklace</x:v>
      </x:c>
      <x:c r="E4516" s="240">
        <x:v>1</x:v>
      </x:c>
      <x:c r="F4516" s="241" t="s">
        <x:v>9090</x:v>
      </x:c>
      <x:c r="G4516" s="240" t="str">
        <x:f>IF(MID(F4516,LEN(F4516)-2,1)="1","Earring",IF(MID(F4516,LEN(F4516)-2,1)="2","Necklace",IF(MID(F4516,LEN(F4516)-2,1)="3","Bracelet",IF(MID(F4516,LEN(F4516)-2,1)="4","Ring",IF(MID(F4516,LEN(F4516)-2,1)="5","Anklet","")))))</x:f>
        <x:v>Bracelet</x:v>
      </x:c>
      <x:c r="H4516" s="240">
        <x:v>1</x:v>
      </x:c>
      <x:c r="I4516" s="495" t="s">
        <x:v>10339</x:v>
      </x:c>
      <x:c r="J4516" s="240" t="s">
        <x:v>10384</x:v>
      </x:c>
      <x:c r="K4516" s="240">
        <x:v>160</x:v>
      </x:c>
    </x:row>
    <x:row r="4517" spans="3:11">
      <x:c r="C4517" s="241" t="s">
        <x:v>6296</x:v>
      </x:c>
      <x:c r="D4517" s="240" t="str">
        <x:f t="shared" si="65"/>
        <x:v>Necklace</x:v>
      </x:c>
      <x:c r="E4517" s="240">
        <x:v>1</x:v>
      </x:c>
      <x:c r="F4517" s="241" t="s">
        <x:v>9098</x:v>
      </x:c>
      <x:c r="G4517" s="240" t="str">
        <x:f>IF(MID(F4517,LEN(F4517)-2,1)="1","Earring",IF(MID(F4517,LEN(F4517)-2,1)="2","Necklace",IF(MID(F4517,LEN(F4517)-2,1)="3","Bracelet",IF(MID(F4517,LEN(F4517)-2,1)="4","Ring",IF(MID(F4517,LEN(F4517)-2,1)="5","Anklet","")))))</x:f>
        <x:v>Ring</x:v>
      </x:c>
      <x:c r="H4517" s="240">
        <x:v>1</x:v>
      </x:c>
      <x:c r="I4517" s="495" t="s">
        <x:v>10339</x:v>
      </x:c>
      <x:c r="J4517" s="240" t="s">
        <x:v>10384</x:v>
      </x:c>
      <x:c r="K4517" s="240">
        <x:v>180</x:v>
      </x:c>
    </x:row>
    <x:row r="4518" spans="3:11">
      <x:c r="C4518" s="241" t="s">
        <x:v>6110</x:v>
      </x:c>
      <x:c r="D4518" s="240" t="str">
        <x:f t="shared" si="65"/>
        <x:v>Ring</x:v>
      </x:c>
      <x:c r="E4518" s="240">
        <x:v>1</x:v>
      </x:c>
      <x:c r="F4518" s="241" t="s">
        <x:v>7962</x:v>
      </x:c>
      <x:c r="G4518" s="240" t="str">
        <x:f>IF(MID(F4518,LEN(F4518)-2,1)="1","Earring",IF(MID(F4518,LEN(F4518)-2,1)="2","Necklace",IF(MID(F4518,LEN(F4518)-2,1)="3","Bracelet",IF(MID(F4518,LEN(F4518)-2,1)="4","Ring",IF(MID(F4518,LEN(F4518)-2,1)="5","Anklet","")))))</x:f>
        <x:v>Bracelet</x:v>
      </x:c>
      <x:c r="H4518" s="240">
        <x:v>2</x:v>
      </x:c>
      <x:c r="I4518" s="495"/>
      <x:c r="J4518" s="240" t="s">
        <x:v>10384</x:v>
      </x:c>
      <x:c r="K4518" s="240">
        <x:v>180</x:v>
      </x:c>
    </x:row>
    <x:row r="4519" spans="3:11">
      <x:c r="C4519" s="241" t="s">
        <x:v>4525</x:v>
      </x:c>
      <x:c r="D4519" s="240" t="str">
        <x:f t="shared" si="65"/>
        <x:v>Ring</x:v>
      </x:c>
      <x:c r="E4519" s="240">
        <x:v>1</x:v>
      </x:c>
      <x:c r="F4519" s="280" t="s">
        <x:v>6296</x:v>
      </x:c>
      <x:c r="G4519" s="281" t="str">
        <x:f>IF(MID(F4519,LEN(F4519)-2,1)="1","Earring",IF(MID(F4519,LEN(F4519)-2,1)="2","Necklace",IF(MID(F4519,LEN(F4519)-2,1)="3","Bracelet",IF(MID(F4519,LEN(F4519)-2,1)="4","Ring",IF(MID(F4519,LEN(F4519)-2,1)="5","Anklet","")))))</x:f>
        <x:v>Necklace</x:v>
      </x:c>
      <x:c r="H4519" s="281">
        <x:v>1</x:v>
      </x:c>
      <x:c r="I4519" s="495"/>
      <x:c r="J4519" s="240" t="s">
        <x:v>4183</x:v>
      </x:c>
      <x:c r="K4519" s="240">
        <x:v>340</x:v>
      </x:c>
    </x:row>
    <x:row r="4520" spans="3:11">
      <x:c r="C4520" s="241" t="s">
        <x:v>9098</x:v>
      </x:c>
      <x:c r="D4520" s="240" t="str">
        <x:f t="shared" si="65"/>
        <x:v>Ring</x:v>
      </x:c>
      <x:c r="E4520" s="240">
        <x:v>1</x:v>
      </x:c>
      <x:c r="F4520" s="280" t="s">
        <x:v>12446</x:v>
      </x:c>
      <x:c r="G4520" s="281" t="str">
        <x:f>IF(MID(F4520,LEN(F4520)-2,1)="1","Earring",IF(MID(F4520,LEN(F4520)-2,1)="2","Necklace",IF(MID(F4520,LEN(F4520)-2,1)="3","Bracelet",IF(MID(F4520,LEN(F4520)-2,1)="4","Ring",IF(MID(F4520,LEN(F4520)-2,1)="5","Anklet","")))))</x:f>
        <x:v>Anklet</x:v>
      </x:c>
      <x:c r="H4520" s="281">
        <x:v>1</x:v>
      </x:c>
      <x:c r="I4520" s="495"/>
      <x:c r="J4520" s="240" t="s">
        <x:v>10384</x:v>
      </x:c>
      <x:c r="K4520" s="240">
        <x:v>140</x:v>
      </x:c>
    </x:row>
    <x:row r="4521" spans="5:5">
      <x:c r="E4521" s="240">
        <x:f>SUM(E4504:E4520)</x:f>
        <x:v>18</x:v>
      </x:c>
    </x:row>
    <x:row r="4522" spans="1:11">
      <x:c r="A4522" s="232">
        <x:v>46020</x:v>
      </x:c>
      <x:c r="B4522" s="499" t="s">
        <x:v>10315</x:v>
      </x:c>
      <x:c r="C4522" s="241" t="s">
        <x:v>5581</x:v>
      </x:c>
      <x:c r="D4522" s="240" t="str">
        <x:f>IF(MID(C4522,LEN(C4522)-2,1)="1","Earring",IF(MID(C4522,LEN(C4522)-2,1)="2","Necklace",IF(MID(C4522,LEN(C4522)-2,1)="3","Bracelet",IF(MID(C4522,LEN(C4522)-2,1)="4","Ring",IF(MID(C4522,LEN(C4522)-2,1)="5","Anklet","")))))</x:f>
        <x:v>Anklet</x:v>
      </x:c>
      <x:c r="E4522" s="240">
        <x:v>1</x:v>
      </x:c>
      <x:c r="F4522" s="513" t="s">
        <x:v>2593</x:v>
      </x:c>
      <x:c r="G4522" s="514" t="str">
        <x:f>IF(MID(F4522,LEN(F4522)-2,1)="1","Earring",IF(MID(F4522,LEN(F4522)-2,1)="2","Necklace",IF(MID(F4522,LEN(F4522)-2,1)="3","Bracelet",IF(MID(F4522,LEN(F4522)-2,1)="4","Ring",IF(MID(F4522,LEN(F4522)-2,1)="5","Anklet","")))))</x:f>
        <x:v>Earring</x:v>
      </x:c>
      <x:c r="H4522" s="514">
        <x:v>1</x:v>
      </x:c>
      <x:c r="I4522" s="495" t="s">
        <x:v>10339</x:v>
      </x:c>
      <x:c r="J4522" s="240" t="s">
        <x:v>4183</x:v>
      </x:c>
      <x:c r="K4522" s="240">
        <x:v>190</x:v>
      </x:c>
    </x:row>
    <x:row r="4523" spans="3:11">
      <x:c r="C4523" s="241" t="s">
        <x:v>8422</x:v>
      </x:c>
      <x:c r="D4523" s="240" t="s">
        <x:v>4007</x:v>
      </x:c>
      <x:c r="E4523" s="240">
        <x:v>1</x:v>
      </x:c>
      <x:c r="F4523" s="241" t="s">
        <x:v>5548</x:v>
      </x:c>
      <x:c r="G4523" s="240" t="str">
        <x:f>IF(MID(F4523,LEN(F4523)-2,1)="1","Earring",IF(MID(F4523,LEN(F4523)-2,1)="2","Necklace",IF(MID(F4523,LEN(F4523)-2,1)="3","Bracelet",IF(MID(F4523,LEN(F4523)-2,1)="4","Ring",IF(MID(F4523,LEN(F4523)-2,1)="5","Anklet","")))))</x:f>
        <x:v>Ring</x:v>
      </x:c>
      <x:c r="H4523" s="240">
        <x:v>1</x:v>
      </x:c>
      <x:c r="I4523" s="495" t="s">
        <x:v>6487</x:v>
      </x:c>
      <x:c r="J4523" s="240" t="s">
        <x:v>4183</x:v>
      </x:c>
      <x:c r="K4523" s="240">
        <x:v>180</x:v>
      </x:c>
    </x:row>
    <x:row r="4524" spans="3:11">
      <x:c r="C4524" s="241" t="s">
        <x:v>12488</x:v>
      </x:c>
      <x:c r="D4524" s="240" t="s">
        <x:v>4007</x:v>
      </x:c>
      <x:c r="E4524" s="240">
        <x:v>1</x:v>
      </x:c>
      <x:c r="F4524" s="815" t="s">
        <x:v>2005</x:v>
      </x:c>
      <x:c r="G4524" s="816" t="str">
        <x:f>IF(MID(F4524,LEN(F4524)-2,1)="1","Earring",IF(MID(F4524,LEN(F4524)-2,1)="2","Necklace",IF(MID(F4524,LEN(F4524)-2,1)="3","Bracelet",IF(MID(F4524,LEN(F4524)-2,1)="4","Ring",IF(MID(F4524,LEN(F4524)-2,1)="5","Anklet","")))))</x:f>
        <x:v>Earring</x:v>
      </x:c>
      <x:c r="H4524" s="816">
        <x:v>1</x:v>
      </x:c>
      <x:c r="I4524" s="495"/>
      <x:c r="J4524" s="240" t="s">
        <x:v>4183</x:v>
      </x:c>
      <x:c r="K4524" s="240">
        <x:v>150</x:v>
      </x:c>
    </x:row>
    <x:row r="4525" spans="3:11">
      <x:c r="C4525" s="241" t="s">
        <x:v>2007</x:v>
      </x:c>
      <x:c r="D4525" s="240" t="str">
        <x:f t="shared" ref="D4525:D4532" si="66">IF(MID(C4525,LEN(C4525)-2,1)="1","Earring",IF(MID(C4525,LEN(C4525)-2,1)="2","Necklace",IF(MID(C4525,LEN(C4525)-2,1)="3","Bracelet",IF(MID(C4525,LEN(C4525)-2,1)="4","Ring",IF(MID(C4525,LEN(C4525)-2,1)="5","Anklet","")))))</x:f>
        <x:v>Bracelet</x:v>
      </x:c>
      <x:c r="E4525" s="240">
        <x:v>1</x:v>
      </x:c>
      <x:c r="F4525" s="815" t="s">
        <x:v>8473</x:v>
      </x:c>
      <x:c r="G4525" s="816" t="str">
        <x:f>IF(MID(F4525,LEN(F4525)-2,1)="1","Earring",IF(MID(F4525,LEN(F4525)-2,1)="2","Necklace",IF(MID(F4525,LEN(F4525)-2,1)="3","Bracelet",IF(MID(F4525,LEN(F4525)-2,1)="4","Ring",IF(MID(F4525,LEN(F4525)-2,1)="5","Anklet","")))))</x:f>
        <x:v>Necklace</x:v>
      </x:c>
      <x:c r="H4525" s="816">
        <x:v>1</x:v>
      </x:c>
      <x:c r="I4525" s="495" t="s">
        <x:v>10339</x:v>
      </x:c>
      <x:c r="J4525" s="240" t="s">
        <x:v>4183</x:v>
      </x:c>
      <x:c r="K4525" s="240">
        <x:v>290</x:v>
      </x:c>
    </x:row>
    <x:row r="4526" spans="3:11">
      <x:c r="C4526" s="241" t="s">
        <x:v>8498</x:v>
      </x:c>
      <x:c r="D4526" s="240" t="str">
        <x:f t="shared" si="66"/>
        <x:v>Bracelet</x:v>
      </x:c>
      <x:c r="E4526" s="240">
        <x:v>1</x:v>
      </x:c>
      <x:c r="F4526" s="241" t="s">
        <x:v>8393</x:v>
      </x:c>
      <x:c r="G4526" s="240" t="str">
        <x:f>IF(MID(F4526,LEN(F4526)-2,1)="1","Earring",IF(MID(F4526,LEN(F4526)-2,1)="2","Necklace",IF(MID(F4526,LEN(F4526)-2,1)="3","Bracelet",IF(MID(F4526,LEN(F4526)-2,1)="4","Ring",IF(MID(F4526,LEN(F4526)-2,1)="5","Anklet","")))))</x:f>
        <x:v>Earring</x:v>
      </x:c>
      <x:c r="H4526" s="240">
        <x:v>1</x:v>
      </x:c>
      <x:c r="I4526" s="495"/>
      <x:c r="J4526" s="240" t="s">
        <x:v>4183</x:v>
      </x:c>
      <x:c r="K4526" s="240">
        <x:v>130</x:v>
      </x:c>
    </x:row>
    <x:row r="4527" spans="3:11">
      <x:c r="C4527" s="241" t="s">
        <x:v>11352</x:v>
      </x:c>
      <x:c r="D4527" s="240" t="str">
        <x:f t="shared" si="66"/>
        <x:v>Earring</x:v>
      </x:c>
      <x:c r="E4527" s="240">
        <x:v>1</x:v>
      </x:c>
      <x:c r="F4527" s="241" t="s">
        <x:v>6151</x:v>
      </x:c>
      <x:c r="G4527" s="240" t="str">
        <x:f>IF(MID(F4527,LEN(F4527)-2,1)="1","Earring",IF(MID(F4527,LEN(F4527)-2,1)="2","Necklace",IF(MID(F4527,LEN(F4527)-2,1)="3","Bracelet",IF(MID(F4527,LEN(F4527)-2,1)="4","Ring",IF(MID(F4527,LEN(F4527)-2,1)="5","Anklet","")))))</x:f>
        <x:v>Earring</x:v>
      </x:c>
      <x:c r="H4527" s="240">
        <x:v>1</x:v>
      </x:c>
      <x:c r="I4527" s="495" t="s">
        <x:v>10339</x:v>
      </x:c>
      <x:c r="J4527" s="240" t="s">
        <x:v>4183</x:v>
      </x:c>
      <x:c r="K4527" s="240">
        <x:v>190</x:v>
      </x:c>
    </x:row>
    <x:row r="4528" spans="3:11">
      <x:c r="C4528" s="241" t="s">
        <x:v>2005</x:v>
      </x:c>
      <x:c r="D4528" s="240" t="str">
        <x:f t="shared" si="66"/>
        <x:v>Earring</x:v>
      </x:c>
      <x:c r="E4528" s="240">
        <x:v>1</x:v>
      </x:c>
      <x:c r="F4528" s="241" t="s">
        <x:v>9181</x:v>
      </x:c>
      <x:c r="G4528" s="240" t="str">
        <x:f>IF(MID(F4528,LEN(F4528)-2,1)="1","Earring",IF(MID(F4528,LEN(F4528)-2,1)="2","Necklace",IF(MID(F4528,LEN(F4528)-2,1)="3","Bracelet",IF(MID(F4528,LEN(F4528)-2,1)="4","Ring",IF(MID(F4528,LEN(F4528)-2,1)="5","Anklet","")))))</x:f>
        <x:v>Earring</x:v>
      </x:c>
      <x:c r="H4528" s="240">
        <x:v>1</x:v>
      </x:c>
      <x:c r="I4528" s="495"/>
      <x:c r="J4528" s="240" t="s">
        <x:v>10384</x:v>
      </x:c>
      <x:c r="K4528" s="240">
        <x:v>140</x:v>
      </x:c>
    </x:row>
    <x:row r="4529" spans="3:11">
      <x:c r="C4529" s="241" t="s">
        <x:v>8393</x:v>
      </x:c>
      <x:c r="D4529" s="240" t="str">
        <x:f t="shared" si="66"/>
        <x:v>Earring</x:v>
      </x:c>
      <x:c r="E4529" s="240">
        <x:v>1</x:v>
      </x:c>
      <x:c r="F4529" s="813" t="s">
        <x:v>8422</x:v>
      </x:c>
      <x:c r="G4529" s="814" t="s">
        <x:v>4007</x:v>
      </x:c>
      <x:c r="H4529" s="814">
        <x:v>1</x:v>
      </x:c>
      <x:c r="I4529" s="495" t="s">
        <x:v>10339</x:v>
      </x:c>
      <x:c r="J4529" s="240" t="s">
        <x:v>9854</x:v>
      </x:c>
      <x:c r="K4529" s="240">
        <x:v>320</x:v>
      </x:c>
    </x:row>
    <x:row r="4530" spans="3:11">
      <x:c r="C4530" s="241" t="s">
        <x:v>6151</x:v>
      </x:c>
      <x:c r="D4530" s="240" t="str">
        <x:f t="shared" si="66"/>
        <x:v>Earring</x:v>
      </x:c>
      <x:c r="E4530" s="240">
        <x:v>1</x:v>
      </x:c>
      <x:c r="F4530" s="241" t="s">
        <x:v>8421</x:v>
      </x:c>
      <x:c r="G4530" s="240" t="str">
        <x:f>IF(MID(F4530,LEN(F4530)-2,1)="1","Earring",IF(MID(F4530,LEN(F4530)-2,1)="2","Necklace",IF(MID(F4530,LEN(F4530)-2,1)="3","Bracelet",IF(MID(F4530,LEN(F4530)-2,1)="4","Ring",IF(MID(F4530,LEN(F4530)-2,1)="5","Anklet","")))))</x:f>
        <x:v>Necklace</x:v>
      </x:c>
      <x:c r="H4530" s="240">
        <x:v>1</x:v>
      </x:c>
      <x:c r="I4530" s="495" t="s">
        <x:v>6487</x:v>
      </x:c>
      <x:c r="J4530" s="240" t="s">
        <x:v>4183</x:v>
      </x:c>
      <x:c r="K4530" s="240">
        <x:v>330</x:v>
      </x:c>
    </x:row>
    <x:row r="4531" spans="3:11">
      <x:c r="C4531" s="241" t="s">
        <x:v>9181</x:v>
      </x:c>
      <x:c r="D4531" s="240" t="str">
        <x:f t="shared" si="66"/>
        <x:v>Earring</x:v>
      </x:c>
      <x:c r="E4531" s="240">
        <x:v>1</x:v>
      </x:c>
      <x:c r="F4531" s="241" t="s">
        <x:v>1973</x:v>
      </x:c>
      <x:c r="G4531" s="240" t="str">
        <x:f>IF(MID(F4531,LEN(F4531)-2,1)="1","Earring",IF(MID(F4531,LEN(F4531)-2,1)="2","Necklace",IF(MID(F4531,LEN(F4531)-2,1)="3","Bracelet",IF(MID(F4531,LEN(F4531)-2,1)="4","Ring",IF(MID(F4531,LEN(F4531)-2,1)="5","Anklet","")))))</x:f>
        <x:v>Ring</x:v>
      </x:c>
      <x:c r="H4531" s="240">
        <x:v>1</x:v>
      </x:c>
      <x:c r="I4531" s="495"/>
      <x:c r="J4531" s="240" t="s">
        <x:v>12607</x:v>
      </x:c>
      <x:c r="K4531" s="240">
        <x:v>150</x:v>
      </x:c>
    </x:row>
    <x:row r="4532" spans="3:11">
      <x:c r="C4532" s="241" t="s">
        <x:v>5585</x:v>
      </x:c>
      <x:c r="D4532" s="240" t="str">
        <x:f t="shared" si="66"/>
        <x:v>Earring</x:v>
      </x:c>
      <x:c r="E4532" s="240">
        <x:v>1</x:v>
      </x:c>
      <x:c r="F4532" s="402" t="s">
        <x:v>6008</x:v>
      </x:c>
      <x:c r="G4532" s="403" t="str">
        <x:f>IF(MID(F4532,LEN(F4532)-2,1)="1","Earring",IF(MID(F4532,LEN(F4532)-2,1)="2","Necklace",IF(MID(F4532,LEN(F4532)-2,1)="3","Bracelet",IF(MID(F4532,LEN(F4532)-2,1)="4","Ring",IF(MID(F4532,LEN(F4532)-2,1)="5","Anklet","")))))</x:f>
        <x:v>Necklace</x:v>
      </x:c>
      <x:c r="H4532" s="403">
        <x:v>1</x:v>
      </x:c>
      <x:c r="I4532" s="495" t="s">
        <x:v>6487</x:v>
      </x:c>
      <x:c r="J4532" s="240" t="s">
        <x:v>4183</x:v>
      </x:c>
      <x:c r="K4532" s="240">
        <x:v>210</x:v>
      </x:c>
    </x:row>
    <x:row r="4533" spans="3:11">
      <x:c r="C4533" s="241" t="s">
        <x:v>6055</x:v>
      </x:c>
      <x:c r="D4533" s="127" t="s">
        <x:v>9210</x:v>
      </x:c>
      <x:c r="E4533" s="240">
        <x:v>1</x:v>
      </x:c>
      <x:c r="F4533" s="402" t="s">
        <x:v>8499</x:v>
      </x:c>
      <x:c r="G4533" s="403" t="str">
        <x:f>IF(MID(F4533,LEN(F4533)-2,1)="1","Earring",IF(MID(F4533,LEN(F4533)-2,1)="2","Necklace",IF(MID(F4533,LEN(F4533)-2,1)="3","Bracelet",IF(MID(F4533,LEN(F4533)-2,1)="4","Ring",IF(MID(F4533,LEN(F4533)-2,1)="5","Anklet","")))))</x:f>
        <x:v>Ring</x:v>
      </x:c>
      <x:c r="H4533" s="403">
        <x:v>1</x:v>
      </x:c>
      <x:c r="I4533" s="495"/>
      <x:c r="J4533" s="240" t="s">
        <x:v>4183</x:v>
      </x:c>
      <x:c r="K4533" s="240">
        <x:v>200</x:v>
      </x:c>
    </x:row>
    <x:row r="4534" spans="3:11">
      <x:c r="C4534" s="241" t="s">
        <x:v>5961</x:v>
      </x:c>
      <x:c r="D4534" s="127" t="s">
        <x:v>9210</x:v>
      </x:c>
      <x:c r="E4534" s="240">
        <x:v>1</x:v>
      </x:c>
      <x:c r="F4534" s="402" t="s">
        <x:v>9317</x:v>
      </x:c>
      <x:c r="G4534" s="403" t="str">
        <x:f>IF(MID(F4534,LEN(F4534)-2,1)="1","Earring",IF(MID(F4534,LEN(F4534)-2,1)="2","Necklace",IF(MID(F4534,LEN(F4534)-2,1)="3","Bracelet",IF(MID(F4534,LEN(F4534)-2,1)="4","Ring",IF(MID(F4534,LEN(F4534)-2,1)="5","Anklet","")))))</x:f>
        <x:v>Necklace</x:v>
      </x:c>
      <x:c r="H4534" s="403">
        <x:v>1</x:v>
      </x:c>
      <x:c r="I4534" s="495" t="s">
        <x:v>6487</x:v>
      </x:c>
      <x:c r="J4534" s="240" t="s">
        <x:v>4183</x:v>
      </x:c>
      <x:c r="K4534" s="240">
        <x:v>420</x:v>
      </x:c>
    </x:row>
    <x:row r="4535" spans="3:11">
      <x:c r="C4535" s="241" t="s">
        <x:v>12475</x:v>
      </x:c>
      <x:c r="D4535" s="127" t="s">
        <x:v>9210</x:v>
      </x:c>
      <x:c r="E4535" s="240">
        <x:v>1</x:v>
      </x:c>
      <x:c r="F4535" s="402" t="s">
        <x:v>12488</x:v>
      </x:c>
      <x:c r="G4535" s="403" t="s">
        <x:v>4007</x:v>
      </x:c>
      <x:c r="H4535" s="403">
        <x:v>1</x:v>
      </x:c>
      <x:c r="I4535" s="495" t="s">
        <x:v>10339</x:v>
      </x:c>
      <x:c r="J4535" s="240" t="s">
        <x:v>9854</x:v>
      </x:c>
      <x:c r="K4535" s="240">
        <x:v>310</x:v>
      </x:c>
    </x:row>
    <x:row r="4536" spans="3:11">
      <x:c r="C4536" s="241" t="s">
        <x:v>8473</x:v>
      </x:c>
      <x:c r="D4536" s="240" t="str">
        <x:f t="shared" ref="D4536:D4545" si="67">IF(MID(C4536,LEN(C4536)-2,1)="1","Earring",IF(MID(C4536,LEN(C4536)-2,1)="2","Necklace",IF(MID(C4536,LEN(C4536)-2,1)="3","Bracelet",IF(MID(C4536,LEN(C4536)-2,1)="4","Ring",IF(MID(C4536,LEN(C4536)-2,1)="5","Anklet","")))))</x:f>
        <x:v>Necklace</x:v>
      </x:c>
      <x:c r="E4536" s="240">
        <x:v>1</x:v>
      </x:c>
      <x:c r="F4536" s="241" t="s">
        <x:v>5581</x:v>
      </x:c>
      <x:c r="G4536" s="240" t="str">
        <x:f>IF(MID(F4536,LEN(F4536)-2,1)="1","Earring",IF(MID(F4536,LEN(F4536)-2,1)="2","Necklace",IF(MID(F4536,LEN(F4536)-2,1)="3","Bracelet",IF(MID(F4536,LEN(F4536)-2,1)="4","Ring",IF(MID(F4536,LEN(F4536)-2,1)="5","Anklet","")))))</x:f>
        <x:v>Anklet</x:v>
      </x:c>
      <x:c r="H4536" s="240">
        <x:v>1</x:v>
      </x:c>
      <x:c r="I4536" s="495"/>
      <x:c r="J4536" s="240" t="s">
        <x:v>10384</x:v>
      </x:c>
      <x:c r="K4536" s="240">
        <x:v>180</x:v>
      </x:c>
    </x:row>
    <x:row r="4537" spans="3:11">
      <x:c r="C4537" s="241" t="s">
        <x:v>8421</x:v>
      </x:c>
      <x:c r="D4537" s="240" t="str">
        <x:f t="shared" si="67"/>
        <x:v>Necklace</x:v>
      </x:c>
      <x:c r="E4537" s="240">
        <x:v>1</x:v>
      </x:c>
      <x:c r="F4537" s="241" t="s">
        <x:v>5585</x:v>
      </x:c>
      <x:c r="G4537" s="240" t="str">
        <x:f>IF(MID(F4537,LEN(F4537)-2,1)="1","Earring",IF(MID(F4537,LEN(F4537)-2,1)="2","Necklace",IF(MID(F4537,LEN(F4537)-2,1)="3","Bracelet",IF(MID(F4537,LEN(F4537)-2,1)="4","Ring",IF(MID(F4537,LEN(F4537)-2,1)="5","Anklet","")))))</x:f>
        <x:v>Earring</x:v>
      </x:c>
      <x:c r="H4537" s="240">
        <x:v>1</x:v>
      </x:c>
      <x:c r="I4537" s="495" t="s">
        <x:v>6487</x:v>
      </x:c>
      <x:c r="J4537" s="240" t="s">
        <x:v>10384</x:v>
      </x:c>
      <x:c r="K4537" s="240">
        <x:v>190</x:v>
      </x:c>
    </x:row>
    <x:row r="4538" spans="3:11">
      <x:c r="C4538" s="241" t="s">
        <x:v>6008</x:v>
      </x:c>
      <x:c r="D4538" s="240" t="str">
        <x:f t="shared" si="67"/>
        <x:v>Necklace</x:v>
      </x:c>
      <x:c r="E4538" s="240">
        <x:v>1</x:v>
      </x:c>
      <x:c r="F4538" s="241" t="s">
        <x:v>9146</x:v>
      </x:c>
      <x:c r="G4538" s="240" t="str">
        <x:f>IF(MID(F4538,LEN(F4538)-2,1)="1","Earring",IF(MID(F4538,LEN(F4538)-2,1)="2","Necklace",IF(MID(F4538,LEN(F4538)-2,1)="3","Bracelet",IF(MID(F4538,LEN(F4538)-2,1)="4","Ring",IF(MID(F4538,LEN(F4538)-2,1)="5","Anklet","")))))</x:f>
        <x:v>Necklace</x:v>
      </x:c>
      <x:c r="H4538" s="240">
        <x:v>1</x:v>
      </x:c>
      <x:c r="I4538" s="495" t="s">
        <x:v>10339</x:v>
      </x:c>
      <x:c r="J4538" s="240" t="s">
        <x:v>10384</x:v>
      </x:c>
      <x:c r="K4538" s="240">
        <x:v>180</x:v>
      </x:c>
    </x:row>
    <x:row r="4539" spans="3:11">
      <x:c r="C4539" s="241" t="s">
        <x:v>9317</x:v>
      </x:c>
      <x:c r="D4539" s="240" t="str">
        <x:f t="shared" si="67"/>
        <x:v>Necklace</x:v>
      </x:c>
      <x:c r="E4539" s="240">
        <x:v>1</x:v>
      </x:c>
      <x:c r="F4539" s="241" t="s">
        <x:v>2007</x:v>
      </x:c>
      <x:c r="G4539" s="240" t="str">
        <x:f>IF(MID(F4539,LEN(F4539)-2,1)="1","Earring",IF(MID(F4539,LEN(F4539)-2,1)="2","Necklace",IF(MID(F4539,LEN(F4539)-2,1)="3","Bracelet",IF(MID(F4539,LEN(F4539)-2,1)="4","Ring",IF(MID(F4539,LEN(F4539)-2,1)="5","Anklet","")))))</x:f>
        <x:v>Bracelet</x:v>
      </x:c>
      <x:c r="H4539" s="240">
        <x:v>1</x:v>
      </x:c>
      <x:c r="I4539" s="495"/>
      <x:c r="J4539" s="240" t="s">
        <x:v>10384</x:v>
      </x:c>
      <x:c r="K4539" s="240">
        <x:v>190</x:v>
      </x:c>
    </x:row>
    <x:row r="4540" spans="3:11">
      <x:c r="C4540" s="241" t="s">
        <x:v>9146</x:v>
      </x:c>
      <x:c r="D4540" s="240" t="str">
        <x:f t="shared" si="67"/>
        <x:v>Necklace</x:v>
      </x:c>
      <x:c r="E4540" s="240">
        <x:v>1</x:v>
      </x:c>
      <x:c r="F4540" s="241" t="s">
        <x:v>8498</x:v>
      </x:c>
      <x:c r="G4540" s="240" t="str">
        <x:f>IF(MID(F4540,LEN(F4540)-2,1)="1","Earring",IF(MID(F4540,LEN(F4540)-2,1)="2","Necklace",IF(MID(F4540,LEN(F4540)-2,1)="3","Bracelet",IF(MID(F4540,LEN(F4540)-2,1)="4","Ring",IF(MID(F4540,LEN(F4540)-2,1)="5","Anklet","")))))</x:f>
        <x:v>Bracelet</x:v>
      </x:c>
      <x:c r="H4540" s="240">
        <x:v>1</x:v>
      </x:c>
      <x:c r="I4540" s="495" t="s">
        <x:v>10339</x:v>
      </x:c>
      <x:c r="J4540" s="240" t="s">
        <x:v>10384</x:v>
      </x:c>
      <x:c r="K4540" s="240">
        <x:v>200</x:v>
      </x:c>
    </x:row>
    <x:row r="4541" spans="3:11">
      <x:c r="C4541" s="241" t="s">
        <x:v>12245</x:v>
      </x:c>
      <x:c r="D4541" s="240" t="str">
        <x:f t="shared" si="67"/>
        <x:v>Necklace</x:v>
      </x:c>
      <x:c r="E4541" s="240">
        <x:v>1</x:v>
      </x:c>
      <x:c r="F4541" s="280" t="s">
        <x:v>6055</x:v>
      </x:c>
      <x:c r="G4541" s="234" t="s">
        <x:v>9210</x:v>
      </x:c>
      <x:c r="H4541" s="281">
        <x:v>1</x:v>
      </x:c>
      <x:c r="I4541" s="495" t="s">
        <x:v>10339</x:v>
      </x:c>
      <x:c r="J4541" s="240" t="s">
        <x:v>10384</x:v>
      </x:c>
      <x:c r="K4541" s="240">
        <x:v>160</x:v>
      </x:c>
    </x:row>
    <x:row r="4542" spans="3:11">
      <x:c r="C4542" s="241" t="s">
        <x:v>5548</x:v>
      </x:c>
      <x:c r="D4542" s="240" t="str">
        <x:f t="shared" si="67"/>
        <x:v>Ring</x:v>
      </x:c>
      <x:c r="E4542" s="240">
        <x:v>1</x:v>
      </x:c>
      <x:c r="F4542" s="280" t="s">
        <x:v>5961</x:v>
      </x:c>
      <x:c r="G4542" s="234" t="s">
        <x:v>9210</x:v>
      </x:c>
      <x:c r="H4542" s="281">
        <x:v>1</x:v>
      </x:c>
      <x:c r="I4542" s="495"/>
      <x:c r="J4542" s="240" t="s">
        <x:v>10384</x:v>
      </x:c>
      <x:c r="K4542" s="240">
        <x:v>180</x:v>
      </x:c>
    </x:row>
    <x:row r="4543" spans="3:11">
      <x:c r="C4543" s="241" t="s">
        <x:v>1973</x:v>
      </x:c>
      <x:c r="D4543" s="240" t="str">
        <x:f t="shared" si="67"/>
        <x:v>Ring</x:v>
      </x:c>
      <x:c r="E4543" s="240">
        <x:v>1</x:v>
      </x:c>
      <x:c r="F4543" s="280" t="s">
        <x:v>8483</x:v>
      </x:c>
      <x:c r="G4543" s="281" t="str">
        <x:f>IF(MID(F4543,LEN(F4543)-2,1)="1","Earring",IF(MID(F4543,LEN(F4543)-2,1)="2","Necklace",IF(MID(F4543,LEN(F4543)-2,1)="3","Bracelet",IF(MID(F4543,LEN(F4543)-2,1)="4","Ring",IF(MID(F4543,LEN(F4543)-2,1)="5","Anklet","")))))</x:f>
        <x:v>Ring</x:v>
      </x:c>
      <x:c r="H4543" s="281">
        <x:v>1</x:v>
      </x:c>
      <x:c r="I4543" s="495" t="s">
        <x:v>6487</x:v>
      </x:c>
      <x:c r="J4543" s="240" t="s">
        <x:v>10384</x:v>
      </x:c>
      <x:c r="K4543" s="240">
        <x:v>240</x:v>
      </x:c>
    </x:row>
    <x:row r="4544" spans="3:11">
      <x:c r="C4544" s="241" t="s">
        <x:v>8499</x:v>
      </x:c>
      <x:c r="D4544" s="240" t="str">
        <x:f t="shared" si="67"/>
        <x:v>Ring</x:v>
      </x:c>
      <x:c r="E4544" s="240">
        <x:v>1</x:v>
      </x:c>
      <x:c r="F4544" s="280" t="s">
        <x:v>12245</x:v>
      </x:c>
      <x:c r="G4544" s="281" t="str">
        <x:f>IF(MID(F4544,LEN(F4544)-2,1)="1","Earring",IF(MID(F4544,LEN(F4544)-2,1)="2","Necklace",IF(MID(F4544,LEN(F4544)-2,1)="3","Bracelet",IF(MID(F4544,LEN(F4544)-2,1)="4","Ring",IF(MID(F4544,LEN(F4544)-2,1)="5","Anklet","")))))</x:f>
        <x:v>Necklace</x:v>
      </x:c>
      <x:c r="H4544" s="281">
        <x:v>1</x:v>
      </x:c>
      <x:c r="I4544" s="495"/>
      <x:c r="J4544" s="240" t="s">
        <x:v>10384</x:v>
      </x:c>
      <x:c r="K4544" s="240">
        <x:v>170</x:v>
      </x:c>
    </x:row>
    <x:row r="4545" spans="3:11">
      <x:c r="C4545" s="241" t="s">
        <x:v>8483</x:v>
      </x:c>
      <x:c r="D4545" s="240" t="str">
        <x:f t="shared" si="67"/>
        <x:v>Ring</x:v>
      </x:c>
      <x:c r="E4545" s="240">
        <x:v>1</x:v>
      </x:c>
      <x:c r="F4545" s="280" t="s">
        <x:v>12475</x:v>
      </x:c>
      <x:c r="G4545" s="234" t="s">
        <x:v>9210</x:v>
      </x:c>
      <x:c r="H4545" s="281">
        <x:v>1</x:v>
      </x:c>
      <x:c r="I4545" s="495"/>
      <x:c r="J4545" s="240" t="s">
        <x:v>10384</x:v>
      </x:c>
      <x:c r="K4545" s="240">
        <x:v>190</x:v>
      </x:c>
    </x:row>
    <x:row r="4546" spans="5:5">
      <x:c r="E4546" s="240">
        <x:f>SUM(E4522:E4545)</x:f>
        <x:v>24</x:v>
      </x:c>
    </x:row>
    <x:row r="4547" spans="1:11">
      <x:c r="A4547" s="232">
        <x:v>46021</x:v>
      </x:c>
      <x:c r="B4547" s="499" t="s">
        <x:v>10377</x:v>
      </x:c>
      <x:c r="C4547" s="241" t="s">
        <x:v>5570</x:v>
      </x:c>
      <x:c r="D4547" s="240" t="s">
        <x:v>4007</x:v>
      </x:c>
      <x:c r="E4547" s="240">
        <x:v>1</x:v>
      </x:c>
      <x:c r="F4547" s="241" t="s">
        <x:v>7810</x:v>
      </x:c>
      <x:c r="G4547" s="240" t="str">
        <x:f>IF(MID(F4547,LEN(F4547)-2,1)="1","Earring",IF(MID(F4547,LEN(F4547)-2,1)="2","Necklace",IF(MID(F4547,LEN(F4547)-2,1)="3","Bracelet",IF(MID(F4547,LEN(F4547)-2,1)="4","Ring",IF(MID(F4547,LEN(F4547)-2,1)="5","Anklet","")))))</x:f>
        <x:v>Ring</x:v>
      </x:c>
      <x:c r="H4547" s="240">
        <x:v>1</x:v>
      </x:c>
      <x:c r="I4547" s="495"/>
      <x:c r="J4547" s="240" t="s">
        <x:v>10384</x:v>
      </x:c>
      <x:c r="K4547" s="240">
        <x:v>120</x:v>
      </x:c>
    </x:row>
    <x:row r="4548" spans="3:11">
      <x:c r="C4548" s="241" t="s">
        <x:v>7497</x:v>
      </x:c>
      <x:c r="D4548" s="240" t="s">
        <x:v>4007</x:v>
      </x:c>
      <x:c r="E4548" s="240">
        <x:v>1</x:v>
      </x:c>
      <x:c r="F4548" s="241" t="s">
        <x:v>2316</x:v>
      </x:c>
      <x:c r="G4548" s="240" t="str">
        <x:f>IF(MID(F4548,LEN(F4548)-2,1)="1","Earring",IF(MID(F4548,LEN(F4548)-2,1)="2","Necklace",IF(MID(F4548,LEN(F4548)-2,1)="3","Bracelet",IF(MID(F4548,LEN(F4548)-2,1)="4","Ring",IF(MID(F4548,LEN(F4548)-2,1)="5","Anklet","")))))</x:f>
        <x:v>Ring</x:v>
      </x:c>
      <x:c r="H4548" s="240">
        <x:v>1</x:v>
      </x:c>
      <x:c r="I4548" s="495" t="s">
        <x:v>6487</x:v>
      </x:c>
      <x:c r="J4548" s="240" t="s">
        <x:v>10384</x:v>
      </x:c>
      <x:c r="K4548" s="240">
        <x:v>120</x:v>
      </x:c>
    </x:row>
    <x:row r="4549" spans="3:11">
      <x:c r="C4549" s="241" t="s">
        <x:v>1949</x:v>
      </x:c>
      <x:c r="D4549" s="240" t="str">
        <x:f t="shared" ref="D4549:D4563" si="68">IF(MID(C4549,LEN(C4549)-2,1)="1","Earring",IF(MID(C4549,LEN(C4549)-2,1)="2","Necklace",IF(MID(C4549,LEN(C4549)-2,1)="3","Bracelet",IF(MID(C4549,LEN(C4549)-2,1)="4","Ring",IF(MID(C4549,LEN(C4549)-2,1)="5","Anklet","")))))</x:f>
        <x:v>Earring</x:v>
      </x:c>
      <x:c r="E4549" s="240">
        <x:v>1</x:v>
      </x:c>
      <x:c r="F4549" s="817" t="s">
        <x:v>1949</x:v>
      </x:c>
      <x:c r="G4549" s="818" t="str">
        <x:f>IF(MID(F4549,LEN(F4549)-2,1)="1","Earring",IF(MID(F4549,LEN(F4549)-2,1)="2","Necklace",IF(MID(F4549,LEN(F4549)-2,1)="3","Bracelet",IF(MID(F4549,LEN(F4549)-2,1)="4","Ring",IF(MID(F4549,LEN(F4549)-2,1)="5","Anklet","")))))</x:f>
        <x:v>Earring</x:v>
      </x:c>
      <x:c r="H4549" s="818">
        <x:v>1</x:v>
      </x:c>
      <x:c r="I4549" s="495" t="s">
        <x:v>6487</x:v>
      </x:c>
      <x:c r="J4549" s="240" t="s">
        <x:v>9854</x:v>
      </x:c>
      <x:c r="K4549" s="240">
        <x:v>150</x:v>
      </x:c>
    </x:row>
    <x:row r="4550" spans="3:11">
      <x:c r="C4550" s="241" t="s">
        <x:v>9209</x:v>
      </x:c>
      <x:c r="D4550" s="240" t="str">
        <x:f t="shared" si="68"/>
        <x:v>Earring</x:v>
      </x:c>
      <x:c r="E4550" s="240">
        <x:v>1</x:v>
      </x:c>
      <x:c r="F4550" s="241" t="s">
        <x:v>4509</x:v>
      </x:c>
      <x:c r="G4550" s="240" t="str">
        <x:f>IF(MID(F4550,LEN(F4550)-2,1)="1","Earring",IF(MID(F4550,LEN(F4550)-2,1)="2","Necklace",IF(MID(F4550,LEN(F4550)-2,1)="3","Bracelet",IF(MID(F4550,LEN(F4550)-2,1)="4","Ring",IF(MID(F4550,LEN(F4550)-2,1)="5","Anklet","")))))</x:f>
        <x:v>Ring</x:v>
      </x:c>
      <x:c r="H4550" s="240">
        <x:v>1</x:v>
      </x:c>
      <x:c r="I4550" s="495" t="s">
        <x:v>10339</x:v>
      </x:c>
      <x:c r="J4550" s="240" t="s">
        <x:v>10384</x:v>
      </x:c>
      <x:c r="K4550" s="240">
        <x:v>160</x:v>
      </x:c>
    </x:row>
    <x:row r="4551" spans="3:11">
      <x:c r="C4551" s="241" t="s">
        <x:v>12505</x:v>
      </x:c>
      <x:c r="D4551" s="240" t="str">
        <x:f t="shared" si="68"/>
        <x:v>Earring</x:v>
      </x:c>
      <x:c r="E4551" s="240">
        <x:v>1</x:v>
      </x:c>
      <x:c r="F4551" s="393" t="s">
        <x:v>9209</x:v>
      </x:c>
      <x:c r="G4551" s="394" t="str">
        <x:f>IF(MID(F4551,LEN(F4551)-2,1)="1","Earring",IF(MID(F4551,LEN(F4551)-2,1)="2","Necklace",IF(MID(F4551,LEN(F4551)-2,1)="3","Bracelet",IF(MID(F4551,LEN(F4551)-2,1)="4","Ring",IF(MID(F4551,LEN(F4551)-2,1)="5","Anklet","")))))</x:f>
        <x:v>Earring</x:v>
      </x:c>
      <x:c r="H4551" s="394">
        <x:v>1</x:v>
      </x:c>
      <x:c r="I4551" s="495"/>
      <x:c r="J4551" s="240" t="s">
        <x:v>4183</x:v>
      </x:c>
      <x:c r="K4551" s="240">
        <x:v>150</x:v>
      </x:c>
    </x:row>
    <x:row r="4552" spans="3:11">
      <x:c r="C4552" s="241" t="s">
        <x:v>12663</x:v>
      </x:c>
      <x:c r="D4552" s="240" t="str">
        <x:f t="shared" si="68"/>
        <x:v>Earring</x:v>
      </x:c>
      <x:c r="E4552" s="240">
        <x:v>1</x:v>
      </x:c>
      <x:c r="F4552" s="393" t="s">
        <x:v>4447</x:v>
      </x:c>
      <x:c r="G4552" s="394" t="str">
        <x:f>IF(MID(F4552,LEN(F4552)-2,1)="1","Earring",IF(MID(F4552,LEN(F4552)-2,1)="2","Necklace",IF(MID(F4552,LEN(F4552)-2,1)="3","Bracelet",IF(MID(F4552,LEN(F4552)-2,1)="4","Ring",IF(MID(F4552,LEN(F4552)-2,1)="5","Anklet","")))))</x:f>
        <x:v>Necklace</x:v>
      </x:c>
      <x:c r="H4552" s="394">
        <x:v>1</x:v>
      </x:c>
      <x:c r="I4552" s="495" t="s">
        <x:v>6487</x:v>
      </x:c>
      <x:c r="J4552" s="240" t="s">
        <x:v>4183</x:v>
      </x:c>
      <x:c r="K4552" s="240">
        <x:v>240</x:v>
      </x:c>
    </x:row>
    <x:row r="4553" spans="3:11">
      <x:c r="C4553" s="241" t="s">
        <x:v>4447</x:v>
      </x:c>
      <x:c r="D4553" s="240" t="str">
        <x:f t="shared" si="68"/>
        <x:v>Necklace</x:v>
      </x:c>
      <x:c r="E4553" s="240">
        <x:v>1</x:v>
      </x:c>
      <x:c r="F4553" s="393" t="s">
        <x:v>8547</x:v>
      </x:c>
      <x:c r="G4553" s="394" t="str">
        <x:f>IF(MID(F4553,LEN(F4553)-2,1)="1","Earring",IF(MID(F4553,LEN(F4553)-2,1)="2","Necklace",IF(MID(F4553,LEN(F4553)-2,1)="3","Bracelet",IF(MID(F4553,LEN(F4553)-2,1)="4","Ring",IF(MID(F4553,LEN(F4553)-2,1)="5","Anklet","")))))</x:f>
        <x:v>Ring</x:v>
      </x:c>
      <x:c r="H4553" s="394">
        <x:v>1</x:v>
      </x:c>
      <x:c r="I4553" s="495"/>
      <x:c r="J4553" s="240" t="s">
        <x:v>10384</x:v>
      </x:c>
      <x:c r="K4553" s="240">
        <x:v>190</x:v>
      </x:c>
    </x:row>
    <x:row r="4554" spans="3:11">
      <x:c r="C4554" s="241" t="s">
        <x:v>6023</x:v>
      </x:c>
      <x:c r="D4554" s="240" t="str">
        <x:f t="shared" si="68"/>
        <x:v>Necklace</x:v>
      </x:c>
      <x:c r="E4554" s="240">
        <x:v>1</x:v>
      </x:c>
      <x:c r="F4554" s="393" t="s">
        <x:v>6023</x:v>
      </x:c>
      <x:c r="G4554" s="394" t="str">
        <x:f>IF(MID(F4554,LEN(F4554)-2,1)="1","Earring",IF(MID(F4554,LEN(F4554)-2,1)="2","Necklace",IF(MID(F4554,LEN(F4554)-2,1)="3","Bracelet",IF(MID(F4554,LEN(F4554)-2,1)="4","Ring",IF(MID(F4554,LEN(F4554)-2,1)="5","Anklet","")))))</x:f>
        <x:v>Necklace</x:v>
      </x:c>
      <x:c r="H4554" s="394">
        <x:v>1</x:v>
      </x:c>
      <x:c r="I4554" s="495" t="s">
        <x:v>10339</x:v>
      </x:c>
      <x:c r="J4554" s="240" t="s">
        <x:v>12607</x:v>
      </x:c>
      <x:c r="K4554" s="240">
        <x:v>150</x:v>
      </x:c>
    </x:row>
    <x:row r="4555" spans="3:11">
      <x:c r="C4555" s="241" t="s">
        <x:v>8420</x:v>
      </x:c>
      <x:c r="D4555" s="240" t="str">
        <x:f t="shared" si="68"/>
        <x:v>Necklace</x:v>
      </x:c>
      <x:c r="E4555" s="240">
        <x:v>1</x:v>
      </x:c>
      <x:c r="F4555" s="241" t="s">
        <x:v>8499</x:v>
      </x:c>
      <x:c r="G4555" s="240" t="str">
        <x:f>IF(MID(F4555,LEN(F4555)-2,1)="1","Earring",IF(MID(F4555,LEN(F4555)-2,1)="2","Necklace",IF(MID(F4555,LEN(F4555)-2,1)="3","Bracelet",IF(MID(F4555,LEN(F4555)-2,1)="4","Ring",IF(MID(F4555,LEN(F4555)-2,1)="5","Anklet","")))))</x:f>
        <x:v>Ring</x:v>
      </x:c>
      <x:c r="H4555" s="240">
        <x:v>1</x:v>
      </x:c>
      <x:c r="I4555" s="495" t="s">
        <x:v>6487</x:v>
      </x:c>
      <x:c r="J4555" s="240" t="s">
        <x:v>4183</x:v>
      </x:c>
      <x:c r="K4555" s="240">
        <x:v>200</x:v>
      </x:c>
    </x:row>
    <x:row r="4556" spans="3:11">
      <x:c r="C4556" s="241" t="s">
        <x:v>2536</x:v>
      </x:c>
      <x:c r="D4556" s="240" t="str">
        <x:f t="shared" si="68"/>
        <x:v>Necklace</x:v>
      </x:c>
      <x:c r="E4556" s="240">
        <x:v>1</x:v>
      </x:c>
      <x:c r="F4556" s="241" t="s">
        <x:v>5570</x:v>
      </x:c>
      <x:c r="G4556" s="240" t="s">
        <x:v>4007</x:v>
      </x:c>
      <x:c r="H4556" s="240">
        <x:v>1</x:v>
      </x:c>
      <x:c r="I4556" s="495" t="s">
        <x:v>6487</x:v>
      </x:c>
      <x:c r="J4556" s="240" t="s">
        <x:v>9854</x:v>
      </x:c>
      <x:c r="K4556" s="240">
        <x:v>350</x:v>
      </x:c>
    </x:row>
    <x:row r="4557" spans="3:11">
      <x:c r="C4557" s="241" t="s">
        <x:v>2471</x:v>
      </x:c>
      <x:c r="D4557" s="240" t="str">
        <x:f t="shared" si="68"/>
        <x:v>Necklace</x:v>
      </x:c>
      <x:c r="E4557" s="240">
        <x:v>1</x:v>
      </x:c>
      <x:c r="F4557" s="241" t="s">
        <x:v>7497</x:v>
      </x:c>
      <x:c r="G4557" s="240" t="s">
        <x:v>4007</x:v>
      </x:c>
      <x:c r="H4557" s="240">
        <x:v>1</x:v>
      </x:c>
      <x:c r="I4557" s="495" t="s">
        <x:v>10339</x:v>
      </x:c>
      <x:c r="J4557" s="240" t="s">
        <x:v>9854</x:v>
      </x:c>
      <x:c r="K4557" s="240">
        <x:v>360</x:v>
      </x:c>
    </x:row>
    <x:row r="4558" spans="3:11">
      <x:c r="C4558" s="241" t="s">
        <x:v>12674</x:v>
      </x:c>
      <x:c r="D4558" s="240" t="str">
        <x:f t="shared" si="68"/>
        <x:v>Ring</x:v>
      </x:c>
      <x:c r="E4558" s="240">
        <x:v>1</x:v>
      </x:c>
      <x:c r="F4558" s="396" t="s">
        <x:v>8420</x:v>
      </x:c>
      <x:c r="G4558" s="397" t="str">
        <x:f>IF(MID(F4558,LEN(F4558)-2,1)="1","Earring",IF(MID(F4558,LEN(F4558)-2,1)="2","Necklace",IF(MID(F4558,LEN(F4558)-2,1)="3","Bracelet",IF(MID(F4558,LEN(F4558)-2,1)="4","Ring",IF(MID(F4558,LEN(F4558)-2,1)="5","Anklet","")))))</x:f>
        <x:v>Necklace</x:v>
      </x:c>
      <x:c r="H4558" s="397">
        <x:v>1</x:v>
      </x:c>
      <x:c r="I4558" s="495" t="s">
        <x:v>6487</x:v>
      </x:c>
      <x:c r="J4558" s="240" t="s">
        <x:v>10384</x:v>
      </x:c>
      <x:c r="K4558" s="240">
        <x:v>190</x:v>
      </x:c>
    </x:row>
    <x:row r="4559" spans="3:11">
      <x:c r="C4559" s="241" t="s">
        <x:v>5712</x:v>
      </x:c>
      <x:c r="D4559" s="240" t="str">
        <x:f t="shared" si="68"/>
        <x:v>Ring</x:v>
      </x:c>
      <x:c r="E4559" s="240">
        <x:v>1</x:v>
      </x:c>
      <x:c r="F4559" s="396" t="s">
        <x:v>12520</x:v>
      </x:c>
      <x:c r="G4559" s="397" t="str">
        <x:f>IF(MID(F4559,LEN(F4559)-2,1)="1","Earring",IF(MID(F4559,LEN(F4559)-2,1)="2","Necklace",IF(MID(F4559,LEN(F4559)-2,1)="3","Bracelet",IF(MID(F4559,LEN(F4559)-2,1)="4","Ring",IF(MID(F4559,LEN(F4559)-2,1)="5","Anklet","")))))</x:f>
        <x:v>Ring</x:v>
      </x:c>
      <x:c r="H4559" s="397">
        <x:v>1</x:v>
      </x:c>
      <x:c r="I4559" s="495" t="s">
        <x:v>6487</x:v>
      </x:c>
      <x:c r="J4559" s="240" t="s">
        <x:v>10384</x:v>
      </x:c>
      <x:c r="K4559" s="240">
        <x:v>150</x:v>
      </x:c>
    </x:row>
    <x:row r="4560" spans="3:11">
      <x:c r="C4560" s="241" t="s">
        <x:v>4509</x:v>
      </x:c>
      <x:c r="D4560" s="240" t="str">
        <x:f t="shared" si="68"/>
        <x:v>Ring</x:v>
      </x:c>
      <x:c r="E4560" s="240">
        <x:v>1</x:v>
      </x:c>
      <x:c r="F4560" s="396" t="s">
        <x:v>12505</x:v>
      </x:c>
      <x:c r="G4560" s="397" t="str">
        <x:f>IF(MID(F4560,LEN(F4560)-2,1)="1","Earring",IF(MID(F4560,LEN(F4560)-2,1)="2","Necklace",IF(MID(F4560,LEN(F4560)-2,1)="3","Bracelet",IF(MID(F4560,LEN(F4560)-2,1)="4","Ring",IF(MID(F4560,LEN(F4560)-2,1)="5","Anklet","")))))</x:f>
        <x:v>Earring</x:v>
      </x:c>
      <x:c r="H4560" s="397">
        <x:v>1</x:v>
      </x:c>
      <x:c r="I4560" s="495"/>
      <x:c r="J4560" s="240" t="s">
        <x:v>4183</x:v>
      </x:c>
      <x:c r="K4560" s="240">
        <x:v>160</x:v>
      </x:c>
    </x:row>
    <x:row r="4561" spans="3:11">
      <x:c r="C4561" s="241" t="s">
        <x:v>8547</x:v>
      </x:c>
      <x:c r="D4561" s="240" t="str">
        <x:f t="shared" si="68"/>
        <x:v>Ring</x:v>
      </x:c>
      <x:c r="E4561" s="240">
        <x:v>1</x:v>
      </x:c>
      <x:c r="F4561" s="396" t="s">
        <x:v>2536</x:v>
      </x:c>
      <x:c r="G4561" s="397" t="str">
        <x:f>IF(MID(F4561,LEN(F4561)-2,1)="1","Earring",IF(MID(F4561,LEN(F4561)-2,1)="2","Necklace",IF(MID(F4561,LEN(F4561)-2,1)="3","Bracelet",IF(MID(F4561,LEN(F4561)-2,1)="4","Ring",IF(MID(F4561,LEN(F4561)-2,1)="5","Anklet","")))))</x:f>
        <x:v>Necklace</x:v>
      </x:c>
      <x:c r="H4561" s="397">
        <x:v>1</x:v>
      </x:c>
      <x:c r="I4561" s="495" t="s">
        <x:v>10339</x:v>
      </x:c>
      <x:c r="J4561" s="240" t="s">
        <x:v>4183</x:v>
      </x:c>
      <x:c r="K4561" s="240">
        <x:v>270</x:v>
      </x:c>
    </x:row>
    <x:row r="4562" spans="3:11">
      <x:c r="C4562" s="241" t="s">
        <x:v>8499</x:v>
      </x:c>
      <x:c r="D4562" s="240" t="str">
        <x:f t="shared" si="68"/>
        <x:v>Ring</x:v>
      </x:c>
      <x:c r="E4562" s="240">
        <x:v>1</x:v>
      </x:c>
      <x:c r="F4562" s="396" t="s">
        <x:v>2471</x:v>
      </x:c>
      <x:c r="G4562" s="397" t="str">
        <x:f>IF(MID(F4562,LEN(F4562)-2,1)="1","Earring",IF(MID(F4562,LEN(F4562)-2,1)="2","Necklace",IF(MID(F4562,LEN(F4562)-2,1)="3","Bracelet",IF(MID(F4562,LEN(F4562)-2,1)="4","Ring",IF(MID(F4562,LEN(F4562)-2,1)="5","Anklet","")))))</x:f>
        <x:v>Necklace</x:v>
      </x:c>
      <x:c r="H4562" s="397">
        <x:v>1</x:v>
      </x:c>
      <x:c r="I4562" s="495"/>
      <x:c r="J4562" s="240" t="s">
        <x:v>10384</x:v>
      </x:c>
      <x:c r="K4562" s="240">
        <x:v>160</x:v>
      </x:c>
    </x:row>
    <x:row r="4563" spans="3:11">
      <x:c r="C4563" s="241" t="s">
        <x:v>12520</x:v>
      </x:c>
      <x:c r="D4563" s="240" t="str">
        <x:f t="shared" si="68"/>
        <x:v>Ring</x:v>
      </x:c>
      <x:c r="E4563" s="240">
        <x:v>1</x:v>
      </x:c>
      <x:c r="F4563" s="396" t="s">
        <x:v>12663</x:v>
      </x:c>
      <x:c r="G4563" s="397" t="str">
        <x:f>IF(MID(F4563,LEN(F4563)-2,1)="1","Earring",IF(MID(F4563,LEN(F4563)-2,1)="2","Necklace",IF(MID(F4563,LEN(F4563)-2,1)="3","Bracelet",IF(MID(F4563,LEN(F4563)-2,1)="4","Ring",IF(MID(F4563,LEN(F4563)-2,1)="5","Anklet","")))))</x:f>
        <x:v>Earring</x:v>
      </x:c>
      <x:c r="H4563" s="397">
        <x:v>1</x:v>
      </x:c>
      <x:c r="I4563" s="495"/>
      <x:c r="J4563" s="240" t="s">
        <x:v>4183</x:v>
      </x:c>
      <x:c r="K4563" s="240">
        <x:v>190</x:v>
      </x:c>
    </x:row>
    <x:row r="4564" spans="5:5">
      <x:c r="E4564" s="240">
        <x:f>SUM(E4547:E4563)</x:f>
        <x:v>17</x:v>
      </x:c>
    </x:row>
    <x:row r="4565" spans="1:11">
      <x:c r="A4565" s="232">
        <x:v>46022</x:v>
      </x:c>
      <x:c r="B4565" s="499" t="s">
        <x:v>10352</x:v>
      </x:c>
      <x:c r="C4565" s="241" t="s">
        <x:v>8074</x:v>
      </x:c>
      <x:c r="D4565" s="240" t="str">
        <x:f t="shared" ref="D4565:D4574" si="69">IF(MID(C4565,LEN(C4565)-2,1)="1","Earring",IF(MID(C4565,LEN(C4565)-2,1)="2","Necklace",IF(MID(C4565,LEN(C4565)-2,1)="3","Bracelet",IF(MID(C4565,LEN(C4565)-2,1)="4","Ring",IF(MID(C4565,LEN(C4565)-2,1)="5","Anklet","")))))</x:f>
        <x:v>Bracelet</x:v>
      </x:c>
      <x:c r="E4565" s="240">
        <x:v>1</x:v>
      </x:c>
      <x:c r="F4565" s="408" t="s">
        <x:v>11303</x:v>
      </x:c>
      <x:c r="G4565" s="409" t="str">
        <x:f>IF(MID(F4565,LEN(F4565)-2,1)="1","Earring",IF(MID(F4565,LEN(F4565)-2,1)="2","Necklace",IF(MID(F4565,LEN(F4565)-2,1)="3","Bracelet",IF(MID(F4565,LEN(F4565)-2,1)="4","Ring",IF(MID(F4565,LEN(F4565)-2,1)="5","Anklet","")))))</x:f>
        <x:v>Bracelet</x:v>
      </x:c>
      <x:c r="H4565" s="409">
        <x:v>1</x:v>
      </x:c>
      <x:c r="I4565" s="495" t="s">
        <x:v>6487</x:v>
      </x:c>
      <x:c r="J4565" s="240" t="s">
        <x:v>10384</x:v>
      </x:c>
      <x:c r="K4565" s="240">
        <x:v>230</x:v>
      </x:c>
    </x:row>
    <x:row r="4566" spans="3:11">
      <x:c r="C4566" s="241" t="s">
        <x:v>6017</x:v>
      </x:c>
      <x:c r="D4566" s="240" t="str">
        <x:f t="shared" si="69"/>
        <x:v>Bracelet</x:v>
      </x:c>
      <x:c r="E4566" s="240">
        <x:v>1</x:v>
      </x:c>
      <x:c r="F4566" s="241" t="s">
        <x:v>9228</x:v>
      </x:c>
      <x:c r="G4566" s="240" t="str">
        <x:f>IF(MID(F4566,LEN(F4566)-2,1)="1","Earring",IF(MID(F4566,LEN(F4566)-2,1)="2","Necklace",IF(MID(F4566,LEN(F4566)-2,1)="3","Bracelet",IF(MID(F4566,LEN(F4566)-2,1)="4","Ring",IF(MID(F4566,LEN(F4566)-2,1)="5","Anklet","")))))</x:f>
        <x:v>Ring</x:v>
      </x:c>
      <x:c r="H4566" s="240">
        <x:v>1</x:v>
      </x:c>
      <x:c r="I4566" s="495"/>
      <x:c r="J4566" s="240" t="s">
        <x:v>10384</x:v>
      </x:c>
      <x:c r="K4566" s="240">
        <x:v>140</x:v>
      </x:c>
    </x:row>
    <x:row r="4567" spans="3:11">
      <x:c r="C4567" s="241" t="s">
        <x:v>8353</x:v>
      </x:c>
      <x:c r="D4567" s="240" t="str">
        <x:f t="shared" si="69"/>
        <x:v>Bracelet</x:v>
      </x:c>
      <x:c r="E4567" s="240">
        <x:v>1</x:v>
      </x:c>
      <x:c r="F4567" s="402" t="s">
        <x:v>6017</x:v>
      </x:c>
      <x:c r="G4567" s="403" t="str">
        <x:f>IF(MID(F4567,LEN(F4567)-2,1)="1","Earring",IF(MID(F4567,LEN(F4567)-2,1)="2","Necklace",IF(MID(F4567,LEN(F4567)-2,1)="3","Bracelet",IF(MID(F4567,LEN(F4567)-2,1)="4","Ring",IF(MID(F4567,LEN(F4567)-2,1)="5","Anklet","")))))</x:f>
        <x:v>Bracelet</x:v>
      </x:c>
      <x:c r="H4567" s="403">
        <x:v>1</x:v>
      </x:c>
      <x:c r="I4567" s="495" t="s">
        <x:v>10339</x:v>
      </x:c>
      <x:c r="J4567" s="240" t="s">
        <x:v>4183</x:v>
      </x:c>
      <x:c r="K4567" s="240">
        <x:v>420</x:v>
      </x:c>
    </x:row>
    <x:row r="4568" spans="3:11">
      <x:c r="C4568" s="241" t="s">
        <x:v>9265</x:v>
      </x:c>
      <x:c r="D4568" s="240" t="str">
        <x:f t="shared" si="69"/>
        <x:v>Bracelet</x:v>
      </x:c>
      <x:c r="E4568" s="240">
        <x:v>1</x:v>
      </x:c>
      <x:c r="F4568" s="402" t="s">
        <x:v>9006</x:v>
      </x:c>
      <x:c r="G4568" s="403" t="str">
        <x:f>IF(MID(F4568,LEN(F4568)-2,1)="1","Earring",IF(MID(F4568,LEN(F4568)-2,1)="2","Necklace",IF(MID(F4568,LEN(F4568)-2,1)="3","Bracelet",IF(MID(F4568,LEN(F4568)-2,1)="4","Ring",IF(MID(F4568,LEN(F4568)-2,1)="5","Anklet","")))))</x:f>
        <x:v>Necklace</x:v>
      </x:c>
      <x:c r="H4568" s="403">
        <x:v>1</x:v>
      </x:c>
      <x:c r="I4568" s="495"/>
      <x:c r="J4568" s="240" t="s">
        <x:v>10384</x:v>
      </x:c>
      <x:c r="K4568" s="240">
        <x:v>150</x:v>
      </x:c>
    </x:row>
    <x:row r="4569" spans="3:11">
      <x:c r="C4569" s="241" t="s">
        <x:v>9006</x:v>
      </x:c>
      <x:c r="D4569" s="240" t="str">
        <x:f t="shared" si="69"/>
        <x:v>Necklace</x:v>
      </x:c>
      <x:c r="E4569" s="240">
        <x:v>1</x:v>
      </x:c>
      <x:c r="F4569" s="402" t="s">
        <x:v>6027</x:v>
      </x:c>
      <x:c r="G4569" s="403" t="str">
        <x:f>IF(MID(F4569,LEN(F4569)-2,1)="1","Earring",IF(MID(F4569,LEN(F4569)-2,1)="2","Necklace",IF(MID(F4569,LEN(F4569)-2,1)="3","Bracelet",IF(MID(F4569,LEN(F4569)-2,1)="4","Ring",IF(MID(F4569,LEN(F4569)-2,1)="5","Anklet","")))))</x:f>
        <x:v>Necklace</x:v>
      </x:c>
      <x:c r="H4569" s="403">
        <x:v>1</x:v>
      </x:c>
      <x:c r="I4569" s="495"/>
      <x:c r="J4569" s="240" t="s">
        <x:v>10384</x:v>
      </x:c>
      <x:c r="K4569" s="240">
        <x:v>150</x:v>
      </x:c>
    </x:row>
    <x:row r="4570" spans="3:11">
      <x:c r="C4570" s="241" t="s">
        <x:v>6027</x:v>
      </x:c>
      <x:c r="D4570" s="240" t="str">
        <x:f t="shared" si="69"/>
        <x:v>Necklace</x:v>
      </x:c>
      <x:c r="E4570" s="240">
        <x:v>1</x:v>
      </x:c>
      <x:c r="F4570" s="402" t="s">
        <x:v>5992</x:v>
      </x:c>
      <x:c r="G4570" s="403" t="str">
        <x:f>IF(MID(F4570,LEN(F4570)-2,1)="1","Earring",IF(MID(F4570,LEN(F4570)-2,1)="2","Necklace",IF(MID(F4570,LEN(F4570)-2,1)="3","Bracelet",IF(MID(F4570,LEN(F4570)-2,1)="4","Ring",IF(MID(F4570,LEN(F4570)-2,1)="5","Anklet","")))))</x:f>
        <x:v>Ring</x:v>
      </x:c>
      <x:c r="H4570" s="403">
        <x:v>1</x:v>
      </x:c>
      <x:c r="I4570" s="495"/>
      <x:c r="J4570" s="240" t="s">
        <x:v>4183</x:v>
      </x:c>
      <x:c r="K4570" s="240">
        <x:v>200</x:v>
      </x:c>
    </x:row>
    <x:row r="4571" spans="3:11">
      <x:c r="C4571" s="241" t="s">
        <x:v>9228</x:v>
      </x:c>
      <x:c r="D4571" s="240" t="str">
        <x:f t="shared" si="69"/>
        <x:v>Ring</x:v>
      </x:c>
      <x:c r="E4571" s="240">
        <x:v>1</x:v>
      </x:c>
      <x:c r="F4571" s="241" t="s">
        <x:v>8353</x:v>
      </x:c>
      <x:c r="G4571" s="240" t="str">
        <x:f>IF(MID(F4571,LEN(F4571)-2,1)="1","Earring",IF(MID(F4571,LEN(F4571)-2,1)="2","Necklace",IF(MID(F4571,LEN(F4571)-2,1)="3","Bracelet",IF(MID(F4571,LEN(F4571)-2,1)="4","Ring",IF(MID(F4571,LEN(F4571)-2,1)="5","Anklet","")))))</x:f>
        <x:v>Bracelet</x:v>
      </x:c>
      <x:c r="H4571" s="240">
        <x:v>1</x:v>
      </x:c>
      <x:c r="I4571" s="495"/>
      <x:c r="J4571" s="240" t="s">
        <x:v>10384</x:v>
      </x:c>
      <x:c r="K4571" s="240">
        <x:v>140</x:v>
      </x:c>
    </x:row>
    <x:row r="4572" spans="3:11">
      <x:c r="C4572" s="241" t="s">
        <x:v>5992</x:v>
      </x:c>
      <x:c r="D4572" s="240" t="str">
        <x:f t="shared" si="69"/>
        <x:v>Ring</x:v>
      </x:c>
      <x:c r="E4572" s="240">
        <x:v>1</x:v>
      </x:c>
      <x:c r="F4572" s="241" t="s">
        <x:v>9312</x:v>
      </x:c>
      <x:c r="G4572" s="240" t="str">
        <x:f>IF(MID(F4572,LEN(F4572)-2,1)="1","Earring",IF(MID(F4572,LEN(F4572)-2,1)="2","Necklace",IF(MID(F4572,LEN(F4572)-2,1)="3","Bracelet",IF(MID(F4572,LEN(F4572)-2,1)="4","Ring",IF(MID(F4572,LEN(F4572)-2,1)="5","Anklet","")))))</x:f>
        <x:v>Ring</x:v>
      </x:c>
      <x:c r="H4572" s="240">
        <x:v>1</x:v>
      </x:c>
      <x:c r="I4572" s="495"/>
      <x:c r="J4572" s="240" t="s">
        <x:v>10384</x:v>
      </x:c>
      <x:c r="K4572" s="240">
        <x:v>160</x:v>
      </x:c>
    </x:row>
    <x:row r="4573" spans="3:11">
      <x:c r="C4573" s="241" t="s">
        <x:v>9312</x:v>
      </x:c>
      <x:c r="D4573" s="240" t="str">
        <x:f t="shared" si="69"/>
        <x:v>Ring</x:v>
      </x:c>
      <x:c r="E4573" s="240">
        <x:v>1</x:v>
      </x:c>
      <x:c r="F4573" s="241" t="s">
        <x:v>9265</x:v>
      </x:c>
      <x:c r="G4573" s="240" t="str">
        <x:f>IF(MID(F4573,LEN(F4573)-2,1)="1","Earring",IF(MID(F4573,LEN(F4573)-2,1)="2","Necklace",IF(MID(F4573,LEN(F4573)-2,1)="3","Bracelet",IF(MID(F4573,LEN(F4573)-2,1)="4","Ring",IF(MID(F4573,LEN(F4573)-2,1)="5","Anklet","")))))</x:f>
        <x:v>Bracelet</x:v>
      </x:c>
      <x:c r="H4573" s="240">
        <x:v>1</x:v>
      </x:c>
      <x:c r="I4573" s="495" t="s">
        <x:v>6487</x:v>
      </x:c>
      <x:c r="J4573" s="240" t="s">
        <x:v>10384</x:v>
      </x:c>
      <x:c r="K4573" s="240">
        <x:v>150</x:v>
      </x:c>
    </x:row>
    <x:row r="4574" spans="3:11">
      <x:c r="C4574" s="241" t="s">
        <x:v>5949</x:v>
      </x:c>
      <x:c r="D4574" s="240" t="str">
        <x:f t="shared" si="69"/>
        <x:v>Ring</x:v>
      </x:c>
      <x:c r="E4574" s="240">
        <x:v>1</x:v>
      </x:c>
      <x:c r="F4574" s="280" t="s">
        <x:v>5949</x:v>
      </x:c>
      <x:c r="G4574" s="281" t="str">
        <x:f>IF(MID(F4574,LEN(F4574)-2,1)="1","Earring",IF(MID(F4574,LEN(F4574)-2,1)="2","Necklace",IF(MID(F4574,LEN(F4574)-2,1)="3","Bracelet",IF(MID(F4574,LEN(F4574)-2,1)="4","Ring",IF(MID(F4574,LEN(F4574)-2,1)="5","Anklet","")))))</x:f>
        <x:v>Ring</x:v>
      </x:c>
      <x:c r="H4574" s="281">
        <x:v>1</x:v>
      </x:c>
      <x:c r="I4574" s="495"/>
      <x:c r="J4574" s="240" t="s">
        <x:v>9854</x:v>
      </x:c>
      <x:c r="K4574" s="240">
        <x:v>150</x:v>
      </x:c>
    </x:row>
    <x:row r="4575" spans="5:5">
      <x:c r="E4575" s="240">
        <x:f>SUM(E4565:E4574)</x:f>
        <x:v>10</x:v>
      </x:c>
    </x:row>
    <x:row r="4576" spans="1:11">
      <x:c r="A4576" s="232">
        <x:v>46023</x:v>
      </x:c>
      <x:c r="B4576" s="499" t="s">
        <x:v>10335</x:v>
      </x:c>
      <x:c r="C4576" s="241" t="s">
        <x:v>12446</x:v>
      </x:c>
      <x:c r="D4576" s="240" t="str">
        <x:f>IF(MID(C4576,LEN(C4576)-2,1)="1","Earring",IF(MID(C4576,LEN(C4576)-2,1)="2","Necklace",IF(MID(C4576,LEN(C4576)-2,1)="3","Bracelet",IF(MID(C4576,LEN(C4576)-2,1)="4","Ring",IF(MID(C4576,LEN(C4576)-2,1)="5","Anklet","")))))</x:f>
        <x:v>Anklet</x:v>
      </x:c>
      <x:c r="E4576" s="240">
        <x:v>1</x:v>
      </x:c>
      <x:c r="F4576" s="241" t="s">
        <x:v>7907</x:v>
      </x:c>
      <x:c r="G4576" s="240" t="s">
        <x:v>4007</x:v>
      </x:c>
      <x:c r="H4576" s="240">
        <x:v>1</x:v>
      </x:c>
      <x:c r="I4576" s="495"/>
      <x:c r="J4576" s="240" t="s">
        <x:v>10384</x:v>
      </x:c>
      <x:c r="K4576" s="240">
        <x:v>150</x:v>
      </x:c>
    </x:row>
    <x:row r="4577" spans="3:11">
      <x:c r="C4577" s="241" t="s">
        <x:v>5648</x:v>
      </x:c>
      <x:c r="D4577" s="240" t="s">
        <x:v>4007</x:v>
      </x:c>
      <x:c r="E4577" s="240">
        <x:v>1</x:v>
      </x:c>
      <x:c r="F4577" s="819" t="s">
        <x:v>7819</x:v>
      </x:c>
      <x:c r="G4577" s="820" t="str">
        <x:f>IF(MID(F4577,LEN(F4577)-2,1)="1","Earring",IF(MID(F4577,LEN(F4577)-2,1)="2","Necklace",IF(MID(F4577,LEN(F4577)-2,1)="3","Bracelet",IF(MID(F4577,LEN(F4577)-2,1)="4","Ring",IF(MID(F4577,LEN(F4577)-2,1)="5","Anklet","")))))</x:f>
        <x:v>Earring</x:v>
      </x:c>
      <x:c r="H4577" s="820">
        <x:v>1</x:v>
      </x:c>
      <x:c r="I4577" s="495" t="s">
        <x:v>10339</x:v>
      </x:c>
      <x:c r="J4577" s="240" t="s">
        <x:v>12607</x:v>
      </x:c>
      <x:c r="K4577" s="240">
        <x:v>180</x:v>
      </x:c>
    </x:row>
    <x:row r="4578" spans="3:11">
      <x:c r="C4578" s="241" t="s">
        <x:v>4393</x:v>
      </x:c>
      <x:c r="D4578" s="240" t="s">
        <x:v>4007</x:v>
      </x:c>
      <x:c r="E4578" s="240">
        <x:v>1</x:v>
      </x:c>
      <x:c r="F4578" s="241" t="s">
        <x:v>7493</x:v>
      </x:c>
      <x:c r="G4578" s="240" t="str">
        <x:f>IF(MID(F4578,LEN(F4578)-2,1)="1","Earring",IF(MID(F4578,LEN(F4578)-2,1)="2","Necklace",IF(MID(F4578,LEN(F4578)-2,1)="3","Bracelet",IF(MID(F4578,LEN(F4578)-2,1)="4","Ring",IF(MID(F4578,LEN(F4578)-2,1)="5","Anklet","")))))</x:f>
        <x:v>Earring</x:v>
      </x:c>
      <x:c r="H4578" s="240">
        <x:v>1</x:v>
      </x:c>
      <x:c r="I4578" s="495" t="s">
        <x:v>10339</x:v>
      </x:c>
      <x:c r="J4578" s="240" t="s">
        <x:v>4183</x:v>
      </x:c>
      <x:c r="K4578" s="240">
        <x:v>195</x:v>
      </x:c>
    </x:row>
    <x:row r="4579" spans="3:11">
      <x:c r="C4579" s="241" t="s">
        <x:v>2241</x:v>
      </x:c>
      <x:c r="D4579" s="240" t="s">
        <x:v>4007</x:v>
      </x:c>
      <x:c r="E4579" s="240">
        <x:v>1</x:v>
      </x:c>
      <x:c r="F4579" s="451" t="s">
        <x:v>12236</x:v>
      </x:c>
      <x:c r="G4579" s="452" t="str">
        <x:f>IF(MID(F4579,LEN(F4579)-2,1)="1","Earring",IF(MID(F4579,LEN(F4579)-2,1)="2","Necklace",IF(MID(F4579,LEN(F4579)-2,1)="3","Bracelet",IF(MID(F4579,LEN(F4579)-2,1)="4","Ring",IF(MID(F4579,LEN(F4579)-2,1)="5","Anklet","")))))</x:f>
        <x:v>Earring</x:v>
      </x:c>
      <x:c r="H4579" s="452">
        <x:v>1</x:v>
      </x:c>
      <x:c r="I4579" s="495" t="s">
        <x:v>6487</x:v>
      </x:c>
      <x:c r="J4579" s="240" t="s">
        <x:v>10384</x:v>
      </x:c>
      <x:c r="K4579" s="240">
        <x:v>190</x:v>
      </x:c>
    </x:row>
    <x:row r="4580" spans="3:11">
      <x:c r="C4580" s="241" t="s">
        <x:v>5529</x:v>
      </x:c>
      <x:c r="D4580" s="240" t="str">
        <x:f>IF(MID(C4580,LEN(C4580)-2,1)="1","Earring",IF(MID(C4580,LEN(C4580)-2,1)="2","Necklace",IF(MID(C4580,LEN(C4580)-2,1)="3","Bracelet",IF(MID(C4580,LEN(C4580)-2,1)="4","Ring",IF(MID(C4580,LEN(C4580)-2,1)="5","Anklet","")))))</x:f>
        <x:v>Bracelet</x:v>
      </x:c>
      <x:c r="E4580" s="240">
        <x:v>1</x:v>
      </x:c>
      <x:c r="F4580" s="241" t="s">
        <x:v>5632</x:v>
      </x:c>
      <x:c r="G4580" s="240" t="str">
        <x:f>IF(MID(F4580,LEN(F4580)-2,1)="1","Earring",IF(MID(F4580,LEN(F4580)-2,1)="2","Necklace",IF(MID(F4580,LEN(F4580)-2,1)="3","Bracelet",IF(MID(F4580,LEN(F4580)-2,1)="4","Ring",IF(MID(F4580,LEN(F4580)-2,1)="5","Anklet","")))))</x:f>
        <x:v>Bracelet</x:v>
      </x:c>
      <x:c r="H4580" s="240">
        <x:v>1</x:v>
      </x:c>
      <x:c r="I4580" s="495" t="s">
        <x:v>10339</x:v>
      </x:c>
      <x:c r="J4580" s="240" t="s">
        <x:v>12607</x:v>
      </x:c>
      <x:c r="K4580" s="240">
        <x:v>240</x:v>
      </x:c>
    </x:row>
    <x:row r="4581" spans="3:11">
      <x:c r="C4581" s="241" t="s">
        <x:v>8453</x:v>
      </x:c>
      <x:c r="D4581" s="240" t="str">
        <x:f>IF(MID(C4581,LEN(C4581)-2,1)="1","Earring",IF(MID(C4581,LEN(C4581)-2,1)="2","Necklace",IF(MID(C4581,LEN(C4581)-2,1)="3","Bracelet",IF(MID(C4581,LEN(C4581)-2,1)="4","Ring",IF(MID(C4581,LEN(C4581)-2,1)="5","Anklet","")))))</x:f>
        <x:v>Bracelet</x:v>
      </x:c>
      <x:c r="E4581" s="240">
        <x:v>1</x:v>
      </x:c>
      <x:c r="F4581" s="710" t="s">
        <x:v>9179</x:v>
      </x:c>
      <x:c r="G4581" s="711" t="str">
        <x:f>IF(MID(F4581,LEN(F4581)-2,1)="1","Earring",IF(MID(F4581,LEN(F4581)-2,1)="2","Necklace",IF(MID(F4581,LEN(F4581)-2,1)="3","Bracelet",IF(MID(F4581,LEN(F4581)-2,1)="4","Ring",IF(MID(F4581,LEN(F4581)-2,1)="5","Anklet","")))))</x:f>
        <x:v>Earring</x:v>
      </x:c>
      <x:c r="H4581" s="711">
        <x:v>1</x:v>
      </x:c>
      <x:c r="I4581" s="495" t="s">
        <x:v>10339</x:v>
      </x:c>
      <x:c r="J4581" s="240" t="s">
        <x:v>4183</x:v>
      </x:c>
      <x:c r="K4581" s="240">
        <x:v>220</x:v>
      </x:c>
    </x:row>
    <x:row r="4582" spans="3:11">
      <x:c r="C4582" s="241" t="s">
        <x:v>5584</x:v>
      </x:c>
      <x:c r="D4582" s="240" t="str">
        <x:f t="shared" ref="D4582:D4597" si="70">IF(MID(C4582,LEN(C4582)-2,1)="1","Earring",IF(MID(C4582,LEN(C4582)-2,1)="2","Necklace",IF(MID(C4582,LEN(C4582)-2,1)="3","Bracelet",IF(MID(C4582,LEN(C4582)-2,1)="4","Ring",IF(MID(C4582,LEN(C4582)-2,1)="5","Anklet","")))))</x:f>
        <x:v>Earring</x:v>
      </x:c>
      <x:c r="E4582" s="240">
        <x:v>1</x:v>
      </x:c>
      <x:c r="F4582" s="241" t="s">
        <x:v>6057</x:v>
      </x:c>
      <x:c r="G4582" s="240" t="str">
        <x:f>IF(MID(F4582,LEN(F4582)-2,1)="1","Earring",IF(MID(F4582,LEN(F4582)-2,1)="2","Necklace",IF(MID(F4582,LEN(F4582)-2,1)="3","Bracelet",IF(MID(F4582,LEN(F4582)-2,1)="4","Ring",IF(MID(F4582,LEN(F4582)-2,1)="5","Anklet","")))))</x:f>
        <x:v>Necklace</x:v>
      </x:c>
      <x:c r="H4582" s="240">
        <x:v>1</x:v>
      </x:c>
      <x:c r="I4582" s="495" t="s">
        <x:v>10339</x:v>
      </x:c>
      <x:c r="J4582" s="240" t="s">
        <x:v>10358</x:v>
      </x:c>
      <x:c r="K4582" s="240">
        <x:v>480</x:v>
      </x:c>
    </x:row>
    <x:row r="4583" spans="3:11">
      <x:c r="C4583" s="241" t="s">
        <x:v>11382</x:v>
      </x:c>
      <x:c r="D4583" s="240" t="str">
        <x:f t="shared" si="70"/>
        <x:v>Earring</x:v>
      </x:c>
      <x:c r="E4583" s="240">
        <x:v>1</x:v>
      </x:c>
      <x:c r="F4583" s="714" t="s">
        <x:v>2026</x:v>
      </x:c>
      <x:c r="G4583" s="715" t="str">
        <x:f>IF(MID(F4583,LEN(F4583)-2,1)="1","Earring",IF(MID(F4583,LEN(F4583)-2,1)="2","Necklace",IF(MID(F4583,LEN(F4583)-2,1)="3","Bracelet",IF(MID(F4583,LEN(F4583)-2,1)="4","Ring",IF(MID(F4583,LEN(F4583)-2,1)="5","Anklet","")))))</x:f>
        <x:v>Earring</x:v>
      </x:c>
      <x:c r="H4583" s="715">
        <x:v>1</x:v>
      </x:c>
      <x:c r="I4583" s="495"/>
      <x:c r="J4583" s="240" t="s">
        <x:v>10384</x:v>
      </x:c>
      <x:c r="K4583" s="240">
        <x:v>150</x:v>
      </x:c>
    </x:row>
    <x:row r="4584" spans="3:11">
      <x:c r="C4584" s="241" t="s">
        <x:v>8073</x:v>
      </x:c>
      <x:c r="D4584" s="240" t="str">
        <x:f t="shared" si="70"/>
        <x:v>Earring</x:v>
      </x:c>
      <x:c r="E4584" s="240">
        <x:v>1</x:v>
      </x:c>
      <x:c r="F4584" s="241" t="s">
        <x:v>5927</x:v>
      </x:c>
      <x:c r="G4584" s="240" t="str">
        <x:f>IF(MID(F4584,LEN(F4584)-2,1)="1","Earring",IF(MID(F4584,LEN(F4584)-2,1)="2","Necklace",IF(MID(F4584,LEN(F4584)-2,1)="3","Bracelet",IF(MID(F4584,LEN(F4584)-2,1)="4","Ring",IF(MID(F4584,LEN(F4584)-2,1)="5","Anklet","")))))</x:f>
        <x:v>Ring</x:v>
      </x:c>
      <x:c r="H4584" s="240">
        <x:v>1</x:v>
      </x:c>
      <x:c r="I4584" s="495"/>
      <x:c r="J4584" s="240" t="s">
        <x:v>10384</x:v>
      </x:c>
      <x:c r="K4584" s="240">
        <x:v>170</x:v>
      </x:c>
    </x:row>
    <x:row r="4585" spans="3:11">
      <x:c r="C4585" s="241" t="s">
        <x:v>9179</x:v>
      </x:c>
      <x:c r="D4585" s="240" t="str">
        <x:f t="shared" si="70"/>
        <x:v>Earring</x:v>
      </x:c>
      <x:c r="E4585" s="240">
        <x:v>1</x:v>
      </x:c>
      <x:c r="F4585" s="408" t="s">
        <x:v>8449</x:v>
      </x:c>
      <x:c r="G4585" s="409" t="str">
        <x:f>IF(MID(F4585,LEN(F4585)-2,1)="1","Earring",IF(MID(F4585,LEN(F4585)-2,1)="2","Necklace",IF(MID(F4585,LEN(F4585)-2,1)="3","Bracelet",IF(MID(F4585,LEN(F4585)-2,1)="4","Ring",IF(MID(F4585,LEN(F4585)-2,1)="5","Anklet","")))))</x:f>
        <x:v>Ring</x:v>
      </x:c>
      <x:c r="H4585" s="409">
        <x:v>1</x:v>
      </x:c>
      <x:c r="I4585" s="495" t="s">
        <x:v>6487</x:v>
      </x:c>
      <x:c r="J4585" s="240" t="s">
        <x:v>3797</x:v>
      </x:c>
      <x:c r="K4585" s="240">
        <x:v>180</x:v>
      </x:c>
    </x:row>
    <x:row r="4586" spans="3:11">
      <x:c r="C4586" s="241" t="s">
        <x:v>2026</x:v>
      </x:c>
      <x:c r="D4586" s="240" t="str">
        <x:f t="shared" si="70"/>
        <x:v>Earring</x:v>
      </x:c>
      <x:c r="E4586" s="240">
        <x:v>1</x:v>
      </x:c>
      <x:c r="F4586" s="408" t="s">
        <x:v>4437</x:v>
      </x:c>
      <x:c r="G4586" s="409" t="str">
        <x:f>IF(MID(F4586,LEN(F4586)-2,1)="1","Earring",IF(MID(F4586,LEN(F4586)-2,1)="2","Necklace",IF(MID(F4586,LEN(F4586)-2,1)="3","Bracelet",IF(MID(F4586,LEN(F4586)-2,1)="4","Ring",IF(MID(F4586,LEN(F4586)-2,1)="5","Anklet","")))))</x:f>
        <x:v>Necklace</x:v>
      </x:c>
      <x:c r="H4586" s="409">
        <x:v>1</x:v>
      </x:c>
      <x:c r="I4586" s="495"/>
      <x:c r="J4586" s="240" t="s">
        <x:v>10384</x:v>
      </x:c>
      <x:c r="K4586" s="240">
        <x:v>190</x:v>
      </x:c>
    </x:row>
    <x:row r="4587" spans="3:11">
      <x:c r="C4587" s="241" t="s">
        <x:v>6290</x:v>
      </x:c>
      <x:c r="D4587" s="240" t="str">
        <x:f t="shared" si="70"/>
        <x:v>Earring</x:v>
      </x:c>
      <x:c r="E4587" s="240">
        <x:v>1</x:v>
      </x:c>
      <x:c r="F4587" s="241" t="s">
        <x:v>4393</x:v>
      </x:c>
      <x:c r="G4587" s="240" t="s">
        <x:v>4007</x:v>
      </x:c>
      <x:c r="H4587" s="240">
        <x:v>1</x:v>
      </x:c>
      <x:c r="I4587" s="495" t="s">
        <x:v>10339</x:v>
      </x:c>
      <x:c r="J4587" s="240" t="s">
        <x:v>10384</x:v>
      </x:c>
      <x:c r="K4587" s="240">
        <x:v>180</x:v>
      </x:c>
    </x:row>
    <x:row r="4588" spans="3:11">
      <x:c r="C4588" s="241" t="s">
        <x:v>2097</x:v>
      </x:c>
      <x:c r="D4588" s="240" t="str">
        <x:f t="shared" si="70"/>
        <x:v>Earring</x:v>
      </x:c>
      <x:c r="E4588" s="240">
        <x:v>1</x:v>
      </x:c>
      <x:c r="F4588" s="241" t="s">
        <x:v>6290</x:v>
      </x:c>
      <x:c r="G4588" s="240" t="str">
        <x:f>IF(MID(F4588,LEN(F4588)-2,1)="1","Earring",IF(MID(F4588,LEN(F4588)-2,1)="2","Necklace",IF(MID(F4588,LEN(F4588)-2,1)="3","Bracelet",IF(MID(F4588,LEN(F4588)-2,1)="4","Ring",IF(MID(F4588,LEN(F4588)-2,1)="5","Anklet","")))))</x:f>
        <x:v>Earring</x:v>
      </x:c>
      <x:c r="H4588" s="240">
        <x:v>1</x:v>
      </x:c>
      <x:c r="I4588" s="495" t="s">
        <x:v>6487</x:v>
      </x:c>
      <x:c r="J4588" s="240" t="s">
        <x:v>10384</x:v>
      </x:c>
      <x:c r="K4588" s="240">
        <x:v>150</x:v>
      </x:c>
    </x:row>
    <x:row r="4589" spans="3:11">
      <x:c r="C4589" s="241" t="s">
        <x:v>4416</x:v>
      </x:c>
      <x:c r="D4589" s="240" t="str">
        <x:f t="shared" si="70"/>
        <x:v>Earring</x:v>
      </x:c>
      <x:c r="E4589" s="240">
        <x:v>1</x:v>
      </x:c>
      <x:c r="F4589" s="241" t="s">
        <x:v>2097</x:v>
      </x:c>
      <x:c r="G4589" s="240" t="str">
        <x:f>IF(MID(F4589,LEN(F4589)-2,1)="1","Earring",IF(MID(F4589,LEN(F4589)-2,1)="2","Necklace",IF(MID(F4589,LEN(F4589)-2,1)="3","Bracelet",IF(MID(F4589,LEN(F4589)-2,1)="4","Ring",IF(MID(F4589,LEN(F4589)-2,1)="5","Anklet","")))))</x:f>
        <x:v>Earring</x:v>
      </x:c>
      <x:c r="H4589" s="240">
        <x:v>1</x:v>
      </x:c>
      <x:c r="I4589" s="495"/>
      <x:c r="J4589" s="240" t="s">
        <x:v>10384</x:v>
      </x:c>
      <x:c r="K4589" s="240">
        <x:v>150</x:v>
      </x:c>
    </x:row>
    <x:row r="4590" spans="3:11">
      <x:c r="C4590" s="241" t="s">
        <x:v>9027</x:v>
      </x:c>
      <x:c r="D4590" s="240" t="str">
        <x:f t="shared" si="70"/>
        <x:v>Earring</x:v>
      </x:c>
      <x:c r="E4590" s="240">
        <x:v>1</x:v>
      </x:c>
      <x:c r="F4590" s="402" t="s">
        <x:v>6220</x:v>
      </x:c>
      <x:c r="G4590" s="403" t="str">
        <x:f>IF(MID(F4590,LEN(F4590)-2,1)="1","Earring",IF(MID(F4590,LEN(F4590)-2,1)="2","Necklace",IF(MID(F4590,LEN(F4590)-2,1)="3","Bracelet",IF(MID(F4590,LEN(F4590)-2,1)="4","Ring",IF(MID(F4590,LEN(F4590)-2,1)="5","Anklet","")))))</x:f>
        <x:v>Necklace</x:v>
      </x:c>
      <x:c r="H4590" s="403">
        <x:v>1</x:v>
      </x:c>
      <x:c r="I4590" s="495"/>
      <x:c r="J4590" s="240" t="s">
        <x:v>10384</x:v>
      </x:c>
      <x:c r="K4590" s="240">
        <x:v>160</x:v>
      </x:c>
    </x:row>
    <x:row r="4591" spans="3:11">
      <x:c r="C4591" s="241" t="s">
        <x:v>4423</x:v>
      </x:c>
      <x:c r="D4591" s="240" t="str">
        <x:f t="shared" si="70"/>
        <x:v>Earring</x:v>
      </x:c>
      <x:c r="E4591" s="240">
        <x:v>1</x:v>
      </x:c>
      <x:c r="F4591" s="402" t="s">
        <x:v>8453</x:v>
      </x:c>
      <x:c r="G4591" s="403" t="str">
        <x:f>IF(MID(F4591,LEN(F4591)-2,1)="1","Earring",IF(MID(F4591,LEN(F4591)-2,1)="2","Necklace",IF(MID(F4591,LEN(F4591)-2,1)="3","Bracelet",IF(MID(F4591,LEN(F4591)-2,1)="4","Ring",IF(MID(F4591,LEN(F4591)-2,1)="5","Anklet","")))))</x:f>
        <x:v>Bracelet</x:v>
      </x:c>
      <x:c r="H4591" s="403">
        <x:v>1</x:v>
      </x:c>
      <x:c r="I4591" s="495"/>
      <x:c r="J4591" s="240" t="s">
        <x:v>10384</x:v>
      </x:c>
      <x:c r="K4591" s="240">
        <x:v>250</x:v>
      </x:c>
    </x:row>
    <x:row r="4592" spans="3:11">
      <x:c r="C4592" s="241" t="s">
        <x:v>12530</x:v>
      </x:c>
      <x:c r="D4592" s="240" t="str">
        <x:f t="shared" si="70"/>
        <x:v>Earring</x:v>
      </x:c>
      <x:c r="E4592" s="240">
        <x:v>1</x:v>
      </x:c>
      <x:c r="F4592" s="402" t="s">
        <x:v>4416</x:v>
      </x:c>
      <x:c r="G4592" s="403" t="str">
        <x:f>IF(MID(F4592,LEN(F4592)-2,1)="1","Earring",IF(MID(F4592,LEN(F4592)-2,1)="2","Necklace",IF(MID(F4592,LEN(F4592)-2,1)="3","Bracelet",IF(MID(F4592,LEN(F4592)-2,1)="4","Ring",IF(MID(F4592,LEN(F4592)-2,1)="5","Anklet","")))))</x:f>
        <x:v>Earring</x:v>
      </x:c>
      <x:c r="H4592" s="403">
        <x:v>1</x:v>
      </x:c>
      <x:c r="I4592" s="495" t="s">
        <x:v>6487</x:v>
      </x:c>
      <x:c r="J4592" s="240" t="s">
        <x:v>4183</x:v>
      </x:c>
      <x:c r="K4592" s="240">
        <x:v>160</x:v>
      </x:c>
    </x:row>
    <x:row r="4593" spans="3:11">
      <x:c r="C4593" s="241" t="s">
        <x:v>5476</x:v>
      </x:c>
      <x:c r="D4593" s="240" t="str">
        <x:f t="shared" si="70"/>
        <x:v>Earring</x:v>
      </x:c>
      <x:c r="E4593" s="240">
        <x:v>1</x:v>
      </x:c>
      <x:c r="F4593" s="402" t="s">
        <x:v>9027</x:v>
      </x:c>
      <x:c r="G4593" s="403" t="str">
        <x:f>IF(MID(F4593,LEN(F4593)-2,1)="1","Earring",IF(MID(F4593,LEN(F4593)-2,1)="2","Necklace",IF(MID(F4593,LEN(F4593)-2,1)="3","Bracelet",IF(MID(F4593,LEN(F4593)-2,1)="4","Ring",IF(MID(F4593,LEN(F4593)-2,1)="5","Anklet","")))))</x:f>
        <x:v>Earring</x:v>
      </x:c>
      <x:c r="H4593" s="403">
        <x:v>1</x:v>
      </x:c>
      <x:c r="I4593" s="495"/>
      <x:c r="J4593" s="240" t="s">
        <x:v>4183</x:v>
      </x:c>
      <x:c r="K4593" s="240">
        <x:v>180</x:v>
      </x:c>
    </x:row>
    <x:row r="4594" spans="3:11">
      <x:c r="C4594" s="241" t="s">
        <x:v>12505</x:v>
      </x:c>
      <x:c r="D4594" s="240" t="str">
        <x:f t="shared" si="70"/>
        <x:v>Earring</x:v>
      </x:c>
      <x:c r="E4594" s="240">
        <x:v>1</x:v>
      </x:c>
      <x:c r="F4594" s="241" t="s">
        <x:v>4423</x:v>
      </x:c>
      <x:c r="G4594" s="240" t="str">
        <x:f>IF(MID(F4594,LEN(F4594)-2,1)="1","Earring",IF(MID(F4594,LEN(F4594)-2,1)="2","Necklace",IF(MID(F4594,LEN(F4594)-2,1)="3","Bracelet",IF(MID(F4594,LEN(F4594)-2,1)="4","Ring",IF(MID(F4594,LEN(F4594)-2,1)="5","Anklet","")))))</x:f>
        <x:v>Earring</x:v>
      </x:c>
      <x:c r="H4594" s="240">
        <x:v>1</x:v>
      </x:c>
      <x:c r="I4594" s="495" t="s">
        <x:v>6487</x:v>
      </x:c>
      <x:c r="J4594" s="240" t="s">
        <x:v>10384</x:v>
      </x:c>
      <x:c r="K4594" s="240">
        <x:v>160</x:v>
      </x:c>
    </x:row>
    <x:row r="4595" spans="3:11">
      <x:c r="C4595" s="241" t="s">
        <x:v>9297</x:v>
      </x:c>
      <x:c r="D4595" s="240" t="str">
        <x:f t="shared" si="70"/>
        <x:v>Earring</x:v>
      </x:c>
      <x:c r="E4595" s="240">
        <x:v>1</x:v>
      </x:c>
      <x:c r="F4595" s="241" t="s">
        <x:v>12530</x:v>
      </x:c>
      <x:c r="G4595" s="240" t="str">
        <x:f>IF(MID(F4595,LEN(F4595)-2,1)="1","Earring",IF(MID(F4595,LEN(F4595)-2,1)="2","Necklace",IF(MID(F4595,LEN(F4595)-2,1)="3","Bracelet",IF(MID(F4595,LEN(F4595)-2,1)="4","Ring",IF(MID(F4595,LEN(F4595)-2,1)="5","Anklet","")))))</x:f>
        <x:v>Earring</x:v>
      </x:c>
      <x:c r="H4595" s="240">
        <x:v>1</x:v>
      </x:c>
      <x:c r="I4595" s="495"/>
      <x:c r="J4595" s="240" t="s">
        <x:v>4183</x:v>
      </x:c>
      <x:c r="K4595" s="240">
        <x:v>180</x:v>
      </x:c>
    </x:row>
    <x:row r="4596" spans="3:11">
      <x:c r="C4596" s="241" t="s">
        <x:v>9175</x:v>
      </x:c>
      <x:c r="D4596" s="240" t="str">
        <x:f t="shared" si="70"/>
        <x:v>Earring</x:v>
      </x:c>
      <x:c r="E4596" s="240">
        <x:v>1</x:v>
      </x:c>
      <x:c r="F4596" s="241" t="s">
        <x:v>2241</x:v>
      </x:c>
      <x:c r="G4596" s="240" t="s">
        <x:v>4007</x:v>
      </x:c>
      <x:c r="H4596" s="240">
        <x:v>1</x:v>
      </x:c>
      <x:c r="I4596" s="495"/>
      <x:c r="J4596" s="240" t="s">
        <x:v>10384</x:v>
      </x:c>
      <x:c r="K4596" s="240">
        <x:v>190</x:v>
      </x:c>
    </x:row>
    <x:row r="4597" spans="3:11">
      <x:c r="C4597" s="241" t="s">
        <x:v>12649</x:v>
      </x:c>
      <x:c r="D4597" s="240" t="str">
        <x:f t="shared" si="70"/>
        <x:v>Earring</x:v>
      </x:c>
      <x:c r="E4597" s="240">
        <x:v>1</x:v>
      </x:c>
      <x:c r="F4597" s="241" t="s">
        <x:v>5476</x:v>
      </x:c>
      <x:c r="G4597" s="240" t="str">
        <x:f>IF(MID(F4597,LEN(F4597)-2,1)="1","Earring",IF(MID(F4597,LEN(F4597)-2,1)="2","Necklace",IF(MID(F4597,LEN(F4597)-2,1)="3","Bracelet",IF(MID(F4597,LEN(F4597)-2,1)="4","Ring",IF(MID(F4597,LEN(F4597)-2,1)="5","Anklet","")))))</x:f>
        <x:v>Earring</x:v>
      </x:c>
      <x:c r="H4597" s="240">
        <x:v>1</x:v>
      </x:c>
      <x:c r="I4597" s="495" t="s">
        <x:v>10339</x:v>
      </x:c>
      <x:c r="J4597" s="240" t="s">
        <x:v>4183</x:v>
      </x:c>
      <x:c r="K4597" s="240">
        <x:v>150</x:v>
      </x:c>
    </x:row>
    <x:row r="4598" spans="3:11">
      <x:c r="C4598" s="241" t="s">
        <x:v>12475</x:v>
      </x:c>
      <x:c r="D4598" s="126" t="s">
        <x:v>9210</x:v>
      </x:c>
      <x:c r="E4598" s="240">
        <x:v>1</x:v>
      </x:c>
      <x:c r="F4598" s="241" t="s">
        <x:v>12505</x:v>
      </x:c>
      <x:c r="G4598" s="240" t="str">
        <x:f>IF(MID(F4598,LEN(F4598)-2,1)="1","Earring",IF(MID(F4598,LEN(F4598)-2,1)="2","Necklace",IF(MID(F4598,LEN(F4598)-2,1)="3","Bracelet",IF(MID(F4598,LEN(F4598)-2,1)="4","Ring",IF(MID(F4598,LEN(F4598)-2,1)="5","Anklet","")))))</x:f>
        <x:v>Earring</x:v>
      </x:c>
      <x:c r="H4598" s="240">
        <x:v>1</x:v>
      </x:c>
      <x:c r="I4598" s="495"/>
      <x:c r="J4598" s="240" t="s">
        <x:v>4183</x:v>
      </x:c>
      <x:c r="K4598" s="240">
        <x:v>160</x:v>
      </x:c>
    </x:row>
    <x:row r="4599" spans="3:11">
      <x:c r="C4599" s="241" t="s">
        <x:v>4437</x:v>
      </x:c>
      <x:c r="D4599" s="240" t="str">
        <x:f t="shared" ref="D4599:D4606" si="71">IF(MID(C4599,LEN(C4599)-2,1)="1","Earring",IF(MID(C4599,LEN(C4599)-2,1)="2","Necklace",IF(MID(C4599,LEN(C4599)-2,1)="3","Bracelet",IF(MID(C4599,LEN(C4599)-2,1)="4","Ring",IF(MID(C4599,LEN(C4599)-2,1)="5","Anklet","")))))</x:f>
        <x:v>Necklace</x:v>
      </x:c>
      <x:c r="E4599" s="240">
        <x:v>1</x:v>
      </x:c>
      <x:c r="F4599" s="280" t="s">
        <x:v>9297</x:v>
      </x:c>
      <x:c r="G4599" s="281" t="str">
        <x:f>IF(MID(F4599,LEN(F4599)-2,1)="1","Earring",IF(MID(F4599,LEN(F4599)-2,1)="2","Necklace",IF(MID(F4599,LEN(F4599)-2,1)="3","Bracelet",IF(MID(F4599,LEN(F4599)-2,1)="4","Ring",IF(MID(F4599,LEN(F4599)-2,1)="5","Anklet","")))))</x:f>
        <x:v>Earring</x:v>
      </x:c>
      <x:c r="H4599" s="281">
        <x:v>1</x:v>
      </x:c>
      <x:c r="I4599" s="495" t="s">
        <x:v>10339</x:v>
      </x:c>
      <x:c r="J4599" s="240" t="s">
        <x:v>10384</x:v>
      </x:c>
      <x:c r="K4599" s="240">
        <x:v>100</x:v>
      </x:c>
    </x:row>
    <x:row r="4600" spans="3:11">
      <x:c r="C4600" s="241" t="s">
        <x:v>6220</x:v>
      </x:c>
      <x:c r="D4600" s="240" t="str">
        <x:f t="shared" si="71"/>
        <x:v>Necklace</x:v>
      </x:c>
      <x:c r="E4600" s="240">
        <x:v>1</x:v>
      </x:c>
      <x:c r="F4600" s="280" t="s">
        <x:v>9175</x:v>
      </x:c>
      <x:c r="G4600" s="281" t="str">
        <x:f>IF(MID(F4600,LEN(F4600)-2,1)="1","Earring",IF(MID(F4600,LEN(F4600)-2,1)="2","Necklace",IF(MID(F4600,LEN(F4600)-2,1)="3","Bracelet",IF(MID(F4600,LEN(F4600)-2,1)="4","Ring",IF(MID(F4600,LEN(F4600)-2,1)="5","Anklet","")))))</x:f>
        <x:v>Earring</x:v>
      </x:c>
      <x:c r="H4600" s="281">
        <x:v>1</x:v>
      </x:c>
      <x:c r="I4600" s="495"/>
      <x:c r="J4600" s="240" t="s">
        <x:v>10384</x:v>
      </x:c>
      <x:c r="K4600" s="240">
        <x:v>100</x:v>
      </x:c>
    </x:row>
    <x:row r="4601" spans="3:11">
      <x:c r="C4601" s="241" t="s">
        <x:v>6296</x:v>
      </x:c>
      <x:c r="D4601" s="240" t="str">
        <x:f t="shared" si="71"/>
        <x:v>Necklace</x:v>
      </x:c>
      <x:c r="E4601" s="240">
        <x:v>1</x:v>
      </x:c>
      <x:c r="F4601" s="280" t="s">
        <x:v>6296</x:v>
      </x:c>
      <x:c r="G4601" s="281" t="str">
        <x:f>IF(MID(F4601,LEN(F4601)-2,1)="1","Earring",IF(MID(F4601,LEN(F4601)-2,1)="2","Necklace",IF(MID(F4601,LEN(F4601)-2,1)="3","Bracelet",IF(MID(F4601,LEN(F4601)-2,1)="4","Ring",IF(MID(F4601,LEN(F4601)-2,1)="5","Anklet","")))))</x:f>
        <x:v>Necklace</x:v>
      </x:c>
      <x:c r="H4601" s="281">
        <x:v>1</x:v>
      </x:c>
      <x:c r="I4601" s="495"/>
      <x:c r="J4601" s="240" t="s">
        <x:v>4183</x:v>
      </x:c>
      <x:c r="K4601" s="240">
        <x:v>340</x:v>
      </x:c>
    </x:row>
    <x:row r="4602" spans="3:11">
      <x:c r="C4602" s="241" t="s">
        <x:v>12245</x:v>
      </x:c>
      <x:c r="D4602" s="240" t="str">
        <x:f t="shared" si="71"/>
        <x:v>Necklace</x:v>
      </x:c>
      <x:c r="E4602" s="240">
        <x:v>1</x:v>
      </x:c>
      <x:c r="F4602" s="280" t="s">
        <x:v>12446</x:v>
      </x:c>
      <x:c r="G4602" s="281" t="str">
        <x:f>IF(MID(F4602,LEN(F4602)-2,1)="1","Earring",IF(MID(F4602,LEN(F4602)-2,1)="2","Necklace",IF(MID(F4602,LEN(F4602)-2,1)="3","Bracelet",IF(MID(F4602,LEN(F4602)-2,1)="4","Ring",IF(MID(F4602,LEN(F4602)-2,1)="5","Anklet","")))))</x:f>
        <x:v>Anklet</x:v>
      </x:c>
      <x:c r="H4602" s="281">
        <x:v>1</x:v>
      </x:c>
      <x:c r="I4602" s="495"/>
      <x:c r="J4602" s="240" t="s">
        <x:v>10384</x:v>
      </x:c>
      <x:c r="K4602" s="240">
        <x:v>140</x:v>
      </x:c>
    </x:row>
    <x:row r="4603" spans="3:11">
      <x:c r="C4603" s="241" t="s">
        <x:v>6057</x:v>
      </x:c>
      <x:c r="D4603" s="240" t="str">
        <x:f t="shared" si="71"/>
        <x:v>Necklace</x:v>
      </x:c>
      <x:c r="E4603" s="240">
        <x:v>1</x:v>
      </x:c>
      <x:c r="F4603" s="280" t="s">
        <x:v>12245</x:v>
      </x:c>
      <x:c r="G4603" s="281" t="str">
        <x:f>IF(MID(F4603,LEN(F4603)-2,1)="1","Earring",IF(MID(F4603,LEN(F4603)-2,1)="2","Necklace",IF(MID(F4603,LEN(F4603)-2,1)="3","Bracelet",IF(MID(F4603,LEN(F4603)-2,1)="4","Ring",IF(MID(F4603,LEN(F4603)-2,1)="5","Anklet","")))))</x:f>
        <x:v>Necklace</x:v>
      </x:c>
      <x:c r="H4603" s="281">
        <x:v>1</x:v>
      </x:c>
      <x:c r="I4603" s="495"/>
      <x:c r="J4603" s="240" t="s">
        <x:v>10384</x:v>
      </x:c>
      <x:c r="K4603" s="240">
        <x:v>170</x:v>
      </x:c>
    </x:row>
    <x:row r="4604" spans="3:11">
      <x:c r="C4604" s="241" t="s">
        <x:v>8118</x:v>
      </x:c>
      <x:c r="D4604" s="240" t="str">
        <x:f t="shared" si="71"/>
        <x:v>Necklace</x:v>
      </x:c>
      <x:c r="E4604" s="240">
        <x:v>1</x:v>
      </x:c>
      <x:c r="F4604" s="280" t="s">
        <x:v>12475</x:v>
      </x:c>
      <x:c r="G4604" s="234" t="s">
        <x:v>9210</x:v>
      </x:c>
      <x:c r="H4604" s="281">
        <x:v>1</x:v>
      </x:c>
      <x:c r="I4604" s="495"/>
      <x:c r="J4604" s="240" t="s">
        <x:v>10384</x:v>
      </x:c>
      <x:c r="K4604" s="240">
        <x:v>190</x:v>
      </x:c>
    </x:row>
    <x:row r="4605" spans="3:11">
      <x:c r="C4605" s="241" t="s">
        <x:v>5927</x:v>
      </x:c>
      <x:c r="D4605" s="240" t="str">
        <x:f t="shared" si="71"/>
        <x:v>Ring</x:v>
      </x:c>
      <x:c r="E4605" s="240">
        <x:v>1</x:v>
      </x:c>
      <x:c r="F4605" s="280" t="s">
        <x:v>8118</x:v>
      </x:c>
      <x:c r="G4605" s="281" t="str">
        <x:f>IF(MID(F4605,LEN(F4605)-2,1)="1","Earring",IF(MID(F4605,LEN(F4605)-2,1)="2","Necklace",IF(MID(F4605,LEN(F4605)-2,1)="3","Bracelet",IF(MID(F4605,LEN(F4605)-2,1)="4","Ring",IF(MID(F4605,LEN(F4605)-2,1)="5","Anklet","")))))</x:f>
        <x:v>Necklace</x:v>
      </x:c>
      <x:c r="H4605" s="281">
        <x:v>1</x:v>
      </x:c>
      <x:c r="I4605" s="495"/>
      <x:c r="J4605" s="240" t="s">
        <x:v>9854</x:v>
      </x:c>
      <x:c r="K4605" s="240">
        <x:v>520</x:v>
      </x:c>
    </x:row>
    <x:row r="4606" spans="3:9">
      <x:c r="C4606" s="241" t="s">
        <x:v>8449</x:v>
      </x:c>
      <x:c r="D4606" s="240" t="str">
        <x:f t="shared" si="71"/>
        <x:v>Ring</x:v>
      </x:c>
      <x:c r="E4606" s="240">
        <x:v>1</x:v>
      </x:c>
      <x:c r="F4606" s="280" t="s">
        <x:v>12649</x:v>
      </x:c>
      <x:c r="G4606" s="281" t="str">
        <x:f>IF(MID(F4606,LEN(F4606)-2,1)="1","Earring",IF(MID(F4606,LEN(F4606)-2,1)="2","Necklace",IF(MID(F4606,LEN(F4606)-2,1)="3","Bracelet",IF(MID(F4606,LEN(F4606)-2,1)="4","Ring",IF(MID(F4606,LEN(F4606)-2,1)="5","Anklet","")))))</x:f>
        <x:v>Earring</x:v>
      </x:c>
      <x:c r="H4606" s="281">
        <x:v>1</x:v>
      </x:c>
      <x:c r="I4606" s="495" t="s">
        <x:v>6487</x:v>
      </x:c>
    </x:row>
    <x:row r="4607" spans="5:5">
      <x:c r="E4607" s="240">
        <x:f>SUM(E4576:E4606)</x:f>
        <x:v>31</x:v>
      </x:c>
    </x:row>
    <x:row r="4608" spans="1:11">
      <x:c r="A4608" s="232">
        <x:v>46024</x:v>
      </x:c>
      <x:c r="B4608" s="499" t="s">
        <x:v>10292</x:v>
      </x:c>
      <x:c r="C4608" s="241" t="s">
        <x:v>6047</x:v>
      </x:c>
      <x:c r="D4608" s="240" t="str">
        <x:f t="shared" ref="D4608:D4634" si="72">IF(MID(C4608,LEN(C4608)-2,1)="1","Earring",IF(MID(C4608,LEN(C4608)-2,1)="2","Necklace",IF(MID(C4608,LEN(C4608)-2,1)="3","Bracelet",IF(MID(C4608,LEN(C4608)-2,1)="4","Ring",IF(MID(C4608,LEN(C4608)-2,1)="5","Anklet","")))))</x:f>
        <x:v>Bracelet</x:v>
      </x:c>
      <x:c r="E4608" s="240">
        <x:v>1</x:v>
      </x:c>
      <x:c r="F4608" s="320" t="s">
        <x:v>2411</x:v>
      </x:c>
      <x:c r="G4608" s="321" t="str">
        <x:f>IF(MID(F4608,LEN(F4608)-2,1)="1","Earring",IF(MID(F4608,LEN(F4608)-2,1)="2","Necklace",IF(MID(F4608,LEN(F4608)-2,1)="3","Bracelet",IF(MID(F4608,LEN(F4608)-2,1)="4","Ring",IF(MID(F4608,LEN(F4608)-2,1)="5","Anklet","")))))</x:f>
        <x:v>Necklace</x:v>
      </x:c>
      <x:c r="H4608" s="321">
        <x:v>1</x:v>
      </x:c>
      <x:c r="I4608" s="495" t="s">
        <x:v>10339</x:v>
      </x:c>
      <x:c r="J4608" s="240" t="s">
        <x:v>10358</x:v>
      </x:c>
      <x:c r="K4608" s="240">
        <x:v>1100</x:v>
      </x:c>
    </x:row>
    <x:row r="4609" spans="3:11">
      <x:c r="C4609" s="241" t="s">
        <x:v>4470</x:v>
      </x:c>
      <x:c r="D4609" s="240" t="str">
        <x:f t="shared" si="72"/>
        <x:v>Bracelet</x:v>
      </x:c>
      <x:c r="E4609" s="240">
        <x:v>1</x:v>
      </x:c>
      <x:c r="F4609" s="241" t="s">
        <x:v>5846</x:v>
      </x:c>
      <x:c r="G4609" s="240" t="str">
        <x:f>IF(MID(F4609,LEN(F4609)-2,1)="1","Earring",IF(MID(F4609,LEN(F4609)-2,1)="2","Necklace",IF(MID(F4609,LEN(F4609)-2,1)="3","Bracelet",IF(MID(F4609,LEN(F4609)-2,1)="4","Ring",IF(MID(F4609,LEN(F4609)-2,1)="5","Anklet","")))))</x:f>
        <x:v>Earring</x:v>
      </x:c>
      <x:c r="H4609" s="240">
        <x:v>1</x:v>
      </x:c>
      <x:c r="I4609" s="495"/>
      <x:c r="J4609" s="240" t="s">
        <x:v>4183</x:v>
      </x:c>
      <x:c r="K4609" s="240">
        <x:v>200</x:v>
      </x:c>
    </x:row>
    <x:row r="4610" spans="3:11">
      <x:c r="C4610" s="241" t="s">
        <x:v>5527</x:v>
      </x:c>
      <x:c r="D4610" s="240" t="str">
        <x:f t="shared" si="72"/>
        <x:v>Bracelet</x:v>
      </x:c>
      <x:c r="E4610" s="240">
        <x:v>1</x:v>
      </x:c>
      <x:c r="F4610" s="314" t="s">
        <x:v>6166</x:v>
      </x:c>
      <x:c r="G4610" s="315" t="str">
        <x:f>IF(MID(F4610,LEN(F4610)-2,1)="1","Earring",IF(MID(F4610,LEN(F4610)-2,1)="2","Necklace",IF(MID(F4610,LEN(F4610)-2,1)="3","Bracelet",IF(MID(F4610,LEN(F4610)-2,1)="4","Ring",IF(MID(F4610,LEN(F4610)-2,1)="5","Anklet","")))))</x:f>
        <x:v>Ring</x:v>
      </x:c>
      <x:c r="H4610" s="315">
        <x:v>1</x:v>
      </x:c>
      <x:c r="I4610" s="495" t="s">
        <x:v>10339</x:v>
      </x:c>
      <x:c r="J4610" s="240" t="s">
        <x:v>4183</x:v>
      </x:c>
      <x:c r="K4610" s="240">
        <x:v>180</x:v>
      </x:c>
    </x:row>
    <x:row r="4611" spans="3:11">
      <x:c r="C4611" s="241" t="s">
        <x:v>7701</x:v>
      </x:c>
      <x:c r="D4611" s="240" t="str">
        <x:f t="shared" si="72"/>
        <x:v>Earring</x:v>
      </x:c>
      <x:c r="E4611" s="240">
        <x:v>1</x:v>
      </x:c>
      <x:c r="F4611" s="241" t="s">
        <x:v>8992</x:v>
      </x:c>
      <x:c r="G4611" s="240" t="str">
        <x:f>IF(MID(F4611,LEN(F4611)-2,1)="1","Earring",IF(MID(F4611,LEN(F4611)-2,1)="2","Necklace",IF(MID(F4611,LEN(F4611)-2,1)="3","Bracelet",IF(MID(F4611,LEN(F4611)-2,1)="4","Ring",IF(MID(F4611,LEN(F4611)-2,1)="5","Anklet","")))))</x:f>
        <x:v>Earring</x:v>
      </x:c>
      <x:c r="H4611" s="240">
        <x:v>1</x:v>
      </x:c>
      <x:c r="I4611" s="495" t="s">
        <x:v>10339</x:v>
      </x:c>
      <x:c r="J4611" s="240" t="s">
        <x:v>4183</x:v>
      </x:c>
      <x:c r="K4611" s="240">
        <x:v>220</x:v>
      </x:c>
    </x:row>
    <x:row r="4612" spans="3:11">
      <x:c r="C4612" s="241" t="s">
        <x:v>8992</x:v>
      </x:c>
      <x:c r="D4612" s="240" t="str">
        <x:f t="shared" si="72"/>
        <x:v>Earring</x:v>
      </x:c>
      <x:c r="E4612" s="240">
        <x:v>1</x:v>
      </x:c>
      <x:c r="F4612" s="241" t="s">
        <x:v>5975</x:v>
      </x:c>
      <x:c r="G4612" s="240" t="str">
        <x:f>IF(MID(F4612,LEN(F4612)-2,1)="1","Earring",IF(MID(F4612,LEN(F4612)-2,1)="2","Necklace",IF(MID(F4612,LEN(F4612)-2,1)="3","Bracelet",IF(MID(F4612,LEN(F4612)-2,1)="4","Ring",IF(MID(F4612,LEN(F4612)-2,1)="5","Anklet","")))))</x:f>
        <x:v>Earring</x:v>
      </x:c>
      <x:c r="H4612" s="240">
        <x:v>1</x:v>
      </x:c>
      <x:c r="I4612" s="495" t="s">
        <x:v>10339</x:v>
      </x:c>
      <x:c r="J4612" s="240" t="s">
        <x:v>12607</x:v>
      </x:c>
      <x:c r="K4612" s="240">
        <x:v>170</x:v>
      </x:c>
    </x:row>
    <x:row r="4613" spans="3:11">
      <x:c r="C4613" s="241" t="s">
        <x:v>5975</x:v>
      </x:c>
      <x:c r="D4613" s="240" t="str">
        <x:f t="shared" si="72"/>
        <x:v>Earring</x:v>
      </x:c>
      <x:c r="E4613" s="240">
        <x:v>1</x:v>
      </x:c>
      <x:c r="F4613" s="241" t="s">
        <x:v>6196</x:v>
      </x:c>
      <x:c r="G4613" s="240" t="str">
        <x:f>IF(MID(F4613,LEN(F4613)-2,1)="1","Earring",IF(MID(F4613,LEN(F4613)-2,1)="2","Necklace",IF(MID(F4613,LEN(F4613)-2,1)="3","Bracelet",IF(MID(F4613,LEN(F4613)-2,1)="4","Ring",IF(MID(F4613,LEN(F4613)-2,1)="5","Anklet","")))))</x:f>
        <x:v>Earring</x:v>
      </x:c>
      <x:c r="H4613" s="240">
        <x:v>1</x:v>
      </x:c>
      <x:c r="I4613" s="495"/>
      <x:c r="J4613" s="240" t="s">
        <x:v>4183</x:v>
      </x:c>
      <x:c r="K4613" s="240">
        <x:v>200</x:v>
      </x:c>
    </x:row>
    <x:row r="4614" spans="3:11">
      <x:c r="C4614" s="241" t="s">
        <x:v>6196</x:v>
      </x:c>
      <x:c r="D4614" s="240" t="str">
        <x:f t="shared" si="72"/>
        <x:v>Earring</x:v>
      </x:c>
      <x:c r="E4614" s="240">
        <x:v>1</x:v>
      </x:c>
      <x:c r="F4614" s="740" t="s">
        <x:v>12524</x:v>
      </x:c>
      <x:c r="G4614" s="741" t="str">
        <x:f>IF(MID(F4614,LEN(F4614)-2,1)="1","Earring",IF(MID(F4614,LEN(F4614)-2,1)="2","Necklace",IF(MID(F4614,LEN(F4614)-2,1)="3","Bracelet",IF(MID(F4614,LEN(F4614)-2,1)="4","Ring",IF(MID(F4614,LEN(F4614)-2,1)="5","Anklet","")))))</x:f>
        <x:v>Earring</x:v>
      </x:c>
      <x:c r="H4614" s="741">
        <x:v>1</x:v>
      </x:c>
      <x:c r="I4614" s="495" t="s">
        <x:v>10339</x:v>
      </x:c>
      <x:c r="J4614" s="240" t="s">
        <x:v>4183</x:v>
      </x:c>
      <x:c r="K4614" s="240">
        <x:v>180</x:v>
      </x:c>
    </x:row>
    <x:row r="4615" spans="3:11">
      <x:c r="C4615" s="241" t="s">
        <x:v>12524</x:v>
      </x:c>
      <x:c r="D4615" s="240" t="str">
        <x:f t="shared" si="72"/>
        <x:v>Earring</x:v>
      </x:c>
      <x:c r="E4615" s="240">
        <x:v>1</x:v>
      </x:c>
      <x:c r="F4615" s="241" t="s">
        <x:v>8357</x:v>
      </x:c>
      <x:c r="G4615" s="240" t="str">
        <x:f>IF(MID(F4615,LEN(F4615)-2,1)="1","Earring",IF(MID(F4615,LEN(F4615)-2,1)="2","Necklace",IF(MID(F4615,LEN(F4615)-2,1)="3","Bracelet",IF(MID(F4615,LEN(F4615)-2,1)="4","Ring",IF(MID(F4615,LEN(F4615)-2,1)="5","Anklet","")))))</x:f>
        <x:v>Earring</x:v>
      </x:c>
      <x:c r="H4615" s="240">
        <x:v>1</x:v>
      </x:c>
      <x:c r="I4615" s="495"/>
      <x:c r="J4615" s="240" t="s">
        <x:v>4183</x:v>
      </x:c>
      <x:c r="K4615" s="240">
        <x:v>200</x:v>
      </x:c>
    </x:row>
    <x:row r="4616" spans="3:11">
      <x:c r="C4616" s="241" t="s">
        <x:v>8357</x:v>
      </x:c>
      <x:c r="D4616" s="240" t="str">
        <x:f t="shared" si="72"/>
        <x:v>Earring</x:v>
      </x:c>
      <x:c r="E4616" s="240">
        <x:v>1</x:v>
      </x:c>
      <x:c r="F4616" s="393" t="s">
        <x:v>8466</x:v>
      </x:c>
      <x:c r="G4616" s="394" t="str">
        <x:f>IF(MID(F4616,LEN(F4616)-2,1)="1","Earring",IF(MID(F4616,LEN(F4616)-2,1)="2","Necklace",IF(MID(F4616,LEN(F4616)-2,1)="3","Bracelet",IF(MID(F4616,LEN(F4616)-2,1)="4","Ring",IF(MID(F4616,LEN(F4616)-2,1)="5","Anklet","")))))</x:f>
        <x:v>Ring</x:v>
      </x:c>
      <x:c r="H4616" s="394">
        <x:v>1</x:v>
      </x:c>
      <x:c r="I4616" s="495"/>
      <x:c r="J4616" s="240" t="s">
        <x:v>12607</x:v>
      </x:c>
      <x:c r="K4616" s="240">
        <x:v>150</x:v>
      </x:c>
    </x:row>
    <x:row r="4617" spans="3:11">
      <x:c r="C4617" s="241" t="s">
        <x:v>9273</x:v>
      </x:c>
      <x:c r="D4617" s="240" t="str">
        <x:f t="shared" si="72"/>
        <x:v>Earring</x:v>
      </x:c>
      <x:c r="E4617" s="240">
        <x:v>1</x:v>
      </x:c>
      <x:c r="F4617" s="241" t="s">
        <x:v>9273</x:v>
      </x:c>
      <x:c r="G4617" s="240" t="str">
        <x:f>IF(MID(F4617,LEN(F4617)-2,1)="1","Earring",IF(MID(F4617,LEN(F4617)-2,1)="2","Necklace",IF(MID(F4617,LEN(F4617)-2,1)="3","Bracelet",IF(MID(F4617,LEN(F4617)-2,1)="4","Ring",IF(MID(F4617,LEN(F4617)-2,1)="5","Anklet","")))))</x:f>
        <x:v>Earring</x:v>
      </x:c>
      <x:c r="H4617" s="240">
        <x:v>1</x:v>
      </x:c>
      <x:c r="I4617" s="495" t="s">
        <x:v>10339</x:v>
      </x:c>
      <x:c r="J4617" s="240" t="s">
        <x:v>4183</x:v>
      </x:c>
      <x:c r="K4617" s="240">
        <x:v>210</x:v>
      </x:c>
    </x:row>
    <x:row r="4618" spans="3:11">
      <x:c r="C4618" s="241" t="s">
        <x:v>6322</x:v>
      </x:c>
      <x:c r="D4618" s="240" t="str">
        <x:f t="shared" si="72"/>
        <x:v>Earring</x:v>
      </x:c>
      <x:c r="E4618" s="240">
        <x:v>1</x:v>
      </x:c>
      <x:c r="F4618" s="396" t="s">
        <x:v>5985</x:v>
      </x:c>
      <x:c r="G4618" s="397" t="str">
        <x:f>IF(MID(F4618,LEN(F4618)-2,1)="1","Earring",IF(MID(F4618,LEN(F4618)-2,1)="2","Necklace",IF(MID(F4618,LEN(F4618)-2,1)="3","Bracelet",IF(MID(F4618,LEN(F4618)-2,1)="4","Ring",IF(MID(F4618,LEN(F4618)-2,1)="5","Anklet","")))))</x:f>
        <x:v>Necklace</x:v>
      </x:c>
      <x:c r="H4618" s="397">
        <x:v>1</x:v>
      </x:c>
      <x:c r="I4618" s="495" t="s">
        <x:v>6487</x:v>
      </x:c>
      <x:c r="J4618" s="240" t="s">
        <x:v>10384</x:v>
      </x:c>
      <x:c r="K4618" s="240">
        <x:v>150</x:v>
      </x:c>
    </x:row>
    <x:row r="4619" spans="3:11">
      <x:c r="C4619" s="241" t="s">
        <x:v>4417</x:v>
      </x:c>
      <x:c r="D4619" s="240" t="str">
        <x:f t="shared" si="72"/>
        <x:v>Earring</x:v>
      </x:c>
      <x:c r="E4619" s="240">
        <x:v>1</x:v>
      </x:c>
      <x:c r="F4619" s="396" t="s">
        <x:v>6322</x:v>
      </x:c>
      <x:c r="G4619" s="397" t="str">
        <x:f>IF(MID(F4619,LEN(F4619)-2,1)="1","Earring",IF(MID(F4619,LEN(F4619)-2,1)="2","Necklace",IF(MID(F4619,LEN(F4619)-2,1)="3","Bracelet",IF(MID(F4619,LEN(F4619)-2,1)="4","Ring",IF(MID(F4619,LEN(F4619)-2,1)="5","Anklet","")))))</x:f>
        <x:v>Earring</x:v>
      </x:c>
      <x:c r="H4619" s="397">
        <x:v>1</x:v>
      </x:c>
      <x:c r="I4619" s="495" t="s">
        <x:v>10339</x:v>
      </x:c>
      <x:c r="J4619" s="240" t="s">
        <x:v>4183</x:v>
      </x:c>
      <x:c r="K4619" s="240">
        <x:v>160</x:v>
      </x:c>
    </x:row>
    <x:row r="4620" spans="3:11">
      <x:c r="C4620" s="241" t="s">
        <x:v>4576</x:v>
      </x:c>
      <x:c r="D4620" s="240" t="str">
        <x:f t="shared" si="72"/>
        <x:v>Earring</x:v>
      </x:c>
      <x:c r="E4620" s="240">
        <x:v>1</x:v>
      </x:c>
      <x:c r="F4620" s="396" t="s">
        <x:v>6047</x:v>
      </x:c>
      <x:c r="G4620" s="397" t="str">
        <x:f>IF(MID(F4620,LEN(F4620)-2,1)="1","Earring",IF(MID(F4620,LEN(F4620)-2,1)="2","Necklace",IF(MID(F4620,LEN(F4620)-2,1)="3","Bracelet",IF(MID(F4620,LEN(F4620)-2,1)="4","Ring",IF(MID(F4620,LEN(F4620)-2,1)="5","Anklet","")))))</x:f>
        <x:v>Bracelet</x:v>
      </x:c>
      <x:c r="H4620" s="397">
        <x:v>1</x:v>
      </x:c>
      <x:c r="I4620" s="495"/>
      <x:c r="J4620" s="240" t="s">
        <x:v>9854</x:v>
      </x:c>
      <x:c r="K4620" s="240">
        <x:v>140</x:v>
      </x:c>
    </x:row>
    <x:row r="4621" spans="3:11">
      <x:c r="C4621" s="241" t="s">
        <x:v>12329</x:v>
      </x:c>
      <x:c r="D4621" s="240" t="str">
        <x:f t="shared" si="72"/>
        <x:v>Earring</x:v>
      </x:c>
      <x:c r="E4621" s="240">
        <x:v>1</x:v>
      </x:c>
      <x:c r="F4621" s="396" t="s">
        <x:v>4417</x:v>
      </x:c>
      <x:c r="G4621" s="397" t="str">
        <x:f>IF(MID(F4621,LEN(F4621)-2,1)="1","Earring",IF(MID(F4621,LEN(F4621)-2,1)="2","Necklace",IF(MID(F4621,LEN(F4621)-2,1)="3","Bracelet",IF(MID(F4621,LEN(F4621)-2,1)="4","Ring",IF(MID(F4621,LEN(F4621)-2,1)="5","Anklet","")))))</x:f>
        <x:v>Earring</x:v>
      </x:c>
      <x:c r="H4621" s="397">
        <x:v>1</x:v>
      </x:c>
      <x:c r="I4621" s="495" t="s">
        <x:v>10339</x:v>
      </x:c>
      <x:c r="J4621" s="240" t="s">
        <x:v>4183</x:v>
      </x:c>
      <x:c r="K4621" s="240">
        <x:v>150</x:v>
      </x:c>
    </x:row>
    <x:row r="4622" spans="3:11">
      <x:c r="C4622" s="241" t="s">
        <x:v>12452</x:v>
      </x:c>
      <x:c r="D4622" s="240" t="str">
        <x:f t="shared" si="72"/>
        <x:v>Earring</x:v>
      </x:c>
      <x:c r="E4622" s="240">
        <x:v>1</x:v>
      </x:c>
      <x:c r="F4622" s="396" t="s">
        <x:v>4576</x:v>
      </x:c>
      <x:c r="G4622" s="397" t="str">
        <x:f>IF(MID(F4622,LEN(F4622)-2,1)="1","Earring",IF(MID(F4622,LEN(F4622)-2,1)="2","Necklace",IF(MID(F4622,LEN(F4622)-2,1)="3","Bracelet",IF(MID(F4622,LEN(F4622)-2,1)="4","Ring",IF(MID(F4622,LEN(F4622)-2,1)="5","Anklet","")))))</x:f>
        <x:v>Earring</x:v>
      </x:c>
      <x:c r="H4622" s="397">
        <x:v>1</x:v>
      </x:c>
      <x:c r="I4622" s="495" t="s">
        <x:v>10339</x:v>
      </x:c>
      <x:c r="J4622" s="240" t="s">
        <x:v>4183</x:v>
      </x:c>
      <x:c r="K4622" s="240">
        <x:v>160</x:v>
      </x:c>
    </x:row>
    <x:row r="4623" spans="3:11">
      <x:c r="C4623" s="241" t="s">
        <x:v>7794</x:v>
      </x:c>
      <x:c r="D4623" s="240" t="str">
        <x:f t="shared" si="72"/>
        <x:v>Earring</x:v>
      </x:c>
      <x:c r="E4623" s="240">
        <x:v>1</x:v>
      </x:c>
      <x:c r="F4623" s="241" t="s">
        <x:v>4425</x:v>
      </x:c>
      <x:c r="G4623" s="240" t="str">
        <x:f>IF(MID(F4623,LEN(F4623)-2,1)="1","Earring",IF(MID(F4623,LEN(F4623)-2,1)="2","Necklace",IF(MID(F4623,LEN(F4623)-2,1)="3","Bracelet",IF(MID(F4623,LEN(F4623)-2,1)="4","Ring",IF(MID(F4623,LEN(F4623)-2,1)="5","Anklet","")))))</x:f>
        <x:v>Necklace</x:v>
      </x:c>
      <x:c r="H4623" s="240">
        <x:v>1</x:v>
      </x:c>
      <x:c r="I4623" s="495"/>
      <x:c r="J4623" s="240" t="s">
        <x:v>10384</x:v>
      </x:c>
      <x:c r="K4623" s="240">
        <x:v>170</x:v>
      </x:c>
    </x:row>
    <x:row r="4624" spans="3:11">
      <x:c r="C4624" s="241" t="s">
        <x:v>2430</x:v>
      </x:c>
      <x:c r="D4624" s="240" t="str">
        <x:f t="shared" si="72"/>
        <x:v>Earring</x:v>
      </x:c>
      <x:c r="E4624" s="240">
        <x:v>1</x:v>
      </x:c>
      <x:c r="F4624" s="241" t="s">
        <x:v>12520</x:v>
      </x:c>
      <x:c r="G4624" s="240" t="str">
        <x:f>IF(MID(F4624,LEN(F4624)-2,1)="1","Earring",IF(MID(F4624,LEN(F4624)-2,1)="2","Necklace",IF(MID(F4624,LEN(F4624)-2,1)="3","Bracelet",IF(MID(F4624,LEN(F4624)-2,1)="4","Ring",IF(MID(F4624,LEN(F4624)-2,1)="5","Anklet","")))))</x:f>
        <x:v>Ring</x:v>
      </x:c>
      <x:c r="H4624" s="240">
        <x:v>1</x:v>
      </x:c>
      <x:c r="I4624" s="495" t="s">
        <x:v>10339</x:v>
      </x:c>
      <x:c r="J4624" s="240" t="s">
        <x:v>10384</x:v>
      </x:c>
      <x:c r="K4624" s="240">
        <x:v>150</x:v>
      </x:c>
    </x:row>
    <x:row r="4625" spans="3:11">
      <x:c r="C4625" s="241" t="s">
        <x:v>11424</x:v>
      </x:c>
      <x:c r="D4625" s="240" t="str">
        <x:f t="shared" si="72"/>
        <x:v>Earring</x:v>
      </x:c>
      <x:c r="E4625" s="240">
        <x:v>1</x:v>
      </x:c>
      <x:c r="F4625" s="241" t="s">
        <x:v>11178</x:v>
      </x:c>
      <x:c r="G4625" s="240" t="str">
        <x:f>IF(MID(F4625,LEN(F4625)-2,1)="1","Earring",IF(MID(F4625,LEN(F4625)-2,1)="2","Necklace",IF(MID(F4625,LEN(F4625)-2,1)="3","Bracelet",IF(MID(F4625,LEN(F4625)-2,1)="4","Ring",IF(MID(F4625,LEN(F4625)-2,1)="5","Anklet","")))))</x:f>
        <x:v>Ring</x:v>
      </x:c>
      <x:c r="H4625" s="240">
        <x:v>1</x:v>
      </x:c>
      <x:c r="I4625" s="495"/>
      <x:c r="J4625" s="240" t="s">
        <x:v>10384</x:v>
      </x:c>
      <x:c r="K4625" s="240">
        <x:v>120</x:v>
      </x:c>
    </x:row>
    <x:row r="4626" spans="3:11">
      <x:c r="C4626" s="241" t="s">
        <x:v>5985</x:v>
      </x:c>
      <x:c r="D4626" s="240" t="str">
        <x:f t="shared" si="72"/>
        <x:v>Necklace</x:v>
      </x:c>
      <x:c r="E4626" s="240">
        <x:v>1</x:v>
      </x:c>
      <x:c r="F4626" s="241" t="s">
        <x:v>12329</x:v>
      </x:c>
      <x:c r="G4626" s="240" t="str">
        <x:f>IF(MID(F4626,LEN(F4626)-2,1)="1","Earring",IF(MID(F4626,LEN(F4626)-2,1)="2","Necklace",IF(MID(F4626,LEN(F4626)-2,1)="3","Bracelet",IF(MID(F4626,LEN(F4626)-2,1)="4","Ring",IF(MID(F4626,LEN(F4626)-2,1)="5","Anklet","")))))</x:f>
        <x:v>Earring</x:v>
      </x:c>
      <x:c r="H4626" s="240">
        <x:v>1</x:v>
      </x:c>
      <x:c r="I4626" s="495"/>
      <x:c r="J4626" s="240" t="s">
        <x:v>4183</x:v>
      </x:c>
      <x:c r="K4626" s="240">
        <x:v>180</x:v>
      </x:c>
    </x:row>
    <x:row r="4627" spans="3:11">
      <x:c r="C4627" s="241" t="s">
        <x:v>4425</x:v>
      </x:c>
      <x:c r="D4627" s="240" t="str">
        <x:f t="shared" si="72"/>
        <x:v>Necklace</x:v>
      </x:c>
      <x:c r="E4627" s="240">
        <x:v>1</x:v>
      </x:c>
      <x:c r="F4627" s="241" t="s">
        <x:v>12452</x:v>
      </x:c>
      <x:c r="G4627" s="240" t="str">
        <x:f>IF(MID(F4627,LEN(F4627)-2,1)="1","Earring",IF(MID(F4627,LEN(F4627)-2,1)="2","Necklace",IF(MID(F4627,LEN(F4627)-2,1)="3","Bracelet",IF(MID(F4627,LEN(F4627)-2,1)="4","Ring",IF(MID(F4627,LEN(F4627)-2,1)="5","Anklet","")))))</x:f>
        <x:v>Earring</x:v>
      </x:c>
      <x:c r="H4627" s="240">
        <x:v>1</x:v>
      </x:c>
      <x:c r="I4627" s="495"/>
      <x:c r="J4627" s="240" t="s">
        <x:v>4183</x:v>
      </x:c>
      <x:c r="K4627" s="240">
        <x:v>240</x:v>
      </x:c>
    </x:row>
    <x:row r="4628" spans="3:11">
      <x:c r="C4628" s="241" t="s">
        <x:v>2042</x:v>
      </x:c>
      <x:c r="D4628" s="240" t="str">
        <x:f t="shared" si="72"/>
        <x:v>Necklace</x:v>
      </x:c>
      <x:c r="E4628" s="240">
        <x:v>1</x:v>
      </x:c>
      <x:c r="F4628" s="280" t="s">
        <x:v>4470</x:v>
      </x:c>
      <x:c r="G4628" s="281" t="str">
        <x:f>IF(MID(F4628,LEN(F4628)-2,1)="1","Earring",IF(MID(F4628,LEN(F4628)-2,1)="2","Necklace",IF(MID(F4628,LEN(F4628)-2,1)="3","Bracelet",IF(MID(F4628,LEN(F4628)-2,1)="4","Ring",IF(MID(F4628,LEN(F4628)-2,1)="5","Anklet","")))))</x:f>
        <x:v>Bracelet</x:v>
      </x:c>
      <x:c r="H4628" s="281">
        <x:v>1</x:v>
      </x:c>
      <x:c r="I4628" s="495" t="s">
        <x:v>6487</x:v>
      </x:c>
      <x:c r="J4628" s="240" t="s">
        <x:v>4183</x:v>
      </x:c>
      <x:c r="K4628" s="240">
        <x:v>190</x:v>
      </x:c>
    </x:row>
    <x:row r="4629" spans="3:11">
      <x:c r="C4629" s="241" t="s">
        <x:v>12777</x:v>
      </x:c>
      <x:c r="D4629" s="240" t="str">
        <x:f t="shared" si="72"/>
        <x:v>Necklace</x:v>
      </x:c>
      <x:c r="E4629" s="240">
        <x:v>1</x:v>
      </x:c>
      <x:c r="F4629" s="280" t="s">
        <x:v>7794</x:v>
      </x:c>
      <x:c r="G4629" s="281" t="str">
        <x:f>IF(MID(F4629,LEN(F4629)-2,1)="1","Earring",IF(MID(F4629,LEN(F4629)-2,1)="2","Necklace",IF(MID(F4629,LEN(F4629)-2,1)="3","Bracelet",IF(MID(F4629,LEN(F4629)-2,1)="4","Ring",IF(MID(F4629,LEN(F4629)-2,1)="5","Anklet","")))))</x:f>
        <x:v>Earring</x:v>
      </x:c>
      <x:c r="H4629" s="281">
        <x:v>1</x:v>
      </x:c>
      <x:c r="I4629" s="495" t="s">
        <x:v>10339</x:v>
      </x:c>
      <x:c r="J4629" s="240" t="s">
        <x:v>4183</x:v>
      </x:c>
      <x:c r="K4629" s="240">
        <x:v>190</x:v>
      </x:c>
    </x:row>
    <x:row r="4630" spans="3:11">
      <x:c r="C4630" s="241" t="s">
        <x:v>6166</x:v>
      </x:c>
      <x:c r="D4630" s="240" t="str">
        <x:f t="shared" si="72"/>
        <x:v>Ring</x:v>
      </x:c>
      <x:c r="E4630" s="240">
        <x:v>1</x:v>
      </x:c>
      <x:c r="F4630" s="280" t="s">
        <x:v>2042</x:v>
      </x:c>
      <x:c r="G4630" s="281" t="str">
        <x:f>IF(MID(F4630,LEN(F4630)-2,1)="1","Earring",IF(MID(F4630,LEN(F4630)-2,1)="2","Necklace",IF(MID(F4630,LEN(F4630)-2,1)="3","Bracelet",IF(MID(F4630,LEN(F4630)-2,1)="4","Ring",IF(MID(F4630,LEN(F4630)-2,1)="5","Anklet","")))))</x:f>
        <x:v>Necklace</x:v>
      </x:c>
      <x:c r="H4630" s="281">
        <x:v>1</x:v>
      </x:c>
      <x:c r="I4630" s="495"/>
      <x:c r="J4630" s="240" t="s">
        <x:v>4183</x:v>
      </x:c>
      <x:c r="K4630" s="240">
        <x:v>260</x:v>
      </x:c>
    </x:row>
    <x:row r="4631" spans="3:11">
      <x:c r="C4631" s="241" t="s">
        <x:v>8466</x:v>
      </x:c>
      <x:c r="D4631" s="240" t="str">
        <x:f t="shared" si="72"/>
        <x:v>Ring</x:v>
      </x:c>
      <x:c r="E4631" s="240">
        <x:v>1</x:v>
      </x:c>
      <x:c r="F4631" s="280" t="s">
        <x:v>5527</x:v>
      </x:c>
      <x:c r="G4631" s="281" t="str">
        <x:f>IF(MID(F4631,LEN(F4631)-2,1)="1","Earring",IF(MID(F4631,LEN(F4631)-2,1)="2","Necklace",IF(MID(F4631,LEN(F4631)-2,1)="3","Bracelet",IF(MID(F4631,LEN(F4631)-2,1)="4","Ring",IF(MID(F4631,LEN(F4631)-2,1)="5","Anklet","")))))</x:f>
        <x:v>Bracelet</x:v>
      </x:c>
      <x:c r="H4631" s="281">
        <x:v>1</x:v>
      </x:c>
      <x:c r="I4631" s="495"/>
      <x:c r="J4631" s="240" t="s">
        <x:v>9854</x:v>
      </x:c>
      <x:c r="K4631" s="240">
        <x:v>190</x:v>
      </x:c>
    </x:row>
    <x:row r="4632" spans="3:11">
      <x:c r="C4632" s="241" t="s">
        <x:v>12520</x:v>
      </x:c>
      <x:c r="D4632" s="240" t="str">
        <x:f t="shared" si="72"/>
        <x:v>Ring</x:v>
      </x:c>
      <x:c r="E4632" s="240">
        <x:v>1</x:v>
      </x:c>
      <x:c r="F4632" s="280" t="s">
        <x:v>5650</x:v>
      </x:c>
      <x:c r="G4632" s="281" t="str">
        <x:f>IF(MID(F4632,LEN(F4632)-2,1)="1","Earring",IF(MID(F4632,LEN(F4632)-2,1)="2","Necklace",IF(MID(F4632,LEN(F4632)-2,1)="3","Bracelet",IF(MID(F4632,LEN(F4632)-2,1)="4","Ring",IF(MID(F4632,LEN(F4632)-2,1)="5","Anklet","")))))</x:f>
        <x:v>Ring</x:v>
      </x:c>
      <x:c r="H4632" s="281">
        <x:v>1</x:v>
      </x:c>
      <x:c r="I4632" s="495"/>
      <x:c r="J4632" s="240" t="s">
        <x:v>10384</x:v>
      </x:c>
      <x:c r="K4632" s="240">
        <x:v>160</x:v>
      </x:c>
    </x:row>
    <x:row r="4633" spans="3:11">
      <x:c r="C4633" s="241" t="s">
        <x:v>11178</x:v>
      </x:c>
      <x:c r="D4633" s="240" t="str">
        <x:f t="shared" si="72"/>
        <x:v>Ring</x:v>
      </x:c>
      <x:c r="E4633" s="240">
        <x:v>1</x:v>
      </x:c>
      <x:c r="F4633" s="280" t="s">
        <x:v>2430</x:v>
      </x:c>
      <x:c r="G4633" s="281" t="str">
        <x:f>IF(MID(F4633,LEN(F4633)-2,1)="1","Earring",IF(MID(F4633,LEN(F4633)-2,1)="2","Necklace",IF(MID(F4633,LEN(F4633)-2,1)="3","Bracelet",IF(MID(F4633,LEN(F4633)-2,1)="4","Ring",IF(MID(F4633,LEN(F4633)-2,1)="5","Anklet","")))))</x:f>
        <x:v>Earring</x:v>
      </x:c>
      <x:c r="H4633" s="281">
        <x:v>1</x:v>
      </x:c>
      <x:c r="I4633" s="495"/>
      <x:c r="J4633" s="240" t="s">
        <x:v>4183</x:v>
      </x:c>
      <x:c r="K4633" s="240">
        <x:v>220</x:v>
      </x:c>
    </x:row>
    <x:row r="4634" spans="3:11">
      <x:c r="C4634" s="241" t="s">
        <x:v>5650</x:v>
      </x:c>
      <x:c r="D4634" s="240" t="str">
        <x:f t="shared" si="72"/>
        <x:v>Ring</x:v>
      </x:c>
      <x:c r="E4634" s="240">
        <x:v>1</x:v>
      </x:c>
      <x:c r="F4634" s="280" t="s">
        <x:v>11424</x:v>
      </x:c>
      <x:c r="G4634" s="281" t="str">
        <x:f>IF(MID(F4634,LEN(F4634)-2,1)="1","Earring",IF(MID(F4634,LEN(F4634)-2,1)="2","Necklace",IF(MID(F4634,LEN(F4634)-2,1)="3","Bracelet",IF(MID(F4634,LEN(F4634)-2,1)="4","Ring",IF(MID(F4634,LEN(F4634)-2,1)="5","Anklet","")))))</x:f>
        <x:v>Earring</x:v>
      </x:c>
      <x:c r="H4634" s="281">
        <x:v>1</x:v>
      </x:c>
      <x:c r="I4634" s="495"/>
      <x:c r="J4634" s="240" t="s">
        <x:v>9854</x:v>
      </x:c>
      <x:c r="K4634" s="240">
        <x:v>290</x:v>
      </x:c>
    </x:row>
    <x:row r="4635" spans="5:5">
      <x:c r="E4635" s="240">
        <x:f>SUM(E4608:E4634)</x:f>
        <x:v>27</x:v>
      </x:c>
    </x:row>
    <x:row r="4636" spans="1:11">
      <x:c r="A4636" s="232">
        <x:v>46025</x:v>
      </x:c>
      <x:c r="B4636" s="499" t="s">
        <x:v>10312</x:v>
      </x:c>
      <x:c r="C4636" s="241" t="s">
        <x:v>12446</x:v>
      </x:c>
      <x:c r="D4636" s="240" t="str">
        <x:f t="shared" ref="D4636:D4651" si="73">IF(MID(C4636,LEN(C4636)-2,1)="1","Earring",IF(MID(C4636,LEN(C4636)-2,1)="2","Necklace",IF(MID(C4636,LEN(C4636)-2,1)="3","Bracelet",IF(MID(C4636,LEN(C4636)-2,1)="4","Ring",IF(MID(C4636,LEN(C4636)-2,1)="5","Anklet","")))))</x:f>
        <x:v>Anklet</x:v>
      </x:c>
      <x:c r="E4636" s="240">
        <x:v>1</x:v>
      </x:c>
      <x:c r="F4636" s="241" t="s">
        <x:v>11205</x:v>
      </x:c>
      <x:c r="G4636" s="240" t="str">
        <x:f>IF(MID(F4636,LEN(F4636)-2,1)="1","Earring",IF(MID(F4636,LEN(F4636)-2,1)="2","Necklace",IF(MID(F4636,LEN(F4636)-2,1)="3","Bracelet",IF(MID(F4636,LEN(F4636)-2,1)="4","Ring",IF(MID(F4636,LEN(F4636)-2,1)="5","Anklet","")))))</x:f>
        <x:v>Earring</x:v>
      </x:c>
      <x:c r="H4636" s="240">
        <x:v>1</x:v>
      </x:c>
      <x:c r="I4636" s="495" t="s">
        <x:v>6487</x:v>
      </x:c>
      <x:c r="J4636" s="240" t="s">
        <x:v>3797</x:v>
      </x:c>
      <x:c r="K4636" s="240">
        <x:v>220</x:v>
      </x:c>
    </x:row>
    <x:row r="4637" spans="3:11">
      <x:c r="C4637" s="241" t="s">
        <x:v>9195</x:v>
      </x:c>
      <x:c r="D4637" s="240" t="str">
        <x:f t="shared" si="73"/>
        <x:v>Bracelet</x:v>
      </x:c>
      <x:c r="E4637" s="240">
        <x:v>1</x:v>
      </x:c>
      <x:c r="F4637" s="821" t="s">
        <x:v>9195</x:v>
      </x:c>
      <x:c r="G4637" s="822" t="str">
        <x:f>IF(MID(F4637,LEN(F4637)-2,1)="1","Earring",IF(MID(F4637,LEN(F4637)-2,1)="2","Necklace",IF(MID(F4637,LEN(F4637)-2,1)="3","Bracelet",IF(MID(F4637,LEN(F4637)-2,1)="4","Ring",IF(MID(F4637,LEN(F4637)-2,1)="5","Anklet","")))))</x:f>
        <x:v>Bracelet</x:v>
      </x:c>
      <x:c r="H4637" s="822">
        <x:v>1</x:v>
      </x:c>
      <x:c r="I4637" s="495" t="s">
        <x:v>10339</x:v>
      </x:c>
      <x:c r="J4637" s="240" t="s">
        <x:v>10384</x:v>
      </x:c>
      <x:c r="K4637" s="240">
        <x:v>180</x:v>
      </x:c>
    </x:row>
    <x:row r="4638" spans="3:11">
      <x:c r="C4638" s="241" t="s">
        <x:v>8343</x:v>
      </x:c>
      <x:c r="D4638" s="240" t="str">
        <x:f t="shared" si="73"/>
        <x:v>Bracelet</x:v>
      </x:c>
      <x:c r="E4638" s="240">
        <x:v>1</x:v>
      </x:c>
      <x:c r="F4638" s="241" t="s">
        <x:v>9227</x:v>
      </x:c>
      <x:c r="G4638" s="240" t="str">
        <x:f>IF(MID(F4638,LEN(F4638)-2,1)="1","Earring",IF(MID(F4638,LEN(F4638)-2,1)="2","Necklace",IF(MID(F4638,LEN(F4638)-2,1)="3","Bracelet",IF(MID(F4638,LEN(F4638)-2,1)="4","Ring",IF(MID(F4638,LEN(F4638)-2,1)="5","Anklet","")))))</x:f>
        <x:v>Ring</x:v>
      </x:c>
      <x:c r="H4638" s="240">
        <x:v>1</x:v>
      </x:c>
      <x:c r="I4638" s="495" t="s">
        <x:v>6487</x:v>
      </x:c>
      <x:c r="J4638" s="240" t="s">
        <x:v>4183</x:v>
      </x:c>
      <x:c r="K4638" s="240">
        <x:v>160</x:v>
      </x:c>
    </x:row>
    <x:row r="4639" spans="3:11">
      <x:c r="C4639" s="241" t="s">
        <x:v>9277</x:v>
      </x:c>
      <x:c r="D4639" s="240" t="str">
        <x:f t="shared" si="73"/>
        <x:v>Bracelet</x:v>
      </x:c>
      <x:c r="E4639" s="240">
        <x:v>1</x:v>
      </x:c>
      <x:c r="F4639" s="366" t="s">
        <x:v>9061</x:v>
      </x:c>
      <x:c r="G4639" s="367" t="str">
        <x:f>IF(MID(F4639,LEN(F4639)-2,1)="1","Earring",IF(MID(F4639,LEN(F4639)-2,1)="2","Necklace",IF(MID(F4639,LEN(F4639)-2,1)="3","Bracelet",IF(MID(F4639,LEN(F4639)-2,1)="4","Ring",IF(MID(F4639,LEN(F4639)-2,1)="5","Anklet","")))))</x:f>
        <x:v>Necklace</x:v>
      </x:c>
      <x:c r="H4639" s="367">
        <x:v>1</x:v>
      </x:c>
      <x:c r="I4639" s="495"/>
      <x:c r="J4639" s="240" t="s">
        <x:v>4183</x:v>
      </x:c>
      <x:c r="K4639" s="240">
        <x:v>240</x:v>
      </x:c>
    </x:row>
    <x:row r="4640" spans="3:11">
      <x:c r="C4640" s="241" t="s">
        <x:v>12463</x:v>
      </x:c>
      <x:c r="D4640" s="240" t="str">
        <x:f t="shared" si="73"/>
        <x:v>Earring</x:v>
      </x:c>
      <x:c r="E4640" s="240">
        <x:v>1</x:v>
      </x:c>
      <x:c r="F4640" s="241" t="s">
        <x:v>8343</x:v>
      </x:c>
      <x:c r="G4640" s="240" t="str">
        <x:f>IF(MID(F4640,LEN(F4640)-2,1)="1","Earring",IF(MID(F4640,LEN(F4640)-2,1)="2","Necklace",IF(MID(F4640,LEN(F4640)-2,1)="3","Bracelet",IF(MID(F4640,LEN(F4640)-2,1)="4","Ring",IF(MID(F4640,LEN(F4640)-2,1)="5","Anklet","")))))</x:f>
        <x:v>Bracelet</x:v>
      </x:c>
      <x:c r="H4640" s="240">
        <x:v>1</x:v>
      </x:c>
      <x:c r="I4640" s="495" t="s">
        <x:v>6487</x:v>
      </x:c>
      <x:c r="J4640" s="240" t="s">
        <x:v>10384</x:v>
      </x:c>
      <x:c r="K4640" s="240">
        <x:v>140</x:v>
      </x:c>
    </x:row>
    <x:row r="4641" spans="3:11">
      <x:c r="C4641" s="241" t="s">
        <x:v>12452</x:v>
      </x:c>
      <x:c r="D4641" s="240" t="str">
        <x:f t="shared" si="73"/>
        <x:v>Earring</x:v>
      </x:c>
      <x:c r="E4641" s="240">
        <x:v>1</x:v>
      </x:c>
      <x:c r="F4641" s="402" t="s">
        <x:v>8499</x:v>
      </x:c>
      <x:c r="G4641" s="403" t="str">
        <x:f>IF(MID(F4641,LEN(F4641)-2,1)="1","Earring",IF(MID(F4641,LEN(F4641)-2,1)="2","Necklace",IF(MID(F4641,LEN(F4641)-2,1)="3","Bracelet",IF(MID(F4641,LEN(F4641)-2,1)="4","Ring",IF(MID(F4641,LEN(F4641)-2,1)="5","Anklet","")))))</x:f>
        <x:v>Ring</x:v>
      </x:c>
      <x:c r="H4641" s="403">
        <x:v>1</x:v>
      </x:c>
      <x:c r="I4641" s="495" t="s">
        <x:v>10339</x:v>
      </x:c>
      <x:c r="J4641" s="240" t="s">
        <x:v>4183</x:v>
      </x:c>
      <x:c r="K4641" s="240">
        <x:v>200</x:v>
      </x:c>
    </x:row>
    <x:row r="4642" spans="3:11">
      <x:c r="C4642" s="241" t="s">
        <x:v>7754</x:v>
      </x:c>
      <x:c r="D4642" s="240" t="str">
        <x:f t="shared" si="73"/>
        <x:v>Earring</x:v>
      </x:c>
      <x:c r="E4642" s="240">
        <x:v>1</x:v>
      </x:c>
      <x:c r="F4642" s="402" t="s">
        <x:v>8504</x:v>
      </x:c>
      <x:c r="G4642" s="403" t="str">
        <x:f>IF(MID(F4642,LEN(F4642)-2,1)="1","Earring",IF(MID(F4642,LEN(F4642)-2,1)="2","Necklace",IF(MID(F4642,LEN(F4642)-2,1)="3","Bracelet",IF(MID(F4642,LEN(F4642)-2,1)="4","Ring",IF(MID(F4642,LEN(F4642)-2,1)="5","Anklet","")))))</x:f>
        <x:v>Ring</x:v>
      </x:c>
      <x:c r="H4642" s="403">
        <x:v>1</x:v>
      </x:c>
      <x:c r="I4642" s="495" t="s">
        <x:v>10339</x:v>
      </x:c>
      <x:c r="J4642" s="240" t="s">
        <x:v>10384</x:v>
      </x:c>
      <x:c r="K4642" s="240">
        <x:v>120</x:v>
      </x:c>
    </x:row>
    <x:row r="4643" spans="3:11">
      <x:c r="C4643" s="241" t="s">
        <x:v>9061</x:v>
      </x:c>
      <x:c r="D4643" s="240" t="str">
        <x:f t="shared" si="73"/>
        <x:v>Necklace</x:v>
      </x:c>
      <x:c r="E4643" s="240">
        <x:v>1</x:v>
      </x:c>
      <x:c r="F4643" s="241" t="s">
        <x:v>4425</x:v>
      </x:c>
      <x:c r="G4643" s="240" t="str">
        <x:f>IF(MID(F4643,LEN(F4643)-2,1)="1","Earring",IF(MID(F4643,LEN(F4643)-2,1)="2","Necklace",IF(MID(F4643,LEN(F4643)-2,1)="3","Bracelet",IF(MID(F4643,LEN(F4643)-2,1)="4","Ring",IF(MID(F4643,LEN(F4643)-2,1)="5","Anklet","")))))</x:f>
        <x:v>Necklace</x:v>
      </x:c>
      <x:c r="H4643" s="240">
        <x:v>1</x:v>
      </x:c>
      <x:c r="I4643" s="495" t="s">
        <x:v>6487</x:v>
      </x:c>
      <x:c r="J4643" s="240" t="s">
        <x:v>10384</x:v>
      </x:c>
      <x:c r="K4643" s="240">
        <x:v>170</x:v>
      </x:c>
    </x:row>
    <x:row r="4644" spans="3:11">
      <x:c r="C4644" s="241" t="s">
        <x:v>4425</x:v>
      </x:c>
      <x:c r="D4644" s="240" t="str">
        <x:f t="shared" si="73"/>
        <x:v>Necklace</x:v>
      </x:c>
      <x:c r="E4644" s="240">
        <x:v>1</x:v>
      </x:c>
      <x:c r="F4644" s="241" t="s">
        <x:v>11446</x:v>
      </x:c>
      <x:c r="G4644" s="240" t="str">
        <x:f>IF(MID(F4644,LEN(F4644)-2,1)="1","Earring",IF(MID(F4644,LEN(F4644)-2,1)="2","Necklace",IF(MID(F4644,LEN(F4644)-2,1)="3","Bracelet",IF(MID(F4644,LEN(F4644)-2,1)="4","Ring",IF(MID(F4644,LEN(F4644)-2,1)="5","Anklet","")))))</x:f>
        <x:v>Necklace</x:v>
      </x:c>
      <x:c r="H4644" s="240">
        <x:v>2</x:v>
      </x:c>
      <x:c r="I4644" s="495" t="s">
        <x:v>10339</x:v>
      </x:c>
      <x:c r="J4644" s="240" t="s">
        <x:v>4183</x:v>
      </x:c>
      <x:c r="K4644" s="240">
        <x:v>250</x:v>
      </x:c>
    </x:row>
    <x:row r="4645" spans="3:11">
      <x:c r="C4645" s="241" t="s">
        <x:v>11446</x:v>
      </x:c>
      <x:c r="D4645" s="240" t="str">
        <x:f t="shared" si="73"/>
        <x:v>Necklace</x:v>
      </x:c>
      <x:c r="E4645" s="240">
        <x:v>2</x:v>
      </x:c>
      <x:c r="F4645" s="241" t="s">
        <x:v>2471</x:v>
      </x:c>
      <x:c r="G4645" s="240" t="str">
        <x:f>IF(MID(F4645,LEN(F4645)-2,1)="1","Earring",IF(MID(F4645,LEN(F4645)-2,1)="2","Necklace",IF(MID(F4645,LEN(F4645)-2,1)="3","Bracelet",IF(MID(F4645,LEN(F4645)-2,1)="4","Ring",IF(MID(F4645,LEN(F4645)-2,1)="5","Anklet","")))))</x:f>
        <x:v>Necklace</x:v>
      </x:c>
      <x:c r="H4645" s="240">
        <x:v>1</x:v>
      </x:c>
      <x:c r="I4645" s="495" t="s">
        <x:v>6487</x:v>
      </x:c>
      <x:c r="J4645" s="240" t="s">
        <x:v>10384</x:v>
      </x:c>
      <x:c r="K4645" s="240">
        <x:v>160</x:v>
      </x:c>
    </x:row>
    <x:row r="4646" spans="3:11">
      <x:c r="C4646" s="241" t="s">
        <x:v>2471</x:v>
      </x:c>
      <x:c r="D4646" s="240" t="str">
        <x:f t="shared" si="73"/>
        <x:v>Necklace</x:v>
      </x:c>
      <x:c r="E4646" s="240">
        <x:v>1</x:v>
      </x:c>
      <x:c r="F4646" s="241" t="s">
        <x:v>11167</x:v>
      </x:c>
      <x:c r="G4646" s="240" t="str">
        <x:f>IF(MID(F4646,LEN(F4646)-2,1)="1","Earring",IF(MID(F4646,LEN(F4646)-2,1)="2","Necklace",IF(MID(F4646,LEN(F4646)-2,1)="3","Bracelet",IF(MID(F4646,LEN(F4646)-2,1)="4","Ring",IF(MID(F4646,LEN(F4646)-2,1)="5","Anklet","")))))</x:f>
        <x:v>Necklace</x:v>
      </x:c>
      <x:c r="H4646" s="240">
        <x:v>1</x:v>
      </x:c>
      <x:c r="I4646" s="495"/>
      <x:c r="J4646" s="240" t="s">
        <x:v>10384</x:v>
      </x:c>
      <x:c r="K4646" s="240">
        <x:v>170</x:v>
      </x:c>
    </x:row>
    <x:row r="4647" spans="3:11">
      <x:c r="C4647" s="241" t="s">
        <x:v>11167</x:v>
      </x:c>
      <x:c r="D4647" s="240" t="str">
        <x:f t="shared" si="73"/>
        <x:v>Necklace</x:v>
      </x:c>
      <x:c r="E4647" s="240">
        <x:v>1</x:v>
      </x:c>
      <x:c r="F4647" s="241" t="s">
        <x:v>12452</x:v>
      </x:c>
      <x:c r="G4647" s="240" t="str">
        <x:f>IF(MID(F4647,LEN(F4647)-2,1)="1","Earring",IF(MID(F4647,LEN(F4647)-2,1)="2","Necklace",IF(MID(F4647,LEN(F4647)-2,1)="3","Bracelet",IF(MID(F4647,LEN(F4647)-2,1)="4","Ring",IF(MID(F4647,LEN(F4647)-2,1)="5","Anklet","")))))</x:f>
        <x:v>Earring</x:v>
      </x:c>
      <x:c r="H4647" s="240">
        <x:v>1</x:v>
      </x:c>
      <x:c r="I4647" s="495" t="s">
        <x:v>6487</x:v>
      </x:c>
      <x:c r="J4647" s="240" t="s">
        <x:v>4183</x:v>
      </x:c>
      <x:c r="K4647" s="240">
        <x:v>240</x:v>
      </x:c>
    </x:row>
    <x:row r="4648" spans="3:11">
      <x:c r="C4648" s="241" t="s">
        <x:v>5609</x:v>
      </x:c>
      <x:c r="D4648" s="240" t="str">
        <x:f t="shared" si="73"/>
        <x:v>Necklace</x:v>
      </x:c>
      <x:c r="E4648" s="240">
        <x:v>1</x:v>
      </x:c>
      <x:c r="F4648" s="280" t="s">
        <x:v>9277</x:v>
      </x:c>
      <x:c r="G4648" s="281" t="str">
        <x:f>IF(MID(F4648,LEN(F4648)-2,1)="1","Earring",IF(MID(F4648,LEN(F4648)-2,1)="2","Necklace",IF(MID(F4648,LEN(F4648)-2,1)="3","Bracelet",IF(MID(F4648,LEN(F4648)-2,1)="4","Ring",IF(MID(F4648,LEN(F4648)-2,1)="5","Anklet","")))))</x:f>
        <x:v>Bracelet</x:v>
      </x:c>
      <x:c r="H4648" s="281">
        <x:v>1</x:v>
      </x:c>
      <x:c r="I4648" s="495"/>
      <x:c r="J4648" s="240" t="s">
        <x:v>4183</x:v>
      </x:c>
      <x:c r="K4648" s="240">
        <x:v>240</x:v>
      </x:c>
    </x:row>
    <x:row r="4649" spans="3:11">
      <x:c r="C4649" s="241" t="s">
        <x:v>9227</x:v>
      </x:c>
      <x:c r="D4649" s="240" t="str">
        <x:f t="shared" si="73"/>
        <x:v>Ring</x:v>
      </x:c>
      <x:c r="E4649" s="240">
        <x:v>1</x:v>
      </x:c>
      <x:c r="F4649" s="280" t="s">
        <x:v>12446</x:v>
      </x:c>
      <x:c r="G4649" s="281" t="str">
        <x:f>IF(MID(F4649,LEN(F4649)-2,1)="1","Earring",IF(MID(F4649,LEN(F4649)-2,1)="2","Necklace",IF(MID(F4649,LEN(F4649)-2,1)="3","Bracelet",IF(MID(F4649,LEN(F4649)-2,1)="4","Ring",IF(MID(F4649,LEN(F4649)-2,1)="5","Anklet","")))))</x:f>
        <x:v>Anklet</x:v>
      </x:c>
      <x:c r="H4649" s="281">
        <x:v>1</x:v>
      </x:c>
      <x:c r="I4649" s="495" t="s">
        <x:v>6487</x:v>
      </x:c>
      <x:c r="J4649" s="240" t="s">
        <x:v>10384</x:v>
      </x:c>
      <x:c r="K4649" s="240">
        <x:v>140</x:v>
      </x:c>
    </x:row>
    <x:row r="4650" spans="3:11">
      <x:c r="C4650" s="241" t="s">
        <x:v>8499</x:v>
      </x:c>
      <x:c r="D4650" s="240" t="str">
        <x:f t="shared" si="73"/>
        <x:v>Ring</x:v>
      </x:c>
      <x:c r="E4650" s="240">
        <x:v>1</x:v>
      </x:c>
      <x:c r="F4650" s="280" t="s">
        <x:v>5609</x:v>
      </x:c>
      <x:c r="G4650" s="281" t="str">
        <x:f>IF(MID(F4650,LEN(F4650)-2,1)="1","Earring",IF(MID(F4650,LEN(F4650)-2,1)="2","Necklace",IF(MID(F4650,LEN(F4650)-2,1)="3","Bracelet",IF(MID(F4650,LEN(F4650)-2,1)="4","Ring",IF(MID(F4650,LEN(F4650)-2,1)="5","Anklet","")))))</x:f>
        <x:v>Necklace</x:v>
      </x:c>
      <x:c r="H4650" s="281">
        <x:v>1</x:v>
      </x:c>
      <x:c r="I4650" s="495"/>
      <x:c r="J4650" s="240" t="s">
        <x:v>10384</x:v>
      </x:c>
      <x:c r="K4650" s="240">
        <x:v>200</x:v>
      </x:c>
    </x:row>
    <x:row r="4651" spans="3:11">
      <x:c r="C4651" s="241" t="s">
        <x:v>8504</x:v>
      </x:c>
      <x:c r="D4651" s="240" t="str">
        <x:f t="shared" si="73"/>
        <x:v>Ring</x:v>
      </x:c>
      <x:c r="E4651" s="240">
        <x:v>1</x:v>
      </x:c>
      <x:c r="F4651" s="280" t="s">
        <x:v>7754</x:v>
      </x:c>
      <x:c r="G4651" s="281" t="str">
        <x:f>IF(MID(F4651,LEN(F4651)-2,1)="1","Earring",IF(MID(F4651,LEN(F4651)-2,1)="2","Necklace",IF(MID(F4651,LEN(F4651)-2,1)="3","Bracelet",IF(MID(F4651,LEN(F4651)-2,1)="4","Ring",IF(MID(F4651,LEN(F4651)-2,1)="5","Anklet","")))))</x:f>
        <x:v>Earring</x:v>
      </x:c>
      <x:c r="H4651" s="281">
        <x:v>1</x:v>
      </x:c>
      <x:c r="I4651" s="495"/>
      <x:c r="J4651" s="240" t="s">
        <x:v>9854</x:v>
      </x:c>
      <x:c r="K4651" s="240">
        <x:v>240</x:v>
      </x:c>
    </x:row>
    <x:row r="4652" spans="5:5">
      <x:c r="E4652" s="240">
        <x:f>SUM(E4636:E4651)</x:f>
        <x:v>17</x:v>
      </x:c>
    </x:row>
    <x:row r="4653" spans="1:11">
      <x:c r="A4653" s="232">
        <x:v>46026</x:v>
      </x:c>
      <x:c r="B4653" s="499" t="s">
        <x:v>10367</x:v>
      </x:c>
      <x:c r="C4653" s="241" t="s">
        <x:v>2364</x:v>
      </x:c>
      <x:c r="D4653" s="240" t="str">
        <x:f t="shared" ref="D4653:D4659" si="74">IF(MID(C4653,LEN(C4653)-2,1)="1","Earring",IF(MID(C4653,LEN(C4653)-2,1)="2","Necklace",IF(MID(C4653,LEN(C4653)-2,1)="3","Bracelet",IF(MID(C4653,LEN(C4653)-2,1)="4","Ring",IF(MID(C4653,LEN(C4653)-2,1)="5","Anklet","")))))</x:f>
        <x:v>Earring</x:v>
      </x:c>
      <x:c r="E4653" s="240">
        <x:v>1</x:v>
      </x:c>
      <x:c r="F4653" s="823" t="s">
        <x:v>7892</x:v>
      </x:c>
      <x:c r="G4653" s="824" t="str">
        <x:f>IF(MID(F4653,LEN(F4653)-2,1)="1","Earring",IF(MID(F4653,LEN(F4653)-2,1)="2","Necklace",IF(MID(F4653,LEN(F4653)-2,1)="3","Bracelet",IF(MID(F4653,LEN(F4653)-2,1)="4","Ring",IF(MID(F4653,LEN(F4653)-2,1)="5","Anklet","")))))</x:f>
        <x:v>Earring</x:v>
      </x:c>
      <x:c r="H4653" s="824">
        <x:v>1</x:v>
      </x:c>
      <x:c r="I4653" s="495"/>
      <x:c r="J4653" s="240" t="s">
        <x:v>4183</x:v>
      </x:c>
      <x:c r="K4653" s="240">
        <x:v>190</x:v>
      </x:c>
    </x:row>
    <x:row r="4654" spans="3:11">
      <x:c r="C4654" s="241" t="s">
        <x:v>6196</x:v>
      </x:c>
      <x:c r="D4654" s="240" t="str">
        <x:f t="shared" si="74"/>
        <x:v>Earring</x:v>
      </x:c>
      <x:c r="E4654" s="240">
        <x:v>1</x:v>
      </x:c>
      <x:c r="F4654" s="241" t="s">
        <x:v>5910</x:v>
      </x:c>
      <x:c r="G4654" s="240" t="str">
        <x:f>IF(MID(F4654,LEN(F4654)-2,1)="1","Earring",IF(MID(F4654,LEN(F4654)-2,1)="2","Necklace",IF(MID(F4654,LEN(F4654)-2,1)="3","Bracelet",IF(MID(F4654,LEN(F4654)-2,1)="4","Ring",IF(MID(F4654,LEN(F4654)-2,1)="5","Anklet","")))))</x:f>
        <x:v>Ring</x:v>
      </x:c>
      <x:c r="H4654" s="240">
        <x:v>1</x:v>
      </x:c>
      <x:c r="I4654" s="495" t="s">
        <x:v>6487</x:v>
      </x:c>
      <x:c r="J4654" s="240" t="s">
        <x:v>12607</x:v>
      </x:c>
      <x:c r="K4654" s="240">
        <x:v>120</x:v>
      </x:c>
    </x:row>
    <x:row r="4655" spans="3:11">
      <x:c r="C4655" s="241" t="s">
        <x:v>4507</x:v>
      </x:c>
      <x:c r="D4655" s="240" t="str">
        <x:f t="shared" si="74"/>
        <x:v>Earring</x:v>
      </x:c>
      <x:c r="E4655" s="240">
        <x:v>1</x:v>
      </x:c>
      <x:c r="F4655" s="402" t="s">
        <x:v>6196</x:v>
      </x:c>
      <x:c r="G4655" s="403" t="str">
        <x:f>IF(MID(F4655,LEN(F4655)-2,1)="1","Earring",IF(MID(F4655,LEN(F4655)-2,1)="2","Necklace",IF(MID(F4655,LEN(F4655)-2,1)="3","Bracelet",IF(MID(F4655,LEN(F4655)-2,1)="4","Ring",IF(MID(F4655,LEN(F4655)-2,1)="5","Anklet","")))))</x:f>
        <x:v>Earring</x:v>
      </x:c>
      <x:c r="H4655" s="403">
        <x:v>1</x:v>
      </x:c>
      <x:c r="I4655" s="495"/>
      <x:c r="J4655" s="240" t="s">
        <x:v>4183</x:v>
      </x:c>
      <x:c r="K4655" s="240">
        <x:v>200</x:v>
      </x:c>
    </x:row>
    <x:row r="4656" spans="3:11">
      <x:c r="C4656" s="241" t="s">
        <x:v>6276</x:v>
      </x:c>
      <x:c r="D4656" s="240" t="str">
        <x:f t="shared" si="74"/>
        <x:v>Necklace</x:v>
      </x:c>
      <x:c r="E4656" s="240">
        <x:v>1</x:v>
      </x:c>
      <x:c r="F4656" s="402" t="s">
        <x:v>4507</x:v>
      </x:c>
      <x:c r="G4656" s="403" t="str">
        <x:f>IF(MID(F4656,LEN(F4656)-2,1)="1","Earring",IF(MID(F4656,LEN(F4656)-2,1)="2","Necklace",IF(MID(F4656,LEN(F4656)-2,1)="3","Bracelet",IF(MID(F4656,LEN(F4656)-2,1)="4","Ring",IF(MID(F4656,LEN(F4656)-2,1)="5","Anklet","")))))</x:f>
        <x:v>Earring</x:v>
      </x:c>
      <x:c r="H4656" s="403">
        <x:v>1</x:v>
      </x:c>
      <x:c r="I4656" s="495"/>
      <x:c r="J4656" s="240" t="s">
        <x:v>4183</x:v>
      </x:c>
      <x:c r="K4656" s="240">
        <x:v>200</x:v>
      </x:c>
    </x:row>
    <x:row r="4657" spans="3:11">
      <x:c r="C4657" s="241" t="s">
        <x:v>12720</x:v>
      </x:c>
      <x:c r="D4657" s="240" t="str">
        <x:f t="shared" si="74"/>
        <x:v>Necklace</x:v>
      </x:c>
      <x:c r="E4657" s="240">
        <x:v>1</x:v>
      </x:c>
      <x:c r="F4657" s="241" t="s">
        <x:v>6276</x:v>
      </x:c>
      <x:c r="G4657" s="240" t="str">
        <x:f>IF(MID(F4657,LEN(F4657)-2,1)="1","Earring",IF(MID(F4657,LEN(F4657)-2,1)="2","Necklace",IF(MID(F4657,LEN(F4657)-2,1)="3","Bracelet",IF(MID(F4657,LEN(F4657)-2,1)="4","Ring",IF(MID(F4657,LEN(F4657)-2,1)="5","Anklet","")))))</x:f>
        <x:v>Necklace</x:v>
      </x:c>
      <x:c r="H4657" s="240">
        <x:v>1</x:v>
      </x:c>
      <x:c r="I4657" s="495"/>
      <x:c r="J4657" s="240" t="s">
        <x:v>4183</x:v>
      </x:c>
      <x:c r="K4657" s="240">
        <x:v>270</x:v>
      </x:c>
    </x:row>
    <x:row r="4658" spans="3:11">
      <x:c r="C4658" s="241" t="s">
        <x:v>12643</x:v>
      </x:c>
      <x:c r="D4658" s="240" t="str">
        <x:f t="shared" si="74"/>
        <x:v>Ring</x:v>
      </x:c>
      <x:c r="E4658" s="240">
        <x:v>1</x:v>
      </x:c>
      <x:c r="F4658" s="280" t="s">
        <x:v>11461</x:v>
      </x:c>
      <x:c r="G4658" s="281" t="str">
        <x:f>IF(MID(F4658,LEN(F4658)-2,1)="1","Earring",IF(MID(F4658,LEN(F4658)-2,1)="2","Necklace",IF(MID(F4658,LEN(F4658)-2,1)="3","Bracelet",IF(MID(F4658,LEN(F4658)-2,1)="4","Ring",IF(MID(F4658,LEN(F4658)-2,1)="5","Anklet","")))))</x:f>
        <x:v>Ring</x:v>
      </x:c>
      <x:c r="H4658" s="281">
        <x:v>1</x:v>
      </x:c>
      <x:c r="I4658" s="495"/>
      <x:c r="J4658" s="240" t="s">
        <x:v>10384</x:v>
      </x:c>
      <x:c r="K4658" s="240">
        <x:v>150</x:v>
      </x:c>
    </x:row>
    <x:row r="4659" spans="3:11">
      <x:c r="C4659" s="241" t="s">
        <x:v>11461</x:v>
      </x:c>
      <x:c r="D4659" s="240" t="str">
        <x:f t="shared" si="74"/>
        <x:v>Ring</x:v>
      </x:c>
      <x:c r="E4659" s="240">
        <x:v>1</x:v>
      </x:c>
      <x:c r="F4659" s="280" t="s">
        <x:v>12720</x:v>
      </x:c>
      <x:c r="G4659" s="281" t="str">
        <x:f>IF(MID(F4659,LEN(F4659)-2,1)="1","Earring",IF(MID(F4659,LEN(F4659)-2,1)="2","Necklace",IF(MID(F4659,LEN(F4659)-2,1)="3","Bracelet",IF(MID(F4659,LEN(F4659)-2,1)="4","Ring",IF(MID(F4659,LEN(F4659)-2,1)="5","Anklet","")))))</x:f>
        <x:v>Necklace</x:v>
      </x:c>
      <x:c r="H4659" s="281">
        <x:v>1</x:v>
      </x:c>
      <x:c r="I4659" s="495"/>
      <x:c r="J4659" s="240" t="s">
        <x:v>10384</x:v>
      </x:c>
      <x:c r="K4659" s="240">
        <x:v>190</x:v>
      </x:c>
    </x:row>
    <x:row r="4660" spans="5:5">
      <x:c r="E4660" s="240">
        <x:f>SUM(E4653:E4659)</x:f>
        <x:v>7</x:v>
      </x:c>
    </x:row>
    <x:row r="4661" spans="1:11">
      <x:c r="A4661" s="232">
        <x:v>46027</x:v>
      </x:c>
      <x:c r="B4661" s="499" t="s">
        <x:v>10315</x:v>
      </x:c>
      <x:c r="C4661" s="241" t="s">
        <x:v>6259</x:v>
      </x:c>
      <x:c r="D4661" s="240" t="str">
        <x:f t="shared" ref="D4661:D4665" si="75">IF(MID(C4661,LEN(C4661)-2,1)="1","Earring",IF(MID(C4661,LEN(C4661)-2,1)="2","Necklace",IF(MID(C4661,LEN(C4661)-2,1)="3","Bracelet",IF(MID(C4661,LEN(C4661)-2,1)="4","Ring",IF(MID(C4661,LEN(C4661)-2,1)="5","Anklet","")))))</x:f>
        <x:v>Earring</x:v>
      </x:c>
      <x:c r="E4661" s="240">
        <x:v>1</x:v>
      </x:c>
      <x:c r="F4661" s="402" t="s">
        <x:v>6259</x:v>
      </x:c>
      <x:c r="G4661" s="403" t="str">
        <x:f>IF(MID(F4661,LEN(F4661)-2,1)="1","Earring",IF(MID(F4661,LEN(F4661)-2,1)="2","Necklace",IF(MID(F4661,LEN(F4661)-2,1)="3","Bracelet",IF(MID(F4661,LEN(F4661)-2,1)="4","Ring",IF(MID(F4661,LEN(F4661)-2,1)="5","Anklet","")))))</x:f>
        <x:v>Earring</x:v>
      </x:c>
      <x:c r="H4661" s="403">
        <x:v>1</x:v>
      </x:c>
      <x:c r="I4661" s="495" t="s">
        <x:v>6487</x:v>
      </x:c>
      <x:c r="J4661" s="240" t="s">
        <x:v>3797</x:v>
      </x:c>
      <x:c r="K4661" s="240">
        <x:v>290</x:v>
      </x:c>
    </x:row>
    <x:row r="4662" spans="3:11">
      <x:c r="C4662" s="241" t="s">
        <x:v>5585</x:v>
      </x:c>
      <x:c r="D4662" s="240" t="str">
        <x:f t="shared" si="75"/>
        <x:v>Earring</x:v>
      </x:c>
      <x:c r="E4662" s="240">
        <x:v>1</x:v>
      </x:c>
      <x:c r="F4662" s="241" t="s">
        <x:v>5585</x:v>
      </x:c>
      <x:c r="G4662" s="240" t="str">
        <x:f>IF(MID(F4662,LEN(F4662)-2,1)="1","Earring",IF(MID(F4662,LEN(F4662)-2,1)="2","Necklace",IF(MID(F4662,LEN(F4662)-2,1)="3","Bracelet",IF(MID(F4662,LEN(F4662)-2,1)="4","Ring",IF(MID(F4662,LEN(F4662)-2,1)="5","Anklet","")))))</x:f>
        <x:v>Earring</x:v>
      </x:c>
      <x:c r="H4662" s="240">
        <x:v>1</x:v>
      </x:c>
      <x:c r="I4662" s="495" t="s">
        <x:v>10339</x:v>
      </x:c>
      <x:c r="J4662" s="240" t="s">
        <x:v>10384</x:v>
      </x:c>
      <x:c r="K4662" s="240">
        <x:v>190</x:v>
      </x:c>
    </x:row>
    <x:row r="4663" spans="3:11">
      <x:c r="C4663" s="241" t="s">
        <x:v>11202</x:v>
      </x:c>
      <x:c r="D4663" s="240" t="str">
        <x:f t="shared" si="75"/>
        <x:v>Earring</x:v>
      </x:c>
      <x:c r="E4663" s="240">
        <x:v>1</x:v>
      </x:c>
      <x:c r="F4663" s="241" t="s">
        <x:v>11202</x:v>
      </x:c>
      <x:c r="G4663" s="240" t="str">
        <x:f>IF(MID(F4663,LEN(F4663)-2,1)="1","Earring",IF(MID(F4663,LEN(F4663)-2,1)="2","Necklace",IF(MID(F4663,LEN(F4663)-2,1)="3","Bracelet",IF(MID(F4663,LEN(F4663)-2,1)="4","Ring",IF(MID(F4663,LEN(F4663)-2,1)="5","Anklet","")))))</x:f>
        <x:v>Earring</x:v>
      </x:c>
      <x:c r="H4663" s="240">
        <x:v>1</x:v>
      </x:c>
      <x:c r="I4663" s="495"/>
      <x:c r="J4663" s="240" t="s">
        <x:v>4183</x:v>
      </x:c>
      <x:c r="K4663" s="240">
        <x:v>160</x:v>
      </x:c>
    </x:row>
    <x:row r="4664" spans="3:11">
      <x:c r="C4664" s="241" t="s">
        <x:v>11167</x:v>
      </x:c>
      <x:c r="D4664" s="240" t="str">
        <x:f t="shared" si="75"/>
        <x:v>Necklace</x:v>
      </x:c>
      <x:c r="E4664" s="240">
        <x:v>1</x:v>
      </x:c>
      <x:c r="F4664" s="241" t="s">
        <x:v>11167</x:v>
      </x:c>
      <x:c r="G4664" s="240" t="str">
        <x:f>IF(MID(F4664,LEN(F4664)-2,1)="1","Earring",IF(MID(F4664,LEN(F4664)-2,1)="2","Necklace",IF(MID(F4664,LEN(F4664)-2,1)="3","Bracelet",IF(MID(F4664,LEN(F4664)-2,1)="4","Ring",IF(MID(F4664,LEN(F4664)-2,1)="5","Anklet","")))))</x:f>
        <x:v>Necklace</x:v>
      </x:c>
      <x:c r="H4664" s="240">
        <x:v>1</x:v>
      </x:c>
      <x:c r="I4664" s="495" t="s">
        <x:v>6487</x:v>
      </x:c>
      <x:c r="J4664" s="240" t="s">
        <x:v>10384</x:v>
      </x:c>
      <x:c r="K4664" s="240">
        <x:v>170</x:v>
      </x:c>
    </x:row>
    <x:row r="4665" spans="3:11">
      <x:c r="C4665" s="241" t="s">
        <x:v>12720</x:v>
      </x:c>
      <x:c r="D4665" s="240" t="str">
        <x:f t="shared" si="75"/>
        <x:v>Necklace</x:v>
      </x:c>
      <x:c r="E4665" s="240">
        <x:v>1</x:v>
      </x:c>
      <x:c r="F4665" s="280" t="s">
        <x:v>12720</x:v>
      </x:c>
      <x:c r="G4665" s="281" t="str">
        <x:f>IF(MID(F4665,LEN(F4665)-2,1)="1","Earring",IF(MID(F4665,LEN(F4665)-2,1)="2","Necklace",IF(MID(F4665,LEN(F4665)-2,1)="3","Bracelet",IF(MID(F4665,LEN(F4665)-2,1)="4","Ring",IF(MID(F4665,LEN(F4665)-2,1)="5","Anklet","")))))</x:f>
        <x:v>Necklace</x:v>
      </x:c>
      <x:c r="H4665" s="281">
        <x:v>1</x:v>
      </x:c>
      <x:c r="I4665" s="495"/>
      <x:c r="J4665" s="240" t="s">
        <x:v>10384</x:v>
      </x:c>
      <x:c r="K4665" s="240">
        <x:v>190</x:v>
      </x:c>
    </x:row>
    <x:row r="4666" spans="5:5">
      <x:c r="E4666" s="240">
        <x:f>SUM(E4661:E4665)</x:f>
        <x:v>5</x:v>
      </x:c>
    </x:row>
    <x:row r="4667" spans="1:11">
      <x:c r="A4667" s="232">
        <x:v>46028</x:v>
      </x:c>
      <x:c r="B4667" s="499" t="s">
        <x:v>10377</x:v>
      </x:c>
      <x:c r="C4667" s="241" t="s">
        <x:v>1949</x:v>
      </x:c>
      <x:c r="D4667" s="240" t="str">
        <x:f t="shared" ref="D4667:D4675" si="76">IF(MID(C4667,LEN(C4667)-2,1)="1","Earring",IF(MID(C4667,LEN(C4667)-2,1)="2","Necklace",IF(MID(C4667,LEN(C4667)-2,1)="3","Bracelet",IF(MID(C4667,LEN(C4667)-2,1)="4","Ring",IF(MID(C4667,LEN(C4667)-2,1)="5","Anklet","")))))</x:f>
        <x:v>Earring</x:v>
      </x:c>
      <x:c r="E4667" s="240">
        <x:v>1</x:v>
      </x:c>
      <x:c r="F4667" s="670" t="s">
        <x:v>7640</x:v>
      </x:c>
      <x:c r="G4667" s="671" t="str">
        <x:f>IF(MID(F4667,LEN(F4667)-2,1)="1","Earring",IF(MID(F4667,LEN(F4667)-2,1)="2","Necklace",IF(MID(F4667,LEN(F4667)-2,1)="3","Bracelet",IF(MID(F4667,LEN(F4667)-2,1)="4","Ring",IF(MID(F4667,LEN(F4667)-2,1)="5","Anklet","")))))</x:f>
        <x:v>Necklace</x:v>
      </x:c>
      <x:c r="H4667" s="671">
        <x:v>1</x:v>
      </x:c>
      <x:c r="I4667" s="495" t="s">
        <x:v>10339</x:v>
      </x:c>
      <x:c r="J4667" s="240" t="s">
        <x:v>12607</x:v>
      </x:c>
      <x:c r="K4667" s="240">
        <x:v>300</x:v>
      </x:c>
    </x:row>
    <x:row r="4668" spans="3:11">
      <x:c r="C4668" s="241" t="s">
        <x:v>1949</x:v>
      </x:c>
      <x:c r="D4668" s="240" t="str">
        <x:f t="shared" si="76"/>
        <x:v>Earring</x:v>
      </x:c>
      <x:c r="E4668" s="240">
        <x:v>1</x:v>
      </x:c>
      <x:c r="F4668" s="241" t="s">
        <x:v>1949</x:v>
      </x:c>
      <x:c r="G4668" s="240" t="str">
        <x:f>IF(MID(F4668,LEN(F4668)-2,1)="1","Earring",IF(MID(F4668,LEN(F4668)-2,1)="2","Necklace",IF(MID(F4668,LEN(F4668)-2,1)="3","Bracelet",IF(MID(F4668,LEN(F4668)-2,1)="4","Ring",IF(MID(F4668,LEN(F4668)-2,1)="5","Anklet","")))))</x:f>
        <x:v>Earring</x:v>
      </x:c>
      <x:c r="H4668" s="240">
        <x:v>1</x:v>
      </x:c>
      <x:c r="I4668" s="495" t="s">
        <x:v>10339</x:v>
      </x:c>
      <x:c r="J4668" s="240" t="s">
        <x:v>9854</x:v>
      </x:c>
      <x:c r="K4668" s="240">
        <x:v>150</x:v>
      </x:c>
    </x:row>
    <x:row r="4669" spans="3:11">
      <x:c r="C4669" s="241" t="s">
        <x:v>6290</x:v>
      </x:c>
      <x:c r="D4669" s="240" t="str">
        <x:f t="shared" si="76"/>
        <x:v>Earring</x:v>
      </x:c>
      <x:c r="E4669" s="240">
        <x:v>1</x:v>
      </x:c>
      <x:c r="F4669" s="241" t="s">
        <x:v>6034</x:v>
      </x:c>
      <x:c r="G4669" s="240" t="str">
        <x:f>IF(MID(F4669,LEN(F4669)-2,1)="1","Earring",IF(MID(F4669,LEN(F4669)-2,1)="2","Necklace",IF(MID(F4669,LEN(F4669)-2,1)="3","Bracelet",IF(MID(F4669,LEN(F4669)-2,1)="4","Ring",IF(MID(F4669,LEN(F4669)-2,1)="5","Anklet","")))))</x:f>
        <x:v>Earring</x:v>
      </x:c>
      <x:c r="H4669" s="240">
        <x:v>1</x:v>
      </x:c>
      <x:c r="I4669" s="495" t="s">
        <x:v>10339</x:v>
      </x:c>
      <x:c r="J4669" s="240" t="s">
        <x:v>10384</x:v>
      </x:c>
      <x:c r="K4669" s="240">
        <x:v>120</x:v>
      </x:c>
    </x:row>
    <x:row r="4670" spans="3:11">
      <x:c r="C4670" s="241" t="s">
        <x:v>6012</x:v>
      </x:c>
      <x:c r="D4670" s="240" t="str">
        <x:f t="shared" si="76"/>
        <x:v>Earring</x:v>
      </x:c>
      <x:c r="E4670" s="240">
        <x:v>1</x:v>
      </x:c>
      <x:c r="F4670" s="406" t="s">
        <x:v>6290</x:v>
      </x:c>
      <x:c r="G4670" s="407" t="str">
        <x:f>IF(MID(F4670,LEN(F4670)-2,1)="1","Earring",IF(MID(F4670,LEN(F4670)-2,1)="2","Necklace",IF(MID(F4670,LEN(F4670)-2,1)="3","Bracelet",IF(MID(F4670,LEN(F4670)-2,1)="4","Ring",IF(MID(F4670,LEN(F4670)-2,1)="5","Anklet","")))))</x:f>
        <x:v>Earring</x:v>
      </x:c>
      <x:c r="H4670" s="407">
        <x:v>1</x:v>
      </x:c>
      <x:c r="I4670" s="495" t="s">
        <x:v>10339</x:v>
      </x:c>
      <x:c r="J4670" s="240" t="s">
        <x:v>10384</x:v>
      </x:c>
      <x:c r="K4670" s="240">
        <x:v>150</x:v>
      </x:c>
    </x:row>
    <x:row r="4671" spans="3:11">
      <x:c r="C4671" s="241" t="s">
        <x:v>12184</x:v>
      </x:c>
      <x:c r="D4671" s="240" t="str">
        <x:f t="shared" si="76"/>
        <x:v>Necklace</x:v>
      </x:c>
      <x:c r="E4671" s="240">
        <x:v>1</x:v>
      </x:c>
      <x:c r="F4671" s="241" t="s">
        <x:v>5993</x:v>
      </x:c>
      <x:c r="G4671" s="240" t="str">
        <x:f>IF(MID(F4671,LEN(F4671)-2,1)="1","Earring",IF(MID(F4671,LEN(F4671)-2,1)="2","Necklace",IF(MID(F4671,LEN(F4671)-2,1)="3","Bracelet",IF(MID(F4671,LEN(F4671)-2,1)="4","Ring",IF(MID(F4671,LEN(F4671)-2,1)="5","Anklet","")))))</x:f>
        <x:v>Ring</x:v>
      </x:c>
      <x:c r="H4671" s="240">
        <x:v>1</x:v>
      </x:c>
      <x:c r="I4671" s="495" t="s">
        <x:v>10339</x:v>
      </x:c>
      <x:c r="J4671" s="240" t="s">
        <x:v>10384</x:v>
      </x:c>
      <x:c r="K4671" s="240">
        <x:v>240</x:v>
      </x:c>
    </x:row>
    <x:row r="4672" spans="3:11">
      <x:c r="C4672" s="241" t="s">
        <x:v>8378</x:v>
      </x:c>
      <x:c r="D4672" s="240" t="str">
        <x:f t="shared" si="76"/>
        <x:v>Necklace</x:v>
      </x:c>
      <x:c r="E4672" s="240">
        <x:v>1</x:v>
      </x:c>
      <x:c r="F4672" s="693" t="s">
        <x:v>6012</x:v>
      </x:c>
      <x:c r="G4672" s="694" t="str">
        <x:f>IF(MID(F4672,LEN(F4672)-2,1)="1","Earring",IF(MID(F4672,LEN(F4672)-2,1)="2","Necklace",IF(MID(F4672,LEN(F4672)-2,1)="3","Bracelet",IF(MID(F4672,LEN(F4672)-2,1)="4","Ring",IF(MID(F4672,LEN(F4672)-2,1)="5","Anklet","")))))</x:f>
        <x:v>Earring</x:v>
      </x:c>
      <x:c r="H4672" s="694">
        <x:v>1</x:v>
      </x:c>
      <x:c r="I4672" s="495" t="s">
        <x:v>10339</x:v>
      </x:c>
      <x:c r="J4672" s="240" t="s">
        <x:v>4183</x:v>
      </x:c>
      <x:c r="K4672" s="240">
        <x:v>100</x:v>
      </x:c>
    </x:row>
    <x:row r="4673" spans="3:11">
      <x:c r="C4673" s="241" t="s">
        <x:v>11167</x:v>
      </x:c>
      <x:c r="D4673" s="240" t="str">
        <x:f t="shared" si="76"/>
        <x:v>Necklace</x:v>
      </x:c>
      <x:c r="E4673" s="240">
        <x:v>1</x:v>
      </x:c>
      <x:c r="F4673" s="693" t="s">
        <x:v>8378</x:v>
      </x:c>
      <x:c r="G4673" s="694" t="str">
        <x:f>IF(MID(F4673,LEN(F4673)-2,1)="1","Earring",IF(MID(F4673,LEN(F4673)-2,1)="2","Necklace",IF(MID(F4673,LEN(F4673)-2,1)="3","Bracelet",IF(MID(F4673,LEN(F4673)-2,1)="4","Ring",IF(MID(F4673,LEN(F4673)-2,1)="5","Anklet","")))))</x:f>
        <x:v>Necklace</x:v>
      </x:c>
      <x:c r="H4673" s="694">
        <x:v>1</x:v>
      </x:c>
      <x:c r="I4673" s="495" t="s">
        <x:v>6487</x:v>
      </x:c>
      <x:c r="J4673" s="240" t="s">
        <x:v>4183</x:v>
      </x:c>
      <x:c r="K4673" s="240">
        <x:v>250</x:v>
      </x:c>
    </x:row>
    <x:row r="4674" spans="3:11">
      <x:c r="C4674" s="241" t="s">
        <x:v>8118</x:v>
      </x:c>
      <x:c r="D4674" s="240" t="str">
        <x:f t="shared" si="76"/>
        <x:v>Necklace</x:v>
      </x:c>
      <x:c r="E4674" s="240">
        <x:v>1</x:v>
      </x:c>
      <x:c r="F4674" s="241" t="s">
        <x:v>11167</x:v>
      </x:c>
      <x:c r="G4674" s="240" t="str">
        <x:f>IF(MID(F4674,LEN(F4674)-2,1)="1","Earring",IF(MID(F4674,LEN(F4674)-2,1)="2","Necklace",IF(MID(F4674,LEN(F4674)-2,1)="3","Bracelet",IF(MID(F4674,LEN(F4674)-2,1)="4","Ring",IF(MID(F4674,LEN(F4674)-2,1)="5","Anklet","")))))</x:f>
        <x:v>Necklace</x:v>
      </x:c>
      <x:c r="H4674" s="240">
        <x:v>1</x:v>
      </x:c>
      <x:c r="I4674" s="495" t="s">
        <x:v>10339</x:v>
      </x:c>
      <x:c r="J4674" s="240" t="s">
        <x:v>10384</x:v>
      </x:c>
      <x:c r="K4674" s="240">
        <x:v>170</x:v>
      </x:c>
    </x:row>
    <x:row r="4675" spans="3:11">
      <x:c r="C4675" s="241" t="s">
        <x:v>5993</x:v>
      </x:c>
      <x:c r="D4675" s="240" t="str">
        <x:f t="shared" si="76"/>
        <x:v>Ring</x:v>
      </x:c>
      <x:c r="E4675" s="240">
        <x:v>1</x:v>
      </x:c>
      <x:c r="F4675" s="280" t="s">
        <x:v>8118</x:v>
      </x:c>
      <x:c r="G4675" s="281" t="str">
        <x:f>IF(MID(F4675,LEN(F4675)-2,1)="1","Earring",IF(MID(F4675,LEN(F4675)-2,1)="2","Necklace",IF(MID(F4675,LEN(F4675)-2,1)="3","Bracelet",IF(MID(F4675,LEN(F4675)-2,1)="4","Ring",IF(MID(F4675,LEN(F4675)-2,1)="5","Anklet","")))))</x:f>
        <x:v>Necklace</x:v>
      </x:c>
      <x:c r="H4675" s="281">
        <x:v>1</x:v>
      </x:c>
      <x:c r="I4675" s="495" t="s">
        <x:v>6487</x:v>
      </x:c>
      <x:c r="J4675" s="240" t="s">
        <x:v>9854</x:v>
      </x:c>
      <x:c r="K4675" s="240">
        <x:v>520</x:v>
      </x:c>
    </x:row>
    <x:row r="4676" spans="5:5">
      <x:c r="E4676" s="240">
        <x:f>SUM(E4667:E4675)</x:f>
        <x:v>9</x:v>
      </x:c>
    </x:row>
    <x:row r="4677" spans="1:11">
      <x:c r="A4677" s="232">
        <x:v>46029</x:v>
      </x:c>
      <x:c r="B4677" s="499" t="s">
        <x:v>10352</x:v>
      </x:c>
      <x:c r="C4677" s="241" t="s">
        <x:v>9075</x:v>
      </x:c>
      <x:c r="D4677" s="240" t="str">
        <x:f t="shared" ref="D4677:D4690" si="77">IF(MID(C4677,LEN(C4677)-2,1)="1","Earring",IF(MID(C4677,LEN(C4677)-2,1)="2","Necklace",IF(MID(C4677,LEN(C4677)-2,1)="3","Bracelet",IF(MID(C4677,LEN(C4677)-2,1)="4","Ring",IF(MID(C4677,LEN(C4677)-2,1)="5","Anklet","")))))</x:f>
        <x:v>Bracelet</x:v>
      </x:c>
      <x:c r="E4677" s="240">
        <x:v>1</x:v>
      </x:c>
      <x:c r="F4677" s="241" t="s">
        <x:v>8069</x:v>
      </x:c>
      <x:c r="G4677" s="240" t="str">
        <x:f>IF(MID(F4677,LEN(F4677)-2,1)="1","Earring",IF(MID(F4677,LEN(F4677)-2,1)="2","Necklace",IF(MID(F4677,LEN(F4677)-2,1)="3","Bracelet",IF(MID(F4677,LEN(F4677)-2,1)="4","Ring",IF(MID(F4677,LEN(F4677)-2,1)="5","Anklet","")))))</x:f>
        <x:v>Earring</x:v>
      </x:c>
      <x:c r="H4677" s="240">
        <x:v>1</x:v>
      </x:c>
      <x:c r="I4677" s="495" t="s">
        <x:v>10339</x:v>
      </x:c>
      <x:c r="J4677" s="240" t="s">
        <x:v>10384</x:v>
      </x:c>
      <x:c r="K4677" s="240">
        <x:v>150</x:v>
      </x:c>
    </x:row>
    <x:row r="4678" spans="3:11">
      <x:c r="C4678" s="241" t="s">
        <x:v>6007</x:v>
      </x:c>
      <x:c r="D4678" s="240" t="str">
        <x:f t="shared" si="77"/>
        <x:v>Bracelet</x:v>
      </x:c>
      <x:c r="E4678" s="240">
        <x:v>3</x:v>
      </x:c>
      <x:c r="F4678" s="513" t="s">
        <x:v>4498</x:v>
      </x:c>
      <x:c r="G4678" s="514" t="str">
        <x:f>IF(MID(F4678,LEN(F4678)-2,1)="1","Earring",IF(MID(F4678,LEN(F4678)-2,1)="2","Necklace",IF(MID(F4678,LEN(F4678)-2,1)="3","Bracelet",IF(MID(F4678,LEN(F4678)-2,1)="4","Ring",IF(MID(F4678,LEN(F4678)-2,1)="5","Anklet","")))))</x:f>
        <x:v>Earring</x:v>
      </x:c>
      <x:c r="H4678" s="514">
        <x:v>1</x:v>
      </x:c>
      <x:c r="I4678" s="495" t="s">
        <x:v>10339</x:v>
      </x:c>
      <x:c r="J4678" s="240" t="s">
        <x:v>10384</x:v>
      </x:c>
      <x:c r="K4678" s="240">
        <x:v>160</x:v>
      </x:c>
    </x:row>
    <x:row r="4679" spans="3:11">
      <x:c r="C4679" s="241" t="s">
        <x:v>9277</x:v>
      </x:c>
      <x:c r="D4679" s="240" t="str">
        <x:f t="shared" si="77"/>
        <x:v>Bracelet</x:v>
      </x:c>
      <x:c r="E4679" s="240">
        <x:v>1</x:v>
      </x:c>
      <x:c r="F4679" s="241" t="s">
        <x:v>9194</x:v>
      </x:c>
      <x:c r="G4679" s="240" t="str">
        <x:f>IF(MID(F4679,LEN(F4679)-2,1)="1","Earring",IF(MID(F4679,LEN(F4679)-2,1)="2","Necklace",IF(MID(F4679,LEN(F4679)-2,1)="3","Bracelet",IF(MID(F4679,LEN(F4679)-2,1)="4","Ring",IF(MID(F4679,LEN(F4679)-2,1)="5","Anklet","")))))</x:f>
        <x:v>Ring</x:v>
      </x:c>
      <x:c r="H4679" s="240">
        <x:v>1</x:v>
      </x:c>
      <x:c r="I4679" s="495"/>
      <x:c r="J4679" s="240" t="s">
        <x:v>4183</x:v>
      </x:c>
      <x:c r="K4679" s="240">
        <x:v>250</x:v>
      </x:c>
    </x:row>
    <x:row r="4680" spans="3:11">
      <x:c r="C4680" s="241" t="s">
        <x:v>2469</x:v>
      </x:c>
      <x:c r="D4680" s="240" t="str">
        <x:f t="shared" si="77"/>
        <x:v>Bracelet</x:v>
      </x:c>
      <x:c r="E4680" s="240">
        <x:v>1</x:v>
      </x:c>
      <x:c r="F4680" s="833" t="s">
        <x:v>6107</x:v>
      </x:c>
      <x:c r="G4680" s="834" t="str">
        <x:f>IF(MID(F4680,LEN(F4680)-2,1)="1","Earring",IF(MID(F4680,LEN(F4680)-2,1)="2","Necklace",IF(MID(F4680,LEN(F4680)-2,1)="3","Bracelet",IF(MID(F4680,LEN(F4680)-2,1)="4","Ring",IF(MID(F4680,LEN(F4680)-2,1)="5","Anklet","")))))</x:f>
        <x:v>Earring</x:v>
      </x:c>
      <x:c r="H4680" s="834">
        <x:v>1</x:v>
      </x:c>
      <x:c r="I4680" s="495"/>
      <x:c r="J4680" s="240" t="s">
        <x:v>12607</x:v>
      </x:c>
      <x:c r="K4680" s="240">
        <x:v>140</x:v>
      </x:c>
    </x:row>
    <x:row r="4681" spans="3:11">
      <x:c r="C4681" s="241" t="s">
        <x:v>2367</x:v>
      </x:c>
      <x:c r="D4681" s="240" t="str">
        <x:f t="shared" si="77"/>
        <x:v>Earring</x:v>
      </x:c>
      <x:c r="E4681" s="240">
        <x:v>1</x:v>
      </x:c>
      <x:c r="F4681" s="241" t="s">
        <x:v>9218</x:v>
      </x:c>
      <x:c r="G4681" s="240" t="str">
        <x:f>IF(MID(F4681,LEN(F4681)-2,1)="1","Earring",IF(MID(F4681,LEN(F4681)-2,1)="2","Necklace",IF(MID(F4681,LEN(F4681)-2,1)="3","Bracelet",IF(MID(F4681,LEN(F4681)-2,1)="4","Ring",IF(MID(F4681,LEN(F4681)-2,1)="5","Anklet","")))))</x:f>
        <x:v>Ring</x:v>
      </x:c>
      <x:c r="H4681" s="240">
        <x:v>1</x:v>
      </x:c>
      <x:c r="I4681" s="495"/>
      <x:c r="J4681" s="240" t="s">
        <x:v>10384</x:v>
      </x:c>
      <x:c r="K4681" s="240">
        <x:v>100</x:v>
      </x:c>
    </x:row>
    <x:row r="4682" spans="3:11">
      <x:c r="C4682" s="241" t="s">
        <x:v>4498</x:v>
      </x:c>
      <x:c r="D4682" s="240" t="str">
        <x:f t="shared" si="77"/>
        <x:v>Earring</x:v>
      </x:c>
      <x:c r="E4682" s="240">
        <x:v>1</x:v>
      </x:c>
      <x:c r="F4682" s="393" t="s">
        <x:v>4352</x:v>
      </x:c>
      <x:c r="G4682" s="394" t="str">
        <x:f>IF(MID(F4682,LEN(F4682)-2,1)="1","Earring",IF(MID(F4682,LEN(F4682)-2,1)="2","Necklace",IF(MID(F4682,LEN(F4682)-2,1)="3","Bracelet",IF(MID(F4682,LEN(F4682)-2,1)="4","Ring",IF(MID(F4682,LEN(F4682)-2,1)="5","Anklet","")))))</x:f>
        <x:v>Earring</x:v>
      </x:c>
      <x:c r="H4682" s="394">
        <x:v>1</x:v>
      </x:c>
      <x:c r="I4682" s="495" t="s">
        <x:v>6487</x:v>
      </x:c>
      <x:c r="J4682" s="240" t="s">
        <x:v>4183</x:v>
      </x:c>
      <x:c r="K4682" s="240">
        <x:v>180</x:v>
      </x:c>
    </x:row>
    <x:row r="4683" spans="3:11">
      <x:c r="C4683" s="241" t="s">
        <x:v>6107</x:v>
      </x:c>
      <x:c r="D4683" s="240" t="str">
        <x:f t="shared" si="77"/>
        <x:v>Earring</x:v>
      </x:c>
      <x:c r="E4683" s="240">
        <x:v>1</x:v>
      </x:c>
      <x:c r="F4683" s="241" t="s">
        <x:v>9075</x:v>
      </x:c>
      <x:c r="G4683" s="240" t="str">
        <x:f>IF(MID(F4683,LEN(F4683)-2,1)="1","Earring",IF(MID(F4683,LEN(F4683)-2,1)="2","Necklace",IF(MID(F4683,LEN(F4683)-2,1)="3","Bracelet",IF(MID(F4683,LEN(F4683)-2,1)="4","Ring",IF(MID(F4683,LEN(F4683)-2,1)="5","Anklet","")))))</x:f>
        <x:v>Bracelet</x:v>
      </x:c>
      <x:c r="H4683" s="240">
        <x:v>1</x:v>
      </x:c>
      <x:c r="I4683" s="495" t="s">
        <x:v>10339</x:v>
      </x:c>
      <x:c r="J4683" s="240" t="s">
        <x:v>4183</x:v>
      </x:c>
      <x:c r="K4683" s="240">
        <x:v>180</x:v>
      </x:c>
    </x:row>
    <x:row r="4684" spans="3:11">
      <x:c r="C4684" s="241" t="s">
        <x:v>4352</x:v>
      </x:c>
      <x:c r="D4684" s="240" t="str">
        <x:f t="shared" si="77"/>
        <x:v>Earring</x:v>
      </x:c>
      <x:c r="E4684" s="240">
        <x:v>1</x:v>
      </x:c>
      <x:c r="F4684" s="241" t="s">
        <x:v>9022</x:v>
      </x:c>
      <x:c r="G4684" s="240" t="str">
        <x:f>IF(MID(F4684,LEN(F4684)-2,1)="1","Earring",IF(MID(F4684,LEN(F4684)-2,1)="2","Necklace",IF(MID(F4684,LEN(F4684)-2,1)="3","Bracelet",IF(MID(F4684,LEN(F4684)-2,1)="4","Ring",IF(MID(F4684,LEN(F4684)-2,1)="5","Anklet","")))))</x:f>
        <x:v>Earring</x:v>
      </x:c>
      <x:c r="H4684" s="240">
        <x:v>1</x:v>
      </x:c>
      <x:c r="I4684" s="495"/>
      <x:c r="J4684" s="240" t="s">
        <x:v>4183</x:v>
      </x:c>
      <x:c r="K4684" s="240">
        <x:v>180</x:v>
      </x:c>
    </x:row>
    <x:row r="4685" spans="3:11">
      <x:c r="C4685" s="241" t="s">
        <x:v>9022</x:v>
      </x:c>
      <x:c r="D4685" s="240" t="str">
        <x:f t="shared" si="77"/>
        <x:v>Earring</x:v>
      </x:c>
      <x:c r="E4685" s="240">
        <x:v>1</x:v>
      </x:c>
      <x:c r="F4685" s="241" t="s">
        <x:v>6007</x:v>
      </x:c>
      <x:c r="G4685" s="240" t="str">
        <x:f>IF(MID(F4685,LEN(F4685)-2,1)="1","Earring",IF(MID(F4685,LEN(F4685)-2,1)="2","Necklace",IF(MID(F4685,LEN(F4685)-2,1)="3","Bracelet",IF(MID(F4685,LEN(F4685)-2,1)="4","Ring",IF(MID(F4685,LEN(F4685)-2,1)="5","Anklet","")))))</x:f>
        <x:v>Bracelet</x:v>
      </x:c>
      <x:c r="H4685" s="240">
        <x:v>3</x:v>
      </x:c>
      <x:c r="I4685" s="495" t="s">
        <x:v>10339</x:v>
      </x:c>
      <x:c r="J4685" s="240" t="s">
        <x:v>4183</x:v>
      </x:c>
      <x:c r="K4685" s="240">
        <x:v>200</x:v>
      </x:c>
    </x:row>
    <x:row r="4686" spans="3:11">
      <x:c r="C4686" s="241" t="s">
        <x:v>2464</x:v>
      </x:c>
      <x:c r="D4686" s="240" t="str">
        <x:f t="shared" si="77"/>
        <x:v>Earring</x:v>
      </x:c>
      <x:c r="E4686" s="240">
        <x:v>1</x:v>
      </x:c>
      <x:c r="F4686" s="402" t="s">
        <x:v>5992</x:v>
      </x:c>
      <x:c r="G4686" s="403" t="str">
        <x:f>IF(MID(F4686,LEN(F4686)-2,1)="1","Earring",IF(MID(F4686,LEN(F4686)-2,1)="2","Necklace",IF(MID(F4686,LEN(F4686)-2,1)="3","Bracelet",IF(MID(F4686,LEN(F4686)-2,1)="4","Ring",IF(MID(F4686,LEN(F4686)-2,1)="5","Anklet","")))))</x:f>
        <x:v>Ring</x:v>
      </x:c>
      <x:c r="H4686" s="403">
        <x:v>1</x:v>
      </x:c>
      <x:c r="I4686" s="495"/>
      <x:c r="J4686" s="240" t="s">
        <x:v>4183</x:v>
      </x:c>
      <x:c r="K4686" s="240">
        <x:v>200</x:v>
      </x:c>
    </x:row>
    <x:row r="4687" spans="3:11">
      <x:c r="C4687" s="241" t="s">
        <x:v>12639</x:v>
      </x:c>
      <x:c r="D4687" s="240" t="str">
        <x:f t="shared" si="77"/>
        <x:v>Earring</x:v>
      </x:c>
      <x:c r="E4687" s="240">
        <x:v>1</x:v>
      </x:c>
      <x:c r="F4687" s="241" t="s">
        <x:v>2464</x:v>
      </x:c>
      <x:c r="G4687" s="240" t="str">
        <x:f>IF(MID(F4687,LEN(F4687)-2,1)="1","Earring",IF(MID(F4687,LEN(F4687)-2,1)="2","Necklace",IF(MID(F4687,LEN(F4687)-2,1)="3","Bracelet",IF(MID(F4687,LEN(F4687)-2,1)="4","Ring",IF(MID(F4687,LEN(F4687)-2,1)="5","Anklet","")))))</x:f>
        <x:v>Earring</x:v>
      </x:c>
      <x:c r="H4687" s="240">
        <x:v>1</x:v>
      </x:c>
      <x:c r="I4687" s="495" t="s">
        <x:v>6487</x:v>
      </x:c>
      <x:c r="J4687" s="240" t="s">
        <x:v>4183</x:v>
      </x:c>
      <x:c r="K4687" s="240">
        <x:v>160</x:v>
      </x:c>
    </x:row>
    <x:row r="4688" spans="3:11">
      <x:c r="C4688" s="241" t="s">
        <x:v>9194</x:v>
      </x:c>
      <x:c r="D4688" s="240" t="str">
        <x:f t="shared" si="77"/>
        <x:v>Ring</x:v>
      </x:c>
      <x:c r="E4688" s="240">
        <x:v>1</x:v>
      </x:c>
      <x:c r="F4688" s="241" t="s">
        <x:v>12639</x:v>
      </x:c>
      <x:c r="G4688" s="240" t="str">
        <x:f>IF(MID(F4688,LEN(F4688)-2,1)="1","Earring",IF(MID(F4688,LEN(F4688)-2,1)="2","Necklace",IF(MID(F4688,LEN(F4688)-2,1)="3","Bracelet",IF(MID(F4688,LEN(F4688)-2,1)="4","Ring",IF(MID(F4688,LEN(F4688)-2,1)="5","Anklet","")))))</x:f>
        <x:v>Earring</x:v>
      </x:c>
      <x:c r="H4688" s="240">
        <x:v>1</x:v>
      </x:c>
      <x:c r="I4688" s="495" t="s">
        <x:v>6487</x:v>
      </x:c>
      <x:c r="J4688" s="240" t="s">
        <x:v>4183</x:v>
      </x:c>
      <x:c r="K4688" s="240">
        <x:v>160</x:v>
      </x:c>
    </x:row>
    <x:row r="4689" spans="3:11">
      <x:c r="C4689" s="241" t="s">
        <x:v>9218</x:v>
      </x:c>
      <x:c r="D4689" s="240" t="str">
        <x:f t="shared" si="77"/>
        <x:v>Ring</x:v>
      </x:c>
      <x:c r="E4689" s="240">
        <x:v>1</x:v>
      </x:c>
      <x:c r="F4689" s="280" t="s">
        <x:v>9277</x:v>
      </x:c>
      <x:c r="G4689" s="281" t="str">
        <x:f>IF(MID(F4689,LEN(F4689)-2,1)="1","Earring",IF(MID(F4689,LEN(F4689)-2,1)="2","Necklace",IF(MID(F4689,LEN(F4689)-2,1)="3","Bracelet",IF(MID(F4689,LEN(F4689)-2,1)="4","Ring",IF(MID(F4689,LEN(F4689)-2,1)="5","Anklet","")))))</x:f>
        <x:v>Bracelet</x:v>
      </x:c>
      <x:c r="H4689" s="281">
        <x:v>1</x:v>
      </x:c>
      <x:c r="I4689" s="495"/>
      <x:c r="J4689" s="240" t="s">
        <x:v>4183</x:v>
      </x:c>
      <x:c r="K4689" s="240">
        <x:v>240</x:v>
      </x:c>
    </x:row>
    <x:row r="4690" spans="3:11">
      <x:c r="C4690" s="241" t="s">
        <x:v>5992</x:v>
      </x:c>
      <x:c r="D4690" s="240" t="str">
        <x:f t="shared" si="77"/>
        <x:v>Ring</x:v>
      </x:c>
      <x:c r="E4690" s="240">
        <x:v>1</x:v>
      </x:c>
      <x:c r="F4690" s="280" t="s">
        <x:v>2469</x:v>
      </x:c>
      <x:c r="G4690" s="281" t="str">
        <x:f>IF(MID(F4690,LEN(F4690)-2,1)="1","Earring",IF(MID(F4690,LEN(F4690)-2,1)="2","Necklace",IF(MID(F4690,LEN(F4690)-2,1)="3","Bracelet",IF(MID(F4690,LEN(F4690)-2,1)="4","Ring",IF(MID(F4690,LEN(F4690)-2,1)="5","Anklet","")))))</x:f>
        <x:v>Bracelet</x:v>
      </x:c>
      <x:c r="H4690" s="281">
        <x:v>1</x:v>
      </x:c>
      <x:c r="I4690" s="495"/>
      <x:c r="J4690" s="240" t="s">
        <x:v>4183</x:v>
      </x:c>
      <x:c r="K4690" s="240">
        <x:v>200</x:v>
      </x:c>
    </x:row>
    <x:row r="4691" spans="5:5">
      <x:c r="E4691" s="240">
        <x:f>SUM(E4677:E4690)</x:f>
        <x:v>16</x:v>
      </x:c>
    </x:row>
    <x:row r="4692" spans="1:11">
      <x:c r="A4692" s="232">
        <x:v>46030</x:v>
      </x:c>
      <x:c r="B4692" s="499" t="s">
        <x:v>10335</x:v>
      </x:c>
      <x:c r="C4692" s="241" t="s">
        <x:v>5935</x:v>
      </x:c>
      <x:c r="D4692" s="240" t="str">
        <x:f t="shared" ref="D4692:D4698" si="78">IF(MID(C4692,LEN(C4692)-2,1)="1","Earring",IF(MID(C4692,LEN(C4692)-2,1)="2","Necklace",IF(MID(C4692,LEN(C4692)-2,1)="3","Bracelet",IF(MID(C4692,LEN(C4692)-2,1)="4","Ring",IF(MID(C4692,LEN(C4692)-2,1)="5","Anklet","")))))</x:f>
        <x:v>Bracelet</x:v>
      </x:c>
      <x:c r="E4692" s="240">
        <x:v>1</x:v>
      </x:c>
      <x:c r="F4692" s="241" t="s">
        <x:v>7551</x:v>
      </x:c>
      <x:c r="G4692" s="240" t="str">
        <x:f>IF(MID(F4692,LEN(F4692)-2,1)="1","Earring",IF(MID(F4692,LEN(F4692)-2,1)="2","Necklace",IF(MID(F4692,LEN(F4692)-2,1)="3","Bracelet",IF(MID(F4692,LEN(F4692)-2,1)="4","Ring",IF(MID(F4692,LEN(F4692)-2,1)="5","Anklet","")))))</x:f>
        <x:v>Ring</x:v>
      </x:c>
      <x:c r="H4692" s="240">
        <x:v>1</x:v>
      </x:c>
      <x:c r="I4692" s="495" t="s">
        <x:v>6487</x:v>
      </x:c>
      <x:c r="J4692" s="240" t="s">
        <x:v>4183</x:v>
      </x:c>
      <x:c r="K4692" s="240">
        <x:v>290</x:v>
      </x:c>
    </x:row>
    <x:row r="4693" spans="3:11">
      <x:c r="C4693" s="241" t="s">
        <x:v>8516</x:v>
      </x:c>
      <x:c r="D4693" s="240" t="str">
        <x:f t="shared" si="78"/>
        <x:v>Bracelet</x:v>
      </x:c>
      <x:c r="E4693" s="240">
        <x:v>1</x:v>
      </x:c>
      <x:c r="F4693" s="462" t="s">
        <x:v>11376</x:v>
      </x:c>
      <x:c r="G4693" s="463" t="str">
        <x:f>IF(MID(F4693,LEN(F4693)-2,1)="1","Earring",IF(MID(F4693,LEN(F4693)-2,1)="2","Necklace",IF(MID(F4693,LEN(F4693)-2,1)="3","Bracelet",IF(MID(F4693,LEN(F4693)-2,1)="4","Ring",IF(MID(F4693,LEN(F4693)-2,1)="5","Anklet","")))))</x:f>
        <x:v>Earring</x:v>
      </x:c>
      <x:c r="H4693" s="463">
        <x:v>1</x:v>
      </x:c>
      <x:c r="I4693" s="495"/>
      <x:c r="J4693" s="240" t="s">
        <x:v>4183</x:v>
      </x:c>
      <x:c r="K4693" s="240">
        <x:v>130</x:v>
      </x:c>
    </x:row>
    <x:row r="4694" spans="3:11">
      <x:c r="C4694" s="241" t="s">
        <x:v>4461</x:v>
      </x:c>
      <x:c r="D4694" s="240" t="str">
        <x:f t="shared" si="78"/>
        <x:v>Bracelet</x:v>
      </x:c>
      <x:c r="E4694" s="240">
        <x:v>1</x:v>
      </x:c>
      <x:c r="F4694" s="241" t="s">
        <x:v>12180</x:v>
      </x:c>
      <x:c r="G4694" s="240" t="str">
        <x:f>IF(MID(F4694,LEN(F4694)-2,1)="1","Earring",IF(MID(F4694,LEN(F4694)-2,1)="2","Necklace",IF(MID(F4694,LEN(F4694)-2,1)="3","Bracelet",IF(MID(F4694,LEN(F4694)-2,1)="4","Ring",IF(MID(F4694,LEN(F4694)-2,1)="5","Anklet","")))))</x:f>
        <x:v>Bracelet</x:v>
      </x:c>
      <x:c r="H4694" s="240">
        <x:v>1</x:v>
      </x:c>
      <x:c r="I4694" s="495" t="s">
        <x:v>10339</x:v>
      </x:c>
      <x:c r="J4694" s="240" t="s">
        <x:v>4183</x:v>
      </x:c>
      <x:c r="K4694" s="240">
        <x:v>180</x:v>
      </x:c>
    </x:row>
    <x:row r="4695" spans="3:11">
      <x:c r="C4695" s="241" t="s">
        <x:v>4470</x:v>
      </x:c>
      <x:c r="D4695" s="240" t="str">
        <x:f t="shared" si="78"/>
        <x:v>Bracelet</x:v>
      </x:c>
      <x:c r="E4695" s="240">
        <x:v>1</x:v>
      </x:c>
      <x:c r="F4695" s="835" t="s">
        <x:v>6110</x:v>
      </x:c>
      <x:c r="G4695" s="836" t="str">
        <x:f>IF(MID(F4695,LEN(F4695)-2,1)="1","Earring",IF(MID(F4695,LEN(F4695)-2,1)="2","Necklace",IF(MID(F4695,LEN(F4695)-2,1)="3","Bracelet",IF(MID(F4695,LEN(F4695)-2,1)="4","Ring",IF(MID(F4695,LEN(F4695)-2,1)="5","Anklet","")))))</x:f>
        <x:v>Ring</x:v>
      </x:c>
      <x:c r="H4695" s="836">
        <x:v>1</x:v>
      </x:c>
      <x:c r="I4695" s="495"/>
      <x:c r="J4695" s="240" t="s">
        <x:v>4183</x:v>
      </x:c>
      <x:c r="K4695" s="240">
        <x:v>160</x:v>
      </x:c>
    </x:row>
    <x:row r="4696" spans="3:11">
      <x:c r="C4696" s="241" t="s">
        <x:v>12728</x:v>
      </x:c>
      <x:c r="D4696" s="240" t="str">
        <x:f t="shared" si="78"/>
        <x:v>Earring</x:v>
      </x:c>
      <x:c r="E4696" s="240">
        <x:v>1</x:v>
      </x:c>
      <x:c r="F4696" s="835" t="s">
        <x:v>6011</x:v>
      </x:c>
      <x:c r="G4696" s="836" t="str">
        <x:f>IF(MID(F4696,LEN(F4696)-2,1)="1","Earring",IF(MID(F4696,LEN(F4696)-2,1)="2","Necklace",IF(MID(F4696,LEN(F4696)-2,1)="3","Bracelet",IF(MID(F4696,LEN(F4696)-2,1)="4","Ring",IF(MID(F4696,LEN(F4696)-2,1)="5","Anklet","")))))</x:f>
        <x:v>Earring</x:v>
      </x:c>
      <x:c r="H4696" s="836">
        <x:v>1</x:v>
      </x:c>
      <x:c r="I4696" s="495" t="s">
        <x:v>10339</x:v>
      </x:c>
      <x:c r="J4696" s="240" t="s">
        <x:v>4183</x:v>
      </x:c>
      <x:c r="K4696" s="240">
        <x:v>150</x:v>
      </x:c>
    </x:row>
    <x:row r="4697" spans="3:11">
      <x:c r="C4697" s="241" t="s">
        <x:v>6011</x:v>
      </x:c>
      <x:c r="D4697" s="240" t="str">
        <x:f t="shared" si="78"/>
        <x:v>Earring</x:v>
      </x:c>
      <x:c r="E4697" s="240">
        <x:v>1</x:v>
      </x:c>
      <x:c r="F4697" s="241" t="s">
        <x:v>8516</x:v>
      </x:c>
      <x:c r="G4697" s="240" t="str">
        <x:f>IF(MID(F4697,LEN(F4697)-2,1)="1","Earring",IF(MID(F4697,LEN(F4697)-2,1)="2","Necklace",IF(MID(F4697,LEN(F4697)-2,1)="3","Bracelet",IF(MID(F4697,LEN(F4697)-2,1)="4","Ring",IF(MID(F4697,LEN(F4697)-2,1)="5","Anklet","")))))</x:f>
        <x:v>Bracelet</x:v>
      </x:c>
      <x:c r="H4697" s="240">
        <x:v>1</x:v>
      </x:c>
      <x:c r="I4697" s="495"/>
      <x:c r="J4697" s="240" t="s">
        <x:v>10384</x:v>
      </x:c>
      <x:c r="K4697" s="240">
        <x:v>140</x:v>
      </x:c>
    </x:row>
    <x:row r="4698" spans="3:11">
      <x:c r="C4698" s="241" t="s">
        <x:v>6141</x:v>
      </x:c>
      <x:c r="D4698" s="240" t="str">
        <x:f t="shared" si="78"/>
        <x:v>Earring</x:v>
      </x:c>
      <x:c r="E4698" s="240">
        <x:v>1</x:v>
      </x:c>
      <x:c r="F4698" s="402" t="s">
        <x:v>6141</x:v>
      </x:c>
      <x:c r="G4698" s="403" t="str">
        <x:f>IF(MID(F4698,LEN(F4698)-2,1)="1","Earring",IF(MID(F4698,LEN(F4698)-2,1)="2","Necklace",IF(MID(F4698,LEN(F4698)-2,1)="3","Bracelet",IF(MID(F4698,LEN(F4698)-2,1)="4","Ring",IF(MID(F4698,LEN(F4698)-2,1)="5","Anklet","")))))</x:f>
        <x:v>Earring</x:v>
      </x:c>
      <x:c r="H4698" s="403">
        <x:v>1</x:v>
      </x:c>
      <x:c r="I4698" s="495"/>
      <x:c r="J4698" s="240" t="s">
        <x:v>4183</x:v>
      </x:c>
      <x:c r="K4698" s="240">
        <x:v>170</x:v>
      </x:c>
    </x:row>
    <x:row r="4699" spans="3:11">
      <x:c r="C4699" s="241" t="s">
        <x:v>5961</x:v>
      </x:c>
      <x:c r="D4699" s="124" t="s">
        <x:v>9210</x:v>
      </x:c>
      <x:c r="E4699" s="240">
        <x:v>1</x:v>
      </x:c>
      <x:c r="F4699" s="402" t="s">
        <x:v>4461</x:v>
      </x:c>
      <x:c r="G4699" s="403" t="str">
        <x:f>IF(MID(F4699,LEN(F4699)-2,1)="1","Earring",IF(MID(F4699,LEN(F4699)-2,1)="2","Necklace",IF(MID(F4699,LEN(F4699)-2,1)="3","Bracelet",IF(MID(F4699,LEN(F4699)-2,1)="4","Ring",IF(MID(F4699,LEN(F4699)-2,1)="5","Anklet","")))))</x:f>
        <x:v>Bracelet</x:v>
      </x:c>
      <x:c r="H4699" s="403">
        <x:v>1</x:v>
      </x:c>
      <x:c r="I4699" s="495" t="s">
        <x:v>6487</x:v>
      </x:c>
      <x:c r="J4699" s="240" t="s">
        <x:v>9854</x:v>
      </x:c>
      <x:c r="K4699" s="240">
        <x:v>140</x:v>
      </x:c>
    </x:row>
    <x:row r="4700" spans="3:11">
      <x:c r="C4700" s="241" t="s">
        <x:v>8120</x:v>
      </x:c>
      <x:c r="D4700" s="240" t="str">
        <x:f t="shared" ref="D4700:D4706" si="79">IF(MID(C4700,LEN(C4700)-2,1)="1","Earring",IF(MID(C4700,LEN(C4700)-2,1)="2","Necklace",IF(MID(C4700,LEN(C4700)-2,1)="3","Bracelet",IF(MID(C4700,LEN(C4700)-2,1)="4","Ring",IF(MID(C4700,LEN(C4700)-2,1)="5","Anklet","")))))</x:f>
        <x:v>Necklace</x:v>
      </x:c>
      <x:c r="E4700" s="240">
        <x:v>1</x:v>
      </x:c>
      <x:c r="F4700" s="241" t="s">
        <x:v>8120</x:v>
      </x:c>
      <x:c r="G4700" s="240" t="str">
        <x:f>IF(MID(F4700,LEN(F4700)-2,1)="1","Earring",IF(MID(F4700,LEN(F4700)-2,1)="2","Necklace",IF(MID(F4700,LEN(F4700)-2,1)="3","Bracelet",IF(MID(F4700,LEN(F4700)-2,1)="4","Ring",IF(MID(F4700,LEN(F4700)-2,1)="5","Anklet","")))))</x:f>
        <x:v>Necklace</x:v>
      </x:c>
      <x:c r="H4700" s="240">
        <x:v>1</x:v>
      </x:c>
      <x:c r="I4700" s="495" t="s">
        <x:v>10339</x:v>
      </x:c>
      <x:c r="J4700" s="240" t="s">
        <x:v>4183</x:v>
      </x:c>
      <x:c r="K4700" s="240">
        <x:v>280</x:v>
      </x:c>
    </x:row>
    <x:row r="4701" spans="3:11">
      <x:c r="C4701" s="241" t="s">
        <x:v>2471</x:v>
      </x:c>
      <x:c r="D4701" s="240" t="str">
        <x:f t="shared" si="79"/>
        <x:v>Necklace</x:v>
      </x:c>
      <x:c r="E4701" s="240">
        <x:v>1</x:v>
      </x:c>
      <x:c r="F4701" s="241" t="s">
        <x:v>2471</x:v>
      </x:c>
      <x:c r="G4701" s="240" t="str">
        <x:f>IF(MID(F4701,LEN(F4701)-2,1)="1","Earring",IF(MID(F4701,LEN(F4701)-2,1)="2","Necklace",IF(MID(F4701,LEN(F4701)-2,1)="3","Bracelet",IF(MID(F4701,LEN(F4701)-2,1)="4","Ring",IF(MID(F4701,LEN(F4701)-2,1)="5","Anklet","")))))</x:f>
        <x:v>Necklace</x:v>
      </x:c>
      <x:c r="H4701" s="240">
        <x:v>1</x:v>
      </x:c>
      <x:c r="I4701" s="495" t="s">
        <x:v>10339</x:v>
      </x:c>
      <x:c r="J4701" s="240" t="s">
        <x:v>10384</x:v>
      </x:c>
      <x:c r="K4701" s="240">
        <x:v>160</x:v>
      </x:c>
    </x:row>
    <x:row r="4702" spans="3:11">
      <x:c r="C4702" s="241" t="s">
        <x:v>12487</x:v>
      </x:c>
      <x:c r="D4702" s="240" t="str">
        <x:f t="shared" si="79"/>
        <x:v>Necklace</x:v>
      </x:c>
      <x:c r="E4702" s="240">
        <x:v>1</x:v>
      </x:c>
      <x:c r="F4702" s="241" t="s">
        <x:v>12487</x:v>
      </x:c>
      <x:c r="G4702" s="240" t="str">
        <x:f>IF(MID(F4702,LEN(F4702)-2,1)="1","Earring",IF(MID(F4702,LEN(F4702)-2,1)="2","Necklace",IF(MID(F4702,LEN(F4702)-2,1)="3","Bracelet",IF(MID(F4702,LEN(F4702)-2,1)="4","Ring",IF(MID(F4702,LEN(F4702)-2,1)="5","Anklet","")))))</x:f>
        <x:v>Necklace</x:v>
      </x:c>
      <x:c r="H4702" s="240">
        <x:v>1</x:v>
      </x:c>
      <x:c r="I4702" s="495"/>
      <x:c r="J4702" s="240" t="s">
        <x:v>10384</x:v>
      </x:c>
      <x:c r="K4702" s="240">
        <x:v>150</x:v>
      </x:c>
    </x:row>
    <x:row r="4703" spans="3:11">
      <x:c r="C4703" s="241" t="s">
        <x:v>5852</x:v>
      </x:c>
      <x:c r="D4703" s="240" t="str">
        <x:f t="shared" si="79"/>
        <x:v>Necklace</x:v>
      </x:c>
      <x:c r="E4703" s="240">
        <x:v>1</x:v>
      </x:c>
      <x:c r="F4703" s="280" t="s">
        <x:v>4470</x:v>
      </x:c>
      <x:c r="G4703" s="281" t="str">
        <x:f>IF(MID(F4703,LEN(F4703)-2,1)="1","Earring",IF(MID(F4703,LEN(F4703)-2,1)="2","Necklace",IF(MID(F4703,LEN(F4703)-2,1)="3","Bracelet",IF(MID(F4703,LEN(F4703)-2,1)="4","Ring",IF(MID(F4703,LEN(F4703)-2,1)="5","Anklet","")))))</x:f>
        <x:v>Bracelet</x:v>
      </x:c>
      <x:c r="H4703" s="281">
        <x:v>1</x:v>
      </x:c>
      <x:c r="I4703" s="495" t="s">
        <x:v>10339</x:v>
      </x:c>
      <x:c r="J4703" s="240" t="s">
        <x:v>4183</x:v>
      </x:c>
      <x:c r="K4703" s="240">
        <x:v>190</x:v>
      </x:c>
    </x:row>
    <x:row r="4704" spans="3:11">
      <x:c r="C4704" s="241" t="s">
        <x:v>7843</x:v>
      </x:c>
      <x:c r="D4704" s="240" t="str">
        <x:f t="shared" si="79"/>
        <x:v>Ring</x:v>
      </x:c>
      <x:c r="E4704" s="240">
        <x:v>1</x:v>
      </x:c>
      <x:c r="F4704" s="280" t="s">
        <x:v>5961</x:v>
      </x:c>
      <x:c r="G4704" s="234" t="s">
        <x:v>9210</x:v>
      </x:c>
      <x:c r="H4704" s="281">
        <x:v>1</x:v>
      </x:c>
      <x:c r="I4704" s="495" t="s">
        <x:v>6487</x:v>
      </x:c>
      <x:c r="J4704" s="240" t="s">
        <x:v>10384</x:v>
      </x:c>
      <x:c r="K4704" s="240">
        <x:v>180</x:v>
      </x:c>
    </x:row>
    <x:row r="4705" spans="3:11">
      <x:c r="C4705" s="241" t="s">
        <x:v>6110</x:v>
      </x:c>
      <x:c r="D4705" s="240" t="str">
        <x:f t="shared" si="79"/>
        <x:v>Ring</x:v>
      </x:c>
      <x:c r="E4705" s="240">
        <x:v>1</x:v>
      </x:c>
      <x:c r="F4705" s="280" t="s">
        <x:v>5949</x:v>
      </x:c>
      <x:c r="G4705" s="281" t="str">
        <x:f>IF(MID(F4705,LEN(F4705)-2,1)="1","Earring",IF(MID(F4705,LEN(F4705)-2,1)="2","Necklace",IF(MID(F4705,LEN(F4705)-2,1)="3","Bracelet",IF(MID(F4705,LEN(F4705)-2,1)="4","Ring",IF(MID(F4705,LEN(F4705)-2,1)="5","Anklet","")))))</x:f>
        <x:v>Ring</x:v>
      </x:c>
      <x:c r="H4705" s="281">
        <x:v>1</x:v>
      </x:c>
      <x:c r="I4705" s="495"/>
      <x:c r="J4705" s="240" t="s">
        <x:v>9854</x:v>
      </x:c>
      <x:c r="K4705" s="240">
        <x:v>150</x:v>
      </x:c>
    </x:row>
    <x:row r="4706" spans="3:11">
      <x:c r="C4706" s="241" t="s">
        <x:v>5949</x:v>
      </x:c>
      <x:c r="D4706" s="240" t="str">
        <x:f t="shared" si="79"/>
        <x:v>Ring</x:v>
      </x:c>
      <x:c r="E4706" s="240">
        <x:v>1</x:v>
      </x:c>
      <x:c r="F4706" s="280" t="s">
        <x:v>5852</x:v>
      </x:c>
      <x:c r="G4706" s="281" t="str">
        <x:f>IF(MID(F4706,LEN(F4706)-2,1)="1","Earring",IF(MID(F4706,LEN(F4706)-2,1)="2","Necklace",IF(MID(F4706,LEN(F4706)-2,1)="3","Bracelet",IF(MID(F4706,LEN(F4706)-2,1)="4","Ring",IF(MID(F4706,LEN(F4706)-2,1)="5","Anklet","")))))</x:f>
        <x:v>Necklace</x:v>
      </x:c>
      <x:c r="H4706" s="281">
        <x:v>1</x:v>
      </x:c>
      <x:c r="I4706" s="495"/>
      <x:c r="J4706" s="240" t="s">
        <x:v>4183</x:v>
      </x:c>
      <x:c r="K4706" s="240">
        <x:v>360</x:v>
      </x:c>
    </x:row>
    <x:row r="4707" spans="5:5">
      <x:c r="E4707" s="240">
        <x:f>SUM(E4692:E4706)</x:f>
        <x:v>15</x:v>
      </x:c>
    </x:row>
    <x:row r="4708" spans="1:11">
      <x:c r="A4708" s="232">
        <x:v>46031</x:v>
      </x:c>
      <x:c r="B4708" s="499" t="s">
        <x:v>10292</x:v>
      </x:c>
      <x:c r="C4708" s="241" t="s">
        <x:v>12446</x:v>
      </x:c>
      <x:c r="D4708" s="240" t="str">
        <x:f>IF(MID(C4708,LEN(C4708)-2,1)="1","Earring",IF(MID(C4708,LEN(C4708)-2,1)="2","Necklace",IF(MID(C4708,LEN(C4708)-2,1)="3","Bracelet",IF(MID(C4708,LEN(C4708)-2,1)="4","Ring",IF(MID(C4708,LEN(C4708)-2,1)="5","Anklet","")))))</x:f>
        <x:v>Anklet</x:v>
      </x:c>
      <x:c r="E4708" s="240">
        <x:v>1</x:v>
      </x:c>
      <x:c r="F4708" s="408" t="s">
        <x:v>5607</x:v>
      </x:c>
      <x:c r="G4708" s="409" t="str">
        <x:f>IF(MID(F4708,LEN(F4708)-2,1)="1","Earring",IF(MID(F4708,LEN(F4708)-2,1)="2","Necklace",IF(MID(F4708,LEN(F4708)-2,1)="3","Bracelet",IF(MID(F4708,LEN(F4708)-2,1)="4","Ring",IF(MID(F4708,LEN(F4708)-2,1)="5","Anklet","")))))</x:f>
        <x:v>Bracelet</x:v>
      </x:c>
      <x:c r="H4708" s="409">
        <x:v>1</x:v>
      </x:c>
      <x:c r="I4708" s="495"/>
      <x:c r="J4708" s="240" t="s">
        <x:v>10384</x:v>
      </x:c>
      <x:c r="K4708" s="240">
        <x:v>150</x:v>
      </x:c>
    </x:row>
    <x:row r="4709" spans="1:11">
      <x:c r="A4709" s="276" t="s">
        <x:v>305</x:v>
      </x:c>
      <x:c r="C4709" s="241" t="s">
        <x:v>9111</x:v>
      </x:c>
      <x:c r="D4709" s="276" t="s">
        <x:v>305</x:v>
      </x:c>
      <x:c r="E4709" s="240">
        <x:v>1</x:v>
      </x:c>
      <x:c r="F4709" s="241" t="s">
        <x:v>2031</x:v>
      </x:c>
      <x:c r="G4709" s="240" t="str">
        <x:f>IF(MID(F4709,LEN(F4709)-2,1)="1","Earring",IF(MID(F4709,LEN(F4709)-2,1)="2","Necklace",IF(MID(F4709,LEN(F4709)-2,1)="3","Bracelet",IF(MID(F4709,LEN(F4709)-2,1)="4","Ring",IF(MID(F4709,LEN(F4709)-2,1)="5","Anklet","")))))</x:f>
        <x:v>Bracelet</x:v>
      </x:c>
      <x:c r="H4709" s="240">
        <x:v>1</x:v>
      </x:c>
      <x:c r="I4709" s="495" t="s">
        <x:v>6487</x:v>
      </x:c>
      <x:c r="J4709" s="240" t="s">
        <x:v>10358</x:v>
      </x:c>
      <x:c r="K4709" s="240">
        <x:v>230</x:v>
      </x:c>
    </x:row>
    <x:row r="4710" spans="3:11">
      <x:c r="C4710" s="241" t="s">
        <x:v>7840</x:v>
      </x:c>
      <x:c r="D4710" s="240" t="str">
        <x:f>IF(MID(C4710,LEN(C4710)-2,1)="1","Earring",IF(MID(C4710,LEN(C4710)-2,1)="2","Necklace",IF(MID(C4710,LEN(C4710)-2,1)="3","Bracelet",IF(MID(C4710,LEN(C4710)-2,1)="4","Ring",IF(MID(C4710,LEN(C4710)-2,1)="5","Anklet","")))))</x:f>
        <x:v>Bracelet</x:v>
      </x:c>
      <x:c r="E4710" s="240">
        <x:v>1</x:v>
      </x:c>
      <x:c r="F4710" s="625" t="s">
        <x:v>9288</x:v>
      </x:c>
      <x:c r="G4710" s="626" t="str">
        <x:f>IF(MID(F4710,LEN(F4710)-2,1)="1","Earring",IF(MID(F4710,LEN(F4710)-2,1)="2","Necklace",IF(MID(F4710,LEN(F4710)-2,1)="3","Bracelet",IF(MID(F4710,LEN(F4710)-2,1)="4","Ring",IF(MID(F4710,LEN(F4710)-2,1)="5","Anklet","")))))</x:f>
        <x:v>Earring</x:v>
      </x:c>
      <x:c r="H4710" s="626">
        <x:v>1</x:v>
      </x:c>
      <x:c r="I4710" s="495" t="s">
        <x:v>10339</x:v>
      </x:c>
      <x:c r="J4710" s="240" t="s">
        <x:v>4183</x:v>
      </x:c>
      <x:c r="K4710" s="240">
        <x:v>150</x:v>
      </x:c>
    </x:row>
    <x:row r="4711" spans="3:11">
      <x:c r="C4711" s="241" t="s">
        <x:v>2031</x:v>
      </x:c>
      <x:c r="D4711" s="240" t="str">
        <x:f>IF(MID(C4711,LEN(C4711)-2,1)="1","Earring",IF(MID(C4711,LEN(C4711)-2,1)="2","Necklace",IF(MID(C4711,LEN(C4711)-2,1)="3","Bracelet",IF(MID(C4711,LEN(C4711)-2,1)="4","Ring",IF(MID(C4711,LEN(C4711)-2,1)="5","Anklet","")))))</x:f>
        <x:v>Bracelet</x:v>
      </x:c>
      <x:c r="E4711" s="240">
        <x:v>1</x:v>
      </x:c>
      <x:c r="F4711" s="625" t="s">
        <x:v>9111</x:v>
      </x:c>
      <x:c r="G4711" s="837" t="s">
        <x:v>305</x:v>
      </x:c>
      <x:c r="H4711" s="626">
        <x:v>1</x:v>
      </x:c>
      <x:c r="I4711" s="495"/>
      <x:c r="J4711" s="240" t="s">
        <x:v>10384</x:v>
      </x:c>
      <x:c r="K4711" s="240">
        <x:v>120</x:v>
      </x:c>
    </x:row>
    <x:row r="4712" spans="3:11">
      <x:c r="C4712" s="241" t="s">
        <x:v>9288</x:v>
      </x:c>
      <x:c r="D4712" s="240" t="str">
        <x:f t="shared" ref="D4712:D4716" si="80">IF(MID(C4712,LEN(C4712)-2,1)="1","Earring",IF(MID(C4712,LEN(C4712)-2,1)="2","Necklace",IF(MID(C4712,LEN(C4712)-2,1)="3","Bracelet",IF(MID(C4712,LEN(C4712)-2,1)="4","Ring",IF(MID(C4712,LEN(C4712)-2,1)="5","Anklet","")))))</x:f>
        <x:v>Earring</x:v>
      </x:c>
      <x:c r="E4712" s="240">
        <x:v>1</x:v>
      </x:c>
      <x:c r="F4712" s="241" t="s">
        <x:v>1985</x:v>
      </x:c>
      <x:c r="G4712" s="240" t="str">
        <x:f>IF(MID(F4712,LEN(F4712)-2,1)="1","Earring",IF(MID(F4712,LEN(F4712)-2,1)="2","Necklace",IF(MID(F4712,LEN(F4712)-2,1)="3","Bracelet",IF(MID(F4712,LEN(F4712)-2,1)="4","Ring",IF(MID(F4712,LEN(F4712)-2,1)="5","Anklet","")))))</x:f>
        <x:v>Ring</x:v>
      </x:c>
      <x:c r="H4712" s="240">
        <x:v>1</x:v>
      </x:c>
      <x:c r="I4712" s="495"/>
      <x:c r="J4712" s="240" t="s">
        <x:v>10384</x:v>
      </x:c>
      <x:c r="K4712" s="240">
        <x:v>140</x:v>
      </x:c>
    </x:row>
    <x:row r="4713" spans="3:11">
      <x:c r="C4713" s="241" t="s">
        <x:v>1985</x:v>
      </x:c>
      <x:c r="D4713" s="240" t="str">
        <x:f t="shared" si="80"/>
        <x:v>Ring</x:v>
      </x:c>
      <x:c r="E4713" s="240">
        <x:v>1</x:v>
      </x:c>
      <x:c r="F4713" s="280" t="s">
        <x:v>9053</x:v>
      </x:c>
      <x:c r="G4713" s="281" t="str">
        <x:f>IF(MID(F4713,LEN(F4713)-2,1)="1","Earring",IF(MID(F4713,LEN(F4713)-2,1)="2","Necklace",IF(MID(F4713,LEN(F4713)-2,1)="3","Bracelet",IF(MID(F4713,LEN(F4713)-2,1)="4","Ring",IF(MID(F4713,LEN(F4713)-2,1)="5","Anklet","")))))</x:f>
        <x:v>Ring</x:v>
      </x:c>
      <x:c r="H4713" s="281">
        <x:v>1</x:v>
      </x:c>
      <x:c r="I4713" s="495"/>
      <x:c r="J4713" s="240" t="s">
        <x:v>10384</x:v>
      </x:c>
      <x:c r="K4713" s="240">
        <x:v>120</x:v>
      </x:c>
    </x:row>
    <x:row r="4714" spans="3:11">
      <x:c r="C4714" s="241" t="s">
        <x:v>9053</x:v>
      </x:c>
      <x:c r="D4714" s="240" t="str">
        <x:f t="shared" si="80"/>
        <x:v>Ring</x:v>
      </x:c>
      <x:c r="E4714" s="240">
        <x:v>1</x:v>
      </x:c>
      <x:c r="F4714" s="280" t="s">
        <x:v>4415</x:v>
      </x:c>
      <x:c r="G4714" s="281" t="str">
        <x:f>IF(MID(F4714,LEN(F4714)-2,1)="1","Earring",IF(MID(F4714,LEN(F4714)-2,1)="2","Necklace",IF(MID(F4714,LEN(F4714)-2,1)="3","Bracelet",IF(MID(F4714,LEN(F4714)-2,1)="4","Ring",IF(MID(F4714,LEN(F4714)-2,1)="5","Anklet","")))))</x:f>
        <x:v>Ring</x:v>
      </x:c>
      <x:c r="H4714" s="281">
        <x:v>1</x:v>
      </x:c>
      <x:c r="I4714" s="495"/>
      <x:c r="J4714" s="240" t="s">
        <x:v>10384</x:v>
      </x:c>
      <x:c r="K4714" s="240">
        <x:v>160</x:v>
      </x:c>
    </x:row>
    <x:row r="4715" spans="3:11">
      <x:c r="C4715" s="241" t="s">
        <x:v>4415</x:v>
      </x:c>
      <x:c r="D4715" s="240" t="str">
        <x:f t="shared" si="80"/>
        <x:v>Ring</x:v>
      </x:c>
      <x:c r="E4715" s="240">
        <x:v>1</x:v>
      </x:c>
      <x:c r="F4715" s="280" t="s">
        <x:v>12446</x:v>
      </x:c>
      <x:c r="G4715" s="281" t="str">
        <x:f>IF(MID(F4715,LEN(F4715)-2,1)="1","Earring",IF(MID(F4715,LEN(F4715)-2,1)="2","Necklace",IF(MID(F4715,LEN(F4715)-2,1)="3","Bracelet",IF(MID(F4715,LEN(F4715)-2,1)="4","Ring",IF(MID(F4715,LEN(F4715)-2,1)="5","Anklet","")))))</x:f>
        <x:v>Anklet</x:v>
      </x:c>
      <x:c r="H4715" s="281">
        <x:v>1</x:v>
      </x:c>
      <x:c r="I4715" s="495" t="s">
        <x:v>10339</x:v>
      </x:c>
      <x:c r="J4715" s="240" t="s">
        <x:v>10384</x:v>
      </x:c>
      <x:c r="K4715" s="240">
        <x:v>140</x:v>
      </x:c>
    </x:row>
    <x:row r="4716" spans="3:11">
      <x:c r="C4716" s="241" t="s">
        <x:v>2412</x:v>
      </x:c>
      <x:c r="D4716" s="240" t="str">
        <x:f t="shared" si="80"/>
        <x:v>Ring</x:v>
      </x:c>
      <x:c r="E4716" s="240">
        <x:v>1</x:v>
      </x:c>
      <x:c r="F4716" s="280" t="s">
        <x:v>2412</x:v>
      </x:c>
      <x:c r="G4716" s="281" t="str">
        <x:f>IF(MID(F4716,LEN(F4716)-2,1)="1","Earring",IF(MID(F4716,LEN(F4716)-2,1)="2","Necklace",IF(MID(F4716,LEN(F4716)-2,1)="3","Bracelet",IF(MID(F4716,LEN(F4716)-2,1)="4","Ring",IF(MID(F4716,LEN(F4716)-2,1)="5","Anklet","")))))</x:f>
        <x:v>Ring</x:v>
      </x:c>
      <x:c r="H4716" s="281">
        <x:v>1</x:v>
      </x:c>
      <x:c r="I4716" s="495"/>
      <x:c r="J4716" s="240" t="s">
        <x:v>10384</x:v>
      </x:c>
      <x:c r="K4716" s="240">
        <x:v>160</x:v>
      </x:c>
    </x:row>
    <x:row r="4717" spans="1:5">
      <x:c r="A4717" s="232"/>
      <x:c r="B4717" s="499"/>
      <x:c r="E4717" s="240">
        <x:f>SUM(E4708:E4716)</x:f>
        <x:v>9</x:v>
      </x:c>
    </x:row>
    <x:row r="4718" spans="1:11">
      <x:c r="A4718" s="232">
        <x:v>46032</x:v>
      </x:c>
      <x:c r="B4718" s="499" t="s">
        <x:v>10312</x:v>
      </x:c>
      <x:c r="C4718" s="241" t="s">
        <x:v>2586</x:v>
      </x:c>
      <x:c r="D4718" s="240" t="s">
        <x:v>4007</x:v>
      </x:c>
      <x:c r="E4718" s="240">
        <x:v>1</x:v>
      </x:c>
      <x:c r="F4718" s="641" t="s">
        <x:v>12749</x:v>
      </x:c>
      <x:c r="G4718" s="642" t="s">
        <x:v>4007</x:v>
      </x:c>
      <x:c r="H4718" s="642">
        <x:v>1</x:v>
      </x:c>
      <x:c r="I4718" s="495"/>
      <x:c r="J4718" s="240" t="s">
        <x:v>10384</x:v>
      </x:c>
      <x:c r="K4718" s="240">
        <x:v>150</x:v>
      </x:c>
    </x:row>
    <x:row r="4719" spans="3:11">
      <x:c r="C4719" s="241" t="s">
        <x:v>5516</x:v>
      </x:c>
      <x:c r="D4719" s="240" t="s">
        <x:v>4007</x:v>
      </x:c>
      <x:c r="E4719" s="240">
        <x:v>1</x:v>
      </x:c>
      <x:c r="F4719" s="241" t="s">
        <x:v>12363</x:v>
      </x:c>
      <x:c r="G4719" s="276" t="s">
        <x:v>361</x:v>
      </x:c>
      <x:c r="H4719" s="240">
        <x:v>1</x:v>
      </x:c>
      <x:c r="I4719" s="495" t="s">
        <x:v>6487</x:v>
      </x:c>
      <x:c r="J4719" s="240" t="s">
        <x:v>10384</x:v>
      </x:c>
      <x:c r="K4719" s="240">
        <x:v>75</x:v>
      </x:c>
    </x:row>
    <x:row r="4720" spans="3:11">
      <x:c r="C4720" s="241" t="s">
        <x:v>9111</x:v>
      </x:c>
      <x:c r="D4720" s="276" t="s">
        <x:v>305</x:v>
      </x:c>
      <x:c r="E4720" s="240">
        <x:v>1</x:v>
      </x:c>
      <x:c r="F4720" s="670" t="s">
        <x:v>11229</x:v>
      </x:c>
      <x:c r="G4720" s="671" t="str">
        <x:f>IF(MID(F4720,LEN(F4720)-2,1)="1","Earring",IF(MID(F4720,LEN(F4720)-2,1)="2","Necklace",IF(MID(F4720,LEN(F4720)-2,1)="3","Bracelet",IF(MID(F4720,LEN(F4720)-2,1)="4","Ring",IF(MID(F4720,LEN(F4720)-2,1)="5","Anklet","")))))</x:f>
        <x:v>Earring</x:v>
      </x:c>
      <x:c r="H4720" s="671">
        <x:v>1</x:v>
      </x:c>
      <x:c r="I4720" s="495" t="s">
        <x:v>10339</x:v>
      </x:c>
      <x:c r="J4720" s="240" t="s">
        <x:v>10384</x:v>
      </x:c>
      <x:c r="K4720" s="240">
        <x:v>130</x:v>
      </x:c>
    </x:row>
    <x:row r="4721" spans="3:11">
      <x:c r="C4721" s="241" t="s">
        <x:v>7688</x:v>
      </x:c>
      <x:c r="D4721" s="276" t="s">
        <x:v>361</x:v>
      </x:c>
      <x:c r="E4721" s="240">
        <x:v>1</x:v>
      </x:c>
      <x:c r="F4721" s="241" t="s">
        <x:v>8521</x:v>
      </x:c>
      <x:c r="G4721" s="240" t="str">
        <x:f>IF(MID(F4721,LEN(F4721)-2,1)="1","Earring",IF(MID(F4721,LEN(F4721)-2,1)="2","Necklace",IF(MID(F4721,LEN(F4721)-2,1)="3","Bracelet",IF(MID(F4721,LEN(F4721)-2,1)="4","Ring",IF(MID(F4721,LEN(F4721)-2,1)="5","Anklet","")))))</x:f>
        <x:v>Earring</x:v>
      </x:c>
      <x:c r="H4721" s="240">
        <x:v>1</x:v>
      </x:c>
      <x:c r="I4721" s="495" t="s">
        <x:v>10339</x:v>
      </x:c>
      <x:c r="J4721" s="240" t="s">
        <x:v>10384</x:v>
      </x:c>
      <x:c r="K4721" s="240">
        <x:v>75</x:v>
      </x:c>
    </x:row>
    <x:row r="4722" spans="3:11">
      <x:c r="C4722" s="241" t="s">
        <x:v>5756</x:v>
      </x:c>
      <x:c r="D4722" s="240" t="str">
        <x:f t="shared" ref="D4722:D4732" si="81">IF(MID(C4722,LEN(C4722)-2,1)="1","Earring",IF(MID(C4722,LEN(C4722)-2,1)="2","Necklace",IF(MID(C4722,LEN(C4722)-2,1)="3","Bracelet",IF(MID(C4722,LEN(C4722)-2,1)="4","Ring",IF(MID(C4722,LEN(C4722)-2,1)="5","Anklet","")))))</x:f>
        <x:v>Earring</x:v>
      </x:c>
      <x:c r="E4722" s="240">
        <x:v>1</x:v>
      </x:c>
      <x:c r="F4722" s="241" t="s">
        <x:v>6021</x:v>
      </x:c>
      <x:c r="G4722" s="240" t="str">
        <x:f>IF(MID(F4722,LEN(F4722)-2,1)="1","Earring",IF(MID(F4722,LEN(F4722)-2,1)="2","Necklace",IF(MID(F4722,LEN(F4722)-2,1)="3","Bracelet",IF(MID(F4722,LEN(F4722)-2,1)="4","Ring",IF(MID(F4722,LEN(F4722)-2,1)="5","Anklet","")))))</x:f>
        <x:v>Earring</x:v>
      </x:c>
      <x:c r="H4722" s="240">
        <x:v>1</x:v>
      </x:c>
      <x:c r="I4722" s="495" t="s">
        <x:v>6487</x:v>
      </x:c>
      <x:c r="J4722" s="240" t="s">
        <x:v>10384</x:v>
      </x:c>
      <x:c r="K4722" s="240">
        <x:v>75</x:v>
      </x:c>
    </x:row>
    <x:row r="4723" spans="3:11">
      <x:c r="C4723" s="241" t="s">
        <x:v>8521</x:v>
      </x:c>
      <x:c r="D4723" s="240" t="str">
        <x:f t="shared" si="81"/>
        <x:v>Earring</x:v>
      </x:c>
      <x:c r="E4723" s="240">
        <x:v>1</x:v>
      </x:c>
      <x:c r="F4723" s="366" t="s">
        <x:v>8461</x:v>
      </x:c>
      <x:c r="G4723" s="367" t="str">
        <x:f>IF(MID(F4723,LEN(F4723)-2,1)="1","Earring",IF(MID(F4723,LEN(F4723)-2,1)="2","Necklace",IF(MID(F4723,LEN(F4723)-2,1)="3","Bracelet",IF(MID(F4723,LEN(F4723)-2,1)="4","Ring",IF(MID(F4723,LEN(F4723)-2,1)="5","Anklet","")))))</x:f>
        <x:v>Necklace</x:v>
      </x:c>
      <x:c r="H4723" s="367">
        <x:v>1</x:v>
      </x:c>
      <x:c r="I4723" s="495" t="s">
        <x:v>6487</x:v>
      </x:c>
      <x:c r="J4723" s="240" t="s">
        <x:v>12607</x:v>
      </x:c>
      <x:c r="K4723" s="240">
        <x:v>150</x:v>
      </x:c>
    </x:row>
    <x:row r="4724" spans="3:11">
      <x:c r="C4724" s="241" t="s">
        <x:v>6021</x:v>
      </x:c>
      <x:c r="D4724" s="240" t="str">
        <x:f t="shared" si="81"/>
        <x:v>Earring</x:v>
      </x:c>
      <x:c r="E4724" s="240">
        <x:v>1</x:v>
      </x:c>
      <x:c r="F4724" s="241" t="s">
        <x:v>2147</x:v>
      </x:c>
      <x:c r="G4724" s="240" t="str">
        <x:f>IF(MID(F4724,LEN(F4724)-2,1)="1","Earring",IF(MID(F4724,LEN(F4724)-2,1)="2","Necklace",IF(MID(F4724,LEN(F4724)-2,1)="3","Bracelet",IF(MID(F4724,LEN(F4724)-2,1)="4","Ring",IF(MID(F4724,LEN(F4724)-2,1)="5","Anklet","")))))</x:f>
        <x:v>Ring</x:v>
      </x:c>
      <x:c r="H4724" s="240">
        <x:v>1</x:v>
      </x:c>
      <x:c r="I4724" s="495" t="s">
        <x:v>10339</x:v>
      </x:c>
      <x:c r="J4724" s="240" t="s">
        <x:v>10384</x:v>
      </x:c>
      <x:c r="K4724" s="240">
        <x:v>260</x:v>
      </x:c>
    </x:row>
    <x:row r="4725" spans="3:11">
      <x:c r="C4725" s="241" t="s">
        <x:v>5981</x:v>
      </x:c>
      <x:c r="D4725" s="240" t="str">
        <x:f t="shared" si="81"/>
        <x:v>Earring</x:v>
      </x:c>
      <x:c r="E4725" s="240">
        <x:v>1</x:v>
      </x:c>
      <x:c r="F4725" s="402" t="s">
        <x:v>2142</x:v>
      </x:c>
      <x:c r="G4725" s="403" t="str">
        <x:f>IF(MID(F4725,LEN(F4725)-2,1)="1","Earring",IF(MID(F4725,LEN(F4725)-2,1)="2","Necklace",IF(MID(F4725,LEN(F4725)-2,1)="3","Bracelet",IF(MID(F4725,LEN(F4725)-2,1)="4","Ring",IF(MID(F4725,LEN(F4725)-2,1)="5","Anklet","")))))</x:f>
        <x:v>Necklace</x:v>
      </x:c>
      <x:c r="H4725" s="403">
        <x:v>1</x:v>
      </x:c>
      <x:c r="I4725" s="495" t="s">
        <x:v>6487</x:v>
      </x:c>
      <x:c r="J4725" s="240" t="s">
        <x:v>4183</x:v>
      </x:c>
      <x:c r="K4725" s="240">
        <x:v>220</x:v>
      </x:c>
    </x:row>
    <x:row r="4726" spans="3:11">
      <x:c r="C4726" s="241" t="s">
        <x:v>12530</x:v>
      </x:c>
      <x:c r="D4726" s="240" t="str">
        <x:f t="shared" si="81"/>
        <x:v>Earring</x:v>
      </x:c>
      <x:c r="E4726" s="240">
        <x:v>1</x:v>
      </x:c>
      <x:c r="F4726" s="402" t="s">
        <x:v>9111</x:v>
      </x:c>
      <x:c r="G4726" s="461" t="s">
        <x:v>305</x:v>
      </x:c>
      <x:c r="H4726" s="403">
        <x:v>1</x:v>
      </x:c>
      <x:c r="I4726" s="495" t="s">
        <x:v>6487</x:v>
      </x:c>
      <x:c r="J4726" s="240" t="s">
        <x:v>10384</x:v>
      </x:c>
      <x:c r="K4726" s="240">
        <x:v>120</x:v>
      </x:c>
    </x:row>
    <x:row r="4727" spans="3:11">
      <x:c r="C4727" s="241" t="s">
        <x:v>12357</x:v>
      </x:c>
      <x:c r="D4727" s="240" t="str">
        <x:f t="shared" si="81"/>
        <x:v>Earring</x:v>
      </x:c>
      <x:c r="E4727" s="240">
        <x:v>1</x:v>
      </x:c>
      <x:c r="F4727" s="241" t="s">
        <x:v>5981</x:v>
      </x:c>
      <x:c r="G4727" s="240" t="str">
        <x:f>IF(MID(F4727,LEN(F4727)-2,1)="1","Earring",IF(MID(F4727,LEN(F4727)-2,1)="2","Necklace",IF(MID(F4727,LEN(F4727)-2,1)="3","Bracelet",IF(MID(F4727,LEN(F4727)-2,1)="4","Ring",IF(MID(F4727,LEN(F4727)-2,1)="5","Anklet","")))))</x:f>
        <x:v>Earring</x:v>
      </x:c>
      <x:c r="H4727" s="240">
        <x:v>1</x:v>
      </x:c>
      <x:c r="I4727" s="495" t="s">
        <x:v>10339</x:v>
      </x:c>
      <x:c r="J4727" s="240" t="s">
        <x:v>10384</x:v>
      </x:c>
      <x:c r="K4727" s="240">
        <x:v>100</x:v>
      </x:c>
    </x:row>
    <x:row r="4728" spans="3:11">
      <x:c r="C4728" s="241" t="s">
        <x:v>11202</x:v>
      </x:c>
      <x:c r="D4728" s="240" t="str">
        <x:f t="shared" si="81"/>
        <x:v>Earring</x:v>
      </x:c>
      <x:c r="E4728" s="240">
        <x:v>1</x:v>
      </x:c>
      <x:c r="F4728" s="241" t="s">
        <x:v>12530</x:v>
      </x:c>
      <x:c r="G4728" s="240" t="str">
        <x:f>IF(MID(F4728,LEN(F4728)-2,1)="1","Earring",IF(MID(F4728,LEN(F4728)-2,1)="2","Necklace",IF(MID(F4728,LEN(F4728)-2,1)="3","Bracelet",IF(MID(F4728,LEN(F4728)-2,1)="4","Ring",IF(MID(F4728,LEN(F4728)-2,1)="5","Anklet","")))))</x:f>
        <x:v>Earring</x:v>
      </x:c>
      <x:c r="H4728" s="240">
        <x:v>1</x:v>
      </x:c>
      <x:c r="I4728" s="495" t="s">
        <x:v>6487</x:v>
      </x:c>
      <x:c r="J4728" s="240" t="s">
        <x:v>4183</x:v>
      </x:c>
      <x:c r="K4728" s="240">
        <x:v>180</x:v>
      </x:c>
    </x:row>
    <x:row r="4729" spans="3:11">
      <x:c r="C4729" s="241" t="s">
        <x:v>12639</x:v>
      </x:c>
      <x:c r="D4729" s="240" t="str">
        <x:f t="shared" si="81"/>
        <x:v>Earring</x:v>
      </x:c>
      <x:c r="E4729" s="240">
        <x:v>1</x:v>
      </x:c>
      <x:c r="F4729" s="241" t="s">
        <x:v>12357</x:v>
      </x:c>
      <x:c r="G4729" s="240" t="str">
        <x:f>IF(MID(F4729,LEN(F4729)-2,1)="1","Earring",IF(MID(F4729,LEN(F4729)-2,1)="2","Necklace",IF(MID(F4729,LEN(F4729)-2,1)="3","Bracelet",IF(MID(F4729,LEN(F4729)-2,1)="4","Ring",IF(MID(F4729,LEN(F4729)-2,1)="5","Anklet","")))))</x:f>
        <x:v>Earring</x:v>
      </x:c>
      <x:c r="H4729" s="240">
        <x:v>1</x:v>
      </x:c>
      <x:c r="I4729" s="495"/>
      <x:c r="J4729" s="240" t="s">
        <x:v>4183</x:v>
      </x:c>
      <x:c r="K4729" s="240">
        <x:v>110</x:v>
      </x:c>
    </x:row>
    <x:row r="4730" spans="3:11">
      <x:c r="C4730" s="241" t="s">
        <x:v>2398</x:v>
      </x:c>
      <x:c r="D4730" s="240" t="str">
        <x:f t="shared" si="81"/>
        <x:v>Earring</x:v>
      </x:c>
      <x:c r="E4730" s="240">
        <x:v>1</x:v>
      </x:c>
      <x:c r="F4730" s="241" t="s">
        <x:v>11202</x:v>
      </x:c>
      <x:c r="G4730" s="240" t="str">
        <x:f>IF(MID(F4730,LEN(F4730)-2,1)="1","Earring",IF(MID(F4730,LEN(F4730)-2,1)="2","Necklace",IF(MID(F4730,LEN(F4730)-2,1)="3","Bracelet",IF(MID(F4730,LEN(F4730)-2,1)="4","Ring",IF(MID(F4730,LEN(F4730)-2,1)="5","Anklet","")))))</x:f>
        <x:v>Earring</x:v>
      </x:c>
      <x:c r="H4730" s="240">
        <x:v>1</x:v>
      </x:c>
      <x:c r="I4730" s="495"/>
      <x:c r="J4730" s="240" t="s">
        <x:v>4183</x:v>
      </x:c>
      <x:c r="K4730" s="240">
        <x:v>160</x:v>
      </x:c>
    </x:row>
    <x:row r="4731" spans="3:11">
      <x:c r="C4731" s="241" t="s">
        <x:v>2401</x:v>
      </x:c>
      <x:c r="D4731" s="240" t="str">
        <x:f t="shared" si="81"/>
        <x:v>Earring</x:v>
      </x:c>
      <x:c r="E4731" s="240">
        <x:v>1</x:v>
      </x:c>
      <x:c r="F4731" s="241" t="s">
        <x:v>12639</x:v>
      </x:c>
      <x:c r="G4731" s="240" t="str">
        <x:f>IF(MID(F4731,LEN(F4731)-2,1)="1","Earring",IF(MID(F4731,LEN(F4731)-2,1)="2","Necklace",IF(MID(F4731,LEN(F4731)-2,1)="3","Bracelet",IF(MID(F4731,LEN(F4731)-2,1)="4","Ring",IF(MID(F4731,LEN(F4731)-2,1)="5","Anklet","")))))</x:f>
        <x:v>Earring</x:v>
      </x:c>
      <x:c r="H4731" s="240">
        <x:v>1</x:v>
      </x:c>
      <x:c r="I4731" s="495" t="s">
        <x:v>10339</x:v>
      </x:c>
      <x:c r="J4731" s="240" t="s">
        <x:v>4183</x:v>
      </x:c>
      <x:c r="K4731" s="240">
        <x:v>160</x:v>
      </x:c>
    </x:row>
    <x:row r="4732" spans="3:11">
      <x:c r="C4732" s="241" t="s">
        <x:v>7545</x:v>
      </x:c>
      <x:c r="D4732" s="240" t="str">
        <x:f t="shared" si="81"/>
        <x:v>Earring</x:v>
      </x:c>
      <x:c r="E4732" s="240">
        <x:v>1</x:v>
      </x:c>
      <x:c r="F4732" s="241" t="s">
        <x:v>11503</x:v>
      </x:c>
      <x:c r="G4732" s="122" t="s">
        <x:v>9210</x:v>
      </x:c>
      <x:c r="H4732" s="240">
        <x:v>1</x:v>
      </x:c>
      <x:c r="I4732" s="495"/>
      <x:c r="J4732" s="240" t="s">
        <x:v>10384</x:v>
      </x:c>
      <x:c r="K4732" s="240">
        <x:v>150</x:v>
      </x:c>
    </x:row>
    <x:row r="4733" spans="3:11">
      <x:c r="C4733" s="241" t="s">
        <x:v>11503</x:v>
      </x:c>
      <x:c r="D4733" s="122" t="s">
        <x:v>9210</x:v>
      </x:c>
      <x:c r="E4733" s="240">
        <x:v>1</x:v>
      </x:c>
      <x:c r="F4733" s="280" t="s">
        <x:v>2034</x:v>
      </x:c>
      <x:c r="G4733" s="281" t="str">
        <x:f>IF(MID(F4733,LEN(F4733)-2,1)="1","Earring",IF(MID(F4733,LEN(F4733)-2,1)="2","Necklace",IF(MID(F4733,LEN(F4733)-2,1)="3","Bracelet",IF(MID(F4733,LEN(F4733)-2,1)="4","Ring",IF(MID(F4733,LEN(F4733)-2,1)="5","Anklet","")))))</x:f>
        <x:v>Necklace</x:v>
      </x:c>
      <x:c r="H4733" s="281">
        <x:v>1</x:v>
      </x:c>
      <x:c r="I4733" s="495"/>
      <x:c r="J4733" s="240" t="s">
        <x:v>4183</x:v>
      </x:c>
      <x:c r="K4733" s="240">
        <x:v>320</x:v>
      </x:c>
    </x:row>
    <x:row r="4734" spans="3:11">
      <x:c r="C4734" s="241" t="s">
        <x:v>8461</x:v>
      </x:c>
      <x:c r="D4734" s="240" t="str">
        <x:f t="shared" ref="D4734:D4739" si="82">IF(MID(C4734,LEN(C4734)-2,1)="1","Earring",IF(MID(C4734,LEN(C4734)-2,1)="2","Necklace",IF(MID(C4734,LEN(C4734)-2,1)="3","Bracelet",IF(MID(C4734,LEN(C4734)-2,1)="4","Ring",IF(MID(C4734,LEN(C4734)-2,1)="5","Anklet","")))))</x:f>
        <x:v>Necklace</x:v>
      </x:c>
      <x:c r="E4734" s="240">
        <x:v>1</x:v>
      </x:c>
      <x:c r="F4734" s="280" t="s">
        <x:v>5516</x:v>
      </x:c>
      <x:c r="G4734" s="281" t="s">
        <x:v>4007</x:v>
      </x:c>
      <x:c r="H4734" s="281">
        <x:v>1</x:v>
      </x:c>
      <x:c r="I4734" s="495"/>
      <x:c r="J4734" s="240" t="s">
        <x:v>9854</x:v>
      </x:c>
      <x:c r="K4734" s="240">
        <x:v>290</x:v>
      </x:c>
    </x:row>
    <x:row r="4735" spans="3:11">
      <x:c r="C4735" s="241" t="s">
        <x:v>2142</x:v>
      </x:c>
      <x:c r="D4735" s="240" t="str">
        <x:f t="shared" si="82"/>
        <x:v>Necklace</x:v>
      </x:c>
      <x:c r="E4735" s="240">
        <x:v>1</x:v>
      </x:c>
      <x:c r="F4735" s="280" t="s">
        <x:v>2351</x:v>
      </x:c>
      <x:c r="G4735" s="281" t="str">
        <x:f>IF(MID(F4735,LEN(F4735)-2,1)="1","Earring",IF(MID(F4735,LEN(F4735)-2,1)="2","Necklace",IF(MID(F4735,LEN(F4735)-2,1)="3","Bracelet",IF(MID(F4735,LEN(F4735)-2,1)="4","Ring",IF(MID(F4735,LEN(F4735)-2,1)="5","Anklet","")))))</x:f>
        <x:v>Necklace</x:v>
      </x:c>
      <x:c r="H4735" s="281">
        <x:v>1</x:v>
      </x:c>
      <x:c r="I4735" s="495" t="s">
        <x:v>6487</x:v>
      </x:c>
      <x:c r="J4735" s="240" t="s">
        <x:v>10384</x:v>
      </x:c>
      <x:c r="K4735" s="240">
        <x:v>190</x:v>
      </x:c>
    </x:row>
    <x:row r="4736" spans="3:11">
      <x:c r="C4736" s="241" t="s">
        <x:v>2034</x:v>
      </x:c>
      <x:c r="D4736" s="240" t="str">
        <x:f t="shared" si="82"/>
        <x:v>Necklace</x:v>
      </x:c>
      <x:c r="E4736" s="240">
        <x:v>1</x:v>
      </x:c>
      <x:c r="F4736" s="280" t="s">
        <x:v>2496</x:v>
      </x:c>
      <x:c r="G4736" s="281" t="str">
        <x:f>IF(MID(F4736,LEN(F4736)-2,1)="1","Earring",IF(MID(F4736,LEN(F4736)-2,1)="2","Necklace",IF(MID(F4736,LEN(F4736)-2,1)="3","Bracelet",IF(MID(F4736,LEN(F4736)-2,1)="4","Ring",IF(MID(F4736,LEN(F4736)-2,1)="5","Anklet","")))))</x:f>
        <x:v>Necklace</x:v>
      </x:c>
      <x:c r="H4736" s="281">
        <x:v>1</x:v>
      </x:c>
      <x:c r="I4736" s="495"/>
      <x:c r="J4736" s="240" t="s">
        <x:v>10384</x:v>
      </x:c>
      <x:c r="K4736" s="240">
        <x:v>150</x:v>
      </x:c>
    </x:row>
    <x:row r="4737" spans="3:11">
      <x:c r="C4737" s="241" t="s">
        <x:v>2351</x:v>
      </x:c>
      <x:c r="D4737" s="240" t="str">
        <x:f t="shared" si="82"/>
        <x:v>Necklace</x:v>
      </x:c>
      <x:c r="E4737" s="240">
        <x:v>1</x:v>
      </x:c>
      <x:c r="F4737" s="280" t="s">
        <x:v>2398</x:v>
      </x:c>
      <x:c r="G4737" s="281" t="str">
        <x:f>IF(MID(F4737,LEN(F4737)-2,1)="1","Earring",IF(MID(F4737,LEN(F4737)-2,1)="2","Necklace",IF(MID(F4737,LEN(F4737)-2,1)="3","Bracelet",IF(MID(F4737,LEN(F4737)-2,1)="4","Ring",IF(MID(F4737,LEN(F4737)-2,1)="5","Anklet","")))))</x:f>
        <x:v>Earring</x:v>
      </x:c>
      <x:c r="H4737" s="281">
        <x:v>1</x:v>
      </x:c>
      <x:c r="I4737" s="495"/>
      <x:c r="J4737" s="240" t="s">
        <x:v>10384</x:v>
      </x:c>
      <x:c r="K4737" s="240">
        <x:v>150</x:v>
      </x:c>
    </x:row>
    <x:row r="4738" spans="3:11">
      <x:c r="C4738" s="241" t="s">
        <x:v>2496</x:v>
      </x:c>
      <x:c r="D4738" s="240" t="str">
        <x:f t="shared" si="82"/>
        <x:v>Necklace</x:v>
      </x:c>
      <x:c r="E4738" s="240">
        <x:v>1</x:v>
      </x:c>
      <x:c r="F4738" s="280" t="s">
        <x:v>2401</x:v>
      </x:c>
      <x:c r="G4738" s="281" t="str">
        <x:f>IF(MID(F4738,LEN(F4738)-2,1)="1","Earring",IF(MID(F4738,LEN(F4738)-2,1)="2","Necklace",IF(MID(F4738,LEN(F4738)-2,1)="3","Bracelet",IF(MID(F4738,LEN(F4738)-2,1)="4","Ring",IF(MID(F4738,LEN(F4738)-2,1)="5","Anklet","")))))</x:f>
        <x:v>Earring</x:v>
      </x:c>
      <x:c r="H4738" s="281">
        <x:v>1</x:v>
      </x:c>
      <x:c r="I4738" s="495"/>
      <x:c r="J4738" s="240" t="s">
        <x:v>12607</x:v>
      </x:c>
      <x:c r="K4738" s="240">
        <x:v>160</x:v>
      </x:c>
    </x:row>
    <x:row r="4739" spans="3:11">
      <x:c r="C4739" s="241" t="s">
        <x:v>2147</x:v>
      </x:c>
      <x:c r="D4739" s="240" t="str">
        <x:f t="shared" si="82"/>
        <x:v>Ring</x:v>
      </x:c>
      <x:c r="E4739" s="240">
        <x:v>1</x:v>
      </x:c>
      <x:c r="F4739" s="280" t="s">
        <x:v>7545</x:v>
      </x:c>
      <x:c r="G4739" s="281" t="str">
        <x:f>IF(MID(F4739,LEN(F4739)-2,1)="1","Earring",IF(MID(F4739,LEN(F4739)-2,1)="2","Necklace",IF(MID(F4739,LEN(F4739)-2,1)="3","Bracelet",IF(MID(F4739,LEN(F4739)-2,1)="4","Ring",IF(MID(F4739,LEN(F4739)-2,1)="5","Anklet","")))))</x:f>
        <x:v>Earring</x:v>
      </x:c>
      <x:c r="H4739" s="281">
        <x:v>1</x:v>
      </x:c>
      <x:c r="I4739" s="495"/>
      <x:c r="J4739" s="240" t="s">
        <x:v>9854</x:v>
      </x:c>
      <x:c r="K4739" s="240">
        <x:v>290</x:v>
      </x:c>
    </x:row>
    <x:row r="4740" spans="5:5">
      <x:c r="E4740" s="240">
        <x:f>SUM(E4718:E4739)</x:f>
        <x:v>22</x:v>
      </x:c>
    </x:row>
    <x:row r="4741" spans="1:11">
      <x:c r="A4741" s="232">
        <x:v>46033</x:v>
      </x:c>
      <x:c r="B4741" s="499" t="s">
        <x:v>10367</x:v>
      </x:c>
      <x:c r="C4741" s="241" t="s">
        <x:v>12309</x:v>
      </x:c>
      <x:c r="D4741" s="276" t="s">
        <x:v>9160</x:v>
      </x:c>
      <x:c r="E4741" s="240">
        <x:v>1</x:v>
      </x:c>
      <x:c r="F4741" s="241" t="s">
        <x:v>11215</x:v>
      </x:c>
      <x:c r="G4741" s="240" t="str">
        <x:f>IF(MID(F4741,LEN(F4741)-2,1)="1","Earring",IF(MID(F4741,LEN(F4741)-2,1)="2","Necklace",IF(MID(F4741,LEN(F4741)-2,1)="3","Bracelet",IF(MID(F4741,LEN(F4741)-2,1)="4","Ring",IF(MID(F4741,LEN(F4741)-2,1)="5","Anklet","")))))</x:f>
        <x:v>Necklace</x:v>
      </x:c>
      <x:c r="H4741" s="240">
        <x:v>1</x:v>
      </x:c>
      <x:c r="I4741" s="495" t="s">
        <x:v>6487</x:v>
      </x:c>
      <x:c r="J4741" s="240" t="s">
        <x:v>4183</x:v>
      </x:c>
      <x:c r="K4741" s="240">
        <x:v>220</x:v>
      </x:c>
    </x:row>
    <x:row r="4742" spans="3:11">
      <x:c r="C4742" s="241" t="s">
        <x:v>2408</x:v>
      </x:c>
      <x:c r="D4742" s="240" t="str">
        <x:f t="shared" ref="D4742:D4743" si="83">IF(MID(C4742,LEN(C4742)-2,1)="1","Earring",IF(MID(C4742,LEN(C4742)-2,1)="2","Necklace",IF(MID(C4742,LEN(C4742)-2,1)="3","Bracelet",IF(MID(C4742,LEN(C4742)-2,1)="4","Ring",IF(MID(C4742,LEN(C4742)-2,1)="5","Anklet","")))))</x:f>
        <x:v>Bracelet</x:v>
      </x:c>
      <x:c r="E4742" s="240">
        <x:v>1</x:v>
      </x:c>
      <x:c r="F4742" s="402" t="s">
        <x:v>9068</x:v>
      </x:c>
      <x:c r="G4742" s="403" t="str">
        <x:f>IF(MID(F4742,LEN(F4742)-2,1)="1","Earring",IF(MID(F4742,LEN(F4742)-2,1)="2","Necklace",IF(MID(F4742,LEN(F4742)-2,1)="3","Bracelet",IF(MID(F4742,LEN(F4742)-2,1)="4","Ring",IF(MID(F4742,LEN(F4742)-2,1)="5","Anklet","")))))</x:f>
        <x:v>Earring</x:v>
      </x:c>
      <x:c r="H4742" s="403">
        <x:v>1</x:v>
      </x:c>
      <x:c r="I4742" s="495"/>
      <x:c r="J4742" s="240" t="s">
        <x:v>4183</x:v>
      </x:c>
      <x:c r="K4742" s="240">
        <x:v>130</x:v>
      </x:c>
    </x:row>
    <x:row r="4743" spans="3:11">
      <x:c r="C4743" s="241" t="s">
        <x:v>9068</x:v>
      </x:c>
      <x:c r="D4743" s="240" t="str">
        <x:f t="shared" si="83"/>
        <x:v>Earring</x:v>
      </x:c>
      <x:c r="E4743" s="240">
        <x:v>1</x:v>
      </x:c>
      <x:c r="F4743" s="402" t="s">
        <x:v>6279</x:v>
      </x:c>
      <x:c r="G4743" s="403" t="str">
        <x:f>IF(MID(F4743,LEN(F4743)-2,1)="1","Earring",IF(MID(F4743,LEN(F4743)-2,1)="2","Necklace",IF(MID(F4743,LEN(F4743)-2,1)="3","Bracelet",IF(MID(F4743,LEN(F4743)-2,1)="4","Ring",IF(MID(F4743,LEN(F4743)-2,1)="5","Anklet","")))))</x:f>
        <x:v>Necklace</x:v>
      </x:c>
      <x:c r="H4743" s="403">
        <x:v>1</x:v>
      </x:c>
      <x:c r="I4743" s="495"/>
      <x:c r="J4743" s="240" t="s">
        <x:v>9854</x:v>
      </x:c>
      <x:c r="K4743" s="240">
        <x:v>520</x:v>
      </x:c>
    </x:row>
    <x:row r="4744" spans="3:11">
      <x:c r="C4744" s="241" t="s">
        <x:v>12475</x:v>
      </x:c>
      <x:c r="D4744" s="121" t="s">
        <x:v>9210</x:v>
      </x:c>
      <x:c r="E4744" s="240">
        <x:v>1</x:v>
      </x:c>
      <x:c r="F4744" s="241" t="s">
        <x:v>5544</x:v>
      </x:c>
      <x:c r="G4744" s="240" t="str">
        <x:f>IF(MID(F4744,LEN(F4744)-2,1)="1","Earring",IF(MID(F4744,LEN(F4744)-2,1)="2","Necklace",IF(MID(F4744,LEN(F4744)-2,1)="3","Bracelet",IF(MID(F4744,LEN(F4744)-2,1)="4","Ring",IF(MID(F4744,LEN(F4744)-2,1)="5","Anklet","")))))</x:f>
        <x:v>Necklace</x:v>
      </x:c>
      <x:c r="H4744" s="240">
        <x:v>1</x:v>
      </x:c>
      <x:c r="I4744" s="495" t="s">
        <x:v>10339</x:v>
      </x:c>
      <x:c r="J4744" s="240" t="s">
        <x:v>4183</x:v>
      </x:c>
      <x:c r="K4744" s="240">
        <x:v>240</x:v>
      </x:c>
    </x:row>
    <x:row r="4745" spans="3:11">
      <x:c r="C4745" s="241" t="s">
        <x:v>11527</x:v>
      </x:c>
      <x:c r="D4745" s="240" t="str">
        <x:f t="shared" ref="D4745:D4750" si="84">IF(MID(C4745,LEN(C4745)-2,1)="1","Earring",IF(MID(C4745,LEN(C4745)-2,1)="2","Necklace",IF(MID(C4745,LEN(C4745)-2,1)="3","Bracelet",IF(MID(C4745,LEN(C4745)-2,1)="4","Ring",IF(MID(C4745,LEN(C4745)-2,1)="5","Anklet","")))))</x:f>
        <x:v>Necklace</x:v>
      </x:c>
      <x:c r="E4745" s="240">
        <x:v>1</x:v>
      </x:c>
      <x:c r="F4745" s="241" t="s">
        <x:v>5824</x:v>
      </x:c>
      <x:c r="G4745" s="240" t="str">
        <x:f>IF(MID(F4745,LEN(F4745)-2,1)="1","Earring",IF(MID(F4745,LEN(F4745)-2,1)="2","Necklace",IF(MID(F4745,LEN(F4745)-2,1)="3","Bracelet",IF(MID(F4745,LEN(F4745)-2,1)="4","Ring",IF(MID(F4745,LEN(F4745)-2,1)="5","Anklet","")))))</x:f>
        <x:v>Ring</x:v>
      </x:c>
      <x:c r="H4745" s="240">
        <x:v>1</x:v>
      </x:c>
      <x:c r="I4745" s="495"/>
      <x:c r="J4745" s="240" t="s">
        <x:v>10384</x:v>
      </x:c>
      <x:c r="K4745" s="240">
        <x:v>180</x:v>
      </x:c>
    </x:row>
    <x:row r="4746" spans="3:11">
      <x:c r="C4746" s="241" t="s">
        <x:v>6279</x:v>
      </x:c>
      <x:c r="D4746" s="240" t="str">
        <x:f t="shared" si="84"/>
        <x:v>Necklace</x:v>
      </x:c>
      <x:c r="E4746" s="240">
        <x:v>1</x:v>
      </x:c>
      <x:c r="F4746" s="280" t="s">
        <x:v>4415</x:v>
      </x:c>
      <x:c r="G4746" s="281" t="str">
        <x:f>IF(MID(F4746,LEN(F4746)-2,1)="1","Earring",IF(MID(F4746,LEN(F4746)-2,1)="2","Necklace",IF(MID(F4746,LEN(F4746)-2,1)="3","Bracelet",IF(MID(F4746,LEN(F4746)-2,1)="4","Ring",IF(MID(F4746,LEN(F4746)-2,1)="5","Anklet","")))))</x:f>
        <x:v>Ring</x:v>
      </x:c>
      <x:c r="H4746" s="281">
        <x:v>1</x:v>
      </x:c>
      <x:c r="I4746" s="495"/>
      <x:c r="J4746" s="240" t="s">
        <x:v>10384</x:v>
      </x:c>
      <x:c r="K4746" s="240">
        <x:v>160</x:v>
      </x:c>
    </x:row>
    <x:row r="4747" spans="3:11">
      <x:c r="C4747" s="241" t="s">
        <x:v>5544</x:v>
      </x:c>
      <x:c r="D4747" s="240" t="str">
        <x:f t="shared" si="84"/>
        <x:v>Necklace</x:v>
      </x:c>
      <x:c r="E4747" s="240">
        <x:v>1</x:v>
      </x:c>
      <x:c r="F4747" s="280" t="s">
        <x:v>12309</x:v>
      </x:c>
      <x:c r="G4747" s="279" t="s">
        <x:v>9160</x:v>
      </x:c>
      <x:c r="H4747" s="281">
        <x:v>1</x:v>
      </x:c>
      <x:c r="I4747" s="495"/>
      <x:c r="J4747" s="240" t="s">
        <x:v>10384</x:v>
      </x:c>
      <x:c r="K4747" s="240">
        <x:v>95</x:v>
      </x:c>
    </x:row>
    <x:row r="4748" spans="3:11">
      <x:c r="C4748" s="241" t="s">
        <x:v>5824</x:v>
      </x:c>
      <x:c r="D4748" s="240" t="str">
        <x:f t="shared" si="84"/>
        <x:v>Ring</x:v>
      </x:c>
      <x:c r="E4748" s="240">
        <x:v>1</x:v>
      </x:c>
      <x:c r="F4748" s="280" t="s">
        <x:v>12475</x:v>
      </x:c>
      <x:c r="G4748" s="234" t="s">
        <x:v>9210</x:v>
      </x:c>
      <x:c r="H4748" s="281">
        <x:v>1</x:v>
      </x:c>
      <x:c r="I4748" s="495"/>
      <x:c r="J4748" s="240" t="s">
        <x:v>10384</x:v>
      </x:c>
      <x:c r="K4748" s="240">
        <x:v>190</x:v>
      </x:c>
    </x:row>
    <x:row r="4749" spans="3:11">
      <x:c r="C4749" s="241" t="s">
        <x:v>4415</x:v>
      </x:c>
      <x:c r="D4749" s="240" t="str">
        <x:f t="shared" si="84"/>
        <x:v>Ring</x:v>
      </x:c>
      <x:c r="E4749" s="240">
        <x:v>1</x:v>
      </x:c>
      <x:c r="F4749" s="280" t="s">
        <x:v>2408</x:v>
      </x:c>
      <x:c r="G4749" s="281" t="str">
        <x:f>IF(MID(F4749,LEN(F4749)-2,1)="1","Earring",IF(MID(F4749,LEN(F4749)-2,1)="2","Necklace",IF(MID(F4749,LEN(F4749)-2,1)="3","Bracelet",IF(MID(F4749,LEN(F4749)-2,1)="4","Ring",IF(MID(F4749,LEN(F4749)-2,1)="5","Anklet","")))))</x:f>
        <x:v>Bracelet</x:v>
      </x:c>
      <x:c r="H4749" s="281">
        <x:v>1</x:v>
      </x:c>
      <x:c r="I4749" s="495"/>
      <x:c r="J4749" s="240" t="s">
        <x:v>4183</x:v>
      </x:c>
      <x:c r="K4749" s="240">
        <x:v>240</x:v>
      </x:c>
    </x:row>
    <x:row r="4750" spans="3:11">
      <x:c r="C4750" s="241" t="s">
        <x:v>12788</x:v>
      </x:c>
      <x:c r="D4750" s="240" t="str">
        <x:f t="shared" si="84"/>
        <x:v>Ring</x:v>
      </x:c>
      <x:c r="E4750" s="240">
        <x:v>1</x:v>
      </x:c>
      <x:c r="F4750" s="280" t="s">
        <x:v>12788</x:v>
      </x:c>
      <x:c r="G4750" s="281" t="str">
        <x:f>IF(MID(F4750,LEN(F4750)-2,1)="1","Earring",IF(MID(F4750,LEN(F4750)-2,1)="2","Necklace",IF(MID(F4750,LEN(F4750)-2,1)="3","Bracelet",IF(MID(F4750,LEN(F4750)-2,1)="4","Ring",IF(MID(F4750,LEN(F4750)-2,1)="5","Anklet","")))))</x:f>
        <x:v>Ring</x:v>
      </x:c>
      <x:c r="H4750" s="281">
        <x:v>1</x:v>
      </x:c>
      <x:c r="I4750" s="495"/>
      <x:c r="J4750" s="240" t="s">
        <x:v>10384</x:v>
      </x:c>
      <x:c r="K4750" s="240">
        <x:v>160</x:v>
      </x:c>
    </x:row>
    <x:row r="4751" spans="5:5">
      <x:c r="E4751" s="240">
        <x:f>SUM(E4741:E4750)</x:f>
        <x:v>10</x:v>
      </x:c>
    </x:row>
    <x:row r="4752" spans="1:11">
      <x:c r="A4752" s="232">
        <x:v>46034</x:v>
      </x:c>
      <x:c r="B4752" s="499" t="s">
        <x:v>10315</x:v>
      </x:c>
      <x:c r="C4752" s="241" t="s">
        <x:v>2137</x:v>
      </x:c>
      <x:c r="D4752" s="240" t="str">
        <x:f t="shared" ref="D4752:D4759" si="85">IF(MID(C4752,LEN(C4752)-2,1)="1","Earring",IF(MID(C4752,LEN(C4752)-2,1)="2","Necklace",IF(MID(C4752,LEN(C4752)-2,1)="3","Bracelet",IF(MID(C4752,LEN(C4752)-2,1)="4","Ring",IF(MID(C4752,LEN(C4752)-2,1)="5","Anklet","")))))</x:f>
        <x:v>Bracelet</x:v>
      </x:c>
      <x:c r="E4752" s="240">
        <x:v>1</x:v>
      </x:c>
      <x:c r="F4752" s="734" t="s">
        <x:v>7810</x:v>
      </x:c>
      <x:c r="G4752" s="735" t="str">
        <x:f>IF(MID(F4752,LEN(F4752)-2,1)="1","Earring",IF(MID(F4752,LEN(F4752)-2,1)="2","Necklace",IF(MID(F4752,LEN(F4752)-2,1)="3","Bracelet",IF(MID(F4752,LEN(F4752)-2,1)="4","Ring",IF(MID(F4752,LEN(F4752)-2,1)="5","Anklet","")))))</x:f>
        <x:v>Ring</x:v>
      </x:c>
      <x:c r="H4752" s="735">
        <x:v>1</x:v>
      </x:c>
      <x:c r="I4752" s="495" t="s">
        <x:v>6487</x:v>
      </x:c>
      <x:c r="J4752" s="240" t="s">
        <x:v>10384</x:v>
      </x:c>
      <x:c r="K4752" s="240">
        <x:v>120</x:v>
      </x:c>
    </x:row>
    <x:row r="4753" spans="3:11">
      <x:c r="C4753" s="241" t="s">
        <x:v>6242</x:v>
      </x:c>
      <x:c r="D4753" s="240" t="str">
        <x:f t="shared" si="85"/>
        <x:v>Earring</x:v>
      </x:c>
      <x:c r="E4753" s="240">
        <x:v>1</x:v>
      </x:c>
      <x:c r="F4753" s="734" t="s">
        <x:v>2316</x:v>
      </x:c>
      <x:c r="G4753" s="735" t="str">
        <x:f>IF(MID(F4753,LEN(F4753)-2,1)="1","Earring",IF(MID(F4753,LEN(F4753)-2,1)="2","Necklace",IF(MID(F4753,LEN(F4753)-2,1)="3","Bracelet",IF(MID(F4753,LEN(F4753)-2,1)="4","Ring",IF(MID(F4753,LEN(F4753)-2,1)="5","Anklet","")))))</x:f>
        <x:v>Ring</x:v>
      </x:c>
      <x:c r="H4753" s="735">
        <x:v>1</x:v>
      </x:c>
      <x:c r="I4753" s="495" t="s">
        <x:v>10339</x:v>
      </x:c>
      <x:c r="J4753" s="240" t="s">
        <x:v>10384</x:v>
      </x:c>
      <x:c r="K4753" s="240">
        <x:v>120</x:v>
      </x:c>
    </x:row>
    <x:row r="4754" spans="3:11">
      <x:c r="C4754" s="241" t="s">
        <x:v>12245</x:v>
      </x:c>
      <x:c r="D4754" s="240" t="str">
        <x:f t="shared" si="85"/>
        <x:v>Necklace</x:v>
      </x:c>
      <x:c r="E4754" s="240">
        <x:v>1</x:v>
      </x:c>
      <x:c r="F4754" s="241" t="s">
        <x:v>4379</x:v>
      </x:c>
      <x:c r="G4754" s="240" t="str">
        <x:f>IF(MID(F4754,LEN(F4754)-2,1)="1","Earring",IF(MID(F4754,LEN(F4754)-2,1)="2","Necklace",IF(MID(F4754,LEN(F4754)-2,1)="3","Bracelet",IF(MID(F4754,LEN(F4754)-2,1)="4","Ring",IF(MID(F4754,LEN(F4754)-2,1)="5","Anklet","")))))</x:f>
        <x:v>Ring</x:v>
      </x:c>
      <x:c r="H4754" s="240">
        <x:v>1</x:v>
      </x:c>
      <x:c r="I4754" s="495"/>
      <x:c r="J4754" s="240" t="s">
        <x:v>12607</x:v>
      </x:c>
      <x:c r="K4754" s="240">
        <x:v>140</x:v>
      </x:c>
    </x:row>
    <x:row r="4755" spans="3:11">
      <x:c r="C4755" s="241" t="s">
        <x:v>12714</x:v>
      </x:c>
      <x:c r="D4755" s="240" t="str">
        <x:f t="shared" si="85"/>
        <x:v>Necklace</x:v>
      </x:c>
      <x:c r="E4755" s="240">
        <x:v>1</x:v>
      </x:c>
      <x:c r="F4755" s="396" t="s">
        <x:v>6242</x:v>
      </x:c>
      <x:c r="G4755" s="397" t="str">
        <x:f>IF(MID(F4755,LEN(F4755)-2,1)="1","Earring",IF(MID(F4755,LEN(F4755)-2,1)="2","Necklace",IF(MID(F4755,LEN(F4755)-2,1)="3","Bracelet",IF(MID(F4755,LEN(F4755)-2,1)="4","Ring",IF(MID(F4755,LEN(F4755)-2,1)="5","Anklet","")))))</x:f>
        <x:v>Earring</x:v>
      </x:c>
      <x:c r="H4755" s="397">
        <x:v>1</x:v>
      </x:c>
      <x:c r="I4755" s="495"/>
      <x:c r="J4755" s="240" t="s">
        <x:v>10384</x:v>
      </x:c>
      <x:c r="K4755" s="240">
        <x:v>85</x:v>
      </x:c>
    </x:row>
    <x:row r="4756" spans="3:11">
      <x:c r="C4756" s="241" t="s">
        <x:v>12674</x:v>
      </x:c>
      <x:c r="D4756" s="240" t="str">
        <x:f t="shared" si="85"/>
        <x:v>Ring</x:v>
      </x:c>
      <x:c r="E4756" s="240">
        <x:v>1</x:v>
      </x:c>
      <x:c r="F4756" s="241" t="s">
        <x:v>2137</x:v>
      </x:c>
      <x:c r="G4756" s="240" t="str">
        <x:f>IF(MID(F4756,LEN(F4756)-2,1)="1","Earring",IF(MID(F4756,LEN(F4756)-2,1)="2","Necklace",IF(MID(F4756,LEN(F4756)-2,1)="3","Bracelet",IF(MID(F4756,LEN(F4756)-2,1)="4","Ring",IF(MID(F4756,LEN(F4756)-2,1)="5","Anklet","")))))</x:f>
        <x:v>Bracelet</x:v>
      </x:c>
      <x:c r="H4756" s="240">
        <x:v>1</x:v>
      </x:c>
      <x:c r="I4756" s="495"/>
      <x:c r="J4756" s="240" t="s">
        <x:v>10384</x:v>
      </x:c>
      <x:c r="K4756" s="240">
        <x:v>150</x:v>
      </x:c>
    </x:row>
    <x:row r="4757" spans="3:11">
      <x:c r="C4757" s="241" t="s">
        <x:v>5712</x:v>
      </x:c>
      <x:c r="D4757" s="240" t="str">
        <x:f t="shared" si="85"/>
        <x:v>Ring</x:v>
      </x:c>
      <x:c r="E4757" s="240">
        <x:v>1</x:v>
      </x:c>
      <x:c r="F4757" s="280" t="s">
        <x:v>4415</x:v>
      </x:c>
      <x:c r="G4757" s="281" t="str">
        <x:f>IF(MID(F4757,LEN(F4757)-2,1)="1","Earring",IF(MID(F4757,LEN(F4757)-2,1)="2","Necklace",IF(MID(F4757,LEN(F4757)-2,1)="3","Bracelet",IF(MID(F4757,LEN(F4757)-2,1)="4","Ring",IF(MID(F4757,LEN(F4757)-2,1)="5","Anklet","")))))</x:f>
        <x:v>Ring</x:v>
      </x:c>
      <x:c r="H4757" s="281">
        <x:v>1</x:v>
      </x:c>
      <x:c r="I4757" s="495"/>
      <x:c r="J4757" s="240" t="s">
        <x:v>10384</x:v>
      </x:c>
      <x:c r="K4757" s="240">
        <x:v>160</x:v>
      </x:c>
    </x:row>
    <x:row r="4758" spans="3:11">
      <x:c r="C4758" s="241" t="s">
        <x:v>4379</x:v>
      </x:c>
      <x:c r="D4758" s="240" t="str">
        <x:f t="shared" si="85"/>
        <x:v>Ring</x:v>
      </x:c>
      <x:c r="E4758" s="240">
        <x:v>1</x:v>
      </x:c>
      <x:c r="F4758" s="280" t="s">
        <x:v>12245</x:v>
      </x:c>
      <x:c r="G4758" s="281" t="str">
        <x:f>IF(MID(F4758,LEN(F4758)-2,1)="1","Earring",IF(MID(F4758,LEN(F4758)-2,1)="2","Necklace",IF(MID(F4758,LEN(F4758)-2,1)="3","Bracelet",IF(MID(F4758,LEN(F4758)-2,1)="4","Ring",IF(MID(F4758,LEN(F4758)-2,1)="5","Anklet","")))))</x:f>
        <x:v>Necklace</x:v>
      </x:c>
      <x:c r="H4758" s="281">
        <x:v>1</x:v>
      </x:c>
      <x:c r="I4758" s="495" t="s">
        <x:v>6487</x:v>
      </x:c>
      <x:c r="J4758" s="240" t="s">
        <x:v>10384</x:v>
      </x:c>
      <x:c r="K4758" s="240">
        <x:v>170</x:v>
      </x:c>
    </x:row>
    <x:row r="4759" spans="3:11">
      <x:c r="C4759" s="241" t="s">
        <x:v>4415</x:v>
      </x:c>
      <x:c r="D4759" s="240" t="str">
        <x:f t="shared" si="85"/>
        <x:v>Ring</x:v>
      </x:c>
      <x:c r="E4759" s="240">
        <x:v>1</x:v>
      </x:c>
      <x:c r="F4759" s="280" t="s">
        <x:v>12714</x:v>
      </x:c>
      <x:c r="G4759" s="281" t="str">
        <x:f>IF(MID(F4759,LEN(F4759)-2,1)="1","Earring",IF(MID(F4759,LEN(F4759)-2,1)="2","Necklace",IF(MID(F4759,LEN(F4759)-2,1)="3","Bracelet",IF(MID(F4759,LEN(F4759)-2,1)="4","Ring",IF(MID(F4759,LEN(F4759)-2,1)="5","Anklet","")))))</x:f>
        <x:v>Necklace</x:v>
      </x:c>
      <x:c r="H4759" s="281">
        <x:v>1</x:v>
      </x:c>
      <x:c r="I4759" s="495" t="s">
        <x:v>10339</x:v>
      </x:c>
      <x:c r="J4759" s="240" t="s">
        <x:v>10384</x:v>
      </x:c>
      <x:c r="K4759" s="240">
        <x:v>320</x:v>
      </x:c>
    </x:row>
    <x:row r="4760" spans="5:5">
      <x:c r="E4760" s="240">
        <x:f>SUM(E4752:E4759)</x:f>
        <x:v>8</x:v>
      </x:c>
    </x:row>
    <x:row r="4761" spans="1:11">
      <x:c r="A4761" s="232">
        <x:v>46035</x:v>
      </x:c>
      <x:c r="B4761" s="499" t="s">
        <x:v>10377</x:v>
      </x:c>
      <x:c r="C4761" s="241" t="s">
        <x:v>12439</x:v>
      </x:c>
      <x:c r="D4761" s="240" t="str">
        <x:f t="shared" ref="D4761:D4768" si="86">IF(MID(C4761,LEN(C4761)-2,1)="1","Earring",IF(MID(C4761,LEN(C4761)-2,1)="2","Necklace",IF(MID(C4761,LEN(C4761)-2,1)="3","Bracelet",IF(MID(C4761,LEN(C4761)-2,1)="4","Ring",IF(MID(C4761,LEN(C4761)-2,1)="5","Anklet","")))))</x:f>
        <x:v>Bracelet</x:v>
      </x:c>
      <x:c r="E4761" s="240">
        <x:v>1</x:v>
      </x:c>
      <x:c r="F4761" s="241" t="s">
        <x:v>7817</x:v>
      </x:c>
      <x:c r="G4761" s="240" t="str">
        <x:f>IF(MID(F4761,LEN(F4761)-2,1)="1","Earring",IF(MID(F4761,LEN(F4761)-2,1)="2","Necklace",IF(MID(F4761,LEN(F4761)-2,1)="3","Bracelet",IF(MID(F4761,LEN(F4761)-2,1)="4","Ring",IF(MID(F4761,LEN(F4761)-2,1)="5","Anklet","")))))</x:f>
        <x:v>Bracelet</x:v>
      </x:c>
      <x:c r="H4761" s="240">
        <x:v>1</x:v>
      </x:c>
      <x:c r="I4761" s="495" t="s">
        <x:v>10339</x:v>
      </x:c>
      <x:c r="J4761" s="240" t="s">
        <x:v>4183</x:v>
      </x:c>
      <x:c r="K4761" s="240">
        <x:v>190</x:v>
      </x:c>
    </x:row>
    <x:row r="4762" spans="3:11">
      <x:c r="C4762" s="241" t="s">
        <x:v>2007</x:v>
      </x:c>
      <x:c r="D4762" s="240" t="str">
        <x:f t="shared" si="86"/>
        <x:v>Bracelet</x:v>
      </x:c>
      <x:c r="E4762" s="240">
        <x:v>1</x:v>
      </x:c>
      <x:c r="F4762" s="1380" t="s">
        <x:v>7487</x:v>
      </x:c>
      <x:c r="G4762" s="1381" t="str">
        <x:f>IF(MID(F4762,LEN(F4762)-2,1)="1","Earring",IF(MID(F4762,LEN(F4762)-2,1)="2","Necklace",IF(MID(F4762,LEN(F4762)-2,1)="3","Bracelet",IF(MID(F4762,LEN(F4762)-2,1)="4","Ring",IF(MID(F4762,LEN(F4762)-2,1)="5","Anklet","")))))</x:f>
        <x:v>Earring</x:v>
      </x:c>
      <x:c r="H4762" s="1381">
        <x:v>1</x:v>
      </x:c>
      <x:c r="I4762" s="495" t="s">
        <x:v>6487</x:v>
      </x:c>
      <x:c r="J4762" s="240" t="s">
        <x:v>4183</x:v>
      </x:c>
      <x:c r="K4762" s="240">
        <x:v>160</x:v>
      </x:c>
    </x:row>
    <x:row r="4763" spans="3:11">
      <x:c r="C4763" s="241" t="s">
        <x:v>12636</x:v>
      </x:c>
      <x:c r="D4763" s="240" t="str">
        <x:f t="shared" si="86"/>
        <x:v>Earring</x:v>
      </x:c>
      <x:c r="E4763" s="240">
        <x:v>1</x:v>
      </x:c>
      <x:c r="F4763" s="241" t="s">
        <x:v>2081</x:v>
      </x:c>
      <x:c r="G4763" s="240" t="str">
        <x:f>IF(MID(F4763,LEN(F4763)-2,1)="1","Earring",IF(MID(F4763,LEN(F4763)-2,1)="2","Necklace",IF(MID(F4763,LEN(F4763)-2,1)="3","Bracelet",IF(MID(F4763,LEN(F4763)-2,1)="4","Ring",IF(MID(F4763,LEN(F4763)-2,1)="5","Anklet","")))))</x:f>
        <x:v>Ring</x:v>
      </x:c>
      <x:c r="H4763" s="240">
        <x:v>1</x:v>
      </x:c>
      <x:c r="I4763" s="495" t="s">
        <x:v>6487</x:v>
      </x:c>
      <x:c r="J4763" s="240" t="s">
        <x:v>10384</x:v>
      </x:c>
      <x:c r="K4763" s="240">
        <x:v>100</x:v>
      </x:c>
    </x:row>
    <x:row r="4764" spans="3:11">
      <x:c r="C4764" s="241" t="s">
        <x:v>8357</x:v>
      </x:c>
      <x:c r="D4764" s="240" t="str">
        <x:f t="shared" si="86"/>
        <x:v>Earring</x:v>
      </x:c>
      <x:c r="E4764" s="240">
        <x:v>1</x:v>
      </x:c>
      <x:c r="F4764" s="396" t="s">
        <x:v>8357</x:v>
      </x:c>
      <x:c r="G4764" s="397" t="str">
        <x:f>IF(MID(F4764,LEN(F4764)-2,1)="1","Earring",IF(MID(F4764,LEN(F4764)-2,1)="2","Necklace",IF(MID(F4764,LEN(F4764)-2,1)="3","Bracelet",IF(MID(F4764,LEN(F4764)-2,1)="4","Ring",IF(MID(F4764,LEN(F4764)-2,1)="5","Anklet","")))))</x:f>
        <x:v>Earring</x:v>
      </x:c>
      <x:c r="H4764" s="397">
        <x:v>1</x:v>
      </x:c>
      <x:c r="I4764" s="495"/>
      <x:c r="J4764" s="240" t="s">
        <x:v>4183</x:v>
      </x:c>
      <x:c r="K4764" s="240">
        <x:v>200</x:v>
      </x:c>
    </x:row>
    <x:row r="4765" spans="3:11">
      <x:c r="C4765" s="241" t="s">
        <x:v>9256</x:v>
      </x:c>
      <x:c r="D4765" s="240" t="str">
        <x:f t="shared" si="86"/>
        <x:v>Earring</x:v>
      </x:c>
      <x:c r="E4765" s="240">
        <x:v>1</x:v>
      </x:c>
      <x:c r="F4765" s="241" t="s">
        <x:v>9256</x:v>
      </x:c>
      <x:c r="G4765" s="240" t="str">
        <x:f>IF(MID(F4765,LEN(F4765)-2,1)="1","Earring",IF(MID(F4765,LEN(F4765)-2,1)="2","Necklace",IF(MID(F4765,LEN(F4765)-2,1)="3","Bracelet",IF(MID(F4765,LEN(F4765)-2,1)="4","Ring",IF(MID(F4765,LEN(F4765)-2,1)="5","Anklet","")))))</x:f>
        <x:v>Earring</x:v>
      </x:c>
      <x:c r="H4765" s="240">
        <x:v>1</x:v>
      </x:c>
      <x:c r="I4765" s="495" t="s">
        <x:v>6487</x:v>
      </x:c>
      <x:c r="J4765" s="240" t="s">
        <x:v>10384</x:v>
      </x:c>
      <x:c r="K4765" s="240">
        <x:v>150</x:v>
      </x:c>
    </x:row>
    <x:row r="4766" spans="3:11">
      <x:c r="C4766" s="241" t="s">
        <x:v>2081</x:v>
      </x:c>
      <x:c r="D4766" s="240" t="str">
        <x:f t="shared" si="86"/>
        <x:v>Ring</x:v>
      </x:c>
      <x:c r="E4766" s="240">
        <x:v>1</x:v>
      </x:c>
      <x:c r="F4766" s="241" t="s">
        <x:v>2007</x:v>
      </x:c>
      <x:c r="G4766" s="240" t="str">
        <x:f>IF(MID(F4766,LEN(F4766)-2,1)="1","Earring",IF(MID(F4766,LEN(F4766)-2,1)="2","Necklace",IF(MID(F4766,LEN(F4766)-2,1)="3","Bracelet",IF(MID(F4766,LEN(F4766)-2,1)="4","Ring",IF(MID(F4766,LEN(F4766)-2,1)="5","Anklet","")))))</x:f>
        <x:v>Bracelet</x:v>
      </x:c>
      <x:c r="H4766" s="240">
        <x:v>1</x:v>
      </x:c>
      <x:c r="I4766" s="495" t="s">
        <x:v>6487</x:v>
      </x:c>
      <x:c r="J4766" s="240" t="s">
        <x:v>10384</x:v>
      </x:c>
      <x:c r="K4766" s="240">
        <x:v>190</x:v>
      </x:c>
    </x:row>
    <x:row r="4767" spans="3:11">
      <x:c r="C4767" s="241" t="s">
        <x:v>5509</x:v>
      </x:c>
      <x:c r="D4767" s="240" t="str">
        <x:f t="shared" si="86"/>
        <x:v>Ring</x:v>
      </x:c>
      <x:c r="E4767" s="240">
        <x:v>1</x:v>
      </x:c>
      <x:c r="F4767" s="241" t="s">
        <x:v>5509</x:v>
      </x:c>
      <x:c r="G4767" s="240" t="str">
        <x:f>IF(MID(F4767,LEN(F4767)-2,1)="1","Earring",IF(MID(F4767,LEN(F4767)-2,1)="2","Necklace",IF(MID(F4767,LEN(F4767)-2,1)="3","Bracelet",IF(MID(F4767,LEN(F4767)-2,1)="4","Ring",IF(MID(F4767,LEN(F4767)-2,1)="5","Anklet","")))))</x:f>
        <x:v>Ring</x:v>
      </x:c>
      <x:c r="H4767" s="240">
        <x:v>1</x:v>
      </x:c>
      <x:c r="I4767" s="495"/>
      <x:c r="J4767" s="240" t="s">
        <x:v>10384</x:v>
      </x:c>
      <x:c r="K4767" s="240">
        <x:v>150</x:v>
      </x:c>
    </x:row>
    <x:row r="4768" spans="3:11">
      <x:c r="C4768" s="241" t="s">
        <x:v>12552</x:v>
      </x:c>
      <x:c r="D4768" s="240" t="str">
        <x:f t="shared" si="86"/>
        <x:v>Ring</x:v>
      </x:c>
      <x:c r="E4768" s="240">
        <x:v>1</x:v>
      </x:c>
      <x:c r="F4768" s="280" t="s">
        <x:v>12552</x:v>
      </x:c>
      <x:c r="G4768" s="281" t="str">
        <x:f>IF(MID(F4768,LEN(F4768)-2,1)="1","Earring",IF(MID(F4768,LEN(F4768)-2,1)="2","Necklace",IF(MID(F4768,LEN(F4768)-2,1)="3","Bracelet",IF(MID(F4768,LEN(F4768)-2,1)="4","Ring",IF(MID(F4768,LEN(F4768)-2,1)="5","Anklet","")))))</x:f>
        <x:v>Ring</x:v>
      </x:c>
      <x:c r="H4768" s="281">
        <x:v>1</x:v>
      </x:c>
      <x:c r="I4768" s="495"/>
      <x:c r="J4768" s="240" t="s">
        <x:v>10384</x:v>
      </x:c>
      <x:c r="K4768" s="240">
        <x:v>800</x:v>
      </x:c>
    </x:row>
    <x:row r="4769" spans="5:5">
      <x:c r="E4769" s="240">
        <x:f>SUM(E4761:E4768)</x:f>
        <x:v>8</x:v>
      </x:c>
    </x:row>
    <x:row r="4770" spans="1:11">
      <x:c r="A4770" s="232">
        <x:v>46036</x:v>
      </x:c>
      <x:c r="B4770" s="499" t="s">
        <x:v>10352</x:v>
      </x:c>
      <x:c r="C4770" s="241" t="s">
        <x:v>4392</x:v>
      </x:c>
      <x:c r="D4770" s="240" t="str">
        <x:f t="shared" ref="D4770:D4774" si="87">IF(MID(C4770,LEN(C4770)-2,1)="1","Earring",IF(MID(C4770,LEN(C4770)-2,1)="2","Necklace",IF(MID(C4770,LEN(C4770)-2,1)="3","Bracelet",IF(MID(C4770,LEN(C4770)-2,1)="4","Ring",IF(MID(C4770,LEN(C4770)-2,1)="5","Anklet","")))))</x:f>
        <x:v>Bracelet</x:v>
      </x:c>
      <x:c r="E4770" s="240">
        <x:v>1</x:v>
      </x:c>
      <x:c r="F4770" s="241" t="s">
        <x:v>9037</x:v>
      </x:c>
      <x:c r="G4770" s="240" t="str">
        <x:f>IF(MID(F4770,LEN(F4770)-2,1)="1","Earring",IF(MID(F4770,LEN(F4770)-2,1)="2","Necklace",IF(MID(F4770,LEN(F4770)-2,1)="3","Bracelet",IF(MID(F4770,LEN(F4770)-2,1)="4","Ring",IF(MID(F4770,LEN(F4770)-2,1)="5","Anklet","")))))</x:f>
        <x:v>Earring</x:v>
      </x:c>
      <x:c r="H4770" s="240">
        <x:v>1</x:v>
      </x:c>
      <x:c r="I4770" s="495" t="s">
        <x:v>10339</x:v>
      </x:c>
      <x:c r="J4770" s="240" t="s">
        <x:v>4183</x:v>
      </x:c>
      <x:c r="K4770" s="240">
        <x:v>180</x:v>
      </x:c>
    </x:row>
    <x:row r="4771" spans="3:11">
      <x:c r="C4771" s="241" t="s">
        <x:v>9037</x:v>
      </x:c>
      <x:c r="D4771" s="240" t="str">
        <x:f t="shared" si="87"/>
        <x:v>Earring</x:v>
      </x:c>
      <x:c r="E4771" s="240">
        <x:v>1</x:v>
      </x:c>
      <x:c r="F4771" s="396" t="s">
        <x:v>2133</x:v>
      </x:c>
      <x:c r="G4771" s="397" t="str">
        <x:f>IF(MID(F4771,LEN(F4771)-2,1)="1","Earring",IF(MID(F4771,LEN(F4771)-2,1)="2","Necklace",IF(MID(F4771,LEN(F4771)-2,1)="3","Bracelet",IF(MID(F4771,LEN(F4771)-2,1)="4","Ring",IF(MID(F4771,LEN(F4771)-2,1)="5","Anklet","")))))</x:f>
        <x:v>Earring</x:v>
      </x:c>
      <x:c r="H4771" s="397">
        <x:v>1</x:v>
      </x:c>
      <x:c r="I4771" s="495"/>
      <x:c r="J4771" s="240" t="s">
        <x:v>10384</x:v>
      </x:c>
      <x:c r="K4771" s="240">
        <x:v>90</x:v>
      </x:c>
    </x:row>
    <x:row r="4772" spans="3:11">
      <x:c r="C4772" s="241" t="s">
        <x:v>2133</x:v>
      </x:c>
      <x:c r="D4772" s="240" t="str">
        <x:f t="shared" si="87"/>
        <x:v>Earring</x:v>
      </x:c>
      <x:c r="E4772" s="240">
        <x:v>1</x:v>
      </x:c>
      <x:c r="F4772" s="396" t="s">
        <x:v>6022</x:v>
      </x:c>
      <x:c r="G4772" s="397" t="str">
        <x:f>IF(MID(F4772,LEN(F4772)-2,1)="1","Earring",IF(MID(F4772,LEN(F4772)-2,1)="2","Necklace",IF(MID(F4772,LEN(F4772)-2,1)="3","Bracelet",IF(MID(F4772,LEN(F4772)-2,1)="4","Ring",IF(MID(F4772,LEN(F4772)-2,1)="5","Anklet","")))))</x:f>
        <x:v>Earring</x:v>
      </x:c>
      <x:c r="H4772" s="397">
        <x:v>1</x:v>
      </x:c>
      <x:c r="I4772" s="495"/>
      <x:c r="J4772" s="240" t="s">
        <x:v>10384</x:v>
      </x:c>
      <x:c r="K4772" s="240">
        <x:v>100</x:v>
      </x:c>
    </x:row>
    <x:row r="4773" spans="3:11">
      <x:c r="C4773" s="241" t="s">
        <x:v>6022</x:v>
      </x:c>
      <x:c r="D4773" s="240" t="str">
        <x:f t="shared" si="87"/>
        <x:v>Earring</x:v>
      </x:c>
      <x:c r="E4773" s="240">
        <x:v>1</x:v>
      </x:c>
      <x:c r="F4773" s="241" t="s">
        <x:v>4392</x:v>
      </x:c>
      <x:c r="G4773" s="240" t="str">
        <x:f>IF(MID(F4773,LEN(F4773)-2,1)="1","Earring",IF(MID(F4773,LEN(F4773)-2,1)="2","Necklace",IF(MID(F4773,LEN(F4773)-2,1)="3","Bracelet",IF(MID(F4773,LEN(F4773)-2,1)="4","Ring",IF(MID(F4773,LEN(F4773)-2,1)="5","Anklet","")))))</x:f>
        <x:v>Bracelet</x:v>
      </x:c>
      <x:c r="H4773" s="240">
        <x:v>1</x:v>
      </x:c>
      <x:c r="I4773" s="495" t="s">
        <x:v>10339</x:v>
      </x:c>
      <x:c r="J4773" s="240" t="s">
        <x:v>10384</x:v>
      </x:c>
      <x:c r="K4773" s="240">
        <x:v>260</x:v>
      </x:c>
    </x:row>
    <x:row r="4774" spans="3:11">
      <x:c r="C4774" s="241" t="s">
        <x:v>7834</x:v>
      </x:c>
      <x:c r="D4774" s="240" t="str">
        <x:f t="shared" si="87"/>
        <x:v>Earring</x:v>
      </x:c>
      <x:c r="E4774" s="240">
        <x:v>1</x:v>
      </x:c>
      <x:c r="F4774" s="280" t="s">
        <x:v>7834</x:v>
      </x:c>
      <x:c r="G4774" s="281" t="str">
        <x:f>IF(MID(F4774,LEN(F4774)-2,1)="1","Earring",IF(MID(F4774,LEN(F4774)-2,1)="2","Necklace",IF(MID(F4774,LEN(F4774)-2,1)="3","Bracelet",IF(MID(F4774,LEN(F4774)-2,1)="4","Ring",IF(MID(F4774,LEN(F4774)-2,1)="5","Anklet","")))))</x:f>
        <x:v>Earring</x:v>
      </x:c>
      <x:c r="H4774" s="281">
        <x:v>1</x:v>
      </x:c>
      <x:c r="I4774" s="495"/>
      <x:c r="J4774" s="240" t="s">
        <x:v>4183</x:v>
      </x:c>
      <x:c r="K4774" s="240">
        <x:v>160</x:v>
      </x:c>
    </x:row>
    <x:row r="4775" spans="5:5">
      <x:c r="E4775" s="240">
        <x:f>SUM(E4770:E4774)</x:f>
        <x:v>5</x:v>
      </x:c>
    </x:row>
    <x:row r="4776" spans="1:11">
      <x:c r="A4776" s="232">
        <x:v>46037</x:v>
      </x:c>
      <x:c r="B4776" s="499" t="s">
        <x:v>10335</x:v>
      </x:c>
      <x:c r="C4776" s="241" t="s">
        <x:v>4512</x:v>
      </x:c>
      <x:c r="D4776" s="240" t="str">
        <x:f t="shared" ref="D4776:D4785" si="88">IF(MID(C4776,LEN(C4776)-2,1)="1","Earring",IF(MID(C4776,LEN(C4776)-2,1)="2","Necklace",IF(MID(C4776,LEN(C4776)-2,1)="3","Bracelet",IF(MID(C4776,LEN(C4776)-2,1)="4","Ring",IF(MID(C4776,LEN(C4776)-2,1)="5","Anklet","")))))</x:f>
        <x:v>Earring</x:v>
      </x:c>
      <x:c r="E4776" s="240">
        <x:v>1</x:v>
      </x:c>
      <x:c r="F4776" s="241" t="s">
        <x:v>5696</x:v>
      </x:c>
      <x:c r="G4776" s="240" t="str">
        <x:f>IF(MID(F4776,LEN(F4776)-2,1)="1","Earring",IF(MID(F4776,LEN(F4776)-2,1)="2","Necklace",IF(MID(F4776,LEN(F4776)-2,1)="3","Bracelet",IF(MID(F4776,LEN(F4776)-2,1)="4","Ring",IF(MID(F4776,LEN(F4776)-2,1)="5","Anklet","")))))</x:f>
        <x:v>Ring</x:v>
      </x:c>
      <x:c r="H4776" s="240">
        <x:v>1</x:v>
      </x:c>
      <x:c r="I4776" s="495" t="s">
        <x:v>6487</x:v>
      </x:c>
      <x:c r="J4776" s="240" t="s">
        <x:v>12607</x:v>
      </x:c>
      <x:c r="K4776" s="240">
        <x:v>170</x:v>
      </x:c>
    </x:row>
    <x:row r="4777" spans="3:11">
      <x:c r="C4777" s="241" t="s">
        <x:v>6259</x:v>
      </x:c>
      <x:c r="D4777" s="240" t="str">
        <x:f t="shared" si="88"/>
        <x:v>Earring</x:v>
      </x:c>
      <x:c r="E4777" s="240">
        <x:v>1</x:v>
      </x:c>
      <x:c r="F4777" s="670" t="s">
        <x:v>12296</x:v>
      </x:c>
      <x:c r="G4777" s="671" t="str">
        <x:f>IF(MID(F4777,LEN(F4777)-2,1)="1","Earring",IF(MID(F4777,LEN(F4777)-2,1)="2","Necklace",IF(MID(F4777,LEN(F4777)-2,1)="3","Bracelet",IF(MID(F4777,LEN(F4777)-2,1)="4","Ring",IF(MID(F4777,LEN(F4777)-2,1)="5","Anklet","")))))</x:f>
        <x:v>Necklace</x:v>
      </x:c>
      <x:c r="H4777" s="671">
        <x:v>1</x:v>
      </x:c>
      <x:c r="I4777" s="495"/>
      <x:c r="J4777" s="240" t="s">
        <x:v>9854</x:v>
      </x:c>
      <x:c r="K4777" s="240">
        <x:v>310</x:v>
      </x:c>
    </x:row>
    <x:row r="4778" spans="3:11">
      <x:c r="C4778" s="241" t="s">
        <x:v>11424</x:v>
      </x:c>
      <x:c r="D4778" s="240" t="str">
        <x:f t="shared" si="88"/>
        <x:v>Earring</x:v>
      </x:c>
      <x:c r="E4778" s="240">
        <x:v>1</x:v>
      </x:c>
      <x:c r="F4778" s="241" t="s">
        <x:v>7525</x:v>
      </x:c>
      <x:c r="G4778" s="240" t="str">
        <x:f>IF(MID(F4778,LEN(F4778)-2,1)="1","Earring",IF(MID(F4778,LEN(F4778)-2,1)="2","Necklace",IF(MID(F4778,LEN(F4778)-2,1)="3","Bracelet",IF(MID(F4778,LEN(F4778)-2,1)="4","Ring",IF(MID(F4778,LEN(F4778)-2,1)="5","Anklet","")))))</x:f>
        <x:v>Ring</x:v>
      </x:c>
      <x:c r="H4778" s="240">
        <x:v>1</x:v>
      </x:c>
      <x:c r="I4778" s="495"/>
      <x:c r="J4778" s="240" t="s">
        <x:v>10384</x:v>
      </x:c>
      <x:c r="K4778" s="240">
        <x:v>150</x:v>
      </x:c>
    </x:row>
    <x:row r="4779" spans="3:11">
      <x:c r="C4779" s="241" t="s">
        <x:v>12296</x:v>
      </x:c>
      <x:c r="D4779" s="240" t="str">
        <x:f t="shared" si="88"/>
        <x:v>Necklace</x:v>
      </x:c>
      <x:c r="E4779" s="240">
        <x:v>1</x:v>
      </x:c>
      <x:c r="F4779" s="393" t="s">
        <x:v>9208</x:v>
      </x:c>
      <x:c r="G4779" s="394" t="str">
        <x:f>IF(MID(F4779,LEN(F4779)-2,1)="1","Earring",IF(MID(F4779,LEN(F4779)-2,1)="2","Necklace",IF(MID(F4779,LEN(F4779)-2,1)="3","Bracelet",IF(MID(F4779,LEN(F4779)-2,1)="4","Ring",IF(MID(F4779,LEN(F4779)-2,1)="5","Anklet","")))))</x:f>
        <x:v>Necklace</x:v>
      </x:c>
      <x:c r="H4779" s="394">
        <x:v>1</x:v>
      </x:c>
      <x:c r="I4779" s="495"/>
      <x:c r="J4779" s="240" t="s">
        <x:v>10384</x:v>
      </x:c>
      <x:c r="K4779" s="240">
        <x:v>180</x:v>
      </x:c>
    </x:row>
    <x:row r="4780" spans="3:11">
      <x:c r="C4780" s="241" t="s">
        <x:v>9208</x:v>
      </x:c>
      <x:c r="D4780" s="240" t="str">
        <x:f t="shared" si="88"/>
        <x:v>Necklace</x:v>
      </x:c>
      <x:c r="E4780" s="240">
        <x:v>1</x:v>
      </x:c>
      <x:c r="F4780" s="241" t="s">
        <x:v>4512</x:v>
      </x:c>
      <x:c r="G4780" s="240" t="str">
        <x:f>IF(MID(F4780,LEN(F4780)-2,1)="1","Earring",IF(MID(F4780,LEN(F4780)-2,1)="2","Necklace",IF(MID(F4780,LEN(F4780)-2,1)="3","Bracelet",IF(MID(F4780,LEN(F4780)-2,1)="4","Ring",IF(MID(F4780,LEN(F4780)-2,1)="5","Anklet","")))))</x:f>
        <x:v>Earring</x:v>
      </x:c>
      <x:c r="H4780" s="240">
        <x:v>1</x:v>
      </x:c>
      <x:c r="I4780" s="495" t="s">
        <x:v>6487</x:v>
      </x:c>
      <x:c r="J4780" s="240" t="s">
        <x:v>4183</x:v>
      </x:c>
      <x:c r="K4780" s="240">
        <x:v>200</x:v>
      </x:c>
    </x:row>
    <x:row r="4781" spans="3:11">
      <x:c r="C4781" s="241" t="s">
        <x:v>12776</x:v>
      </x:c>
      <x:c r="D4781" s="240" t="str">
        <x:f t="shared" si="88"/>
        <x:v>Necklace</x:v>
      </x:c>
      <x:c r="E4781" s="240">
        <x:v>1</x:v>
      </x:c>
      <x:c r="F4781" s="402" t="s">
        <x:v>6259</x:v>
      </x:c>
      <x:c r="G4781" s="403" t="str">
        <x:f>IF(MID(F4781,LEN(F4781)-2,1)="1","Earring",IF(MID(F4781,LEN(F4781)-2,1)="2","Necklace",IF(MID(F4781,LEN(F4781)-2,1)="3","Bracelet",IF(MID(F4781,LEN(F4781)-2,1)="4","Ring",IF(MID(F4781,LEN(F4781)-2,1)="5","Anklet","")))))</x:f>
        <x:v>Earring</x:v>
      </x:c>
      <x:c r="H4781" s="403">
        <x:v>1</x:v>
      </x:c>
      <x:c r="I4781" s="495" t="s">
        <x:v>10339</x:v>
      </x:c>
      <x:c r="J4781" s="240" t="s">
        <x:v>3797</x:v>
      </x:c>
      <x:c r="K4781" s="240">
        <x:v>290</x:v>
      </x:c>
    </x:row>
    <x:row r="4782" spans="3:11">
      <x:c r="C4782" s="241" t="s">
        <x:v>11370</x:v>
      </x:c>
      <x:c r="D4782" s="240" t="str">
        <x:f t="shared" si="88"/>
        <x:v>Necklace</x:v>
      </x:c>
      <x:c r="E4782" s="240">
        <x:v>1</x:v>
      </x:c>
      <x:c r="F4782" s="241" t="s">
        <x:v>12776</x:v>
      </x:c>
      <x:c r="G4782" s="240" t="str">
        <x:f>IF(MID(F4782,LEN(F4782)-2,1)="1","Earring",IF(MID(F4782,LEN(F4782)-2,1)="2","Necklace",IF(MID(F4782,LEN(F4782)-2,1)="3","Bracelet",IF(MID(F4782,LEN(F4782)-2,1)="4","Ring",IF(MID(F4782,LEN(F4782)-2,1)="5","Anklet","")))))</x:f>
        <x:v>Necklace</x:v>
      </x:c>
      <x:c r="H4782" s="240">
        <x:v>1</x:v>
      </x:c>
      <x:c r="I4782" s="495"/>
      <x:c r="J4782" s="240" t="s">
        <x:v>10384</x:v>
      </x:c>
      <x:c r="K4782" s="240">
        <x:v>170</x:v>
      </x:c>
    </x:row>
    <x:row r="4783" spans="3:11">
      <x:c r="C4783" s="241" t="s">
        <x:v>5696</x:v>
      </x:c>
      <x:c r="D4783" s="240" t="str">
        <x:f t="shared" si="88"/>
        <x:v>Ring</x:v>
      </x:c>
      <x:c r="E4783" s="240">
        <x:v>1</x:v>
      </x:c>
      <x:c r="F4783" s="280" t="s">
        <x:v>11370</x:v>
      </x:c>
      <x:c r="G4783" s="281" t="str">
        <x:f>IF(MID(F4783,LEN(F4783)-2,1)="1","Earring",IF(MID(F4783,LEN(F4783)-2,1)="2","Necklace",IF(MID(F4783,LEN(F4783)-2,1)="3","Bracelet",IF(MID(F4783,LEN(F4783)-2,1)="4","Ring",IF(MID(F4783,LEN(F4783)-2,1)="5","Anklet","")))))</x:f>
        <x:v>Necklace</x:v>
      </x:c>
      <x:c r="H4783" s="281">
        <x:v>1</x:v>
      </x:c>
      <x:c r="I4783" s="495"/>
      <x:c r="J4783" s="240" t="s">
        <x:v>10384</x:v>
      </x:c>
      <x:c r="K4783" s="240">
        <x:v>180</x:v>
      </x:c>
    </x:row>
    <x:row r="4784" spans="3:11">
      <x:c r="C4784" s="241" t="s">
        <x:v>7525</x:v>
      </x:c>
      <x:c r="D4784" s="240" t="str">
        <x:f t="shared" si="88"/>
        <x:v>Ring</x:v>
      </x:c>
      <x:c r="E4784" s="240">
        <x:v>1</x:v>
      </x:c>
      <x:c r="F4784" s="280" t="s">
        <x:v>2412</x:v>
      </x:c>
      <x:c r="G4784" s="281" t="str">
        <x:f>IF(MID(F4784,LEN(F4784)-2,1)="1","Earring",IF(MID(F4784,LEN(F4784)-2,1)="2","Necklace",IF(MID(F4784,LEN(F4784)-2,1)="3","Bracelet",IF(MID(F4784,LEN(F4784)-2,1)="4","Ring",IF(MID(F4784,LEN(F4784)-2,1)="5","Anklet","")))))</x:f>
        <x:v>Ring</x:v>
      </x:c>
      <x:c r="H4784" s="281">
        <x:v>1</x:v>
      </x:c>
      <x:c r="I4784" s="495" t="s">
        <x:v>6487</x:v>
      </x:c>
      <x:c r="J4784" s="240" t="s">
        <x:v>10384</x:v>
      </x:c>
      <x:c r="K4784" s="240">
        <x:v>160</x:v>
      </x:c>
    </x:row>
    <x:row r="4785" spans="3:11">
      <x:c r="C4785" s="241" t="s">
        <x:v>2412</x:v>
      </x:c>
      <x:c r="D4785" s="240" t="str">
        <x:f t="shared" si="88"/>
        <x:v>Ring</x:v>
      </x:c>
      <x:c r="E4785" s="240">
        <x:v>1</x:v>
      </x:c>
      <x:c r="F4785" s="280" t="s">
        <x:v>11424</x:v>
      </x:c>
      <x:c r="G4785" s="281" t="str">
        <x:f>IF(MID(F4785,LEN(F4785)-2,1)="1","Earring",IF(MID(F4785,LEN(F4785)-2,1)="2","Necklace",IF(MID(F4785,LEN(F4785)-2,1)="3","Bracelet",IF(MID(F4785,LEN(F4785)-2,1)="4","Ring",IF(MID(F4785,LEN(F4785)-2,1)="5","Anklet","")))))</x:f>
        <x:v>Earring</x:v>
      </x:c>
      <x:c r="H4785" s="281">
        <x:v>1</x:v>
      </x:c>
      <x:c r="I4785" s="495"/>
      <x:c r="J4785" s="240" t="s">
        <x:v>9854</x:v>
      </x:c>
      <x:c r="K4785" s="240">
        <x:v>290</x:v>
      </x:c>
    </x:row>
    <x:row r="4786" spans="5:5">
      <x:c r="E4786" s="240">
        <x:f>SUM(E4776:E4785)</x:f>
        <x:v>10</x:v>
      </x:c>
    </x:row>
    <x:row r="4787" spans="1:11">
      <x:c r="A4787" s="232">
        <x:v>46038</x:v>
      </x:c>
      <x:c r="B4787" s="499" t="s">
        <x:v>10292</x:v>
      </x:c>
      <x:c r="C4787" s="241" t="s">
        <x:v>1999</x:v>
      </x:c>
      <x:c r="D4787" s="240" t="str">
        <x:f t="shared" ref="D4787:D4792" si="89">IF(MID(C4787,LEN(C4787)-2,1)="1","Earring",IF(MID(C4787,LEN(C4787)-2,1)="2","Necklace",IF(MID(C4787,LEN(C4787)-2,1)="3","Bracelet",IF(MID(C4787,LEN(C4787)-2,1)="4","Ring",IF(MID(C4787,LEN(C4787)-2,1)="5","Anklet","")))))</x:f>
        <x:v>Bracelet</x:v>
      </x:c>
      <x:c r="E4787" s="240">
        <x:v>1</x:v>
      </x:c>
      <x:c r="F4787" s="241" t="s">
        <x:v>1999</x:v>
      </x:c>
      <x:c r="G4787" s="240" t="str">
        <x:f>IF(MID(F4787,LEN(F4787)-2,1)="1","Earring",IF(MID(F4787,LEN(F4787)-2,1)="2","Necklace",IF(MID(F4787,LEN(F4787)-2,1)="3","Bracelet",IF(MID(F4787,LEN(F4787)-2,1)="4","Ring",IF(MID(F4787,LEN(F4787)-2,1)="5","Anklet","")))))</x:f>
        <x:v>Bracelet</x:v>
      </x:c>
      <x:c r="H4787" s="240">
        <x:v>1</x:v>
      </x:c>
      <x:c r="I4787" s="495"/>
      <x:c r="J4787" s="240" t="s">
        <x:v>12607</x:v>
      </x:c>
      <x:c r="K4787" s="240">
        <x:v>180</x:v>
      </x:c>
    </x:row>
    <x:row r="4788" spans="3:11">
      <x:c r="C4788" s="241" t="s">
        <x:v>8393</x:v>
      </x:c>
      <x:c r="D4788" s="240" t="str">
        <x:f t="shared" si="89"/>
        <x:v>Earring</x:v>
      </x:c>
      <x:c r="E4788" s="240">
        <x:v>1</x:v>
      </x:c>
      <x:c r="F4788" s="402" t="s">
        <x:v>8393</x:v>
      </x:c>
      <x:c r="G4788" s="403" t="str">
        <x:f>IF(MID(F4788,LEN(F4788)-2,1)="1","Earring",IF(MID(F4788,LEN(F4788)-2,1)="2","Necklace",IF(MID(F4788,LEN(F4788)-2,1)="3","Bracelet",IF(MID(F4788,LEN(F4788)-2,1)="4","Ring",IF(MID(F4788,LEN(F4788)-2,1)="5","Anklet","")))))</x:f>
        <x:v>Earring</x:v>
      </x:c>
      <x:c r="H4788" s="403">
        <x:v>1</x:v>
      </x:c>
      <x:c r="I4788" s="495" t="s">
        <x:v>6487</x:v>
      </x:c>
      <x:c r="J4788" s="240" t="s">
        <x:v>4183</x:v>
      </x:c>
      <x:c r="K4788" s="240">
        <x:v>130</x:v>
      </x:c>
    </x:row>
    <x:row r="4789" spans="3:11">
      <x:c r="C4789" s="241" t="s">
        <x:v>5574</x:v>
      </x:c>
      <x:c r="D4789" s="240" t="str">
        <x:f t="shared" si="89"/>
        <x:v>Earring</x:v>
      </x:c>
      <x:c r="E4789" s="240">
        <x:v>1</x:v>
      </x:c>
      <x:c r="F4789" s="241" t="s">
        <x:v>8975</x:v>
      </x:c>
      <x:c r="G4789" s="240" t="str">
        <x:f>IF(MID(F4789,LEN(F4789)-2,1)="1","Earring",IF(MID(F4789,LEN(F4789)-2,1)="2","Necklace",IF(MID(F4789,LEN(F4789)-2,1)="3","Bracelet",IF(MID(F4789,LEN(F4789)-2,1)="4","Ring",IF(MID(F4789,LEN(F4789)-2,1)="5","Anklet","")))))</x:f>
        <x:v>Necklace</x:v>
      </x:c>
      <x:c r="H4789" s="240">
        <x:v>1</x:v>
      </x:c>
      <x:c r="I4789" s="495" t="s">
        <x:v>10339</x:v>
      </x:c>
      <x:c r="J4789" s="240" t="s">
        <x:v>12607</x:v>
      </x:c>
      <x:c r="K4789" s="240">
        <x:v>200</x:v>
      </x:c>
    </x:row>
    <x:row r="4790" spans="3:11">
      <x:c r="C4790" s="241" t="s">
        <x:v>8975</x:v>
      </x:c>
      <x:c r="D4790" s="240" t="str">
        <x:f t="shared" si="89"/>
        <x:v>Necklace</x:v>
      </x:c>
      <x:c r="E4790" s="240">
        <x:v>1</x:v>
      </x:c>
      <x:c r="F4790" s="241" t="s">
        <x:v>8451</x:v>
      </x:c>
      <x:c r="G4790" s="240" t="str">
        <x:f>IF(MID(F4790,LEN(F4790)-2,1)="1","Earring",IF(MID(F4790,LEN(F4790)-2,1)="2","Necklace",IF(MID(F4790,LEN(F4790)-2,1)="3","Bracelet",IF(MID(F4790,LEN(F4790)-2,1)="4","Ring",IF(MID(F4790,LEN(F4790)-2,1)="5","Anklet","")))))</x:f>
        <x:v>Necklace</x:v>
      </x:c>
      <x:c r="H4790" s="240">
        <x:v>1</x:v>
      </x:c>
      <x:c r="I4790" s="495" t="s">
        <x:v>10339</x:v>
      </x:c>
      <x:c r="J4790" s="240" t="s">
        <x:v>10384</x:v>
      </x:c>
      <x:c r="K4790" s="240">
        <x:v>170</x:v>
      </x:c>
    </x:row>
    <x:row r="4791" spans="3:11">
      <x:c r="C4791" s="241" t="s">
        <x:v>8451</x:v>
      </x:c>
      <x:c r="D4791" s="240" t="str">
        <x:f t="shared" si="89"/>
        <x:v>Necklace</x:v>
      </x:c>
      <x:c r="E4791" s="240">
        <x:v>1</x:v>
      </x:c>
      <x:c r="F4791" s="241" t="s">
        <x:v>9233</x:v>
      </x:c>
      <x:c r="G4791" s="240" t="str">
        <x:f>IF(MID(F4791,LEN(F4791)-2,1)="1","Earring",IF(MID(F4791,LEN(F4791)-2,1)="2","Necklace",IF(MID(F4791,LEN(F4791)-2,1)="3","Bracelet",IF(MID(F4791,LEN(F4791)-2,1)="4","Ring",IF(MID(F4791,LEN(F4791)-2,1)="5","Anklet","")))))</x:f>
        <x:v>Necklace</x:v>
      </x:c>
      <x:c r="H4791" s="240">
        <x:v>1</x:v>
      </x:c>
      <x:c r="I4791" s="495"/>
      <x:c r="J4791" s="240" t="s">
        <x:v>10384</x:v>
      </x:c>
      <x:c r="K4791" s="240">
        <x:v>130</x:v>
      </x:c>
    </x:row>
    <x:row r="4792" spans="3:11">
      <x:c r="C4792" s="241" t="s">
        <x:v>9233</x:v>
      </x:c>
      <x:c r="D4792" s="240" t="str">
        <x:f t="shared" si="89"/>
        <x:v>Necklace</x:v>
      </x:c>
      <x:c r="E4792" s="240">
        <x:v>1</x:v>
      </x:c>
      <x:c r="F4792" s="280" t="s">
        <x:v>5574</x:v>
      </x:c>
      <x:c r="G4792" s="281" t="str">
        <x:f>IF(MID(F4792,LEN(F4792)-2,1)="1","Earring",IF(MID(F4792,LEN(F4792)-2,1)="2","Necklace",IF(MID(F4792,LEN(F4792)-2,1)="3","Bracelet",IF(MID(F4792,LEN(F4792)-2,1)="4","Ring",IF(MID(F4792,LEN(F4792)-2,1)="5","Anklet","")))))</x:f>
        <x:v>Earring</x:v>
      </x:c>
      <x:c r="H4792" s="281">
        <x:v>1</x:v>
      </x:c>
      <x:c r="I4792" s="495"/>
      <x:c r="J4792" s="240" t="s">
        <x:v>4183</x:v>
      </x:c>
      <x:c r="K4792" s="240">
        <x:v>240</x:v>
      </x:c>
    </x:row>
    <x:row r="4793" spans="5:5">
      <x:c r="E4793" s="240">
        <x:f>SUM(E4787:E4792)</x:f>
        <x:v>6</x:v>
      </x:c>
    </x:row>
    <x:row r="4794" spans="1:11">
      <x:c r="A4794" s="232">
        <x:v>46039</x:v>
      </x:c>
      <x:c r="B4794" s="499" t="s">
        <x:v>10312</x:v>
      </x:c>
      <x:c r="C4794" s="241" t="s">
        <x:v>9042</x:v>
      </x:c>
      <x:c r="D4794" s="240" t="s">
        <x:v>4007</x:v>
      </x:c>
      <x:c r="E4794" s="240">
        <x:v>1</x:v>
      </x:c>
      <x:c r="F4794" s="507" t="s">
        <x:v>12704</x:v>
      </x:c>
      <x:c r="G4794" s="508" t="str">
        <x:f>IF(MID(F4794,LEN(F4794)-2,1)="1","Earring",IF(MID(F4794,LEN(F4794)-2,1)="2","Necklace",IF(MID(F4794,LEN(F4794)-2,1)="3","Bracelet",IF(MID(F4794,LEN(F4794)-2,1)="4","Ring",IF(MID(F4794,LEN(F4794)-2,1)="5","Anklet","")))))</x:f>
        <x:v>Bracelet</x:v>
      </x:c>
      <x:c r="H4794" s="508">
        <x:v>1</x:v>
      </x:c>
      <x:c r="I4794" s="495" t="s">
        <x:v>10339</x:v>
      </x:c>
      <x:c r="J4794" s="240" t="s">
        <x:v>10384</x:v>
      </x:c>
      <x:c r="K4794" s="240">
        <x:v>120</x:v>
      </x:c>
    </x:row>
    <x:row r="4795" spans="3:11">
      <x:c r="C4795" s="241" t="s">
        <x:v>12215</x:v>
      </x:c>
      <x:c r="D4795" s="240" t="s">
        <x:v>4007</x:v>
      </x:c>
      <x:c r="E4795" s="240">
        <x:v>1</x:v>
      </x:c>
      <x:c r="F4795" s="507" t="s">
        <x:v>11226</x:v>
      </x:c>
      <x:c r="G4795" s="508" t="str">
        <x:f>IF(MID(F4795,LEN(F4795)-2,1)="1","Earring",IF(MID(F4795,LEN(F4795)-2,1)="2","Necklace",IF(MID(F4795,LEN(F4795)-2,1)="3","Bracelet",IF(MID(F4795,LEN(F4795)-2,1)="4","Ring",IF(MID(F4795,LEN(F4795)-2,1)="5","Anklet","")))))</x:f>
        <x:v>Bracelet</x:v>
      </x:c>
      <x:c r="H4795" s="508">
        <x:v>1</x:v>
      </x:c>
      <x:c r="I4795" s="495" t="s">
        <x:v>6487</x:v>
      </x:c>
      <x:c r="J4795" s="240" t="s">
        <x:v>12607</x:v>
      </x:c>
      <x:c r="K4795" s="240">
        <x:v>190</x:v>
      </x:c>
    </x:row>
    <x:row r="4796" spans="3:11">
      <x:c r="C4796" s="241" t="s">
        <x:v>12350</x:v>
      </x:c>
      <x:c r="D4796" s="240" t="str">
        <x:f t="shared" ref="D4796:D4801" si="90">IF(MID(C4796,LEN(C4796)-2,1)="1","Earring",IF(MID(C4796,LEN(C4796)-2,1)="2","Necklace",IF(MID(C4796,LEN(C4796)-2,1)="3","Bracelet",IF(MID(C4796,LEN(C4796)-2,1)="4","Ring",IF(MID(C4796,LEN(C4796)-2,1)="5","Anklet","")))))</x:f>
        <x:v>Bracelet</x:v>
      </x:c>
      <x:c r="E4796" s="240">
        <x:v>1</x:v>
      </x:c>
      <x:c r="F4796" s="241" t="s">
        <x:v>7710</x:v>
      </x:c>
      <x:c r="G4796" s="240" t="str">
        <x:f>IF(MID(F4796,LEN(F4796)-2,1)="1","Earring",IF(MID(F4796,LEN(F4796)-2,1)="2","Necklace",IF(MID(F4796,LEN(F4796)-2,1)="3","Bracelet",IF(MID(F4796,LEN(F4796)-2,1)="4","Ring",IF(MID(F4796,LEN(F4796)-2,1)="5","Anklet","")))))</x:f>
        <x:v>Earring</x:v>
      </x:c>
      <x:c r="H4796" s="240">
        <x:v>1</x:v>
      </x:c>
      <x:c r="I4796" s="495"/>
      <x:c r="J4796" s="240" t="s">
        <x:v>4183</x:v>
      </x:c>
      <x:c r="K4796" s="240">
        <x:v>170</x:v>
      </x:c>
    </x:row>
    <x:row r="4797" spans="3:11">
      <x:c r="C4797" s="241" t="s">
        <x:v>5530</x:v>
      </x:c>
      <x:c r="D4797" s="240" t="str">
        <x:f t="shared" si="90"/>
        <x:v>Bracelet</x:v>
      </x:c>
      <x:c r="E4797" s="240">
        <x:v>1</x:v>
      </x:c>
      <x:c r="F4797" s="404" t="s">
        <x:v>8535</x:v>
      </x:c>
      <x:c r="G4797" s="405" t="str">
        <x:f>IF(MID(F4797,LEN(F4797)-2,1)="1","Earring",IF(MID(F4797,LEN(F4797)-2,1)="2","Necklace",IF(MID(F4797,LEN(F4797)-2,1)="3","Bracelet",IF(MID(F4797,LEN(F4797)-2,1)="4","Ring",IF(MID(F4797,LEN(F4797)-2,1)="5","Anklet","")))))</x:f>
        <x:v>Ring</x:v>
      </x:c>
      <x:c r="H4797" s="405">
        <x:v>1</x:v>
      </x:c>
      <x:c r="I4797" s="495" t="s">
        <x:v>10339</x:v>
      </x:c>
      <x:c r="J4797" s="240" t="s">
        <x:v>4183</x:v>
      </x:c>
      <x:c r="K4797" s="240">
        <x:v>550</x:v>
      </x:c>
    </x:row>
    <x:row r="4798" spans="3:11">
      <x:c r="C4798" s="241" t="s">
        <x:v>7962</x:v>
      </x:c>
      <x:c r="D4798" s="240" t="str">
        <x:f t="shared" si="90"/>
        <x:v>Bracelet</x:v>
      </x:c>
      <x:c r="E4798" s="240">
        <x:v>1</x:v>
      </x:c>
      <x:c r="F4798" s="241" t="s">
        <x:v>9042</x:v>
      </x:c>
      <x:c r="G4798" s="240" t="s">
        <x:v>4007</x:v>
      </x:c>
      <x:c r="H4798" s="240">
        <x:v>1</x:v>
      </x:c>
      <x:c r="I4798" s="495" t="s">
        <x:v>10339</x:v>
      </x:c>
      <x:c r="J4798" s="240" t="s">
        <x:v>9854</x:v>
      </x:c>
      <x:c r="K4798" s="240">
        <x:v>290</x:v>
      </x:c>
    </x:row>
    <x:row r="4799" spans="3:11">
      <x:c r="C4799" s="241" t="s">
        <x:v>7806</x:v>
      </x:c>
      <x:c r="D4799" s="240" t="str">
        <x:f t="shared" si="90"/>
        <x:v>Earring</x:v>
      </x:c>
      <x:c r="E4799" s="240">
        <x:v>1</x:v>
      </x:c>
      <x:c r="F4799" s="406" t="s">
        <x:v>6110</x:v>
      </x:c>
      <x:c r="G4799" s="407" t="str">
        <x:f>IF(MID(F4799,LEN(F4799)-2,1)="1","Earring",IF(MID(F4799,LEN(F4799)-2,1)="2","Necklace",IF(MID(F4799,LEN(F4799)-2,1)="3","Bracelet",IF(MID(F4799,LEN(F4799)-2,1)="4","Ring",IF(MID(F4799,LEN(F4799)-2,1)="5","Anklet","")))))</x:f>
        <x:v>Ring</x:v>
      </x:c>
      <x:c r="H4799" s="407">
        <x:v>1</x:v>
      </x:c>
      <x:c r="I4799" s="495" t="s">
        <x:v>6487</x:v>
      </x:c>
      <x:c r="J4799" s="240" t="s">
        <x:v>4183</x:v>
      </x:c>
      <x:c r="K4799" s="240">
        <x:v>160</x:v>
      </x:c>
    </x:row>
    <x:row r="4800" spans="3:11">
      <x:c r="C4800" s="241" t="s">
        <x:v>8437</x:v>
      </x:c>
      <x:c r="D4800" s="240" t="str">
        <x:f t="shared" si="90"/>
        <x:v>Earring</x:v>
      </x:c>
      <x:c r="E4800" s="240">
        <x:v>1</x:v>
      </x:c>
      <x:c r="F4800" s="241" t="s">
        <x:v>8437</x:v>
      </x:c>
      <x:c r="G4800" s="240" t="str">
        <x:f>IF(MID(F4800,LEN(F4800)-2,1)="1","Earring",IF(MID(F4800,LEN(F4800)-2,1)="2","Necklace",IF(MID(F4800,LEN(F4800)-2,1)="3","Bracelet",IF(MID(F4800,LEN(F4800)-2,1)="4","Ring",IF(MID(F4800,LEN(F4800)-2,1)="5","Anklet","")))))</x:f>
        <x:v>Earring</x:v>
      </x:c>
      <x:c r="H4800" s="240">
        <x:v>1</x:v>
      </x:c>
      <x:c r="I4800" s="495" t="s">
        <x:v>6487</x:v>
      </x:c>
      <x:c r="J4800" s="240" t="s">
        <x:v>4183</x:v>
      </x:c>
      <x:c r="K4800" s="240">
        <x:v>150</x:v>
      </x:c>
    </x:row>
    <x:row r="4801" spans="3:11">
      <x:c r="C4801" s="241" t="s">
        <x:v>8362</x:v>
      </x:c>
      <x:c r="D4801" s="240" t="str">
        <x:f t="shared" si="90"/>
        <x:v>Earring</x:v>
      </x:c>
      <x:c r="E4801" s="240">
        <x:v>1</x:v>
      </x:c>
      <x:c r="F4801" s="402" t="s">
        <x:v>8362</x:v>
      </x:c>
      <x:c r="G4801" s="403" t="str">
        <x:f>IF(MID(F4801,LEN(F4801)-2,1)="1","Earring",IF(MID(F4801,LEN(F4801)-2,1)="2","Necklace",IF(MID(F4801,LEN(F4801)-2,1)="3","Bracelet",IF(MID(F4801,LEN(F4801)-2,1)="4","Ring",IF(MID(F4801,LEN(F4801)-2,1)="5","Anklet","")))))</x:f>
        <x:v>Earring</x:v>
      </x:c>
      <x:c r="H4801" s="403">
        <x:v>1</x:v>
      </x:c>
      <x:c r="I4801" s="495"/>
      <x:c r="J4801" s="240" t="s">
        <x:v>4183</x:v>
      </x:c>
      <x:c r="K4801" s="240">
        <x:v>170</x:v>
      </x:c>
    </x:row>
    <x:row r="4802" spans="3:11">
      <x:c r="C4802" s="241" t="s">
        <x:v>12475</x:v>
      </x:c>
      <x:c r="D4802" s="117" t="s">
        <x:v>9210</x:v>
      </x:c>
      <x:c r="E4802" s="240">
        <x:v>1</x:v>
      </x:c>
      <x:c r="F4802" s="402" t="s">
        <x:v>5992</x:v>
      </x:c>
      <x:c r="G4802" s="403" t="str">
        <x:f>IF(MID(F4802,LEN(F4802)-2,1)="1","Earring",IF(MID(F4802,LEN(F4802)-2,1)="2","Necklace",IF(MID(F4802,LEN(F4802)-2,1)="3","Bracelet",IF(MID(F4802,LEN(F4802)-2,1)="4","Ring",IF(MID(F4802,LEN(F4802)-2,1)="5","Anklet","")))))</x:f>
        <x:v>Ring</x:v>
      </x:c>
      <x:c r="H4802" s="403">
        <x:v>1</x:v>
      </x:c>
      <x:c r="I4802" s="495"/>
      <x:c r="J4802" s="240" t="s">
        <x:v>4183</x:v>
      </x:c>
      <x:c r="K4802" s="240">
        <x:v>200</x:v>
      </x:c>
    </x:row>
    <x:row r="4803" spans="3:11">
      <x:c r="C4803" s="241" t="s">
        <x:v>6296</x:v>
      </x:c>
      <x:c r="D4803" s="240" t="str">
        <x:f t="shared" ref="D4803:D4806" si="91">IF(MID(C4803,LEN(C4803)-2,1)="1","Earring",IF(MID(C4803,LEN(C4803)-2,1)="2","Necklace",IF(MID(C4803,LEN(C4803)-2,1)="3","Bracelet",IF(MID(C4803,LEN(C4803)-2,1)="4","Ring",IF(MID(C4803,LEN(C4803)-2,1)="5","Anklet","")))))</x:f>
        <x:v>Necklace</x:v>
      </x:c>
      <x:c r="E4803" s="240">
        <x:v>1</x:v>
      </x:c>
      <x:c r="F4803" s="241" t="s">
        <x:v>7962</x:v>
      </x:c>
      <x:c r="G4803" s="240" t="str">
        <x:f>IF(MID(F4803,LEN(F4803)-2,1)="1","Earring",IF(MID(F4803,LEN(F4803)-2,1)="2","Necklace",IF(MID(F4803,LEN(F4803)-2,1)="3","Bracelet",IF(MID(F4803,LEN(F4803)-2,1)="4","Ring",IF(MID(F4803,LEN(F4803)-2,1)="5","Anklet","")))))</x:f>
        <x:v>Bracelet</x:v>
      </x:c>
      <x:c r="H4803" s="240">
        <x:v>1</x:v>
      </x:c>
      <x:c r="I4803" s="495"/>
      <x:c r="J4803" s="240" t="s">
        <x:v>10384</x:v>
      </x:c>
      <x:c r="K4803" s="240">
        <x:v>180</x:v>
      </x:c>
    </x:row>
    <x:row r="4804" spans="3:11">
      <x:c r="C4804" s="241" t="s">
        <x:v>8535</x:v>
      </x:c>
      <x:c r="D4804" s="240" t="str">
        <x:f t="shared" si="91"/>
        <x:v>Ring</x:v>
      </x:c>
      <x:c r="E4804" s="240">
        <x:v>1</x:v>
      </x:c>
      <x:c r="F4804" s="280" t="s">
        <x:v>6296</x:v>
      </x:c>
      <x:c r="G4804" s="281" t="str">
        <x:f>IF(MID(F4804,LEN(F4804)-2,1)="1","Earring",IF(MID(F4804,LEN(F4804)-2,1)="2","Necklace",IF(MID(F4804,LEN(F4804)-2,1)="3","Bracelet",IF(MID(F4804,LEN(F4804)-2,1)="4","Ring",IF(MID(F4804,LEN(F4804)-2,1)="5","Anklet","")))))</x:f>
        <x:v>Necklace</x:v>
      </x:c>
      <x:c r="H4804" s="281">
        <x:v>1</x:v>
      </x:c>
      <x:c r="I4804" s="495" t="s">
        <x:v>6487</x:v>
      </x:c>
      <x:c r="J4804" s="240" t="s">
        <x:v>4183</x:v>
      </x:c>
      <x:c r="K4804" s="240">
        <x:v>340</x:v>
      </x:c>
    </x:row>
    <x:row r="4805" spans="3:11">
      <x:c r="C4805" s="241" t="s">
        <x:v>6110</x:v>
      </x:c>
      <x:c r="D4805" s="240" t="str">
        <x:f t="shared" si="91"/>
        <x:v>Ring</x:v>
      </x:c>
      <x:c r="E4805" s="240">
        <x:v>1</x:v>
      </x:c>
      <x:c r="F4805" s="280" t="s">
        <x:v>12475</x:v>
      </x:c>
      <x:c r="G4805" s="234" t="s">
        <x:v>9210</x:v>
      </x:c>
      <x:c r="H4805" s="281">
        <x:v>1</x:v>
      </x:c>
      <x:c r="I4805" s="495" t="s">
        <x:v>6487</x:v>
      </x:c>
      <x:c r="J4805" s="240" t="s">
        <x:v>10384</x:v>
      </x:c>
      <x:c r="K4805" s="240">
        <x:v>190</x:v>
      </x:c>
    </x:row>
    <x:row r="4806" spans="3:11">
      <x:c r="C4806" s="241" t="s">
        <x:v>5992</x:v>
      </x:c>
      <x:c r="D4806" s="240" t="str">
        <x:f t="shared" si="91"/>
        <x:v>Ring</x:v>
      </x:c>
      <x:c r="E4806" s="240">
        <x:v>1</x:v>
      </x:c>
      <x:c r="F4806" s="280" t="s">
        <x:v>12215</x:v>
      </x:c>
      <x:c r="G4806" s="281" t="s">
        <x:v>4007</x:v>
      </x:c>
      <x:c r="H4806" s="281">
        <x:v>1</x:v>
      </x:c>
      <x:c r="I4806" s="495"/>
      <x:c r="J4806" s="240" t="s">
        <x:v>9854</x:v>
      </x:c>
      <x:c r="K4806" s="240">
        <x:v>280</x:v>
      </x:c>
    </x:row>
    <x:row r="4807" spans="5:5">
      <x:c r="E4807" s="240">
        <x:f>SUM(E4794:E4806)</x:f>
        <x:v>13</x:v>
      </x:c>
    </x:row>
    <x:row r="4808" spans="1:11">
      <x:c r="A4808" s="232">
        <x:v>46040</x:v>
      </x:c>
      <x:c r="B4808" s="499" t="s">
        <x:v>10367</x:v>
      </x:c>
      <x:c r="C4808" s="241" t="s">
        <x:v>2579</x:v>
      </x:c>
      <x:c r="D4808" s="240" t="s">
        <x:v>4007</x:v>
      </x:c>
      <x:c r="E4808" s="240">
        <x:v>1</x:v>
      </x:c>
      <x:c r="F4808" s="241" t="s">
        <x:v>7695</x:v>
      </x:c>
      <x:c r="G4808" s="240" t="str">
        <x:f>IF(MID(F4808,LEN(F4808)-2,1)="1","Earring",IF(MID(F4808,LEN(F4808)-2,1)="2","Necklace",IF(MID(F4808,LEN(F4808)-2,1)="3","Bracelet",IF(MID(F4808,LEN(F4808)-2,1)="4","Ring",IF(MID(F4808,LEN(F4808)-2,1)="5","Anklet","")))))</x:f>
        <x:v>Necklace</x:v>
      </x:c>
      <x:c r="H4808" s="240">
        <x:v>1</x:v>
      </x:c>
      <x:c r="I4808" s="495" t="s">
        <x:v>10339</x:v>
      </x:c>
      <x:c r="J4808" s="240" t="s">
        <x:v>12607</x:v>
      </x:c>
      <x:c r="K4808" s="240">
        <x:v>330</x:v>
      </x:c>
    </x:row>
    <x:row r="4809" spans="3:11">
      <x:c r="C4809" s="241" t="s">
        <x:v>2241</x:v>
      </x:c>
      <x:c r="D4809" s="240" t="s">
        <x:v>4007</x:v>
      </x:c>
      <x:c r="E4809" s="240">
        <x:v>1</x:v>
      </x:c>
      <x:c r="F4809" s="633" t="s">
        <x:v>7810</x:v>
      </x:c>
      <x:c r="G4809" s="634" t="str">
        <x:f>IF(MID(F4809,LEN(F4809)-2,1)="1","Earring",IF(MID(F4809,LEN(F4809)-2,1)="2","Necklace",IF(MID(F4809,LEN(F4809)-2,1)="3","Bracelet",IF(MID(F4809,LEN(F4809)-2,1)="4","Ring",IF(MID(F4809,LEN(F4809)-2,1)="5","Anklet","")))))</x:f>
        <x:v>Ring</x:v>
      </x:c>
      <x:c r="H4809" s="634">
        <x:v>1</x:v>
      </x:c>
      <x:c r="I4809" s="495" t="s">
        <x:v>10339</x:v>
      </x:c>
      <x:c r="J4809" s="240" t="s">
        <x:v>10384</x:v>
      </x:c>
      <x:c r="K4809" s="240">
        <x:v>120</x:v>
      </x:c>
    </x:row>
    <x:row r="4810" spans="3:11">
      <x:c r="C4810" s="241" t="s">
        <x:v>9111</x:v>
      </x:c>
      <x:c r="D4810" s="116" t="s">
        <x:v>305</x:v>
      </x:c>
      <x:c r="E4810" s="240">
        <x:v>1</x:v>
      </x:c>
      <x:c r="F4810" s="241" t="s">
        <x:v>9208</x:v>
      </x:c>
      <x:c r="G4810" s="240" t="str">
        <x:f>IF(MID(F4810,LEN(F4810)-2,1)="1","Earring",IF(MID(F4810,LEN(F4810)-2,1)="2","Necklace",IF(MID(F4810,LEN(F4810)-2,1)="3","Bracelet",IF(MID(F4810,LEN(F4810)-2,1)="4","Ring",IF(MID(F4810,LEN(F4810)-2,1)="5","Anklet","")))))</x:f>
        <x:v>Necklace</x:v>
      </x:c>
      <x:c r="H4810" s="240">
        <x:v>1</x:v>
      </x:c>
      <x:c r="I4810" s="495"/>
      <x:c r="J4810" s="240" t="s">
        <x:v>10384</x:v>
      </x:c>
      <x:c r="K4810" s="240">
        <x:v>180</x:v>
      </x:c>
    </x:row>
    <x:row r="4811" spans="3:11">
      <x:c r="C4811" s="241" t="s">
        <x:v>11472</x:v>
      </x:c>
      <x:c r="D4811" s="240" t="s">
        <x:v>9160</x:v>
      </x:c>
      <x:c r="E4811" s="240">
        <x:v>1</x:v>
      </x:c>
      <x:c r="F4811" s="402" t="s">
        <x:v>9111</x:v>
      </x:c>
      <x:c r="G4811" s="250" t="s">
        <x:v>305</x:v>
      </x:c>
      <x:c r="H4811" s="403">
        <x:v>1</x:v>
      </x:c>
      <x:c r="I4811" s="495" t="s">
        <x:v>10339</x:v>
      </x:c>
      <x:c r="J4811" s="240" t="s">
        <x:v>10384</x:v>
      </x:c>
      <x:c r="K4811" s="240">
        <x:v>120</x:v>
      </x:c>
    </x:row>
    <x:row r="4812" spans="3:11">
      <x:c r="C4812" s="241" t="s">
        <x:v>5686</x:v>
      </x:c>
      <x:c r="D4812" s="240" t="s">
        <x:v>9160</x:v>
      </x:c>
      <x:c r="E4812" s="240">
        <x:v>1</x:v>
      </x:c>
      <x:c r="F4812" s="402" t="s">
        <x:v>9307</x:v>
      </x:c>
      <x:c r="G4812" s="403" t="str">
        <x:f>IF(MID(F4812,LEN(F4812)-2,1)="1","Earring",IF(MID(F4812,LEN(F4812)-2,1)="2","Necklace",IF(MID(F4812,LEN(F4812)-2,1)="3","Bracelet",IF(MID(F4812,LEN(F4812)-2,1)="4","Ring",IF(MID(F4812,LEN(F4812)-2,1)="5","Anklet","")))))</x:f>
        <x:v>Earring</x:v>
      </x:c>
      <x:c r="H4812" s="403">
        <x:v>1</x:v>
      </x:c>
      <x:c r="I4812" s="495"/>
      <x:c r="J4812" s="240" t="s">
        <x:v>4183</x:v>
      </x:c>
      <x:c r="K4812" s="240">
        <x:v>150</x:v>
      </x:c>
    </x:row>
    <x:row r="4813" spans="3:11">
      <x:c r="C4813" s="241" t="s">
        <x:v>11413</x:v>
      </x:c>
      <x:c r="D4813" s="240" t="str">
        <x:f t="shared" ref="D4813:D4814" si="92">IF(MID(C4813,LEN(C4813)-2,1)="1","Earring",IF(MID(C4813,LEN(C4813)-2,1)="2","Necklace",IF(MID(C4813,LEN(C4813)-2,1)="3","Bracelet",IF(MID(C4813,LEN(C4813)-2,1)="4","Ring",IF(MID(C4813,LEN(C4813)-2,1)="5","Anklet","")))))</x:f>
        <x:v>Bracelet</x:v>
      </x:c>
      <x:c r="E4813" s="240">
        <x:v>1</x:v>
      </x:c>
      <x:c r="F4813" s="241" t="s">
        <x:v>2579</x:v>
      </x:c>
      <x:c r="G4813" s="240" t="s">
        <x:v>4007</x:v>
      </x:c>
      <x:c r="H4813" s="240">
        <x:v>1</x:v>
      </x:c>
      <x:c r="I4813" s="495"/>
      <x:c r="J4813" s="240" t="s">
        <x:v>10384</x:v>
      </x:c>
      <x:c r="K4813" s="240">
        <x:v>190</x:v>
      </x:c>
    </x:row>
    <x:row r="4814" spans="3:11">
      <x:c r="C4814" s="241" t="s">
        <x:v>9307</x:v>
      </x:c>
      <x:c r="D4814" s="240" t="str">
        <x:f t="shared" si="92"/>
        <x:v>Earring</x:v>
      </x:c>
      <x:c r="E4814" s="240">
        <x:v>1</x:v>
      </x:c>
      <x:c r="F4814" s="241" t="s">
        <x:v>2241</x:v>
      </x:c>
      <x:c r="G4814" s="240" t="s">
        <x:v>4007</x:v>
      </x:c>
      <x:c r="H4814" s="240">
        <x:v>1</x:v>
      </x:c>
      <x:c r="I4814" s="495" t="s">
        <x:v>6487</x:v>
      </x:c>
      <x:c r="J4814" s="240" t="s">
        <x:v>10384</x:v>
      </x:c>
      <x:c r="K4814" s="240">
        <x:v>190</x:v>
      </x:c>
    </x:row>
    <x:row r="4815" spans="3:11">
      <x:c r="C4815" s="241" t="s">
        <x:v>5961</x:v>
      </x:c>
      <x:c r="D4815" s="240" t="s">
        <x:v>9210</x:v>
      </x:c>
      <x:c r="E4815" s="240">
        <x:v>1</x:v>
      </x:c>
      <x:c r="F4815" s="241" t="s">
        <x:v>11413</x:v>
      </x:c>
      <x:c r="G4815" s="240" t="str">
        <x:f>IF(MID(F4815,LEN(F4815)-2,1)="1","Earring",IF(MID(F4815,LEN(F4815)-2,1)="2","Necklace",IF(MID(F4815,LEN(F4815)-2,1)="3","Bracelet",IF(MID(F4815,LEN(F4815)-2,1)="4","Ring",IF(MID(F4815,LEN(F4815)-2,1)="5","Anklet","")))))</x:f>
        <x:v>Bracelet</x:v>
      </x:c>
      <x:c r="H4815" s="240">
        <x:v>1</x:v>
      </x:c>
      <x:c r="I4815" s="495"/>
      <x:c r="J4815" s="240" t="s">
        <x:v>10384</x:v>
      </x:c>
      <x:c r="K4815" s="240">
        <x:v>180</x:v>
      </x:c>
    </x:row>
    <x:row r="4816" spans="3:11">
      <x:c r="C4816" s="241" t="s">
        <x:v>11374</x:v>
      </x:c>
      <x:c r="D4816" s="240" t="str">
        <x:f t="shared" ref="D4816:D4818" si="93">IF(MID(C4816,LEN(C4816)-2,1)="1","Earring",IF(MID(C4816,LEN(C4816)-2,1)="2","Necklace",IF(MID(C4816,LEN(C4816)-2,1)="3","Bracelet",IF(MID(C4816,LEN(C4816)-2,1)="4","Ring",IF(MID(C4816,LEN(C4816)-2,1)="5","Anklet","")))))</x:f>
        <x:v>Necklace</x:v>
      </x:c>
      <x:c r="E4816" s="240">
        <x:v>1</x:v>
      </x:c>
      <x:c r="F4816" s="280" t="s">
        <x:v>5961</x:v>
      </x:c>
      <x:c r="G4816" s="281" t="s">
        <x:v>9210</x:v>
      </x:c>
      <x:c r="H4816" s="281">
        <x:v>1</x:v>
      </x:c>
      <x:c r="I4816" s="495" t="s">
        <x:v>10339</x:v>
      </x:c>
      <x:c r="J4816" s="240" t="s">
        <x:v>10384</x:v>
      </x:c>
      <x:c r="K4816" s="240">
        <x:v>180</x:v>
      </x:c>
    </x:row>
    <x:row r="4817" spans="3:11">
      <x:c r="C4817" s="241" t="s">
        <x:v>9208</x:v>
      </x:c>
      <x:c r="D4817" s="240" t="str">
        <x:f t="shared" si="93"/>
        <x:v>Necklace</x:v>
      </x:c>
      <x:c r="E4817" s="240">
        <x:v>1</x:v>
      </x:c>
      <x:c r="F4817" s="280" t="s">
        <x:v>11472</x:v>
      </x:c>
      <x:c r="G4817" s="281" t="s">
        <x:v>9160</x:v>
      </x:c>
      <x:c r="H4817" s="281">
        <x:v>1</x:v>
      </x:c>
      <x:c r="I4817" s="495"/>
      <x:c r="J4817" s="240" t="s">
        <x:v>10384</x:v>
      </x:c>
      <x:c r="K4817" s="240">
        <x:v>95</x:v>
      </x:c>
    </x:row>
    <x:row r="4818" spans="3:11">
      <x:c r="C4818" s="241" t="s">
        <x:v>12674</x:v>
      </x:c>
      <x:c r="D4818" s="240" t="str">
        <x:f t="shared" si="93"/>
        <x:v>Ring</x:v>
      </x:c>
      <x:c r="E4818" s="240">
        <x:v>1</x:v>
      </x:c>
      <x:c r="F4818" s="280" t="s">
        <x:v>5686</x:v>
      </x:c>
      <x:c r="G4818" s="281" t="s">
        <x:v>9160</x:v>
      </x:c>
      <x:c r="H4818" s="281">
        <x:v>1</x:v>
      </x:c>
      <x:c r="I4818" s="495"/>
      <x:c r="J4818" s="240" t="s">
        <x:v>10384</x:v>
      </x:c>
      <x:c r="K4818" s="240">
        <x:v>95</x:v>
      </x:c>
    </x:row>
    <x:row r="4819" spans="5:5">
      <x:c r="E4819" s="240">
        <x:f>SUM(E4808:E4818)</x:f>
        <x:v>11</x:v>
      </x:c>
    </x:row>
    <x:row r="4820" spans="1:9">
      <x:c r="A4820" s="232">
        <x:v>46041</x:v>
      </x:c>
      <x:c r="B4820" s="499" t="s">
        <x:v>10315</x:v>
      </x:c>
      <x:c r="C4820" s="241" t="s">
        <x:v>7967</x:v>
      </x:c>
      <x:c r="D4820" s="240" t="str">
        <x:f>IF(MID(C4820,LEN(C4820)-2,1)="1","Earring",IF(MID(C4820,LEN(C4820)-2,1)="2","Necklace",IF(MID(C4820,LEN(C4820)-2,1)="3","Bracelet",IF(MID(C4820,LEN(C4820)-2,1)="4","Ring",IF(MID(C4820,LEN(C4820)-2,1)="5","Anklet","")))))</x:f>
        <x:v>Anklet</x:v>
      </x:c>
      <x:c r="E4820" s="240">
        <x:v>2</x:v>
      </x:c>
      <x:c r="F4820" s="406" t="s">
        <x:v>6279</x:v>
      </x:c>
      <x:c r="G4820" s="407" t="str">
        <x:f>IF(MID(F4820,LEN(F4820)-2,1)="1","Earring",IF(MID(F4820,LEN(F4820)-2,1)="2","Necklace",IF(MID(F4820,LEN(F4820)-2,1)="3","Bracelet",IF(MID(F4820,LEN(F4820)-2,1)="4","Ring",IF(MID(F4820,LEN(F4820)-2,1)="5","Anklet","")))))</x:f>
        <x:v>Necklace</x:v>
      </x:c>
      <x:c r="H4820" s="407">
        <x:v>1</x:v>
      </x:c>
      <x:c r="I4820" s="495"/>
    </x:row>
    <x:row r="4821" spans="3:9">
      <x:c r="C4821" s="241" t="s">
        <x:v>8502</x:v>
      </x:c>
      <x:c r="D4821" s="240" t="s">
        <x:v>4007</x:v>
      </x:c>
      <x:c r="E4821" s="240">
        <x:v>1</x:v>
      </x:c>
      <x:c r="F4821" s="406" t="s">
        <x:v>8502</x:v>
      </x:c>
      <x:c r="G4821" s="407" t="s">
        <x:v>4007</x:v>
      </x:c>
      <x:c r="H4821" s="407">
        <x:v>1</x:v>
      </x:c>
      <x:c r="I4821" s="495" t="s">
        <x:v>6487</x:v>
      </x:c>
    </x:row>
    <x:row r="4822" spans="3:9">
      <x:c r="C4822" s="241" t="s">
        <x:v>5516</x:v>
      </x:c>
      <x:c r="D4822" s="240" t="s">
        <x:v>4007</x:v>
      </x:c>
      <x:c r="E4822" s="240">
        <x:v>1</x:v>
      </x:c>
      <x:c r="F4822" s="241" t="s">
        <x:v>8354</x:v>
      </x:c>
      <x:c r="G4822" s="240" t="str">
        <x:f>IF(MID(F4822,LEN(F4822)-2,1)="1","Earring",IF(MID(F4822,LEN(F4822)-2,1)="2","Necklace",IF(MID(F4822,LEN(F4822)-2,1)="3","Bracelet",IF(MID(F4822,LEN(F4822)-2,1)="4","Ring",IF(MID(F4822,LEN(F4822)-2,1)="5","Anklet","")))))</x:f>
        <x:v>Necklace</x:v>
      </x:c>
      <x:c r="H4822" s="240">
        <x:v>1</x:v>
      </x:c>
      <x:c r="I4822" s="495"/>
    </x:row>
    <x:row r="4823" spans="3:9">
      <x:c r="C4823" s="241" t="s">
        <x:v>12541</x:v>
      </x:c>
      <x:c r="D4823" s="240" t="s">
        <x:v>4007</x:v>
      </x:c>
      <x:c r="E4823" s="240">
        <x:v>1</x:v>
      </x:c>
      <x:c r="F4823" s="402" t="s">
        <x:v>8378</x:v>
      </x:c>
      <x:c r="G4823" s="403" t="str">
        <x:f>IF(MID(F4823,LEN(F4823)-2,1)="1","Earring",IF(MID(F4823,LEN(F4823)-2,1)="2","Necklace",IF(MID(F4823,LEN(F4823)-2,1)="3","Bracelet",IF(MID(F4823,LEN(F4823)-2,1)="4","Ring",IF(MID(F4823,LEN(F4823)-2,1)="5","Anklet","")))))</x:f>
        <x:v>Necklace</x:v>
      </x:c>
      <x:c r="H4823" s="403">
        <x:v>1</x:v>
      </x:c>
      <x:c r="I4823" s="495" t="s">
        <x:v>10339</x:v>
      </x:c>
    </x:row>
    <x:row r="4824" spans="3:9">
      <x:c r="C4824" s="241" t="s">
        <x:v>9277</x:v>
      </x:c>
      <x:c r="D4824" s="240" t="str">
        <x:f t="shared" ref="D4824:D4827" si="94">IF(MID(C4824,LEN(C4824)-2,1)="1","Earring",IF(MID(C4824,LEN(C4824)-2,1)="2","Necklace",IF(MID(C4824,LEN(C4824)-2,1)="3","Bracelet",IF(MID(C4824,LEN(C4824)-2,1)="4","Ring",IF(MID(C4824,LEN(C4824)-2,1)="5","Anklet","")))))</x:f>
        <x:v>Bracelet</x:v>
      </x:c>
      <x:c r="E4824" s="240">
        <x:v>1</x:v>
      </x:c>
      <x:c r="F4824" s="241" t="s">
        <x:v>7967</x:v>
      </x:c>
      <x:c r="G4824" s="240" t="str">
        <x:f>IF(MID(F4824,LEN(F4824)-2,1)="1","Earring",IF(MID(F4824,LEN(F4824)-2,1)="2","Necklace",IF(MID(F4824,LEN(F4824)-2,1)="3","Bracelet",IF(MID(F4824,LEN(F4824)-2,1)="4","Ring",IF(MID(F4824,LEN(F4824)-2,1)="5","Anklet","")))))</x:f>
        <x:v>Anklet</x:v>
      </x:c>
      <x:c r="H4824" s="240">
        <x:v>2</x:v>
      </x:c>
      <x:c r="I4824" s="495"/>
    </x:row>
    <x:row r="4825" spans="3:9">
      <x:c r="C4825" s="241" t="s">
        <x:v>6279</x:v>
      </x:c>
      <x:c r="D4825" s="240" t="str">
        <x:f t="shared" si="94"/>
        <x:v>Necklace</x:v>
      </x:c>
      <x:c r="E4825" s="240">
        <x:v>1</x:v>
      </x:c>
      <x:c r="F4825" s="280" t="s">
        <x:v>9277</x:v>
      </x:c>
      <x:c r="G4825" s="281" t="str">
        <x:f>IF(MID(F4825,LEN(F4825)-2,1)="1","Earring",IF(MID(F4825,LEN(F4825)-2,1)="2","Necklace",IF(MID(F4825,LEN(F4825)-2,1)="3","Bracelet",IF(MID(F4825,LEN(F4825)-2,1)="4","Ring",IF(MID(F4825,LEN(F4825)-2,1)="5","Anklet","")))))</x:f>
        <x:v>Bracelet</x:v>
      </x:c>
      <x:c r="H4825" s="281">
        <x:v>1</x:v>
      </x:c>
      <x:c r="I4825" s="495" t="s">
        <x:v>6487</x:v>
      </x:c>
    </x:row>
    <x:row r="4826" spans="3:9">
      <x:c r="C4826" s="241" t="s">
        <x:v>8354</x:v>
      </x:c>
      <x:c r="D4826" s="240" t="str">
        <x:f t="shared" si="94"/>
        <x:v>Necklace</x:v>
      </x:c>
      <x:c r="E4826" s="240">
        <x:v>1</x:v>
      </x:c>
      <x:c r="F4826" s="280" t="s">
        <x:v>5516</x:v>
      </x:c>
      <x:c r="G4826" s="281" t="s">
        <x:v>4007</x:v>
      </x:c>
      <x:c r="H4826" s="281">
        <x:v>1</x:v>
      </x:c>
      <x:c r="I4826" s="495"/>
    </x:row>
    <x:row r="4827" spans="3:9">
      <x:c r="C4827" s="241" t="s">
        <x:v>8378</x:v>
      </x:c>
      <x:c r="D4827" s="240" t="str">
        <x:f t="shared" si="94"/>
        <x:v>Necklace</x:v>
      </x:c>
      <x:c r="E4827" s="240">
        <x:v>1</x:v>
      </x:c>
      <x:c r="F4827" s="280" t="s">
        <x:v>12541</x:v>
      </x:c>
      <x:c r="G4827" s="281" t="s">
        <x:v>4007</x:v>
      </x:c>
      <x:c r="H4827" s="281">
        <x:v>1</x:v>
      </x:c>
      <x:c r="I4827" s="495" t="s">
        <x:v>6487</x:v>
      </x:c>
    </x:row>
    <x:row r="4828" spans="5:5">
      <x:c r="E4828" s="240">
        <x:f>SUM(E4820:E4827)</x:f>
        <x:v>9</x:v>
      </x:c>
    </x:row>
    <x:row r="4829" spans="1:9">
      <x:c r="A4829" s="232">
        <x:v>46042</x:v>
      </x:c>
      <x:c r="B4829" s="499" t="s">
        <x:v>10377</x:v>
      </x:c>
      <x:c r="C4829" s="241" t="s">
        <x:v>9101</x:v>
      </x:c>
      <x:c r="D4829" s="240" t="str">
        <x:f t="shared" ref="D4829:D4830" si="95">IF(MID(C4829,LEN(C4829)-2,1)="1","Earring",IF(MID(C4829,LEN(C4829)-2,1)="2","Necklace",IF(MID(C4829,LEN(C4829)-2,1)="3","Bracelet",IF(MID(C4829,LEN(C4829)-2,1)="4","Ring",IF(MID(C4829,LEN(C4829)-2,1)="5","Anklet","")))))</x:f>
        <x:v>Necklace</x:v>
      </x:c>
      <x:c r="E4829" s="240">
        <x:v>1</x:v>
      </x:c>
      <x:c r="F4829" s="241" t="s">
        <x:v>9101</x:v>
      </x:c>
      <x:c r="G4829" s="240" t="str">
        <x:f t="shared" ref="G4829:G4830" si="96">IF(MID(F4829,LEN(F4829)-2,1)="1","Earring",IF(MID(F4829,LEN(F4829)-2,1)="2","Necklace",IF(MID(F4829,LEN(F4829)-2,1)="3","Bracelet",IF(MID(F4829,LEN(F4829)-2,1)="4","Ring",IF(MID(F4829,LEN(F4829)-2,1)="5","Anklet","")))))</x:f>
        <x:v>Necklace</x:v>
      </x:c>
      <x:c r="H4829" s="240">
        <x:v>1</x:v>
      </x:c>
      <x:c r="I4829" s="495" t="s">
        <x:v>10339</x:v>
      </x:c>
    </x:row>
    <x:row r="4830" spans="3:9">
      <x:c r="C4830" s="241" t="s">
        <x:v>12587</x:v>
      </x:c>
      <x:c r="D4830" s="240" t="str">
        <x:f t="shared" si="95"/>
        <x:v>Necklace</x:v>
      </x:c>
      <x:c r="E4830" s="240">
        <x:v>1</x:v>
      </x:c>
      <x:c r="F4830" s="280" t="s">
        <x:v>12587</x:v>
      </x:c>
      <x:c r="G4830" s="281" t="str">
        <x:f t="shared" si="96"/>
        <x:v>Necklace</x:v>
      </x:c>
      <x:c r="H4830" s="281">
        <x:v>1</x:v>
      </x:c>
      <x:c r="I4830" s="495"/>
    </x:row>
    <x:row r="4831" spans="5:5">
      <x:c r="E4831" s="240">
        <x:f>SUM(E4829:E4830)</x:f>
        <x:v>2</x:v>
      </x:c>
    </x:row>
    <x:row r="4832" spans="1:9">
      <x:c r="A4832" s="232">
        <x:v>46043</x:v>
      </x:c>
      <x:c r="B4832" s="499" t="s">
        <x:v>10352</x:v>
      </x:c>
      <x:c r="C4832" s="241" t="s">
        <x:v>8502</x:v>
      </x:c>
      <x:c r="D4832" s="240" t="s">
        <x:v>4007</x:v>
      </x:c>
      <x:c r="E4832" s="240">
        <x:v>1</x:v>
      </x:c>
      <x:c r="F4832" s="342" t="s">
        <x:v>2192</x:v>
      </x:c>
      <x:c r="G4832" s="343" t="str">
        <x:f>IF(MID(F4832,LEN(F4832)-2,1)="1","Earring",IF(MID(F4832,LEN(F4832)-2,1)="2","Necklace",IF(MID(F4832,LEN(F4832)-2,1)="3","Bracelet",IF(MID(F4832,LEN(F4832)-2,1)="4","Ring",IF(MID(F4832,LEN(F4832)-2,1)="5","Anklet","")))))</x:f>
        <x:v>Earring</x:v>
      </x:c>
      <x:c r="H4832" s="343">
        <x:v>1</x:v>
      </x:c>
      <x:c r="I4832" s="495"/>
    </x:row>
    <x:row r="4833" spans="3:9">
      <x:c r="C4833" s="241" t="s">
        <x:v>12772</x:v>
      </x:c>
      <x:c r="D4833" s="240" t="str">
        <x:f t="shared" ref="D4833:D4842" si="97">IF(MID(C4833,LEN(C4833)-2,1)="1","Earring",IF(MID(C4833,LEN(C4833)-2,1)="2","Necklace",IF(MID(C4833,LEN(C4833)-2,1)="3","Bracelet",IF(MID(C4833,LEN(C4833)-2,1)="4","Ring",IF(MID(C4833,LEN(C4833)-2,1)="5","Anklet","")))))</x:f>
        <x:v>Earring</x:v>
      </x:c>
      <x:c r="E4833" s="240">
        <x:v>1</x:v>
      </x:c>
      <x:c r="F4833" s="241" t="s">
        <x:v>9320</x:v>
      </x:c>
      <x:c r="G4833" s="240" t="str">
        <x:f>IF(MID(F4833,LEN(F4833)-2,1)="1","Earring",IF(MID(F4833,LEN(F4833)-2,1)="2","Necklace",IF(MID(F4833,LEN(F4833)-2,1)="3","Bracelet",IF(MID(F4833,LEN(F4833)-2,1)="4","Ring",IF(MID(F4833,LEN(F4833)-2,1)="5","Anklet","")))))</x:f>
        <x:v>Earring</x:v>
      </x:c>
      <x:c r="H4833" s="240">
        <x:v>1</x:v>
      </x:c>
      <x:c r="I4833" s="495" t="s">
        <x:v>10339</x:v>
      </x:c>
    </x:row>
    <x:row r="4834" spans="3:9">
      <x:c r="C4834" s="241" t="s">
        <x:v>9320</x:v>
      </x:c>
      <x:c r="D4834" s="240" t="str">
        <x:f t="shared" si="97"/>
        <x:v>Earring</x:v>
      </x:c>
      <x:c r="E4834" s="240">
        <x:v>1</x:v>
      </x:c>
      <x:c r="F4834" s="585" t="s">
        <x:v>8967</x:v>
      </x:c>
      <x:c r="G4834" s="586" t="str">
        <x:f>IF(MID(F4834,LEN(F4834)-2,1)="1","Earring",IF(MID(F4834,LEN(F4834)-2,1)="2","Necklace",IF(MID(F4834,LEN(F4834)-2,1)="3","Bracelet",IF(MID(F4834,LEN(F4834)-2,1)="4","Ring",IF(MID(F4834,LEN(F4834)-2,1)="5","Anklet","")))))</x:f>
        <x:v>Earring</x:v>
      </x:c>
      <x:c r="H4834" s="586">
        <x:v>1</x:v>
      </x:c>
      <x:c r="I4834" s="495" t="s">
        <x:v>6487</x:v>
      </x:c>
    </x:row>
    <x:row r="4835" spans="3:9">
      <x:c r="C4835" s="241" t="s">
        <x:v>8967</x:v>
      </x:c>
      <x:c r="D4835" s="240" t="str">
        <x:f t="shared" si="97"/>
        <x:v>Earring</x:v>
      </x:c>
      <x:c r="E4835" s="240">
        <x:v>1</x:v>
      </x:c>
      <x:c r="F4835" s="241" t="s">
        <x:v>8502</x:v>
      </x:c>
      <x:c r="G4835" s="240" t="s">
        <x:v>4007</x:v>
      </x:c>
      <x:c r="H4835" s="240">
        <x:v>1</x:v>
      </x:c>
      <x:c r="I4835" s="495" t="s">
        <x:v>10339</x:v>
      </x:c>
    </x:row>
    <x:row r="4836" spans="3:9">
      <x:c r="C4836" s="241" t="s">
        <x:v>4416</x:v>
      </x:c>
      <x:c r="D4836" s="240" t="str">
        <x:f t="shared" si="97"/>
        <x:v>Earring</x:v>
      </x:c>
      <x:c r="E4836" s="240">
        <x:v>1</x:v>
      </x:c>
      <x:c r="F4836" s="241" t="s">
        <x:v>4474</x:v>
      </x:c>
      <x:c r="G4836" s="240" t="str">
        <x:f>IF(MID(F4836,LEN(F4836)-2,1)="1","Earring",IF(MID(F4836,LEN(F4836)-2,1)="2","Necklace",IF(MID(F4836,LEN(F4836)-2,1)="3","Bracelet",IF(MID(F4836,LEN(F4836)-2,1)="4","Ring",IF(MID(F4836,LEN(F4836)-2,1)="5","Anklet","")))))</x:f>
        <x:v>Ring</x:v>
      </x:c>
      <x:c r="H4836" s="240">
        <x:v>1</x:v>
      </x:c>
      <x:c r="I4836" s="495"/>
    </x:row>
    <x:row r="4837" spans="3:9">
      <x:c r="C4837" s="241" t="s">
        <x:v>4486</x:v>
      </x:c>
      <x:c r="D4837" s="240" t="str">
        <x:f t="shared" si="97"/>
        <x:v>Earring</x:v>
      </x:c>
      <x:c r="E4837" s="240">
        <x:v>1</x:v>
      </x:c>
      <x:c r="F4837" s="593" t="s">
        <x:v>4544</x:v>
      </x:c>
      <x:c r="G4837" s="594" t="str">
        <x:f>IF(MID(F4837,LEN(F4837)-2,1)="1","Earring",IF(MID(F4837,LEN(F4837)-2,1)="2","Necklace",IF(MID(F4837,LEN(F4837)-2,1)="3","Bracelet",IF(MID(F4837,LEN(F4837)-2,1)="4","Ring",IF(MID(F4837,LEN(F4837)-2,1)="5","Anklet","")))))</x:f>
        <x:v>Necklace</x:v>
      </x:c>
      <x:c r="H4837" s="594">
        <x:v>1</x:v>
      </x:c>
      <x:c r="I4837" s="495" t="s">
        <x:v>6487</x:v>
      </x:c>
    </x:row>
    <x:row r="4838" spans="3:9">
      <x:c r="C4838" s="241" t="s">
        <x:v>4580</x:v>
      </x:c>
      <x:c r="D4838" s="240" t="str">
        <x:f t="shared" si="97"/>
        <x:v>Earring</x:v>
      </x:c>
      <x:c r="E4838" s="240">
        <x:v>2</x:v>
      </x:c>
      <x:c r="F4838" s="241" t="s">
        <x:v>4416</x:v>
      </x:c>
      <x:c r="G4838" s="240" t="str">
        <x:f>IF(MID(F4838,LEN(F4838)-2,1)="1","Earring",IF(MID(F4838,LEN(F4838)-2,1)="2","Necklace",IF(MID(F4838,LEN(F4838)-2,1)="3","Bracelet",IF(MID(F4838,LEN(F4838)-2,1)="4","Ring",IF(MID(F4838,LEN(F4838)-2,1)="5","Anklet","")))))</x:f>
        <x:v>Earring</x:v>
      </x:c>
      <x:c r="H4838" s="240">
        <x:v>1</x:v>
      </x:c>
      <x:c r="I4838" s="495" t="s">
        <x:v>10339</x:v>
      </x:c>
    </x:row>
    <x:row r="4839" spans="3:9">
      <x:c r="C4839" s="241" t="s">
        <x:v>4544</x:v>
      </x:c>
      <x:c r="D4839" s="240" t="str">
        <x:f t="shared" si="97"/>
        <x:v>Necklace</x:v>
      </x:c>
      <x:c r="E4839" s="240">
        <x:v>1</x:v>
      </x:c>
      <x:c r="F4839" s="241" t="s">
        <x:v>4486</x:v>
      </x:c>
      <x:c r="G4839" s="240" t="str">
        <x:f>IF(MID(F4839,LEN(F4839)-2,1)="1","Earring",IF(MID(F4839,LEN(F4839)-2,1)="2","Necklace",IF(MID(F4839,LEN(F4839)-2,1)="3","Bracelet",IF(MID(F4839,LEN(F4839)-2,1)="4","Ring",IF(MID(F4839,LEN(F4839)-2,1)="5","Anklet","")))))</x:f>
        <x:v>Earring</x:v>
      </x:c>
      <x:c r="H4839" s="240">
        <x:v>1</x:v>
      </x:c>
      <x:c r="I4839" s="495" t="s">
        <x:v>10339</x:v>
      </x:c>
    </x:row>
    <x:row r="4840" spans="3:9">
      <x:c r="C4840" s="241" t="s">
        <x:v>12630</x:v>
      </x:c>
      <x:c r="D4840" s="240" t="str">
        <x:f t="shared" si="97"/>
        <x:v>Necklace</x:v>
      </x:c>
      <x:c r="E4840" s="240">
        <x:v>1</x:v>
      </x:c>
      <x:c r="F4840" s="241" t="s">
        <x:v>4580</x:v>
      </x:c>
      <x:c r="G4840" s="240" t="str">
        <x:f>IF(MID(F4840,LEN(F4840)-2,1)="1","Earring",IF(MID(F4840,LEN(F4840)-2,1)="2","Necklace",IF(MID(F4840,LEN(F4840)-2,1)="3","Bracelet",IF(MID(F4840,LEN(F4840)-2,1)="4","Ring",IF(MID(F4840,LEN(F4840)-2,1)="5","Anklet","")))))</x:f>
        <x:v>Earring</x:v>
      </x:c>
      <x:c r="H4840" s="240">
        <x:v>2</x:v>
      </x:c>
      <x:c r="I4840" s="495" t="s">
        <x:v>6487</x:v>
      </x:c>
    </x:row>
    <x:row r="4841" spans="3:9">
      <x:c r="C4841" s="241" t="s">
        <x:v>4474</x:v>
      </x:c>
      <x:c r="D4841" s="240" t="str">
        <x:f t="shared" si="97"/>
        <x:v>Ring</x:v>
      </x:c>
      <x:c r="E4841" s="240">
        <x:v>1</x:v>
      </x:c>
      <x:c r="F4841" s="1383" t="s">
        <x:v>1957</x:v>
      </x:c>
      <x:c r="G4841" s="1384" t="str">
        <x:f>IF(MID(F4841,LEN(F4841)-2,1)="1","Earring",IF(MID(F4841,LEN(F4841)-2,1)="2","Necklace",IF(MID(F4841,LEN(F4841)-2,1)="3","Bracelet",IF(MID(F4841,LEN(F4841)-2,1)="4","Ring",IF(MID(F4841,LEN(F4841)-2,1)="5","Anklet","")))))</x:f>
        <x:v>Ring</x:v>
      </x:c>
      <x:c r="H4841" s="1384">
        <x:v>1</x:v>
      </x:c>
      <x:c r="I4841" s="495"/>
    </x:row>
    <x:row r="4842" spans="3:9">
      <x:c r="C4842" s="241" t="s">
        <x:v>1957</x:v>
      </x:c>
      <x:c r="D4842" s="240" t="str">
        <x:f t="shared" si="97"/>
        <x:v>Ring</x:v>
      </x:c>
      <x:c r="E4842" s="240">
        <x:v>1</x:v>
      </x:c>
      <x:c r="F4842" s="1383" t="s">
        <x:v>12630</x:v>
      </x:c>
      <x:c r="G4842" s="1384" t="str">
        <x:f>IF(MID(F4842,LEN(F4842)-2,1)="1","Earring",IF(MID(F4842,LEN(F4842)-2,1)="2","Necklace",IF(MID(F4842,LEN(F4842)-2,1)="3","Bracelet",IF(MID(F4842,LEN(F4842)-2,1)="4","Ring",IF(MID(F4842,LEN(F4842)-2,1)="5","Anklet","")))))</x:f>
        <x:v>Necklace</x:v>
      </x:c>
      <x:c r="H4842" s="1384">
        <x:v>1</x:v>
      </x:c>
      <x:c r="I4842" s="495" t="s">
        <x:v>10339</x:v>
      </x:c>
    </x:row>
    <x:row r="4843" spans="5:5">
      <x:c r="E4843" s="240">
        <x:f>SUM(E4832:E4842)</x:f>
        <x:v>12</x:v>
      </x:c>
    </x:row>
    <x:row r="4844" spans="1:9">
      <x:c r="A4844" s="232">
        <x:v>46044</x:v>
      </x:c>
      <x:c r="B4844" s="499" t="s">
        <x:v>10335</x:v>
      </x:c>
      <x:c r="C4844" s="241" t="s">
        <x:v>2556</x:v>
      </x:c>
      <x:c r="D4844" s="240" t="s">
        <x:v>9160</x:v>
      </x:c>
      <x:c r="E4844" s="240">
        <x:v>1</x:v>
      </x:c>
      <x:c r="F4844" s="813" t="s">
        <x:v>2045</x:v>
      </x:c>
      <x:c r="G4844" s="814" t="str">
        <x:f>IF(MID(F4844,LEN(F4844)-2,1)="1","Earring",IF(MID(F4844,LEN(F4844)-2,1)="2","Necklace",IF(MID(F4844,LEN(F4844)-2,1)="3","Bracelet",IF(MID(F4844,LEN(F4844)-2,1)="4","Ring",IF(MID(F4844,LEN(F4844)-2,1)="5","Anklet","")))))</x:f>
        <x:v>Ring</x:v>
      </x:c>
      <x:c r="H4844" s="814">
        <x:v>1</x:v>
      </x:c>
      <x:c r="I4844" s="495"/>
    </x:row>
    <x:row r="4845" spans="3:9">
      <x:c r="C4845" s="241" t="s">
        <x:v>8943</x:v>
      </x:c>
      <x:c r="D4845" s="240" t="str">
        <x:f t="shared" ref="D4845:D4849" si="98">IF(MID(C4845,LEN(C4845)-2,1)="1","Earring",IF(MID(C4845,LEN(C4845)-2,1)="2","Necklace",IF(MID(C4845,LEN(C4845)-2,1)="3","Bracelet",IF(MID(C4845,LEN(C4845)-2,1)="4","Ring",IF(MID(C4845,LEN(C4845)-2,1)="5","Anklet","")))))</x:f>
        <x:v>Bracelet</x:v>
      </x:c>
      <x:c r="E4845" s="240">
        <x:v>1</x:v>
      </x:c>
      <x:c r="F4845" s="241" t="s">
        <x:v>5700</x:v>
      </x:c>
      <x:c r="G4845" s="240" t="str">
        <x:f>IF(MID(F4845,LEN(F4845)-2,1)="1","Earring",IF(MID(F4845,LEN(F4845)-2,1)="2","Necklace",IF(MID(F4845,LEN(F4845)-2,1)="3","Bracelet",IF(MID(F4845,LEN(F4845)-2,1)="4","Ring",IF(MID(F4845,LEN(F4845)-2,1)="5","Anklet","")))))</x:f>
        <x:v>Earring</x:v>
      </x:c>
      <x:c r="H4845" s="240">
        <x:v>1</x:v>
      </x:c>
      <x:c r="I4845" s="495" t="s">
        <x:v>10339</x:v>
      </x:c>
    </x:row>
    <x:row r="4846" spans="3:9">
      <x:c r="C4846" s="241" t="s">
        <x:v>5700</x:v>
      </x:c>
      <x:c r="D4846" s="240" t="str">
        <x:f t="shared" si="98"/>
        <x:v>Earring</x:v>
      </x:c>
      <x:c r="E4846" s="240">
        <x:v>1</x:v>
      </x:c>
      <x:c r="F4846" s="241" t="s">
        <x:v>8943</x:v>
      </x:c>
      <x:c r="G4846" s="240" t="str">
        <x:f>IF(MID(F4846,LEN(F4846)-2,1)="1","Earring",IF(MID(F4846,LEN(F4846)-2,1)="2","Necklace",IF(MID(F4846,LEN(F4846)-2,1)="3","Bracelet",IF(MID(F4846,LEN(F4846)-2,1)="4","Ring",IF(MID(F4846,LEN(F4846)-2,1)="5","Anklet","")))))</x:f>
        <x:v>Bracelet</x:v>
      </x:c>
      <x:c r="H4846" s="240">
        <x:v>1</x:v>
      </x:c>
      <x:c r="I4846" s="495" t="s">
        <x:v>10339</x:v>
      </x:c>
    </x:row>
    <x:row r="4847" spans="3:9">
      <x:c r="C4847" s="241" t="s">
        <x:v>11424</x:v>
      </x:c>
      <x:c r="D4847" s="240" t="str">
        <x:f t="shared" si="98"/>
        <x:v>Earring</x:v>
      </x:c>
      <x:c r="E4847" s="240">
        <x:v>1</x:v>
      </x:c>
      <x:c r="F4847" s="241" t="s">
        <x:v>12442</x:v>
      </x:c>
      <x:c r="G4847" s="240" t="str">
        <x:f>IF(MID(F4847,LEN(F4847)-2,1)="1","Earring",IF(MID(F4847,LEN(F4847)-2,1)="2","Necklace",IF(MID(F4847,LEN(F4847)-2,1)="3","Bracelet",IF(MID(F4847,LEN(F4847)-2,1)="4","Ring",IF(MID(F4847,LEN(F4847)-2,1)="5","Anklet","")))))</x:f>
        <x:v>Necklace</x:v>
      </x:c>
      <x:c r="H4847" s="240">
        <x:v>1</x:v>
      </x:c>
      <x:c r="I4847" s="495" t="s">
        <x:v>10339</x:v>
      </x:c>
    </x:row>
    <x:row r="4848" spans="3:9">
      <x:c r="C4848" s="241" t="s">
        <x:v>12442</x:v>
      </x:c>
      <x:c r="D4848" s="240" t="str">
        <x:f t="shared" si="98"/>
        <x:v>Necklace</x:v>
      </x:c>
      <x:c r="E4848" s="240">
        <x:v>1</x:v>
      </x:c>
      <x:c r="F4848" s="402" t="s">
        <x:v>2556</x:v>
      </x:c>
      <x:c r="G4848" s="403" t="s">
        <x:v>9160</x:v>
      </x:c>
      <x:c r="H4848" s="403">
        <x:v>1</x:v>
      </x:c>
      <x:c r="I4848" s="495"/>
    </x:row>
    <x:row r="4849" spans="3:9">
      <x:c r="C4849" s="241" t="s">
        <x:v>5559</x:v>
      </x:c>
      <x:c r="D4849" s="240" t="str">
        <x:f t="shared" si="98"/>
        <x:v>Ring</x:v>
      </x:c>
      <x:c r="E4849" s="240">
        <x:v>1</x:v>
      </x:c>
      <x:c r="F4849" s="402" t="s">
        <x:v>11424</x:v>
      </x:c>
      <x:c r="G4849" s="403" t="str">
        <x:f>IF(MID(F4849,LEN(F4849)-2,1)="1","Earring",IF(MID(F4849,LEN(F4849)-2,1)="2","Necklace",IF(MID(F4849,LEN(F4849)-2,1)="3","Bracelet",IF(MID(F4849,LEN(F4849)-2,1)="4","Ring",IF(MID(F4849,LEN(F4849)-2,1)="5","Anklet","")))))</x:f>
        <x:v>Earring</x:v>
      </x:c>
      <x:c r="H4849" s="403">
        <x:v>1</x:v>
      </x:c>
      <x:c r="I4849" s="495"/>
    </x:row>
    <x:row r="4850" spans="5:5">
      <x:c r="E4850" s="240">
        <x:f>SUM(E4844:E4849)</x:f>
        <x:v>6</x:v>
      </x:c>
    </x:row>
    <x:row r="4851" spans="1:9">
      <x:c r="A4851" s="232">
        <x:v>46045</x:v>
      </x:c>
      <x:c r="B4851" s="499" t="s">
        <x:v>10292</x:v>
      </x:c>
      <x:c r="C4851" s="241" t="s">
        <x:v>9043</x:v>
      </x:c>
      <x:c r="D4851" s="240" t="s">
        <x:v>4007</x:v>
      </x:c>
      <x:c r="E4851" s="240">
        <x:v>1</x:v>
      </x:c>
      <x:c r="F4851" s="406" t="s">
        <x:v>5927</x:v>
      </x:c>
      <x:c r="G4851" s="407" t="str">
        <x:f>IF(MID(F4851,LEN(F4851)-2,1)="1","Earring",IF(MID(F4851,LEN(F4851)-2,1)="2","Necklace",IF(MID(F4851,LEN(F4851)-2,1)="3","Bracelet",IF(MID(F4851,LEN(F4851)-2,1)="4","Ring",IF(MID(F4851,LEN(F4851)-2,1)="5","Anklet","")))))</x:f>
        <x:v>Ring</x:v>
      </x:c>
      <x:c r="H4851" s="407">
        <x:v>1</x:v>
      </x:c>
      <x:c r="I4851" s="495" t="s">
        <x:v>6487</x:v>
      </x:c>
    </x:row>
    <x:row r="4852" spans="3:9">
      <x:c r="C4852" s="241" t="s">
        <x:v>4404</x:v>
      </x:c>
      <x:c r="D4852" s="240" t="str">
        <x:f t="shared" ref="D4852:D4855" si="99">IF(MID(C4852,LEN(C4852)-2,1)="1","Earring",IF(MID(C4852,LEN(C4852)-2,1)="2","Necklace",IF(MID(C4852,LEN(C4852)-2,1)="3","Bracelet",IF(MID(C4852,LEN(C4852)-2,1)="4","Ring",IF(MID(C4852,LEN(C4852)-2,1)="5","Anklet","")))))</x:f>
        <x:v>Earring</x:v>
      </x:c>
      <x:c r="E4852" s="240">
        <x:v>1</x:v>
      </x:c>
      <x:c r="F4852" s="241" t="s">
        <x:v>4404</x:v>
      </x:c>
      <x:c r="G4852" s="240" t="str">
        <x:f>IF(MID(F4852,LEN(F4852)-2,1)="1","Earring",IF(MID(F4852,LEN(F4852)-2,1)="2","Necklace",IF(MID(F4852,LEN(F4852)-2,1)="3","Bracelet",IF(MID(F4852,LEN(F4852)-2,1)="4","Ring",IF(MID(F4852,LEN(F4852)-2,1)="5","Anklet","")))))</x:f>
        <x:v>Earring</x:v>
      </x:c>
      <x:c r="H4852" s="240">
        <x:v>1</x:v>
      </x:c>
      <x:c r="I4852" s="495" t="s">
        <x:v>6487</x:v>
      </x:c>
    </x:row>
    <x:row r="4853" spans="3:9">
      <x:c r="C4853" s="241" t="s">
        <x:v>8446</x:v>
      </x:c>
      <x:c r="D4853" s="240" t="str">
        <x:f t="shared" si="99"/>
        <x:v>Earring</x:v>
      </x:c>
      <x:c r="E4853" s="240">
        <x:v>1</x:v>
      </x:c>
      <x:c r="F4853" s="241" t="s">
        <x:v>8446</x:v>
      </x:c>
      <x:c r="G4853" s="240" t="str">
        <x:f>IF(MID(F4853,LEN(F4853)-2,1)="1","Earring",IF(MID(F4853,LEN(F4853)-2,1)="2","Necklace",IF(MID(F4853,LEN(F4853)-2,1)="3","Bracelet",IF(MID(F4853,LEN(F4853)-2,1)="4","Ring",IF(MID(F4853,LEN(F4853)-2,1)="5","Anklet","")))))</x:f>
        <x:v>Earring</x:v>
      </x:c>
      <x:c r="H4853" s="240">
        <x:v>1</x:v>
      </x:c>
      <x:c r="I4853" s="495" t="s">
        <x:v>6487</x:v>
      </x:c>
    </x:row>
    <x:row r="4854" spans="3:9">
      <x:c r="C4854" s="241" t="s">
        <x:v>12273</x:v>
      </x:c>
      <x:c r="D4854" s="240" t="str">
        <x:f t="shared" si="99"/>
        <x:v>Earring</x:v>
      </x:c>
      <x:c r="E4854" s="240">
        <x:v>1</x:v>
      </x:c>
      <x:c r="F4854" s="402" t="s">
        <x:v>9043</x:v>
      </x:c>
      <x:c r="G4854" s="403" t="s">
        <x:v>4007</x:v>
      </x:c>
      <x:c r="H4854" s="403">
        <x:v>1</x:v>
      </x:c>
      <x:c r="I4854" s="495" t="s">
        <x:v>10339</x:v>
      </x:c>
    </x:row>
    <x:row r="4855" spans="3:9">
      <x:c r="C4855" s="241" t="s">
        <x:v>7963</x:v>
      </x:c>
      <x:c r="D4855" s="240" t="str">
        <x:f t="shared" si="99"/>
        <x:v>Earring</x:v>
      </x:c>
      <x:c r="E4855" s="240">
        <x:v>1</x:v>
      </x:c>
      <x:c r="F4855" s="402" t="s">
        <x:v>9009</x:v>
      </x:c>
      <x:c r="G4855" s="403" t="s">
        <x:v>9210</x:v>
      </x:c>
      <x:c r="H4855" s="403">
        <x:v>1</x:v>
      </x:c>
      <x:c r="I4855" s="495" t="s">
        <x:v>10339</x:v>
      </x:c>
    </x:row>
    <x:row r="4856" spans="3:9">
      <x:c r="C4856" s="241" t="s">
        <x:v>9009</x:v>
      </x:c>
      <x:c r="D4856" s="240" t="s">
        <x:v>9210</x:v>
      </x:c>
      <x:c r="E4856" s="240">
        <x:v>1</x:v>
      </x:c>
      <x:c r="F4856" s="241" t="s">
        <x:v>11249</x:v>
      </x:c>
      <x:c r="G4856" s="240" t="str">
        <x:f>IF(MID(F4856,LEN(F4856)-2,1)="1","Earring",IF(MID(F4856,LEN(F4856)-2,1)="2","Necklace",IF(MID(F4856,LEN(F4856)-2,1)="3","Bracelet",IF(MID(F4856,LEN(F4856)-2,1)="4","Ring",IF(MID(F4856,LEN(F4856)-2,1)="5","Anklet","")))))</x:f>
        <x:v>Necklace</x:v>
      </x:c>
      <x:c r="H4856" s="240">
        <x:v>1</x:v>
      </x:c>
      <x:c r="I4856" s="495"/>
    </x:row>
    <x:row r="4857" spans="3:9">
      <x:c r="C4857" s="241" t="s">
        <x:v>11249</x:v>
      </x:c>
      <x:c r="D4857" s="240" t="str">
        <x:f t="shared" ref="D4857:D4859" si="100">IF(MID(C4857,LEN(C4857)-2,1)="1","Earring",IF(MID(C4857,LEN(C4857)-2,1)="2","Necklace",IF(MID(C4857,LEN(C4857)-2,1)="3","Bracelet",IF(MID(C4857,LEN(C4857)-2,1)="4","Ring",IF(MID(C4857,LEN(C4857)-2,1)="5","Anklet","")))))</x:f>
        <x:v>Necklace</x:v>
      </x:c>
      <x:c r="E4857" s="240">
        <x:v>1</x:v>
      </x:c>
      <x:c r="F4857" s="241" t="s">
        <x:v>12273</x:v>
      </x:c>
      <x:c r="G4857" s="240" t="str">
        <x:f>IF(MID(F4857,LEN(F4857)-2,1)="1","Earring",IF(MID(F4857,LEN(F4857)-2,1)="2","Necklace",IF(MID(F4857,LEN(F4857)-2,1)="3","Bracelet",IF(MID(F4857,LEN(F4857)-2,1)="4","Ring",IF(MID(F4857,LEN(F4857)-2,1)="5","Anklet","")))))</x:f>
        <x:v>Earring</x:v>
      </x:c>
      <x:c r="H4857" s="240">
        <x:v>1</x:v>
      </x:c>
      <x:c r="I4857" s="495"/>
    </x:row>
    <x:row r="4858" spans="3:9">
      <x:c r="C4858" s="241" t="s">
        <x:v>5927</x:v>
      </x:c>
      <x:c r="D4858" s="240" t="str">
        <x:f t="shared" si="100"/>
        <x:v>Ring</x:v>
      </x:c>
      <x:c r="E4858" s="240">
        <x:v>1</x:v>
      </x:c>
      <x:c r="F4858" s="280" t="s">
        <x:v>11492</x:v>
      </x:c>
      <x:c r="G4858" s="281" t="str">
        <x:f>IF(MID(F4858,LEN(F4858)-2,1)="1","Earring",IF(MID(F4858,LEN(F4858)-2,1)="2","Necklace",IF(MID(F4858,LEN(F4858)-2,1)="3","Bracelet",IF(MID(F4858,LEN(F4858)-2,1)="4","Ring",IF(MID(F4858,LEN(F4858)-2,1)="5","Anklet","")))))</x:f>
        <x:v>Ring</x:v>
      </x:c>
      <x:c r="H4858" s="281">
        <x:v>1</x:v>
      </x:c>
      <x:c r="I4858" s="495"/>
    </x:row>
    <x:row r="4859" spans="3:9">
      <x:c r="C4859" s="241" t="s">
        <x:v>11492</x:v>
      </x:c>
      <x:c r="D4859" s="240" t="str">
        <x:f t="shared" si="100"/>
        <x:v>Ring</x:v>
      </x:c>
      <x:c r="E4859" s="240">
        <x:v>1</x:v>
      </x:c>
      <x:c r="F4859" s="280" t="s">
        <x:v>7963</x:v>
      </x:c>
      <x:c r="G4859" s="281" t="str">
        <x:f>IF(MID(F4859,LEN(F4859)-2,1)="1","Earring",IF(MID(F4859,LEN(F4859)-2,1)="2","Necklace",IF(MID(F4859,LEN(F4859)-2,1)="3","Bracelet",IF(MID(F4859,LEN(F4859)-2,1)="4","Ring",IF(MID(F4859,LEN(F4859)-2,1)="5","Anklet","")))))</x:f>
        <x:v>Earring</x:v>
      </x:c>
      <x:c r="H4859" s="281">
        <x:v>1</x:v>
      </x:c>
      <x:c r="I4859" s="495" t="s">
        <x:v>6487</x:v>
      </x:c>
    </x:row>
    <x:row r="4860" spans="5:5">
      <x:c r="E4860" s="240">
        <x:f>SUM(E4851:E4859)</x:f>
        <x:v>9</x:v>
      </x:c>
    </x:row>
    <x:row r="4861" spans="1:9">
      <x:c r="A4861" s="232">
        <x:v>46046</x:v>
      </x:c>
      <x:c r="B4861" s="499" t="s">
        <x:v>10312</x:v>
      </x:c>
      <x:c r="C4861" s="241" t="s">
        <x:v>5516</x:v>
      </x:c>
      <x:c r="D4861" s="240" t="s">
        <x:v>4007</x:v>
      </x:c>
      <x:c r="E4861" s="240">
        <x:v>1</x:v>
      </x:c>
      <x:c r="F4861" s="241" t="s">
        <x:v>7487</x:v>
      </x:c>
      <x:c r="G4861" s="240" t="str">
        <x:f>IF(MID(F4861,LEN(F4861)-2,1)="1","Earring",IF(MID(F4861,LEN(F4861)-2,1)="2","Necklace",IF(MID(F4861,LEN(F4861)-2,1)="3","Bracelet",IF(MID(F4861,LEN(F4861)-2,1)="4","Ring",IF(MID(F4861,LEN(F4861)-2,1)="5","Anklet","")))))</x:f>
        <x:v>Earring</x:v>
      </x:c>
      <x:c r="H4861" s="240">
        <x:v>1</x:v>
      </x:c>
      <x:c r="I4861" s="495" t="s">
        <x:v>10339</x:v>
      </x:c>
    </x:row>
    <x:row r="4862" spans="3:9">
      <x:c r="C4862" s="241" t="s">
        <x:v>12309</x:v>
      </x:c>
      <x:c r="D4862" s="240" t="s">
        <x:v>9160</x:v>
      </x:c>
      <x:c r="E4862" s="240">
        <x:v>1</x:v>
      </x:c>
      <x:c r="F4862" s="1387" t="s">
        <x:v>8472</x:v>
      </x:c>
      <x:c r="G4862" s="1388" t="str">
        <x:f>IF(MID(F4862,LEN(F4862)-2,1)="1","Earring",IF(MID(F4862,LEN(F4862)-2,1)="2","Necklace",IF(MID(F4862,LEN(F4862)-2,1)="3","Bracelet",IF(MID(F4862,LEN(F4862)-2,1)="4","Ring",IF(MID(F4862,LEN(F4862)-2,1)="5","Anklet","")))))</x:f>
        <x:v>Earring</x:v>
      </x:c>
      <x:c r="H4862" s="1388">
        <x:v>1</x:v>
      </x:c>
      <x:c r="I4862" s="495" t="s">
        <x:v>6487</x:v>
      </x:c>
    </x:row>
    <x:row r="4863" spans="3:9">
      <x:c r="C4863" s="241" t="s">
        <x:v>8353</x:v>
      </x:c>
      <x:c r="D4863" s="240" t="str">
        <x:f t="shared" ref="D4863:D4874" si="101">IF(MID(C4863,LEN(C4863)-2,1)="1","Earring",IF(MID(C4863,LEN(C4863)-2,1)="2","Necklace",IF(MID(C4863,LEN(C4863)-2,1)="3","Bracelet",IF(MID(C4863,LEN(C4863)-2,1)="4","Ring",IF(MID(C4863,LEN(C4863)-2,1)="5","Anklet","")))))</x:f>
        <x:v>Bracelet</x:v>
      </x:c>
      <x:c r="E4863" s="240">
        <x:v>2</x:v>
      </x:c>
      <x:c r="F4863" s="241" t="s">
        <x:v>6014</x:v>
      </x:c>
      <x:c r="G4863" s="240" t="str">
        <x:f>IF(MID(F4863,LEN(F4863)-2,1)="1","Earring",IF(MID(F4863,LEN(F4863)-2,1)="2","Necklace",IF(MID(F4863,LEN(F4863)-2,1)="3","Bracelet",IF(MID(F4863,LEN(F4863)-2,1)="4","Ring",IF(MID(F4863,LEN(F4863)-2,1)="5","Anklet","")))))</x:f>
        <x:v>Earring</x:v>
      </x:c>
      <x:c r="H4863" s="240">
        <x:v>1</x:v>
      </x:c>
      <x:c r="I4863" s="495" t="s">
        <x:v>6487</x:v>
      </x:c>
    </x:row>
    <x:row r="4864" spans="3:9">
      <x:c r="C4864" s="241" t="s">
        <x:v>5527</x:v>
      </x:c>
      <x:c r="D4864" s="240" t="str">
        <x:f t="shared" si="101"/>
        <x:v>Bracelet</x:v>
      </x:c>
      <x:c r="E4864" s="240">
        <x:v>1</x:v>
      </x:c>
      <x:c r="F4864" s="241" t="s">
        <x:v>8353</x:v>
      </x:c>
      <x:c r="G4864" s="240" t="str">
        <x:f>IF(MID(F4864,LEN(F4864)-2,1)="1","Earring",IF(MID(F4864,LEN(F4864)-2,1)="2","Necklace",IF(MID(F4864,LEN(F4864)-2,1)="3","Bracelet",IF(MID(F4864,LEN(F4864)-2,1)="4","Ring",IF(MID(F4864,LEN(F4864)-2,1)="5","Anklet","")))))</x:f>
        <x:v>Bracelet</x:v>
      </x:c>
      <x:c r="H4864" s="240">
        <x:v>2</x:v>
      </x:c>
      <x:c r="I4864" s="495" t="s">
        <x:v>6487</x:v>
      </x:c>
    </x:row>
    <x:row r="4865" spans="3:9">
      <x:c r="C4865" s="241" t="s">
        <x:v>7487</x:v>
      </x:c>
      <x:c r="D4865" s="240" t="str">
        <x:f t="shared" si="101"/>
        <x:v>Earring</x:v>
      </x:c>
      <x:c r="E4865" s="240">
        <x:v>1</x:v>
      </x:c>
      <x:c r="F4865" s="241" t="s">
        <x:v>8515</x:v>
      </x:c>
      <x:c r="G4865" s="240" t="str">
        <x:f>IF(MID(F4865,LEN(F4865)-2,1)="1","Earring",IF(MID(F4865,LEN(F4865)-2,1)="2","Necklace",IF(MID(F4865,LEN(F4865)-2,1)="3","Bracelet",IF(MID(F4865,LEN(F4865)-2,1)="4","Ring",IF(MID(F4865,LEN(F4865)-2,1)="5","Anklet","")))))</x:f>
        <x:v>Necklace</x:v>
      </x:c>
      <x:c r="H4865" s="240">
        <x:v>1</x:v>
      </x:c>
      <x:c r="I4865" s="495"/>
    </x:row>
    <x:row r="4866" spans="3:9">
      <x:c r="C4866" s="241" t="s">
        <x:v>8472</x:v>
      </x:c>
      <x:c r="D4866" s="240" t="str">
        <x:f t="shared" si="101"/>
        <x:v>Earring</x:v>
      </x:c>
      <x:c r="E4866" s="240">
        <x:v>1</x:v>
      </x:c>
      <x:c r="F4866" s="241" t="s">
        <x:v>11178</x:v>
      </x:c>
      <x:c r="G4866" s="240" t="str">
        <x:f>IF(MID(F4866,LEN(F4866)-2,1)="1","Earring",IF(MID(F4866,LEN(F4866)-2,1)="2","Necklace",IF(MID(F4866,LEN(F4866)-2,1)="3","Bracelet",IF(MID(F4866,LEN(F4866)-2,1)="4","Ring",IF(MID(F4866,LEN(F4866)-2,1)="5","Anklet","")))))</x:f>
        <x:v>Ring</x:v>
      </x:c>
      <x:c r="H4866" s="240">
        <x:v>1</x:v>
      </x:c>
      <x:c r="I4866" s="495" t="s">
        <x:v>6487</x:v>
      </x:c>
    </x:row>
    <x:row r="4867" spans="3:9">
      <x:c r="C4867" s="241" t="s">
        <x:v>6014</x:v>
      </x:c>
      <x:c r="D4867" s="240" t="str">
        <x:f t="shared" si="101"/>
        <x:v>Earring</x:v>
      </x:c>
      <x:c r="E4867" s="240">
        <x:v>1</x:v>
      </x:c>
      <x:c r="F4867" s="241" t="s">
        <x:v>12505</x:v>
      </x:c>
      <x:c r="G4867" s="240" t="str">
        <x:f>IF(MID(F4867,LEN(F4867)-2,1)="1","Earring",IF(MID(F4867,LEN(F4867)-2,1)="2","Necklace",IF(MID(F4867,LEN(F4867)-2,1)="3","Bracelet",IF(MID(F4867,LEN(F4867)-2,1)="4","Ring",IF(MID(F4867,LEN(F4867)-2,1)="5","Anklet","")))))</x:f>
        <x:v>Earring</x:v>
      </x:c>
      <x:c r="H4867" s="240">
        <x:v>1</x:v>
      </x:c>
      <x:c r="I4867" s="495" t="s">
        <x:v>6487</x:v>
      </x:c>
    </x:row>
    <x:row r="4868" spans="3:9">
      <x:c r="C4868" s="241" t="s">
        <x:v>12505</x:v>
      </x:c>
      <x:c r="D4868" s="240" t="str">
        <x:f t="shared" si="101"/>
        <x:v>Earring</x:v>
      </x:c>
      <x:c r="E4868" s="240">
        <x:v>1</x:v>
      </x:c>
      <x:c r="F4868" s="241" t="s">
        <x:v>5824</x:v>
      </x:c>
      <x:c r="G4868" s="240" t="str">
        <x:f>IF(MID(F4868,LEN(F4868)-2,1)="1","Earring",IF(MID(F4868,LEN(F4868)-2,1)="2","Necklace",IF(MID(F4868,LEN(F4868)-2,1)="3","Bracelet",IF(MID(F4868,LEN(F4868)-2,1)="4","Ring",IF(MID(F4868,LEN(F4868)-2,1)="5","Anklet","")))))</x:f>
        <x:v>Ring</x:v>
      </x:c>
      <x:c r="H4868" s="240">
        <x:v>1</x:v>
      </x:c>
      <x:c r="I4868" s="495"/>
    </x:row>
    <x:row r="4869" spans="3:9">
      <x:c r="C4869" s="241" t="s">
        <x:v>5494</x:v>
      </x:c>
      <x:c r="D4869" s="240" t="str">
        <x:f t="shared" si="101"/>
        <x:v>Earring</x:v>
      </x:c>
      <x:c r="E4869" s="240">
        <x:v>1</x:v>
      </x:c>
      <x:c r="F4869" s="280" t="s">
        <x:v>5516</x:v>
      </x:c>
      <x:c r="G4869" s="281" t="s">
        <x:v>4007</x:v>
      </x:c>
      <x:c r="H4869" s="281">
        <x:v>1</x:v>
      </x:c>
      <x:c r="I4869" s="495"/>
    </x:row>
    <x:row r="4870" spans="3:9">
      <x:c r="C4870" s="241" t="s">
        <x:v>8515</x:v>
      </x:c>
      <x:c r="D4870" s="240" t="str">
        <x:f t="shared" si="101"/>
        <x:v>Necklace</x:v>
      </x:c>
      <x:c r="E4870" s="240">
        <x:v>1</x:v>
      </x:c>
      <x:c r="F4870" s="280" t="s">
        <x:v>12309</x:v>
      </x:c>
      <x:c r="G4870" s="281" t="s">
        <x:v>9160</x:v>
      </x:c>
      <x:c r="H4870" s="281">
        <x:v>1</x:v>
      </x:c>
      <x:c r="I4870" s="495" t="s">
        <x:v>6487</x:v>
      </x:c>
    </x:row>
    <x:row r="4871" spans="3:9">
      <x:c r="C4871" s="241" t="s">
        <x:v>5918</x:v>
      </x:c>
      <x:c r="D4871" s="240" t="str">
        <x:f t="shared" si="101"/>
        <x:v>Necklace</x:v>
      </x:c>
      <x:c r="E4871" s="240">
        <x:v>1</x:v>
      </x:c>
      <x:c r="F4871" s="280" t="s">
        <x:v>5494</x:v>
      </x:c>
      <x:c r="G4871" s="281" t="str">
        <x:f>IF(MID(F4871,LEN(F4871)-2,1)="1","Earring",IF(MID(F4871,LEN(F4871)-2,1)="2","Necklace",IF(MID(F4871,LEN(F4871)-2,1)="3","Bracelet",IF(MID(F4871,LEN(F4871)-2,1)="4","Ring",IF(MID(F4871,LEN(F4871)-2,1)="5","Anklet","")))))</x:f>
        <x:v>Earring</x:v>
      </x:c>
      <x:c r="H4871" s="281">
        <x:v>1</x:v>
      </x:c>
      <x:c r="I4871" s="495"/>
    </x:row>
    <x:row r="4872" spans="3:9">
      <x:c r="C4872" s="241" t="s">
        <x:v>11269</x:v>
      </x:c>
      <x:c r="D4872" s="240" t="str">
        <x:f t="shared" si="101"/>
        <x:v>Necklace</x:v>
      </x:c>
      <x:c r="E4872" s="240">
        <x:v>1</x:v>
      </x:c>
      <x:c r="F4872" s="280" t="s">
        <x:v>5918</x:v>
      </x:c>
      <x:c r="G4872" s="281" t="str">
        <x:f>IF(MID(F4872,LEN(F4872)-2,1)="1","Earring",IF(MID(F4872,LEN(F4872)-2,1)="2","Necklace",IF(MID(F4872,LEN(F4872)-2,1)="3","Bracelet",IF(MID(F4872,LEN(F4872)-2,1)="4","Ring",IF(MID(F4872,LEN(F4872)-2,1)="5","Anklet","")))))</x:f>
        <x:v>Necklace</x:v>
      </x:c>
      <x:c r="H4872" s="281">
        <x:v>1</x:v>
      </x:c>
      <x:c r="I4872" s="495"/>
    </x:row>
    <x:row r="4873" spans="3:9">
      <x:c r="C4873" s="241" t="s">
        <x:v>11178</x:v>
      </x:c>
      <x:c r="D4873" s="240" t="str">
        <x:f t="shared" si="101"/>
        <x:v>Ring</x:v>
      </x:c>
      <x:c r="E4873" s="240">
        <x:v>1</x:v>
      </x:c>
      <x:c r="F4873" s="280" t="s">
        <x:v>5527</x:v>
      </x:c>
      <x:c r="G4873" s="281" t="str">
        <x:f>IF(MID(F4873,LEN(F4873)-2,1)="1","Earring",IF(MID(F4873,LEN(F4873)-2,1)="2","Necklace",IF(MID(F4873,LEN(F4873)-2,1)="3","Bracelet",IF(MID(F4873,LEN(F4873)-2,1)="4","Ring",IF(MID(F4873,LEN(F4873)-2,1)="5","Anklet","")))))</x:f>
        <x:v>Bracelet</x:v>
      </x:c>
      <x:c r="H4873" s="281">
        <x:v>1</x:v>
      </x:c>
      <x:c r="I4873" s="495"/>
    </x:row>
    <x:row r="4874" spans="3:9">
      <x:c r="C4874" s="241" t="s">
        <x:v>5824</x:v>
      </x:c>
      <x:c r="D4874" s="240" t="str">
        <x:f t="shared" si="101"/>
        <x:v>Ring</x:v>
      </x:c>
      <x:c r="E4874" s="240">
        <x:v>1</x:v>
      </x:c>
      <x:c r="F4874" s="280" t="s">
        <x:v>11269</x:v>
      </x:c>
      <x:c r="G4874" s="281" t="str">
        <x:f>IF(MID(F4874,LEN(F4874)-2,1)="1","Earring",IF(MID(F4874,LEN(F4874)-2,1)="2","Necklace",IF(MID(F4874,LEN(F4874)-2,1)="3","Bracelet",IF(MID(F4874,LEN(F4874)-2,1)="4","Ring",IF(MID(F4874,LEN(F4874)-2,1)="5","Anklet","")))))</x:f>
        <x:v>Necklace</x:v>
      </x:c>
      <x:c r="H4874" s="281">
        <x:v>1</x:v>
      </x:c>
      <x:c r="I4874" s="495"/>
    </x:row>
    <x:row r="4875" spans="5:5">
      <x:c r="E4875" s="240">
        <x:f>SUM(E4861:E4874)</x:f>
        <x:v>15</x:v>
      </x:c>
    </x:row>
    <x:row r="4876" spans="1:9">
      <x:c r="A4876" s="232">
        <x:v>46047</x:v>
      </x:c>
      <x:c r="B4876" s="499" t="s">
        <x:v>10367</x:v>
      </x:c>
      <x:c r="C4876" s="241" t="s">
        <x:v>6087</x:v>
      </x:c>
      <x:c r="D4876" s="240" t="str">
        <x:f t="shared" ref="D4876:D4883" si="102">IF(MID(C4876,LEN(C4876)-2,1)="1","Earring",IF(MID(C4876,LEN(C4876)-2,1)="2","Necklace",IF(MID(C4876,LEN(C4876)-2,1)="3","Bracelet",IF(MID(C4876,LEN(C4876)-2,1)="4","Ring",IF(MID(C4876,LEN(C4876)-2,1)="5","Anklet","")))))</x:f>
        <x:v>Bracelet</x:v>
      </x:c>
      <x:c r="E4876" s="240">
        <x:v>1</x:v>
      </x:c>
      <x:c r="F4876" s="1389" t="s">
        <x:v>2379</x:v>
      </x:c>
      <x:c r="G4876" s="1390" t="str">
        <x:f>IF(MID(F4876,LEN(F4876)-2,1)="1","Earring",IF(MID(F4876,LEN(F4876)-2,1)="2","Necklace",IF(MID(F4876,LEN(F4876)-2,1)="3","Bracelet",IF(MID(F4876,LEN(F4876)-2,1)="4","Ring",IF(MID(F4876,LEN(F4876)-2,1)="5","Anklet","")))))</x:f>
        <x:v>Earring</x:v>
      </x:c>
      <x:c r="H4876" s="1390">
        <x:v>1</x:v>
      </x:c>
      <x:c r="I4876" s="495"/>
    </x:row>
    <x:row r="4877" spans="3:9">
      <x:c r="C4877" s="241" t="s">
        <x:v>2459</x:v>
      </x:c>
      <x:c r="D4877" s="240" t="str">
        <x:f t="shared" si="102"/>
        <x:v>Earring</x:v>
      </x:c>
      <x:c r="E4877" s="240">
        <x:v>1</x:v>
      </x:c>
      <x:c r="F4877" s="241" t="s">
        <x:v>7778</x:v>
      </x:c>
      <x:c r="G4877" s="240" t="str">
        <x:f>IF(MID(F4877,LEN(F4877)-2,1)="1","Earring",IF(MID(F4877,LEN(F4877)-2,1)="2","Necklace",IF(MID(F4877,LEN(F4877)-2,1)="3","Bracelet",IF(MID(F4877,LEN(F4877)-2,1)="4","Ring",IF(MID(F4877,LEN(F4877)-2,1)="5","Anklet","")))))</x:f>
        <x:v>Necklace</x:v>
      </x:c>
      <x:c r="H4877" s="240">
        <x:v>1</x:v>
      </x:c>
      <x:c r="I4877" s="495" t="s">
        <x:v>10339</x:v>
      </x:c>
    </x:row>
    <x:row r="4878" spans="3:9">
      <x:c r="C4878" s="241" t="s">
        <x:v>8347</x:v>
      </x:c>
      <x:c r="D4878" s="240" t="str">
        <x:f t="shared" si="102"/>
        <x:v>Earring</x:v>
      </x:c>
      <x:c r="E4878" s="240">
        <x:v>1</x:v>
      </x:c>
      <x:c r="F4878" s="593" t="s">
        <x:v>5669</x:v>
      </x:c>
      <x:c r="G4878" s="594" t="str">
        <x:f>IF(MID(F4878,LEN(F4878)-2,1)="1","Earring",IF(MID(F4878,LEN(F4878)-2,1)="2","Necklace",IF(MID(F4878,LEN(F4878)-2,1)="3","Bracelet",IF(MID(F4878,LEN(F4878)-2,1)="4","Ring",IF(MID(F4878,LEN(F4878)-2,1)="5","Anklet","")))))</x:f>
        <x:v>Bracelet</x:v>
      </x:c>
      <x:c r="H4878" s="594">
        <x:v>1</x:v>
      </x:c>
      <x:c r="I4878" s="495" t="s">
        <x:v>10339</x:v>
      </x:c>
    </x:row>
    <x:row r="4879" spans="3:9">
      <x:c r="C4879" s="241" t="s">
        <x:v>2354</x:v>
      </x:c>
      <x:c r="D4879" s="240" t="str">
        <x:f t="shared" si="102"/>
        <x:v>Earring</x:v>
      </x:c>
      <x:c r="E4879" s="240">
        <x:v>1</x:v>
      </x:c>
      <x:c r="F4879" s="593" t="s">
        <x:v>6273</x:v>
      </x:c>
      <x:c r="G4879" s="594" t="str">
        <x:f>IF(MID(F4879,LEN(F4879)-2,1)="1","Earring",IF(MID(F4879,LEN(F4879)-2,1)="2","Necklace",IF(MID(F4879,LEN(F4879)-2,1)="3","Bracelet",IF(MID(F4879,LEN(F4879)-2,1)="4","Ring",IF(MID(F4879,LEN(F4879)-2,1)="5","Anklet","")))))</x:f>
        <x:v>Ring</x:v>
      </x:c>
      <x:c r="H4879" s="594">
        <x:v>1</x:v>
      </x:c>
      <x:c r="I4879" s="495" t="s">
        <x:v>6487</x:v>
      </x:c>
    </x:row>
    <x:row r="4880" spans="3:9">
      <x:c r="C4880" s="241" t="s">
        <x:v>11544</x:v>
      </x:c>
      <x:c r="D4880" s="240" t="str">
        <x:f t="shared" si="102"/>
        <x:v>Necklace</x:v>
      </x:c>
      <x:c r="E4880" s="240">
        <x:v>1</x:v>
      </x:c>
      <x:c r="F4880" s="593" t="s">
        <x:v>8347</x:v>
      </x:c>
      <x:c r="G4880" s="594" t="str">
        <x:f>IF(MID(F4880,LEN(F4880)-2,1)="1","Earring",IF(MID(F4880,LEN(F4880)-2,1)="2","Necklace",IF(MID(F4880,LEN(F4880)-2,1)="3","Bracelet",IF(MID(F4880,LEN(F4880)-2,1)="4","Ring",IF(MID(F4880,LEN(F4880)-2,1)="5","Anklet","")))))</x:f>
        <x:v>Earring</x:v>
      </x:c>
      <x:c r="H4880" s="594">
        <x:v>1</x:v>
      </x:c>
      <x:c r="I4880" s="495"/>
    </x:row>
    <x:row r="4881" spans="3:9">
      <x:c r="C4881" s="241" t="s">
        <x:v>9317</x:v>
      </x:c>
      <x:c r="D4881" s="240" t="str">
        <x:f t="shared" si="102"/>
        <x:v>Necklace</x:v>
      </x:c>
      <x:c r="E4881" s="240">
        <x:v>1</x:v>
      </x:c>
      <x:c r="F4881" s="241" t="s">
        <x:v>6224</x:v>
      </x:c>
      <x:c r="G4881" s="240" t="str">
        <x:f>IF(MID(F4881,LEN(F4881)-2,1)="1","Earring",IF(MID(F4881,LEN(F4881)-2,1)="2","Necklace",IF(MID(F4881,LEN(F4881)-2,1)="3","Bracelet",IF(MID(F4881,LEN(F4881)-2,1)="4","Ring",IF(MID(F4881,LEN(F4881)-2,1)="5","Anklet","")))))</x:f>
        <x:v>Ring</x:v>
      </x:c>
      <x:c r="H4881" s="240">
        <x:v>1</x:v>
      </x:c>
      <x:c r="I4881" s="495" t="s">
        <x:v>6487</x:v>
      </x:c>
    </x:row>
    <x:row r="4882" spans="3:9">
      <x:c r="C4882" s="241" t="s">
        <x:v>6273</x:v>
      </x:c>
      <x:c r="D4882" s="240" t="str">
        <x:f t="shared" si="102"/>
        <x:v>Ring</x:v>
      </x:c>
      <x:c r="E4882" s="240">
        <x:v>1</x:v>
      </x:c>
      <x:c r="F4882" s="241" t="s">
        <x:v>9317</x:v>
      </x:c>
      <x:c r="G4882" s="240" t="str">
        <x:f>IF(MID(F4882,LEN(F4882)-2,1)="1","Earring",IF(MID(F4882,LEN(F4882)-2,1)="2","Necklace",IF(MID(F4882,LEN(F4882)-2,1)="3","Bracelet",IF(MID(F4882,LEN(F4882)-2,1)="4","Ring",IF(MID(F4882,LEN(F4882)-2,1)="5","Anklet","")))))</x:f>
        <x:v>Necklace</x:v>
      </x:c>
      <x:c r="H4882" s="240">
        <x:v>1</x:v>
      </x:c>
      <x:c r="I4882" s="495" t="s">
        <x:v>10339</x:v>
      </x:c>
    </x:row>
    <x:row r="4883" spans="3:9">
      <x:c r="C4883" s="241" t="s">
        <x:v>6224</x:v>
      </x:c>
      <x:c r="D4883" s="240" t="str">
        <x:f t="shared" si="102"/>
        <x:v>Ring</x:v>
      </x:c>
      <x:c r="E4883" s="240">
        <x:v>1</x:v>
      </x:c>
      <x:c r="F4883" s="402" t="s">
        <x:v>2354</x:v>
      </x:c>
      <x:c r="G4883" s="403" t="str">
        <x:f>IF(MID(F4883,LEN(F4883)-2,1)="1","Earring",IF(MID(F4883,LEN(F4883)-2,1)="2","Necklace",IF(MID(F4883,LEN(F4883)-2,1)="3","Bracelet",IF(MID(F4883,LEN(F4883)-2,1)="4","Ring",IF(MID(F4883,LEN(F4883)-2,1)="5","Anklet","")))))</x:f>
        <x:v>Earring</x:v>
      </x:c>
      <x:c r="H4883" s="403">
        <x:v>1</x:v>
      </x:c>
      <x:c r="I4883" s="495" t="s">
        <x:v>10339</x:v>
      </x:c>
    </x:row>
    <x:row r="4884" spans="5:5">
      <x:c r="E4884" s="240">
        <x:f>SUM(E4876:E4883)</x:f>
        <x:v>8</x:v>
      </x:c>
    </x:row>
    <x:row r="4885" spans="1:9">
      <x:c r="A4885" s="232">
        <x:v>46048</x:v>
      </x:c>
      <x:c r="B4885" s="499" t="s">
        <x:v>10315</x:v>
      </x:c>
      <x:c r="C4885" s="241" t="s">
        <x:v>11489</x:v>
      </x:c>
      <x:c r="D4885" s="240" t="str">
        <x:f t="shared" ref="D4885:D4887" si="103">IF(MID(C4885,LEN(C4885)-2,1)="1","Earring",IF(MID(C4885,LEN(C4885)-2,1)="2","Necklace",IF(MID(C4885,LEN(C4885)-2,1)="3","Bracelet",IF(MID(C4885,LEN(C4885)-2,1)="4","Ring",IF(MID(C4885,LEN(C4885)-2,1)="5","Anklet","")))))</x:f>
        <x:v>Earring</x:v>
      </x:c>
      <x:c r="E4885" s="240">
        <x:v>1</x:v>
      </x:c>
      <x:c r="F4885" s="402" t="s">
        <x:v>7922</x:v>
      </x:c>
      <x:c r="G4885" s="403" t="str">
        <x:f>IF(MID(F4885,LEN(F4885)-2,1)="1","Earring",IF(MID(F4885,LEN(F4885)-2,1)="2","Necklace",IF(MID(F4885,LEN(F4885)-2,1)="3","Bracelet",IF(MID(F4885,LEN(F4885)-2,1)="4","Ring",IF(MID(F4885,LEN(F4885)-2,1)="5","Anklet","")))))</x:f>
        <x:v>Earring</x:v>
      </x:c>
      <x:c r="H4885" s="403">
        <x:v>1</x:v>
      </x:c>
      <x:c r="I4885" s="495" t="s">
        <x:v>10339</x:v>
      </x:c>
    </x:row>
    <x:row r="4886" spans="3:9">
      <x:c r="C4886" s="241" t="s">
        <x:v>2430</x:v>
      </x:c>
      <x:c r="D4886" s="240" t="str">
        <x:f t="shared" si="103"/>
        <x:v>Earring</x:v>
      </x:c>
      <x:c r="E4886" s="240">
        <x:v>1</x:v>
      </x:c>
      <x:c r="F4886" s="241" t="s">
        <x:v>9054</x:v>
      </x:c>
      <x:c r="G4886" s="240" t="str">
        <x:f>IF(MID(F4886,LEN(F4886)-2,1)="1","Earring",IF(MID(F4886,LEN(F4886)-2,1)="2","Necklace",IF(MID(F4886,LEN(F4886)-2,1)="3","Bracelet",IF(MID(F4886,LEN(F4886)-2,1)="4","Ring",IF(MID(F4886,LEN(F4886)-2,1)="5","Anklet","")))))</x:f>
        <x:v>Necklace</x:v>
      </x:c>
      <x:c r="H4886" s="240">
        <x:v>1</x:v>
      </x:c>
      <x:c r="I4886" s="495" t="s">
        <x:v>10339</x:v>
      </x:c>
    </x:row>
    <x:row r="4887" spans="3:9">
      <x:c r="C4887" s="241" t="s">
        <x:v>9054</x:v>
      </x:c>
      <x:c r="D4887" s="240" t="str">
        <x:f t="shared" si="103"/>
        <x:v>Necklace</x:v>
      </x:c>
      <x:c r="E4887" s="240">
        <x:v>1</x:v>
      </x:c>
      <x:c r="F4887" s="280" t="s">
        <x:v>2430</x:v>
      </x:c>
      <x:c r="G4887" s="281" t="str">
        <x:f>IF(MID(F4887,LEN(F4887)-2,1)="1","Earring",IF(MID(F4887,LEN(F4887)-2,1)="2","Necklace",IF(MID(F4887,LEN(F4887)-2,1)="3","Bracelet",IF(MID(F4887,LEN(F4887)-2,1)="4","Ring",IF(MID(F4887,LEN(F4887)-2,1)="5","Anklet","")))))</x:f>
        <x:v>Earring</x:v>
      </x:c>
      <x:c r="H4887" s="281">
        <x:v>1</x:v>
      </x:c>
      <x:c r="I4887" s="495"/>
    </x:row>
    <x:row r="4888" spans="5:5">
      <x:c r="E4888" s="240">
        <x:f>SUM(E4885:E4887)</x:f>
        <x:v>3</x:v>
      </x:c>
    </x:row>
    <x:row r="4889" spans="1:9">
      <x:c r="A4889" s="232">
        <x:v>46049</x:v>
      </x:c>
      <x:c r="B4889" s="499" t="s">
        <x:v>10377</x:v>
      </x:c>
      <x:c r="C4889" s="241" t="s">
        <x:v>12215</x:v>
      </x:c>
      <x:c r="D4889" s="240" t="s">
        <x:v>4007</x:v>
      </x:c>
      <x:c r="E4889" s="240">
        <x:v>1</x:v>
      </x:c>
      <x:c r="F4889" s="402" t="s">
        <x:v>6027</x:v>
      </x:c>
      <x:c r="G4889" s="403" t="str">
        <x:f>IF(MID(F4889,LEN(F4889)-2,1)="1","Earring",IF(MID(F4889,LEN(F4889)-2,1)="2","Necklace",IF(MID(F4889,LEN(F4889)-2,1)="3","Bracelet",IF(MID(F4889,LEN(F4889)-2,1)="4","Ring",IF(MID(F4889,LEN(F4889)-2,1)="5","Anklet","")))))</x:f>
        <x:v>Necklace</x:v>
      </x:c>
      <x:c r="H4889" s="403">
        <x:v>1</x:v>
      </x:c>
      <x:c r="I4889" s="495"/>
    </x:row>
    <x:row r="4890" spans="3:9">
      <x:c r="C4890" s="241" t="s">
        <x:v>6047</x:v>
      </x:c>
      <x:c r="D4890" s="240" t="str">
        <x:f t="shared" ref="D4890:D4897" si="104">IF(MID(C4890,LEN(C4890)-2,1)="1","Earring",IF(MID(C4890,LEN(C4890)-2,1)="2","Necklace",IF(MID(C4890,LEN(C4890)-2,1)="3","Bracelet",IF(MID(C4890,LEN(C4890)-2,1)="4","Ring",IF(MID(C4890,LEN(C4890)-2,1)="5","Anklet","")))))</x:f>
        <x:v>Bracelet</x:v>
      </x:c>
      <x:c r="E4890" s="240">
        <x:v>1</x:v>
      </x:c>
      <x:c r="F4890" s="402" t="s">
        <x:v>6047</x:v>
      </x:c>
      <x:c r="G4890" s="403" t="str">
        <x:f>IF(MID(F4890,LEN(F4890)-2,1)="1","Earring",IF(MID(F4890,LEN(F4890)-2,1)="2","Necklace",IF(MID(F4890,LEN(F4890)-2,1)="3","Bracelet",IF(MID(F4890,LEN(F4890)-2,1)="4","Ring",IF(MID(F4890,LEN(F4890)-2,1)="5","Anklet","")))))</x:f>
        <x:v>Bracelet</x:v>
      </x:c>
      <x:c r="H4890" s="403">
        <x:v>1</x:v>
      </x:c>
      <x:c r="I4890" s="495"/>
    </x:row>
    <x:row r="4891" spans="3:9">
      <x:c r="C4891" s="241" t="s">
        <x:v>5527</x:v>
      </x:c>
      <x:c r="D4891" s="240" t="str">
        <x:f t="shared" si="104"/>
        <x:v>Bracelet</x:v>
      </x:c>
      <x:c r="E4891" s="240">
        <x:v>1</x:v>
      </x:c>
      <x:c r="F4891" s="402" t="s">
        <x:v>2069</x:v>
      </x:c>
      <x:c r="G4891" s="403" t="str">
        <x:f>IF(MID(F4891,LEN(F4891)-2,1)="1","Earring",IF(MID(F4891,LEN(F4891)-2,1)="2","Necklace",IF(MID(F4891,LEN(F4891)-2,1)="3","Bracelet",IF(MID(F4891,LEN(F4891)-2,1)="4","Ring",IF(MID(F4891,LEN(F4891)-2,1)="5","Anklet","")))))</x:f>
        <x:v>Ring</x:v>
      </x:c>
      <x:c r="H4891" s="403">
        <x:v>1</x:v>
      </x:c>
      <x:c r="I4891" s="495" t="s">
        <x:v>6487</x:v>
      </x:c>
    </x:row>
    <x:row r="4892" spans="3:9">
      <x:c r="C4892" s="241" t="s">
        <x:v>7955</x:v>
      </x:c>
      <x:c r="D4892" s="240" t="str">
        <x:f t="shared" si="104"/>
        <x:v>Earring</x:v>
      </x:c>
      <x:c r="E4892" s="240">
        <x:v>1</x:v>
      </x:c>
      <x:c r="F4892" s="241" t="s">
        <x:v>8420</x:v>
      </x:c>
      <x:c r="G4892" s="240" t="str">
        <x:f>IF(MID(F4892,LEN(F4892)-2,1)="1","Earring",IF(MID(F4892,LEN(F4892)-2,1)="2","Necklace",IF(MID(F4892,LEN(F4892)-2,1)="3","Bracelet",IF(MID(F4892,LEN(F4892)-2,1)="4","Ring",IF(MID(F4892,LEN(F4892)-2,1)="5","Anklet","")))))</x:f>
        <x:v>Necklace</x:v>
      </x:c>
      <x:c r="H4892" s="240">
        <x:v>1</x:v>
      </x:c>
      <x:c r="I4892" s="495" t="s">
        <x:v>10339</x:v>
      </x:c>
    </x:row>
    <x:row r="4893" spans="3:9">
      <x:c r="C4893" s="241" t="s">
        <x:v>6027</x:v>
      </x:c>
      <x:c r="D4893" s="240" t="str">
        <x:f t="shared" si="104"/>
        <x:v>Necklace</x:v>
      </x:c>
      <x:c r="E4893" s="240">
        <x:v>1</x:v>
      </x:c>
      <x:c r="F4893" s="280" t="s">
        <x:v>4415</x:v>
      </x:c>
      <x:c r="G4893" s="281" t="str">
        <x:f>IF(MID(F4893,LEN(F4893)-2,1)="1","Earring",IF(MID(F4893,LEN(F4893)-2,1)="2","Necklace",IF(MID(F4893,LEN(F4893)-2,1)="3","Bracelet",IF(MID(F4893,LEN(F4893)-2,1)="4","Ring",IF(MID(F4893,LEN(F4893)-2,1)="5","Anklet","")))))</x:f>
        <x:v>Ring</x:v>
      </x:c>
      <x:c r="H4893" s="281">
        <x:v>1</x:v>
      </x:c>
      <x:c r="I4893" s="495"/>
    </x:row>
    <x:row r="4894" spans="3:9">
      <x:c r="C4894" s="241" t="s">
        <x:v>8420</x:v>
      </x:c>
      <x:c r="D4894" s="240" t="str">
        <x:f t="shared" si="104"/>
        <x:v>Necklace</x:v>
      </x:c>
      <x:c r="E4894" s="240">
        <x:v>1</x:v>
      </x:c>
      <x:c r="F4894" s="280" t="s">
        <x:v>5918</x:v>
      </x:c>
      <x:c r="G4894" s="281" t="str">
        <x:f>IF(MID(F4894,LEN(F4894)-2,1)="1","Earring",IF(MID(F4894,LEN(F4894)-2,1)="2","Necklace",IF(MID(F4894,LEN(F4894)-2,1)="3","Bracelet",IF(MID(F4894,LEN(F4894)-2,1)="4","Ring",IF(MID(F4894,LEN(F4894)-2,1)="5","Anklet","")))))</x:f>
        <x:v>Necklace</x:v>
      </x:c>
      <x:c r="H4894" s="281">
        <x:v>1</x:v>
      </x:c>
      <x:c r="I4894" s="495"/>
    </x:row>
    <x:row r="4895" spans="3:9">
      <x:c r="C4895" s="241" t="s">
        <x:v>5918</x:v>
      </x:c>
      <x:c r="D4895" s="240" t="str">
        <x:f t="shared" si="104"/>
        <x:v>Necklace</x:v>
      </x:c>
      <x:c r="E4895" s="240">
        <x:v>1</x:v>
      </x:c>
      <x:c r="F4895" s="280" t="s">
        <x:v>5527</x:v>
      </x:c>
      <x:c r="G4895" s="281" t="str">
        <x:f>IF(MID(F4895,LEN(F4895)-2,1)="1","Earring",IF(MID(F4895,LEN(F4895)-2,1)="2","Necklace",IF(MID(F4895,LEN(F4895)-2,1)="3","Bracelet",IF(MID(F4895,LEN(F4895)-2,1)="4","Ring",IF(MID(F4895,LEN(F4895)-2,1)="5","Anklet","")))))</x:f>
        <x:v>Bracelet</x:v>
      </x:c>
      <x:c r="H4895" s="281">
        <x:v>1</x:v>
      </x:c>
      <x:c r="I4895" s="495"/>
    </x:row>
    <x:row r="4896" spans="3:9">
      <x:c r="C4896" s="241" t="s">
        <x:v>2069</x:v>
      </x:c>
      <x:c r="D4896" s="240" t="str">
        <x:f t="shared" si="104"/>
        <x:v>Ring</x:v>
      </x:c>
      <x:c r="E4896" s="240">
        <x:v>1</x:v>
      </x:c>
      <x:c r="F4896" s="280" t="s">
        <x:v>12215</x:v>
      </x:c>
      <x:c r="G4896" s="281" t="s">
        <x:v>4007</x:v>
      </x:c>
      <x:c r="H4896" s="281">
        <x:v>1</x:v>
      </x:c>
      <x:c r="I4896" s="495" t="s">
        <x:v>6487</x:v>
      </x:c>
    </x:row>
    <x:row r="4897" spans="3:9">
      <x:c r="C4897" s="241" t="s">
        <x:v>4415</x:v>
      </x:c>
      <x:c r="D4897" s="240" t="str">
        <x:f t="shared" si="104"/>
        <x:v>Ring</x:v>
      </x:c>
      <x:c r="E4897" s="240">
        <x:v>1</x:v>
      </x:c>
      <x:c r="F4897" s="280" t="s">
        <x:v>7955</x:v>
      </x:c>
      <x:c r="G4897" s="281" t="str">
        <x:f>IF(MID(F4897,LEN(F4897)-2,1)="1","Earring",IF(MID(F4897,LEN(F4897)-2,1)="2","Necklace",IF(MID(F4897,LEN(F4897)-2,1)="3","Bracelet",IF(MID(F4897,LEN(F4897)-2,1)="4","Ring",IF(MID(F4897,LEN(F4897)-2,1)="5","Anklet","")))))</x:f>
        <x:v>Earring</x:v>
      </x:c>
      <x:c r="H4897" s="281">
        <x:v>1</x:v>
      </x:c>
      <x:c r="I4897" s="495"/>
    </x:row>
    <x:row r="4898" spans="5:5">
      <x:c r="E4898" s="240">
        <x:f>SUM(E4889:E4897)</x:f>
        <x:v>9</x:v>
      </x:c>
    </x:row>
    <x:row r="4899" spans="1:9">
      <x:c r="A4899" s="232">
        <x:v>46050</x:v>
      </x:c>
      <x:c r="B4899" s="499" t="s">
        <x:v>10352</x:v>
      </x:c>
      <x:c r="C4899" s="241" t="s">
        <x:v>4400</x:v>
      </x:c>
      <x:c r="D4899" s="240" t="str">
        <x:f t="shared" ref="D4899:D4902" si="105">IF(MID(C4899,LEN(C4899)-2,1)="1","Earring",IF(MID(C4899,LEN(C4899)-2,1)="2","Necklace",IF(MID(C4899,LEN(C4899)-2,1)="3","Bracelet",IF(MID(C4899,LEN(C4899)-2,1)="4","Ring",IF(MID(C4899,LEN(C4899)-2,1)="5","Anklet","")))))</x:f>
        <x:v>Bracelet</x:v>
      </x:c>
      <x:c r="E4899" s="240">
        <x:v>1</x:v>
      </x:c>
      <x:c r="F4899" s="241" t="s">
        <x:v>11205</x:v>
      </x:c>
      <x:c r="G4899" s="240" t="str">
        <x:f>IF(MID(F4899,LEN(F4899)-2,1)="1","Earring",IF(MID(F4899,LEN(F4899)-2,1)="2","Necklace",IF(MID(F4899,LEN(F4899)-2,1)="3","Bracelet",IF(MID(F4899,LEN(F4899)-2,1)="4","Ring",IF(MID(F4899,LEN(F4899)-2,1)="5","Anklet","")))))</x:f>
        <x:v>Earring</x:v>
      </x:c>
      <x:c r="H4899" s="240">
        <x:v>1</x:v>
      </x:c>
      <x:c r="I4899" s="495" t="s">
        <x:v>10339</x:v>
      </x:c>
    </x:row>
    <x:row r="4900" spans="3:9">
      <x:c r="C4900" s="241" t="s">
        <x:v>12463</x:v>
      </x:c>
      <x:c r="D4900" s="240" t="str">
        <x:f t="shared" si="105"/>
        <x:v>Earring</x:v>
      </x:c>
      <x:c r="E4900" s="240">
        <x:v>1</x:v>
      </x:c>
      <x:c r="F4900" s="402" t="s">
        <x:v>2101</x:v>
      </x:c>
      <x:c r="G4900" s="403" t="s">
        <x:v>9210</x:v>
      </x:c>
      <x:c r="H4900" s="403">
        <x:v>1</x:v>
      </x:c>
      <x:c r="I4900" s="495" t="s">
        <x:v>6487</x:v>
      </x:c>
    </x:row>
    <x:row r="4901" spans="3:9">
      <x:c r="C4901" s="241" t="s">
        <x:v>5494</x:v>
      </x:c>
      <x:c r="D4901" s="240" t="str">
        <x:f t="shared" si="105"/>
        <x:v>Earring</x:v>
      </x:c>
      <x:c r="E4901" s="240">
        <x:v>1</x:v>
      </x:c>
      <x:c r="F4901" s="241" t="s">
        <x:v>4400</x:v>
      </x:c>
      <x:c r="G4901" s="240" t="str">
        <x:f>IF(MID(F4901,LEN(F4901)-2,1)="1","Earring",IF(MID(F4901,LEN(F4901)-2,1)="2","Necklace",IF(MID(F4901,LEN(F4901)-2,1)="3","Bracelet",IF(MID(F4901,LEN(F4901)-2,1)="4","Ring",IF(MID(F4901,LEN(F4901)-2,1)="5","Anklet","")))))</x:f>
        <x:v>Bracelet</x:v>
      </x:c>
      <x:c r="H4901" s="240">
        <x:v>1</x:v>
      </x:c>
      <x:c r="I4901" s="495"/>
    </x:row>
    <x:row r="4902" spans="3:9">
      <x:c r="C4902" s="241" t="s">
        <x:v>4510</x:v>
      </x:c>
      <x:c r="D4902" s="240" t="str">
        <x:f t="shared" si="105"/>
        <x:v>Earring</x:v>
      </x:c>
      <x:c r="E4902" s="240">
        <x:v>1</x:v>
      </x:c>
      <x:c r="F4902" s="241" t="s">
        <x:v>6027</x:v>
      </x:c>
      <x:c r="G4902" s="240" t="str">
        <x:f>IF(MID(F4902,LEN(F4902)-2,1)="1","Earring",IF(MID(F4902,LEN(F4902)-2,1)="2","Necklace",IF(MID(F4902,LEN(F4902)-2,1)="3","Bracelet",IF(MID(F4902,LEN(F4902)-2,1)="4","Ring",IF(MID(F4902,LEN(F4902)-2,1)="5","Anklet","")))))</x:f>
        <x:v>Necklace</x:v>
      </x:c>
      <x:c r="H4902" s="240">
        <x:v>1</x:v>
      </x:c>
      <x:c r="I4902" s="495" t="s">
        <x:v>6487</x:v>
      </x:c>
    </x:row>
    <x:row r="4903" spans="3:9">
      <x:c r="C4903" s="241" t="s">
        <x:v>2101</x:v>
      </x:c>
      <x:c r="D4903" s="240" t="s">
        <x:v>9210</x:v>
      </x:c>
      <x:c r="E4903" s="240">
        <x:v>1</x:v>
      </x:c>
      <x:c r="F4903" s="280" t="s">
        <x:v>5494</x:v>
      </x:c>
      <x:c r="G4903" s="281" t="str">
        <x:f>IF(MID(F4903,LEN(F4903)-2,1)="1","Earring",IF(MID(F4903,LEN(F4903)-2,1)="2","Necklace",IF(MID(F4903,LEN(F4903)-2,1)="3","Bracelet",IF(MID(F4903,LEN(F4903)-2,1)="4","Ring",IF(MID(F4903,LEN(F4903)-2,1)="5","Anklet","")))))</x:f>
        <x:v>Earring</x:v>
      </x:c>
      <x:c r="H4903" s="281">
        <x:v>1</x:v>
      </x:c>
      <x:c r="I4903" s="495" t="s">
        <x:v>6487</x:v>
      </x:c>
    </x:row>
    <x:row r="4904" spans="3:9">
      <x:c r="C4904" s="241" t="s">
        <x:v>12475</x:v>
      </x:c>
      <x:c r="D4904" s="240" t="s">
        <x:v>9210</x:v>
      </x:c>
      <x:c r="E4904" s="240">
        <x:v>1</x:v>
      </x:c>
      <x:c r="F4904" s="280" t="s">
        <x:v>12475</x:v>
      </x:c>
      <x:c r="G4904" s="281" t="s">
        <x:v>9210</x:v>
      </x:c>
      <x:c r="H4904" s="281">
        <x:v>1</x:v>
      </x:c>
      <x:c r="I4904" s="495" t="s">
        <x:v>10339</x:v>
      </x:c>
    </x:row>
    <x:row r="4905" spans="3:9">
      <x:c r="C4905" s="241" t="s">
        <x:v>6027</x:v>
      </x:c>
      <x:c r="D4905" s="240" t="str">
        <x:f>IF(MID(C4905,LEN(C4905)-2,1)="1","Earring",IF(MID(C4905,LEN(C4905)-2,1)="2","Necklace",IF(MID(C4905,LEN(C4905)-2,1)="3","Bracelet",IF(MID(C4905,LEN(C4905)-2,1)="4","Ring",IF(MID(C4905,LEN(C4905)-2,1)="5","Anklet","")))))</x:f>
        <x:v>Necklace</x:v>
      </x:c>
      <x:c r="E4905" s="240">
        <x:v>1</x:v>
      </x:c>
      <x:c r="F4905" s="280" t="s">
        <x:v>4510</x:v>
      </x:c>
      <x:c r="G4905" s="281" t="str">
        <x:f>IF(MID(F4905,LEN(F4905)-2,1)="1","Earring",IF(MID(F4905,LEN(F4905)-2,1)="2","Necklace",IF(MID(F4905,LEN(F4905)-2,1)="3","Bracelet",IF(MID(F4905,LEN(F4905)-2,1)="4","Ring",IF(MID(F4905,LEN(F4905)-2,1)="5","Anklet","")))))</x:f>
        <x:v>Earring</x:v>
      </x:c>
      <x:c r="H4905" s="281">
        <x:v>1</x:v>
      </x:c>
      <x:c r="I4905" s="495"/>
    </x:row>
    <x:row r="4906" spans="5:5">
      <x:c r="E4906" s="240">
        <x:f>SUM(E4899:E4905)</x:f>
        <x:v>7</x:v>
      </x:c>
    </x:row>
    <x:row r="4907" spans="1:9">
      <x:c r="A4907" s="232">
        <x:v>46051</x:v>
      </x:c>
      <x:c r="B4907" s="499" t="s">
        <x:v>10335</x:v>
      </x:c>
      <x:c r="C4907" s="241" t="s">
        <x:v>4562</x:v>
      </x:c>
      <x:c r="D4907" s="240" t="s">
        <x:v>4007</x:v>
      </x:c>
      <x:c r="E4907" s="240">
        <x:v>1</x:v>
      </x:c>
      <x:c r="F4907" s="1408" t="s">
        <x:v>4562</x:v>
      </x:c>
      <x:c r="G4907" s="1409" t="s">
        <x:v>4007</x:v>
      </x:c>
      <x:c r="H4907" s="1409">
        <x:v>1</x:v>
      </x:c>
      <x:c r="I4907" s="495" t="s">
        <x:v>10339</x:v>
      </x:c>
    </x:row>
    <x:row r="4908" spans="3:9">
      <x:c r="C4908" s="241" t="s">
        <x:v>6292</x:v>
      </x:c>
      <x:c r="D4908" s="240" t="str">
        <x:f t="shared" ref="D4908:D4913" si="106">IF(MID(C4908,LEN(C4908)-2,1)="1","Earring",IF(MID(C4908,LEN(C4908)-2,1)="2","Necklace",IF(MID(C4908,LEN(C4908)-2,1)="3","Bracelet",IF(MID(C4908,LEN(C4908)-2,1)="4","Ring",IF(MID(C4908,LEN(C4908)-2,1)="5","Anklet","")))))</x:f>
        <x:v>Bracelet</x:v>
      </x:c>
      <x:c r="E4908" s="240">
        <x:v>1</x:v>
      </x:c>
      <x:c r="F4908" s="241" t="s">
        <x:v>8339</x:v>
      </x:c>
      <x:c r="G4908" s="240" t="str">
        <x:f>IF(MID(F4908,LEN(F4908)-2,1)="1","Earring",IF(MID(F4908,LEN(F4908)-2,1)="2","Necklace",IF(MID(F4908,LEN(F4908)-2,1)="3","Bracelet",IF(MID(F4908,LEN(F4908)-2,1)="4","Ring",IF(MID(F4908,LEN(F4908)-2,1)="5","Anklet","")))))</x:f>
        <x:v>Ring</x:v>
      </x:c>
      <x:c r="H4908" s="240">
        <x:v>1</x:v>
      </x:c>
      <x:c r="I4908" s="495"/>
    </x:row>
    <x:row r="4909" spans="3:9">
      <x:c r="C4909" s="241" t="s">
        <x:v>5494</x:v>
      </x:c>
      <x:c r="D4909" s="240" t="str">
        <x:f t="shared" si="106"/>
        <x:v>Earring</x:v>
      </x:c>
      <x:c r="E4909" s="240">
        <x:v>1</x:v>
      </x:c>
      <x:c r="F4909" s="402" t="s">
        <x:v>9152</x:v>
      </x:c>
      <x:c r="G4909" s="403" t="str">
        <x:f>IF(MID(F4909,LEN(F4909)-2,1)="1","Earring",IF(MID(F4909,LEN(F4909)-2,1)="2","Necklace",IF(MID(F4909,LEN(F4909)-2,1)="3","Bracelet",IF(MID(F4909,LEN(F4909)-2,1)="4","Ring",IF(MID(F4909,LEN(F4909)-2,1)="5","Anklet","")))))</x:f>
        <x:v>Ring</x:v>
      </x:c>
      <x:c r="H4909" s="403">
        <x:v>1</x:v>
      </x:c>
      <x:c r="I4909" s="495"/>
    </x:row>
    <x:row r="4910" spans="3:9">
      <x:c r="C4910" s="241" t="s">
        <x:v>8339</x:v>
      </x:c>
      <x:c r="D4910" s="240" t="str">
        <x:f t="shared" si="106"/>
        <x:v>Ring</x:v>
      </x:c>
      <x:c r="E4910" s="240">
        <x:v>1</x:v>
      </x:c>
      <x:c r="F4910" s="241" t="s">
        <x:v>5494</x:v>
      </x:c>
      <x:c r="G4910" s="240" t="str">
        <x:f>IF(MID(F4910,LEN(F4910)-2,1)="1","Earring",IF(MID(F4910,LEN(F4910)-2,1)="2","Necklace",IF(MID(F4910,LEN(F4910)-2,1)="3","Bracelet",IF(MID(F4910,LEN(F4910)-2,1)="4","Ring",IF(MID(F4910,LEN(F4910)-2,1)="5","Anklet","")))))</x:f>
        <x:v>Earring</x:v>
      </x:c>
      <x:c r="H4910" s="240">
        <x:v>1</x:v>
      </x:c>
      <x:c r="I4910" s="495" t="s">
        <x:v>10339</x:v>
      </x:c>
    </x:row>
    <x:row r="4911" spans="3:9">
      <x:c r="C4911" s="241" t="s">
        <x:v>9152</x:v>
      </x:c>
      <x:c r="D4911" s="240" t="str">
        <x:f t="shared" si="106"/>
        <x:v>Ring</x:v>
      </x:c>
      <x:c r="E4911" s="240">
        <x:v>1</x:v>
      </x:c>
      <x:c r="F4911" s="280" t="s">
        <x:v>6292</x:v>
      </x:c>
      <x:c r="G4911" s="281" t="str">
        <x:f>IF(MID(F4911,LEN(F4911)-2,1)="1","Earring",IF(MID(F4911,LEN(F4911)-2,1)="2","Necklace",IF(MID(F4911,LEN(F4911)-2,1)="3","Bracelet",IF(MID(F4911,LEN(F4911)-2,1)="4","Ring",IF(MID(F4911,LEN(F4911)-2,1)="5","Anklet","")))))</x:f>
        <x:v>Bracelet</x:v>
      </x:c>
      <x:c r="H4911" s="281">
        <x:v>1</x:v>
      </x:c>
      <x:c r="I4911" s="495"/>
    </x:row>
    <x:row r="4912" spans="3:9">
      <x:c r="C4912" s="241" t="s">
        <x:v>6051</x:v>
      </x:c>
      <x:c r="D4912" s="240" t="str">
        <x:f t="shared" si="106"/>
        <x:v>Ring</x:v>
      </x:c>
      <x:c r="E4912" s="240">
        <x:v>2</x:v>
      </x:c>
      <x:c r="F4912" s="280" t="s">
        <x:v>6051</x:v>
      </x:c>
      <x:c r="G4912" s="281" t="str">
        <x:f>IF(MID(F4912,LEN(F4912)-2,1)="1","Earring",IF(MID(F4912,LEN(F4912)-2,1)="2","Necklace",IF(MID(F4912,LEN(F4912)-2,1)="3","Bracelet",IF(MID(F4912,LEN(F4912)-2,1)="4","Ring",IF(MID(F4912,LEN(F4912)-2,1)="5","Anklet","")))))</x:f>
        <x:v>Ring</x:v>
      </x:c>
      <x:c r="H4912" s="281">
        <x:v>2</x:v>
      </x:c>
      <x:c r="I4912" s="495"/>
    </x:row>
    <x:row r="4913" spans="3:9">
      <x:c r="C4913" s="241" t="s">
        <x:v>6006</x:v>
      </x:c>
      <x:c r="D4913" s="240" t="str">
        <x:f t="shared" si="106"/>
        <x:v>Ring</x:v>
      </x:c>
      <x:c r="E4913" s="240">
        <x:v>1</x:v>
      </x:c>
      <x:c r="F4913" s="280" t="s">
        <x:v>6006</x:v>
      </x:c>
      <x:c r="G4913" s="281" t="str">
        <x:f>IF(MID(F4913,LEN(F4913)-2,1)="1","Earring",IF(MID(F4913,LEN(F4913)-2,1)="2","Necklace",IF(MID(F4913,LEN(F4913)-2,1)="3","Bracelet",IF(MID(F4913,LEN(F4913)-2,1)="4","Ring",IF(MID(F4913,LEN(F4913)-2,1)="5","Anklet","")))))</x:f>
        <x:v>Ring</x:v>
      </x:c>
      <x:c r="H4913" s="281">
        <x:v>1</x:v>
      </x:c>
      <x:c r="I4913" s="495"/>
    </x:row>
    <x:row r="4914" spans="5:5">
      <x:c r="E4914" s="240">
        <x:f>SUM(E4907:E4913)</x:f>
        <x:v>8</x:v>
      </x:c>
    </x:row>
    <x:row r="4915" spans="1:9">
      <x:c r="A4915" s="232">
        <x:v>46052</x:v>
      </x:c>
      <x:c r="B4915" s="499" t="s">
        <x:v>10292</x:v>
      </x:c>
      <x:c r="C4915" s="241" t="s">
        <x:v>4421</x:v>
      </x:c>
      <x:c r="D4915" s="240" t="str">
        <x:f t="shared" ref="D4915:D4928" si="107">IF(MID(C4915,LEN(C4915)-2,1)="1","Earring",IF(MID(C4915,LEN(C4915)-2,1)="2","Necklace",IF(MID(C4915,LEN(C4915)-2,1)="3","Bracelet",IF(MID(C4915,LEN(C4915)-2,1)="4","Ring",IF(MID(C4915,LEN(C4915)-2,1)="5","Anklet","")))))</x:f>
        <x:v>Bracelet</x:v>
      </x:c>
      <x:c r="E4915" s="240">
        <x:v>1</x:v>
      </x:c>
      <x:c r="F4915" s="641" t="s">
        <x:v>7554</x:v>
      </x:c>
      <x:c r="G4915" s="642" t="str">
        <x:f>IF(MID(F4915,LEN(F4915)-2,1)="1","Earring",IF(MID(F4915,LEN(F4915)-2,1)="2","Necklace",IF(MID(F4915,LEN(F4915)-2,1)="3","Bracelet",IF(MID(F4915,LEN(F4915)-2,1)="4","Ring",IF(MID(F4915,LEN(F4915)-2,1)="5","Anklet","")))))</x:f>
        <x:v>Earring</x:v>
      </x:c>
      <x:c r="H4915" s="642">
        <x:v>1</x:v>
      </x:c>
      <x:c r="I4915" s="495"/>
    </x:row>
    <x:row r="4916" spans="3:9">
      <x:c r="C4916" s="241" t="s">
        <x:v>5952</x:v>
      </x:c>
      <x:c r="D4916" s="240" t="str">
        <x:f t="shared" si="107"/>
        <x:v>Bracelet</x:v>
      </x:c>
      <x:c r="E4916" s="240">
        <x:v>1</x:v>
      </x:c>
      <x:c r="F4916" s="641" t="s">
        <x:v>2188</x:v>
      </x:c>
      <x:c r="G4916" s="642" t="str">
        <x:f>IF(MID(F4916,LEN(F4916)-2,1)="1","Earring",IF(MID(F4916,LEN(F4916)-2,1)="2","Necklace",IF(MID(F4916,LEN(F4916)-2,1)="3","Bracelet",IF(MID(F4916,LEN(F4916)-2,1)="4","Ring",IF(MID(F4916,LEN(F4916)-2,1)="5","Anklet","")))))</x:f>
        <x:v>Earring</x:v>
      </x:c>
      <x:c r="H4916" s="642">
        <x:v>1</x:v>
      </x:c>
      <x:c r="I4916" s="495"/>
    </x:row>
    <x:row r="4917" spans="3:9">
      <x:c r="C4917" s="241" t="s">
        <x:v>6047</x:v>
      </x:c>
      <x:c r="D4917" s="240" t="str">
        <x:f t="shared" si="107"/>
        <x:v>Bracelet</x:v>
      </x:c>
      <x:c r="E4917" s="240">
        <x:v>1</x:v>
      </x:c>
      <x:c r="F4917" s="241" t="s">
        <x:v>12732</x:v>
      </x:c>
      <x:c r="G4917" s="240" t="str">
        <x:f>IF(MID(F4917,LEN(F4917)-2,1)="1","Earring",IF(MID(F4917,LEN(F4917)-2,1)="2","Necklace",IF(MID(F4917,LEN(F4917)-2,1)="3","Bracelet",IF(MID(F4917,LEN(F4917)-2,1)="4","Ring",IF(MID(F4917,LEN(F4917)-2,1)="5","Anklet","")))))</x:f>
        <x:v>Ring</x:v>
      </x:c>
      <x:c r="H4917" s="240">
        <x:v>1</x:v>
      </x:c>
      <x:c r="I4917" s="495" t="s">
        <x:v>10339</x:v>
      </x:c>
    </x:row>
    <x:row r="4918" spans="3:9">
      <x:c r="C4918" s="241" t="s">
        <x:v>7534</x:v>
      </x:c>
      <x:c r="D4918" s="240" t="str">
        <x:f t="shared" si="107"/>
        <x:v>Bracelet</x:v>
      </x:c>
      <x:c r="E4918" s="240">
        <x:v>1</x:v>
      </x:c>
      <x:c r="F4918" s="241" t="s">
        <x:v>5989</x:v>
      </x:c>
      <x:c r="G4918" s="240" t="str">
        <x:f>IF(MID(F4918,LEN(F4918)-2,1)="1","Earring",IF(MID(F4918,LEN(F4918)-2,1)="2","Necklace",IF(MID(F4918,LEN(F4918)-2,1)="3","Bracelet",IF(MID(F4918,LEN(F4918)-2,1)="4","Ring",IF(MID(F4918,LEN(F4918)-2,1)="5","Anklet","")))))</x:f>
        <x:v>Ring</x:v>
      </x:c>
      <x:c r="H4918" s="240">
        <x:v>1</x:v>
      </x:c>
      <x:c r="I4918" s="495" t="s">
        <x:v>10339</x:v>
      </x:c>
    </x:row>
    <x:row r="4919" spans="3:9">
      <x:c r="C4919" s="241" t="s">
        <x:v>2469</x:v>
      </x:c>
      <x:c r="D4919" s="240" t="str">
        <x:f t="shared" si="107"/>
        <x:v>Bracelet</x:v>
      </x:c>
      <x:c r="E4919" s="240">
        <x:v>1</x:v>
      </x:c>
      <x:c r="F4919" s="1416" t="s">
        <x:v>9083</x:v>
      </x:c>
      <x:c r="G4919" s="1417" t="str">
        <x:f>IF(MID(F4919,LEN(F4919)-2,1)="1","Earring",IF(MID(F4919,LEN(F4919)-2,1)="2","Necklace",IF(MID(F4919,LEN(F4919)-2,1)="3","Bracelet",IF(MID(F4919,LEN(F4919)-2,1)="4","Ring",IF(MID(F4919,LEN(F4919)-2,1)="5","Anklet","")))))</x:f>
        <x:v>Earring</x:v>
      </x:c>
      <x:c r="H4919" s="1417">
        <x:v>1</x:v>
      </x:c>
      <x:c r="I4919" s="495"/>
    </x:row>
    <x:row r="4920" spans="3:9">
      <x:c r="C4920" s="241" t="s">
        <x:v>7554</x:v>
      </x:c>
      <x:c r="D4920" s="240" t="str">
        <x:f t="shared" si="107"/>
        <x:v>Earring</x:v>
      </x:c>
      <x:c r="E4920" s="240">
        <x:v>1</x:v>
      </x:c>
      <x:c r="F4920" s="1416" t="s">
        <x:v>4421</x:v>
      </x:c>
      <x:c r="G4920" s="1417" t="str">
        <x:f>IF(MID(F4920,LEN(F4920)-2,1)="1","Earring",IF(MID(F4920,LEN(F4920)-2,1)="2","Necklace",IF(MID(F4920,LEN(F4920)-2,1)="3","Bracelet",IF(MID(F4920,LEN(F4920)-2,1)="4","Ring",IF(MID(F4920,LEN(F4920)-2,1)="5","Anklet","")))))</x:f>
        <x:v>Bracelet</x:v>
      </x:c>
      <x:c r="H4920" s="1417">
        <x:v>1</x:v>
      </x:c>
      <x:c r="I4920" s="495"/>
    </x:row>
    <x:row r="4921" spans="3:9">
      <x:c r="C4921" s="241" t="s">
        <x:v>2188</x:v>
      </x:c>
      <x:c r="D4921" s="240" t="str">
        <x:f t="shared" si="107"/>
        <x:v>Earring</x:v>
      </x:c>
      <x:c r="E4921" s="240">
        <x:v>1</x:v>
      </x:c>
      <x:c r="F4921" s="241" t="s">
        <x:v>4457</x:v>
      </x:c>
      <x:c r="G4921" s="240" t="str">
        <x:f>IF(MID(F4921,LEN(F4921)-2,1)="1","Earring",IF(MID(F4921,LEN(F4921)-2,1)="2","Necklace",IF(MID(F4921,LEN(F4921)-2,1)="3","Bracelet",IF(MID(F4921,LEN(F4921)-2,1)="4","Ring",IF(MID(F4921,LEN(F4921)-2,1)="5","Anklet","")))))</x:f>
        <x:v>Necklace</x:v>
      </x:c>
      <x:c r="H4921" s="240">
        <x:v>1</x:v>
      </x:c>
      <x:c r="I4921" s="495" t="s">
        <x:v>10339</x:v>
      </x:c>
    </x:row>
    <x:row r="4922" spans="3:9">
      <x:c r="C4922" s="241" t="s">
        <x:v>9083</x:v>
      </x:c>
      <x:c r="D4922" s="240" t="str">
        <x:f t="shared" si="107"/>
        <x:v>Earring</x:v>
      </x:c>
      <x:c r="E4922" s="240">
        <x:v>1</x:v>
      </x:c>
      <x:c r="F4922" s="633" t="s">
        <x:v>2019</x:v>
      </x:c>
      <x:c r="G4922" s="634" t="str">
        <x:f>IF(MID(F4922,LEN(F4922)-2,1)="1","Earring",IF(MID(F4922,LEN(F4922)-2,1)="2","Necklace",IF(MID(F4922,LEN(F4922)-2,1)="3","Bracelet",IF(MID(F4922,LEN(F4922)-2,1)="4","Ring",IF(MID(F4922,LEN(F4922)-2,1)="5","Anklet","")))))</x:f>
        <x:v>Earring</x:v>
      </x:c>
      <x:c r="H4922" s="634">
        <x:v>1</x:v>
      </x:c>
      <x:c r="I4922" s="495" t="s">
        <x:v>6487</x:v>
      </x:c>
    </x:row>
    <x:row r="4923" spans="3:9">
      <x:c r="C4923" s="241" t="s">
        <x:v>2019</x:v>
      </x:c>
      <x:c r="D4923" s="240" t="str">
        <x:f t="shared" si="107"/>
        <x:v>Earring</x:v>
      </x:c>
      <x:c r="E4923" s="240">
        <x:v>1</x:v>
      </x:c>
      <x:c r="F4923" s="633" t="s">
        <x:v>6263</x:v>
      </x:c>
      <x:c r="G4923" s="634" t="s">
        <x:v>9210</x:v>
      </x:c>
      <x:c r="H4923" s="634">
        <x:v>2</x:v>
      </x:c>
      <x:c r="I4923" s="495"/>
    </x:row>
    <x:row r="4924" spans="3:9">
      <x:c r="C4924" s="241" t="s">
        <x:v>7776</x:v>
      </x:c>
      <x:c r="D4924" s="240" t="str">
        <x:f t="shared" si="107"/>
        <x:v>Earring</x:v>
      </x:c>
      <x:c r="E4924" s="240">
        <x:v>1</x:v>
      </x:c>
      <x:c r="F4924" s="241" t="s">
        <x:v>9290</x:v>
      </x:c>
      <x:c r="G4924" s="240" t="str">
        <x:f>IF(MID(F4924,LEN(F4924)-2,1)="1","Earring",IF(MID(F4924,LEN(F4924)-2,1)="2","Necklace",IF(MID(F4924,LEN(F4924)-2,1)="3","Bracelet",IF(MID(F4924,LEN(F4924)-2,1)="4","Ring",IF(MID(F4924,LEN(F4924)-2,1)="5","Anklet","")))))</x:f>
        <x:v>Necklace</x:v>
      </x:c>
      <x:c r="H4924" s="240">
        <x:v>1</x:v>
      </x:c>
      <x:c r="I4924" s="495" t="s">
        <x:v>10339</x:v>
      </x:c>
    </x:row>
    <x:row r="4925" spans="3:9">
      <x:c r="C4925" s="241" t="s">
        <x:v>12663</x:v>
      </x:c>
      <x:c r="D4925" s="240" t="str">
        <x:f t="shared" si="107"/>
        <x:v>Earring</x:v>
      </x:c>
      <x:c r="E4925" s="240">
        <x:v>1</x:v>
      </x:c>
      <x:c r="F4925" s="241" t="s">
        <x:v>5952</x:v>
      </x:c>
      <x:c r="G4925" s="240" t="str">
        <x:f>IF(MID(F4925,LEN(F4925)-2,1)="1","Earring",IF(MID(F4925,LEN(F4925)-2,1)="2","Necklace",IF(MID(F4925,LEN(F4925)-2,1)="3","Bracelet",IF(MID(F4925,LEN(F4925)-2,1)="4","Ring",IF(MID(F4925,LEN(F4925)-2,1)="5","Anklet","")))))</x:f>
        <x:v>Bracelet</x:v>
      </x:c>
      <x:c r="H4925" s="240">
        <x:v>1</x:v>
      </x:c>
      <x:c r="I4925" s="495"/>
    </x:row>
    <x:row r="4926" spans="3:9">
      <x:c r="C4926" s="241" t="s">
        <x:v>6033</x:v>
      </x:c>
      <x:c r="D4926" s="240" t="str">
        <x:f t="shared" si="107"/>
        <x:v>Earring</x:v>
      </x:c>
      <x:c r="E4926" s="240">
        <x:v>1</x:v>
      </x:c>
      <x:c r="F4926" s="241" t="s">
        <x:v>6047</x:v>
      </x:c>
      <x:c r="G4926" s="240" t="str">
        <x:f>IF(MID(F4926,LEN(F4926)-2,1)="1","Earring",IF(MID(F4926,LEN(F4926)-2,1)="2","Necklace",IF(MID(F4926,LEN(F4926)-2,1)="3","Bracelet",IF(MID(F4926,LEN(F4926)-2,1)="4","Ring",IF(MID(F4926,LEN(F4926)-2,1)="5","Anklet","")))))</x:f>
        <x:v>Bracelet</x:v>
      </x:c>
      <x:c r="H4926" s="240">
        <x:v>1</x:v>
      </x:c>
      <x:c r="I4926" s="495" t="s">
        <x:v>6487</x:v>
      </x:c>
    </x:row>
    <x:row r="4927" spans="3:9">
      <x:c r="C4927" s="241" t="s">
        <x:v>5468</x:v>
      </x:c>
      <x:c r="D4927" s="240" t="str">
        <x:f t="shared" si="107"/>
        <x:v>Earring</x:v>
      </x:c>
      <x:c r="E4927" s="240">
        <x:v>1</x:v>
      </x:c>
      <x:c r="F4927" s="402" t="s">
        <x:v>7776</x:v>
      </x:c>
      <x:c r="G4927" s="403" t="str">
        <x:f>IF(MID(F4927,LEN(F4927)-2,1)="1","Earring",IF(MID(F4927,LEN(F4927)-2,1)="2","Necklace",IF(MID(F4927,LEN(F4927)-2,1)="3","Bracelet",IF(MID(F4927,LEN(F4927)-2,1)="4","Ring",IF(MID(F4927,LEN(F4927)-2,1)="5","Anklet","")))))</x:f>
        <x:v>Earring</x:v>
      </x:c>
      <x:c r="H4927" s="403">
        <x:v>1</x:v>
      </x:c>
      <x:c r="I4927" s="495" t="s">
        <x:v>10339</x:v>
      </x:c>
    </x:row>
    <x:row r="4928" spans="3:9">
      <x:c r="C4928" s="241" t="s">
        <x:v>6042</x:v>
      </x:c>
      <x:c r="D4928" s="240" t="str">
        <x:f t="shared" si="107"/>
        <x:v>Earring</x:v>
      </x:c>
      <x:c r="E4928" s="240">
        <x:v>1</x:v>
      </x:c>
      <x:c r="F4928" s="402" t="s">
        <x:v>7534</x:v>
      </x:c>
      <x:c r="G4928" s="403" t="str">
        <x:f>IF(MID(F4928,LEN(F4928)-2,1)="1","Earring",IF(MID(F4928,LEN(F4928)-2,1)="2","Necklace",IF(MID(F4928,LEN(F4928)-2,1)="3","Bracelet",IF(MID(F4928,LEN(F4928)-2,1)="4","Ring",IF(MID(F4928,LEN(F4928)-2,1)="5","Anklet","")))))</x:f>
        <x:v>Bracelet</x:v>
      </x:c>
      <x:c r="H4928" s="403">
        <x:v>1</x:v>
      </x:c>
      <x:c r="I4928" s="495"/>
    </x:row>
    <x:row r="4929" spans="3:9">
      <x:c r="C4929" s="241" t="s">
        <x:v>6263</x:v>
      </x:c>
      <x:c r="D4929" s="240" t="s">
        <x:v>9210</x:v>
      </x:c>
      <x:c r="E4929" s="240">
        <x:v>2</x:v>
      </x:c>
      <x:c r="F4929" s="402" t="s">
        <x:v>12663</x:v>
      </x:c>
      <x:c r="G4929" s="403" t="str">
        <x:f>IF(MID(F4929,LEN(F4929)-2,1)="1","Earring",IF(MID(F4929,LEN(F4929)-2,1)="2","Necklace",IF(MID(F4929,LEN(F4929)-2,1)="3","Bracelet",IF(MID(F4929,LEN(F4929)-2,1)="4","Ring",IF(MID(F4929,LEN(F4929)-2,1)="5","Anklet","")))))</x:f>
        <x:v>Earring</x:v>
      </x:c>
      <x:c r="H4929" s="403">
        <x:v>1</x:v>
      </x:c>
      <x:c r="I4929" s="495" t="s">
        <x:v>6487</x:v>
      </x:c>
    </x:row>
    <x:row r="4930" spans="3:9">
      <x:c r="C4930" s="241" t="s">
        <x:v>9290</x:v>
      </x:c>
      <x:c r="D4930" s="240" t="str">
        <x:f t="shared" ref="D4930:D4935" si="108">IF(MID(C4930,LEN(C4930)-2,1)="1","Earring",IF(MID(C4930,LEN(C4930)-2,1)="2","Necklace",IF(MID(C4930,LEN(C4930)-2,1)="3","Bracelet",IF(MID(C4930,LEN(C4930)-2,1)="4","Ring",IF(MID(C4930,LEN(C4930)-2,1)="5","Anklet","")))))</x:f>
        <x:v>Necklace</x:v>
      </x:c>
      <x:c r="E4930" s="240">
        <x:v>1</x:v>
      </x:c>
      <x:c r="F4930" s="241" t="s">
        <x:v>6033</x:v>
      </x:c>
      <x:c r="G4930" s="240" t="str">
        <x:f>IF(MID(F4930,LEN(F4930)-2,1)="1","Earring",IF(MID(F4930,LEN(F4930)-2,1)="2","Necklace",IF(MID(F4930,LEN(F4930)-2,1)="3","Bracelet",IF(MID(F4930,LEN(F4930)-2,1)="4","Ring",IF(MID(F4930,LEN(F4930)-2,1)="5","Anklet","")))))</x:f>
        <x:v>Earring</x:v>
      </x:c>
      <x:c r="H4930" s="240">
        <x:v>1</x:v>
      </x:c>
      <x:c r="I4930" s="495" t="s">
        <x:v>6487</x:v>
      </x:c>
    </x:row>
    <x:row r="4931" spans="3:9">
      <x:c r="C4931" s="241" t="s">
        <x:v>7740</x:v>
      </x:c>
      <x:c r="D4931" s="240" t="str">
        <x:f t="shared" si="108"/>
        <x:v>Necklace</x:v>
      </x:c>
      <x:c r="E4931" s="240">
        <x:v>1</x:v>
      </x:c>
      <x:c r="F4931" s="241" t="s">
        <x:v>2469</x:v>
      </x:c>
      <x:c r="G4931" s="240" t="str">
        <x:f>IF(MID(F4931,LEN(F4931)-2,1)="1","Earring",IF(MID(F4931,LEN(F4931)-2,1)="2","Necklace",IF(MID(F4931,LEN(F4931)-2,1)="3","Bracelet",IF(MID(F4931,LEN(F4931)-2,1)="4","Ring",IF(MID(F4931,LEN(F4931)-2,1)="5","Anklet","")))))</x:f>
        <x:v>Bracelet</x:v>
      </x:c>
      <x:c r="H4931" s="240">
        <x:v>1</x:v>
      </x:c>
      <x:c r="I4931" s="495"/>
    </x:row>
    <x:row r="4932" spans="3:9">
      <x:c r="C4932" s="241" t="s">
        <x:v>6297</x:v>
      </x:c>
      <x:c r="D4932" s="240" t="str">
        <x:f t="shared" si="108"/>
        <x:v>Necklace</x:v>
      </x:c>
      <x:c r="E4932" s="240">
        <x:v>1</x:v>
      </x:c>
      <x:c r="F4932" s="241" t="s">
        <x:v>7740</x:v>
      </x:c>
      <x:c r="G4932" s="240" t="str">
        <x:f>IF(MID(F4932,LEN(F4932)-2,1)="1","Earring",IF(MID(F4932,LEN(F4932)-2,1)="2","Necklace",IF(MID(F4932,LEN(F4932)-2,1)="3","Bracelet",IF(MID(F4932,LEN(F4932)-2,1)="4","Ring",IF(MID(F4932,LEN(F4932)-2,1)="5","Anklet","")))))</x:f>
        <x:v>Necklace</x:v>
      </x:c>
      <x:c r="H4932" s="240">
        <x:v>1</x:v>
      </x:c>
      <x:c r="I4932" s="495"/>
    </x:row>
    <x:row r="4933" spans="3:9">
      <x:c r="C4933" s="241" t="s">
        <x:v>4457</x:v>
      </x:c>
      <x:c r="D4933" s="240" t="str">
        <x:f t="shared" si="108"/>
        <x:v>Necklace</x:v>
      </x:c>
      <x:c r="E4933" s="240">
        <x:v>1</x:v>
      </x:c>
      <x:c r="F4933" s="241" t="s">
        <x:v>5468</x:v>
      </x:c>
      <x:c r="G4933" s="240" t="str">
        <x:f>IF(MID(F4933,LEN(F4933)-2,1)="1","Earring",IF(MID(F4933,LEN(F4933)-2,1)="2","Necklace",IF(MID(F4933,LEN(F4933)-2,1)="3","Bracelet",IF(MID(F4933,LEN(F4933)-2,1)="4","Ring",IF(MID(F4933,LEN(F4933)-2,1)="5","Anklet","")))))</x:f>
        <x:v>Earring</x:v>
      </x:c>
      <x:c r="H4933" s="240">
        <x:v>1</x:v>
      </x:c>
      <x:c r="I4933" s="495"/>
    </x:row>
    <x:row r="4934" spans="3:9">
      <x:c r="C4934" s="241" t="s">
        <x:v>12732</x:v>
      </x:c>
      <x:c r="D4934" s="240" t="str">
        <x:f t="shared" si="108"/>
        <x:v>Ring</x:v>
      </x:c>
      <x:c r="E4934" s="240">
        <x:v>1</x:v>
      </x:c>
      <x:c r="F4934" s="280" t="s">
        <x:v>6297</x:v>
      </x:c>
      <x:c r="G4934" s="281" t="str">
        <x:f>IF(MID(F4934,LEN(F4934)-2,1)="1","Earring",IF(MID(F4934,LEN(F4934)-2,1)="2","Necklace",IF(MID(F4934,LEN(F4934)-2,1)="3","Bracelet",IF(MID(F4934,LEN(F4934)-2,1)="4","Ring",IF(MID(F4934,LEN(F4934)-2,1)="5","Anklet","")))))</x:f>
        <x:v>Necklace</x:v>
      </x:c>
      <x:c r="H4934" s="281">
        <x:v>1</x:v>
      </x:c>
      <x:c r="I4934" s="495"/>
    </x:row>
    <x:row r="4935" spans="3:9">
      <x:c r="C4935" s="241" t="s">
        <x:v>5989</x:v>
      </x:c>
      <x:c r="D4935" s="240" t="str">
        <x:f t="shared" si="108"/>
        <x:v>Ring</x:v>
      </x:c>
      <x:c r="E4935" s="240">
        <x:v>1</x:v>
      </x:c>
      <x:c r="F4935" s="280" t="s">
        <x:v>6042</x:v>
      </x:c>
      <x:c r="G4935" s="281" t="str">
        <x:f>IF(MID(F4935,LEN(F4935)-2,1)="1","Earring",IF(MID(F4935,LEN(F4935)-2,1)="2","Necklace",IF(MID(F4935,LEN(F4935)-2,1)="3","Bracelet",IF(MID(F4935,LEN(F4935)-2,1)="4","Ring",IF(MID(F4935,LEN(F4935)-2,1)="5","Anklet","")))))</x:f>
        <x:v>Earring</x:v>
      </x:c>
      <x:c r="H4935" s="281">
        <x:v>1</x:v>
      </x:c>
      <x:c r="I4935" s="495"/>
    </x:row>
    <x:row r="4936" spans="5:5">
      <x:c r="E4936" s="240">
        <x:f>SUM(E4915:E4935)</x:f>
        <x:v>22</x:v>
      </x:c>
    </x:row>
    <x:row r="4937" spans="1:9">
      <x:c r="A4937" s="232">
        <x:v>46053</x:v>
      </x:c>
      <x:c r="B4937" s="499" t="s">
        <x:v>10312</x:v>
      </x:c>
      <x:c r="C4937" s="241" t="s">
        <x:v>7702</x:v>
      </x:c>
      <x:c r="D4937" s="240" t="s">
        <x:v>4007</x:v>
      </x:c>
      <x:c r="E4937" s="240">
        <x:v>1</x:v>
      </x:c>
      <x:c r="F4937" s="320" t="s">
        <x:v>12786</x:v>
      </x:c>
      <x:c r="G4937" s="321" t="str">
        <x:f>IF(MID(F4937,LEN(F4937)-2,1)="1","Earring",IF(MID(F4937,LEN(F4937)-2,1)="2","Necklace",IF(MID(F4937,LEN(F4937)-2,1)="3","Bracelet",IF(MID(F4937,LEN(F4937)-2,1)="4","Ring",IF(MID(F4937,LEN(F4937)-2,1)="5","Anklet","")))))</x:f>
        <x:v>Earring</x:v>
      </x:c>
      <x:c r="H4937" s="321">
        <x:v>1</x:v>
      </x:c>
      <x:c r="I4937" s="495" t="s">
        <x:v>6487</x:v>
      </x:c>
    </x:row>
    <x:row r="4938" spans="3:9">
      <x:c r="C4938" s="241" t="s">
        <x:v>9133</x:v>
      </x:c>
      <x:c r="D4938" s="240" t="s">
        <x:v>4007</x:v>
      </x:c>
      <x:c r="E4938" s="240">
        <x:v>1</x:v>
      </x:c>
      <x:c r="F4938" s="241" t="s">
        <x:v>12546</x:v>
      </x:c>
      <x:c r="G4938" s="240" t="s">
        <x:v>4007</x:v>
      </x:c>
      <x:c r="H4938" s="240">
        <x:v>1</x:v>
      </x:c>
      <x:c r="I4938" s="495" t="s">
        <x:v>10339</x:v>
      </x:c>
    </x:row>
    <x:row r="4939" spans="3:9">
      <x:c r="C4939" s="241" t="s">
        <x:v>7899</x:v>
      </x:c>
      <x:c r="D4939" s="240" t="s">
        <x:v>4007</x:v>
      </x:c>
      <x:c r="E4939" s="240">
        <x:v>1</x:v>
      </x:c>
      <x:c r="F4939" s="342" t="s">
        <x:v>7554</x:v>
      </x:c>
      <x:c r="G4939" s="343" t="str">
        <x:f>IF(MID(F4939,LEN(F4939)-2,1)="1","Earring",IF(MID(F4939,LEN(F4939)-2,1)="2","Necklace",IF(MID(F4939,LEN(F4939)-2,1)="3","Bracelet",IF(MID(F4939,LEN(F4939)-2,1)="4","Ring",IF(MID(F4939,LEN(F4939)-2,1)="5","Anklet","")))))</x:f>
        <x:v>Earring</x:v>
      </x:c>
      <x:c r="H4939" s="343">
        <x:v>1</x:v>
      </x:c>
      <x:c r="I4939" s="495"/>
    </x:row>
    <x:row r="4940" spans="3:9">
      <x:c r="C4940" s="241" t="s">
        <x:v>11369</x:v>
      </x:c>
      <x:c r="D4940" s="240" t="s">
        <x:v>4007</x:v>
      </x:c>
      <x:c r="E4940" s="240">
        <x:v>1</x:v>
      </x:c>
      <x:c r="F4940" s="342" t="s">
        <x:v>11471</x:v>
      </x:c>
      <x:c r="G4940" s="343" t="str">
        <x:f>IF(MID(F4940,LEN(F4940)-2,1)="1","Earring",IF(MID(F4940,LEN(F4940)-2,1)="2","Necklace",IF(MID(F4940,LEN(F4940)-2,1)="3","Bracelet",IF(MID(F4940,LEN(F4940)-2,1)="4","Ring",IF(MID(F4940,LEN(F4940)-2,1)="5","Anklet","")))))</x:f>
        <x:v>Necklace</x:v>
      </x:c>
      <x:c r="H4940" s="343">
        <x:v>1</x:v>
      </x:c>
      <x:c r="I4940" s="495"/>
    </x:row>
    <x:row r="4941" spans="3:9">
      <x:c r="C4941" s="241" t="s">
        <x:v>4383</x:v>
      </x:c>
      <x:c r="D4941" s="240" t="str">
        <x:f t="shared" ref="D4941:D4956" si="109">IF(MID(C4941,LEN(C4941)-2,1)="1","Earring",IF(MID(C4941,LEN(C4941)-2,1)="2","Necklace",IF(MID(C4941,LEN(C4941)-2,1)="3","Bracelet",IF(MID(C4941,LEN(C4941)-2,1)="4","Ring",IF(MID(C4941,LEN(C4941)-2,1)="5","Anklet","")))))</x:f>
        <x:v>Bracelet</x:v>
      </x:c>
      <x:c r="E4941" s="240">
        <x:v>1</x:v>
      </x:c>
      <x:c r="F4941" s="241" t="s">
        <x:v>2005</x:v>
      </x:c>
      <x:c r="G4941" s="240" t="str">
        <x:f>IF(MID(F4941,LEN(F4941)-2,1)="1","Earring",IF(MID(F4941,LEN(F4941)-2,1)="2","Necklace",IF(MID(F4941,LEN(F4941)-2,1)="3","Bracelet",IF(MID(F4941,LEN(F4941)-2,1)="4","Ring",IF(MID(F4941,LEN(F4941)-2,1)="5","Anklet","")))))</x:f>
        <x:v>Earring</x:v>
      </x:c>
      <x:c r="H4941" s="240">
        <x:v>1</x:v>
      </x:c>
      <x:c r="I4941" s="495" t="s">
        <x:v>6487</x:v>
      </x:c>
    </x:row>
    <x:row r="4942" spans="3:9">
      <x:c r="C4942" s="241" t="s">
        <x:v>9001</x:v>
      </x:c>
      <x:c r="D4942" s="240" t="str">
        <x:f t="shared" si="109"/>
        <x:v>Bracelet</x:v>
      </x:c>
      <x:c r="E4942" s="240">
        <x:v>1</x:v>
      </x:c>
      <x:c r="F4942" s="1418" t="s">
        <x:v>4383</x:v>
      </x:c>
      <x:c r="G4942" s="1419" t="str">
        <x:f>IF(MID(F4942,LEN(F4942)-2,1)="1","Earring",IF(MID(F4942,LEN(F4942)-2,1)="2","Necklace",IF(MID(F4942,LEN(F4942)-2,1)="3","Bracelet",IF(MID(F4942,LEN(F4942)-2,1)="4","Ring",IF(MID(F4942,LEN(F4942)-2,1)="5","Anklet","")))))</x:f>
        <x:v>Bracelet</x:v>
      </x:c>
      <x:c r="H4942" s="1419">
        <x:v>1</x:v>
      </x:c>
      <x:c r="I4942" s="495"/>
    </x:row>
    <x:row r="4943" spans="3:9">
      <x:c r="C4943" s="241" t="s">
        <x:v>2007</x:v>
      </x:c>
      <x:c r="D4943" s="240" t="str">
        <x:f t="shared" si="109"/>
        <x:v>Bracelet</x:v>
      </x:c>
      <x:c r="E4943" s="240">
        <x:v>1</x:v>
      </x:c>
      <x:c r="F4943" s="1418" t="s">
        <x:v>9001</x:v>
      </x:c>
      <x:c r="G4943" s="1419" t="str">
        <x:f>IF(MID(F4943,LEN(F4943)-2,1)="1","Earring",IF(MID(F4943,LEN(F4943)-2,1)="2","Necklace",IF(MID(F4943,LEN(F4943)-2,1)="3","Bracelet",IF(MID(F4943,LEN(F4943)-2,1)="4","Ring",IF(MID(F4943,LEN(F4943)-2,1)="5","Anklet","")))))</x:f>
        <x:v>Bracelet</x:v>
      </x:c>
      <x:c r="H4943" s="1419">
        <x:v>1</x:v>
      </x:c>
      <x:c r="I4943" s="495" t="s">
        <x:v>6487</x:v>
      </x:c>
    </x:row>
    <x:row r="4944" spans="3:9">
      <x:c r="C4944" s="241" t="s">
        <x:v>7962</x:v>
      </x:c>
      <x:c r="D4944" s="240" t="str">
        <x:f t="shared" si="109"/>
        <x:v>Bracelet</x:v>
      </x:c>
      <x:c r="E4944" s="240">
        <x:v>1</x:v>
      </x:c>
      <x:c r="F4944" s="241" t="s">
        <x:v>6126</x:v>
      </x:c>
      <x:c r="G4944" s="240" t="str">
        <x:f>IF(MID(F4944,LEN(F4944)-2,1)="1","Earring",IF(MID(F4944,LEN(F4944)-2,1)="2","Necklace",IF(MID(F4944,LEN(F4944)-2,1)="3","Bracelet",IF(MID(F4944,LEN(F4944)-2,1)="4","Ring",IF(MID(F4944,LEN(F4944)-2,1)="5","Anklet","")))))</x:f>
        <x:v>Earring</x:v>
      </x:c>
      <x:c r="H4944" s="240">
        <x:v>2</x:v>
      </x:c>
      <x:c r="I4944" s="495"/>
    </x:row>
    <x:row r="4945" spans="3:9">
      <x:c r="C4945" s="241" t="s">
        <x:v>4475</x:v>
      </x:c>
      <x:c r="D4945" s="240" t="str">
        <x:f t="shared" si="109"/>
        <x:v>Bracelet</x:v>
      </x:c>
      <x:c r="E4945" s="240">
        <x:v>1</x:v>
      </x:c>
      <x:c r="F4945" s="393" t="s">
        <x:v>2085</x:v>
      </x:c>
      <x:c r="G4945" s="394" t="str">
        <x:f>IF(MID(F4945,LEN(F4945)-2,1)="1","Earring",IF(MID(F4945,LEN(F4945)-2,1)="2","Necklace",IF(MID(F4945,LEN(F4945)-2,1)="3","Bracelet",IF(MID(F4945,LEN(F4945)-2,1)="4","Ring",IF(MID(F4945,LEN(F4945)-2,1)="5","Anklet","")))))</x:f>
        <x:v>Ring</x:v>
      </x:c>
      <x:c r="H4945" s="394">
        <x:v>1</x:v>
      </x:c>
      <x:c r="I4945" s="495"/>
    </x:row>
    <x:row r="4946" spans="3:9">
      <x:c r="C4946" s="241" t="s">
        <x:v>2469</x:v>
      </x:c>
      <x:c r="D4946" s="240" t="str">
        <x:f t="shared" si="109"/>
        <x:v>Bracelet</x:v>
      </x:c>
      <x:c r="E4946" s="240">
        <x:v>1</x:v>
      </x:c>
      <x:c r="F4946" s="393" t="s">
        <x:v>9133</x:v>
      </x:c>
      <x:c r="G4946" s="394" t="s">
        <x:v>4007</x:v>
      </x:c>
      <x:c r="H4946" s="394">
        <x:v>1</x:v>
      </x:c>
      <x:c r="I4946" s="495"/>
    </x:row>
    <x:row r="4947" spans="3:9">
      <x:c r="C4947" s="241" t="s">
        <x:v>7914</x:v>
      </x:c>
      <x:c r="D4947" s="240" t="str">
        <x:f t="shared" si="109"/>
        <x:v>Earring</x:v>
      </x:c>
      <x:c r="E4947" s="240">
        <x:v>1</x:v>
      </x:c>
      <x:c r="F4947" s="241" t="s">
        <x:v>11369</x:v>
      </x:c>
      <x:c r="G4947" s="240" t="s">
        <x:v>4007</x:v>
      </x:c>
      <x:c r="H4947" s="240">
        <x:v>1</x:v>
      </x:c>
      <x:c r="I4947" s="495" t="s">
        <x:v>10339</x:v>
      </x:c>
    </x:row>
    <x:row r="4948" spans="3:9">
      <x:c r="C4948" s="241" t="s">
        <x:v>2423</x:v>
      </x:c>
      <x:c r="D4948" s="240" t="str">
        <x:f t="shared" si="109"/>
        <x:v>Earring</x:v>
      </x:c>
      <x:c r="E4948" s="240">
        <x:v>1</x:v>
      </x:c>
      <x:c r="F4948" s="402" t="s">
        <x:v>2007</x:v>
      </x:c>
      <x:c r="G4948" s="403" t="str">
        <x:f>IF(MID(F4948,LEN(F4948)-2,1)="1","Earring",IF(MID(F4948,LEN(F4948)-2,1)="2","Necklace",IF(MID(F4948,LEN(F4948)-2,1)="3","Bracelet",IF(MID(F4948,LEN(F4948)-2,1)="4","Ring",IF(MID(F4948,LEN(F4948)-2,1)="5","Anklet","")))))</x:f>
        <x:v>Bracelet</x:v>
      </x:c>
      <x:c r="H4948" s="403">
        <x:v>1</x:v>
      </x:c>
      <x:c r="I4948" s="495" t="s">
        <x:v>10339</x:v>
      </x:c>
    </x:row>
    <x:row r="4949" spans="3:9">
      <x:c r="C4949" s="241" t="s">
        <x:v>2005</x:v>
      </x:c>
      <x:c r="D4949" s="240" t="str">
        <x:f t="shared" si="109"/>
        <x:v>Earring</x:v>
      </x:c>
      <x:c r="E4949" s="240">
        <x:v>1</x:v>
      </x:c>
      <x:c r="F4949" s="402" t="s">
        <x:v>7962</x:v>
      </x:c>
      <x:c r="G4949" s="403" t="str">
        <x:f>IF(MID(F4949,LEN(F4949)-2,1)="1","Earring",IF(MID(F4949,LEN(F4949)-2,1)="2","Necklace",IF(MID(F4949,LEN(F4949)-2,1)="3","Bracelet",IF(MID(F4949,LEN(F4949)-2,1)="4","Ring",IF(MID(F4949,LEN(F4949)-2,1)="5","Anklet","")))))</x:f>
        <x:v>Bracelet</x:v>
      </x:c>
      <x:c r="H4949" s="403">
        <x:v>1</x:v>
      </x:c>
      <x:c r="I4949" s="495" t="s">
        <x:v>6487</x:v>
      </x:c>
    </x:row>
    <x:row r="4950" spans="3:9">
      <x:c r="C4950" s="241" t="s">
        <x:v>6126</x:v>
      </x:c>
      <x:c r="D4950" s="240" t="str">
        <x:f t="shared" si="109"/>
        <x:v>Earring</x:v>
      </x:c>
      <x:c r="E4950" s="240">
        <x:v>2</x:v>
      </x:c>
      <x:c r="F4950" s="241" t="s">
        <x:v>6296</x:v>
      </x:c>
      <x:c r="G4950" s="240" t="str">
        <x:f>IF(MID(F4950,LEN(F4950)-2,1)="1","Earring",IF(MID(F4950,LEN(F4950)-2,1)="2","Necklace",IF(MID(F4950,LEN(F4950)-2,1)="3","Bracelet",IF(MID(F4950,LEN(F4950)-2,1)="4","Ring",IF(MID(F4950,LEN(F4950)-2,1)="5","Anklet","")))))</x:f>
        <x:v>Necklace</x:v>
      </x:c>
      <x:c r="H4950" s="240">
        <x:v>1</x:v>
      </x:c>
      <x:c r="I4950" s="495" t="s">
        <x:v>10339</x:v>
      </x:c>
    </x:row>
    <x:row r="4951" spans="3:9">
      <x:c r="C4951" s="241" t="s">
        <x:v>8546</x:v>
      </x:c>
      <x:c r="D4951" s="240" t="str">
        <x:f t="shared" si="109"/>
        <x:v>Earring</x:v>
      </x:c>
      <x:c r="E4951" s="240">
        <x:v>1</x:v>
      </x:c>
      <x:c r="F4951" s="241" t="s">
        <x:v>12587</x:v>
      </x:c>
      <x:c r="G4951" s="240" t="str">
        <x:f>IF(MID(F4951,LEN(F4951)-2,1)="1","Earring",IF(MID(F4951,LEN(F4951)-2,1)="2","Necklace",IF(MID(F4951,LEN(F4951)-2,1)="3","Bracelet",IF(MID(F4951,LEN(F4951)-2,1)="4","Ring",IF(MID(F4951,LEN(F4951)-2,1)="5","Anklet","")))))</x:f>
        <x:v>Necklace</x:v>
      </x:c>
      <x:c r="H4951" s="240">
        <x:v>1</x:v>
      </x:c>
      <x:c r="I4951" s="495"/>
    </x:row>
    <x:row r="4952" spans="3:9">
      <x:c r="C4952" s="241" t="s">
        <x:v>12544</x:v>
      </x:c>
      <x:c r="D4952" s="240" t="str">
        <x:f t="shared" si="109"/>
        <x:v>Necklace</x:v>
      </x:c>
      <x:c r="E4952" s="240">
        <x:v>1</x:v>
      </x:c>
      <x:c r="F4952" s="241" t="s">
        <x:v>4475</x:v>
      </x:c>
      <x:c r="G4952" s="240" t="str">
        <x:f>IF(MID(F4952,LEN(F4952)-2,1)="1","Earring",IF(MID(F4952,LEN(F4952)-2,1)="2","Necklace",IF(MID(F4952,LEN(F4952)-2,1)="3","Bracelet",IF(MID(F4952,LEN(F4952)-2,1)="4","Ring",IF(MID(F4952,LEN(F4952)-2,1)="5","Anklet","")))))</x:f>
        <x:v>Bracelet</x:v>
      </x:c>
      <x:c r="H4952" s="240">
        <x:v>1</x:v>
      </x:c>
      <x:c r="I4952" s="495" t="s">
        <x:v>6487</x:v>
      </x:c>
    </x:row>
    <x:row r="4953" spans="3:9">
      <x:c r="C4953" s="241" t="s">
        <x:v>6296</x:v>
      </x:c>
      <x:c r="D4953" s="240" t="str">
        <x:f t="shared" si="109"/>
        <x:v>Necklace</x:v>
      </x:c>
      <x:c r="E4953" s="240">
        <x:v>1</x:v>
      </x:c>
      <x:c r="F4953" s="241" t="s">
        <x:v>2469</x:v>
      </x:c>
      <x:c r="G4953" s="240" t="str">
        <x:f>IF(MID(F4953,LEN(F4953)-2,1)="1","Earring",IF(MID(F4953,LEN(F4953)-2,1)="2","Necklace",IF(MID(F4953,LEN(F4953)-2,1)="3","Bracelet",IF(MID(F4953,LEN(F4953)-2,1)="4","Ring",IF(MID(F4953,LEN(F4953)-2,1)="5","Anklet","")))))</x:f>
        <x:v>Bracelet</x:v>
      </x:c>
      <x:c r="H4953" s="240">
        <x:v>1</x:v>
      </x:c>
      <x:c r="I4953" s="495" t="s">
        <x:v>6487</x:v>
      </x:c>
    </x:row>
    <x:row r="4954" spans="3:9">
      <x:c r="C4954" s="241" t="s">
        <x:v>12587</x:v>
      </x:c>
      <x:c r="D4954" s="240" t="str">
        <x:f t="shared" si="109"/>
        <x:v>Necklace</x:v>
      </x:c>
      <x:c r="E4954" s="240">
        <x:v>1</x:v>
      </x:c>
      <x:c r="F4954" s="241" t="s">
        <x:v>7899</x:v>
      </x:c>
      <x:c r="G4954" s="240" t="s">
        <x:v>4007</x:v>
      </x:c>
      <x:c r="H4954" s="240">
        <x:v>1</x:v>
      </x:c>
      <x:c r="I4954" s="495"/>
    </x:row>
    <x:row r="4955" spans="3:9">
      <x:c r="C4955" s="241" t="s">
        <x:v>6064</x:v>
      </x:c>
      <x:c r="D4955" s="240" t="str">
        <x:f t="shared" si="109"/>
        <x:v>Necklace</x:v>
      </x:c>
      <x:c r="E4955" s="240">
        <x:v>1</x:v>
      </x:c>
      <x:c r="F4955" s="280" t="s">
        <x:v>6064</x:v>
      </x:c>
      <x:c r="G4955" s="281" t="str">
        <x:f>IF(MID(F4955,LEN(F4955)-2,1)="1","Earring",IF(MID(F4955,LEN(F4955)-2,1)="2","Necklace",IF(MID(F4955,LEN(F4955)-2,1)="3","Bracelet",IF(MID(F4955,LEN(F4955)-2,1)="4","Ring",IF(MID(F4955,LEN(F4955)-2,1)="5","Anklet","")))))</x:f>
        <x:v>Necklace</x:v>
      </x:c>
      <x:c r="H4955" s="281">
        <x:v>1</x:v>
      </x:c>
      <x:c r="I4955" s="495"/>
    </x:row>
    <x:row r="4956" spans="3:9">
      <x:c r="C4956" s="241" t="s">
        <x:v>2085</x:v>
      </x:c>
      <x:c r="D4956" s="240" t="str">
        <x:f t="shared" si="109"/>
        <x:v>Ring</x:v>
      </x:c>
      <x:c r="E4956" s="240">
        <x:v>1</x:v>
      </x:c>
      <x:c r="F4956" s="280" t="s">
        <x:v>8546</x:v>
      </x:c>
      <x:c r="G4956" s="281" t="str">
        <x:f>IF(MID(F4956,LEN(F4956)-2,1)="1","Earring",IF(MID(F4956,LEN(F4956)-2,1)="2","Necklace",IF(MID(F4956,LEN(F4956)-2,1)="3","Bracelet",IF(MID(F4956,LEN(F4956)-2,1)="4","Ring",IF(MID(F4956,LEN(F4956)-2,1)="5","Anklet","")))))</x:f>
        <x:v>Earring</x:v>
      </x:c>
      <x:c r="H4956" s="281">
        <x:v>1</x:v>
      </x:c>
      <x:c r="I4956" s="495"/>
    </x:row>
    <x:row r="4957" spans="5:5">
      <x:c r="E4957" s="240">
        <x:f>SUM(E4937:E4956)</x:f>
        <x:v>21</x:v>
      </x:c>
    </x:row>
    <x:row r="4958" spans="1:9">
      <x:c r="A4958" s="232">
        <x:v>46054</x:v>
      </x:c>
      <x:c r="B4958" s="499" t="s">
        <x:v>10367</x:v>
      </x:c>
      <x:c r="C4958" s="241" t="s">
        <x:v>2516</x:v>
      </x:c>
      <x:c r="D4958" s="240" t="s">
        <x:v>4007</x:v>
      </x:c>
      <x:c r="E4958" s="240">
        <x:v>2</x:v>
      </x:c>
      <x:c r="F4958" s="729" t="s">
        <x:v>11531</x:v>
      </x:c>
      <x:c r="G4958" s="730" t="str">
        <x:f>IF(MID(F4958,LEN(F4958)-2,1)="1","Earring",IF(MID(F4958,LEN(F4958)-2,1)="2","Necklace",IF(MID(F4958,LEN(F4958)-2,1)="3","Bracelet",IF(MID(F4958,LEN(F4958)-2,1)="4","Ring",IF(MID(F4958,LEN(F4958)-2,1)="5","Anklet","")))))</x:f>
        <x:v>Bracelet</x:v>
      </x:c>
      <x:c r="H4958" s="730">
        <x:v>1</x:v>
      </x:c>
      <x:c r="I4958" s="495"/>
    </x:row>
    <x:row r="4959" spans="3:9">
      <x:c r="C4959" s="241" t="s">
        <x:v>6211</x:v>
      </x:c>
      <x:c r="D4959" s="240" t="s">
        <x:v>4007</x:v>
      </x:c>
      <x:c r="E4959" s="240">
        <x:v>1</x:v>
      </x:c>
      <x:c r="F4959" s="241" t="s">
        <x:v>4386</x:v>
      </x:c>
      <x:c r="G4959" s="240" t="str">
        <x:f>IF(MID(F4959,LEN(F4959)-2,1)="1","Earring",IF(MID(F4959,LEN(F4959)-2,1)="2","Necklace",IF(MID(F4959,LEN(F4959)-2,1)="3","Bracelet",IF(MID(F4959,LEN(F4959)-2,1)="4","Ring",IF(MID(F4959,LEN(F4959)-2,1)="5","Anklet","")))))</x:f>
        <x:v>Ring</x:v>
      </x:c>
      <x:c r="H4959" s="240">
        <x:v>1</x:v>
      </x:c>
      <x:c r="I4959" s="495" t="s">
        <x:v>10339</x:v>
      </x:c>
    </x:row>
    <x:row r="4960" spans="3:9">
      <x:c r="C4960" s="241" t="s">
        <x:v>12288</x:v>
      </x:c>
      <x:c r="D4960" s="240" t="str">
        <x:f t="shared" ref="D4960:D4970" si="110">IF(MID(C4960,LEN(C4960)-2,1)="1","Earring",IF(MID(C4960,LEN(C4960)-2,1)="2","Necklace",IF(MID(C4960,LEN(C4960)-2,1)="3","Bracelet",IF(MID(C4960,LEN(C4960)-2,1)="4","Ring",IF(MID(C4960,LEN(C4960)-2,1)="5","Anklet","")))))</x:f>
        <x:v>Bracelet</x:v>
      </x:c>
      <x:c r="E4960" s="240">
        <x:v>1</x:v>
      </x:c>
      <x:c r="F4960" s="241" t="s">
        <x:v>8403</x:v>
      </x:c>
      <x:c r="G4960" s="240" t="str">
        <x:f>IF(MID(F4960,LEN(F4960)-2,1)="1","Earring",IF(MID(F4960,LEN(F4960)-2,1)="2","Necklace",IF(MID(F4960,LEN(F4960)-2,1)="3","Bracelet",IF(MID(F4960,LEN(F4960)-2,1)="4","Ring",IF(MID(F4960,LEN(F4960)-2,1)="5","Anklet","")))))</x:f>
        <x:v>Ring</x:v>
      </x:c>
      <x:c r="H4960" s="240">
        <x:v>1</x:v>
      </x:c>
      <x:c r="I4960" s="495" t="s">
        <x:v>6487</x:v>
      </x:c>
    </x:row>
    <x:row r="4961" spans="3:9">
      <x:c r="C4961" s="241" t="s">
        <x:v>9249</x:v>
      </x:c>
      <x:c r="D4961" s="240" t="str">
        <x:f t="shared" si="110"/>
        <x:v>Earring</x:v>
      </x:c>
      <x:c r="E4961" s="240">
        <x:v>1</x:v>
      </x:c>
      <x:c r="F4961" s="406" t="s">
        <x:v>9249</x:v>
      </x:c>
      <x:c r="G4961" s="407" t="str">
        <x:f>IF(MID(F4961,LEN(F4961)-2,1)="1","Earring",IF(MID(F4961,LEN(F4961)-2,1)="2","Necklace",IF(MID(F4961,LEN(F4961)-2,1)="3","Bracelet",IF(MID(F4961,LEN(F4961)-2,1)="4","Ring",IF(MID(F4961,LEN(F4961)-2,1)="5","Anklet","")))))</x:f>
        <x:v>Earring</x:v>
      </x:c>
      <x:c r="H4961" s="407">
        <x:v>1</x:v>
      </x:c>
      <x:c r="I4961" s="495"/>
    </x:row>
    <x:row r="4962" spans="3:9">
      <x:c r="C4962" s="241" t="s">
        <x:v>9191</x:v>
      </x:c>
      <x:c r="D4962" s="240" t="str">
        <x:f t="shared" si="110"/>
        <x:v>Earring</x:v>
      </x:c>
      <x:c r="E4962" s="240">
        <x:v>1</x:v>
      </x:c>
      <x:c r="F4962" s="241" t="s">
        <x:v>2069</x:v>
      </x:c>
      <x:c r="G4962" s="240" t="str">
        <x:f>IF(MID(F4962,LEN(F4962)-2,1)="1","Earring",IF(MID(F4962,LEN(F4962)-2,1)="2","Necklace",IF(MID(F4962,LEN(F4962)-2,1)="3","Bracelet",IF(MID(F4962,LEN(F4962)-2,1)="4","Ring",IF(MID(F4962,LEN(F4962)-2,1)="5","Anklet","")))))</x:f>
        <x:v>Ring</x:v>
      </x:c>
      <x:c r="H4962" s="240">
        <x:v>1</x:v>
      </x:c>
      <x:c r="I4962" s="495" t="s">
        <x:v>10339</x:v>
      </x:c>
    </x:row>
    <x:row r="4963" spans="3:9">
      <x:c r="C4963" s="241" t="s">
        <x:v>11249</x:v>
      </x:c>
      <x:c r="D4963" s="240" t="str">
        <x:f t="shared" si="110"/>
        <x:v>Necklace</x:v>
      </x:c>
      <x:c r="E4963" s="240">
        <x:v>2</x:v>
      </x:c>
      <x:c r="F4963" s="241" t="s">
        <x:v>4483</x:v>
      </x:c>
      <x:c r="G4963" s="240" t="str">
        <x:f>IF(MID(F4963,LEN(F4963)-2,1)="1","Earring",IF(MID(F4963,LEN(F4963)-2,1)="2","Necklace",IF(MID(F4963,LEN(F4963)-2,1)="3","Bracelet",IF(MID(F4963,LEN(F4963)-2,1)="4","Ring",IF(MID(F4963,LEN(F4963)-2,1)="5","Anklet","")))))</x:f>
        <x:v>Ring</x:v>
      </x:c>
      <x:c r="H4963" s="240">
        <x:v>1</x:v>
      </x:c>
      <x:c r="I4963" s="495"/>
    </x:row>
    <x:row r="4964" spans="3:9">
      <x:c r="C4964" s="241" t="s">
        <x:v>6321</x:v>
      </x:c>
      <x:c r="D4964" s="240" t="str">
        <x:f t="shared" si="110"/>
        <x:v>Necklace</x:v>
      </x:c>
      <x:c r="E4964" s="240">
        <x:v>1</x:v>
      </x:c>
      <x:c r="F4964" s="402" t="s">
        <x:v>11249</x:v>
      </x:c>
      <x:c r="G4964" s="403" t="str">
        <x:f>IF(MID(F4964,LEN(F4964)-2,1)="1","Earring",IF(MID(F4964,LEN(F4964)-2,1)="2","Necklace",IF(MID(F4964,LEN(F4964)-2,1)="3","Bracelet",IF(MID(F4964,LEN(F4964)-2,1)="4","Ring",IF(MID(F4964,LEN(F4964)-2,1)="5","Anklet","")))))</x:f>
        <x:v>Necklace</x:v>
      </x:c>
      <x:c r="H4964" s="403">
        <x:v>2</x:v>
      </x:c>
      <x:c r="I4964" s="495"/>
    </x:row>
    <x:row r="4965" spans="3:9">
      <x:c r="C4965" s="241" t="s">
        <x:v>4386</x:v>
      </x:c>
      <x:c r="D4965" s="240" t="str">
        <x:f t="shared" si="110"/>
        <x:v>Ring</x:v>
      </x:c>
      <x:c r="E4965" s="240">
        <x:v>1</x:v>
      </x:c>
      <x:c r="F4965" s="402" t="s">
        <x:v>2516</x:v>
      </x:c>
      <x:c r="G4965" s="403" t="s">
        <x:v>4007</x:v>
      </x:c>
      <x:c r="H4965" s="403">
        <x:v>2</x:v>
      </x:c>
      <x:c r="I4965" s="495" t="s">
        <x:v>10339</x:v>
      </x:c>
    </x:row>
    <x:row r="4966" spans="3:9">
      <x:c r="C4966" s="241" t="s">
        <x:v>8403</x:v>
      </x:c>
      <x:c r="D4966" s="240" t="str">
        <x:f t="shared" si="110"/>
        <x:v>Ring</x:v>
      </x:c>
      <x:c r="E4966" s="240">
        <x:v>1</x:v>
      </x:c>
      <x:c r="F4966" s="402" t="s">
        <x:v>11307</x:v>
      </x:c>
      <x:c r="G4966" s="403" t="str">
        <x:f>IF(MID(F4966,LEN(F4966)-2,1)="1","Earring",IF(MID(F4966,LEN(F4966)-2,1)="2","Necklace",IF(MID(F4966,LEN(F4966)-2,1)="3","Bracelet",IF(MID(F4966,LEN(F4966)-2,1)="4","Ring",IF(MID(F4966,LEN(F4966)-2,1)="5","Anklet","")))))</x:f>
        <x:v>Ring</x:v>
      </x:c>
      <x:c r="H4966" s="403">
        <x:v>1</x:v>
      </x:c>
      <x:c r="I4966" s="495" t="s">
        <x:v>6487</x:v>
      </x:c>
    </x:row>
    <x:row r="4967" spans="3:9">
      <x:c r="C4967" s="241" t="s">
        <x:v>2069</x:v>
      </x:c>
      <x:c r="D4967" s="240" t="str">
        <x:f t="shared" si="110"/>
        <x:v>Ring</x:v>
      </x:c>
      <x:c r="E4967" s="240">
        <x:v>1</x:v>
      </x:c>
      <x:c r="F4967" s="241" t="s">
        <x:v>9191</x:v>
      </x:c>
      <x:c r="G4967" s="240" t="str">
        <x:f>IF(MID(F4967,LEN(F4967)-2,1)="1","Earring",IF(MID(F4967,LEN(F4967)-2,1)="2","Necklace",IF(MID(F4967,LEN(F4967)-2,1)="3","Bracelet",IF(MID(F4967,LEN(F4967)-2,1)="4","Ring",IF(MID(F4967,LEN(F4967)-2,1)="5","Anklet","")))))</x:f>
        <x:v>Earring</x:v>
      </x:c>
      <x:c r="H4967" s="240">
        <x:v>1</x:v>
      </x:c>
      <x:c r="I4967" s="495"/>
    </x:row>
    <x:row r="4968" spans="3:9">
      <x:c r="C4968" s="241" t="s">
        <x:v>4483</x:v>
      </x:c>
      <x:c r="D4968" s="240" t="str">
        <x:f t="shared" si="110"/>
        <x:v>Ring</x:v>
      </x:c>
      <x:c r="E4968" s="240">
        <x:v>1</x:v>
      </x:c>
      <x:c r="F4968" s="241" t="s">
        <x:v>12552</x:v>
      </x:c>
      <x:c r="G4968" s="240" t="str">
        <x:f>IF(MID(F4968,LEN(F4968)-2,1)="1","Earring",IF(MID(F4968,LEN(F4968)-2,1)="2","Necklace",IF(MID(F4968,LEN(F4968)-2,1)="3","Bracelet",IF(MID(F4968,LEN(F4968)-2,1)="4","Ring",IF(MID(F4968,LEN(F4968)-2,1)="5","Anklet","")))))</x:f>
        <x:v>Ring</x:v>
      </x:c>
      <x:c r="H4968" s="240">
        <x:v>1</x:v>
      </x:c>
      <x:c r="I4968" s="495"/>
    </x:row>
    <x:row r="4969" spans="3:9">
      <x:c r="C4969" s="241" t="s">
        <x:v>11307</x:v>
      </x:c>
      <x:c r="D4969" s="240" t="str">
        <x:f t="shared" si="110"/>
        <x:v>Ring</x:v>
      </x:c>
      <x:c r="E4969" s="240">
        <x:v>1</x:v>
      </x:c>
      <x:c r="F4969" s="280" t="s">
        <x:v>6211</x:v>
      </x:c>
      <x:c r="G4969" s="281" t="s">
        <x:v>4007</x:v>
      </x:c>
      <x:c r="H4969" s="281">
        <x:v>1</x:v>
      </x:c>
      <x:c r="I4969" s="495"/>
    </x:row>
    <x:row r="4970" spans="3:9">
      <x:c r="C4970" s="241" t="s">
        <x:v>12552</x:v>
      </x:c>
      <x:c r="D4970" s="240" t="str">
        <x:f t="shared" si="110"/>
        <x:v>Ring</x:v>
      </x:c>
      <x:c r="E4970" s="240">
        <x:v>1</x:v>
      </x:c>
      <x:c r="F4970" s="280" t="s">
        <x:v>6321</x:v>
      </x:c>
      <x:c r="G4970" s="281" t="str">
        <x:f>IF(MID(F4970,LEN(F4970)-2,1)="1","Earring",IF(MID(F4970,LEN(F4970)-2,1)="2","Necklace",IF(MID(F4970,LEN(F4970)-2,1)="3","Bracelet",IF(MID(F4970,LEN(F4970)-2,1)="4","Ring",IF(MID(F4970,LEN(F4970)-2,1)="5","Anklet","")))))</x:f>
        <x:v>Necklace</x:v>
      </x:c>
      <x:c r="H4970" s="281">
        <x:v>1</x:v>
      </x:c>
      <x:c r="I4970" s="495"/>
    </x:row>
    <x:row r="4971" spans="5:5">
      <x:c r="E4971" s="240">
        <x:f>SUM(E4958:E4970)</x:f>
        <x:v>15</x:v>
      </x:c>
    </x:row>
    <x:row r="4972" spans="1:9">
      <x:c r="A4972" s="232">
        <x:v>46055</x:v>
      </x:c>
      <x:c r="B4972" s="499" t="s">
        <x:v>10315</x:v>
      </x:c>
      <x:c r="C4972" s="241" t="s">
        <x:v>7834</x:v>
      </x:c>
      <x:c r="D4972" s="240" t="str">
        <x:f t="shared" ref="D4972:D4977" si="111">IF(MID(C4972,LEN(C4972)-2,1)="1","Earring",IF(MID(C4972,LEN(C4972)-2,1)="2","Necklace",IF(MID(C4972,LEN(C4972)-2,1)="3","Bracelet",IF(MID(C4972,LEN(C4972)-2,1)="4","Ring",IF(MID(C4972,LEN(C4972)-2,1)="5","Anklet","")))))</x:f>
        <x:v>Earring</x:v>
      </x:c>
      <x:c r="E4972" s="240">
        <x:v>1</x:v>
      </x:c>
      <x:c r="F4972" s="241" t="s">
        <x:v>5883</x:v>
      </x:c>
      <x:c r="G4972" s="240" t="str">
        <x:f>IF(MID(F4972,LEN(F4972)-2,1)="1","Earring",IF(MID(F4972,LEN(F4972)-2,1)="2","Necklace",IF(MID(F4972,LEN(F4972)-2,1)="3","Bracelet",IF(MID(F4972,LEN(F4972)-2,1)="4","Ring",IF(MID(F4972,LEN(F4972)-2,1)="5","Anklet","")))))</x:f>
        <x:v>Ring</x:v>
      </x:c>
      <x:c r="H4972" s="240">
        <x:v>1</x:v>
      </x:c>
      <x:c r="I4972" s="495"/>
    </x:row>
    <x:row r="4973" spans="3:9">
      <x:c r="C4973" s="241" t="s">
        <x:v>4527</x:v>
      </x:c>
      <x:c r="D4973" s="240" t="str">
        <x:f t="shared" si="111"/>
        <x:v>Earring</x:v>
      </x:c>
      <x:c r="E4973" s="240">
        <x:v>1</x:v>
      </x:c>
      <x:c r="F4973" s="605" t="s">
        <x:v>4430</x:v>
      </x:c>
      <x:c r="G4973" s="606" t="str">
        <x:f>IF(MID(F4973,LEN(F4973)-2,1)="1","Earring",IF(MID(F4973,LEN(F4973)-2,1)="2","Necklace",IF(MID(F4973,LEN(F4973)-2,1)="3","Bracelet",IF(MID(F4973,LEN(F4973)-2,1)="4","Ring",IF(MID(F4973,LEN(F4973)-2,1)="5","Anklet","")))))</x:f>
        <x:v>Necklace</x:v>
      </x:c>
      <x:c r="H4973" s="606">
        <x:v>1</x:v>
      </x:c>
      <x:c r="I4973" s="495" t="s">
        <x:v>10339</x:v>
      </x:c>
    </x:row>
    <x:row r="4974" spans="3:9">
      <x:c r="C4974" s="241" t="s">
        <x:v>4430</x:v>
      </x:c>
      <x:c r="D4974" s="240" t="str">
        <x:f t="shared" si="111"/>
        <x:v>Necklace</x:v>
      </x:c>
      <x:c r="E4974" s="240">
        <x:v>1</x:v>
      </x:c>
      <x:c r="F4974" s="241" t="s">
        <x:v>6275</x:v>
      </x:c>
      <x:c r="G4974" s="240" t="str">
        <x:f>IF(MID(F4974,LEN(F4974)-2,1)="1","Earring",IF(MID(F4974,LEN(F4974)-2,1)="2","Necklace",IF(MID(F4974,LEN(F4974)-2,1)="3","Bracelet",IF(MID(F4974,LEN(F4974)-2,1)="4","Ring",IF(MID(F4974,LEN(F4974)-2,1)="5","Anklet","")))))</x:f>
        <x:v>Necklace</x:v>
      </x:c>
      <x:c r="H4974" s="240">
        <x:v>1</x:v>
      </x:c>
      <x:c r="I4974" s="495" t="s">
        <x:v>6487</x:v>
      </x:c>
    </x:row>
    <x:row r="4975" spans="3:9">
      <x:c r="C4975" s="241" t="s">
        <x:v>6275</x:v>
      </x:c>
      <x:c r="D4975" s="240" t="str">
        <x:f t="shared" si="111"/>
        <x:v>Necklace</x:v>
      </x:c>
      <x:c r="E4975" s="240">
        <x:v>1</x:v>
      </x:c>
      <x:c r="F4975" s="402" t="s">
        <x:v>12487</x:v>
      </x:c>
      <x:c r="G4975" s="403" t="str">
        <x:f>IF(MID(F4975,LEN(F4975)-2,1)="1","Earring",IF(MID(F4975,LEN(F4975)-2,1)="2","Necklace",IF(MID(F4975,LEN(F4975)-2,1)="3","Bracelet",IF(MID(F4975,LEN(F4975)-2,1)="4","Ring",IF(MID(F4975,LEN(F4975)-2,1)="5","Anklet","")))))</x:f>
        <x:v>Necklace</x:v>
      </x:c>
      <x:c r="H4975" s="403">
        <x:v>1</x:v>
      </x:c>
      <x:c r="I4975" s="495" t="s">
        <x:v>6487</x:v>
      </x:c>
    </x:row>
    <x:row r="4976" spans="3:9">
      <x:c r="C4976" s="241" t="s">
        <x:v>12487</x:v>
      </x:c>
      <x:c r="D4976" s="240" t="str">
        <x:f t="shared" si="111"/>
        <x:v>Necklace</x:v>
      </x:c>
      <x:c r="E4976" s="240">
        <x:v>1</x:v>
      </x:c>
      <x:c r="F4976" s="241" t="s">
        <x:v>7834</x:v>
      </x:c>
      <x:c r="G4976" s="240" t="str">
        <x:f>IF(MID(F4976,LEN(F4976)-2,1)="1","Earring",IF(MID(F4976,LEN(F4976)-2,1)="2","Necklace",IF(MID(F4976,LEN(F4976)-2,1)="3","Bracelet",IF(MID(F4976,LEN(F4976)-2,1)="4","Ring",IF(MID(F4976,LEN(F4976)-2,1)="5","Anklet","")))))</x:f>
        <x:v>Earring</x:v>
      </x:c>
      <x:c r="H4976" s="240">
        <x:v>1</x:v>
      </x:c>
      <x:c r="I4976" s="495"/>
    </x:row>
    <x:row r="4977" spans="3:9">
      <x:c r="C4977" s="241" t="s">
        <x:v>11598</x:v>
      </x:c>
      <x:c r="D4977" s="240" t="str">
        <x:f t="shared" si="111"/>
        <x:v>Ring</x:v>
      </x:c>
      <x:c r="E4977" s="240">
        <x:v>1</x:v>
      </x:c>
      <x:c r="F4977" s="280" t="s">
        <x:v>4527</x:v>
      </x:c>
      <x:c r="G4977" s="281" t="str">
        <x:f>IF(MID(F4977,LEN(F4977)-2,1)="1","Earring",IF(MID(F4977,LEN(F4977)-2,1)="2","Necklace",IF(MID(F4977,LEN(F4977)-2,1)="3","Bracelet",IF(MID(F4977,LEN(F4977)-2,1)="4","Ring",IF(MID(F4977,LEN(F4977)-2,1)="5","Anklet","")))))</x:f>
        <x:v>Earring</x:v>
      </x:c>
      <x:c r="H4977" s="281">
        <x:v>1</x:v>
      </x:c>
      <x:c r="I4977" s="495" t="s">
        <x:v>6487</x:v>
      </x:c>
    </x:row>
    <x:row r="4978" spans="5:5">
      <x:c r="E4978" s="240">
        <x:f>SUM(E4972:E4977)</x:f>
        <x:v>6</x:v>
      </x:c>
    </x:row>
    <x:row r="4979" spans="1:9">
      <x:c r="A4979" s="232">
        <x:v>46056</x:v>
      </x:c>
      <x:c r="B4979" s="499" t="s">
        <x:v>10377</x:v>
      </x:c>
      <x:c r="C4979" s="241" t="s">
        <x:v>2408</x:v>
      </x:c>
      <x:c r="D4979" s="240" t="str">
        <x:f t="shared" ref="D4979:D4982" si="112">IF(MID(C4979,LEN(C4979)-2,1)="1","Earring",IF(MID(C4979,LEN(C4979)-2,1)="2","Necklace",IF(MID(C4979,LEN(C4979)-2,1)="3","Bracelet",IF(MID(C4979,LEN(C4979)-2,1)="4","Ring",IF(MID(C4979,LEN(C4979)-2,1)="5","Anklet","")))))</x:f>
        <x:v>Bracelet</x:v>
      </x:c>
      <x:c r="E4979" s="240">
        <x:v>1</x:v>
      </x:c>
      <x:c r="F4979" s="396" t="s">
        <x:v>2068</x:v>
      </x:c>
      <x:c r="G4979" s="397" t="str">
        <x:f>IF(MID(F4979,LEN(F4979)-2,1)="1","Earring",IF(MID(F4979,LEN(F4979)-2,1)="2","Necklace",IF(MID(F4979,LEN(F4979)-2,1)="3","Bracelet",IF(MID(F4979,LEN(F4979)-2,1)="4","Ring",IF(MID(F4979,LEN(F4979)-2,1)="5","Anklet","")))))</x:f>
        <x:v>Necklace</x:v>
      </x:c>
      <x:c r="H4979" s="397">
        <x:v>1</x:v>
      </x:c>
      <x:c r="I4979" s="495" t="s">
        <x:v>6487</x:v>
      </x:c>
    </x:row>
    <x:row r="4980" spans="3:9">
      <x:c r="C4980" s="241" t="s">
        <x:v>7963</x:v>
      </x:c>
      <x:c r="D4980" s="240" t="str">
        <x:f t="shared" si="112"/>
        <x:v>Earring</x:v>
      </x:c>
      <x:c r="E4980" s="240">
        <x:v>1</x:v>
      </x:c>
      <x:c r="F4980" s="241" t="s">
        <x:v>2408</x:v>
      </x:c>
      <x:c r="G4980" s="240" t="str">
        <x:f>IF(MID(F4980,LEN(F4980)-2,1)="1","Earring",IF(MID(F4980,LEN(F4980)-2,1)="2","Necklace",IF(MID(F4980,LEN(F4980)-2,1)="3","Bracelet",IF(MID(F4980,LEN(F4980)-2,1)="4","Ring",IF(MID(F4980,LEN(F4980)-2,1)="5","Anklet","")))))</x:f>
        <x:v>Bracelet</x:v>
      </x:c>
      <x:c r="H4980" s="240">
        <x:v>1</x:v>
      </x:c>
      <x:c r="I4980" s="495"/>
    </x:row>
    <x:row r="4981" spans="3:9">
      <x:c r="C4981" s="241" t="s">
        <x:v>11325</x:v>
      </x:c>
      <x:c r="D4981" s="240" t="str">
        <x:f t="shared" si="112"/>
        <x:v>Earring</x:v>
      </x:c>
      <x:c r="E4981" s="240">
        <x:v>1</x:v>
      </x:c>
      <x:c r="F4981" s="241" t="s">
        <x:v>7963</x:v>
      </x:c>
      <x:c r="G4981" s="240" t="str">
        <x:f>IF(MID(F4981,LEN(F4981)-2,1)="1","Earring",IF(MID(F4981,LEN(F4981)-2,1)="2","Necklace",IF(MID(F4981,LEN(F4981)-2,1)="3","Bracelet",IF(MID(F4981,LEN(F4981)-2,1)="4","Ring",IF(MID(F4981,LEN(F4981)-2,1)="5","Anklet","")))))</x:f>
        <x:v>Earring</x:v>
      </x:c>
      <x:c r="H4981" s="240">
        <x:v>1</x:v>
      </x:c>
      <x:c r="I4981" s="495" t="s">
        <x:v>10339</x:v>
      </x:c>
    </x:row>
    <x:row r="4982" spans="3:9">
      <x:c r="C4982" s="241" t="s">
        <x:v>2068</x:v>
      </x:c>
      <x:c r="D4982" s="240" t="str">
        <x:f t="shared" si="112"/>
        <x:v>Necklace</x:v>
      </x:c>
      <x:c r="E4982" s="240">
        <x:v>1</x:v>
      </x:c>
      <x:c r="F4982" s="280" t="s">
        <x:v>11325</x:v>
      </x:c>
      <x:c r="G4982" s="281" t="str">
        <x:f>IF(MID(F4982,LEN(F4982)-2,1)="1","Earring",IF(MID(F4982,LEN(F4982)-2,1)="2","Necklace",IF(MID(F4982,LEN(F4982)-2,1)="3","Bracelet",IF(MID(F4982,LEN(F4982)-2,1)="4","Ring",IF(MID(F4982,LEN(F4982)-2,1)="5","Anklet","")))))</x:f>
        <x:v>Earring</x:v>
      </x:c>
      <x:c r="H4982" s="281">
        <x:v>1</x:v>
      </x:c>
      <x:c r="I4982" s="495"/>
    </x:row>
    <x:row r="4983" spans="5:5">
      <x:c r="E4983" s="240">
        <x:f>SUM(E4979:E4982)</x:f>
        <x:v>4</x:v>
      </x:c>
    </x:row>
    <x:row r="4984" spans="1:9">
      <x:c r="A4984" s="232">
        <x:v>46057</x:v>
      </x:c>
      <x:c r="B4984" s="499" t="s">
        <x:v>10352</x:v>
      </x:c>
      <x:c r="C4984" s="241" t="s">
        <x:v>9168</x:v>
      </x:c>
      <x:c r="D4984" s="240" t="str">
        <x:f t="shared" ref="D4984:D4989" si="113">IF(MID(C4984,LEN(C4984)-2,1)="1","Earring",IF(MID(C4984,LEN(C4984)-2,1)="2","Necklace",IF(MID(C4984,LEN(C4984)-2,1)="3","Bracelet",IF(MID(C4984,LEN(C4984)-2,1)="4","Ring",IF(MID(C4984,LEN(C4984)-2,1)="5","Anklet","")))))</x:f>
        <x:v>Bracelet</x:v>
      </x:c>
      <x:c r="E4984" s="240">
        <x:v>1</x:v>
      </x:c>
      <x:c r="F4984" s="605" t="s">
        <x:v>12590</x:v>
      </x:c>
      <x:c r="G4984" s="606" t="str">
        <x:f>IF(MID(F4984,LEN(F4984)-2,1)="1","Earring",IF(MID(F4984,LEN(F4984)-2,1)="2","Necklace",IF(MID(F4984,LEN(F4984)-2,1)="3","Bracelet",IF(MID(F4984,LEN(F4984)-2,1)="4","Ring",IF(MID(F4984,LEN(F4984)-2,1)="5","Anklet","")))))</x:f>
        <x:v>Necklace</x:v>
      </x:c>
      <x:c r="H4984" s="606">
        <x:v>1</x:v>
      </x:c>
      <x:c r="I4984" s="495" t="s">
        <x:v>10339</x:v>
      </x:c>
    </x:row>
    <x:row r="4985" spans="3:9">
      <x:c r="C4985" s="241" t="s">
        <x:v>12626</x:v>
      </x:c>
      <x:c r="D4985" s="240" t="str">
        <x:f t="shared" si="113"/>
        <x:v>Earring</x:v>
      </x:c>
      <x:c r="E4985" s="240">
        <x:v>1</x:v>
      </x:c>
      <x:c r="F4985" s="241" t="s">
        <x:v>9168</x:v>
      </x:c>
      <x:c r="G4985" s="240" t="str">
        <x:f>IF(MID(F4985,LEN(F4985)-2,1)="1","Earring",IF(MID(F4985,LEN(F4985)-2,1)="2","Necklace",IF(MID(F4985,LEN(F4985)-2,1)="3","Bracelet",IF(MID(F4985,LEN(F4985)-2,1)="4","Ring",IF(MID(F4985,LEN(F4985)-2,1)="5","Anklet","")))))</x:f>
        <x:v>Bracelet</x:v>
      </x:c>
      <x:c r="H4985" s="240">
        <x:v>1</x:v>
      </x:c>
      <x:c r="I4985" s="495" t="s">
        <x:v>10339</x:v>
      </x:c>
    </x:row>
    <x:row r="4986" spans="3:9">
      <x:c r="C4986" s="241" t="s">
        <x:v>12663</x:v>
      </x:c>
      <x:c r="D4986" s="240" t="str">
        <x:f t="shared" si="113"/>
        <x:v>Earring</x:v>
      </x:c>
      <x:c r="E4986" s="240">
        <x:v>1</x:v>
      </x:c>
      <x:c r="F4986" s="396" t="s">
        <x:v>12626</x:v>
      </x:c>
      <x:c r="G4986" s="397" t="str">
        <x:f>IF(MID(F4986,LEN(F4986)-2,1)="1","Earring",IF(MID(F4986,LEN(F4986)-2,1)="2","Necklace",IF(MID(F4986,LEN(F4986)-2,1)="3","Bracelet",IF(MID(F4986,LEN(F4986)-2,1)="4","Ring",IF(MID(F4986,LEN(F4986)-2,1)="5","Anklet","")))))</x:f>
        <x:v>Earring</x:v>
      </x:c>
      <x:c r="H4986" s="397">
        <x:v>1</x:v>
      </x:c>
      <x:c r="I4986" s="495"/>
    </x:row>
    <x:row r="4987" spans="3:9">
      <x:c r="C4987" s="241" t="s">
        <x:v>6204</x:v>
      </x:c>
      <x:c r="D4987" s="240" t="str">
        <x:f t="shared" si="113"/>
        <x:v>Earring</x:v>
      </x:c>
      <x:c r="E4987" s="240">
        <x:v>1</x:v>
      </x:c>
      <x:c r="F4987" s="396" t="s">
        <x:v>12663</x:v>
      </x:c>
      <x:c r="G4987" s="397" t="str">
        <x:f>IF(MID(F4987,LEN(F4987)-2,1)="1","Earring",IF(MID(F4987,LEN(F4987)-2,1)="2","Necklace",IF(MID(F4987,LEN(F4987)-2,1)="3","Bracelet",IF(MID(F4987,LEN(F4987)-2,1)="4","Ring",IF(MID(F4987,LEN(F4987)-2,1)="5","Anklet","")))))</x:f>
        <x:v>Earring</x:v>
      </x:c>
      <x:c r="H4987" s="397">
        <x:v>1</x:v>
      </x:c>
      <x:c r="I4987" s="495" t="s">
        <x:v>10339</x:v>
      </x:c>
    </x:row>
    <x:row r="4988" spans="3:9">
      <x:c r="C4988" s="241" t="s">
        <x:v>11750</x:v>
      </x:c>
      <x:c r="D4988" s="240" t="str">
        <x:f t="shared" si="113"/>
        <x:v>Necklace</x:v>
      </x:c>
      <x:c r="E4988" s="240">
        <x:v>1</x:v>
      </x:c>
      <x:c r="F4988" s="241" t="s">
        <x:v>12587</x:v>
      </x:c>
      <x:c r="G4988" s="240" t="str">
        <x:f>IF(MID(F4988,LEN(F4988)-2,1)="1","Earring",IF(MID(F4988,LEN(F4988)-2,1)="2","Necklace",IF(MID(F4988,LEN(F4988)-2,1)="3","Bracelet",IF(MID(F4988,LEN(F4988)-2,1)="4","Ring",IF(MID(F4988,LEN(F4988)-2,1)="5","Anklet","")))))</x:f>
        <x:v>Necklace</x:v>
      </x:c>
      <x:c r="H4988" s="240">
        <x:v>1</x:v>
      </x:c>
      <x:c r="I4988" s="495" t="s">
        <x:v>6487</x:v>
      </x:c>
    </x:row>
    <x:row r="4989" spans="3:9">
      <x:c r="C4989" s="241" t="s">
        <x:v>12587</x:v>
      </x:c>
      <x:c r="D4989" s="240" t="str">
        <x:f t="shared" si="113"/>
        <x:v>Necklace</x:v>
      </x:c>
      <x:c r="E4989" s="240">
        <x:v>1</x:v>
      </x:c>
      <x:c r="F4989" s="280" t="s">
        <x:v>6204</x:v>
      </x:c>
      <x:c r="G4989" s="281" t="str">
        <x:f>IF(MID(F4989,LEN(F4989)-2,1)="1","Earring",IF(MID(F4989,LEN(F4989)-2,1)="2","Necklace",IF(MID(F4989,LEN(F4989)-2,1)="3","Bracelet",IF(MID(F4989,LEN(F4989)-2,1)="4","Ring",IF(MID(F4989,LEN(F4989)-2,1)="5","Anklet","")))))</x:f>
        <x:v>Earring</x:v>
      </x:c>
      <x:c r="H4989" s="281">
        <x:v>1</x:v>
      </x:c>
      <x:c r="I4989" s="495"/>
    </x:row>
    <x:row r="4990" spans="5:5">
      <x:c r="E4990" s="240">
        <x:f>SUM(E4984:E4989)</x:f>
        <x:v>6</x:v>
      </x:c>
    </x:row>
    <x:row r="4991" spans="1:9">
      <x:c r="A4991" s="232">
        <x:v>46058</x:v>
      </x:c>
      <x:c r="B4991" s="499" t="s">
        <x:v>10335</x:v>
      </x:c>
      <x:c r="C4991" s="241" t="s">
        <x:v>5516</x:v>
      </x:c>
      <x:c r="D4991" s="240" t="s">
        <x:v>4007</x:v>
      </x:c>
      <x:c r="E4991" s="240">
        <x:v>1</x:v>
      </x:c>
      <x:c r="F4991" s="241" t="s">
        <x:v>2071</x:v>
      </x:c>
      <x:c r="G4991" s="240" t="str">
        <x:f>IF(MID(F4991,LEN(F4991)-2,1)="1","Earring",IF(MID(F4991,LEN(F4991)-2,1)="2","Necklace",IF(MID(F4991,LEN(F4991)-2,1)="3","Bracelet",IF(MID(F4991,LEN(F4991)-2,1)="4","Ring",IF(MID(F4991,LEN(F4991)-2,1)="5","Anklet","")))))</x:f>
        <x:v>Bracelet</x:v>
      </x:c>
      <x:c r="H4991" s="240">
        <x:v>1</x:v>
      </x:c>
      <x:c r="I4991" s="495"/>
    </x:row>
    <x:row r="4992" spans="3:9">
      <x:c r="C4992" s="241" t="s">
        <x:v>2071</x:v>
      </x:c>
      <x:c r="D4992" s="240" t="str">
        <x:f t="shared" ref="D4992:D4997" si="114">IF(MID(C4992,LEN(C4992)-2,1)="1","Earring",IF(MID(C4992,LEN(C4992)-2,1)="2","Necklace",IF(MID(C4992,LEN(C4992)-2,1)="3","Bracelet",IF(MID(C4992,LEN(C4992)-2,1)="4","Ring",IF(MID(C4992,LEN(C4992)-2,1)="5","Anklet","")))))</x:f>
        <x:v>Bracelet</x:v>
      </x:c>
      <x:c r="E4992" s="240">
        <x:v>1</x:v>
      </x:c>
      <x:c r="F4992" s="396" t="s">
        <x:v>12505</x:v>
      </x:c>
      <x:c r="G4992" s="397" t="str">
        <x:f>IF(MID(F4992,LEN(F4992)-2,1)="1","Earring",IF(MID(F4992,LEN(F4992)-2,1)="2","Necklace",IF(MID(F4992,LEN(F4992)-2,1)="3","Bracelet",IF(MID(F4992,LEN(F4992)-2,1)="4","Ring",IF(MID(F4992,LEN(F4992)-2,1)="5","Anklet","")))))</x:f>
        <x:v>Earring</x:v>
      </x:c>
      <x:c r="H4992" s="397">
        <x:v>1</x:v>
      </x:c>
      <x:c r="I4992" s="495" t="s">
        <x:v>10339</x:v>
      </x:c>
    </x:row>
    <x:row r="4993" spans="3:9">
      <x:c r="C4993" s="241" t="s">
        <x:v>12505</x:v>
      </x:c>
      <x:c r="D4993" s="240" t="str">
        <x:f t="shared" si="114"/>
        <x:v>Earring</x:v>
      </x:c>
      <x:c r="E4993" s="240">
        <x:v>1</x:v>
      </x:c>
      <x:c r="F4993" s="241" t="s">
        <x:v>5516</x:v>
      </x:c>
      <x:c r="G4993" s="240" t="s">
        <x:v>4007</x:v>
      </x:c>
      <x:c r="H4993" s="240">
        <x:v>1</x:v>
      </x:c>
      <x:c r="I4993" s="495"/>
    </x:row>
    <x:row r="4994" spans="3:9">
      <x:c r="C4994" s="241" t="s">
        <x:v>11554</x:v>
      </x:c>
      <x:c r="D4994" s="240" t="str">
        <x:f t="shared" si="114"/>
        <x:v>Earring</x:v>
      </x:c>
      <x:c r="E4994" s="240">
        <x:v>1</x:v>
      </x:c>
      <x:c r="F4994" s="241" t="s">
        <x:v>11554</x:v>
      </x:c>
      <x:c r="G4994" s="240" t="str">
        <x:f>IF(MID(F4994,LEN(F4994)-2,1)="1","Earring",IF(MID(F4994,LEN(F4994)-2,1)="2","Necklace",IF(MID(F4994,LEN(F4994)-2,1)="3","Bracelet",IF(MID(F4994,LEN(F4994)-2,1)="4","Ring",IF(MID(F4994,LEN(F4994)-2,1)="5","Anklet","")))))</x:f>
        <x:v>Earring</x:v>
      </x:c>
      <x:c r="H4994" s="240">
        <x:v>1</x:v>
      </x:c>
      <x:c r="I4994" s="495"/>
    </x:row>
    <x:row r="4995" spans="3:9">
      <x:c r="C4995" s="241" t="s">
        <x:v>9222</x:v>
      </x:c>
      <x:c r="D4995" s="240" t="str">
        <x:f t="shared" si="114"/>
        <x:v>Earring</x:v>
      </x:c>
      <x:c r="E4995" s="240">
        <x:v>1</x:v>
      </x:c>
      <x:c r="F4995" s="280" t="s">
        <x:v>9222</x:v>
      </x:c>
      <x:c r="G4995" s="281" t="str">
        <x:f>IF(MID(F4995,LEN(F4995)-2,1)="1","Earring",IF(MID(F4995,LEN(F4995)-2,1)="2","Necklace",IF(MID(F4995,LEN(F4995)-2,1)="3","Bracelet",IF(MID(F4995,LEN(F4995)-2,1)="4","Ring",IF(MID(F4995,LEN(F4995)-2,1)="5","Anklet","")))))</x:f>
        <x:v>Earring</x:v>
      </x:c>
      <x:c r="H4995" s="281">
        <x:v>1</x:v>
      </x:c>
      <x:c r="I4995" s="495" t="s">
        <x:v>6487</x:v>
      </x:c>
    </x:row>
    <x:row r="4996" spans="3:9">
      <x:c r="C4996" s="241" t="s">
        <x:v>6204</x:v>
      </x:c>
      <x:c r="D4996" s="240" t="str">
        <x:f t="shared" si="114"/>
        <x:v>Earring</x:v>
      </x:c>
      <x:c r="E4996" s="240">
        <x:v>1</x:v>
      </x:c>
      <x:c r="F4996" s="280" t="s">
        <x:v>9052</x:v>
      </x:c>
      <x:c r="G4996" s="281" t="str">
        <x:f>IF(MID(F4996,LEN(F4996)-2,1)="1","Earring",IF(MID(F4996,LEN(F4996)-2,1)="2","Necklace",IF(MID(F4996,LEN(F4996)-2,1)="3","Bracelet",IF(MID(F4996,LEN(F4996)-2,1)="4","Ring",IF(MID(F4996,LEN(F4996)-2,1)="5","Anklet","")))))</x:f>
        <x:v>Necklace</x:v>
      </x:c>
      <x:c r="H4996" s="281">
        <x:v>1</x:v>
      </x:c>
      <x:c r="I4996" s="495"/>
    </x:row>
    <x:row r="4997" spans="3:9">
      <x:c r="C4997" s="241" t="s">
        <x:v>9052</x:v>
      </x:c>
      <x:c r="D4997" s="240" t="str">
        <x:f t="shared" si="114"/>
        <x:v>Necklace</x:v>
      </x:c>
      <x:c r="E4997" s="240">
        <x:v>1</x:v>
      </x:c>
      <x:c r="F4997" s="280" t="s">
        <x:v>6204</x:v>
      </x:c>
      <x:c r="G4997" s="281" t="str">
        <x:f>IF(MID(F4997,LEN(F4997)-2,1)="1","Earring",IF(MID(F4997,LEN(F4997)-2,1)="2","Necklace",IF(MID(F4997,LEN(F4997)-2,1)="3","Bracelet",IF(MID(F4997,LEN(F4997)-2,1)="4","Ring",IF(MID(F4997,LEN(F4997)-2,1)="5","Anklet","")))))</x:f>
        <x:v>Earring</x:v>
      </x:c>
      <x:c r="H4997" s="281">
        <x:v>1</x:v>
      </x:c>
      <x:c r="I4997" s="495"/>
    </x:row>
    <x:row r="4998" spans="5:5">
      <x:c r="E4998" s="240">
        <x:f>SUM(E4991:E4997)</x:f>
        <x:v>7</x:v>
      </x:c>
    </x:row>
    <x:row r="4999" spans="1:9">
      <x:c r="A4999" s="232">
        <x:v>46059</x:v>
      </x:c>
      <x:c r="B4999" s="499" t="s">
        <x:v>10292</x:v>
      </x:c>
      <x:c r="C4999" s="241" t="s">
        <x:v>9127</x:v>
      </x:c>
      <x:c r="D4999" s="240" t="s">
        <x:v>4007</x:v>
      </x:c>
      <x:c r="E4999" s="240">
        <x:v>1</x:v>
      </x:c>
      <x:c r="F4999" s="241" t="s">
        <x:v>2192</x:v>
      </x:c>
      <x:c r="G4999" s="240" t="str">
        <x:f>IF(MID(F4999,LEN(F4999)-2,1)="1","Earring",IF(MID(F4999,LEN(F4999)-2,1)="2","Necklace",IF(MID(F4999,LEN(F4999)-2,1)="3","Bracelet",IF(MID(F4999,LEN(F4999)-2,1)="4","Ring",IF(MID(F4999,LEN(F4999)-2,1)="5","Anklet","")))))</x:f>
        <x:v>Earring</x:v>
      </x:c>
      <x:c r="H4999" s="240">
        <x:v>1</x:v>
      </x:c>
      <x:c r="I4999" s="495"/>
    </x:row>
    <x:row r="5000" spans="3:9">
      <x:c r="C5000" s="241" t="s">
        <x:v>5516</x:v>
      </x:c>
      <x:c r="D5000" s="240" t="s">
        <x:v>4007</x:v>
      </x:c>
      <x:c r="E5000" s="240">
        <x:v>1</x:v>
      </x:c>
      <x:c r="F5000" s="605" t="s">
        <x:v>9127</x:v>
      </x:c>
      <x:c r="G5000" s="606" t="s">
        <x:v>4007</x:v>
      </x:c>
      <x:c r="H5000" s="606">
        <x:v>1</x:v>
      </x:c>
      <x:c r="I5000" s="495" t="s">
        <x:v>6487</x:v>
      </x:c>
    </x:row>
    <x:row r="5001" spans="3:9">
      <x:c r="C5001" s="241" t="s">
        <x:v>12527</x:v>
      </x:c>
      <x:c r="D5001" s="240" t="str">
        <x:f t="shared" ref="D5001:D5010" si="115">IF(MID(C5001,LEN(C5001)-2,1)="1","Earring",IF(MID(C5001,LEN(C5001)-2,1)="2","Necklace",IF(MID(C5001,LEN(C5001)-2,1)="3","Bracelet",IF(MID(C5001,LEN(C5001)-2,1)="4","Ring",IF(MID(C5001,LEN(C5001)-2,1)="5","Anklet","")))))</x:f>
        <x:v>Bracelet</x:v>
      </x:c>
      <x:c r="E5001" s="240">
        <x:v>1</x:v>
      </x:c>
      <x:c r="F5001" s="605" t="s">
        <x:v>2097</x:v>
      </x:c>
      <x:c r="G5001" s="606" t="str">
        <x:f>IF(MID(F5001,LEN(F5001)-2,1)="1","Earring",IF(MID(F5001,LEN(F5001)-2,1)="2","Necklace",IF(MID(F5001,LEN(F5001)-2,1)="3","Bracelet",IF(MID(F5001,LEN(F5001)-2,1)="4","Ring",IF(MID(F5001,LEN(F5001)-2,1)="5","Anklet","")))))</x:f>
        <x:v>Earring</x:v>
      </x:c>
      <x:c r="H5001" s="606">
        <x:v>1</x:v>
      </x:c>
      <x:c r="I5001" s="495" t="s">
        <x:v>6487</x:v>
      </x:c>
    </x:row>
    <x:row r="5002" spans="3:9">
      <x:c r="C5002" s="241" t="s">
        <x:v>7962</x:v>
      </x:c>
      <x:c r="D5002" s="240" t="str">
        <x:f t="shared" si="115"/>
        <x:v>Bracelet</x:v>
      </x:c>
      <x:c r="E5002" s="240">
        <x:v>1</x:v>
      </x:c>
      <x:c r="F5002" s="241" t="s">
        <x:v>4583</x:v>
      </x:c>
      <x:c r="G5002" s="240" t="str">
        <x:f>IF(MID(F5002,LEN(F5002)-2,1)="1","Earring",IF(MID(F5002,LEN(F5002)-2,1)="2","Necklace",IF(MID(F5002,LEN(F5002)-2,1)="3","Bracelet",IF(MID(F5002,LEN(F5002)-2,1)="4","Ring",IF(MID(F5002,LEN(F5002)-2,1)="5","Anklet","")))))</x:f>
        <x:v>Ring</x:v>
      </x:c>
      <x:c r="H5002" s="240">
        <x:v>1</x:v>
      </x:c>
      <x:c r="I5002" s="495"/>
    </x:row>
    <x:row r="5003" spans="3:9">
      <x:c r="C5003" s="241" t="s">
        <x:v>2408</x:v>
      </x:c>
      <x:c r="D5003" s="240" t="str">
        <x:f t="shared" si="115"/>
        <x:v>Bracelet</x:v>
      </x:c>
      <x:c r="E5003" s="240">
        <x:v>1</x:v>
      </x:c>
      <x:c r="F5003" s="396" t="s">
        <x:v>11249</x:v>
      </x:c>
      <x:c r="G5003" s="397" t="str">
        <x:f>IF(MID(F5003,LEN(F5003)-2,1)="1","Earring",IF(MID(F5003,LEN(F5003)-2,1)="2","Necklace",IF(MID(F5003,LEN(F5003)-2,1)="3","Bracelet",IF(MID(F5003,LEN(F5003)-2,1)="4","Ring",IF(MID(F5003,LEN(F5003)-2,1)="5","Anklet","")))))</x:f>
        <x:v>Necklace</x:v>
      </x:c>
      <x:c r="H5003" s="397">
        <x:v>1</x:v>
      </x:c>
      <x:c r="I5003" s="495"/>
    </x:row>
    <x:row r="5004" spans="3:9">
      <x:c r="C5004" s="241" t="s">
        <x:v>5988</x:v>
      </x:c>
      <x:c r="D5004" s="240" t="str">
        <x:f t="shared" si="115"/>
        <x:v>Bracelet</x:v>
      </x:c>
      <x:c r="E5004" s="240">
        <x:v>1</x:v>
      </x:c>
      <x:c r="F5004" s="396" t="s">
        <x:v>12527</x:v>
      </x:c>
      <x:c r="G5004" s="397" t="str">
        <x:f>IF(MID(F5004,LEN(F5004)-2,1)="1","Earring",IF(MID(F5004,LEN(F5004)-2,1)="2","Necklace",IF(MID(F5004,LEN(F5004)-2,1)="3","Bracelet",IF(MID(F5004,LEN(F5004)-2,1)="4","Ring",IF(MID(F5004,LEN(F5004)-2,1)="5","Anklet","")))))</x:f>
        <x:v>Bracelet</x:v>
      </x:c>
      <x:c r="H5004" s="397">
        <x:v>1</x:v>
      </x:c>
      <x:c r="I5004" s="495" t="s">
        <x:v>10339</x:v>
      </x:c>
    </x:row>
    <x:row r="5005" spans="3:9">
      <x:c r="C5005" s="241" t="s">
        <x:v>9165</x:v>
      </x:c>
      <x:c r="D5005" s="240" t="str">
        <x:f t="shared" si="115"/>
        <x:v>Bracelet</x:v>
      </x:c>
      <x:c r="E5005" s="240">
        <x:v>1</x:v>
      </x:c>
      <x:c r="F5005" s="396" t="s">
        <x:v>7962</x:v>
      </x:c>
      <x:c r="G5005" s="397" t="str">
        <x:f>IF(MID(F5005,LEN(F5005)-2,1)="1","Earring",IF(MID(F5005,LEN(F5005)-2,1)="2","Necklace",IF(MID(F5005,LEN(F5005)-2,1)="3","Bracelet",IF(MID(F5005,LEN(F5005)-2,1)="4","Ring",IF(MID(F5005,LEN(F5005)-2,1)="5","Anklet","")))))</x:f>
        <x:v>Bracelet</x:v>
      </x:c>
      <x:c r="H5005" s="397">
        <x:v>1</x:v>
      </x:c>
      <x:c r="I5005" s="495" t="s">
        <x:v>10339</x:v>
      </x:c>
    </x:row>
    <x:row r="5006" spans="3:9">
      <x:c r="C5006" s="241" t="s">
        <x:v>12772</x:v>
      </x:c>
      <x:c r="D5006" s="240" t="str">
        <x:f t="shared" si="115"/>
        <x:v>Earring</x:v>
      </x:c>
      <x:c r="E5006" s="240">
        <x:v>1</x:v>
      </x:c>
      <x:c r="F5006" s="241" t="s">
        <x:v>5516</x:v>
      </x:c>
      <x:c r="G5006" s="240" t="s">
        <x:v>4007</x:v>
      </x:c>
      <x:c r="H5006" s="240">
        <x:v>1</x:v>
      </x:c>
      <x:c r="I5006" s="495"/>
    </x:row>
    <x:row r="5007" spans="3:9">
      <x:c r="C5007" s="241" t="s">
        <x:v>2097</x:v>
      </x:c>
      <x:c r="D5007" s="240" t="str">
        <x:f t="shared" si="115"/>
        <x:v>Earring</x:v>
      </x:c>
      <x:c r="E5007" s="240">
        <x:v>1</x:v>
      </x:c>
      <x:c r="F5007" s="241" t="s">
        <x:v>2408</x:v>
      </x:c>
      <x:c r="G5007" s="240" t="str">
        <x:f>IF(MID(F5007,LEN(F5007)-2,1)="1","Earring",IF(MID(F5007,LEN(F5007)-2,1)="2","Necklace",IF(MID(F5007,LEN(F5007)-2,1)="3","Bracelet",IF(MID(F5007,LEN(F5007)-2,1)="4","Ring",IF(MID(F5007,LEN(F5007)-2,1)="5","Anklet","")))))</x:f>
        <x:v>Bracelet</x:v>
      </x:c>
      <x:c r="H5007" s="240">
        <x:v>1</x:v>
      </x:c>
      <x:c r="I5007" s="495"/>
    </x:row>
    <x:row r="5008" spans="3:9">
      <x:c r="C5008" s="241" t="s">
        <x:v>8404</x:v>
      </x:c>
      <x:c r="D5008" s="240" t="str">
        <x:f t="shared" si="115"/>
        <x:v>Earring</x:v>
      </x:c>
      <x:c r="E5008" s="240">
        <x:v>1</x:v>
      </x:c>
      <x:c r="F5008" s="241" t="s">
        <x:v>11726</x:v>
      </x:c>
      <x:c r="G5008" s="240" t="str">
        <x:f>IF(MID(F5008,LEN(F5008)-2,1)="1","Earring",IF(MID(F5008,LEN(F5008)-2,1)="2","Necklace",IF(MID(F5008,LEN(F5008)-2,1)="3","Bracelet",IF(MID(F5008,LEN(F5008)-2,1)="4","Ring",IF(MID(F5008,LEN(F5008)-2,1)="5","Anklet","")))))</x:f>
        <x:v>Necklace</x:v>
      </x:c>
      <x:c r="H5008" s="240">
        <x:v>1</x:v>
      </x:c>
      <x:c r="I5008" s="495"/>
    </x:row>
    <x:row r="5009" spans="3:9">
      <x:c r="C5009" s="241" t="s">
        <x:v>6317</x:v>
      </x:c>
      <x:c r="D5009" s="240" t="str">
        <x:f t="shared" si="115"/>
        <x:v>Earring</x:v>
      </x:c>
      <x:c r="E5009" s="240">
        <x:v>1</x:v>
      </x:c>
      <x:c r="F5009" s="280" t="s">
        <x:v>5988</x:v>
      </x:c>
      <x:c r="G5009" s="281" t="str">
        <x:f>IF(MID(F5009,LEN(F5009)-2,1)="1","Earring",IF(MID(F5009,LEN(F5009)-2,1)="2","Necklace",IF(MID(F5009,LEN(F5009)-2,1)="3","Bracelet",IF(MID(F5009,LEN(F5009)-2,1)="4","Ring",IF(MID(F5009,LEN(F5009)-2,1)="5","Anklet","")))))</x:f>
        <x:v>Bracelet</x:v>
      </x:c>
      <x:c r="H5009" s="281">
        <x:v>1</x:v>
      </x:c>
      <x:c r="I5009" s="495"/>
    </x:row>
    <x:row r="5010" spans="3:9">
      <x:c r="C5010" s="241" t="s">
        <x:v>9091</x:v>
      </x:c>
      <x:c r="D5010" s="240" t="str">
        <x:f t="shared" si="115"/>
        <x:v>Earring</x:v>
      </x:c>
      <x:c r="E5010" s="240">
        <x:v>1</x:v>
      </x:c>
      <x:c r="F5010" s="280" t="s">
        <x:v>9165</x:v>
      </x:c>
      <x:c r="G5010" s="281" t="str">
        <x:f>IF(MID(F5010,LEN(F5010)-2,1)="1","Earring",IF(MID(F5010,LEN(F5010)-2,1)="2","Necklace",IF(MID(F5010,LEN(F5010)-2,1)="3","Bracelet",IF(MID(F5010,LEN(F5010)-2,1)="4","Ring",IF(MID(F5010,LEN(F5010)-2,1)="5","Anklet","")))))</x:f>
        <x:v>Bracelet</x:v>
      </x:c>
      <x:c r="H5010" s="281">
        <x:v>1</x:v>
      </x:c>
      <x:c r="I5010" s="495"/>
    </x:row>
    <x:row r="5011" spans="3:9">
      <x:c r="C5011" s="241" t="s">
        <x:v>2138</x:v>
      </x:c>
      <x:c r="D5011" s="240" t="s">
        <x:v>9210</x:v>
      </x:c>
      <x:c r="E5011" s="240">
        <x:v>1</x:v>
      </x:c>
      <x:c r="F5011" s="280" t="s">
        <x:v>8482</x:v>
      </x:c>
      <x:c r="G5011" s="281" t="str">
        <x:f>IF(MID(F5011,LEN(F5011)-2,1)="1","Earring",IF(MID(F5011,LEN(F5011)-2,1)="2","Necklace",IF(MID(F5011,LEN(F5011)-2,1)="3","Bracelet",IF(MID(F5011,LEN(F5011)-2,1)="4","Ring",IF(MID(F5011,LEN(F5011)-2,1)="5","Anklet","")))))</x:f>
        <x:v>Ring</x:v>
      </x:c>
      <x:c r="H5011" s="281">
        <x:v>1</x:v>
      </x:c>
      <x:c r="I5011" s="495"/>
    </x:row>
    <x:row r="5012" spans="3:9">
      <x:c r="C5012" s="241" t="s">
        <x:v>11249</x:v>
      </x:c>
      <x:c r="D5012" s="240" t="str">
        <x:f t="shared" ref="D5012:D5015" si="116">IF(MID(C5012,LEN(C5012)-2,1)="1","Earring",IF(MID(C5012,LEN(C5012)-2,1)="2","Necklace",IF(MID(C5012,LEN(C5012)-2,1)="3","Bracelet",IF(MID(C5012,LEN(C5012)-2,1)="4","Ring",IF(MID(C5012,LEN(C5012)-2,1)="5","Anklet","")))))</x:f>
        <x:v>Necklace</x:v>
      </x:c>
      <x:c r="E5012" s="240">
        <x:v>1</x:v>
      </x:c>
      <x:c r="F5012" s="280" t="s">
        <x:v>8404</x:v>
      </x:c>
      <x:c r="G5012" s="281" t="str">
        <x:f>IF(MID(F5012,LEN(F5012)-2,1)="1","Earring",IF(MID(F5012,LEN(F5012)-2,1)="2","Necklace",IF(MID(F5012,LEN(F5012)-2,1)="3","Bracelet",IF(MID(F5012,LEN(F5012)-2,1)="4","Ring",IF(MID(F5012,LEN(F5012)-2,1)="5","Anklet","")))))</x:f>
        <x:v>Earring</x:v>
      </x:c>
      <x:c r="H5012" s="281">
        <x:v>1</x:v>
      </x:c>
      <x:c r="I5012" s="495" t="s">
        <x:v>6487</x:v>
      </x:c>
    </x:row>
    <x:row r="5013" spans="3:9">
      <x:c r="C5013" s="241" t="s">
        <x:v>11726</x:v>
      </x:c>
      <x:c r="D5013" s="240" t="str">
        <x:f t="shared" si="116"/>
        <x:v>Necklace</x:v>
      </x:c>
      <x:c r="E5013" s="240">
        <x:v>1</x:v>
      </x:c>
      <x:c r="F5013" s="280" t="s">
        <x:v>6317</x:v>
      </x:c>
      <x:c r="G5013" s="281" t="str">
        <x:f>IF(MID(F5013,LEN(F5013)-2,1)="1","Earring",IF(MID(F5013,LEN(F5013)-2,1)="2","Necklace",IF(MID(F5013,LEN(F5013)-2,1)="3","Bracelet",IF(MID(F5013,LEN(F5013)-2,1)="4","Ring",IF(MID(F5013,LEN(F5013)-2,1)="5","Anklet","")))))</x:f>
        <x:v>Earring</x:v>
      </x:c>
      <x:c r="H5013" s="281">
        <x:v>1</x:v>
      </x:c>
      <x:c r="I5013" s="495"/>
    </x:row>
    <x:row r="5014" spans="3:9">
      <x:c r="C5014" s="241" t="s">
        <x:v>4583</x:v>
      </x:c>
      <x:c r="D5014" s="240" t="str">
        <x:f t="shared" si="116"/>
        <x:v>Ring</x:v>
      </x:c>
      <x:c r="E5014" s="240">
        <x:v>1</x:v>
      </x:c>
      <x:c r="F5014" s="280" t="s">
        <x:v>9091</x:v>
      </x:c>
      <x:c r="G5014" s="281" t="str">
        <x:f>IF(MID(F5014,LEN(F5014)-2,1)="1","Earring",IF(MID(F5014,LEN(F5014)-2,1)="2","Necklace",IF(MID(F5014,LEN(F5014)-2,1)="3","Bracelet",IF(MID(F5014,LEN(F5014)-2,1)="4","Ring",IF(MID(F5014,LEN(F5014)-2,1)="5","Anklet","")))))</x:f>
        <x:v>Earring</x:v>
      </x:c>
      <x:c r="H5014" s="281">
        <x:v>1</x:v>
      </x:c>
      <x:c r="I5014" s="495"/>
    </x:row>
    <x:row r="5015" spans="3:9">
      <x:c r="C5015" s="241" t="s">
        <x:v>8482</x:v>
      </x:c>
      <x:c r="D5015" s="240" t="str">
        <x:f t="shared" si="116"/>
        <x:v>Ring</x:v>
      </x:c>
      <x:c r="E5015" s="240">
        <x:v>1</x:v>
      </x:c>
      <x:c r="F5015" s="280" t="s">
        <x:v>2138</x:v>
      </x:c>
      <x:c r="G5015" s="281" t="s">
        <x:v>9210</x:v>
      </x:c>
      <x:c r="H5015" s="281">
        <x:v>1</x:v>
      </x:c>
      <x:c r="I5015" s="495"/>
    </x:row>
    <x:row r="5016" spans="5:5">
      <x:c r="E5016" s="240">
        <x:f>SUM(E4999:E5015)</x:f>
        <x:v>17</x:v>
      </x:c>
    </x:row>
    <x:row r="5017" spans="1:9">
      <x:c r="A5017" s="232">
        <x:v>46060</x:v>
      </x:c>
      <x:c r="B5017" s="499" t="s">
        <x:v>10312</x:v>
      </x:c>
      <x:c r="C5017" s="241" t="s">
        <x:v>4458</x:v>
      </x:c>
      <x:c r="D5017" s="240" t="str">
        <x:f>IF(MID(C5017,LEN(C5017)-2,1)="1","Earring",IF(MID(C5017,LEN(C5017)-2,1)="2","Necklace",IF(MID(C5017,LEN(C5017)-2,1)="3","Bracelet",IF(MID(C5017,LEN(C5017)-2,1)="4","Ring",IF(MID(C5017,LEN(C5017)-2,1)="5","Anklet","")))))</x:f>
        <x:v>Anklet</x:v>
      </x:c>
      <x:c r="E5017" s="240">
        <x:v>1</x:v>
      </x:c>
      <x:c r="F5017" s="304" t="s">
        <x:v>2770</x:v>
      </x:c>
      <x:c r="G5017" s="305" t="str">
        <x:f>IF(MID(F5017,LEN(F5017)-2,1)="1","Earring",IF(MID(F5017,LEN(F5017)-2,1)="2","Necklace",IF(MID(F5017,LEN(F5017)-2,1)="3","Bracelet",IF(MID(F5017,LEN(F5017)-2,1)="4","Ring",IF(MID(F5017,LEN(F5017)-2,1)="5","Anklet","")))))</x:f>
        <x:v>Ring</x:v>
      </x:c>
      <x:c r="H5017" s="305">
        <x:v>1</x:v>
      </x:c>
      <x:c r="I5017" s="495"/>
    </x:row>
    <x:row r="5018" spans="3:9">
      <x:c r="C5018" s="241" t="s">
        <x:v>1947</x:v>
      </x:c>
      <x:c r="D5018" s="240" t="s">
        <x:v>4007</x:v>
      </x:c>
      <x:c r="E5018" s="240">
        <x:v>1</x:v>
      </x:c>
      <x:c r="F5018" s="241" t="s">
        <x:v>2083</x:v>
      </x:c>
      <x:c r="G5018" s="240" t="str">
        <x:f>IF(MID(F5018,LEN(F5018)-2,1)="1","Earring",IF(MID(F5018,LEN(F5018)-2,1)="2","Necklace",IF(MID(F5018,LEN(F5018)-2,1)="3","Bracelet",IF(MID(F5018,LEN(F5018)-2,1)="4","Ring",IF(MID(F5018,LEN(F5018)-2,1)="5","Anklet","")))))</x:f>
        <x:v>Ring</x:v>
      </x:c>
      <x:c r="H5018" s="240">
        <x:v>1</x:v>
      </x:c>
      <x:c r="I5018" s="495"/>
    </x:row>
    <x:row r="5019" spans="3:9">
      <x:c r="C5019" s="241" t="s">
        <x:v>2071</x:v>
      </x:c>
      <x:c r="D5019" s="240" t="str">
        <x:f t="shared" ref="D5019:D5027" si="117">IF(MID(C5019,LEN(C5019)-2,1)="1","Earring",IF(MID(C5019,LEN(C5019)-2,1)="2","Necklace",IF(MID(C5019,LEN(C5019)-2,1)="3","Bracelet",IF(MID(C5019,LEN(C5019)-2,1)="4","Ring",IF(MID(C5019,LEN(C5019)-2,1)="5","Anklet","")))))</x:f>
        <x:v>Bracelet</x:v>
      </x:c>
      <x:c r="E5019" s="240">
        <x:v>1</x:v>
      </x:c>
      <x:c r="F5019" s="605" t="s">
        <x:v>2071</x:v>
      </x:c>
      <x:c r="G5019" s="606" t="str">
        <x:f>IF(MID(F5019,LEN(F5019)-2,1)="1","Earring",IF(MID(F5019,LEN(F5019)-2,1)="2","Necklace",IF(MID(F5019,LEN(F5019)-2,1)="3","Bracelet",IF(MID(F5019,LEN(F5019)-2,1)="4","Ring",IF(MID(F5019,LEN(F5019)-2,1)="5","Anklet","")))))</x:f>
        <x:v>Bracelet</x:v>
      </x:c>
      <x:c r="H5019" s="606">
        <x:v>1</x:v>
      </x:c>
      <x:c r="I5019" s="495"/>
    </x:row>
    <x:row r="5020" spans="3:9">
      <x:c r="C5020" s="241" t="s">
        <x:v>2060</x:v>
      </x:c>
      <x:c r="D5020" s="240" t="str">
        <x:f t="shared" si="117"/>
        <x:v>Bracelet</x:v>
      </x:c>
      <x:c r="E5020" s="240">
        <x:v>1</x:v>
      </x:c>
      <x:c r="F5020" s="241" t="s">
        <x:v>2134</x:v>
      </x:c>
      <x:c r="G5020" s="240" t="str">
        <x:f>IF(MID(F5020,LEN(F5020)-2,1)="1","Earring",IF(MID(F5020,LEN(F5020)-2,1)="2","Necklace",IF(MID(F5020,LEN(F5020)-2,1)="3","Bracelet",IF(MID(F5020,LEN(F5020)-2,1)="4","Ring",IF(MID(F5020,LEN(F5020)-2,1)="5","Anklet","")))))</x:f>
        <x:v>Necklace</x:v>
      </x:c>
      <x:c r="H5020" s="240">
        <x:v>1</x:v>
      </x:c>
      <x:c r="I5020" s="495" t="s">
        <x:v>6487</x:v>
      </x:c>
    </x:row>
    <x:row r="5021" spans="3:9">
      <x:c r="C5021" s="241" t="s">
        <x:v>11932</x:v>
      </x:c>
      <x:c r="D5021" s="240" t="str">
        <x:f t="shared" si="117"/>
        <x:v>Bracelet</x:v>
      </x:c>
      <x:c r="E5021" s="240">
        <x:v>1</x:v>
      </x:c>
      <x:c r="F5021" s="241" t="s">
        <x:v>1947</x:v>
      </x:c>
      <x:c r="G5021" s="240" t="s">
        <x:v>4007</x:v>
      </x:c>
      <x:c r="H5021" s="240">
        <x:v>1</x:v>
      </x:c>
      <x:c r="I5021" s="495" t="s">
        <x:v>10339</x:v>
      </x:c>
    </x:row>
    <x:row r="5022" spans="3:9">
      <x:c r="C5022" s="241" t="s">
        <x:v>6024</x:v>
      </x:c>
      <x:c r="D5022" s="240" t="str">
        <x:f t="shared" si="117"/>
        <x:v>Bracelet</x:v>
      </x:c>
      <x:c r="E5022" s="240">
        <x:v>1</x:v>
      </x:c>
      <x:c r="F5022" s="396" t="s">
        <x:v>2060</x:v>
      </x:c>
      <x:c r="G5022" s="397" t="str">
        <x:f>IF(MID(F5022,LEN(F5022)-2,1)="1","Earring",IF(MID(F5022,LEN(F5022)-2,1)="2","Necklace",IF(MID(F5022,LEN(F5022)-2,1)="3","Bracelet",IF(MID(F5022,LEN(F5022)-2,1)="4","Ring",IF(MID(F5022,LEN(F5022)-2,1)="5","Anklet","")))))</x:f>
        <x:v>Bracelet</x:v>
      </x:c>
      <x:c r="H5022" s="397">
        <x:v>1</x:v>
      </x:c>
      <x:c r="I5022" s="495"/>
    </x:row>
    <x:row r="5023" spans="3:9">
      <x:c r="C5023" s="241" t="s">
        <x:v>5979</x:v>
      </x:c>
      <x:c r="D5023" s="240" t="str">
        <x:f t="shared" si="117"/>
        <x:v>Earring</x:v>
      </x:c>
      <x:c r="E5023" s="240">
        <x:v>1</x:v>
      </x:c>
      <x:c r="F5023" s="241" t="s">
        <x:v>11932</x:v>
      </x:c>
      <x:c r="G5023" s="240" t="str">
        <x:f>IF(MID(F5023,LEN(F5023)-2,1)="1","Earring",IF(MID(F5023,LEN(F5023)-2,1)="2","Necklace",IF(MID(F5023,LEN(F5023)-2,1)="3","Bracelet",IF(MID(F5023,LEN(F5023)-2,1)="4","Ring",IF(MID(F5023,LEN(F5023)-2,1)="5","Anklet","")))))</x:f>
        <x:v>Bracelet</x:v>
      </x:c>
      <x:c r="H5023" s="240">
        <x:v>1</x:v>
      </x:c>
      <x:c r="I5023" s="495"/>
    </x:row>
    <x:row r="5024" spans="3:9">
      <x:c r="C5024" s="241" t="s">
        <x:v>2134</x:v>
      </x:c>
      <x:c r="D5024" s="240" t="str">
        <x:f t="shared" si="117"/>
        <x:v>Necklace</x:v>
      </x:c>
      <x:c r="E5024" s="240">
        <x:v>1</x:v>
      </x:c>
      <x:c r="F5024" s="280" t="s">
        <x:v>6024</x:v>
      </x:c>
      <x:c r="G5024" s="281" t="str">
        <x:f>IF(MID(F5024,LEN(F5024)-2,1)="1","Earring",IF(MID(F5024,LEN(F5024)-2,1)="2","Necklace",IF(MID(F5024,LEN(F5024)-2,1)="3","Bracelet",IF(MID(F5024,LEN(F5024)-2,1)="4","Ring",IF(MID(F5024,LEN(F5024)-2,1)="5","Anklet","")))))</x:f>
        <x:v>Bracelet</x:v>
      </x:c>
      <x:c r="H5024" s="281">
        <x:v>1</x:v>
      </x:c>
      <x:c r="I5024" s="495"/>
    </x:row>
    <x:row r="5025" spans="3:9">
      <x:c r="C5025" s="241" t="s">
        <x:v>9114</x:v>
      </x:c>
      <x:c r="D5025" s="240" t="str">
        <x:f t="shared" si="117"/>
        <x:v>Necklace</x:v>
      </x:c>
      <x:c r="E5025" s="240">
        <x:v>1</x:v>
      </x:c>
      <x:c r="F5025" s="280" t="s">
        <x:v>5979</x:v>
      </x:c>
      <x:c r="G5025" s="281" t="str">
        <x:f>IF(MID(F5025,LEN(F5025)-2,1)="1","Earring",IF(MID(F5025,LEN(F5025)-2,1)="2","Necklace",IF(MID(F5025,LEN(F5025)-2,1)="3","Bracelet",IF(MID(F5025,LEN(F5025)-2,1)="4","Ring",IF(MID(F5025,LEN(F5025)-2,1)="5","Anklet","")))))</x:f>
        <x:v>Earring</x:v>
      </x:c>
      <x:c r="H5025" s="281">
        <x:v>1</x:v>
      </x:c>
      <x:c r="I5025" s="495"/>
    </x:row>
    <x:row r="5026" spans="3:9">
      <x:c r="C5026" s="241" t="s">
        <x:v>2770</x:v>
      </x:c>
      <x:c r="D5026" s="240" t="str">
        <x:f t="shared" si="117"/>
        <x:v>Ring</x:v>
      </x:c>
      <x:c r="E5026" s="240">
        <x:v>1</x:v>
      </x:c>
      <x:c r="F5026" s="280" t="s">
        <x:v>4458</x:v>
      </x:c>
      <x:c r="G5026" s="281" t="str">
        <x:f>IF(MID(F5026,LEN(F5026)-2,1)="1","Earring",IF(MID(F5026,LEN(F5026)-2,1)="2","Necklace",IF(MID(F5026,LEN(F5026)-2,1)="3","Bracelet",IF(MID(F5026,LEN(F5026)-2,1)="4","Ring",IF(MID(F5026,LEN(F5026)-2,1)="5","Anklet","")))))</x:f>
        <x:v>Anklet</x:v>
      </x:c>
      <x:c r="H5026" s="281">
        <x:v>1</x:v>
      </x:c>
      <x:c r="I5026" s="495"/>
    </x:row>
    <x:row r="5027" spans="3:9">
      <x:c r="C5027" s="241" t="s">
        <x:v>2083</x:v>
      </x:c>
      <x:c r="D5027" s="240" t="str">
        <x:f t="shared" si="117"/>
        <x:v>Ring</x:v>
      </x:c>
      <x:c r="E5027" s="240">
        <x:v>1</x:v>
      </x:c>
      <x:c r="F5027" s="280" t="s">
        <x:v>9114</x:v>
      </x:c>
      <x:c r="G5027" s="281" t="str">
        <x:f>IF(MID(F5027,LEN(F5027)-2,1)="1","Earring",IF(MID(F5027,LEN(F5027)-2,1)="2","Necklace",IF(MID(F5027,LEN(F5027)-2,1)="3","Bracelet",IF(MID(F5027,LEN(F5027)-2,1)="4","Ring",IF(MID(F5027,LEN(F5027)-2,1)="5","Anklet","")))))</x:f>
        <x:v>Necklace</x:v>
      </x:c>
      <x:c r="H5027" s="281">
        <x:v>1</x:v>
      </x:c>
      <x:c r="I5027" s="495"/>
    </x:row>
    <x:row r="5028" spans="5:5">
      <x:c r="E5028" s="240">
        <x:f>SUM(E5017:E5027)</x:f>
        <x:v>11</x:v>
      </x:c>
    </x:row>
    <x:row r="5029" spans="1:9">
      <x:c r="A5029" s="232">
        <x:v>46061</x:v>
      </x:c>
      <x:c r="B5029" s="499" t="s">
        <x:v>10367</x:v>
      </x:c>
      <x:c r="C5029" s="241" t="s">
        <x:v>2579</x:v>
      </x:c>
      <x:c r="D5029" s="240" t="s">
        <x:v>4007</x:v>
      </x:c>
      <x:c r="E5029" s="240">
        <x:v>1</x:v>
      </x:c>
      <x:c r="F5029" s="241" t="s">
        <x:v>7551</x:v>
      </x:c>
      <x:c r="G5029" s="240" t="str">
        <x:f>IF(MID(F5029,LEN(F5029)-2,1)="1","Earring",IF(MID(F5029,LEN(F5029)-2,1)="2","Necklace",IF(MID(F5029,LEN(F5029)-2,1)="3","Bracelet",IF(MID(F5029,LEN(F5029)-2,1)="4","Ring",IF(MID(F5029,LEN(F5029)-2,1)="5","Anklet","")))))</x:f>
        <x:v>Ring</x:v>
      </x:c>
      <x:c r="H5029" s="240">
        <x:v>1</x:v>
      </x:c>
      <x:c r="I5029" s="495" t="s">
        <x:v>10339</x:v>
      </x:c>
    </x:row>
    <x:row r="5030" spans="3:9">
      <x:c r="C5030" s="241" t="s">
        <x:v>2241</x:v>
      </x:c>
      <x:c r="D5030" s="240" t="s">
        <x:v>4007</x:v>
      </x:c>
      <x:c r="E5030" s="240">
        <x:v>1</x:v>
      </x:c>
      <x:c r="F5030" s="406" t="s">
        <x:v>7892</x:v>
      </x:c>
      <x:c r="G5030" s="407" t="str">
        <x:f>IF(MID(F5030,LEN(F5030)-2,1)="1","Earring",IF(MID(F5030,LEN(F5030)-2,1)="2","Necklace",IF(MID(F5030,LEN(F5030)-2,1)="3","Bracelet",IF(MID(F5030,LEN(F5030)-2,1)="4","Ring",IF(MID(F5030,LEN(F5030)-2,1)="5","Anklet","")))))</x:f>
        <x:v>Earring</x:v>
      </x:c>
      <x:c r="H5030" s="407">
        <x:v>1</x:v>
      </x:c>
      <x:c r="I5030" s="495" t="s">
        <x:v>6487</x:v>
      </x:c>
    </x:row>
    <x:row r="5031" spans="3:9">
      <x:c r="C5031" s="241" t="s">
        <x:v>11939</x:v>
      </x:c>
      <x:c r="D5031" s="240" t="str">
        <x:f t="shared" ref="D5031:D5037" si="118">IF(MID(C5031,LEN(C5031)-2,1)="1","Earring",IF(MID(C5031,LEN(C5031)-2,1)="2","Necklace",IF(MID(C5031,LEN(C5031)-2,1)="3","Bracelet",IF(MID(C5031,LEN(C5031)-2,1)="4","Ring",IF(MID(C5031,LEN(C5031)-2,1)="5","Anklet","")))))</x:f>
        <x:v>Bracelet</x:v>
      </x:c>
      <x:c r="E5031" s="240">
        <x:v>1</x:v>
      </x:c>
      <x:c r="F5031" s="241" t="s">
        <x:v>9142</x:v>
      </x:c>
      <x:c r="G5031" s="240" t="str">
        <x:f>IF(MID(F5031,LEN(F5031)-2,1)="1","Earring",IF(MID(F5031,LEN(F5031)-2,1)="2","Necklace",IF(MID(F5031,LEN(F5031)-2,1)="3","Bracelet",IF(MID(F5031,LEN(F5031)-2,1)="4","Ring",IF(MID(F5031,LEN(F5031)-2,1)="5","Anklet","")))))</x:f>
        <x:v>Earring</x:v>
      </x:c>
      <x:c r="H5031" s="240">
        <x:v>1</x:v>
      </x:c>
      <x:c r="I5031" s="495" t="s">
        <x:v>6487</x:v>
      </x:c>
    </x:row>
    <x:row r="5032" spans="3:9">
      <x:c r="C5032" s="241" t="s">
        <x:v>2364</x:v>
      </x:c>
      <x:c r="D5032" s="240" t="str">
        <x:f t="shared" si="118"/>
        <x:v>Earring</x:v>
      </x:c>
      <x:c r="E5032" s="240">
        <x:v>1</x:v>
      </x:c>
      <x:c r="F5032" s="396" t="s">
        <x:v>2579</x:v>
      </x:c>
      <x:c r="G5032" s="397" t="s">
        <x:v>4007</x:v>
      </x:c>
      <x:c r="H5032" s="397">
        <x:v>1</x:v>
      </x:c>
      <x:c r="I5032" s="495"/>
    </x:row>
    <x:row r="5033" spans="3:9">
      <x:c r="C5033" s="241" t="s">
        <x:v>9142</x:v>
      </x:c>
      <x:c r="D5033" s="240" t="str">
        <x:f t="shared" si="118"/>
        <x:v>Earring</x:v>
      </x:c>
      <x:c r="E5033" s="240">
        <x:v>1</x:v>
      </x:c>
      <x:c r="F5033" s="396" t="s">
        <x:v>2241</x:v>
      </x:c>
      <x:c r="G5033" s="397" t="s">
        <x:v>4007</x:v>
      </x:c>
      <x:c r="H5033" s="397">
        <x:v>1</x:v>
      </x:c>
      <x:c r="I5033" s="495" t="s">
        <x:v>10339</x:v>
      </x:c>
    </x:row>
    <x:row r="5034" spans="3:9">
      <x:c r="C5034" s="241" t="s">
        <x:v>9222</x:v>
      </x:c>
      <x:c r="D5034" s="240" t="str">
        <x:f t="shared" si="118"/>
        <x:v>Earring</x:v>
      </x:c>
      <x:c r="E5034" s="240">
        <x:v>1</x:v>
      </x:c>
      <x:c r="F5034" s="241" t="s">
        <x:v>11461</x:v>
      </x:c>
      <x:c r="G5034" s="240" t="str">
        <x:f>IF(MID(F5034,LEN(F5034)-2,1)="1","Earring",IF(MID(F5034,LEN(F5034)-2,1)="2","Necklace",IF(MID(F5034,LEN(F5034)-2,1)="3","Bracelet",IF(MID(F5034,LEN(F5034)-2,1)="4","Ring",IF(MID(F5034,LEN(F5034)-2,1)="5","Anklet","")))))</x:f>
        <x:v>Ring</x:v>
      </x:c>
      <x:c r="H5034" s="240">
        <x:v>1</x:v>
      </x:c>
      <x:c r="I5034" s="495"/>
    </x:row>
    <x:row r="5035" spans="3:9">
      <x:c r="C5035" s="241" t="s">
        <x:v>8392</x:v>
      </x:c>
      <x:c r="D5035" s="240" t="str">
        <x:f t="shared" si="118"/>
        <x:v>Necklace</x:v>
      </x:c>
      <x:c r="E5035" s="240">
        <x:v>1</x:v>
      </x:c>
      <x:c r="F5035" s="241" t="s">
        <x:v>11939</x:v>
      </x:c>
      <x:c r="G5035" s="240" t="str">
        <x:f>IF(MID(F5035,LEN(F5035)-2,1)="1","Earring",IF(MID(F5035,LEN(F5035)-2,1)="2","Necklace",IF(MID(F5035,LEN(F5035)-2,1)="3","Bracelet",IF(MID(F5035,LEN(F5035)-2,1)="4","Ring",IF(MID(F5035,LEN(F5035)-2,1)="5","Anklet","")))))</x:f>
        <x:v>Bracelet</x:v>
      </x:c>
      <x:c r="H5035" s="240">
        <x:v>1</x:v>
      </x:c>
      <x:c r="I5035" s="495"/>
    </x:row>
    <x:row r="5036" spans="3:9">
      <x:c r="C5036" s="241" t="s">
        <x:v>7843</x:v>
      </x:c>
      <x:c r="D5036" s="240" t="str">
        <x:f t="shared" si="118"/>
        <x:v>Ring</x:v>
      </x:c>
      <x:c r="E5036" s="240">
        <x:v>1</x:v>
      </x:c>
      <x:c r="F5036" s="280" t="s">
        <x:v>9222</x:v>
      </x:c>
      <x:c r="G5036" s="281" t="str">
        <x:f>IF(MID(F5036,LEN(F5036)-2,1)="1","Earring",IF(MID(F5036,LEN(F5036)-2,1)="2","Necklace",IF(MID(F5036,LEN(F5036)-2,1)="3","Bracelet",IF(MID(F5036,LEN(F5036)-2,1)="4","Ring",IF(MID(F5036,LEN(F5036)-2,1)="5","Anklet","")))))</x:f>
        <x:v>Earring</x:v>
      </x:c>
      <x:c r="H5036" s="281">
        <x:v>1</x:v>
      </x:c>
      <x:c r="I5036" s="495" t="s">
        <x:v>10339</x:v>
      </x:c>
    </x:row>
    <x:row r="5037" spans="3:9">
      <x:c r="C5037" s="241" t="s">
        <x:v>11461</x:v>
      </x:c>
      <x:c r="D5037" s="240" t="str">
        <x:f t="shared" si="118"/>
        <x:v>Ring</x:v>
      </x:c>
      <x:c r="E5037" s="240">
        <x:v>1</x:v>
      </x:c>
      <x:c r="F5037" s="280" t="s">
        <x:v>8392</x:v>
      </x:c>
      <x:c r="G5037" s="281" t="str">
        <x:f>IF(MID(F5037,LEN(F5037)-2,1)="1","Earring",IF(MID(F5037,LEN(F5037)-2,1)="2","Necklace",IF(MID(F5037,LEN(F5037)-2,1)="3","Bracelet",IF(MID(F5037,LEN(F5037)-2,1)="4","Ring",IF(MID(F5037,LEN(F5037)-2,1)="5","Anklet","")))))</x:f>
        <x:v>Necklace</x:v>
      </x:c>
      <x:c r="H5037" s="281">
        <x:v>1</x:v>
      </x:c>
      <x:c r="I5037" s="495"/>
    </x:row>
    <x:row r="5038" spans="5:5">
      <x:c r="E5038" s="240">
        <x:f>SUM(E5029:E5037)</x:f>
        <x:v>9</x:v>
      </x:c>
    </x:row>
    <x:row r="5039" spans="1:9">
      <x:c r="A5039" s="232">
        <x:v>46062</x:v>
      </x:c>
      <x:c r="B5039" s="499" t="s">
        <x:v>10315</x:v>
      </x:c>
      <x:c r="C5039" s="241" t="s">
        <x:v>7540</x:v>
      </x:c>
      <x:c r="D5039" s="240" t="str">
        <x:f t="shared" ref="D5039:D5044" si="119">IF(MID(C5039,LEN(C5039)-2,1)="1","Earring",IF(MID(C5039,LEN(C5039)-2,1)="2","Necklace",IF(MID(C5039,LEN(C5039)-2,1)="3","Bracelet",IF(MID(C5039,LEN(C5039)-2,1)="4","Ring",IF(MID(C5039,LEN(C5039)-2,1)="5","Anklet","")))))</x:f>
        <x:v>Anklet</x:v>
      </x:c>
      <x:c r="E5039" s="240">
        <x:v>1</x:v>
      </x:c>
      <x:c r="F5039" s="241" t="s">
        <x:v>5952</x:v>
      </x:c>
      <x:c r="G5039" s="240" t="str">
        <x:f>IF(MID(F5039,LEN(F5039)-2,1)="1","Earring",IF(MID(F5039,LEN(F5039)-2,1)="2","Necklace",IF(MID(F5039,LEN(F5039)-2,1)="3","Bracelet",IF(MID(F5039,LEN(F5039)-2,1)="4","Ring",IF(MID(F5039,LEN(F5039)-2,1)="5","Anklet","")))))</x:f>
        <x:v>Bracelet</x:v>
      </x:c>
      <x:c r="H5039" s="240">
        <x:v>1</x:v>
      </x:c>
      <x:c r="I5039" s="495"/>
    </x:row>
    <x:row r="5040" spans="3:9">
      <x:c r="C5040" s="241" t="s">
        <x:v>5952</x:v>
      </x:c>
      <x:c r="D5040" s="240" t="str">
        <x:f t="shared" si="119"/>
        <x:v>Bracelet</x:v>
      </x:c>
      <x:c r="E5040" s="240">
        <x:v>1</x:v>
      </x:c>
      <x:c r="F5040" s="396" t="s">
        <x:v>7540</x:v>
      </x:c>
      <x:c r="G5040" s="397" t="str">
        <x:f>IF(MID(F5040,LEN(F5040)-2,1)="1","Earring",IF(MID(F5040,LEN(F5040)-2,1)="2","Necklace",IF(MID(F5040,LEN(F5040)-2,1)="3","Bracelet",IF(MID(F5040,LEN(F5040)-2,1)="4","Ring",IF(MID(F5040,LEN(F5040)-2,1)="5","Anklet","")))))</x:f>
        <x:v>Anklet</x:v>
      </x:c>
      <x:c r="H5040" s="397">
        <x:v>1</x:v>
      </x:c>
      <x:c r="I5040" s="495" t="s">
        <x:v>10339</x:v>
      </x:c>
    </x:row>
    <x:row r="5041" spans="3:9">
      <x:c r="C5041" s="241" t="s">
        <x:v>8549</x:v>
      </x:c>
      <x:c r="D5041" s="240" t="str">
        <x:f t="shared" si="119"/>
        <x:v>Earring</x:v>
      </x:c>
      <x:c r="E5041" s="240">
        <x:v>1</x:v>
      </x:c>
      <x:c r="F5041" s="241" t="s">
        <x:v>5918</x:v>
      </x:c>
      <x:c r="G5041" s="240" t="str">
        <x:f>IF(MID(F5041,LEN(F5041)-2,1)="1","Earring",IF(MID(F5041,LEN(F5041)-2,1)="2","Necklace",IF(MID(F5041,LEN(F5041)-2,1)="3","Bracelet",IF(MID(F5041,LEN(F5041)-2,1)="4","Ring",IF(MID(F5041,LEN(F5041)-2,1)="5","Anklet","")))))</x:f>
        <x:v>Necklace</x:v>
      </x:c>
      <x:c r="H5041" s="240">
        <x:v>1</x:v>
      </x:c>
      <x:c r="I5041" s="495" t="s">
        <x:v>6487</x:v>
      </x:c>
    </x:row>
    <x:row r="5042" spans="3:9">
      <x:c r="C5042" s="241" t="s">
        <x:v>5999</x:v>
      </x:c>
      <x:c r="D5042" s="240" t="str">
        <x:f t="shared" si="119"/>
        <x:v>Earring</x:v>
      </x:c>
      <x:c r="E5042" s="240">
        <x:v>1</x:v>
      </x:c>
      <x:c r="F5042" s="280" t="s">
        <x:v>8549</x:v>
      </x:c>
      <x:c r="G5042" s="281" t="str">
        <x:f>IF(MID(F5042,LEN(F5042)-2,1)="1","Earring",IF(MID(F5042,LEN(F5042)-2,1)="2","Necklace",IF(MID(F5042,LEN(F5042)-2,1)="3","Bracelet",IF(MID(F5042,LEN(F5042)-2,1)="4","Ring",IF(MID(F5042,LEN(F5042)-2,1)="5","Anklet","")))))</x:f>
        <x:v>Earring</x:v>
      </x:c>
      <x:c r="H5042" s="281">
        <x:v>1</x:v>
      </x:c>
      <x:c r="I5042" s="495"/>
    </x:row>
    <x:row r="5043" spans="3:9">
      <x:c r="C5043" s="241" t="s">
        <x:v>6317</x:v>
      </x:c>
      <x:c r="D5043" s="240" t="str">
        <x:f t="shared" si="119"/>
        <x:v>Earring</x:v>
      </x:c>
      <x:c r="E5043" s="240">
        <x:v>1</x:v>
      </x:c>
      <x:c r="F5043" s="280" t="s">
        <x:v>5999</x:v>
      </x:c>
      <x:c r="G5043" s="281" t="str">
        <x:f>IF(MID(F5043,LEN(F5043)-2,1)="1","Earring",IF(MID(F5043,LEN(F5043)-2,1)="2","Necklace",IF(MID(F5043,LEN(F5043)-2,1)="3","Bracelet",IF(MID(F5043,LEN(F5043)-2,1)="4","Ring",IF(MID(F5043,LEN(F5043)-2,1)="5","Anklet","")))))</x:f>
        <x:v>Earring</x:v>
      </x:c>
      <x:c r="H5043" s="281">
        <x:v>1</x:v>
      </x:c>
      <x:c r="I5043" s="495"/>
    </x:row>
    <x:row r="5044" spans="3:9">
      <x:c r="C5044" s="241" t="s">
        <x:v>5918</x:v>
      </x:c>
      <x:c r="D5044" s="240" t="str">
        <x:f t="shared" si="119"/>
        <x:v>Necklace</x:v>
      </x:c>
      <x:c r="E5044" s="240">
        <x:v>1</x:v>
      </x:c>
      <x:c r="F5044" s="280" t="s">
        <x:v>6317</x:v>
      </x:c>
      <x:c r="G5044" s="281" t="str">
        <x:f>IF(MID(F5044,LEN(F5044)-2,1)="1","Earring",IF(MID(F5044,LEN(F5044)-2,1)="2","Necklace",IF(MID(F5044,LEN(F5044)-2,1)="3","Bracelet",IF(MID(F5044,LEN(F5044)-2,1)="4","Ring",IF(MID(F5044,LEN(F5044)-2,1)="5","Anklet","")))))</x:f>
        <x:v>Earring</x:v>
      </x:c>
      <x:c r="H5044" s="281">
        <x:v>1</x:v>
      </x:c>
      <x:c r="I5044" s="495" t="s">
        <x:v>6487</x:v>
      </x:c>
    </x:row>
    <x:row r="5045" spans="5:5">
      <x:c r="E5045" s="240">
        <x:f>SUM(E5039:E5044)</x:f>
        <x:v>6</x:v>
      </x:c>
    </x:row>
    <x:row r="5046" spans="1:9">
      <x:c r="A5046" s="232">
        <x:v>46063</x:v>
      </x:c>
      <x:c r="B5046" s="499" t="s">
        <x:v>10377</x:v>
      </x:c>
      <x:c r="C5046" s="241" t="s">
        <x:v>11486</x:v>
      </x:c>
      <x:c r="D5046" s="240" t="str">
        <x:f t="shared" ref="D5046:D5050" si="120">IF(MID(C5046,LEN(C5046)-2,1)="1","Earring",IF(MID(C5046,LEN(C5046)-2,1)="2","Necklace",IF(MID(C5046,LEN(C5046)-2,1)="3","Bracelet",IF(MID(C5046,LEN(C5046)-2,1)="4","Ring",IF(MID(C5046,LEN(C5046)-2,1)="5","Anklet","")))))</x:f>
        <x:v>Earring</x:v>
      </x:c>
      <x:c r="E5046" s="240">
        <x:v>1</x:v>
      </x:c>
      <x:c r="F5046" s="406" t="s">
        <x:v>11784</x:v>
      </x:c>
      <x:c r="G5046" s="407" t="str">
        <x:f>IF(MID(F5046,LEN(F5046)-2,1)="1","Earring",IF(MID(F5046,LEN(F5046)-2,1)="2","Necklace",IF(MID(F5046,LEN(F5046)-2,1)="3","Bracelet",IF(MID(F5046,LEN(F5046)-2,1)="4","Ring",IF(MID(F5046,LEN(F5046)-2,1)="5","Anklet","")))))</x:f>
        <x:v>Earring</x:v>
      </x:c>
      <x:c r="H5046" s="407">
        <x:v>1</x:v>
      </x:c>
      <x:c r="I5046" s="495" t="s">
        <x:v>10339</x:v>
      </x:c>
    </x:row>
    <x:row r="5047" spans="3:9">
      <x:c r="C5047" s="241" t="s">
        <x:v>8381</x:v>
      </x:c>
      <x:c r="D5047" s="240" t="str">
        <x:f t="shared" si="120"/>
        <x:v>Earring</x:v>
      </x:c>
      <x:c r="E5047" s="240">
        <x:v>1</x:v>
      </x:c>
      <x:c r="F5047" s="396" t="s">
        <x:v>8381</x:v>
      </x:c>
      <x:c r="G5047" s="397" t="str">
        <x:f>IF(MID(F5047,LEN(F5047)-2,1)="1","Earring",IF(MID(F5047,LEN(F5047)-2,1)="2","Necklace",IF(MID(F5047,LEN(F5047)-2,1)="3","Bracelet",IF(MID(F5047,LEN(F5047)-2,1)="4","Ring",IF(MID(F5047,LEN(F5047)-2,1)="5","Anklet","")))))</x:f>
        <x:v>Earring</x:v>
      </x:c>
      <x:c r="H5047" s="397">
        <x:v>1</x:v>
      </x:c>
      <x:c r="I5047" s="495"/>
    </x:row>
    <x:row r="5048" spans="3:9">
      <x:c r="C5048" s="241" t="s">
        <x:v>6252</x:v>
      </x:c>
      <x:c r="D5048" s="240" t="s">
        <x:v>9210</x:v>
      </x:c>
      <x:c r="E5048" s="240">
        <x:v>1</x:v>
      </x:c>
      <x:c r="F5048" s="396" t="s">
        <x:v>6183</x:v>
      </x:c>
      <x:c r="G5048" s="397" t="str">
        <x:f>IF(MID(F5048,LEN(F5048)-2,1)="1","Earring",IF(MID(F5048,LEN(F5048)-2,1)="2","Necklace",IF(MID(F5048,LEN(F5048)-2,1)="3","Bracelet",IF(MID(F5048,LEN(F5048)-2,1)="4","Ring",IF(MID(F5048,LEN(F5048)-2,1)="5","Anklet","")))))</x:f>
        <x:v>Ring</x:v>
      </x:c>
      <x:c r="H5048" s="397">
        <x:v>1</x:v>
      </x:c>
      <x:c r="I5048" s="495"/>
    </x:row>
    <x:row r="5049" spans="3:9">
      <x:c r="C5049" s="241" t="s">
        <x:v>6183</x:v>
      </x:c>
      <x:c r="D5049" s="240" t="str">
        <x:f t="shared" si="120"/>
        <x:v>Ring</x:v>
      </x:c>
      <x:c r="E5049" s="240">
        <x:v>1</x:v>
      </x:c>
      <x:c r="F5049" s="280" t="s">
        <x:v>6252</x:v>
      </x:c>
      <x:c r="G5049" s="281" t="s">
        <x:v>9210</x:v>
      </x:c>
      <x:c r="H5049" s="281">
        <x:v>1</x:v>
      </x:c>
      <x:c r="I5049" s="495"/>
    </x:row>
    <x:row r="5050" spans="3:9">
      <x:c r="C5050" s="241" t="s">
        <x:v>9072</x:v>
      </x:c>
      <x:c r="D5050" s="240" t="str">
        <x:f t="shared" si="120"/>
        <x:v>Ring</x:v>
      </x:c>
      <x:c r="E5050" s="240">
        <x:v>1</x:v>
      </x:c>
      <x:c r="F5050" s="280" t="s">
        <x:v>9072</x:v>
      </x:c>
      <x:c r="G5050" s="281" t="str">
        <x:f>IF(MID(F5050,LEN(F5050)-2,1)="1","Earring",IF(MID(F5050,LEN(F5050)-2,1)="2","Necklace",IF(MID(F5050,LEN(F5050)-2,1)="3","Bracelet",IF(MID(F5050,LEN(F5050)-2,1)="4","Ring",IF(MID(F5050,LEN(F5050)-2,1)="5","Anklet","")))))</x:f>
        <x:v>Ring</x:v>
      </x:c>
      <x:c r="H5050" s="281">
        <x:v>1</x:v>
      </x:c>
      <x:c r="I5050" s="495"/>
    </x:row>
    <x:row r="5051" spans="5:5">
      <x:c r="E5051" s="240">
        <x:f>SUM(E5046:E5050)</x:f>
        <x:v>5</x:v>
      </x:c>
    </x:row>
    <x:row r="5052" spans="1:9">
      <x:c r="A5052" s="232">
        <x:v>46064</x:v>
      </x:c>
      <x:c r="B5052" s="499" t="s">
        <x:v>10352</x:v>
      </x:c>
      <x:c r="C5052" s="241" t="s">
        <x:v>2579</x:v>
      </x:c>
      <x:c r="D5052" s="240" t="s">
        <x:v>4007</x:v>
      </x:c>
      <x:c r="E5052" s="240">
        <x:v>1</x:v>
      </x:c>
      <x:c r="F5052" s="605" t="s">
        <x:v>6293</x:v>
      </x:c>
      <x:c r="G5052" s="606" t="str">
        <x:f>IF(MID(F5052,LEN(F5052)-2,1)="1","Earring",IF(MID(F5052,LEN(F5052)-2,1)="2","Necklace",IF(MID(F5052,LEN(F5052)-2,1)="3","Bracelet",IF(MID(F5052,LEN(F5052)-2,1)="4","Ring",IF(MID(F5052,LEN(F5052)-2,1)="5","Anklet","")))))</x:f>
        <x:v>Earring</x:v>
      </x:c>
      <x:c r="H5052" s="606">
        <x:v>1</x:v>
      </x:c>
      <x:c r="I5052" s="495" t="s">
        <x:v>10339</x:v>
      </x:c>
    </x:row>
    <x:row r="5053" spans="3:9">
      <x:c r="C5053" s="241" t="s">
        <x:v>5828</x:v>
      </x:c>
      <x:c r="D5053" s="240" t="s">
        <x:v>4007</x:v>
      </x:c>
      <x:c r="E5053" s="240">
        <x:v>1</x:v>
      </x:c>
      <x:c r="F5053" s="241" t="s">
        <x:v>8487</x:v>
      </x:c>
      <x:c r="G5053" s="240" t="str">
        <x:f>IF(MID(F5053,LEN(F5053)-2,1)="1","Earring",IF(MID(F5053,LEN(F5053)-2,1)="2","Necklace",IF(MID(F5053,LEN(F5053)-2,1)="3","Bracelet",IF(MID(F5053,LEN(F5053)-2,1)="4","Ring",IF(MID(F5053,LEN(F5053)-2,1)="5","Anklet","")))))</x:f>
        <x:v>Earring</x:v>
      </x:c>
      <x:c r="H5053" s="240">
        <x:v>1</x:v>
      </x:c>
      <x:c r="I5053" s="495" t="s">
        <x:v>6487</x:v>
      </x:c>
    </x:row>
    <x:row r="5054" spans="3:9">
      <x:c r="C5054" s="241" t="s">
        <x:v>9198</x:v>
      </x:c>
      <x:c r="D5054" s="240" t="s">
        <x:v>4007</x:v>
      </x:c>
      <x:c r="E5054" s="240">
        <x:v>1</x:v>
      </x:c>
      <x:c r="F5054" s="396" t="s">
        <x:v>6205</x:v>
      </x:c>
      <x:c r="G5054" s="397" t="str">
        <x:f>IF(MID(F5054,LEN(F5054)-2,1)="1","Earring",IF(MID(F5054,LEN(F5054)-2,1)="2","Necklace",IF(MID(F5054,LEN(F5054)-2,1)="3","Bracelet",IF(MID(F5054,LEN(F5054)-2,1)="4","Ring",IF(MID(F5054,LEN(F5054)-2,1)="5","Anklet","")))))</x:f>
        <x:v>Bracelet</x:v>
      </x:c>
      <x:c r="H5054" s="397">
        <x:v>1</x:v>
      </x:c>
      <x:c r="I5054" s="495"/>
    </x:row>
    <x:row r="5055" spans="3:9">
      <x:c r="C5055" s="241" t="s">
        <x:v>6205</x:v>
      </x:c>
      <x:c r="D5055" s="240" t="str">
        <x:f t="shared" ref="D5055:D5059" si="121">IF(MID(C5055,LEN(C5055)-2,1)="1","Earring",IF(MID(C5055,LEN(C5055)-2,1)="2","Necklace",IF(MID(C5055,LEN(C5055)-2,1)="3","Bracelet",IF(MID(C5055,LEN(C5055)-2,1)="4","Ring",IF(MID(C5055,LEN(C5055)-2,1)="5","Anklet","")))))</x:f>
        <x:v>Bracelet</x:v>
      </x:c>
      <x:c r="E5055" s="240">
        <x:v>1</x:v>
      </x:c>
      <x:c r="F5055" s="241" t="s">
        <x:v>2579</x:v>
      </x:c>
      <x:c r="G5055" s="240" t="s">
        <x:v>4007</x:v>
      </x:c>
      <x:c r="H5055" s="240">
        <x:v>1</x:v>
      </x:c>
      <x:c r="I5055" s="495" t="s">
        <x:v>6487</x:v>
      </x:c>
    </x:row>
    <x:row r="5056" spans="3:9">
      <x:c r="C5056" s="241" t="s">
        <x:v>12283</x:v>
      </x:c>
      <x:c r="D5056" s="240" t="str">
        <x:f t="shared" si="121"/>
        <x:v>Bracelet</x:v>
      </x:c>
      <x:c r="E5056" s="240">
        <x:v>1</x:v>
      </x:c>
      <x:c r="F5056" s="241" t="s">
        <x:v>5828</x:v>
      </x:c>
      <x:c r="G5056" s="240" t="s">
        <x:v>4007</x:v>
      </x:c>
      <x:c r="H5056" s="240">
        <x:v>1</x:v>
      </x:c>
      <x:c r="I5056" s="495"/>
    </x:row>
    <x:row r="5057" spans="3:9">
      <x:c r="C5057" s="241" t="s">
        <x:v>6293</x:v>
      </x:c>
      <x:c r="D5057" s="240" t="str">
        <x:f t="shared" si="121"/>
        <x:v>Earring</x:v>
      </x:c>
      <x:c r="E5057" s="240">
        <x:v>1</x:v>
      </x:c>
      <x:c r="F5057" s="241" t="s">
        <x:v>12283</x:v>
      </x:c>
      <x:c r="G5057" s="240" t="str">
        <x:f>IF(MID(F5057,LEN(F5057)-2,1)="1","Earring",IF(MID(F5057,LEN(F5057)-2,1)="2","Necklace",IF(MID(F5057,LEN(F5057)-2,1)="3","Bracelet",IF(MID(F5057,LEN(F5057)-2,1)="4","Ring",IF(MID(F5057,LEN(F5057)-2,1)="5","Anklet","")))))</x:f>
        <x:v>Bracelet</x:v>
      </x:c>
      <x:c r="H5057" s="240">
        <x:v>1</x:v>
      </x:c>
      <x:c r="I5057" s="495" t="s">
        <x:v>6487</x:v>
      </x:c>
    </x:row>
    <x:row r="5058" spans="3:9">
      <x:c r="C5058" s="241" t="s">
        <x:v>8487</x:v>
      </x:c>
      <x:c r="D5058" s="240" t="str">
        <x:f t="shared" si="121"/>
        <x:v>Earring</x:v>
      </x:c>
      <x:c r="E5058" s="240">
        <x:v>1</x:v>
      </x:c>
      <x:c r="F5058" s="280" t="s">
        <x:v>4473</x:v>
      </x:c>
      <x:c r="G5058" s="281" t="str">
        <x:f>IF(MID(F5058,LEN(F5058)-2,1)="1","Earring",IF(MID(F5058,LEN(F5058)-2,1)="2","Necklace",IF(MID(F5058,LEN(F5058)-2,1)="3","Bracelet",IF(MID(F5058,LEN(F5058)-2,1)="4","Ring",IF(MID(F5058,LEN(F5058)-2,1)="5","Anklet","")))))</x:f>
        <x:v>Ring</x:v>
      </x:c>
      <x:c r="H5058" s="281">
        <x:v>1</x:v>
      </x:c>
      <x:c r="I5058" s="495"/>
    </x:row>
    <x:row r="5059" spans="3:9">
      <x:c r="C5059" s="241" t="s">
        <x:v>4473</x:v>
      </x:c>
      <x:c r="D5059" s="240" t="str">
        <x:f t="shared" si="121"/>
        <x:v>Ring</x:v>
      </x:c>
      <x:c r="E5059" s="240">
        <x:v>1</x:v>
      </x:c>
      <x:c r="F5059" s="280" t="s">
        <x:v>9198</x:v>
      </x:c>
      <x:c r="G5059" s="281" t="s">
        <x:v>4007</x:v>
      </x:c>
      <x:c r="H5059" s="281">
        <x:v>1</x:v>
      </x:c>
      <x:c r="I5059" s="495"/>
    </x:row>
    <x:row r="5060" spans="5:5">
      <x:c r="E5060" s="240">
        <x:f>SUM(E5052:E5059)</x:f>
        <x:v>8</x:v>
      </x:c>
    </x:row>
    <x:row r="5061" spans="1:9">
      <x:c r="A5061" s="232">
        <x:v>46065</x:v>
      </x:c>
      <x:c r="B5061" s="499" t="s">
        <x:v>10335</x:v>
      </x:c>
      <x:c r="C5061" s="241" t="s">
        <x:v>5571</x:v>
      </x:c>
      <x:c r="D5061" s="240" t="s">
        <x:v>4007</x:v>
      </x:c>
      <x:c r="E5061" s="240">
        <x:v>1</x:v>
      </x:c>
      <x:c r="F5061" s="406" t="s">
        <x:v>11376</x:v>
      </x:c>
      <x:c r="G5061" s="407" t="str">
        <x:f>IF(MID(F5061,LEN(F5061)-2,1)="1","Earring",IF(MID(F5061,LEN(F5061)-2,1)="2","Necklace",IF(MID(F5061,LEN(F5061)-2,1)="3","Bracelet",IF(MID(F5061,LEN(F5061)-2,1)="4","Ring",IF(MID(F5061,LEN(F5061)-2,1)="5","Anklet","")))))</x:f>
        <x:v>Earring</x:v>
      </x:c>
      <x:c r="H5061" s="407">
        <x:v>1</x:v>
      </x:c>
      <x:c r="I5061" s="495" t="s">
        <x:v>6487</x:v>
      </x:c>
    </x:row>
    <x:row r="5062" spans="3:9">
      <x:c r="C5062" s="241" t="s">
        <x:v>11884</x:v>
      </x:c>
      <x:c r="D5062" s="240" t="s">
        <x:v>4007</x:v>
      </x:c>
      <x:c r="E5062" s="240">
        <x:v>1</x:v>
      </x:c>
      <x:c r="F5062" s="406" t="s">
        <x:v>11263</x:v>
      </x:c>
      <x:c r="G5062" s="407" t="s">
        <x:v>4007</x:v>
      </x:c>
      <x:c r="H5062" s="407">
        <x:v>1</x:v>
      </x:c>
      <x:c r="I5062" s="495"/>
    </x:row>
    <x:row r="5063" spans="3:9">
      <x:c r="C5063" s="241" t="s">
        <x:v>12215</x:v>
      </x:c>
      <x:c r="D5063" s="240" t="s">
        <x:v>4007</x:v>
      </x:c>
      <x:c r="E5063" s="240">
        <x:v>1</x:v>
      </x:c>
      <x:c r="F5063" s="406" t="s">
        <x:v>2192</x:v>
      </x:c>
      <x:c r="G5063" s="407" t="str">
        <x:f>IF(MID(F5063,LEN(F5063)-2,1)="1","Earring",IF(MID(F5063,LEN(F5063)-2,1)="2","Necklace",IF(MID(F5063,LEN(F5063)-2,1)="3","Bracelet",IF(MID(F5063,LEN(F5063)-2,1)="4","Ring",IF(MID(F5063,LEN(F5063)-2,1)="5","Anklet","")))))</x:f>
        <x:v>Earring</x:v>
      </x:c>
      <x:c r="H5063" s="407">
        <x:v>1</x:v>
      </x:c>
      <x:c r="I5063" s="495"/>
    </x:row>
    <x:row r="5064" spans="3:9">
      <x:c r="C5064" s="241" t="s">
        <x:v>7875</x:v>
      </x:c>
      <x:c r="D5064" s="240" t="str">
        <x:f t="shared" ref="D5064:D5076" si="122">IF(MID(C5064,LEN(C5064)-2,1)="1","Earring",IF(MID(C5064,LEN(C5064)-2,1)="2","Necklace",IF(MID(C5064,LEN(C5064)-2,1)="3","Bracelet",IF(MID(C5064,LEN(C5064)-2,1)="4","Ring",IF(MID(C5064,LEN(C5064)-2,1)="5","Anklet","")))))</x:f>
        <x:v>Bracelet</x:v>
      </x:c>
      <x:c r="E5064" s="240">
        <x:v>1</x:v>
      </x:c>
      <x:c r="F5064" s="396" t="s">
        <x:v>6110</x:v>
      </x:c>
      <x:c r="G5064" s="397" t="str">
        <x:f>IF(MID(F5064,LEN(F5064)-2,1)="1","Earring",IF(MID(F5064,LEN(F5064)-2,1)="2","Necklace",IF(MID(F5064,LEN(F5064)-2,1)="3","Bracelet",IF(MID(F5064,LEN(F5064)-2,1)="4","Ring",IF(MID(F5064,LEN(F5064)-2,1)="5","Anklet","")))))</x:f>
        <x:v>Ring</x:v>
      </x:c>
      <x:c r="H5064" s="397">
        <x:v>1</x:v>
      </x:c>
      <x:c r="I5064" s="495" t="s">
        <x:v>10339</x:v>
      </x:c>
    </x:row>
    <x:row r="5065" spans="3:9">
      <x:c r="C5065" s="241" t="s">
        <x:v>12728</x:v>
      </x:c>
      <x:c r="D5065" s="240" t="str">
        <x:f t="shared" si="122"/>
        <x:v>Earring</x:v>
      </x:c>
      <x:c r="E5065" s="240">
        <x:v>1</x:v>
      </x:c>
      <x:c r="F5065" s="396" t="s">
        <x:v>9227</x:v>
      </x:c>
      <x:c r="G5065" s="397" t="str">
        <x:f>IF(MID(F5065,LEN(F5065)-2,1)="1","Earring",IF(MID(F5065,LEN(F5065)-2,1)="2","Necklace",IF(MID(F5065,LEN(F5065)-2,1)="3","Bracelet",IF(MID(F5065,LEN(F5065)-2,1)="4","Ring",IF(MID(F5065,LEN(F5065)-2,1)="5","Anklet","")))))</x:f>
        <x:v>Ring</x:v>
      </x:c>
      <x:c r="H5065" s="397">
        <x:v>1</x:v>
      </x:c>
      <x:c r="I5065" s="495" t="s">
        <x:v>10339</x:v>
      </x:c>
    </x:row>
    <x:row r="5066" spans="3:9">
      <x:c r="C5066" s="241" t="s">
        <x:v>12772</x:v>
      </x:c>
      <x:c r="D5066" s="240" t="str">
        <x:f t="shared" si="122"/>
        <x:v>Earring</x:v>
      </x:c>
      <x:c r="E5066" s="240">
        <x:v>1</x:v>
      </x:c>
      <x:c r="F5066" s="396" t="s">
        <x:v>8357</x:v>
      </x:c>
      <x:c r="G5066" s="397" t="str">
        <x:f>IF(MID(F5066,LEN(F5066)-2,1)="1","Earring",IF(MID(F5066,LEN(F5066)-2,1)="2","Necklace",IF(MID(F5066,LEN(F5066)-2,1)="3","Bracelet",IF(MID(F5066,LEN(F5066)-2,1)="4","Ring",IF(MID(F5066,LEN(F5066)-2,1)="5","Anklet","")))))</x:f>
        <x:v>Earring</x:v>
      </x:c>
      <x:c r="H5066" s="397">
        <x:v>1</x:v>
      </x:c>
      <x:c r="I5066" s="495" t="s">
        <x:v>6487</x:v>
      </x:c>
    </x:row>
    <x:row r="5067" spans="3:9">
      <x:c r="C5067" s="241" t="s">
        <x:v>8357</x:v>
      </x:c>
      <x:c r="D5067" s="240" t="str">
        <x:f t="shared" si="122"/>
        <x:v>Earring</x:v>
      </x:c>
      <x:c r="E5067" s="240">
        <x:v>1</x:v>
      </x:c>
      <x:c r="F5067" s="396" t="s">
        <x:v>5998</x:v>
      </x:c>
      <x:c r="G5067" s="397" t="str">
        <x:f>IF(MID(F5067,LEN(F5067)-2,1)="1","Earring",IF(MID(F5067,LEN(F5067)-2,1)="2","Necklace",IF(MID(F5067,LEN(F5067)-2,1)="3","Bracelet",IF(MID(F5067,LEN(F5067)-2,1)="4","Ring",IF(MID(F5067,LEN(F5067)-2,1)="5","Anklet","")))))</x:f>
        <x:v>Earring</x:v>
      </x:c>
      <x:c r="H5067" s="397">
        <x:v>1</x:v>
      </x:c>
      <x:c r="I5067" s="495" t="s">
        <x:v>10339</x:v>
      </x:c>
    </x:row>
    <x:row r="5068" spans="3:9">
      <x:c r="C5068" s="241" t="s">
        <x:v>5998</x:v>
      </x:c>
      <x:c r="D5068" s="240" t="str">
        <x:f t="shared" si="122"/>
        <x:v>Earring</x:v>
      </x:c>
      <x:c r="E5068" s="240">
        <x:v>1</x:v>
      </x:c>
      <x:c r="F5068" s="396" t="s">
        <x:v>11884</x:v>
      </x:c>
      <x:c r="G5068" s="397" t="s">
        <x:v>4007</x:v>
      </x:c>
      <x:c r="H5068" s="397">
        <x:v>1</x:v>
      </x:c>
      <x:c r="I5068" s="495"/>
    </x:row>
    <x:row r="5069" spans="3:9">
      <x:c r="C5069" s="241" t="s">
        <x:v>4424</x:v>
      </x:c>
      <x:c r="D5069" s="240" t="str">
        <x:f t="shared" si="122"/>
        <x:v>Earring</x:v>
      </x:c>
      <x:c r="E5069" s="240">
        <x:v>1</x:v>
      </x:c>
      <x:c r="F5069" s="396" t="s">
        <x:v>4424</x:v>
      </x:c>
      <x:c r="G5069" s="397" t="str">
        <x:f>IF(MID(F5069,LEN(F5069)-2,1)="1","Earring",IF(MID(F5069,LEN(F5069)-2,1)="2","Necklace",IF(MID(F5069,LEN(F5069)-2,1)="3","Bracelet",IF(MID(F5069,LEN(F5069)-2,1)="4","Ring",IF(MID(F5069,LEN(F5069)-2,1)="5","Anklet","")))))</x:f>
        <x:v>Earring</x:v>
      </x:c>
      <x:c r="H5069" s="397">
        <x:v>1</x:v>
      </x:c>
      <x:c r="I5069" s="495" t="s">
        <x:v>10339</x:v>
      </x:c>
    </x:row>
    <x:row r="5070" spans="3:9">
      <x:c r="C5070" s="241" t="s">
        <x:v>11142</x:v>
      </x:c>
      <x:c r="D5070" s="240" t="str">
        <x:f t="shared" si="122"/>
        <x:v>Earring</x:v>
      </x:c>
      <x:c r="E5070" s="240">
        <x:v>1</x:v>
      </x:c>
      <x:c r="F5070" s="396" t="s">
        <x:v>7875</x:v>
      </x:c>
      <x:c r="G5070" s="397" t="str">
        <x:f>IF(MID(F5070,LEN(F5070)-2,1)="1","Earring",IF(MID(F5070,LEN(F5070)-2,1)="2","Necklace",IF(MID(F5070,LEN(F5070)-2,1)="3","Bracelet",IF(MID(F5070,LEN(F5070)-2,1)="4","Ring",IF(MID(F5070,LEN(F5070)-2,1)="5","Anklet","")))))</x:f>
        <x:v>Bracelet</x:v>
      </x:c>
      <x:c r="H5070" s="397">
        <x:v>1</x:v>
      </x:c>
      <x:c r="I5070" s="495"/>
    </x:row>
    <x:row r="5071" spans="3:9">
      <x:c r="C5071" s="241" t="s">
        <x:v>2066</x:v>
      </x:c>
      <x:c r="D5071" s="240" t="str">
        <x:f t="shared" si="122"/>
        <x:v>Earring</x:v>
      </x:c>
      <x:c r="E5071" s="240">
        <x:v>1</x:v>
      </x:c>
      <x:c r="F5071" s="396" t="s">
        <x:v>11142</x:v>
      </x:c>
      <x:c r="G5071" s="397" t="str">
        <x:f>IF(MID(F5071,LEN(F5071)-2,1)="1","Earring",IF(MID(F5071,LEN(F5071)-2,1)="2","Necklace",IF(MID(F5071,LEN(F5071)-2,1)="3","Bracelet",IF(MID(F5071,LEN(F5071)-2,1)="4","Ring",IF(MID(F5071,LEN(F5071)-2,1)="5","Anklet","")))))</x:f>
        <x:v>Earring</x:v>
      </x:c>
      <x:c r="H5071" s="397">
        <x:v>1</x:v>
      </x:c>
      <x:c r="I5071" s="495"/>
    </x:row>
    <x:row r="5072" spans="3:9">
      <x:c r="C5072" s="241" t="s">
        <x:v>11916</x:v>
      </x:c>
      <x:c r="D5072" s="240" t="str">
        <x:f t="shared" si="122"/>
        <x:v>Necklace</x:v>
      </x:c>
      <x:c r="E5072" s="240">
        <x:v>1</x:v>
      </x:c>
      <x:c r="F5072" s="396" t="s">
        <x:v>12215</x:v>
      </x:c>
      <x:c r="G5072" s="397" t="s">
        <x:v>4007</x:v>
      </x:c>
      <x:c r="H5072" s="397">
        <x:v>1</x:v>
      </x:c>
      <x:c r="I5072" s="495" t="s">
        <x:v>10339</x:v>
      </x:c>
    </x:row>
    <x:row r="5073" spans="3:9">
      <x:c r="C5073" s="241" t="s">
        <x:v>11269</x:v>
      </x:c>
      <x:c r="D5073" s="240" t="str">
        <x:f t="shared" si="122"/>
        <x:v>Necklace</x:v>
      </x:c>
      <x:c r="E5073" s="240">
        <x:v>1</x:v>
      </x:c>
      <x:c r="F5073" s="396" t="s">
        <x:v>8118</x:v>
      </x:c>
      <x:c r="G5073" s="397" t="str">
        <x:f>IF(MID(F5073,LEN(F5073)-2,1)="1","Earring",IF(MID(F5073,LEN(F5073)-2,1)="2","Necklace",IF(MID(F5073,LEN(F5073)-2,1)="3","Bracelet",IF(MID(F5073,LEN(F5073)-2,1)="4","Ring",IF(MID(F5073,LEN(F5073)-2,1)="5","Anklet","")))))</x:f>
        <x:v>Necklace</x:v>
      </x:c>
      <x:c r="H5073" s="397">
        <x:v>1</x:v>
      </x:c>
      <x:c r="I5073" s="495" t="s">
        <x:v>10339</x:v>
      </x:c>
    </x:row>
    <x:row r="5074" spans="3:9">
      <x:c r="C5074" s="241" t="s">
        <x:v>8118</x:v>
      </x:c>
      <x:c r="D5074" s="240" t="str">
        <x:f t="shared" si="122"/>
        <x:v>Necklace</x:v>
      </x:c>
      <x:c r="E5074" s="240">
        <x:v>1</x:v>
      </x:c>
      <x:c r="F5074" s="396" t="s">
        <x:v>11916</x:v>
      </x:c>
      <x:c r="G5074" s="397" t="str">
        <x:f>IF(MID(F5074,LEN(F5074)-2,1)="1","Earring",IF(MID(F5074,LEN(F5074)-2,1)="2","Necklace",IF(MID(F5074,LEN(F5074)-2,1)="3","Bracelet",IF(MID(F5074,LEN(F5074)-2,1)="4","Ring",IF(MID(F5074,LEN(F5074)-2,1)="5","Anklet","")))))</x:f>
        <x:v>Necklace</x:v>
      </x:c>
      <x:c r="H5074" s="397">
        <x:v>1</x:v>
      </x:c>
      <x:c r="I5074" s="495"/>
    </x:row>
    <x:row r="5075" spans="3:9">
      <x:c r="C5075" s="241" t="s">
        <x:v>6110</x:v>
      </x:c>
      <x:c r="D5075" s="240" t="str">
        <x:f t="shared" si="122"/>
        <x:v>Ring</x:v>
      </x:c>
      <x:c r="E5075" s="240">
        <x:v>1</x:v>
      </x:c>
      <x:c r="F5075" s="396" t="s">
        <x:v>11269</x:v>
      </x:c>
      <x:c r="G5075" s="397" t="str">
        <x:f>IF(MID(F5075,LEN(F5075)-2,1)="1","Earring",IF(MID(F5075,LEN(F5075)-2,1)="2","Necklace",IF(MID(F5075,LEN(F5075)-2,1)="3","Bracelet",IF(MID(F5075,LEN(F5075)-2,1)="4","Ring",IF(MID(F5075,LEN(F5075)-2,1)="5","Anklet","")))))</x:f>
        <x:v>Necklace</x:v>
      </x:c>
      <x:c r="H5075" s="397">
        <x:v>1</x:v>
      </x:c>
      <x:c r="I5075" s="495"/>
    </x:row>
    <x:row r="5076" spans="3:9">
      <x:c r="C5076" s="241" t="s">
        <x:v>9227</x:v>
      </x:c>
      <x:c r="D5076" s="240" t="str">
        <x:f t="shared" si="122"/>
        <x:v>Ring</x:v>
      </x:c>
      <x:c r="E5076" s="240">
        <x:v>1</x:v>
      </x:c>
      <x:c r="F5076" s="280" t="s">
        <x:v>2066</x:v>
      </x:c>
      <x:c r="G5076" s="281" t="str">
        <x:f>IF(MID(F5076,LEN(F5076)-2,1)="1","Earring",IF(MID(F5076,LEN(F5076)-2,1)="2","Necklace",IF(MID(F5076,LEN(F5076)-2,1)="3","Bracelet",IF(MID(F5076,LEN(F5076)-2,1)="4","Ring",IF(MID(F5076,LEN(F5076)-2,1)="5","Anklet","")))))</x:f>
        <x:v>Earring</x:v>
      </x:c>
      <x:c r="H5076" s="281">
        <x:v>1</x:v>
      </x:c>
      <x:c r="I5076" s="495"/>
    </x:row>
    <x:row r="5077" spans="5:5">
      <x:c r="E5077" s="240">
        <x:f>SUM(E5061:E5076)</x:f>
        <x:v>16</x:v>
      </x:c>
    </x:row>
    <x:row r="5078" spans="1:9">
      <x:c r="A5078" s="232">
        <x:v>46066</x:v>
      </x:c>
      <x:c r="B5078" s="499" t="s">
        <x:v>10292</x:v>
      </x:c>
      <x:c r="C5078" s="241" t="s">
        <x:v>9127</x:v>
      </x:c>
      <x:c r="D5078" s="240" t="s">
        <x:v>4007</x:v>
      </x:c>
      <x:c r="E5078" s="240">
        <x:v>1</x:v>
      </x:c>
      <x:c r="F5078" s="605" t="s">
        <x:v>11226</x:v>
      </x:c>
      <x:c r="G5078" s="606" t="str">
        <x:f>IF(MID(F5078,LEN(F5078)-2,1)="1","Earring",IF(MID(F5078,LEN(F5078)-2,1)="2","Necklace",IF(MID(F5078,LEN(F5078)-2,1)="3","Bracelet",IF(MID(F5078,LEN(F5078)-2,1)="4","Ring",IF(MID(F5078,LEN(F5078)-2,1)="5","Anklet","")))))</x:f>
        <x:v>Bracelet</x:v>
      </x:c>
      <x:c r="H5078" s="606">
        <x:v>1</x:v>
      </x:c>
      <x:c r="I5078" s="495" t="s">
        <x:v>10339</x:v>
      </x:c>
    </x:row>
    <x:row r="5079" spans="3:9">
      <x:c r="C5079" s="241" t="s">
        <x:v>5530</x:v>
      </x:c>
      <x:c r="D5079" s="240" t="str">
        <x:f t="shared" ref="D5079:D5085" si="123">IF(MID(C5079,LEN(C5079)-2,1)="1","Earring",IF(MID(C5079,LEN(C5079)-2,1)="2","Necklace",IF(MID(C5079,LEN(C5079)-2,1)="3","Bracelet",IF(MID(C5079,LEN(C5079)-2,1)="4","Ring",IF(MID(C5079,LEN(C5079)-2,1)="5","Anklet","")))))</x:f>
        <x:v>Bracelet</x:v>
      </x:c>
      <x:c r="E5079" s="240">
        <x:v>1</x:v>
      </x:c>
      <x:c r="F5079" s="605" t="s">
        <x:v>2607</x:v>
      </x:c>
      <x:c r="G5079" s="606" t="str">
        <x:f>IF(MID(F5079,LEN(F5079)-2,1)="1","Earring",IF(MID(F5079,LEN(F5079)-2,1)="2","Necklace",IF(MID(F5079,LEN(F5079)-2,1)="3","Bracelet",IF(MID(F5079,LEN(F5079)-2,1)="4","Ring",IF(MID(F5079,LEN(F5079)-2,1)="5","Anklet","")))))</x:f>
        <x:v>Ring</x:v>
      </x:c>
      <x:c r="H5079" s="606">
        <x:v>1</x:v>
      </x:c>
      <x:c r="I5079" s="495"/>
    </x:row>
    <x:row r="5080" spans="3:9">
      <x:c r="C5080" s="241" t="s">
        <x:v>1999</x:v>
      </x:c>
      <x:c r="D5080" s="240" t="str">
        <x:f t="shared" si="123"/>
        <x:v>Bracelet</x:v>
      </x:c>
      <x:c r="E5080" s="240">
        <x:v>1</x:v>
      </x:c>
      <x:c r="F5080" s="396" t="s">
        <x:v>4608</x:v>
      </x:c>
      <x:c r="G5080" s="397" t="str">
        <x:f>IF(MID(F5080,LEN(F5080)-2,1)="1","Earring",IF(MID(F5080,LEN(F5080)-2,1)="2","Necklace",IF(MID(F5080,LEN(F5080)-2,1)="3","Bracelet",IF(MID(F5080,LEN(F5080)-2,1)="4","Ring",IF(MID(F5080,LEN(F5080)-2,1)="5","Anklet","")))))</x:f>
        <x:v>Ring</x:v>
      </x:c>
      <x:c r="H5080" s="397">
        <x:v>1</x:v>
      </x:c>
      <x:c r="I5080" s="495"/>
    </x:row>
    <x:row r="5081" spans="3:9">
      <x:c r="C5081" s="241" t="s">
        <x:v>8343</x:v>
      </x:c>
      <x:c r="D5081" s="240" t="str">
        <x:f t="shared" si="123"/>
        <x:v>Bracelet</x:v>
      </x:c>
      <x:c r="E5081" s="240">
        <x:v>1</x:v>
      </x:c>
      <x:c r="F5081" s="396" t="s">
        <x:v>1972</x:v>
      </x:c>
      <x:c r="G5081" s="397" t="str">
        <x:f>IF(MID(F5081,LEN(F5081)-2,1)="1","Earring",IF(MID(F5081,LEN(F5081)-2,1)="2","Necklace",IF(MID(F5081,LEN(F5081)-2,1)="3","Bracelet",IF(MID(F5081,LEN(F5081)-2,1)="4","Ring",IF(MID(F5081,LEN(F5081)-2,1)="5","Anklet","")))))</x:f>
        <x:v>Necklace</x:v>
      </x:c>
      <x:c r="H5081" s="397">
        <x:v>1</x:v>
      </x:c>
      <x:c r="I5081" s="495" t="s">
        <x:v>6487</x:v>
      </x:c>
    </x:row>
    <x:row r="5082" spans="3:9">
      <x:c r="C5082" s="241" t="s">
        <x:v>8353</x:v>
      </x:c>
      <x:c r="D5082" s="240" t="str">
        <x:f t="shared" si="123"/>
        <x:v>Bracelet</x:v>
      </x:c>
      <x:c r="E5082" s="240">
        <x:v>1</x:v>
      </x:c>
      <x:c r="F5082" s="396" t="s">
        <x:v>1999</x:v>
      </x:c>
      <x:c r="G5082" s="397" t="str">
        <x:f>IF(MID(F5082,LEN(F5082)-2,1)="1","Earring",IF(MID(F5082,LEN(F5082)-2,1)="2","Necklace",IF(MID(F5082,LEN(F5082)-2,1)="3","Bracelet",IF(MID(F5082,LEN(F5082)-2,1)="4","Ring",IF(MID(F5082,LEN(F5082)-2,1)="5","Anklet","")))))</x:f>
        <x:v>Bracelet</x:v>
      </x:c>
      <x:c r="H5082" s="397">
        <x:v>1</x:v>
      </x:c>
      <x:c r="I5082" s="495" t="s">
        <x:v>6487</x:v>
      </x:c>
    </x:row>
    <x:row r="5083" spans="3:9">
      <x:c r="C5083" s="241" t="s">
        <x:v>8527</x:v>
      </x:c>
      <x:c r="D5083" s="240" t="str">
        <x:f t="shared" si="123"/>
        <x:v>Earring</x:v>
      </x:c>
      <x:c r="E5083" s="240">
        <x:v>1</x:v>
      </x:c>
      <x:c r="F5083" s="396" t="s">
        <x:v>9127</x:v>
      </x:c>
      <x:c r="G5083" s="397" t="s">
        <x:v>4007</x:v>
      </x:c>
      <x:c r="H5083" s="397">
        <x:v>1</x:v>
      </x:c>
      <x:c r="I5083" s="495" t="s">
        <x:v>10339</x:v>
      </x:c>
    </x:row>
    <x:row r="5084" spans="3:9">
      <x:c r="C5084" s="241" t="s">
        <x:v>6001</x:v>
      </x:c>
      <x:c r="D5084" s="240" t="str">
        <x:f t="shared" si="123"/>
        <x:v>Earring</x:v>
      </x:c>
      <x:c r="E5084" s="240">
        <x:v>1</x:v>
      </x:c>
      <x:c r="F5084" s="396" t="s">
        <x:v>4544</x:v>
      </x:c>
      <x:c r="G5084" s="397" t="str">
        <x:f>IF(MID(F5084,LEN(F5084)-2,1)="1","Earring",IF(MID(F5084,LEN(F5084)-2,1)="2","Necklace",IF(MID(F5084,LEN(F5084)-2,1)="3","Bracelet",IF(MID(F5084,LEN(F5084)-2,1)="4","Ring",IF(MID(F5084,LEN(F5084)-2,1)="5","Anklet","")))))</x:f>
        <x:v>Necklace</x:v>
      </x:c>
      <x:c r="H5084" s="397">
        <x:v>1</x:v>
      </x:c>
      <x:c r="I5084" s="495" t="s">
        <x:v>10339</x:v>
      </x:c>
    </x:row>
    <x:row r="5085" spans="3:9">
      <x:c r="C5085" s="241" t="s">
        <x:v>9212</x:v>
      </x:c>
      <x:c r="D5085" s="240" t="str">
        <x:f t="shared" si="123"/>
        <x:v>Earring</x:v>
      </x:c>
      <x:c r="E5085" s="240">
        <x:v>1</x:v>
      </x:c>
      <x:c r="F5085" s="396" t="s">
        <x:v>8343</x:v>
      </x:c>
      <x:c r="G5085" s="397" t="str">
        <x:f>IF(MID(F5085,LEN(F5085)-2,1)="1","Earring",IF(MID(F5085,LEN(F5085)-2,1)="2","Necklace",IF(MID(F5085,LEN(F5085)-2,1)="3","Bracelet",IF(MID(F5085,LEN(F5085)-2,1)="4","Ring",IF(MID(F5085,LEN(F5085)-2,1)="5","Anklet","")))))</x:f>
        <x:v>Bracelet</x:v>
      </x:c>
      <x:c r="H5085" s="397">
        <x:v>1</x:v>
      </x:c>
      <x:c r="I5085" s="495" t="s">
        <x:v>10339</x:v>
      </x:c>
    </x:row>
    <x:row r="5086" spans="3:9">
      <x:c r="C5086" s="241" t="s">
        <x:v>8500</x:v>
      </x:c>
      <x:c r="D5086" s="240" t="s">
        <x:v>9210</x:v>
      </x:c>
      <x:c r="E5086" s="240">
        <x:v>1</x:v>
      </x:c>
      <x:c r="F5086" s="396" t="s">
        <x:v>8500</x:v>
      </x:c>
      <x:c r="G5086" s="397" t="s">
        <x:v>9210</x:v>
      </x:c>
      <x:c r="H5086" s="397">
        <x:v>1</x:v>
      </x:c>
      <x:c r="I5086" s="495" t="s">
        <x:v>6487</x:v>
      </x:c>
    </x:row>
    <x:row r="5087" spans="3:9">
      <x:c r="C5087" s="241" t="s">
        <x:v>2138</x:v>
      </x:c>
      <x:c r="D5087" s="240" t="s">
        <x:v>9210</x:v>
      </x:c>
      <x:c r="E5087" s="240">
        <x:v>1</x:v>
      </x:c>
      <x:c r="F5087" s="396" t="s">
        <x:v>8353</x:v>
      </x:c>
      <x:c r="G5087" s="397" t="str">
        <x:f>IF(MID(F5087,LEN(F5087)-2,1)="1","Earring",IF(MID(F5087,LEN(F5087)-2,1)="2","Necklace",IF(MID(F5087,LEN(F5087)-2,1)="3","Bracelet",IF(MID(F5087,LEN(F5087)-2,1)="4","Ring",IF(MID(F5087,LEN(F5087)-2,1)="5","Anklet","")))))</x:f>
        <x:v>Bracelet</x:v>
      </x:c>
      <x:c r="H5087" s="397">
        <x:v>1</x:v>
      </x:c>
      <x:c r="I5087" s="495" t="s">
        <x:v>10339</x:v>
      </x:c>
    </x:row>
    <x:row r="5088" spans="3:9">
      <x:c r="C5088" s="241" t="s">
        <x:v>8977</x:v>
      </x:c>
      <x:c r="D5088" s="240" t="s">
        <x:v>9210</x:v>
      </x:c>
      <x:c r="E5088" s="240">
        <x:v>1</x:v>
      </x:c>
      <x:c r="F5088" s="280" t="s">
        <x:v>8527</x:v>
      </x:c>
      <x:c r="G5088" s="281" t="str">
        <x:f>IF(MID(F5088,LEN(F5088)-2,1)="1","Earring",IF(MID(F5088,LEN(F5088)-2,1)="2","Necklace",IF(MID(F5088,LEN(F5088)-2,1)="3","Bracelet",IF(MID(F5088,LEN(F5088)-2,1)="4","Ring",IF(MID(F5088,LEN(F5088)-2,1)="5","Anklet","")))))</x:f>
        <x:v>Earring</x:v>
      </x:c>
      <x:c r="H5088" s="281">
        <x:v>1</x:v>
      </x:c>
      <x:c r="I5088" s="495"/>
    </x:row>
    <x:row r="5089" spans="3:9">
      <x:c r="C5089" s="241" t="s">
        <x:v>1972</x:v>
      </x:c>
      <x:c r="D5089" s="240" t="str">
        <x:f t="shared" ref="D5089:D5092" si="124">IF(MID(C5089,LEN(C5089)-2,1)="1","Earring",IF(MID(C5089,LEN(C5089)-2,1)="2","Necklace",IF(MID(C5089,LEN(C5089)-2,1)="3","Bracelet",IF(MID(C5089,LEN(C5089)-2,1)="4","Ring",IF(MID(C5089,LEN(C5089)-2,1)="5","Anklet","")))))</x:f>
        <x:v>Necklace</x:v>
      </x:c>
      <x:c r="E5089" s="240">
        <x:v>1</x:v>
      </x:c>
      <x:c r="F5089" s="280" t="s">
        <x:v>6001</x:v>
      </x:c>
      <x:c r="G5089" s="281" t="str">
        <x:f>IF(MID(F5089,LEN(F5089)-2,1)="1","Earring",IF(MID(F5089,LEN(F5089)-2,1)="2","Necklace",IF(MID(F5089,LEN(F5089)-2,1)="3","Bracelet",IF(MID(F5089,LEN(F5089)-2,1)="4","Ring",IF(MID(F5089,LEN(F5089)-2,1)="5","Anklet","")))))</x:f>
        <x:v>Earring</x:v>
      </x:c>
      <x:c r="H5089" s="281">
        <x:v>1</x:v>
      </x:c>
      <x:c r="I5089" s="495"/>
    </x:row>
    <x:row r="5090" spans="3:9">
      <x:c r="C5090" s="241" t="s">
        <x:v>4544</x:v>
      </x:c>
      <x:c r="D5090" s="240" t="str">
        <x:f t="shared" si="124"/>
        <x:v>Necklace</x:v>
      </x:c>
      <x:c r="E5090" s="240">
        <x:v>1</x:v>
      </x:c>
      <x:c r="F5090" s="280" t="s">
        <x:v>9212</x:v>
      </x:c>
      <x:c r="G5090" s="281" t="str">
        <x:f>IF(MID(F5090,LEN(F5090)-2,1)="1","Earring",IF(MID(F5090,LEN(F5090)-2,1)="2","Necklace",IF(MID(F5090,LEN(F5090)-2,1)="3","Bracelet",IF(MID(F5090,LEN(F5090)-2,1)="4","Ring",IF(MID(F5090,LEN(F5090)-2,1)="5","Anklet","")))))</x:f>
        <x:v>Earring</x:v>
      </x:c>
      <x:c r="H5090" s="281">
        <x:v>1</x:v>
      </x:c>
      <x:c r="I5090" s="495"/>
    </x:row>
    <x:row r="5091" spans="3:9">
      <x:c r="C5091" s="241" t="s">
        <x:v>11280</x:v>
      </x:c>
      <x:c r="D5091" s="240" t="str">
        <x:f t="shared" si="124"/>
        <x:v>Ring</x:v>
      </x:c>
      <x:c r="E5091" s="240">
        <x:v>1</x:v>
      </x:c>
      <x:c r="F5091" s="280" t="s">
        <x:v>2138</x:v>
      </x:c>
      <x:c r="G5091" s="281" t="s">
        <x:v>9210</x:v>
      </x:c>
      <x:c r="H5091" s="281">
        <x:v>1</x:v>
      </x:c>
      <x:c r="I5091" s="495"/>
    </x:row>
    <x:row r="5092" spans="3:9">
      <x:c r="C5092" s="241" t="s">
        <x:v>4608</x:v>
      </x:c>
      <x:c r="D5092" s="240" t="str">
        <x:f t="shared" si="124"/>
        <x:v>Ring</x:v>
      </x:c>
      <x:c r="E5092" s="240">
        <x:v>1</x:v>
      </x:c>
      <x:c r="F5092" s="280" t="s">
        <x:v>8977</x:v>
      </x:c>
      <x:c r="G5092" s="281" t="s">
        <x:v>9210</x:v>
      </x:c>
      <x:c r="H5092" s="281">
        <x:v>1</x:v>
      </x:c>
      <x:c r="I5092" s="495"/>
    </x:row>
    <x:row r="5093" spans="5:5">
      <x:c r="E5093" s="240">
        <x:f>SUM(E5078:E5092)</x:f>
        <x:v>15</x:v>
      </x:c>
    </x:row>
    <x:row r="5094" spans="1:9">
      <x:c r="A5094" s="232">
        <x:v>46067</x:v>
      </x:c>
      <x:c r="B5094" s="499" t="s">
        <x:v>10312</x:v>
      </x:c>
      <x:c r="C5094" s="241" t="s">
        <x:v>5516</x:v>
      </x:c>
      <x:c r="D5094" s="240" t="s">
        <x:v>4007</x:v>
      </x:c>
      <x:c r="E5094" s="240">
        <x:v>1</x:v>
      </x:c>
      <x:c r="F5094" s="396" t="s">
        <x:v>4565</x:v>
      </x:c>
      <x:c r="G5094" s="397" t="str">
        <x:f>IF(MID(F5094,LEN(F5094)-2,1)="1","Earring",IF(MID(F5094,LEN(F5094)-2,1)="2","Necklace",IF(MID(F5094,LEN(F5094)-2,1)="3","Bracelet",IF(MID(F5094,LEN(F5094)-2,1)="4","Ring",IF(MID(F5094,LEN(F5094)-2,1)="5","Anklet","")))))</x:f>
        <x:v>Earring</x:v>
      </x:c>
      <x:c r="H5094" s="397">
        <x:v>1</x:v>
      </x:c>
      <x:c r="I5094" s="495"/>
    </x:row>
    <x:row r="5095" spans="3:9">
      <x:c r="C5095" s="241" t="s">
        <x:v>1999</x:v>
      </x:c>
      <x:c r="D5095" s="240" t="str">
        <x:f t="shared" ref="D5095:D5110" si="125">IF(MID(C5095,LEN(C5095)-2,1)="1","Earring",IF(MID(C5095,LEN(C5095)-2,1)="2","Necklace",IF(MID(C5095,LEN(C5095)-2,1)="3","Bracelet",IF(MID(C5095,LEN(C5095)-2,1)="4","Ring",IF(MID(C5095,LEN(C5095)-2,1)="5","Anklet","")))))</x:f>
        <x:v>Bracelet</x:v>
      </x:c>
      <x:c r="E5095" s="240">
        <x:v>1</x:v>
      </x:c>
      <x:c r="F5095" s="396" t="s">
        <x:v>1999</x:v>
      </x:c>
      <x:c r="G5095" s="397" t="str">
        <x:f>IF(MID(F5095,LEN(F5095)-2,1)="1","Earring",IF(MID(F5095,LEN(F5095)-2,1)="2","Necklace",IF(MID(F5095,LEN(F5095)-2,1)="3","Bracelet",IF(MID(F5095,LEN(F5095)-2,1)="4","Ring",IF(MID(F5095,LEN(F5095)-2,1)="5","Anklet","")))))</x:f>
        <x:v>Bracelet</x:v>
      </x:c>
      <x:c r="H5095" s="397">
        <x:v>1</x:v>
      </x:c>
      <x:c r="I5095" s="495" t="s">
        <x:v>10339</x:v>
      </x:c>
    </x:row>
    <x:row r="5096" spans="3:9">
      <x:c r="C5096" s="241" t="s">
        <x:v>6139</x:v>
      </x:c>
      <x:c r="D5096" s="240" t="str">
        <x:f t="shared" si="125"/>
        <x:v>Bracelet</x:v>
      </x:c>
      <x:c r="E5096" s="240">
        <x:v>1</x:v>
      </x:c>
      <x:c r="F5096" s="396" t="s">
        <x:v>4348</x:v>
      </x:c>
      <x:c r="G5096" s="397" t="str">
        <x:f>IF(MID(F5096,LEN(F5096)-2,1)="1","Earring",IF(MID(F5096,LEN(F5096)-2,1)="2","Necklace",IF(MID(F5096,LEN(F5096)-2,1)="3","Bracelet",IF(MID(F5096,LEN(F5096)-2,1)="4","Ring",IF(MID(F5096,LEN(F5096)-2,1)="5","Anklet","")))))</x:f>
        <x:v>Necklace</x:v>
      </x:c>
      <x:c r="H5096" s="397">
        <x:v>1</x:v>
      </x:c>
      <x:c r="I5096" s="495"/>
    </x:row>
    <x:row r="5097" spans="3:9">
      <x:c r="C5097" s="241" t="s">
        <x:v>9277</x:v>
      </x:c>
      <x:c r="D5097" s="240" t="str">
        <x:f t="shared" si="125"/>
        <x:v>Bracelet</x:v>
      </x:c>
      <x:c r="E5097" s="240">
        <x:v>1</x:v>
      </x:c>
      <x:c r="F5097" s="396" t="s">
        <x:v>8446</x:v>
      </x:c>
      <x:c r="G5097" s="397" t="str">
        <x:f>IF(MID(F5097,LEN(F5097)-2,1)="1","Earring",IF(MID(F5097,LEN(F5097)-2,1)="2","Necklace",IF(MID(F5097,LEN(F5097)-2,1)="3","Bracelet",IF(MID(F5097,LEN(F5097)-2,1)="4","Ring",IF(MID(F5097,LEN(F5097)-2,1)="5","Anklet","")))))</x:f>
        <x:v>Earring</x:v>
      </x:c>
      <x:c r="H5097" s="397">
        <x:v>1</x:v>
      </x:c>
      <x:c r="I5097" s="495" t="s">
        <x:v>10339</x:v>
      </x:c>
    </x:row>
    <x:row r="5098" spans="3:9">
      <x:c r="C5098" s="241" t="s">
        <x:v>2408</x:v>
      </x:c>
      <x:c r="D5098" s="240" t="str">
        <x:f t="shared" si="125"/>
        <x:v>Bracelet</x:v>
      </x:c>
      <x:c r="E5098" s="240">
        <x:v>2</x:v>
      </x:c>
      <x:c r="F5098" s="396" t="s">
        <x:v>6250</x:v>
      </x:c>
      <x:c r="G5098" s="397" t="str">
        <x:f>IF(MID(F5098,LEN(F5098)-2,1)="1","Earring",IF(MID(F5098,LEN(F5098)-2,1)="2","Necklace",IF(MID(F5098,LEN(F5098)-2,1)="3","Bracelet",IF(MID(F5098,LEN(F5098)-2,1)="4","Ring",IF(MID(F5098,LEN(F5098)-2,1)="5","Anklet","")))))</x:f>
        <x:v>Earring</x:v>
      </x:c>
      <x:c r="H5098" s="397">
        <x:v>1</x:v>
      </x:c>
      <x:c r="I5098" s="495" t="s">
        <x:v>6487</x:v>
      </x:c>
    </x:row>
    <x:row r="5099" spans="3:9">
      <x:c r="C5099" s="241" t="s">
        <x:v>4565</x:v>
      </x:c>
      <x:c r="D5099" s="240" t="str">
        <x:f t="shared" si="125"/>
        <x:v>Earring</x:v>
      </x:c>
      <x:c r="E5099" s="240">
        <x:v>1</x:v>
      </x:c>
      <x:c r="F5099" s="396" t="s">
        <x:v>2072</x:v>
      </x:c>
      <x:c r="G5099" s="397" t="str">
        <x:f>IF(MID(F5099,LEN(F5099)-2,1)="1","Earring",IF(MID(F5099,LEN(F5099)-2,1)="2","Necklace",IF(MID(F5099,LEN(F5099)-2,1)="3","Bracelet",IF(MID(F5099,LEN(F5099)-2,1)="4","Ring",IF(MID(F5099,LEN(F5099)-2,1)="5","Anklet","")))))</x:f>
        <x:v>Earring</x:v>
      </x:c>
      <x:c r="H5099" s="397">
        <x:v>1</x:v>
      </x:c>
      <x:c r="I5099" s="495"/>
    </x:row>
    <x:row r="5100" spans="3:9">
      <x:c r="C5100" s="241" t="s">
        <x:v>8446</x:v>
      </x:c>
      <x:c r="D5100" s="240" t="str">
        <x:f t="shared" si="125"/>
        <x:v>Earring</x:v>
      </x:c>
      <x:c r="E5100" s="240">
        <x:v>1</x:v>
      </x:c>
      <x:c r="F5100" s="396" t="s">
        <x:v>6139</x:v>
      </x:c>
      <x:c r="G5100" s="397" t="str">
        <x:f>IF(MID(F5100,LEN(F5100)-2,1)="1","Earring",IF(MID(F5100,LEN(F5100)-2,1)="2","Necklace",IF(MID(F5100,LEN(F5100)-2,1)="3","Bracelet",IF(MID(F5100,LEN(F5100)-2,1)="4","Ring",IF(MID(F5100,LEN(F5100)-2,1)="5","Anklet","")))))</x:f>
        <x:v>Bracelet</x:v>
      </x:c>
      <x:c r="H5100" s="397">
        <x:v>1</x:v>
      </x:c>
      <x:c r="I5100" s="495"/>
    </x:row>
    <x:row r="5101" spans="3:9">
      <x:c r="C5101" s="241" t="s">
        <x:v>6250</x:v>
      </x:c>
      <x:c r="D5101" s="240" t="str">
        <x:f t="shared" si="125"/>
        <x:v>Earring</x:v>
      </x:c>
      <x:c r="E5101" s="240">
        <x:v>1</x:v>
      </x:c>
      <x:c r="F5101" s="396" t="s">
        <x:v>2097</x:v>
      </x:c>
      <x:c r="G5101" s="397" t="str">
        <x:f>IF(MID(F5101,LEN(F5101)-2,1)="1","Earring",IF(MID(F5101,LEN(F5101)-2,1)="2","Necklace",IF(MID(F5101,LEN(F5101)-2,1)="3","Bracelet",IF(MID(F5101,LEN(F5101)-2,1)="4","Ring",IF(MID(F5101,LEN(F5101)-2,1)="5","Anklet","")))))</x:f>
        <x:v>Earring</x:v>
      </x:c>
      <x:c r="H5101" s="397">
        <x:v>1</x:v>
      </x:c>
      <x:c r="I5101" s="495" t="s">
        <x:v>10339</x:v>
      </x:c>
    </x:row>
    <x:row r="5102" spans="3:9">
      <x:c r="C5102" s="241" t="s">
        <x:v>2072</x:v>
      </x:c>
      <x:c r="D5102" s="240" t="str">
        <x:f t="shared" si="125"/>
        <x:v>Earring</x:v>
      </x:c>
      <x:c r="E5102" s="240">
        <x:v>1</x:v>
      </x:c>
      <x:c r="F5102" s="396" t="s">
        <x:v>6014</x:v>
      </x:c>
      <x:c r="G5102" s="397" t="str">
        <x:f>IF(MID(F5102,LEN(F5102)-2,1)="1","Earring",IF(MID(F5102,LEN(F5102)-2,1)="2","Necklace",IF(MID(F5102,LEN(F5102)-2,1)="3","Bracelet",IF(MID(F5102,LEN(F5102)-2,1)="4","Ring",IF(MID(F5102,LEN(F5102)-2,1)="5","Anklet","")))))</x:f>
        <x:v>Earring</x:v>
      </x:c>
      <x:c r="H5102" s="397">
        <x:v>1</x:v>
      </x:c>
      <x:c r="I5102" s="495" t="s">
        <x:v>10339</x:v>
      </x:c>
    </x:row>
    <x:row r="5103" spans="3:9">
      <x:c r="C5103" s="241" t="s">
        <x:v>2097</x:v>
      </x:c>
      <x:c r="D5103" s="240" t="str">
        <x:f t="shared" si="125"/>
        <x:v>Earring</x:v>
      </x:c>
      <x:c r="E5103" s="240">
        <x:v>1</x:v>
      </x:c>
      <x:c r="F5103" s="396" t="s">
        <x:v>9277</x:v>
      </x:c>
      <x:c r="G5103" s="397" t="str">
        <x:f>IF(MID(F5103,LEN(F5103)-2,1)="1","Earring",IF(MID(F5103,LEN(F5103)-2,1)="2","Necklace",IF(MID(F5103,LEN(F5103)-2,1)="3","Bracelet",IF(MID(F5103,LEN(F5103)-2,1)="4","Ring",IF(MID(F5103,LEN(F5103)-2,1)="5","Anklet","")))))</x:f>
        <x:v>Bracelet</x:v>
      </x:c>
      <x:c r="H5103" s="397">
        <x:v>1</x:v>
      </x:c>
      <x:c r="I5103" s="495" t="s">
        <x:v>10339</x:v>
      </x:c>
    </x:row>
    <x:row r="5104" spans="3:9">
      <x:c r="C5104" s="241" t="s">
        <x:v>6014</x:v>
      </x:c>
      <x:c r="D5104" s="240" t="str">
        <x:f t="shared" si="125"/>
        <x:v>Earring</x:v>
      </x:c>
      <x:c r="E5104" s="240">
        <x:v>1</x:v>
      </x:c>
      <x:c r="F5104" s="396" t="s">
        <x:v>5516</x:v>
      </x:c>
      <x:c r="G5104" s="397" t="s">
        <x:v>4007</x:v>
      </x:c>
      <x:c r="H5104" s="397">
        <x:v>1</x:v>
      </x:c>
      <x:c r="I5104" s="495"/>
    </x:row>
    <x:row r="5105" spans="3:9">
      <x:c r="C5105" s="241" t="s">
        <x:v>9282</x:v>
      </x:c>
      <x:c r="D5105" s="240" t="str">
        <x:f t="shared" si="125"/>
        <x:v>Earring</x:v>
      </x:c>
      <x:c r="E5105" s="240">
        <x:v>1</x:v>
      </x:c>
      <x:c r="F5105" s="396" t="s">
        <x:v>12245</x:v>
      </x:c>
      <x:c r="G5105" s="397" t="str">
        <x:f>IF(MID(F5105,LEN(F5105)-2,1)="1","Earring",IF(MID(F5105,LEN(F5105)-2,1)="2","Necklace",IF(MID(F5105,LEN(F5105)-2,1)="3","Bracelet",IF(MID(F5105,LEN(F5105)-2,1)="4","Ring",IF(MID(F5105,LEN(F5105)-2,1)="5","Anklet","")))))</x:f>
        <x:v>Necklace</x:v>
      </x:c>
      <x:c r="H5105" s="397">
        <x:v>1</x:v>
      </x:c>
      <x:c r="I5105" s="495" t="s">
        <x:v>10339</x:v>
      </x:c>
    </x:row>
    <x:row r="5106" spans="3:9">
      <x:c r="C5106" s="241" t="s">
        <x:v>6112</x:v>
      </x:c>
      <x:c r="D5106" s="240" t="str">
        <x:f t="shared" si="125"/>
        <x:v>Earring</x:v>
      </x:c>
      <x:c r="E5106" s="240">
        <x:v>1</x:v>
      </x:c>
      <x:c r="F5106" s="396" t="s">
        <x:v>2408</x:v>
      </x:c>
      <x:c r="G5106" s="397" t="str">
        <x:f>IF(MID(F5106,LEN(F5106)-2,1)="1","Earring",IF(MID(F5106,LEN(F5106)-2,1)="2","Necklace",IF(MID(F5106,LEN(F5106)-2,1)="3","Bracelet",IF(MID(F5106,LEN(F5106)-2,1)="4","Ring",IF(MID(F5106,LEN(F5106)-2,1)="5","Anklet","")))))</x:f>
        <x:v>Bracelet</x:v>
      </x:c>
      <x:c r="H5106" s="397">
        <x:v>2</x:v>
      </x:c>
      <x:c r="I5106" s="495"/>
    </x:row>
    <x:row r="5107" spans="3:9">
      <x:c r="C5107" s="241" t="s">
        <x:v>4348</x:v>
      </x:c>
      <x:c r="D5107" s="240" t="str">
        <x:f t="shared" si="125"/>
        <x:v>Necklace</x:v>
      </x:c>
      <x:c r="E5107" s="240">
        <x:v>1</x:v>
      </x:c>
      <x:c r="F5107" s="241" t="s">
        <x:v>6255</x:v>
      </x:c>
      <x:c r="G5107" s="240" t="str">
        <x:f>IF(MID(F5107,LEN(F5107)-2,1)="1","Earring",IF(MID(F5107,LEN(F5107)-2,1)="2","Necklace",IF(MID(F5107,LEN(F5107)-2,1)="3","Bracelet",IF(MID(F5107,LEN(F5107)-2,1)="4","Ring",IF(MID(F5107,LEN(F5107)-2,1)="5","Anklet","")))))</x:f>
        <x:v>Ring</x:v>
      </x:c>
      <x:c r="H5107" s="240">
        <x:v>1</x:v>
      </x:c>
      <x:c r="I5107" s="495"/>
    </x:row>
    <x:row r="5108" spans="3:9">
      <x:c r="C5108" s="241" t="s">
        <x:v>12245</x:v>
      </x:c>
      <x:c r="D5108" s="240" t="str">
        <x:f t="shared" si="125"/>
        <x:v>Necklace</x:v>
      </x:c>
      <x:c r="E5108" s="240">
        <x:v>1</x:v>
      </x:c>
      <x:c r="F5108" s="280" t="s">
        <x:v>9282</x:v>
      </x:c>
      <x:c r="G5108" s="281" t="str">
        <x:f>IF(MID(F5108,LEN(F5108)-2,1)="1","Earring",IF(MID(F5108,LEN(F5108)-2,1)="2","Necklace",IF(MID(F5108,LEN(F5108)-2,1)="3","Bracelet",IF(MID(F5108,LEN(F5108)-2,1)="4","Ring",IF(MID(F5108,LEN(F5108)-2,1)="5","Anklet","")))))</x:f>
        <x:v>Earring</x:v>
      </x:c>
      <x:c r="H5108" s="281">
        <x:v>1</x:v>
      </x:c>
      <x:c r="I5108" s="495"/>
    </x:row>
    <x:row r="5109" spans="3:9">
      <x:c r="C5109" s="241" t="s">
        <x:v>6255</x:v>
      </x:c>
      <x:c r="D5109" s="240" t="str">
        <x:f t="shared" si="125"/>
        <x:v>Ring</x:v>
      </x:c>
      <x:c r="E5109" s="240">
        <x:v>1</x:v>
      </x:c>
      <x:c r="F5109" s="280" t="s">
        <x:v>7920</x:v>
      </x:c>
      <x:c r="G5109" s="281" t="str">
        <x:f>IF(MID(F5109,LEN(F5109)-2,1)="1","Earring",IF(MID(F5109,LEN(F5109)-2,1)="2","Necklace",IF(MID(F5109,LEN(F5109)-2,1)="3","Bracelet",IF(MID(F5109,LEN(F5109)-2,1)="4","Ring",IF(MID(F5109,LEN(F5109)-2,1)="5","Anklet","")))))</x:f>
        <x:v>Ring</x:v>
      </x:c>
      <x:c r="H5109" s="281">
        <x:v>1</x:v>
      </x:c>
      <x:c r="I5109" s="495"/>
    </x:row>
    <x:row r="5110" spans="3:9">
      <x:c r="C5110" s="241" t="s">
        <x:v>7920</x:v>
      </x:c>
      <x:c r="D5110" s="240" t="str">
        <x:f t="shared" si="125"/>
        <x:v>Ring</x:v>
      </x:c>
      <x:c r="E5110" s="240">
        <x:v>1</x:v>
      </x:c>
      <x:c r="F5110" s="280" t="s">
        <x:v>6112</x:v>
      </x:c>
      <x:c r="G5110" s="281" t="str">
        <x:f>IF(MID(F5110,LEN(F5110)-2,1)="1","Earring",IF(MID(F5110,LEN(F5110)-2,1)="2","Necklace",IF(MID(F5110,LEN(F5110)-2,1)="3","Bracelet",IF(MID(F5110,LEN(F5110)-2,1)="4","Ring",IF(MID(F5110,LEN(F5110)-2,1)="5","Anklet","")))))</x:f>
        <x:v>Earring</x:v>
      </x:c>
      <x:c r="H5110" s="281">
        <x:v>1</x:v>
      </x:c>
      <x:c r="I5110" s="495"/>
    </x:row>
    <x:row r="5111" spans="5:5">
      <x:c r="E5111" s="240">
        <x:f>SUM(E5094:E5110)</x:f>
        <x:v>18</x:v>
      </x:c>
    </x:row>
    <x:row r="5112" spans="1:4">
      <x:c r="A5112" s="227" t="s">
        <x:v>11801</x:v>
      </x:c>
      <x:c r="C5112" s="241" t="s">
        <x:v>7606</x:v>
      </x:c>
      <x:c r="D5112" s="240" t="str">
        <x:f t="shared" ref="D5112:D5125" si="126">IF(MID(C5112,LEN(C5112)-2,1)="1","Earring",IF(MID(C5112,LEN(C5112)-2,1)="2","Necklace",IF(MID(C5112,LEN(C5112)-2,1)="3","Bracelet",IF(MID(C5112,LEN(C5112)-2,1)="4","Ring",IF(MID(C5112,LEN(C5112)-2,1)="5","Anklet","")))))</x:f>
        <x:v>Bracelet</x:v>
      </x:c>
    </x:row>
    <x:row r="5113" spans="3:4">
      <x:c r="C5113" s="241" t="s">
        <x:v>5688</x:v>
      </x:c>
      <x:c r="D5113" s="240" t="str">
        <x:f t="shared" si="126"/>
        <x:v>Ring</x:v>
      </x:c>
    </x:row>
    <x:row r="5114" spans="1:9">
      <x:c r="A5114" s="232">
        <x:v>46068</x:v>
      </x:c>
      <x:c r="B5114" s="499" t="s">
        <x:v>10367</x:v>
      </x:c>
      <x:c r="C5114" s="241" t="s">
        <x:v>9176</x:v>
      </x:c>
      <x:c r="D5114" s="240" t="str">
        <x:f t="shared" si="126"/>
        <x:v>Bracelet</x:v>
      </x:c>
      <x:c r="E5114" s="240">
        <x:v>1</x:v>
      </x:c>
      <x:c r="F5114" s="1454" t="s">
        <x:v>11890</x:v>
      </x:c>
      <x:c r="G5114" s="1455" t="str">
        <x:f>IF(MID(F5114,LEN(F5114)-2,1)="1","Earring",IF(MID(F5114,LEN(F5114)-2,1)="2","Necklace",IF(MID(F5114,LEN(F5114)-2,1)="3","Bracelet",IF(MID(F5114,LEN(F5114)-2,1)="4","Ring",IF(MID(F5114,LEN(F5114)-2,1)="5","Anklet","")))))</x:f>
        <x:v>Earring</x:v>
      </x:c>
      <x:c r="H5114" s="1455">
        <x:v>1</x:v>
      </x:c>
      <x:c r="I5114" s="495" t="s">
        <x:v>10339</x:v>
      </x:c>
    </x:row>
    <x:row r="5115" spans="3:9">
      <x:c r="C5115" s="241" t="s">
        <x:v>12665</x:v>
      </x:c>
      <x:c r="D5115" s="240" t="str">
        <x:f t="shared" si="126"/>
        <x:v>Earring</x:v>
      </x:c>
      <x:c r="E5115" s="240">
        <x:v>1</x:v>
      </x:c>
      <x:c r="F5115" s="1454" t="s">
        <x:v>12765</x:v>
      </x:c>
      <x:c r="G5115" s="1455" t="str">
        <x:f>IF(MID(F5115,LEN(F5115)-2,1)="1","Earring",IF(MID(F5115,LEN(F5115)-2,1)="2","Necklace",IF(MID(F5115,LEN(F5115)-2,1)="3","Bracelet",IF(MID(F5115,LEN(F5115)-2,1)="4","Ring",IF(MID(F5115,LEN(F5115)-2,1)="5","Anklet","")))))</x:f>
        <x:v>Ring</x:v>
      </x:c>
      <x:c r="H5115" s="1455">
        <x:v>1</x:v>
      </x:c>
      <x:c r="I5115" s="495" t="s">
        <x:v>10339</x:v>
      </x:c>
    </x:row>
    <x:row r="5116" spans="3:9">
      <x:c r="C5116" s="241" t="s">
        <x:v>9018</x:v>
      </x:c>
      <x:c r="D5116" s="240" t="str">
        <x:f t="shared" si="126"/>
        <x:v>Earring</x:v>
      </x:c>
      <x:c r="E5116" s="240">
        <x:v>1</x:v>
      </x:c>
      <x:c r="F5116" s="300" t="s">
        <x:v>9018</x:v>
      </x:c>
      <x:c r="G5116" s="301" t="str">
        <x:f>IF(MID(F5116,LEN(F5116)-2,1)="1","Earring",IF(MID(F5116,LEN(F5116)-2,1)="2","Necklace",IF(MID(F5116,LEN(F5116)-2,1)="3","Bracelet",IF(MID(F5116,LEN(F5116)-2,1)="4","Ring",IF(MID(F5116,LEN(F5116)-2,1)="5","Anklet","")))))</x:f>
        <x:v>Earring</x:v>
      </x:c>
      <x:c r="H5116" s="301">
        <x:v>1</x:v>
      </x:c>
      <x:c r="I5116" s="495" t="s">
        <x:v>10339</x:v>
      </x:c>
    </x:row>
    <x:row r="5117" spans="3:9">
      <x:c r="C5117" s="241" t="s">
        <x:v>8357</x:v>
      </x:c>
      <x:c r="D5117" s="240" t="str">
        <x:f t="shared" si="126"/>
        <x:v>Earring</x:v>
      </x:c>
      <x:c r="E5117" s="240">
        <x:v>1</x:v>
      </x:c>
      <x:c r="F5117" s="300" t="s">
        <x:v>8357</x:v>
      </x:c>
      <x:c r="G5117" s="301" t="str">
        <x:f>IF(MID(F5117,LEN(F5117)-2,1)="1","Earring",IF(MID(F5117,LEN(F5117)-2,1)="2","Necklace",IF(MID(F5117,LEN(F5117)-2,1)="3","Bracelet",IF(MID(F5117,LEN(F5117)-2,1)="4","Ring",IF(MID(F5117,LEN(F5117)-2,1)="5","Anklet","")))))</x:f>
        <x:v>Earring</x:v>
      </x:c>
      <x:c r="H5117" s="301">
        <x:v>1</x:v>
      </x:c>
      <x:c r="I5117" s="495" t="s">
        <x:v>10339</x:v>
      </x:c>
    </x:row>
    <x:row r="5118" spans="3:9">
      <x:c r="C5118" s="241" t="s">
        <x:v>4527</x:v>
      </x:c>
      <x:c r="D5118" s="240" t="str">
        <x:f t="shared" si="126"/>
        <x:v>Earring</x:v>
      </x:c>
      <x:c r="E5118" s="240">
        <x:v>1</x:v>
      </x:c>
      <x:c r="F5118" s="300" t="s">
        <x:v>9176</x:v>
      </x:c>
      <x:c r="G5118" s="301" t="str">
        <x:f>IF(MID(F5118,LEN(F5118)-2,1)="1","Earring",IF(MID(F5118,LEN(F5118)-2,1)="2","Necklace",IF(MID(F5118,LEN(F5118)-2,1)="3","Bracelet",IF(MID(F5118,LEN(F5118)-2,1)="4","Ring",IF(MID(F5118,LEN(F5118)-2,1)="5","Anklet","")))))</x:f>
        <x:v>Bracelet</x:v>
      </x:c>
      <x:c r="H5118" s="301">
        <x:v>1</x:v>
      </x:c>
      <x:c r="I5118" s="495" t="s">
        <x:v>6487</x:v>
      </x:c>
    </x:row>
    <x:row r="5119" spans="3:9">
      <x:c r="C5119" s="241" t="s">
        <x:v>9309</x:v>
      </x:c>
      <x:c r="D5119" s="240" t="str">
        <x:f t="shared" si="126"/>
        <x:v>Earring</x:v>
      </x:c>
      <x:c r="E5119" s="240">
        <x:v>1</x:v>
      </x:c>
      <x:c r="F5119" s="300" t="s">
        <x:v>8981</x:v>
      </x:c>
      <x:c r="G5119" s="301" t="str">
        <x:f>IF(MID(F5119,LEN(F5119)-2,1)="1","Earring",IF(MID(F5119,LEN(F5119)-2,1)="2","Necklace",IF(MID(F5119,LEN(F5119)-2,1)="3","Bracelet",IF(MID(F5119,LEN(F5119)-2,1)="4","Ring",IF(MID(F5119,LEN(F5119)-2,1)="5","Anklet","")))))</x:f>
        <x:v>Ring</x:v>
      </x:c>
      <x:c r="H5119" s="301">
        <x:v>1</x:v>
      </x:c>
      <x:c r="I5119" s="495"/>
    </x:row>
    <x:row r="5120" spans="3:9">
      <x:c r="C5120" s="241" t="s">
        <x:v>9088</x:v>
      </x:c>
      <x:c r="D5120" s="240" t="str">
        <x:f t="shared" si="126"/>
        <x:v>Necklace</x:v>
      </x:c>
      <x:c r="E5120" s="240">
        <x:v>1</x:v>
      </x:c>
      <x:c r="F5120" s="300" t="s">
        <x:v>9088</x:v>
      </x:c>
      <x:c r="G5120" s="301" t="str">
        <x:f>IF(MID(F5120,LEN(F5120)-2,1)="1","Earring",IF(MID(F5120,LEN(F5120)-2,1)="2","Necklace",IF(MID(F5120,LEN(F5120)-2,1)="3","Bracelet",IF(MID(F5120,LEN(F5120)-2,1)="4","Ring",IF(MID(F5120,LEN(F5120)-2,1)="5","Anklet","")))))</x:f>
        <x:v>Necklace</x:v>
      </x:c>
      <x:c r="H5120" s="301">
        <x:v>1</x:v>
      </x:c>
      <x:c r="I5120" s="495"/>
    </x:row>
    <x:row r="5121" spans="3:9">
      <x:c r="C5121" s="241" t="s">
        <x:v>9109</x:v>
      </x:c>
      <x:c r="D5121" s="240" t="str">
        <x:f t="shared" si="126"/>
        <x:v>Necklace</x:v>
      </x:c>
      <x:c r="E5121" s="240">
        <x:v>1</x:v>
      </x:c>
      <x:c r="F5121" s="241" t="s">
        <x:v>4527</x:v>
      </x:c>
      <x:c r="G5121" s="240" t="str">
        <x:f>IF(MID(F5121,LEN(F5121)-2,1)="1","Earring",IF(MID(F5121,LEN(F5121)-2,1)="2","Necklace",IF(MID(F5121,LEN(F5121)-2,1)="3","Bracelet",IF(MID(F5121,LEN(F5121)-2,1)="4","Ring",IF(MID(F5121,LEN(F5121)-2,1)="5","Anklet","")))))</x:f>
        <x:v>Earring</x:v>
      </x:c>
      <x:c r="H5121" s="240">
        <x:v>1</x:v>
      </x:c>
      <x:c r="I5121" s="495" t="s">
        <x:v>10339</x:v>
      </x:c>
    </x:row>
    <x:row r="5122" spans="3:9">
      <x:c r="C5122" s="241" t="s">
        <x:v>2309</x:v>
      </x:c>
      <x:c r="D5122" s="240" t="str">
        <x:f t="shared" si="126"/>
        <x:v>Necklace</x:v>
      </x:c>
      <x:c r="E5122" s="240">
        <x:v>1</x:v>
      </x:c>
      <x:c r="F5122" s="241" t="s">
        <x:v>9109</x:v>
      </x:c>
      <x:c r="G5122" s="240" t="str">
        <x:f>IF(MID(F5122,LEN(F5122)-2,1)="1","Earring",IF(MID(F5122,LEN(F5122)-2,1)="2","Necklace",IF(MID(F5122,LEN(F5122)-2,1)="3","Bracelet",IF(MID(F5122,LEN(F5122)-2,1)="4","Ring",IF(MID(F5122,LEN(F5122)-2,1)="5","Anklet","")))))</x:f>
        <x:v>Necklace</x:v>
      </x:c>
      <x:c r="H5122" s="240">
        <x:v>1</x:v>
      </x:c>
      <x:c r="I5122" s="495"/>
    </x:row>
    <x:row r="5123" spans="3:9">
      <x:c r="C5123" s="241" t="s">
        <x:v>2369</x:v>
      </x:c>
      <x:c r="D5123" s="240" t="str">
        <x:f t="shared" si="126"/>
        <x:v>Ring</x:v>
      </x:c>
      <x:c r="E5123" s="240">
        <x:v>1</x:v>
      </x:c>
      <x:c r="F5123" s="280" t="s">
        <x:v>9309</x:v>
      </x:c>
      <x:c r="G5123" s="281" t="str">
        <x:f>IF(MID(F5123,LEN(F5123)-2,1)="1","Earring",IF(MID(F5123,LEN(F5123)-2,1)="2","Necklace",IF(MID(F5123,LEN(F5123)-2,1)="3","Bracelet",IF(MID(F5123,LEN(F5123)-2,1)="4","Ring",IF(MID(F5123,LEN(F5123)-2,1)="5","Anklet","")))))</x:f>
        <x:v>Earring</x:v>
      </x:c>
      <x:c r="H5123" s="281">
        <x:v>1</x:v>
      </x:c>
      <x:c r="I5123" s="495"/>
    </x:row>
    <x:row r="5124" spans="3:9">
      <x:c r="C5124" s="241" t="s">
        <x:v>8981</x:v>
      </x:c>
      <x:c r="D5124" s="240" t="str">
        <x:f t="shared" si="126"/>
        <x:v>Ring</x:v>
      </x:c>
      <x:c r="E5124" s="240">
        <x:v>1</x:v>
      </x:c>
      <x:c r="F5124" s="280" t="s">
        <x:v>5688</x:v>
      </x:c>
      <x:c r="G5124" s="281" t="str">
        <x:f>IF(MID(F5124,LEN(F5124)-2,1)="1","Earring",IF(MID(F5124,LEN(F5124)-2,1)="2","Necklace",IF(MID(F5124,LEN(F5124)-2,1)="3","Bracelet",IF(MID(F5124,LEN(F5124)-2,1)="4","Ring",IF(MID(F5124,LEN(F5124)-2,1)="5","Anklet","")))))</x:f>
        <x:v>Ring</x:v>
      </x:c>
      <x:c r="H5124" s="281">
        <x:v>1</x:v>
      </x:c>
      <x:c r="I5124" s="495"/>
    </x:row>
    <x:row r="5125" spans="3:9">
      <x:c r="C5125" s="241" t="s">
        <x:v>5688</x:v>
      </x:c>
      <x:c r="D5125" s="240" t="str">
        <x:f t="shared" si="126"/>
        <x:v>Ring</x:v>
      </x:c>
      <x:c r="E5125" s="240">
        <x:v>1</x:v>
      </x:c>
      <x:c r="F5125" s="280" t="s">
        <x:v>2309</x:v>
      </x:c>
      <x:c r="G5125" s="281" t="str">
        <x:f>IF(MID(F5125,LEN(F5125)-2,1)="1","Earring",IF(MID(F5125,LEN(F5125)-2,1)="2","Necklace",IF(MID(F5125,LEN(F5125)-2,1)="3","Bracelet",IF(MID(F5125,LEN(F5125)-2,1)="4","Ring",IF(MID(F5125,LEN(F5125)-2,1)="5","Anklet","")))))</x:f>
        <x:v>Necklace</x:v>
      </x:c>
      <x:c r="H5125" s="281">
        <x:v>1</x:v>
      </x:c>
      <x:c r="I5125" s="495"/>
    </x:row>
    <x:row r="5126" spans="5:5">
      <x:c r="E5126" s="240">
        <x:f>SUM(E5114:E5125)</x:f>
        <x:v>12</x:v>
      </x:c>
    </x:row>
    <x:row r="5127" spans="1:4">
      <x:c r="A5127" s="90" t="s">
        <x:v>11801</x:v>
      </x:c>
      <x:c r="C5127" s="241" t="s">
        <x:v>5688</x:v>
      </x:c>
      <x:c r="D5127" s="240" t="str">
        <x:f t="shared" ref="D5127:D5138" si="127">IF(MID(C5127,LEN(C5127)-2,1)="1","Earring",IF(MID(C5127,LEN(C5127)-2,1)="2","Necklace",IF(MID(C5127,LEN(C5127)-2,1)="3","Bracelet",IF(MID(C5127,LEN(C5127)-2,1)="4","Ring",IF(MID(C5127,LEN(C5127)-2,1)="5","Anklet","")))))</x:f>
        <x:v>Ring</x:v>
      </x:c>
    </x:row>
    <x:row r="5128" spans="3:5">
      <x:c r="C5128" s="241" t="s">
        <x:v>2309</x:v>
      </x:c>
      <x:c r="D5128" s="240" t="str">
        <x:f t="shared" si="127"/>
        <x:v>Necklace</x:v>
      </x:c>
      <x:c r="E5128" s="240">
        <x:v>1</x:v>
      </x:c>
    </x:row>
    <x:row r="5129" spans="1:9">
      <x:c r="A5129" s="232">
        <x:v>46069</x:v>
      </x:c>
      <x:c r="B5129" s="499" t="s">
        <x:v>10315</x:v>
      </x:c>
      <x:c r="C5129" s="241" t="s">
        <x:v>8445</x:v>
      </x:c>
      <x:c r="D5129" s="240" t="str">
        <x:f t="shared" si="127"/>
        <x:v>Bracelet</x:v>
      </x:c>
      <x:c r="E5129" s="240">
        <x:v>1</x:v>
      </x:c>
      <x:c r="F5129" s="304" t="s">
        <x:v>4603</x:v>
      </x:c>
      <x:c r="G5129" s="305" t="str">
        <x:f>IF(MID(F5129,LEN(F5129)-2,1)="1","Earring",IF(MID(F5129,LEN(F5129)-2,1)="2","Necklace",IF(MID(F5129,LEN(F5129)-2,1)="3","Bracelet",IF(MID(F5129,LEN(F5129)-2,1)="4","Ring",IF(MID(F5129,LEN(F5129)-2,1)="5","Anklet","")))))</x:f>
        <x:v>Ring</x:v>
      </x:c>
      <x:c r="H5129" s="305">
        <x:v>1</x:v>
      </x:c>
      <x:c r="I5129" s="495" t="s">
        <x:v>10339</x:v>
      </x:c>
    </x:row>
    <x:row r="5130" spans="3:9">
      <x:c r="C5130" s="241" t="s">
        <x:v>5527</x:v>
      </x:c>
      <x:c r="D5130" s="240" t="str">
        <x:f t="shared" si="127"/>
        <x:v>Bracelet</x:v>
      </x:c>
      <x:c r="E5130" s="240">
        <x:v>1</x:v>
      </x:c>
      <x:c r="F5130" s="304" t="s">
        <x:v>9005</x:v>
      </x:c>
      <x:c r="G5130" s="305" t="str">
        <x:f>IF(MID(F5130,LEN(F5130)-2,1)="1","Earring",IF(MID(F5130,LEN(F5130)-2,1)="2","Necklace",IF(MID(F5130,LEN(F5130)-2,1)="3","Bracelet",IF(MID(F5130,LEN(F5130)-2,1)="4","Ring",IF(MID(F5130,LEN(F5130)-2,1)="5","Anklet","")))))</x:f>
        <x:v>Earring</x:v>
      </x:c>
      <x:c r="H5130" s="305">
        <x:v>1</x:v>
      </x:c>
      <x:c r="I5130" s="495" t="s">
        <x:v>10339</x:v>
      </x:c>
    </x:row>
    <x:row r="5131" spans="3:9">
      <x:c r="C5131" s="241" t="s">
        <x:v>2408</x:v>
      </x:c>
      <x:c r="D5131" s="240" t="str">
        <x:f t="shared" si="127"/>
        <x:v>Bracelet</x:v>
      </x:c>
      <x:c r="E5131" s="240">
        <x:v>1</x:v>
      </x:c>
      <x:c r="F5131" s="304" t="s">
        <x:v>9027</x:v>
      </x:c>
      <x:c r="G5131" s="305" t="str">
        <x:f>IF(MID(F5131,LEN(F5131)-2,1)="1","Earring",IF(MID(F5131,LEN(F5131)-2,1)="2","Necklace",IF(MID(F5131,LEN(F5131)-2,1)="3","Bracelet",IF(MID(F5131,LEN(F5131)-2,1)="4","Ring",IF(MID(F5131,LEN(F5131)-2,1)="5","Anklet","")))))</x:f>
        <x:v>Earring</x:v>
      </x:c>
      <x:c r="H5131" s="305">
        <x:v>1</x:v>
      </x:c>
      <x:c r="I5131" s="495"/>
    </x:row>
    <x:row r="5132" spans="3:9">
      <x:c r="C5132" s="241" t="s">
        <x:v>9005</x:v>
      </x:c>
      <x:c r="D5132" s="240" t="str">
        <x:f t="shared" si="127"/>
        <x:v>Earring</x:v>
      </x:c>
      <x:c r="E5132" s="240">
        <x:v>1</x:v>
      </x:c>
      <x:c r="F5132" s="304" t="s">
        <x:v>8445</x:v>
      </x:c>
      <x:c r="G5132" s="305" t="str">
        <x:f>IF(MID(F5132,LEN(F5132)-2,1)="1","Earring",IF(MID(F5132,LEN(F5132)-2,1)="2","Necklace",IF(MID(F5132,LEN(F5132)-2,1)="3","Bracelet",IF(MID(F5132,LEN(F5132)-2,1)="4","Ring",IF(MID(F5132,LEN(F5132)-2,1)="5","Anklet","")))))</x:f>
        <x:v>Bracelet</x:v>
      </x:c>
      <x:c r="H5132" s="305">
        <x:v>1</x:v>
      </x:c>
      <x:c r="I5132" s="495"/>
    </x:row>
    <x:row r="5133" spans="3:9">
      <x:c r="C5133" s="241" t="s">
        <x:v>9027</x:v>
      </x:c>
      <x:c r="D5133" s="240" t="str">
        <x:f t="shared" si="127"/>
        <x:v>Earring</x:v>
      </x:c>
      <x:c r="E5133" s="240">
        <x:v>1</x:v>
      </x:c>
      <x:c r="F5133" s="304" t="s">
        <x:v>5527</x:v>
      </x:c>
      <x:c r="G5133" s="305" t="str">
        <x:f>IF(MID(F5133,LEN(F5133)-2,1)="1","Earring",IF(MID(F5133,LEN(F5133)-2,1)="2","Necklace",IF(MID(F5133,LEN(F5133)-2,1)="3","Bracelet",IF(MID(F5133,LEN(F5133)-2,1)="4","Ring",IF(MID(F5133,LEN(F5133)-2,1)="5","Anklet","")))))</x:f>
        <x:v>Bracelet</x:v>
      </x:c>
      <x:c r="H5133" s="305">
        <x:v>1</x:v>
      </x:c>
      <x:c r="I5133" s="495"/>
    </x:row>
    <x:row r="5134" spans="3:9">
      <x:c r="C5134" s="241" t="s">
        <x:v>6204</x:v>
      </x:c>
      <x:c r="D5134" s="240" t="str">
        <x:f t="shared" si="127"/>
        <x:v>Earring</x:v>
      </x:c>
      <x:c r="E5134" s="240">
        <x:v>1</x:v>
      </x:c>
      <x:c r="F5134" s="304" t="s">
        <x:v>2408</x:v>
      </x:c>
      <x:c r="G5134" s="305" t="str">
        <x:f>IF(MID(F5134,LEN(F5134)-2,1)="1","Earring",IF(MID(F5134,LEN(F5134)-2,1)="2","Necklace",IF(MID(F5134,LEN(F5134)-2,1)="3","Bracelet",IF(MID(F5134,LEN(F5134)-2,1)="4","Ring",IF(MID(F5134,LEN(F5134)-2,1)="5","Anklet","")))))</x:f>
        <x:v>Bracelet</x:v>
      </x:c>
      <x:c r="H5134" s="305">
        <x:v>1</x:v>
      </x:c>
      <x:c r="I5134" s="495"/>
    </x:row>
    <x:row r="5135" spans="3:9">
      <x:c r="C5135" s="241" t="s">
        <x:v>2329</x:v>
      </x:c>
      <x:c r="D5135" s="240" t="str">
        <x:f t="shared" si="127"/>
        <x:v>Necklace</x:v>
      </x:c>
      <x:c r="E5135" s="240">
        <x:v>1</x:v>
      </x:c>
      <x:c r="F5135" s="280" t="s">
        <x:v>6204</x:v>
      </x:c>
      <x:c r="G5135" s="281" t="str">
        <x:f>IF(MID(F5135,LEN(F5135)-2,1)="1","Earring",IF(MID(F5135,LEN(F5135)-2,1)="2","Necklace",IF(MID(F5135,LEN(F5135)-2,1)="3","Bracelet",IF(MID(F5135,LEN(F5135)-2,1)="4","Ring",IF(MID(F5135,LEN(F5135)-2,1)="5","Anklet","")))))</x:f>
        <x:v>Earring</x:v>
      </x:c>
      <x:c r="H5135" s="281">
        <x:v>1</x:v>
      </x:c>
      <x:c r="I5135" s="495" t="s">
        <x:v>6487</x:v>
      </x:c>
    </x:row>
    <x:row r="5136" spans="3:9">
      <x:c r="C5136" s="241" t="s">
        <x:v>8003</x:v>
      </x:c>
      <x:c r="D5136" s="240" t="str">
        <x:f t="shared" si="127"/>
        <x:v>Necklace</x:v>
      </x:c>
      <x:c r="E5136" s="240">
        <x:v>1</x:v>
      </x:c>
      <x:c r="F5136" s="280" t="s">
        <x:v>2329</x:v>
      </x:c>
      <x:c r="G5136" s="281" t="str">
        <x:f>IF(MID(F5136,LEN(F5136)-2,1)="1","Earring",IF(MID(F5136,LEN(F5136)-2,1)="2","Necklace",IF(MID(F5136,LEN(F5136)-2,1)="3","Bracelet",IF(MID(F5136,LEN(F5136)-2,1)="4","Ring",IF(MID(F5136,LEN(F5136)-2,1)="5","Anklet","")))))</x:f>
        <x:v>Necklace</x:v>
      </x:c>
      <x:c r="H5136" s="281">
        <x:v>1</x:v>
      </x:c>
      <x:c r="I5136" s="495"/>
    </x:row>
    <x:row r="5137" spans="3:9">
      <x:c r="C5137" s="241" t="s">
        <x:v>2309</x:v>
      </x:c>
      <x:c r="D5137" s="240" t="str">
        <x:f t="shared" si="127"/>
        <x:v>Necklace</x:v>
      </x:c>
      <x:c r="E5137" s="240">
        <x:v>2</x:v>
      </x:c>
      <x:c r="F5137" s="280" t="s">
        <x:v>8003</x:v>
      </x:c>
      <x:c r="G5137" s="281" t="str">
        <x:f>IF(MID(F5137,LEN(F5137)-2,1)="1","Earring",IF(MID(F5137,LEN(F5137)-2,1)="2","Necklace",IF(MID(F5137,LEN(F5137)-2,1)="3","Bracelet",IF(MID(F5137,LEN(F5137)-2,1)="4","Ring",IF(MID(F5137,LEN(F5137)-2,1)="5","Anklet","")))))</x:f>
        <x:v>Necklace</x:v>
      </x:c>
      <x:c r="H5137" s="281">
        <x:v>1</x:v>
      </x:c>
      <x:c r="I5137" s="495"/>
    </x:row>
    <x:row r="5138" spans="3:9">
      <x:c r="C5138" s="241" t="s">
        <x:v>4603</x:v>
      </x:c>
      <x:c r="D5138" s="240" t="str">
        <x:f t="shared" si="127"/>
        <x:v>Ring</x:v>
      </x:c>
      <x:c r="E5138" s="240">
        <x:v>1</x:v>
      </x:c>
      <x:c r="F5138" s="280" t="s">
        <x:v>2309</x:v>
      </x:c>
      <x:c r="G5138" s="281" t="str">
        <x:f>IF(MID(F5138,LEN(F5138)-2,1)="1","Earring",IF(MID(F5138,LEN(F5138)-2,1)="2","Necklace",IF(MID(F5138,LEN(F5138)-2,1)="3","Bracelet",IF(MID(F5138,LEN(F5138)-2,1)="4","Ring",IF(MID(F5138,LEN(F5138)-2,1)="5","Anklet","")))))</x:f>
        <x:v>Necklace</x:v>
      </x:c>
      <x:c r="H5138" s="281">
        <x:v>2</x:v>
      </x:c>
      <x:c r="I5138" s="495"/>
    </x:row>
    <x:row r="5139" spans="5:5">
      <x:c r="E5139" s="240">
        <x:f>SUM(E5129:E5138)</x:f>
        <x:v>11</x:v>
      </x:c>
    </x:row>
    <x:row r="5140" spans="1:5">
      <x:c r="A5140" s="90" t="s">
        <x:v>11801</x:v>
      </x:c>
      <x:c r="C5140" s="280" t="s">
        <x:v>2329</x:v>
      </x:c>
      <x:c r="D5140" s="281" t="str">
        <x:f>IF(MID(C5140,LEN(C5140)-2,1)="1","Earring",IF(MID(C5140,LEN(C5140)-2,1)="2","Necklace",IF(MID(C5140,LEN(C5140)-2,1)="3","Bracelet",IF(MID(C5140,LEN(C5140)-2,1)="4","Ring",IF(MID(C5140,LEN(C5140)-2,1)="5","Anklet","")))))</x:f>
        <x:v>Necklace</x:v>
      </x:c>
      <x:c r="E5140" s="281">
        <x:v>1</x:v>
      </x:c>
    </x:row>
    <x:row r="5141" spans="3:5">
      <x:c r="C5141" s="280" t="s">
        <x:v>8003</x:v>
      </x:c>
      <x:c r="D5141" s="281" t="str">
        <x:f>IF(MID(C5141,LEN(C5141)-2,1)="1","Earring",IF(MID(C5141,LEN(C5141)-2,1)="2","Necklace",IF(MID(C5141,LEN(C5141)-2,1)="3","Bracelet",IF(MID(C5141,LEN(C5141)-2,1)="4","Ring",IF(MID(C5141,LEN(C5141)-2,1)="5","Anklet","")))))</x:f>
        <x:v>Necklace</x:v>
      </x:c>
      <x:c r="E5141" s="281">
        <x:v>1</x:v>
      </x:c>
    </x:row>
    <x:row r="5142" spans="3:5">
      <x:c r="C5142" s="280" t="s">
        <x:v>2309</x:v>
      </x:c>
      <x:c r="D5142" s="281" t="str">
        <x:f>IF(MID(C5142,LEN(C5142)-2,1)="1","Earring",IF(MID(C5142,LEN(C5142)-2,1)="2","Necklace",IF(MID(C5142,LEN(C5142)-2,1)="3","Bracelet",IF(MID(C5142,LEN(C5142)-2,1)="4","Ring",IF(MID(C5142,LEN(C5142)-2,1)="5","Anklet","")))))</x:f>
        <x:v>Necklace</x:v>
      </x:c>
      <x:c r="E5142" s="281">
        <x:v>2</x:v>
      </x:c>
    </x:row>
    <x:row r="5143" spans="1:9">
      <x:c r="A5143" s="232">
        <x:v>46070</x:v>
      </x:c>
      <x:c r="B5143" s="499" t="s">
        <x:v>10377</x:v>
      </x:c>
      <x:c r="C5143" s="241" t="s">
        <x:v>8413</x:v>
      </x:c>
      <x:c r="D5143" s="240" t="s">
        <x:v>4007</x:v>
      </x:c>
      <x:c r="E5143" s="240">
        <x:v>1</x:v>
      </x:c>
      <x:c r="F5143" s="1472" t="s">
        <x:v>2775</x:v>
      </x:c>
      <x:c r="G5143" s="1473" t="str">
        <x:f>IF(MID(F5143,LEN(F5143)-2,1)="1","Earring",IF(MID(F5143,LEN(F5143)-2,1)="2","Necklace",IF(MID(F5143,LEN(F5143)-2,1)="3","Bracelet",IF(MID(F5143,LEN(F5143)-2,1)="4","Ring",IF(MID(F5143,LEN(F5143)-2,1)="5","Anklet","")))))</x:f>
        <x:v>Earring</x:v>
      </x:c>
      <x:c r="H5143" s="1473">
        <x:v>1</x:v>
      </x:c>
      <x:c r="I5143" s="495" t="s">
        <x:v>10339</x:v>
      </x:c>
    </x:row>
    <x:row r="5144" spans="3:9">
      <x:c r="C5144" s="241" t="s">
        <x:v>7527</x:v>
      </x:c>
      <x:c r="D5144" s="240" t="s">
        <x:v>4007</x:v>
      </x:c>
      <x:c r="E5144" s="240">
        <x:v>1</x:v>
      </x:c>
      <x:c r="F5144" s="283" t="s">
        <x:v>8413</x:v>
      </x:c>
      <x:c r="G5144" s="284" t="s">
        <x:v>4007</x:v>
      </x:c>
      <x:c r="H5144" s="284">
        <x:v>1</x:v>
      </x:c>
      <x:c r="I5144" s="495"/>
    </x:row>
    <x:row r="5145" spans="3:9">
      <x:c r="C5145" s="241" t="s">
        <x:v>12541</x:v>
      </x:c>
      <x:c r="D5145" s="240" t="s">
        <x:v>4007</x:v>
      </x:c>
      <x:c r="E5145" s="240">
        <x:v>1</x:v>
      </x:c>
      <x:c r="F5145" s="283" t="s">
        <x:v>2142</x:v>
      </x:c>
      <x:c r="G5145" s="284" t="str">
        <x:f>IF(MID(F5145,LEN(F5145)-2,1)="1","Earring",IF(MID(F5145,LEN(F5145)-2,1)="2","Necklace",IF(MID(F5145,LEN(F5145)-2,1)="3","Bracelet",IF(MID(F5145,LEN(F5145)-2,1)="4","Ring",IF(MID(F5145,LEN(F5145)-2,1)="5","Anklet","")))))</x:f>
        <x:v>Necklace</x:v>
      </x:c>
      <x:c r="H5145" s="284">
        <x:v>1</x:v>
      </x:c>
      <x:c r="I5145" s="495" t="s">
        <x:v>10339</x:v>
      </x:c>
    </x:row>
    <x:row r="5146" spans="3:9">
      <x:c r="C5146" s="241" t="s">
        <x:v>2630</x:v>
      </x:c>
      <x:c r="D5146" s="240" t="s">
        <x:v>4007</x:v>
      </x:c>
      <x:c r="E5146" s="240">
        <x:v>1</x:v>
      </x:c>
      <x:c r="F5146" s="283" t="s">
        <x:v>4373</x:v>
      </x:c>
      <x:c r="G5146" s="284" t="str">
        <x:f>IF(MID(F5146,LEN(F5146)-2,1)="1","Earring",IF(MID(F5146,LEN(F5146)-2,1)="2","Necklace",IF(MID(F5146,LEN(F5146)-2,1)="3","Bracelet",IF(MID(F5146,LEN(F5146)-2,1)="4","Ring",IF(MID(F5146,LEN(F5146)-2,1)="5","Anklet","")))))</x:f>
        <x:v>Earring</x:v>
      </x:c>
      <x:c r="H5146" s="284">
        <x:v>1</x:v>
      </x:c>
      <x:c r="I5146" s="495" t="s">
        <x:v>6487</x:v>
      </x:c>
    </x:row>
    <x:row r="5147" spans="3:9">
      <x:c r="C5147" s="241" t="s">
        <x:v>11413</x:v>
      </x:c>
      <x:c r="D5147" s="240" t="str">
        <x:f>IF(MID(C5147,LEN(C5147)-2,1)="1","Earring",IF(MID(C5147,LEN(C5147)-2,1)="2","Necklace",IF(MID(C5147,LEN(C5147)-2,1)="3","Bracelet",IF(MID(C5147,LEN(C5147)-2,1)="4","Ring",IF(MID(C5147,LEN(C5147)-2,1)="5","Anklet","")))))</x:f>
        <x:v>Bracelet</x:v>
      </x:c>
      <x:c r="E5147" s="240">
        <x:v>1</x:v>
      </x:c>
      <x:c r="F5147" s="283" t="s">
        <x:v>4595</x:v>
      </x:c>
      <x:c r="G5147" s="284" t="str">
        <x:f>IF(MID(F5147,LEN(F5147)-2,1)="1","Earring",IF(MID(F5147,LEN(F5147)-2,1)="2","Necklace",IF(MID(F5147,LEN(F5147)-2,1)="3","Bracelet",IF(MID(F5147,LEN(F5147)-2,1)="4","Ring",IF(MID(F5147,LEN(F5147)-2,1)="5","Anklet","")))))</x:f>
        <x:v>Earring</x:v>
      </x:c>
      <x:c r="H5147" s="284">
        <x:v>1</x:v>
      </x:c>
      <x:c r="I5147" s="495"/>
    </x:row>
    <x:row r="5148" spans="3:9">
      <x:c r="C5148" s="241" t="s">
        <x:v>5812</x:v>
      </x:c>
      <x:c r="D5148" s="240" t="str">
        <x:f t="shared" ref="D5148:D5156" si="128">IF(MID(C5148,LEN(C5148)-2,1)="1","Earring",IF(MID(C5148,LEN(C5148)-2,1)="2","Necklace",IF(MID(C5148,LEN(C5148)-2,1)="3","Bracelet",IF(MID(C5148,LEN(C5148)-2,1)="4","Ring",IF(MID(C5148,LEN(C5148)-2,1)="5","Anklet","")))))</x:f>
        <x:v>Earring</x:v>
      </x:c>
      <x:c r="E5148" s="240">
        <x:v>1</x:v>
      </x:c>
      <x:c r="F5148" s="283" t="s">
        <x:v>4466</x:v>
      </x:c>
      <x:c r="G5148" s="284" t="str">
        <x:f>IF(MID(F5148,LEN(F5148)-2,1)="1","Earring",IF(MID(F5148,LEN(F5148)-2,1)="2","Necklace",IF(MID(F5148,LEN(F5148)-2,1)="3","Bracelet",IF(MID(F5148,LEN(F5148)-2,1)="4","Ring",IF(MID(F5148,LEN(F5148)-2,1)="5","Anklet","")))))</x:f>
        <x:v>Necklace</x:v>
      </x:c>
      <x:c r="H5148" s="284">
        <x:v>1</x:v>
      </x:c>
      <x:c r="I5148" s="495" t="s">
        <x:v>10339</x:v>
      </x:c>
    </x:row>
    <x:row r="5149" spans="3:9">
      <x:c r="C5149" s="241" t="s">
        <x:v>4373</x:v>
      </x:c>
      <x:c r="D5149" s="240" t="str">
        <x:f t="shared" si="128"/>
        <x:v>Earring</x:v>
      </x:c>
      <x:c r="E5149" s="240">
        <x:v>1</x:v>
      </x:c>
      <x:c r="F5149" s="283" t="s">
        <x:v>7527</x:v>
      </x:c>
      <x:c r="G5149" s="284" t="s">
        <x:v>4007</x:v>
      </x:c>
      <x:c r="H5149" s="284">
        <x:v>1</x:v>
      </x:c>
      <x:c r="I5149" s="495"/>
    </x:row>
    <x:row r="5150" spans="3:9">
      <x:c r="C5150" s="241" t="s">
        <x:v>4595</x:v>
      </x:c>
      <x:c r="D5150" s="240" t="str">
        <x:f t="shared" si="128"/>
        <x:v>Earring</x:v>
      </x:c>
      <x:c r="E5150" s="240">
        <x:v>1</x:v>
      </x:c>
      <x:c r="F5150" s="283" t="s">
        <x:v>11413</x:v>
      </x:c>
      <x:c r="G5150" s="284" t="str">
        <x:f>IF(MID(F5150,LEN(F5150)-2,1)="1","Earring",IF(MID(F5150,LEN(F5150)-2,1)="2","Necklace",IF(MID(F5150,LEN(F5150)-2,1)="3","Bracelet",IF(MID(F5150,LEN(F5150)-2,1)="4","Ring",IF(MID(F5150,LEN(F5150)-2,1)="5","Anklet","")))))</x:f>
        <x:v>Bracelet</x:v>
      </x:c>
      <x:c r="H5150" s="284">
        <x:v>1</x:v>
      </x:c>
      <x:c r="I5150" s="495"/>
    </x:row>
    <x:row r="5151" spans="3:9">
      <x:c r="C5151" s="241" t="s">
        <x:v>8984</x:v>
      </x:c>
      <x:c r="D5151" s="240" t="str">
        <x:f t="shared" si="128"/>
        <x:v>Earring</x:v>
      </x:c>
      <x:c r="E5151" s="240">
        <x:v>2</x:v>
      </x:c>
      <x:c r="F5151" s="283" t="s">
        <x:v>8984</x:v>
      </x:c>
      <x:c r="G5151" s="284" t="str">
        <x:f>IF(MID(F5151,LEN(F5151)-2,1)="1","Earring",IF(MID(F5151,LEN(F5151)-2,1)="2","Necklace",IF(MID(F5151,LEN(F5151)-2,1)="3","Bracelet",IF(MID(F5151,LEN(F5151)-2,1)="4","Ring",IF(MID(F5151,LEN(F5151)-2,1)="5","Anklet","")))))</x:f>
        <x:v>Earring</x:v>
      </x:c>
      <x:c r="H5151" s="284">
        <x:v>2</x:v>
      </x:c>
      <x:c r="I5151" s="495" t="s">
        <x:v>10339</x:v>
      </x:c>
    </x:row>
    <x:row r="5152" spans="3:9">
      <x:c r="C5152" s="241" t="s">
        <x:v>6102</x:v>
      </x:c>
      <x:c r="D5152" s="240" t="str">
        <x:f t="shared" si="128"/>
        <x:v>Earring</x:v>
      </x:c>
      <x:c r="E5152" s="240">
        <x:v>1</x:v>
      </x:c>
      <x:c r="F5152" s="283" t="s">
        <x:v>12541</x:v>
      </x:c>
      <x:c r="G5152" s="284" t="s">
        <x:v>4007</x:v>
      </x:c>
      <x:c r="H5152" s="284">
        <x:v>1</x:v>
      </x:c>
      <x:c r="I5152" s="495" t="s">
        <x:v>10339</x:v>
      </x:c>
    </x:row>
    <x:row r="5153" spans="3:9">
      <x:c r="C5153" s="241" t="s">
        <x:v>2142</x:v>
      </x:c>
      <x:c r="D5153" s="240" t="str">
        <x:f t="shared" si="128"/>
        <x:v>Necklace</x:v>
      </x:c>
      <x:c r="E5153" s="240">
        <x:v>1</x:v>
      </x:c>
      <x:c r="F5153" s="241" t="s">
        <x:v>6043</x:v>
      </x:c>
      <x:c r="G5153" s="240" t="str">
        <x:f>IF(MID(F5153,LEN(F5153)-2,1)="1","Earring",IF(MID(F5153,LEN(F5153)-2,1)="2","Necklace",IF(MID(F5153,LEN(F5153)-2,1)="3","Bracelet",IF(MID(F5153,LEN(F5153)-2,1)="4","Ring",IF(MID(F5153,LEN(F5153)-2,1)="5","Anklet","")))))</x:f>
        <x:v>Necklace</x:v>
      </x:c>
      <x:c r="H5153" s="240">
        <x:v>1</x:v>
      </x:c>
      <x:c r="I5153" s="495"/>
    </x:row>
    <x:row r="5154" spans="3:9">
      <x:c r="C5154" s="241" t="s">
        <x:v>4466</x:v>
      </x:c>
      <x:c r="D5154" s="240" t="str">
        <x:f t="shared" si="128"/>
        <x:v>Necklace</x:v>
      </x:c>
      <x:c r="E5154" s="240">
        <x:v>1</x:v>
      </x:c>
      <x:c r="F5154" s="241" t="s">
        <x:v>6102</x:v>
      </x:c>
      <x:c r="G5154" s="240" t="str">
        <x:f>IF(MID(F5154,LEN(F5154)-2,1)="1","Earring",IF(MID(F5154,LEN(F5154)-2,1)="2","Necklace",IF(MID(F5154,LEN(F5154)-2,1)="3","Bracelet",IF(MID(F5154,LEN(F5154)-2,1)="4","Ring",IF(MID(F5154,LEN(F5154)-2,1)="5","Anklet","")))))</x:f>
        <x:v>Earring</x:v>
      </x:c>
      <x:c r="H5154" s="240">
        <x:v>1</x:v>
      </x:c>
      <x:c r="I5154" s="495"/>
    </x:row>
    <x:row r="5155" spans="3:9">
      <x:c r="C5155" s="241" t="s">
        <x:v>4549</x:v>
      </x:c>
      <x:c r="D5155" s="240" t="str">
        <x:f t="shared" si="128"/>
        <x:v>Necklace</x:v>
      </x:c>
      <x:c r="E5155" s="240">
        <x:v>1</x:v>
      </x:c>
      <x:c r="F5155" s="280" t="s">
        <x:v>4549</x:v>
      </x:c>
      <x:c r="G5155" s="281" t="str">
        <x:f>IF(MID(F5155,LEN(F5155)-2,1)="1","Earring",IF(MID(F5155,LEN(F5155)-2,1)="2","Necklace",IF(MID(F5155,LEN(F5155)-2,1)="3","Bracelet",IF(MID(F5155,LEN(F5155)-2,1)="4","Ring",IF(MID(F5155,LEN(F5155)-2,1)="5","Anklet","")))))</x:f>
        <x:v>Necklace</x:v>
      </x:c>
      <x:c r="H5155" s="281">
        <x:v>1</x:v>
      </x:c>
      <x:c r="I5155" s="495"/>
    </x:row>
    <x:row r="5156" spans="3:9">
      <x:c r="C5156" s="241" t="s">
        <x:v>6043</x:v>
      </x:c>
      <x:c r="D5156" s="240" t="str">
        <x:f t="shared" si="128"/>
        <x:v>Necklace</x:v>
      </x:c>
      <x:c r="E5156" s="240">
        <x:v>1</x:v>
      </x:c>
      <x:c r="F5156" s="280" t="s">
        <x:v>2630</x:v>
      </x:c>
      <x:c r="G5156" s="281" t="s">
        <x:v>4007</x:v>
      </x:c>
      <x:c r="H5156" s="281">
        <x:v>1</x:v>
      </x:c>
      <x:c r="I5156" s="495"/>
    </x:row>
    <x:row r="5157" spans="5:5">
      <x:c r="E5157" s="240">
        <x:f>SUM(E5143:E5156)</x:f>
        <x:v>15</x:v>
      </x:c>
    </x:row>
    <x:row r="5158" spans="1:9">
      <x:c r="A5158" s="232">
        <x:v>46071</x:v>
      </x:c>
      <x:c r="B5158" s="499" t="s">
        <x:v>10352</x:v>
      </x:c>
      <x:c r="C5158" s="241" t="s">
        <x:v>5686</x:v>
      </x:c>
      <x:c r="D5158" s="392" t="s">
        <x:v>7568</x:v>
      </x:c>
      <x:c r="E5158" s="240">
        <x:v>1</x:v>
      </x:c>
      <x:c r="F5158" s="283" t="s">
        <x:v>12526</x:v>
      </x:c>
      <x:c r="G5158" s="284" t="str">
        <x:f>IF(MID(F5158,LEN(F5158)-2,1)="1","Earring",IF(MID(F5158,LEN(F5158)-2,1)="2","Necklace",IF(MID(F5158,LEN(F5158)-2,1)="3","Bracelet",IF(MID(F5158,LEN(F5158)-2,1)="4","Ring",IF(MID(F5158,LEN(F5158)-2,1)="5","Anklet","")))))</x:f>
        <x:v>Ring</x:v>
      </x:c>
      <x:c r="H5158" s="284">
        <x:v>1</x:v>
      </x:c>
      <x:c r="I5158" s="495" t="s">
        <x:v>10339</x:v>
      </x:c>
    </x:row>
    <x:row r="5159" spans="3:9">
      <x:c r="C5159" s="241" t="s">
        <x:v>11779</x:v>
      </x:c>
      <x:c r="D5159" s="240" t="str">
        <x:f t="shared" ref="D5159:D5162" si="129">IF(MID(C5159,LEN(C5159)-2,1)="1","Earring",IF(MID(C5159,LEN(C5159)-2,1)="2","Necklace",IF(MID(C5159,LEN(C5159)-2,1)="3","Bracelet",IF(MID(C5159,LEN(C5159)-2,1)="4","Ring",IF(MID(C5159,LEN(C5159)-2,1)="5","Anklet","")))))</x:f>
        <x:v>Earring</x:v>
      </x:c>
      <x:c r="E5159" s="240">
        <x:v>1</x:v>
      </x:c>
      <x:c r="F5159" s="283" t="s">
        <x:v>6137</x:v>
      </x:c>
      <x:c r="G5159" s="284" t="str">
        <x:f>IF(MID(F5159,LEN(F5159)-2,1)="1","Earring",IF(MID(F5159,LEN(F5159)-2,1)="2","Necklace",IF(MID(F5159,LEN(F5159)-2,1)="3","Bracelet",IF(MID(F5159,LEN(F5159)-2,1)="4","Ring",IF(MID(F5159,LEN(F5159)-2,1)="5","Anklet","")))))</x:f>
        <x:v>Necklace</x:v>
      </x:c>
      <x:c r="H5159" s="284">
        <x:v>1</x:v>
      </x:c>
      <x:c r="I5159" s="495"/>
    </x:row>
    <x:row r="5160" spans="3:9">
      <x:c r="C5160" s="241" t="s">
        <x:v>11325</x:v>
      </x:c>
      <x:c r="D5160" s="240" t="str">
        <x:f t="shared" si="129"/>
        <x:v>Earring</x:v>
      </x:c>
      <x:c r="E5160" s="240">
        <x:v>1</x:v>
      </x:c>
      <x:c r="F5160" s="283" t="s">
        <x:v>5686</x:v>
      </x:c>
      <x:c r="G5160" s="284" t="s">
        <x:v>7568</x:v>
      </x:c>
      <x:c r="H5160" s="284">
        <x:v>1</x:v>
      </x:c>
      <x:c r="I5160" s="495" t="s">
        <x:v>10339</x:v>
      </x:c>
    </x:row>
    <x:row r="5161" spans="3:9">
      <x:c r="C5161" s="241" t="s">
        <x:v>6137</x:v>
      </x:c>
      <x:c r="D5161" s="240" t="str">
        <x:f t="shared" si="129"/>
        <x:v>Necklace</x:v>
      </x:c>
      <x:c r="E5161" s="240">
        <x:v>1</x:v>
      </x:c>
      <x:c r="F5161" s="283" t="s">
        <x:v>11779</x:v>
      </x:c>
      <x:c r="G5161" s="284" t="str">
        <x:f>IF(MID(F5161,LEN(F5161)-2,1)="1","Earring",IF(MID(F5161,LEN(F5161)-2,1)="2","Necklace",IF(MID(F5161,LEN(F5161)-2,1)="3","Bracelet",IF(MID(F5161,LEN(F5161)-2,1)="4","Ring",IF(MID(F5161,LEN(F5161)-2,1)="5","Anklet","")))))</x:f>
        <x:v>Earring</x:v>
      </x:c>
      <x:c r="H5161" s="284">
        <x:v>1</x:v>
      </x:c>
      <x:c r="I5161" s="495"/>
    </x:row>
    <x:row r="5162" spans="3:10">
      <x:c r="C5162" s="241" t="s">
        <x:v>12526</x:v>
      </x:c>
      <x:c r="D5162" s="240" t="str">
        <x:f t="shared" si="129"/>
        <x:v>Ring</x:v>
      </x:c>
      <x:c r="E5162" s="240">
        <x:v>1</x:v>
      </x:c>
      <x:c r="F5162" s="280" t="s">
        <x:v>11325</x:v>
      </x:c>
      <x:c r="G5162" s="281" t="str">
        <x:f>IF(MID(F5162,LEN(F5162)-2,1)="1","Earring",IF(MID(F5162,LEN(F5162)-2,1)="2","Necklace",IF(MID(F5162,LEN(F5162)-2,1)="3","Bracelet",IF(MID(F5162,LEN(F5162)-2,1)="4","Ring",IF(MID(F5162,LEN(F5162)-2,1)="5","Anklet","")))))</x:f>
        <x:v>Earring</x:v>
      </x:c>
      <x:c r="H5162" s="281">
        <x:v>1</x:v>
      </x:c>
      <x:c r="I5162" s="495" t="s">
        <x:v>6487</x:v>
      </x:c>
      <x:c r="J5162" s="240" t="s">
        <x:v>369</x:v>
      </x:c>
    </x:row>
    <x:row r="5163" spans="5:5">
      <x:c r="E5163" s="240">
        <x:f>SUM(E5158:E5162)</x:f>
        <x:v>5</x:v>
      </x:c>
    </x:row>
    <x:row r="5164" spans="1:9">
      <x:c r="A5164" s="232">
        <x:v>46072</x:v>
      </x:c>
      <x:c r="B5164" s="499" t="s">
        <x:v>10335</x:v>
      </x:c>
      <x:c r="C5164" s="241" t="s">
        <x:v>2364</x:v>
      </x:c>
      <x:c r="D5164" s="240" t="str">
        <x:f t="shared" ref="D5164:D5168" si="130">IF(MID(C5164,LEN(C5164)-2,1)="1","Earring",IF(MID(C5164,LEN(C5164)-2,1)="2","Necklace",IF(MID(C5164,LEN(C5164)-2,1)="3","Bracelet",IF(MID(C5164,LEN(C5164)-2,1)="4","Ring",IF(MID(C5164,LEN(C5164)-2,1)="5","Anklet","")))))</x:f>
        <x:v>Earring</x:v>
      </x:c>
      <x:c r="E5164" s="240">
        <x:v>1</x:v>
      </x:c>
      <x:c r="F5164" s="304" t="s">
        <x:v>7892</x:v>
      </x:c>
      <x:c r="G5164" s="305" t="str">
        <x:f>IF(MID(F5164,LEN(F5164)-2,1)="1","Earring",IF(MID(F5164,LEN(F5164)-2,1)="2","Necklace",IF(MID(F5164,LEN(F5164)-2,1)="3","Bracelet",IF(MID(F5164,LEN(F5164)-2,1)="4","Ring",IF(MID(F5164,LEN(F5164)-2,1)="5","Anklet","")))))</x:f>
        <x:v>Earring</x:v>
      </x:c>
      <x:c r="H5164" s="305">
        <x:v>1</x:v>
      </x:c>
      <x:c r="I5164" s="495" t="s">
        <x:v>10339</x:v>
      </x:c>
    </x:row>
    <x:row r="5165" spans="3:9">
      <x:c r="C5165" s="241" t="s">
        <x:v>6279</x:v>
      </x:c>
      <x:c r="D5165" s="240" t="str">
        <x:f t="shared" si="130"/>
        <x:v>Necklace</x:v>
      </x:c>
      <x:c r="E5165" s="240">
        <x:v>1</x:v>
      </x:c>
      <x:c r="F5165" s="283" t="s">
        <x:v>6279</x:v>
      </x:c>
      <x:c r="G5165" s="284" t="str">
        <x:f>IF(MID(F5165,LEN(F5165)-2,1)="1","Earring",IF(MID(F5165,LEN(F5165)-2,1)="2","Necklace",IF(MID(F5165,LEN(F5165)-2,1)="3","Bracelet",IF(MID(F5165,LEN(F5165)-2,1)="4","Ring",IF(MID(F5165,LEN(F5165)-2,1)="5","Anklet","")))))</x:f>
        <x:v>Necklace</x:v>
      </x:c>
      <x:c r="H5165" s="284">
        <x:v>1</x:v>
      </x:c>
      <x:c r="I5165" s="495" t="s">
        <x:v>6487</x:v>
      </x:c>
    </x:row>
    <x:row r="5166" spans="3:9">
      <x:c r="C5166" s="241" t="s">
        <x:v>8998</x:v>
      </x:c>
      <x:c r="D5166" s="240" t="str">
        <x:f t="shared" si="130"/>
        <x:v>Necklace</x:v>
      </x:c>
      <x:c r="E5166" s="240">
        <x:v>1</x:v>
      </x:c>
      <x:c r="F5166" s="283" t="s">
        <x:v>8998</x:v>
      </x:c>
      <x:c r="G5166" s="284" t="str">
        <x:f>IF(MID(F5166,LEN(F5166)-2,1)="1","Earring",IF(MID(F5166,LEN(F5166)-2,1)="2","Necklace",IF(MID(F5166,LEN(F5166)-2,1)="3","Bracelet",IF(MID(F5166,LEN(F5166)-2,1)="4","Ring",IF(MID(F5166,LEN(F5166)-2,1)="5","Anklet","")))))</x:f>
        <x:v>Necklace</x:v>
      </x:c>
      <x:c r="H5166" s="284">
        <x:v>1</x:v>
      </x:c>
      <x:c r="I5166" s="495"/>
    </x:row>
    <x:row r="5167" spans="3:9">
      <x:c r="C5167" s="241" t="s">
        <x:v>6277</x:v>
      </x:c>
      <x:c r="D5167" s="240" t="str">
        <x:f t="shared" si="130"/>
        <x:v>Necklace</x:v>
      </x:c>
      <x:c r="E5167" s="240">
        <x:v>1</x:v>
      </x:c>
      <x:c r="F5167" s="280" t="s">
        <x:v>6277</x:v>
      </x:c>
      <x:c r="G5167" s="281" t="str">
        <x:f>IF(MID(F5167,LEN(F5167)-2,1)="1","Earring",IF(MID(F5167,LEN(F5167)-2,1)="2","Necklace",IF(MID(F5167,LEN(F5167)-2,1)="3","Bracelet",IF(MID(F5167,LEN(F5167)-2,1)="4","Ring",IF(MID(F5167,LEN(F5167)-2,1)="5","Anklet","")))))</x:f>
        <x:v>Necklace</x:v>
      </x:c>
      <x:c r="H5167" s="281">
        <x:v>1</x:v>
      </x:c>
      <x:c r="I5167" s="495"/>
    </x:row>
    <x:row r="5168" spans="3:9">
      <x:c r="C5168" s="241" t="s">
        <x:v>2309</x:v>
      </x:c>
      <x:c r="D5168" s="240" t="str">
        <x:f t="shared" si="130"/>
        <x:v>Necklace</x:v>
      </x:c>
      <x:c r="E5168" s="240">
        <x:v>1</x:v>
      </x:c>
      <x:c r="F5168" s="280" t="s">
        <x:v>2309</x:v>
      </x:c>
      <x:c r="G5168" s="281" t="str">
        <x:f>IF(MID(F5168,LEN(F5168)-2,1)="1","Earring",IF(MID(F5168,LEN(F5168)-2,1)="2","Necklace",IF(MID(F5168,LEN(F5168)-2,1)="3","Bracelet",IF(MID(F5168,LEN(F5168)-2,1)="4","Ring",IF(MID(F5168,LEN(F5168)-2,1)="5","Anklet","")))))</x:f>
        <x:v>Necklace</x:v>
      </x:c>
      <x:c r="H5168" s="281">
        <x:v>1</x:v>
      </x:c>
      <x:c r="I5168" s="495"/>
    </x:row>
    <x:row r="5169" spans="5:5">
      <x:c r="E5169" s="240">
        <x:f>SUM(E5164:E5168)</x:f>
        <x:v>5</x:v>
      </x:c>
    </x:row>
    <x:row r="5170" spans="1:5">
      <x:c r="A5170" s="89" t="s">
        <x:v>11801</x:v>
      </x:c>
      <x:c r="C5170" s="280" t="s">
        <x:v>2309</x:v>
      </x:c>
      <x:c r="D5170" s="281" t="str">
        <x:f>IF(MID(C5170,LEN(C5170)-2,1)="1","Earring",IF(MID(C5170,LEN(C5170)-2,1)="2","Necklace",IF(MID(C5170,LEN(C5170)-2,1)="3","Bracelet",IF(MID(C5170,LEN(C5170)-2,1)="4","Ring",IF(MID(C5170,LEN(C5170)-2,1)="5","Anklet","")))))</x:f>
        <x:v>Necklace</x:v>
      </x:c>
      <x:c r="E5170" s="281">
        <x:v>1</x:v>
      </x:c>
    </x:row>
    <x:row r="5171" spans="1:9">
      <x:c r="A5171" s="232">
        <x:v>46073</x:v>
      </x:c>
      <x:c r="B5171" s="499" t="s">
        <x:v>10292</x:v>
      </x:c>
      <x:c r="C5171" s="241" t="s">
        <x:v>8380</x:v>
      </x:c>
      <x:c r="D5171" s="240" t="str">
        <x:f t="shared" ref="D5171:D5172" si="131">IF(MID(C5171,LEN(C5171)-2,1)="1","Earring",IF(MID(C5171,LEN(C5171)-2,1)="2","Necklace",IF(MID(C5171,LEN(C5171)-2,1)="3","Bracelet",IF(MID(C5171,LEN(C5171)-2,1)="4","Ring",IF(MID(C5171,LEN(C5171)-2,1)="5","Anklet","")))))</x:f>
        <x:v>Earring</x:v>
      </x:c>
      <x:c r="E5171" s="240">
        <x:v>1</x:v>
      </x:c>
      <x:c r="F5171" s="283" t="s">
        <x:v>11471</x:v>
      </x:c>
      <x:c r="G5171" s="284" t="str">
        <x:f>IF(MID(F5171,LEN(F5171)-2,1)="1","Earring",IF(MID(F5171,LEN(F5171)-2,1)="2","Necklace",IF(MID(F5171,LEN(F5171)-2,1)="3","Bracelet",IF(MID(F5171,LEN(F5171)-2,1)="4","Ring",IF(MID(F5171,LEN(F5171)-2,1)="5","Anklet","")))))</x:f>
        <x:v>Necklace</x:v>
      </x:c>
      <x:c r="H5171" s="284">
        <x:v>1</x:v>
      </x:c>
      <x:c r="I5171" s="495"/>
    </x:row>
    <x:row r="5172" spans="3:9">
      <x:c r="C5172" s="241" t="s">
        <x:v>4397</x:v>
      </x:c>
      <x:c r="D5172" s="240" t="str">
        <x:f t="shared" si="131"/>
        <x:v>Earring</x:v>
      </x:c>
      <x:c r="E5172" s="240">
        <x:v>1</x:v>
      </x:c>
      <x:c r="F5172" s="283" t="s">
        <x:v>9060</x:v>
      </x:c>
      <x:c r="G5172" s="284" t="str">
        <x:f>IF(MID(F5172,LEN(F5172)-2,1)="1","Earring",IF(MID(F5172,LEN(F5172)-2,1)="2","Necklace",IF(MID(F5172,LEN(F5172)-2,1)="3","Bracelet",IF(MID(F5172,LEN(F5172)-2,1)="4","Ring",IF(MID(F5172,LEN(F5172)-2,1)="5","Anklet","")))))</x:f>
        <x:v>Necklace</x:v>
      </x:c>
      <x:c r="H5172" s="284">
        <x:v>1</x:v>
      </x:c>
      <x:c r="I5172" s="495" t="s">
        <x:v>10339</x:v>
      </x:c>
    </x:row>
    <x:row r="5173" spans="3:9">
      <x:c r="C5173" s="241" t="s">
        <x:v>6252</x:v>
      </x:c>
      <x:c r="D5173" s="240" t="s">
        <x:v>9210</x:v>
      </x:c>
      <x:c r="E5173" s="240">
        <x:v>1</x:v>
      </x:c>
      <x:c r="F5173" s="283" t="s">
        <x:v>9313</x:v>
      </x:c>
      <x:c r="G5173" s="284" t="str">
        <x:f>IF(MID(F5173,LEN(F5173)-2,1)="1","Earring",IF(MID(F5173,LEN(F5173)-2,1)="2","Necklace",IF(MID(F5173,LEN(F5173)-2,1)="3","Bracelet",IF(MID(F5173,LEN(F5173)-2,1)="4","Ring",IF(MID(F5173,LEN(F5173)-2,1)="5","Anklet","")))))</x:f>
        <x:v>Necklace</x:v>
      </x:c>
      <x:c r="H5173" s="284">
        <x:v>1</x:v>
      </x:c>
      <x:c r="I5173" s="495"/>
    </x:row>
    <x:row r="5174" spans="3:9">
      <x:c r="C5174" s="241" t="s">
        <x:v>12544</x:v>
      </x:c>
      <x:c r="D5174" s="240" t="str">
        <x:f t="shared" ref="D5174:D5178" si="132">IF(MID(C5174,LEN(C5174)-2,1)="1","Earring",IF(MID(C5174,LEN(C5174)-2,1)="2","Necklace",IF(MID(C5174,LEN(C5174)-2,1)="3","Bracelet",IF(MID(C5174,LEN(C5174)-2,1)="4","Ring",IF(MID(C5174,LEN(C5174)-2,1)="5","Anklet","")))))</x:f>
        <x:v>Necklace</x:v>
      </x:c>
      <x:c r="E5174" s="240">
        <x:v>1</x:v>
      </x:c>
      <x:c r="F5174" s="283" t="s">
        <x:v>8380</x:v>
      </x:c>
      <x:c r="G5174" s="284" t="str">
        <x:f>IF(MID(F5174,LEN(F5174)-2,1)="1","Earring",IF(MID(F5174,LEN(F5174)-2,1)="2","Necklace",IF(MID(F5174,LEN(F5174)-2,1)="3","Bracelet",IF(MID(F5174,LEN(F5174)-2,1)="4","Ring",IF(MID(F5174,LEN(F5174)-2,1)="5","Anklet","")))))</x:f>
        <x:v>Earring</x:v>
      </x:c>
      <x:c r="H5174" s="284">
        <x:v>1</x:v>
      </x:c>
      <x:c r="I5174" s="495"/>
    </x:row>
    <x:row r="5175" spans="3:9">
      <x:c r="C5175" s="241" t="s">
        <x:v>9060</x:v>
      </x:c>
      <x:c r="D5175" s="240" t="str">
        <x:f t="shared" si="132"/>
        <x:v>Necklace</x:v>
      </x:c>
      <x:c r="E5175" s="240">
        <x:v>1</x:v>
      </x:c>
      <x:c r="F5175" s="283" t="s">
        <x:v>4397</x:v>
      </x:c>
      <x:c r="G5175" s="284" t="str">
        <x:f>IF(MID(F5175,LEN(F5175)-2,1)="1","Earring",IF(MID(F5175,LEN(F5175)-2,1)="2","Necklace",IF(MID(F5175,LEN(F5175)-2,1)="3","Bracelet",IF(MID(F5175,LEN(F5175)-2,1)="4","Ring",IF(MID(F5175,LEN(F5175)-2,1)="5","Anklet","")))))</x:f>
        <x:v>Earring</x:v>
      </x:c>
      <x:c r="H5175" s="284">
        <x:v>1</x:v>
      </x:c>
      <x:c r="I5175" s="495" t="s">
        <x:v>10339</x:v>
      </x:c>
    </x:row>
    <x:row r="5176" spans="3:9">
      <x:c r="C5176" s="241" t="s">
        <x:v>9313</x:v>
      </x:c>
      <x:c r="D5176" s="240" t="str">
        <x:f t="shared" si="132"/>
        <x:v>Necklace</x:v>
      </x:c>
      <x:c r="E5176" s="240">
        <x:v>1</x:v>
      </x:c>
      <x:c r="F5176" s="283" t="s">
        <x:v>8023</x:v>
      </x:c>
      <x:c r="G5176" s="284" t="str">
        <x:f>IF(MID(F5176,LEN(F5176)-2,1)="1","Earring",IF(MID(F5176,LEN(F5176)-2,1)="2","Necklace",IF(MID(F5176,LEN(F5176)-2,1)="3","Bracelet",IF(MID(F5176,LEN(F5176)-2,1)="4","Ring",IF(MID(F5176,LEN(F5176)-2,1)="5","Anklet","")))))</x:f>
        <x:v>Ring</x:v>
      </x:c>
      <x:c r="H5176" s="284">
        <x:v>1</x:v>
      </x:c>
      <x:c r="I5176" s="495"/>
    </x:row>
    <x:row r="5177" spans="3:9">
      <x:c r="C5177" s="241" t="s">
        <x:v>8023</x:v>
      </x:c>
      <x:c r="D5177" s="240" t="str">
        <x:f t="shared" si="132"/>
        <x:v>Ring</x:v>
      </x:c>
      <x:c r="E5177" s="240">
        <x:v>1</x:v>
      </x:c>
      <x:c r="F5177" s="280" t="s">
        <x:v>6252</x:v>
      </x:c>
      <x:c r="G5177" s="281" t="s">
        <x:v>9210</x:v>
      </x:c>
      <x:c r="H5177" s="281">
        <x:v>1</x:v>
      </x:c>
      <x:c r="I5177" s="495"/>
    </x:row>
    <x:row r="5178" spans="3:9">
      <x:c r="C5178" s="241" t="s">
        <x:v>7920</x:v>
      </x:c>
      <x:c r="D5178" s="240" t="str">
        <x:f t="shared" si="132"/>
        <x:v>Ring</x:v>
      </x:c>
      <x:c r="E5178" s="240">
        <x:v>1</x:v>
      </x:c>
      <x:c r="F5178" s="280" t="s">
        <x:v>7920</x:v>
      </x:c>
      <x:c r="G5178" s="281" t="str">
        <x:f>IF(MID(F5178,LEN(F5178)-2,1)="1","Earring",IF(MID(F5178,LEN(F5178)-2,1)="2","Necklace",IF(MID(F5178,LEN(F5178)-2,1)="3","Bracelet",IF(MID(F5178,LEN(F5178)-2,1)="4","Ring",IF(MID(F5178,LEN(F5178)-2,1)="5","Anklet","")))))</x:f>
        <x:v>Ring</x:v>
      </x:c>
      <x:c r="H5178" s="281">
        <x:v>1</x:v>
      </x:c>
      <x:c r="I5178" s="495"/>
    </x:row>
    <x:row r="5179" spans="5:5">
      <x:c r="E5179" s="240">
        <x:f>SUM(E5171:E5178)</x:f>
        <x:v>8</x:v>
      </x:c>
    </x:row>
    <x:row r="5180" spans="1:5">
      <x:c r="A5180" s="89" t="s">
        <x:v>11801</x:v>
      </x:c>
      <x:c r="C5180" s="280" t="s">
        <x:v>7920</x:v>
      </x:c>
      <x:c r="D5180" s="281" t="str">
        <x:f>IF(MID(C5180,LEN(C5180)-2,1)="1","Earring",IF(MID(C5180,LEN(C5180)-2,1)="2","Necklace",IF(MID(C5180,LEN(C5180)-2,1)="3","Bracelet",IF(MID(C5180,LEN(C5180)-2,1)="4","Ring",IF(MID(C5180,LEN(C5180)-2,1)="5","Anklet","")))))</x:f>
        <x:v>Ring</x:v>
      </x:c>
      <x:c r="E5180" s="281">
        <x:v>1</x:v>
      </x:c>
    </x:row>
    <x:row r="5181" spans="1:9">
      <x:c r="A5181" s="232">
        <x:v>46074</x:v>
      </x:c>
      <x:c r="B5181" s="499" t="s">
        <x:v>10312</x:v>
      </x:c>
      <x:c r="C5181" s="241" t="s">
        <x:v>5988</x:v>
      </x:c>
      <x:c r="D5181" s="240" t="str">
        <x:f t="shared" ref="D5181:D5185" si="133">IF(MID(C5181,LEN(C5181)-2,1)="1","Earring",IF(MID(C5181,LEN(C5181)-2,1)="2","Necklace",IF(MID(C5181,LEN(C5181)-2,1)="3","Bracelet",IF(MID(C5181,LEN(C5181)-2,1)="4","Ring",IF(MID(C5181,LEN(C5181)-2,1)="5","Anklet","")))))</x:f>
        <x:v>Bracelet</x:v>
      </x:c>
      <x:c r="E5181" s="240">
        <x:v>1</x:v>
      </x:c>
      <x:c r="F5181" s="283" t="s">
        <x:v>8990</x:v>
      </x:c>
      <x:c r="G5181" s="284" t="str">
        <x:f>IF(MID(F5181,LEN(F5181)-2,1)="1","Earring",IF(MID(F5181,LEN(F5181)-2,1)="2","Necklace",IF(MID(F5181,LEN(F5181)-2,1)="3","Bracelet",IF(MID(F5181,LEN(F5181)-2,1)="4","Ring",IF(MID(F5181,LEN(F5181)-2,1)="5","Anklet","")))))</x:f>
        <x:v>Earring</x:v>
      </x:c>
      <x:c r="H5181" s="284">
        <x:v>1</x:v>
      </x:c>
      <x:c r="I5181" s="495"/>
    </x:row>
    <x:row r="5182" spans="3:9">
      <x:c r="C5182" s="241" t="s">
        <x:v>8990</x:v>
      </x:c>
      <x:c r="D5182" s="240" t="str">
        <x:f t="shared" si="133"/>
        <x:v>Earring</x:v>
      </x:c>
      <x:c r="E5182" s="240">
        <x:v>1</x:v>
      </x:c>
      <x:c r="F5182" s="283" t="s">
        <x:v>12242</x:v>
      </x:c>
      <x:c r="G5182" s="284" t="str">
        <x:f>IF(MID(F5182,LEN(F5182)-2,1)="1","Earring",IF(MID(F5182,LEN(F5182)-2,1)="2","Necklace",IF(MID(F5182,LEN(F5182)-2,1)="3","Bracelet",IF(MID(F5182,LEN(F5182)-2,1)="4","Ring",IF(MID(F5182,LEN(F5182)-2,1)="5","Anklet","")))))</x:f>
        <x:v>Earring</x:v>
      </x:c>
      <x:c r="H5182" s="284">
        <x:v>1</x:v>
      </x:c>
      <x:c r="I5182" s="495"/>
    </x:row>
    <x:row r="5183" spans="3:9">
      <x:c r="C5183" s="241" t="s">
        <x:v>12242</x:v>
      </x:c>
      <x:c r="D5183" s="240" t="str">
        <x:f t="shared" si="133"/>
        <x:v>Earring</x:v>
      </x:c>
      <x:c r="E5183" s="240">
        <x:v>1</x:v>
      </x:c>
      <x:c r="F5183" s="283" t="s">
        <x:v>6004</x:v>
      </x:c>
      <x:c r="G5183" s="284" t="str">
        <x:f>IF(MID(F5183,LEN(F5183)-2,1)="1","Earring",IF(MID(F5183,LEN(F5183)-2,1)="2","Necklace",IF(MID(F5183,LEN(F5183)-2,1)="3","Bracelet",IF(MID(F5183,LEN(F5183)-2,1)="4","Ring",IF(MID(F5183,LEN(F5183)-2,1)="5","Anklet","")))))</x:f>
        <x:v>Earring</x:v>
      </x:c>
      <x:c r="H5183" s="284">
        <x:v>1</x:v>
      </x:c>
      <x:c r="I5183" s="495" t="s">
        <x:v>6487</x:v>
      </x:c>
    </x:row>
    <x:row r="5184" spans="3:9">
      <x:c r="C5184" s="241" t="s">
        <x:v>6004</x:v>
      </x:c>
      <x:c r="D5184" s="240" t="str">
        <x:f t="shared" si="133"/>
        <x:v>Earring</x:v>
      </x:c>
      <x:c r="E5184" s="240">
        <x:v>1</x:v>
      </x:c>
      <x:c r="F5184" s="280" t="s">
        <x:v>5988</x:v>
      </x:c>
      <x:c r="G5184" s="281" t="str">
        <x:f>IF(MID(F5184,LEN(F5184)-2,1)="1","Earring",IF(MID(F5184,LEN(F5184)-2,1)="2","Necklace",IF(MID(F5184,LEN(F5184)-2,1)="3","Bracelet",IF(MID(F5184,LEN(F5184)-2,1)="4","Ring",IF(MID(F5184,LEN(F5184)-2,1)="5","Anklet","")))))</x:f>
        <x:v>Bracelet</x:v>
      </x:c>
      <x:c r="H5184" s="281">
        <x:v>1</x:v>
      </x:c>
      <x:c r="I5184" s="495"/>
    </x:row>
    <x:row r="5185" spans="3:9">
      <x:c r="C5185" s="241" t="s">
        <x:v>8982</x:v>
      </x:c>
      <x:c r="D5185" s="240" t="str">
        <x:f t="shared" si="133"/>
        <x:v>Earring</x:v>
      </x:c>
      <x:c r="E5185" s="240">
        <x:v>1</x:v>
      </x:c>
      <x:c r="F5185" s="280" t="s">
        <x:v>8982</x:v>
      </x:c>
      <x:c r="G5185" s="281" t="str">
        <x:f>IF(MID(F5185,LEN(F5185)-2,1)="1","Earring",IF(MID(F5185,LEN(F5185)-2,1)="2","Necklace",IF(MID(F5185,LEN(F5185)-2,1)="3","Bracelet",IF(MID(F5185,LEN(F5185)-2,1)="4","Ring",IF(MID(F5185,LEN(F5185)-2,1)="5","Anklet","")))))</x:f>
        <x:v>Earring</x:v>
      </x:c>
      <x:c r="H5185" s="281">
        <x:v>1</x:v>
      </x:c>
      <x:c r="I5185" s="495"/>
    </x:row>
    <x:row r="5186" spans="3:9">
      <x:c r="C5186" s="241" t="s">
        <x:v>6252</x:v>
      </x:c>
      <x:c r="D5186" s="240" t="s">
        <x:v>9210</x:v>
      </x:c>
      <x:c r="E5186" s="240">
        <x:v>1</x:v>
      </x:c>
      <x:c r="F5186" s="280" t="s">
        <x:v>6252</x:v>
      </x:c>
      <x:c r="G5186" s="281" t="s">
        <x:v>9210</x:v>
      </x:c>
      <x:c r="H5186" s="281">
        <x:v>1</x:v>
      </x:c>
      <x:c r="I5186" s="495"/>
    </x:row>
    <x:row r="5187" spans="3:9">
      <x:c r="C5187" s="241" t="s">
        <x:v>2138</x:v>
      </x:c>
      <x:c r="D5187" s="240" t="s">
        <x:v>9210</x:v>
      </x:c>
      <x:c r="E5187" s="240">
        <x:v>1</x:v>
      </x:c>
      <x:c r="F5187" s="280" t="s">
        <x:v>2138</x:v>
      </x:c>
      <x:c r="G5187" s="281" t="s">
        <x:v>9210</x:v>
      </x:c>
      <x:c r="H5187" s="281">
        <x:v>1</x:v>
      </x:c>
      <x:c r="I5187" s="495" t="s">
        <x:v>6487</x:v>
      </x:c>
    </x:row>
    <x:row r="5188" spans="5:5">
      <x:c r="E5188" s="240">
        <x:f>SUM(E5181:E5187)</x:f>
        <x:v>7</x:v>
      </x:c>
    </x:row>
    <x:row r="5189" spans="1:9">
      <x:c r="A5189" s="232">
        <x:v>46075</x:v>
      </x:c>
      <x:c r="B5189" s="499" t="s">
        <x:v>10367</x:v>
      </x:c>
      <x:c r="C5189" s="241" t="s">
        <x:v>6258</x:v>
      </x:c>
      <x:c r="D5189" s="240" t="str">
        <x:f t="shared" ref="D5189:D5191" si="134">IF(MID(C5189,LEN(C5189)-2,1)="1","Earring",IF(MID(C5189,LEN(C5189)-2,1)="2","Necklace",IF(MID(C5189,LEN(C5189)-2,1)="3","Bracelet",IF(MID(C5189,LEN(C5189)-2,1)="4","Ring",IF(MID(C5189,LEN(C5189)-2,1)="5","Anklet","")))))</x:f>
        <x:v>Earring</x:v>
      </x:c>
      <x:c r="E5189" s="240">
        <x:v>1</x:v>
      </x:c>
      <x:c r="F5189" s="283" t="s">
        <x:v>6258</x:v>
      </x:c>
      <x:c r="G5189" s="284" t="str">
        <x:f>IF(MID(F5189,LEN(F5189)-2,1)="1","Earring",IF(MID(F5189,LEN(F5189)-2,1)="2","Necklace",IF(MID(F5189,LEN(F5189)-2,1)="3","Bracelet",IF(MID(F5189,LEN(F5189)-2,1)="4","Ring",IF(MID(F5189,LEN(F5189)-2,1)="5","Anklet","")))))</x:f>
        <x:v>Earring</x:v>
      </x:c>
      <x:c r="H5189" s="284">
        <x:v>1</x:v>
      </x:c>
      <x:c r="I5189" s="495" t="s">
        <x:v>10339</x:v>
      </x:c>
    </x:row>
    <x:row r="5190" spans="3:9">
      <x:c r="C5190" s="241" t="s">
        <x:v>12452</x:v>
      </x:c>
      <x:c r="D5190" s="240" t="str">
        <x:f t="shared" si="134"/>
        <x:v>Earring</x:v>
      </x:c>
      <x:c r="E5190" s="240">
        <x:v>1</x:v>
      </x:c>
      <x:c r="F5190" s="283" t="s">
        <x:v>12452</x:v>
      </x:c>
      <x:c r="G5190" s="284" t="str">
        <x:f>IF(MID(F5190,LEN(F5190)-2,1)="1","Earring",IF(MID(F5190,LEN(F5190)-2,1)="2","Necklace",IF(MID(F5190,LEN(F5190)-2,1)="3","Bracelet",IF(MID(F5190,LEN(F5190)-2,1)="4","Ring",IF(MID(F5190,LEN(F5190)-2,1)="5","Anklet","")))))</x:f>
        <x:v>Earring</x:v>
      </x:c>
      <x:c r="H5190" s="284">
        <x:v>1</x:v>
      </x:c>
      <x:c r="I5190" s="495" t="s">
        <x:v>10339</x:v>
      </x:c>
    </x:row>
    <x:row r="5191" spans="3:9">
      <x:c r="C5191" s="241" t="s">
        <x:v>8527</x:v>
      </x:c>
      <x:c r="D5191" s="240" t="str">
        <x:f t="shared" si="134"/>
        <x:v>Earring</x:v>
      </x:c>
      <x:c r="E5191" s="240">
        <x:v>1</x:v>
      </x:c>
      <x:c r="F5191" s="280" t="s">
        <x:v>6262</x:v>
      </x:c>
      <x:c r="G5191" s="281" t="str">
        <x:f>IF(MID(F5191,LEN(F5191)-2,1)="1","Earring",IF(MID(F5191,LEN(F5191)-2,1)="2","Necklace",IF(MID(F5191,LEN(F5191)-2,1)="3","Bracelet",IF(MID(F5191,LEN(F5191)-2,1)="4","Ring",IF(MID(F5191,LEN(F5191)-2,1)="5","Anklet","")))))</x:f>
        <x:v>Necklace</x:v>
      </x:c>
      <x:c r="H5191" s="281">
        <x:v>1</x:v>
      </x:c>
      <x:c r="I5191" s="495">
        <x:v>-1</x:v>
      </x:c>
    </x:row>
    <x:row r="5192" spans="3:9">
      <x:c r="C5192" s="241" t="s">
        <x:v>6252</x:v>
      </x:c>
      <x:c r="D5192" s="240" t="s">
        <x:v>9210</x:v>
      </x:c>
      <x:c r="E5192" s="240">
        <x:v>1</x:v>
      </x:c>
      <x:c r="F5192" s="280" t="s">
        <x:v>8527</x:v>
      </x:c>
      <x:c r="G5192" s="281" t="str">
        <x:f>IF(MID(F5192,LEN(F5192)-2,1)="1","Earring",IF(MID(F5192,LEN(F5192)-2,1)="2","Necklace",IF(MID(F5192,LEN(F5192)-2,1)="3","Bracelet",IF(MID(F5192,LEN(F5192)-2,1)="4","Ring",IF(MID(F5192,LEN(F5192)-2,1)="5","Anklet","")))))</x:f>
        <x:v>Earring</x:v>
      </x:c>
      <x:c r="H5192" s="281">
        <x:v>1</x:v>
      </x:c>
      <x:c r="I5192" s="495" t="s">
        <x:v>6487</x:v>
      </x:c>
    </x:row>
    <x:row r="5193" spans="3:9">
      <x:c r="C5193" s="241" t="s">
        <x:v>6262</x:v>
      </x:c>
      <x:c r="D5193" s="240" t="str">
        <x:f>IF(MID(C5193,LEN(C5193)-2,1)="1","Earring",IF(MID(C5193,LEN(C5193)-2,1)="2","Necklace",IF(MID(C5193,LEN(C5193)-2,1)="3","Bracelet",IF(MID(C5193,LEN(C5193)-2,1)="4","Ring",IF(MID(C5193,LEN(C5193)-2,1)="5","Anklet","")))))</x:f>
        <x:v>Necklace</x:v>
      </x:c>
      <x:c r="E5193" s="240">
        <x:v>1</x:v>
      </x:c>
      <x:c r="F5193" s="280" t="s">
        <x:v>6252</x:v>
      </x:c>
      <x:c r="G5193" s="281" t="s">
        <x:v>9210</x:v>
      </x:c>
      <x:c r="H5193" s="281">
        <x:v>1</x:v>
      </x:c>
      <x:c r="I5193" s="495" t="s">
        <x:v>6487</x:v>
      </x:c>
    </x:row>
    <x:row r="5194" spans="5:5">
      <x:c r="E5194" s="240">
        <x:f>SUM(E5189:E5193)</x:f>
        <x:v>5</x:v>
      </x:c>
    </x:row>
    <x:row r="5195" spans="1:9">
      <x:c r="A5195" s="232">
        <x:v>46076</x:v>
      </x:c>
      <x:c r="B5195" s="499" t="s">
        <x:v>10315</x:v>
      </x:c>
      <x:c r="C5195" s="241" t="s">
        <x:v>8364</x:v>
      </x:c>
      <x:c r="D5195" s="240" t="str">
        <x:f>IF(MID(C5195,LEN(C5195)-2,1)="1","Earring",IF(MID(C5195,LEN(C5195)-2,1)="2","Necklace",IF(MID(C5195,LEN(C5195)-2,1)="3","Bracelet",IF(MID(C5195,LEN(C5195)-2,1)="4","Ring",IF(MID(C5195,LEN(C5195)-2,1)="5","Anklet","")))))</x:f>
        <x:v>Bracelet</x:v>
      </x:c>
      <x:c r="E5195" s="240">
        <x:v>1</x:v>
      </x:c>
      <x:c r="F5195" s="283" t="s">
        <x:v>6021</x:v>
      </x:c>
      <x:c r="G5195" s="284" t="str">
        <x:f>IF(MID(F5195,LEN(F5195)-2,1)="1","Earring",IF(MID(F5195,LEN(F5195)-2,1)="2","Necklace",IF(MID(F5195,LEN(F5195)-2,1)="3","Bracelet",IF(MID(F5195,LEN(F5195)-2,1)="4","Ring",IF(MID(F5195,LEN(F5195)-2,1)="5","Anklet","")))))</x:f>
        <x:v>Earring</x:v>
      </x:c>
      <x:c r="H5195" s="284">
        <x:v>1</x:v>
      </x:c>
      <x:c r="I5195" s="495" t="s">
        <x:v>10339</x:v>
      </x:c>
    </x:row>
    <x:row r="5196" spans="3:9">
      <x:c r="C5196" s="241" t="s">
        <x:v>6021</x:v>
      </x:c>
      <x:c r="D5196" s="240" t="str">
        <x:f t="shared" ref="D5196:D5197" si="135">IF(MID(C5196,LEN(C5196)-2,1)="1","Earring",IF(MID(C5196,LEN(C5196)-2,1)="2","Necklace",IF(MID(C5196,LEN(C5196)-2,1)="3","Bracelet",IF(MID(C5196,LEN(C5196)-2,1)="4","Ring",IF(MID(C5196,LEN(C5196)-2,1)="5","Anklet","")))))</x:f>
        <x:v>Earring</x:v>
      </x:c>
      <x:c r="E5196" s="240">
        <x:v>1</x:v>
      </x:c>
      <x:c r="F5196" s="280" t="s">
        <x:v>8364</x:v>
      </x:c>
      <x:c r="G5196" s="281" t="str">
        <x:f>IF(MID(F5196,LEN(F5196)-2,1)="1","Earring",IF(MID(F5196,LEN(F5196)-2,1)="2","Necklace",IF(MID(F5196,LEN(F5196)-2,1)="3","Bracelet",IF(MID(F5196,LEN(F5196)-2,1)="4","Ring",IF(MID(F5196,LEN(F5196)-2,1)="5","Anklet","")))))</x:f>
        <x:v>Bracelet</x:v>
      </x:c>
      <x:c r="H5196" s="281">
        <x:v>1</x:v>
      </x:c>
      <x:c r="I5196" s="495"/>
    </x:row>
    <x:row r="5197" spans="3:9">
      <x:c r="C5197" s="241" t="s">
        <x:v>6102</x:v>
      </x:c>
      <x:c r="D5197" s="240" t="str">
        <x:f t="shared" si="135"/>
        <x:v>Earring</x:v>
      </x:c>
      <x:c r="E5197" s="240">
        <x:v>1</x:v>
      </x:c>
      <x:c r="F5197" s="280" t="s">
        <x:v>6102</x:v>
      </x:c>
      <x:c r="G5197" s="281" t="str">
        <x:f>IF(MID(F5197,LEN(F5197)-2,1)="1","Earring",IF(MID(F5197,LEN(F5197)-2,1)="2","Necklace",IF(MID(F5197,LEN(F5197)-2,1)="3","Bracelet",IF(MID(F5197,LEN(F5197)-2,1)="4","Ring",IF(MID(F5197,LEN(F5197)-2,1)="5","Anklet","")))))</x:f>
        <x:v>Earring</x:v>
      </x:c>
      <x:c r="H5197" s="281">
        <x:v>1</x:v>
      </x:c>
      <x:c r="I5197" s="495"/>
    </x:row>
    <x:row r="5198" spans="5:5">
      <x:c r="E5198" s="240">
        <x:v>3</x:v>
      </x:c>
    </x:row>
    <x:row r="5199" spans="1:9">
      <x:c r="A5199" s="232">
        <x:v>46077</x:v>
      </x:c>
      <x:c r="B5199" s="499" t="s">
        <x:v>10377</x:v>
      </x:c>
      <x:c r="C5199" s="241" t="s">
        <x:v>12555</x:v>
      </x:c>
      <x:c r="D5199" s="240" t="s">
        <x:v>4007</x:v>
      </x:c>
      <x:c r="E5199" s="240">
        <x:v>2</x:v>
      </x:c>
      <x:c r="F5199" s="304" t="s">
        <x:v>8014</x:v>
      </x:c>
      <x:c r="G5199" s="305" t="str">
        <x:f>IF(MID(F5199,LEN(F5199)-2,1)="1","Earring",IF(MID(F5199,LEN(F5199)-2,1)="2","Necklace",IF(MID(F5199,LEN(F5199)-2,1)="3","Bracelet",IF(MID(F5199,LEN(F5199)-2,1)="4","Ring",IF(MID(F5199,LEN(F5199)-2,1)="5","Anklet","")))))</x:f>
        <x:v>Earring</x:v>
      </x:c>
      <x:c r="H5199" s="305">
        <x:v>1</x:v>
      </x:c>
      <x:c r="I5199" s="495" t="s">
        <x:v>10339</x:v>
      </x:c>
    </x:row>
    <x:row r="5200" spans="3:9">
      <x:c r="C5200" s="241" t="s">
        <x:v>5527</x:v>
      </x:c>
      <x:c r="D5200" s="240" t="str">
        <x:f t="shared" ref="D5200:D5202" si="136">IF(MID(C5200,LEN(C5200)-2,1)="1","Earring",IF(MID(C5200,LEN(C5200)-2,1)="2","Necklace",IF(MID(C5200,LEN(C5200)-2,1)="3","Bracelet",IF(MID(C5200,LEN(C5200)-2,1)="4","Ring",IF(MID(C5200,LEN(C5200)-2,1)="5","Anklet","")))))</x:f>
        <x:v>Bracelet</x:v>
      </x:c>
      <x:c r="E5200" s="240">
        <x:v>1</x:v>
      </x:c>
      <x:c r="F5200" s="283" t="s">
        <x:v>6279</x:v>
      </x:c>
      <x:c r="G5200" s="284" t="str">
        <x:f>IF(MID(F5200,LEN(F5200)-2,1)="1","Earring",IF(MID(F5200,LEN(F5200)-2,1)="2","Necklace",IF(MID(F5200,LEN(F5200)-2,1)="3","Bracelet",IF(MID(F5200,LEN(F5200)-2,1)="4","Ring",IF(MID(F5200,LEN(F5200)-2,1)="5","Anklet","")))))</x:f>
        <x:v>Necklace</x:v>
      </x:c>
      <x:c r="H5200" s="284">
        <x:v>1</x:v>
      </x:c>
      <x:c r="I5200" s="495" t="s">
        <x:v>10339</x:v>
      </x:c>
    </x:row>
    <x:row r="5201" spans="3:9">
      <x:c r="C5201" s="241" t="s">
        <x:v>9302</x:v>
      </x:c>
      <x:c r="D5201" s="240" t="str">
        <x:f t="shared" si="136"/>
        <x:v>Bracelet</x:v>
      </x:c>
      <x:c r="E5201" s="240">
        <x:v>1</x:v>
      </x:c>
      <x:c r="F5201" s="283" t="s">
        <x:v>12555</x:v>
      </x:c>
      <x:c r="G5201" s="284" t="s">
        <x:v>4007</x:v>
      </x:c>
      <x:c r="H5201" s="284">
        <x:v>2</x:v>
      </x:c>
      <x:c r="I5201" s="495" t="s">
        <x:v>10339</x:v>
      </x:c>
    </x:row>
    <x:row r="5202" spans="3:9">
      <x:c r="C5202" s="241" t="s">
        <x:v>12499</x:v>
      </x:c>
      <x:c r="D5202" s="240" t="str">
        <x:f t="shared" si="136"/>
        <x:v>Earring</x:v>
      </x:c>
      <x:c r="E5202" s="240">
        <x:v>1</x:v>
      </x:c>
      <x:c r="F5202" s="283" t="s">
        <x:v>8981</x:v>
      </x:c>
      <x:c r="G5202" s="284" t="str">
        <x:f>IF(MID(F5202,LEN(F5202)-2,1)="1","Earring",IF(MID(F5202,LEN(F5202)-2,1)="2","Necklace",IF(MID(F5202,LEN(F5202)-2,1)="3","Bracelet",IF(MID(F5202,LEN(F5202)-2,1)="4","Ring",IF(MID(F5202,LEN(F5202)-2,1)="5","Anklet","")))))</x:f>
        <x:v>Ring</x:v>
      </x:c>
      <x:c r="H5202" s="284">
        <x:v>1</x:v>
      </x:c>
      <x:c r="I5202" s="495"/>
    </x:row>
    <x:row r="5203" spans="3:9">
      <x:c r="C5203" s="241" t="s">
        <x:v>6252</x:v>
      </x:c>
      <x:c r="D5203" s="240" t="s">
        <x:v>9210</x:v>
      </x:c>
      <x:c r="E5203" s="240">
        <x:v>1</x:v>
      </x:c>
      <x:c r="F5203" s="283" t="s">
        <x:v>4415</x:v>
      </x:c>
      <x:c r="G5203" s="284" t="str">
        <x:f>IF(MID(F5203,LEN(F5203)-2,1)="1","Earring",IF(MID(F5203,LEN(F5203)-2,1)="2","Necklace",IF(MID(F5203,LEN(F5203)-2,1)="3","Bracelet",IF(MID(F5203,LEN(F5203)-2,1)="4","Ring",IF(MID(F5203,LEN(F5203)-2,1)="5","Anklet","")))))</x:f>
        <x:v>Ring</x:v>
      </x:c>
      <x:c r="H5203" s="284">
        <x:v>1</x:v>
      </x:c>
      <x:c r="I5203" s="495" t="s">
        <x:v>6487</x:v>
      </x:c>
    </x:row>
    <x:row r="5204" spans="3:9">
      <x:c r="C5204" s="241" t="s">
        <x:v>6279</x:v>
      </x:c>
      <x:c r="D5204" s="240" t="str">
        <x:f t="shared" ref="D5204:D5211" si="137">IF(MID(C5204,LEN(C5204)-2,1)="1","Earring",IF(MID(C5204,LEN(C5204)-2,1)="2","Necklace",IF(MID(C5204,LEN(C5204)-2,1)="3","Bracelet",IF(MID(C5204,LEN(C5204)-2,1)="4","Ring",IF(MID(C5204,LEN(C5204)-2,1)="5","Anklet","")))))</x:f>
        <x:v>Necklace</x:v>
      </x:c>
      <x:c r="E5204" s="240">
        <x:v>1</x:v>
      </x:c>
      <x:c r="F5204" s="283" t="s">
        <x:v>5527</x:v>
      </x:c>
      <x:c r="G5204" s="284" t="str">
        <x:f>IF(MID(F5204,LEN(F5204)-2,1)="1","Earring",IF(MID(F5204,LEN(F5204)-2,1)="2","Necklace",IF(MID(F5204,LEN(F5204)-2,1)="3","Bracelet",IF(MID(F5204,LEN(F5204)-2,1)="4","Ring",IF(MID(F5204,LEN(F5204)-2,1)="5","Anklet","")))))</x:f>
        <x:v>Bracelet</x:v>
      </x:c>
      <x:c r="H5204" s="284">
        <x:v>1</x:v>
      </x:c>
      <x:c r="I5204" s="495" t="s">
        <x:v>6487</x:v>
      </x:c>
    </x:row>
    <x:row r="5205" spans="3:9">
      <x:c r="C5205" s="241" t="s">
        <x:v>8551</x:v>
      </x:c>
      <x:c r="D5205" s="240" t="str">
        <x:f t="shared" si="137"/>
        <x:v>Necklace</x:v>
      </x:c>
      <x:c r="E5205" s="240">
        <x:v>1</x:v>
      </x:c>
      <x:c r="F5205" s="283" t="s">
        <x:v>5650</x:v>
      </x:c>
      <x:c r="G5205" s="284" t="str">
        <x:f>IF(MID(F5205,LEN(F5205)-2,1)="1","Earring",IF(MID(F5205,LEN(F5205)-2,1)="2","Necklace",IF(MID(F5205,LEN(F5205)-2,1)="3","Bracelet",IF(MID(F5205,LEN(F5205)-2,1)="4","Ring",IF(MID(F5205,LEN(F5205)-2,1)="5","Anklet","")))))</x:f>
        <x:v>Ring</x:v>
      </x:c>
      <x:c r="H5205" s="284">
        <x:v>1</x:v>
      </x:c>
      <x:c r="I5205" s="495"/>
    </x:row>
    <x:row r="5206" spans="3:9">
      <x:c r="C5206" s="241" t="s">
        <x:v>6120</x:v>
      </x:c>
      <x:c r="D5206" s="240" t="str">
        <x:f t="shared" si="137"/>
        <x:v>Necklace</x:v>
      </x:c>
      <x:c r="E5206" s="240">
        <x:v>1</x:v>
      </x:c>
      <x:c r="F5206" s="283" t="s">
        <x:v>11726</x:v>
      </x:c>
      <x:c r="G5206" s="284" t="str">
        <x:f>IF(MID(F5206,LEN(F5206)-2,1)="1","Earring",IF(MID(F5206,LEN(F5206)-2,1)="2","Necklace",IF(MID(F5206,LEN(F5206)-2,1)="3","Bracelet",IF(MID(F5206,LEN(F5206)-2,1)="4","Ring",IF(MID(F5206,LEN(F5206)-2,1)="5","Anklet","")))))</x:f>
        <x:v>Necklace</x:v>
      </x:c>
      <x:c r="H5206" s="284">
        <x:v>1</x:v>
      </x:c>
      <x:c r="I5206" s="495"/>
    </x:row>
    <x:row r="5207" spans="3:9">
      <x:c r="C5207" s="241" t="s">
        <x:v>11726</x:v>
      </x:c>
      <x:c r="D5207" s="240" t="str">
        <x:f t="shared" si="137"/>
        <x:v>Necklace</x:v>
      </x:c>
      <x:c r="E5207" s="240">
        <x:v>1</x:v>
      </x:c>
      <x:c r="F5207" s="280" t="s">
        <x:v>9302</x:v>
      </x:c>
      <x:c r="G5207" s="281" t="str">
        <x:f>IF(MID(F5207,LEN(F5207)-2,1)="1","Earring",IF(MID(F5207,LEN(F5207)-2,1)="2","Necklace",IF(MID(F5207,LEN(F5207)-2,1)="3","Bracelet",IF(MID(F5207,LEN(F5207)-2,1)="4","Ring",IF(MID(F5207,LEN(F5207)-2,1)="5","Anklet","")))))</x:f>
        <x:v>Bracelet</x:v>
      </x:c>
      <x:c r="H5207" s="281">
        <x:v>1</x:v>
      </x:c>
      <x:c r="I5207" s="495"/>
    </x:row>
    <x:row r="5208" spans="3:9">
      <x:c r="C5208" s="241" t="s">
        <x:v>7972</x:v>
      </x:c>
      <x:c r="D5208" s="240" t="str">
        <x:f t="shared" si="137"/>
        <x:v>Necklace</x:v>
      </x:c>
      <x:c r="E5208" s="240">
        <x:v>1</x:v>
      </x:c>
      <x:c r="F5208" s="280" t="s">
        <x:v>8551</x:v>
      </x:c>
      <x:c r="G5208" s="281" t="str">
        <x:f>IF(MID(F5208,LEN(F5208)-2,1)="1","Earring",IF(MID(F5208,LEN(F5208)-2,1)="2","Necklace",IF(MID(F5208,LEN(F5208)-2,1)="3","Bracelet",IF(MID(F5208,LEN(F5208)-2,1)="4","Ring",IF(MID(F5208,LEN(F5208)-2,1)="5","Anklet","")))))</x:f>
        <x:v>Necklace</x:v>
      </x:c>
      <x:c r="H5208" s="281">
        <x:v>1</x:v>
      </x:c>
      <x:c r="I5208" s="495"/>
    </x:row>
    <x:row r="5209" spans="3:9">
      <x:c r="C5209" s="241" t="s">
        <x:v>8981</x:v>
      </x:c>
      <x:c r="D5209" s="240" t="str">
        <x:f t="shared" si="137"/>
        <x:v>Ring</x:v>
      </x:c>
      <x:c r="E5209" s="240">
        <x:v>1</x:v>
      </x:c>
      <x:c r="F5209" s="280" t="s">
        <x:v>6252</x:v>
      </x:c>
      <x:c r="G5209" s="281" t="s">
        <x:v>9210</x:v>
      </x:c>
      <x:c r="H5209" s="281">
        <x:v>1</x:v>
      </x:c>
      <x:c r="I5209" s="495" t="s">
        <x:v>10339</x:v>
      </x:c>
    </x:row>
    <x:row r="5210" spans="3:9">
      <x:c r="C5210" s="241" t="s">
        <x:v>4415</x:v>
      </x:c>
      <x:c r="D5210" s="240" t="str">
        <x:f t="shared" si="137"/>
        <x:v>Ring</x:v>
      </x:c>
      <x:c r="E5210" s="240">
        <x:v>1</x:v>
      </x:c>
      <x:c r="F5210" s="280" t="s">
        <x:v>6120</x:v>
      </x:c>
      <x:c r="G5210" s="281" t="str">
        <x:f>IF(MID(F5210,LEN(F5210)-2,1)="1","Earring",IF(MID(F5210,LEN(F5210)-2,1)="2","Necklace",IF(MID(F5210,LEN(F5210)-2,1)="3","Bracelet",IF(MID(F5210,LEN(F5210)-2,1)="4","Ring",IF(MID(F5210,LEN(F5210)-2,1)="5","Anklet","")))))</x:f>
        <x:v>Necklace</x:v>
      </x:c>
      <x:c r="H5210" s="281">
        <x:v>1</x:v>
      </x:c>
      <x:c r="I5210" s="495"/>
    </x:row>
    <x:row r="5211" spans="3:9">
      <x:c r="C5211" s="241" t="s">
        <x:v>5650</x:v>
      </x:c>
      <x:c r="D5211" s="240" t="str">
        <x:f t="shared" si="137"/>
        <x:v>Ring</x:v>
      </x:c>
      <x:c r="E5211" s="240">
        <x:v>1</x:v>
      </x:c>
      <x:c r="F5211" s="280" t="s">
        <x:v>7972</x:v>
      </x:c>
      <x:c r="G5211" s="281" t="str">
        <x:f>IF(MID(F5211,LEN(F5211)-2,1)="1","Earring",IF(MID(F5211,LEN(F5211)-2,1)="2","Necklace",IF(MID(F5211,LEN(F5211)-2,1)="3","Bracelet",IF(MID(F5211,LEN(F5211)-2,1)="4","Ring",IF(MID(F5211,LEN(F5211)-2,1)="5","Anklet","")))))</x:f>
        <x:v>Necklace</x:v>
      </x:c>
      <x:c r="H5211" s="281">
        <x:v>1</x:v>
      </x:c>
      <x:c r="I5211" s="495"/>
    </x:row>
    <x:row r="5212" spans="5:5">
      <x:c r="E5212" s="240">
        <x:f>SUM(E5199:E5211)</x:f>
        <x:v>14</x:v>
      </x:c>
    </x:row>
    <x:row r="5213" spans="1:9">
      <x:c r="A5213" s="232">
        <x:v>46078</x:v>
      </x:c>
      <x:c r="B5213" s="499" t="s">
        <x:v>10352</x:v>
      </x:c>
      <x:c r="C5213" s="241" t="s">
        <x:v>12772</x:v>
      </x:c>
      <x:c r="D5213" s="240" t="str">
        <x:f t="shared" ref="D5213:D5222" si="138">IF(MID(C5213,LEN(C5213)-2,1)="1","Earring",IF(MID(C5213,LEN(C5213)-2,1)="2","Necklace",IF(MID(C5213,LEN(C5213)-2,1)="3","Bracelet",IF(MID(C5213,LEN(C5213)-2,1)="4","Ring",IF(MID(C5213,LEN(C5213)-2,1)="5","Anklet","")))))</x:f>
        <x:v>Earring</x:v>
      </x:c>
      <x:c r="E5213" s="240">
        <x:v>1</x:v>
      </x:c>
      <x:c r="F5213" s="304" t="s">
        <x:v>2192</x:v>
      </x:c>
      <x:c r="G5213" s="305" t="str">
        <x:f>IF(MID(F5213,LEN(F5213)-2,1)="1","Earring",IF(MID(F5213,LEN(F5213)-2,1)="2","Necklace",IF(MID(F5213,LEN(F5213)-2,1)="3","Bracelet",IF(MID(F5213,LEN(F5213)-2,1)="4","Ring",IF(MID(F5213,LEN(F5213)-2,1)="5","Anklet","")))))</x:f>
        <x:v>Earring</x:v>
      </x:c>
      <x:c r="H5213" s="305">
        <x:v>1</x:v>
      </x:c>
      <x:c r="I5213" s="495"/>
    </x:row>
    <x:row r="5214" spans="3:9">
      <x:c r="C5214" s="241" t="s">
        <x:v>6196</x:v>
      </x:c>
      <x:c r="D5214" s="240" t="str">
        <x:f t="shared" si="138"/>
        <x:v>Earring</x:v>
      </x:c>
      <x:c r="E5214" s="240">
        <x:v>1</x:v>
      </x:c>
      <x:c r="F5214" s="283" t="s">
        <x:v>2455</x:v>
      </x:c>
      <x:c r="G5214" s="284" t="str">
        <x:f>IF(MID(F5214,LEN(F5214)-2,1)="1","Earring",IF(MID(F5214,LEN(F5214)-2,1)="2","Necklace",IF(MID(F5214,LEN(F5214)-2,1)="3","Bracelet",IF(MID(F5214,LEN(F5214)-2,1)="4","Ring",IF(MID(F5214,LEN(F5214)-2,1)="5","Anklet","")))))</x:f>
        <x:v>Necklace</x:v>
      </x:c>
      <x:c r="H5214" s="284">
        <x:v>1</x:v>
      </x:c>
      <x:c r="I5214" s="495" t="s">
        <x:v>10339</x:v>
      </x:c>
    </x:row>
    <x:row r="5215" spans="3:9">
      <x:c r="C5215" s="241" t="s">
        <x:v>8476</x:v>
      </x:c>
      <x:c r="D5215" s="240" t="str">
        <x:f t="shared" si="138"/>
        <x:v>Earring</x:v>
      </x:c>
      <x:c r="E5215" s="240">
        <x:v>1</x:v>
      </x:c>
      <x:c r="F5215" s="283" t="s">
        <x:v>6196</x:v>
      </x:c>
      <x:c r="G5215" s="284" t="str">
        <x:f>IF(MID(F5215,LEN(F5215)-2,1)="1","Earring",IF(MID(F5215,LEN(F5215)-2,1)="2","Necklace",IF(MID(F5215,LEN(F5215)-2,1)="3","Bracelet",IF(MID(F5215,LEN(F5215)-2,1)="4","Ring",IF(MID(F5215,LEN(F5215)-2,1)="5","Anklet","")))))</x:f>
        <x:v>Earring</x:v>
      </x:c>
      <x:c r="H5215" s="284">
        <x:v>1</x:v>
      </x:c>
      <x:c r="I5215" s="495" t="s">
        <x:v>6487</x:v>
      </x:c>
    </x:row>
    <x:row r="5216" spans="3:9">
      <x:c r="C5216" s="241" t="s">
        <x:v>2115</x:v>
      </x:c>
      <x:c r="D5216" s="240" t="str">
        <x:f t="shared" si="138"/>
        <x:v>Earring</x:v>
      </x:c>
      <x:c r="E5216" s="240">
        <x:v>1</x:v>
      </x:c>
      <x:c r="F5216" s="283" t="s">
        <x:v>8476</x:v>
      </x:c>
      <x:c r="G5216" s="284" t="str">
        <x:f>IF(MID(F5216,LEN(F5216)-2,1)="1","Earring",IF(MID(F5216,LEN(F5216)-2,1)="2","Necklace",IF(MID(F5216,LEN(F5216)-2,1)="3","Bracelet",IF(MID(F5216,LEN(F5216)-2,1)="4","Ring",IF(MID(F5216,LEN(F5216)-2,1)="5","Anklet","")))))</x:f>
        <x:v>Earring</x:v>
      </x:c>
      <x:c r="H5216" s="284">
        <x:v>1</x:v>
      </x:c>
      <x:c r="I5216" s="495" t="s">
        <x:v>10339</x:v>
      </x:c>
    </x:row>
    <x:row r="5217" spans="3:9">
      <x:c r="C5217" s="241" t="s">
        <x:v>9231</x:v>
      </x:c>
      <x:c r="D5217" s="240" t="str">
        <x:f t="shared" si="138"/>
        <x:v>Earring</x:v>
      </x:c>
      <x:c r="E5217" s="240">
        <x:v>1</x:v>
      </x:c>
      <x:c r="F5217" s="283" t="s">
        <x:v>2115</x:v>
      </x:c>
      <x:c r="G5217" s="284" t="str">
        <x:f>IF(MID(F5217,LEN(F5217)-2,1)="1","Earring",IF(MID(F5217,LEN(F5217)-2,1)="2","Necklace",IF(MID(F5217,LEN(F5217)-2,1)="3","Bracelet",IF(MID(F5217,LEN(F5217)-2,1)="4","Ring",IF(MID(F5217,LEN(F5217)-2,1)="5","Anklet","")))))</x:f>
        <x:v>Earring</x:v>
      </x:c>
      <x:c r="H5217" s="284">
        <x:v>1</x:v>
      </x:c>
      <x:c r="I5217" s="495" t="s">
        <x:v>6487</x:v>
      </x:c>
    </x:row>
    <x:row r="5218" spans="3:9">
      <x:c r="C5218" s="241" t="s">
        <x:v>2102</x:v>
      </x:c>
      <x:c r="D5218" s="240" t="str">
        <x:f t="shared" si="138"/>
        <x:v>Earring</x:v>
      </x:c>
      <x:c r="E5218" s="240">
        <x:v>1</x:v>
      </x:c>
      <x:c r="F5218" s="283" t="s">
        <x:v>9231</x:v>
      </x:c>
      <x:c r="G5218" s="284" t="str">
        <x:f>IF(MID(F5218,LEN(F5218)-2,1)="1","Earring",IF(MID(F5218,LEN(F5218)-2,1)="2","Necklace",IF(MID(F5218,LEN(F5218)-2,1)="3","Bracelet",IF(MID(F5218,LEN(F5218)-2,1)="4","Ring",IF(MID(F5218,LEN(F5218)-2,1)="5","Anklet","")))))</x:f>
        <x:v>Earring</x:v>
      </x:c>
      <x:c r="H5218" s="284">
        <x:v>1</x:v>
      </x:c>
      <x:c r="I5218" s="495"/>
    </x:row>
    <x:row r="5219" spans="3:9">
      <x:c r="C5219" s="241" t="s">
        <x:v>2177</x:v>
      </x:c>
      <x:c r="D5219" s="240" t="str">
        <x:f t="shared" si="138"/>
        <x:v>Necklace</x:v>
      </x:c>
      <x:c r="E5219" s="240">
        <x:v>1</x:v>
      </x:c>
      <x:c r="F5219" s="283" t="s">
        <x:v>4362</x:v>
      </x:c>
      <x:c r="G5219" s="284" t="str">
        <x:f>IF(MID(F5219,LEN(F5219)-2,1)="1","Earring",IF(MID(F5219,LEN(F5219)-2,1)="2","Necklace",IF(MID(F5219,LEN(F5219)-2,1)="3","Bracelet",IF(MID(F5219,LEN(F5219)-2,1)="4","Ring",IF(MID(F5219,LEN(F5219)-2,1)="5","Anklet","")))))</x:f>
        <x:v>Necklace</x:v>
      </x:c>
      <x:c r="H5219" s="284">
        <x:v>1</x:v>
      </x:c>
      <x:c r="I5219" s="495"/>
    </x:row>
    <x:row r="5220" spans="3:9">
      <x:c r="C5220" s="241" t="s">
        <x:v>4362</x:v>
      </x:c>
      <x:c r="D5220" s="240" t="str">
        <x:f t="shared" si="138"/>
        <x:v>Necklace</x:v>
      </x:c>
      <x:c r="E5220" s="240">
        <x:v>1</x:v>
      </x:c>
      <x:c r="F5220" s="280" t="s">
        <x:v>2078</x:v>
      </x:c>
      <x:c r="G5220" s="281" t="str">
        <x:f>IF(MID(F5220,LEN(F5220)-2,1)="1","Earring",IF(MID(F5220,LEN(F5220)-2,1)="2","Necklace",IF(MID(F5220,LEN(F5220)-2,1)="3","Bracelet",IF(MID(F5220,LEN(F5220)-2,1)="4","Ring",IF(MID(F5220,LEN(F5220)-2,1)="5","Anklet","")))))</x:f>
        <x:v>Necklace</x:v>
      </x:c>
      <x:c r="H5220" s="281">
        <x:v>1</x:v>
      </x:c>
      <x:c r="I5220" s="495"/>
    </x:row>
    <x:row r="5221" spans="3:9">
      <x:c r="C5221" s="241" t="s">
        <x:v>2078</x:v>
      </x:c>
      <x:c r="D5221" s="240" t="str">
        <x:f t="shared" si="138"/>
        <x:v>Necklace</x:v>
      </x:c>
      <x:c r="E5221" s="240">
        <x:v>1</x:v>
      </x:c>
      <x:c r="F5221" s="280" t="s">
        <x:v>2102</x:v>
      </x:c>
      <x:c r="G5221" s="281" t="str">
        <x:f>IF(MID(F5221,LEN(F5221)-2,1)="1","Earring",IF(MID(F5221,LEN(F5221)-2,1)="2","Necklace",IF(MID(F5221,LEN(F5221)-2,1)="3","Bracelet",IF(MID(F5221,LEN(F5221)-2,1)="4","Ring",IF(MID(F5221,LEN(F5221)-2,1)="5","Anklet","")))))</x:f>
        <x:v>Earring</x:v>
      </x:c>
      <x:c r="H5221" s="281">
        <x:v>1</x:v>
      </x:c>
      <x:c r="I5221" s="495"/>
    </x:row>
    <x:row r="5222" spans="3:9">
      <x:c r="C5222" s="241" t="s">
        <x:v>9052</x:v>
      </x:c>
      <x:c r="D5222" s="240" t="str">
        <x:f t="shared" si="138"/>
        <x:v>Necklace</x:v>
      </x:c>
      <x:c r="E5222" s="240">
        <x:v>1</x:v>
      </x:c>
      <x:c r="F5222" s="280" t="s">
        <x:v>9052</x:v>
      </x:c>
      <x:c r="G5222" s="281" t="str">
        <x:f>IF(MID(F5222,LEN(F5222)-2,1)="1","Earring",IF(MID(F5222,LEN(F5222)-2,1)="2","Necklace",IF(MID(F5222,LEN(F5222)-2,1)="3","Bracelet",IF(MID(F5222,LEN(F5222)-2,1)="4","Ring",IF(MID(F5222,LEN(F5222)-2,1)="5","Anklet","")))))</x:f>
        <x:v>Necklace</x:v>
      </x:c>
      <x:c r="H5222" s="281">
        <x:v>1</x:v>
      </x:c>
      <x:c r="I5222" s="495" t="s">
        <x:v>6487</x:v>
      </x:c>
    </x:row>
    <x:row r="5223" spans="5:5">
      <x:c r="E5223" s="240">
        <x:f>SUM(E5213:E5222)</x:f>
        <x:v>10</x:v>
      </x:c>
    </x:row>
    <x:row r="5224" spans="1:9">
      <x:c r="A5224" s="232">
        <x:v>46079</x:v>
      </x:c>
      <x:c r="B5224" s="499" t="s">
        <x:v>10335</x:v>
      </x:c>
      <x:c r="C5224" s="241" t="s">
        <x:v>11294</x:v>
      </x:c>
      <x:c r="D5224" s="240" t="s">
        <x:v>4007</x:v>
      </x:c>
      <x:c r="E5224" s="240">
        <x:v>1</x:v>
      </x:c>
      <x:c r="F5224" s="283" t="s">
        <x:v>6214</x:v>
      </x:c>
      <x:c r="G5224" s="284" t="str">
        <x:f>IF(MID(F5224,LEN(F5224)-2,1)="1","Earring",IF(MID(F5224,LEN(F5224)-2,1)="2","Necklace",IF(MID(F5224,LEN(F5224)-2,1)="3","Bracelet",IF(MID(F5224,LEN(F5224)-2,1)="4","Ring",IF(MID(F5224,LEN(F5224)-2,1)="5","Anklet","")))))</x:f>
        <x:v>Earring</x:v>
      </x:c>
      <x:c r="H5224" s="284">
        <x:v>1</x:v>
      </x:c>
      <x:c r="I5224" s="495" t="s">
        <x:v>6487</x:v>
      </x:c>
    </x:row>
    <x:row r="5225" spans="3:9">
      <x:c r="C5225" s="241" t="s">
        <x:v>5828</x:v>
      </x:c>
      <x:c r="D5225" s="240" t="s">
        <x:v>4007</x:v>
      </x:c>
      <x:c r="E5225" s="240">
        <x:v>1</x:v>
      </x:c>
      <x:c r="F5225" s="283" t="s">
        <x:v>6223</x:v>
      </x:c>
      <x:c r="G5225" s="284" t="str">
        <x:f>IF(MID(F5225,LEN(F5225)-2,1)="1","Earring",IF(MID(F5225,LEN(F5225)-2,1)="2","Necklace",IF(MID(F5225,LEN(F5225)-2,1)="3","Bracelet",IF(MID(F5225,LEN(F5225)-2,1)="4","Ring",IF(MID(F5225,LEN(F5225)-2,1)="5","Anklet","")))))</x:f>
        <x:v>Necklace</x:v>
      </x:c>
      <x:c r="H5225" s="284">
        <x:v>1</x:v>
      </x:c>
      <x:c r="I5225" s="495"/>
    </x:row>
    <x:row r="5226" spans="3:9">
      <x:c r="C5226" s="241" t="s">
        <x:v>6214</x:v>
      </x:c>
      <x:c r="D5226" s="240" t="str">
        <x:f t="shared" ref="D5226:D5233" si="139">IF(MID(C5226,LEN(C5226)-2,1)="1","Earring",IF(MID(C5226,LEN(C5226)-2,1)="2","Necklace",IF(MID(C5226,LEN(C5226)-2,1)="3","Bracelet",IF(MID(C5226,LEN(C5226)-2,1)="4","Ring",IF(MID(C5226,LEN(C5226)-2,1)="5","Anklet","")))))</x:f>
        <x:v>Earring</x:v>
      </x:c>
      <x:c r="E5226" s="240">
        <x:v>1</x:v>
      </x:c>
      <x:c r="F5226" s="283" t="s">
        <x:v>11294</x:v>
      </x:c>
      <x:c r="G5226" s="284" t="s">
        <x:v>4007</x:v>
      </x:c>
      <x:c r="H5226" s="284">
        <x:v>1</x:v>
      </x:c>
      <x:c r="I5226" s="495"/>
    </x:row>
    <x:row r="5227" spans="3:9">
      <x:c r="C5227" s="241" t="s">
        <x:v>2089</x:v>
      </x:c>
      <x:c r="D5227" s="240" t="str">
        <x:f t="shared" si="139"/>
        <x:v>Earring</x:v>
      </x:c>
      <x:c r="E5227" s="240">
        <x:v>1</x:v>
      </x:c>
      <x:c r="F5227" s="283" t="s">
        <x:v>11249</x:v>
      </x:c>
      <x:c r="G5227" s="284" t="str">
        <x:f>IF(MID(F5227,LEN(F5227)-2,1)="1","Earring",IF(MID(F5227,LEN(F5227)-2,1)="2","Necklace",IF(MID(F5227,LEN(F5227)-2,1)="3","Bracelet",IF(MID(F5227,LEN(F5227)-2,1)="4","Ring",IF(MID(F5227,LEN(F5227)-2,1)="5","Anklet","")))))</x:f>
        <x:v>Necklace</x:v>
      </x:c>
      <x:c r="H5227" s="284">
        <x:v>1</x:v>
      </x:c>
      <x:c r="I5227" s="495"/>
    </x:row>
    <x:row r="5228" spans="3:9">
      <x:c r="C5228" s="241" t="s">
        <x:v>8408</x:v>
      </x:c>
      <x:c r="D5228" s="240" t="str">
        <x:f t="shared" si="139"/>
        <x:v>Earring</x:v>
      </x:c>
      <x:c r="E5228" s="240">
        <x:v>1</x:v>
      </x:c>
      <x:c r="F5228" s="283" t="s">
        <x:v>5828</x:v>
      </x:c>
      <x:c r="G5228" s="284" t="s">
        <x:v>4007</x:v>
      </x:c>
      <x:c r="H5228" s="284">
        <x:v>1</x:v>
      </x:c>
      <x:c r="I5228" s="495"/>
    </x:row>
    <x:row r="5229" spans="3:9">
      <x:c r="C5229" s="241" t="s">
        <x:v>6223</x:v>
      </x:c>
      <x:c r="D5229" s="240" t="str">
        <x:f t="shared" si="139"/>
        <x:v>Necklace</x:v>
      </x:c>
      <x:c r="E5229" s="240">
        <x:v>1</x:v>
      </x:c>
      <x:c r="F5229" s="283" t="s">
        <x:v>5509</x:v>
      </x:c>
      <x:c r="G5229" s="284" t="str">
        <x:f>IF(MID(F5229,LEN(F5229)-2,1)="1","Earring",IF(MID(F5229,LEN(F5229)-2,1)="2","Necklace",IF(MID(F5229,LEN(F5229)-2,1)="3","Bracelet",IF(MID(F5229,LEN(F5229)-2,1)="4","Ring",IF(MID(F5229,LEN(F5229)-2,1)="5","Anklet","")))))</x:f>
        <x:v>Ring</x:v>
      </x:c>
      <x:c r="H5229" s="284">
        <x:v>1</x:v>
      </x:c>
      <x:c r="I5229" s="495" t="s">
        <x:v>6487</x:v>
      </x:c>
    </x:row>
    <x:row r="5230" spans="3:9">
      <x:c r="C5230" s="241" t="s">
        <x:v>11249</x:v>
      </x:c>
      <x:c r="D5230" s="240" t="str">
        <x:f t="shared" si="139"/>
        <x:v>Necklace</x:v>
      </x:c>
      <x:c r="E5230" s="240">
        <x:v>1</x:v>
      </x:c>
      <x:c r="F5230" s="283" t="s">
        <x:v>5824</x:v>
      </x:c>
      <x:c r="G5230" s="284" t="str">
        <x:f>IF(MID(F5230,LEN(F5230)-2,1)="1","Earring",IF(MID(F5230,LEN(F5230)-2,1)="2","Necklace",IF(MID(F5230,LEN(F5230)-2,1)="3","Bracelet",IF(MID(F5230,LEN(F5230)-2,1)="4","Ring",IF(MID(F5230,LEN(F5230)-2,1)="5","Anklet","")))))</x:f>
        <x:v>Ring</x:v>
      </x:c>
      <x:c r="H5230" s="284">
        <x:v>1</x:v>
      </x:c>
      <x:c r="I5230" s="495" t="s">
        <x:v>6487</x:v>
      </x:c>
    </x:row>
    <x:row r="5231" spans="3:9">
      <x:c r="C5231" s="241" t="s">
        <x:v>11916</x:v>
      </x:c>
      <x:c r="D5231" s="240" t="str">
        <x:f t="shared" si="139"/>
        <x:v>Necklace</x:v>
      </x:c>
      <x:c r="E5231" s="240">
        <x:v>1</x:v>
      </x:c>
      <x:c r="F5231" s="283" t="s">
        <x:v>11916</x:v>
      </x:c>
      <x:c r="G5231" s="284" t="str">
        <x:f>IF(MID(F5231,LEN(F5231)-2,1)="1","Earring",IF(MID(F5231,LEN(F5231)-2,1)="2","Necklace",IF(MID(F5231,LEN(F5231)-2,1)="3","Bracelet",IF(MID(F5231,LEN(F5231)-2,1)="4","Ring",IF(MID(F5231,LEN(F5231)-2,1)="5","Anklet","")))))</x:f>
        <x:v>Necklace</x:v>
      </x:c>
      <x:c r="H5231" s="284">
        <x:v>1</x:v>
      </x:c>
      <x:c r="I5231" s="495"/>
    </x:row>
    <x:row r="5232" spans="3:9">
      <x:c r="C5232" s="241" t="s">
        <x:v>5509</x:v>
      </x:c>
      <x:c r="D5232" s="240" t="str">
        <x:f t="shared" si="139"/>
        <x:v>Ring</x:v>
      </x:c>
      <x:c r="E5232" s="240">
        <x:v>1</x:v>
      </x:c>
      <x:c r="F5232" s="280" t="s">
        <x:v>2089</x:v>
      </x:c>
      <x:c r="G5232" s="281" t="str">
        <x:f>IF(MID(F5232,LEN(F5232)-2,1)="1","Earring",IF(MID(F5232,LEN(F5232)-2,1)="2","Necklace",IF(MID(F5232,LEN(F5232)-2,1)="3","Bracelet",IF(MID(F5232,LEN(F5232)-2,1)="4","Ring",IF(MID(F5232,LEN(F5232)-2,1)="5","Anklet","")))))</x:f>
        <x:v>Earring</x:v>
      </x:c>
      <x:c r="H5232" s="281">
        <x:v>1</x:v>
      </x:c>
      <x:c r="I5232" s="495"/>
    </x:row>
    <x:row r="5233" spans="3:9">
      <x:c r="C5233" s="241" t="s">
        <x:v>5824</x:v>
      </x:c>
      <x:c r="D5233" s="240" t="str">
        <x:f t="shared" si="139"/>
        <x:v>Ring</x:v>
      </x:c>
      <x:c r="E5233" s="240">
        <x:v>1</x:v>
      </x:c>
      <x:c r="F5233" s="280" t="s">
        <x:v>8408</x:v>
      </x:c>
      <x:c r="G5233" s="281" t="str">
        <x:f>IF(MID(F5233,LEN(F5233)-2,1)="1","Earring",IF(MID(F5233,LEN(F5233)-2,1)="2","Necklace",IF(MID(F5233,LEN(F5233)-2,1)="3","Bracelet",IF(MID(F5233,LEN(F5233)-2,1)="4","Ring",IF(MID(F5233,LEN(F5233)-2,1)="5","Anklet","")))))</x:f>
        <x:v>Earring</x:v>
      </x:c>
      <x:c r="H5233" s="281">
        <x:v>1</x:v>
      </x:c>
      <x:c r="I5233" s="495"/>
    </x:row>
    <x:row r="5234" spans="5:5">
      <x:c r="E5234" s="240">
        <x:f>SUM(E5224:E5233)</x:f>
        <x:v>10</x:v>
      </x:c>
    </x:row>
    <x:row r="5235" spans="1:9">
      <x:c r="A5235" s="232">
        <x:v>46080</x:v>
      </x:c>
      <x:c r="B5235" s="499" t="s">
        <x:v>10292</x:v>
      </x:c>
      <x:c r="C5235" s="241" t="s">
        <x:v>9086</x:v>
      </x:c>
      <x:c r="D5235" s="240" t="s">
        <x:v>4007</x:v>
      </x:c>
      <x:c r="E5235" s="240">
        <x:v>1</x:v>
      </x:c>
      <x:c r="F5235" s="304" t="s">
        <x:v>5729</x:v>
      </x:c>
      <x:c r="G5235" s="305" t="str">
        <x:f>IF(MID(F5235,LEN(F5235)-2,1)="1","Earring",IF(MID(F5235,LEN(F5235)-2,1)="2","Necklace",IF(MID(F5235,LEN(F5235)-2,1)="3","Bracelet",IF(MID(F5235,LEN(F5235)-2,1)="4","Ring",IF(MID(F5235,LEN(F5235)-2,1)="5","Anklet","")))))</x:f>
        <x:v>Earring</x:v>
      </x:c>
      <x:c r="H5235" s="305">
        <x:v>1</x:v>
      </x:c>
      <x:c r="I5235" s="495"/>
    </x:row>
    <x:row r="5236" spans="3:9">
      <x:c r="C5236" s="241" t="s">
        <x:v>4563</x:v>
      </x:c>
      <x:c r="D5236" s="240" t="s">
        <x:v>4007</x:v>
      </x:c>
      <x:c r="E5236" s="240">
        <x:v>1</x:v>
      </x:c>
      <x:c r="F5236" s="304" t="s">
        <x:v>7604</x:v>
      </x:c>
      <x:c r="G5236" s="305" t="str">
        <x:f>IF(MID(F5236,LEN(F5236)-2,1)="1","Earring",IF(MID(F5236,LEN(F5236)-2,1)="2","Necklace",IF(MID(F5236,LEN(F5236)-2,1)="3","Bracelet",IF(MID(F5236,LEN(F5236)-2,1)="4","Ring",IF(MID(F5236,LEN(F5236)-2,1)="5","Anklet","")))))</x:f>
        <x:v>Ring</x:v>
      </x:c>
      <x:c r="H5236" s="305">
        <x:v>1</x:v>
      </x:c>
      <x:c r="I5236" s="495" t="s">
        <x:v>10339</x:v>
      </x:c>
    </x:row>
    <x:row r="5237" spans="3:9">
      <x:c r="C5237" s="241" t="s">
        <x:v>11884</x:v>
      </x:c>
      <x:c r="D5237" s="240" t="s">
        <x:v>4007</x:v>
      </x:c>
      <x:c r="E5237" s="240">
        <x:v>1</x:v>
      </x:c>
      <x:c r="F5237" s="283" t="s">
        <x:v>8449</x:v>
      </x:c>
      <x:c r="G5237" s="284" t="str">
        <x:f>IF(MID(F5237,LEN(F5237)-2,1)="1","Earring",IF(MID(F5237,LEN(F5237)-2,1)="2","Necklace",IF(MID(F5237,LEN(F5237)-2,1)="3","Bracelet",IF(MID(F5237,LEN(F5237)-2,1)="4","Ring",IF(MID(F5237,LEN(F5237)-2,1)="5","Anklet","")))))</x:f>
        <x:v>Ring</x:v>
      </x:c>
      <x:c r="H5237" s="284">
        <x:v>1</x:v>
      </x:c>
      <x:c r="I5237" s="495" t="s">
        <x:v>10339</x:v>
      </x:c>
    </x:row>
    <x:row r="5238" spans="3:9">
      <x:c r="C5238" s="241" t="s">
        <x:v>5516</x:v>
      </x:c>
      <x:c r="D5238" s="240" t="s">
        <x:v>4007</x:v>
      </x:c>
      <x:c r="E5238" s="240">
        <x:v>1</x:v>
      </x:c>
      <x:c r="F5238" s="283" t="s">
        <x:v>4426</x:v>
      </x:c>
      <x:c r="G5238" s="284" t="str">
        <x:f>IF(MID(F5238,LEN(F5238)-2,1)="1","Earring",IF(MID(F5238,LEN(F5238)-2,1)="2","Necklace",IF(MID(F5238,LEN(F5238)-2,1)="3","Bracelet",IF(MID(F5238,LEN(F5238)-2,1)="4","Ring",IF(MID(F5238,LEN(F5238)-2,1)="5","Anklet","")))))</x:f>
        <x:v>Necklace</x:v>
      </x:c>
      <x:c r="H5238" s="284">
        <x:v>1</x:v>
      </x:c>
      <x:c r="I5238" s="495" t="s">
        <x:v>10339</x:v>
      </x:c>
    </x:row>
    <x:row r="5239" spans="3:9">
      <x:c r="C5239" s="241" t="s">
        <x:v>11932</x:v>
      </x:c>
      <x:c r="D5239" s="240" t="str">
        <x:f t="shared" ref="D5239:D5243" si="140">IF(MID(C5239,LEN(C5239)-2,1)="1","Earring",IF(MID(C5239,LEN(C5239)-2,1)="2","Necklace",IF(MID(C5239,LEN(C5239)-2,1)="3","Bracelet",IF(MID(C5239,LEN(C5239)-2,1)="4","Ring",IF(MID(C5239,LEN(C5239)-2,1)="5","Anklet","")))))</x:f>
        <x:v>Bracelet</x:v>
      </x:c>
      <x:c r="E5239" s="240">
        <x:v>1</x:v>
      </x:c>
      <x:c r="F5239" s="283" t="s">
        <x:v>9209</x:v>
      </x:c>
      <x:c r="G5239" s="284" t="str">
        <x:f>IF(MID(F5239,LEN(F5239)-2,1)="1","Earring",IF(MID(F5239,LEN(F5239)-2,1)="2","Necklace",IF(MID(F5239,LEN(F5239)-2,1)="3","Bracelet",IF(MID(F5239,LEN(F5239)-2,1)="4","Ring",IF(MID(F5239,LEN(F5239)-2,1)="5","Anklet","")))))</x:f>
        <x:v>Earring</x:v>
      </x:c>
      <x:c r="H5239" s="284">
        <x:v>1</x:v>
      </x:c>
      <x:c r="I5239" s="495"/>
    </x:row>
    <x:row r="5240" spans="3:9">
      <x:c r="C5240" s="241" t="s">
        <x:v>2678</x:v>
      </x:c>
      <x:c r="D5240" s="240" t="str">
        <x:f t="shared" si="140"/>
        <x:v>Earring</x:v>
      </x:c>
      <x:c r="E5240" s="240">
        <x:v>1</x:v>
      </x:c>
      <x:c r="F5240" s="283" t="s">
        <x:v>8421</x:v>
      </x:c>
      <x:c r="G5240" s="284" t="str">
        <x:f>IF(MID(F5240,LEN(F5240)-2,1)="1","Earring",IF(MID(F5240,LEN(F5240)-2,1)="2","Necklace",IF(MID(F5240,LEN(F5240)-2,1)="3","Bracelet",IF(MID(F5240,LEN(F5240)-2,1)="4","Ring",IF(MID(F5240,LEN(F5240)-2,1)="5","Anklet","")))))</x:f>
        <x:v>Necklace</x:v>
      </x:c>
      <x:c r="H5240" s="284">
        <x:v>1</x:v>
      </x:c>
      <x:c r="I5240" s="495" t="s">
        <x:v>10339</x:v>
      </x:c>
    </x:row>
    <x:row r="5241" spans="3:9">
      <x:c r="C5241" s="241" t="s">
        <x:v>9209</x:v>
      </x:c>
      <x:c r="D5241" s="240" t="str">
        <x:f t="shared" si="140"/>
        <x:v>Earring</x:v>
      </x:c>
      <x:c r="E5241" s="240">
        <x:v>1</x:v>
      </x:c>
      <x:c r="F5241" s="283" t="s">
        <x:v>6172</x:v>
      </x:c>
      <x:c r="G5241" s="284" t="str">
        <x:f>IF(MID(F5241,LEN(F5241)-2,1)="1","Earring",IF(MID(F5241,LEN(F5241)-2,1)="2","Necklace",IF(MID(F5241,LEN(F5241)-2,1)="3","Bracelet",IF(MID(F5241,LEN(F5241)-2,1)="4","Ring",IF(MID(F5241,LEN(F5241)-2,1)="5","Anklet","")))))</x:f>
        <x:v>Earring</x:v>
      </x:c>
      <x:c r="H5241" s="284">
        <x:v>1</x:v>
      </x:c>
      <x:c r="I5241" s="495" t="s">
        <x:v>6487</x:v>
      </x:c>
    </x:row>
    <x:row r="5242" spans="3:9">
      <x:c r="C5242" s="241" t="s">
        <x:v>6172</x:v>
      </x:c>
      <x:c r="D5242" s="240" t="str">
        <x:f t="shared" si="140"/>
        <x:v>Earring</x:v>
      </x:c>
      <x:c r="E5242" s="240">
        <x:v>1</x:v>
      </x:c>
      <x:c r="F5242" s="283" t="s">
        <x:v>4563</x:v>
      </x:c>
      <x:c r="G5242" s="284" t="s">
        <x:v>4007</x:v>
      </x:c>
      <x:c r="H5242" s="284">
        <x:v>1</x:v>
      </x:c>
      <x:c r="I5242" s="495"/>
    </x:row>
    <x:row r="5243" spans="3:9">
      <x:c r="C5243" s="241" t="s">
        <x:v>4378</x:v>
      </x:c>
      <x:c r="D5243" s="240" t="str">
        <x:f t="shared" si="140"/>
        <x:v>Earring</x:v>
      </x:c>
      <x:c r="E5243" s="240">
        <x:v>1</x:v>
      </x:c>
      <x:c r="F5243" s="283" t="s">
        <x:v>9086</x:v>
      </x:c>
      <x:c r="G5243" s="284" t="s">
        <x:v>4007</x:v>
      </x:c>
      <x:c r="H5243" s="284">
        <x:v>1</x:v>
      </x:c>
      <x:c r="I5243" s="495" t="s">
        <x:v>6487</x:v>
      </x:c>
    </x:row>
    <x:row r="5244" spans="3:9">
      <x:c r="C5244" s="241" t="s">
        <x:v>2138</x:v>
      </x:c>
      <x:c r="D5244" s="240" t="s">
        <x:v>9210</x:v>
      </x:c>
      <x:c r="E5244" s="240">
        <x:v>1</x:v>
      </x:c>
      <x:c r="F5244" s="283" t="s">
        <x:v>11884</x:v>
      </x:c>
      <x:c r="G5244" s="284" t="s">
        <x:v>4007</x:v>
      </x:c>
      <x:c r="H5244" s="284">
        <x:v>1</x:v>
      </x:c>
      <x:c r="I5244" s="495"/>
    </x:row>
    <x:row r="5245" spans="3:9">
      <x:c r="C5245" s="241" t="s">
        <x:v>4426</x:v>
      </x:c>
      <x:c r="D5245" s="240" t="str">
        <x:f t="shared" ref="D5245:D5250" si="141">IF(MID(C5245,LEN(C5245)-2,1)="1","Earring",IF(MID(C5245,LEN(C5245)-2,1)="2","Necklace",IF(MID(C5245,LEN(C5245)-2,1)="3","Bracelet",IF(MID(C5245,LEN(C5245)-2,1)="4","Ring",IF(MID(C5245,LEN(C5245)-2,1)="5","Anklet","")))))</x:f>
        <x:v>Necklace</x:v>
      </x:c>
      <x:c r="E5245" s="240">
        <x:v>1</x:v>
      </x:c>
      <x:c r="F5245" s="283" t="s">
        <x:v>9088</x:v>
      </x:c>
      <x:c r="G5245" s="284" t="str">
        <x:f>IF(MID(F5245,LEN(F5245)-2,1)="1","Earring",IF(MID(F5245,LEN(F5245)-2,1)="2","Necklace",IF(MID(F5245,LEN(F5245)-2,1)="3","Bracelet",IF(MID(F5245,LEN(F5245)-2,1)="4","Ring",IF(MID(F5245,LEN(F5245)-2,1)="5","Anklet","")))))</x:f>
        <x:v>Necklace</x:v>
      </x:c>
      <x:c r="H5245" s="284">
        <x:v>1</x:v>
      </x:c>
      <x:c r="I5245" s="495" t="s">
        <x:v>6487</x:v>
      </x:c>
    </x:row>
    <x:row r="5246" spans="3:9">
      <x:c r="C5246" s="241" t="s">
        <x:v>8421</x:v>
      </x:c>
      <x:c r="D5246" s="240" t="str">
        <x:f t="shared" si="141"/>
        <x:v>Necklace</x:v>
      </x:c>
      <x:c r="E5246" s="240">
        <x:v>1</x:v>
      </x:c>
      <x:c r="F5246" s="283" t="s">
        <x:v>5516</x:v>
      </x:c>
      <x:c r="G5246" s="284" t="s">
        <x:v>4007</x:v>
      </x:c>
      <x:c r="H5246" s="284">
        <x:v>1</x:v>
      </x:c>
      <x:c r="I5246" s="495" t="s">
        <x:v>6487</x:v>
      </x:c>
    </x:row>
    <x:row r="5247" spans="3:9">
      <x:c r="C5247" s="241" t="s">
        <x:v>9088</x:v>
      </x:c>
      <x:c r="D5247" s="240" t="str">
        <x:f t="shared" si="141"/>
        <x:v>Necklace</x:v>
      </x:c>
      <x:c r="E5247" s="240">
        <x:v>1</x:v>
      </x:c>
      <x:c r="F5247" s="283" t="s">
        <x:v>11932</x:v>
      </x:c>
      <x:c r="G5247" s="284" t="str">
        <x:f>IF(MID(F5247,LEN(F5247)-2,1)="1","Earring",IF(MID(F5247,LEN(F5247)-2,1)="2","Necklace",IF(MID(F5247,LEN(F5247)-2,1)="3","Bracelet",IF(MID(F5247,LEN(F5247)-2,1)="4","Ring",IF(MID(F5247,LEN(F5247)-2,1)="5","Anklet","")))))</x:f>
        <x:v>Bracelet</x:v>
      </x:c>
      <x:c r="H5247" s="284">
        <x:v>1</x:v>
      </x:c>
      <x:c r="I5247" s="495"/>
    </x:row>
    <x:row r="5248" spans="3:9">
      <x:c r="C5248" s="241" t="s">
        <x:v>8379</x:v>
      </x:c>
      <x:c r="D5248" s="240" t="str">
        <x:f t="shared" si="141"/>
        <x:v>Necklace</x:v>
      </x:c>
      <x:c r="E5248" s="240">
        <x:v>1</x:v>
      </x:c>
      <x:c r="F5248" s="280" t="s">
        <x:v>8379</x:v>
      </x:c>
      <x:c r="G5248" s="281" t="str">
        <x:f>IF(MID(F5248,LEN(F5248)-2,1)="1","Earring",IF(MID(F5248,LEN(F5248)-2,1)="2","Necklace",IF(MID(F5248,LEN(F5248)-2,1)="3","Bracelet",IF(MID(F5248,LEN(F5248)-2,1)="4","Ring",IF(MID(F5248,LEN(F5248)-2,1)="5","Anklet","")))))</x:f>
        <x:v>Necklace</x:v>
      </x:c>
      <x:c r="H5248" s="281">
        <x:v>1</x:v>
      </x:c>
      <x:c r="I5248" s="495"/>
    </x:row>
    <x:row r="5249" spans="3:9">
      <x:c r="C5249" s="241" t="s">
        <x:v>2477</x:v>
      </x:c>
      <x:c r="D5249" s="240" t="str">
        <x:f t="shared" si="141"/>
        <x:v>Ring</x:v>
      </x:c>
      <x:c r="E5249" s="240">
        <x:v>1</x:v>
      </x:c>
      <x:c r="F5249" s="280" t="s">
        <x:v>4378</x:v>
      </x:c>
      <x:c r="G5249" s="281" t="str">
        <x:f>IF(MID(F5249,LEN(F5249)-2,1)="1","Earring",IF(MID(F5249,LEN(F5249)-2,1)="2","Necklace",IF(MID(F5249,LEN(F5249)-2,1)="3","Bracelet",IF(MID(F5249,LEN(F5249)-2,1)="4","Ring",IF(MID(F5249,LEN(F5249)-2,1)="5","Anklet","")))))</x:f>
        <x:v>Earring</x:v>
      </x:c>
      <x:c r="H5249" s="281">
        <x:v>1</x:v>
      </x:c>
      <x:c r="I5249" s="495"/>
    </x:row>
    <x:row r="5250" spans="3:9">
      <x:c r="C5250" s="241" t="s">
        <x:v>8449</x:v>
      </x:c>
      <x:c r="D5250" s="240" t="str">
        <x:f t="shared" si="141"/>
        <x:v>Ring</x:v>
      </x:c>
      <x:c r="E5250" s="240">
        <x:v>1</x:v>
      </x:c>
      <x:c r="F5250" s="280" t="s">
        <x:v>2138</x:v>
      </x:c>
      <x:c r="G5250" s="281" t="s">
        <x:v>9210</x:v>
      </x:c>
      <x:c r="H5250" s="281">
        <x:v>1</x:v>
      </x:c>
      <x:c r="I5250" s="495" t="s">
        <x:v>10339</x:v>
      </x:c>
    </x:row>
    <x:row r="5251" spans="5:5">
      <x:c r="E5251" s="240">
        <x:f>SUM(E5235:E5250)</x:f>
        <x:v>16</x:v>
      </x:c>
    </x:row>
    <x:row r="5252" spans="1:9">
      <x:c r="A5252" s="232">
        <x:v>46081</x:v>
      </x:c>
      <x:c r="B5252" s="499" t="s">
        <x:v>10312</x:v>
      </x:c>
      <x:c r="C5252" s="241" t="s">
        <x:v>12485</x:v>
      </x:c>
      <x:c r="D5252" s="240" t="str">
        <x:f t="shared" ref="D5252:D5254" si="142">IF(MID(C5252,LEN(C5252)-2,1)="1","Earring",IF(MID(C5252,LEN(C5252)-2,1)="2","Necklace",IF(MID(C5252,LEN(C5252)-2,1)="3","Bracelet",IF(MID(C5252,LEN(C5252)-2,1)="4","Ring",IF(MID(C5252,LEN(C5252)-2,1)="5","Anklet","")))))</x:f>
        <x:v>Earring</x:v>
      </x:c>
      <x:c r="E5252" s="240">
        <x:v>1</x:v>
      </x:c>
      <x:c r="F5252" s="283" t="s">
        <x:v>12720</x:v>
      </x:c>
      <x:c r="G5252" s="284" t="str">
        <x:f>IF(MID(F5252,LEN(F5252)-2,1)="1","Earring",IF(MID(F5252,LEN(F5252)-2,1)="2","Necklace",IF(MID(F5252,LEN(F5252)-2,1)="3","Bracelet",IF(MID(F5252,LEN(F5252)-2,1)="4","Ring",IF(MID(F5252,LEN(F5252)-2,1)="5","Anklet","")))))</x:f>
        <x:v>Necklace</x:v>
      </x:c>
      <x:c r="H5252" s="284">
        <x:v>1</x:v>
      </x:c>
      <x:c r="I5252" s="495" t="s">
        <x:v>6487</x:v>
      </x:c>
    </x:row>
    <x:row r="5253" spans="3:9">
      <x:c r="C5253" s="241" t="s">
        <x:v>12720</x:v>
      </x:c>
      <x:c r="D5253" s="240" t="str">
        <x:f t="shared" si="142"/>
        <x:v>Necklace</x:v>
      </x:c>
      <x:c r="E5253" s="240">
        <x:v>1</x:v>
      </x:c>
      <x:c r="F5253" s="283" t="s">
        <x:v>12485</x:v>
      </x:c>
      <x:c r="G5253" s="284" t="str">
        <x:f>IF(MID(F5253,LEN(F5253)-2,1)="1","Earring",IF(MID(F5253,LEN(F5253)-2,1)="2","Necklace",IF(MID(F5253,LEN(F5253)-2,1)="3","Bracelet",IF(MID(F5253,LEN(F5253)-2,1)="4","Ring",IF(MID(F5253,LEN(F5253)-2,1)="5","Anklet","")))))</x:f>
        <x:v>Earring</x:v>
      </x:c>
      <x:c r="H5253" s="284">
        <x:v>1</x:v>
      </x:c>
      <x:c r="I5253" s="495"/>
    </x:row>
    <x:row r="5254" spans="3:9">
      <x:c r="C5254" s="241" t="s">
        <x:v>5545</x:v>
      </x:c>
      <x:c r="D5254" s="240" t="str">
        <x:f t="shared" si="142"/>
        <x:v>Necklace</x:v>
      </x:c>
      <x:c r="E5254" s="240">
        <x:v>1</x:v>
      </x:c>
      <x:c r="F5254" s="280" t="s">
        <x:v>5545</x:v>
      </x:c>
      <x:c r="G5254" s="281" t="str">
        <x:f>IF(MID(F5254,LEN(F5254)-2,1)="1","Earring",IF(MID(F5254,LEN(F5254)-2,1)="2","Necklace",IF(MID(F5254,LEN(F5254)-2,1)="3","Bracelet",IF(MID(F5254,LEN(F5254)-2,1)="4","Ring",IF(MID(F5254,LEN(F5254)-2,1)="5","Anklet","")))))</x:f>
        <x:v>Necklace</x:v>
      </x:c>
      <x:c r="H5254" s="281">
        <x:v>1</x:v>
      </x:c>
      <x:c r="I5254" s="495"/>
    </x:row>
    <x:row r="5255" spans="5:5">
      <x:c r="E5255" s="240">
        <x:f>SUM(E5252:E5254)</x:f>
        <x:v>3</x:v>
      </x:c>
    </x:row>
    <x:row r="5256" spans="1:9">
      <x:c r="A5256" s="232">
        <x:v>46082</x:v>
      </x:c>
      <x:c r="B5256" s="499" t="s">
        <x:v>10367</x:v>
      </x:c>
      <x:c r="C5256" s="241" t="s">
        <x:v>12599</x:v>
      </x:c>
      <x:c r="D5256" s="240" t="s">
        <x:v>4007</x:v>
      </x:c>
      <x:c r="E5256" s="240">
        <x:v>1</x:v>
      </x:c>
      <x:c r="F5256" s="241" t="s">
        <x:v>7923</x:v>
      </x:c>
      <x:c r="G5256" s="240" t="s">
        <x:v>4007</x:v>
      </x:c>
      <x:c r="H5256" s="240">
        <x:v>1</x:v>
      </x:c>
      <x:c r="I5256" s="495" t="s">
        <x:v>10339</x:v>
      </x:c>
    </x:row>
    <x:row r="5257" spans="3:9">
      <x:c r="C5257" s="241" t="s">
        <x:v>2071</x:v>
      </x:c>
      <x:c r="D5257" s="240" t="str">
        <x:f t="shared" ref="D5257:D5260" si="143">IF(MID(C5257,LEN(C5257)-2,1)="1","Earring",IF(MID(C5257,LEN(C5257)-2,1)="2","Necklace",IF(MID(C5257,LEN(C5257)-2,1)="3","Bracelet",IF(MID(C5257,LEN(C5257)-2,1)="4","Ring",IF(MID(C5257,LEN(C5257)-2,1)="5","Anklet","")))))</x:f>
        <x:v>Bracelet</x:v>
      </x:c>
      <x:c r="E5257" s="240">
        <x:v>1</x:v>
      </x:c>
      <x:c r="F5257" s="241" t="s">
        <x:v>2071</x:v>
      </x:c>
      <x:c r="G5257" s="240" t="str">
        <x:f>IF(MID(F5257,LEN(F5257)-2,1)="1","Earring",IF(MID(F5257,LEN(F5257)-2,1)="2","Necklace",IF(MID(F5257,LEN(F5257)-2,1)="3","Bracelet",IF(MID(F5257,LEN(F5257)-2,1)="4","Ring",IF(MID(F5257,LEN(F5257)-2,1)="5","Anklet","")))))</x:f>
        <x:v>Bracelet</x:v>
      </x:c>
      <x:c r="H5257" s="240">
        <x:v>1</x:v>
      </x:c>
      <x:c r="I5257" s="495" t="s">
        <x:v>6487</x:v>
      </x:c>
    </x:row>
    <x:row r="5258" spans="3:9">
      <x:c r="C5258" s="241" t="s">
        <x:v>8516</x:v>
      </x:c>
      <x:c r="D5258" s="240" t="str">
        <x:f t="shared" si="143"/>
        <x:v>Bracelet</x:v>
      </x:c>
      <x:c r="E5258" s="240">
        <x:v>1</x:v>
      </x:c>
      <x:c r="F5258" s="241" t="s">
        <x:v>8516</x:v>
      </x:c>
      <x:c r="G5258" s="240" t="str">
        <x:f>IF(MID(F5258,LEN(F5258)-2,1)="1","Earring",IF(MID(F5258,LEN(F5258)-2,1)="2","Necklace",IF(MID(F5258,LEN(F5258)-2,1)="3","Bracelet",IF(MID(F5258,LEN(F5258)-2,1)="4","Ring",IF(MID(F5258,LEN(F5258)-2,1)="5","Anklet","")))))</x:f>
        <x:v>Bracelet</x:v>
      </x:c>
      <x:c r="H5258" s="240">
        <x:v>1</x:v>
      </x:c>
      <x:c r="I5258" s="495"/>
    </x:row>
    <x:row r="5259" spans="3:9">
      <x:c r="C5259" s="241" t="s">
        <x:v>4443</x:v>
      </x:c>
      <x:c r="D5259" s="240" t="str">
        <x:f t="shared" si="143"/>
        <x:v>Necklace</x:v>
      </x:c>
      <x:c r="E5259" s="240">
        <x:v>2</x:v>
      </x:c>
      <x:c r="F5259" s="241" t="s">
        <x:v>4443</x:v>
      </x:c>
      <x:c r="G5259" s="240" t="str">
        <x:f>IF(MID(F5259,LEN(F5259)-2,1)="1","Earring",IF(MID(F5259,LEN(F5259)-2,1)="2","Necklace",IF(MID(F5259,LEN(F5259)-2,1)="3","Bracelet",IF(MID(F5259,LEN(F5259)-2,1)="4","Ring",IF(MID(F5259,LEN(F5259)-2,1)="5","Anklet","")))))</x:f>
        <x:v>Necklace</x:v>
      </x:c>
      <x:c r="H5259" s="240">
        <x:v>2</x:v>
      </x:c>
      <x:c r="I5259" s="495" t="s">
        <x:v>10339</x:v>
      </x:c>
    </x:row>
    <x:row r="5260" spans="3:9">
      <x:c r="C5260" s="241" t="s">
        <x:v>12587</x:v>
      </x:c>
      <x:c r="D5260" s="240" t="str">
        <x:f t="shared" si="143"/>
        <x:v>Necklace</x:v>
      </x:c>
      <x:c r="E5260" s="240">
        <x:v>1</x:v>
      </x:c>
      <x:c r="F5260" s="241" t="s">
        <x:v>12587</x:v>
      </x:c>
      <x:c r="G5260" s="240" t="str">
        <x:f>IF(MID(F5260,LEN(F5260)-2,1)="1","Earring",IF(MID(F5260,LEN(F5260)-2,1)="2","Necklace",IF(MID(F5260,LEN(F5260)-2,1)="3","Bracelet",IF(MID(F5260,LEN(F5260)-2,1)="4","Ring",IF(MID(F5260,LEN(F5260)-2,1)="5","Anklet","")))))</x:f>
        <x:v>Necklace</x:v>
      </x:c>
      <x:c r="H5260" s="240">
        <x:v>1</x:v>
      </x:c>
      <x:c r="I5260" s="495" t="s">
        <x:v>10339</x:v>
      </x:c>
    </x:row>
    <x:row r="5261" spans="5:5">
      <x:c r="E5261" s="240">
        <x:f>SUM(E5256:E5260)</x:f>
        <x:v>6</x:v>
      </x:c>
    </x:row>
    <x:row r="5262" spans="1:9">
      <x:c r="A5262" s="232">
        <x:v>46083</x:v>
      </x:c>
      <x:c r="B5262" s="499" t="s">
        <x:v>10315</x:v>
      </x:c>
      <x:c r="C5262" s="241" t="s">
        <x:v>4518</x:v>
      </x:c>
      <x:c r="D5262" s="240" t="s">
        <x:v>4007</x:v>
      </x:c>
      <x:c r="E5262" s="240">
        <x:v>1</x:v>
      </x:c>
      <x:c r="F5262" s="241" t="s">
        <x:v>5596</x:v>
      </x:c>
      <x:c r="G5262" s="240" t="str">
        <x:f>IF(MID(F5262,LEN(F5262)-2,1)="1","Earring",IF(MID(F5262,LEN(F5262)-2,1)="2","Necklace",IF(MID(F5262,LEN(F5262)-2,1)="3","Bracelet",IF(MID(F5262,LEN(F5262)-2,1)="4","Ring",IF(MID(F5262,LEN(F5262)-2,1)="5","Anklet","")))))</x:f>
        <x:v>Earring</x:v>
      </x:c>
      <x:c r="H5262" s="240">
        <x:v>1</x:v>
      </x:c>
      <x:c r="I5262" s="495" t="s">
        <x:v>10339</x:v>
      </x:c>
    </x:row>
    <x:row r="5263" spans="3:9">
      <x:c r="C5263" s="241" t="s">
        <x:v>4421</x:v>
      </x:c>
      <x:c r="D5263" s="240" t="str">
        <x:f t="shared" ref="D5263:D5270" si="144">IF(MID(C5263,LEN(C5263)-2,1)="1","Earring",IF(MID(C5263,LEN(C5263)-2,1)="2","Necklace",IF(MID(C5263,LEN(C5263)-2,1)="3","Bracelet",IF(MID(C5263,LEN(C5263)-2,1)="4","Ring",IF(MID(C5263,LEN(C5263)-2,1)="5","Anklet","")))))</x:f>
        <x:v>Bracelet</x:v>
      </x:c>
      <x:c r="E5263" s="240">
        <x:v>1</x:v>
      </x:c>
      <x:c r="F5263" s="241" t="s">
        <x:v>4421</x:v>
      </x:c>
      <x:c r="G5263" s="240" t="str">
        <x:f>IF(MID(F5263,LEN(F5263)-2,1)="1","Earring",IF(MID(F5263,LEN(F5263)-2,1)="2","Necklace",IF(MID(F5263,LEN(F5263)-2,1)="3","Bracelet",IF(MID(F5263,LEN(F5263)-2,1)="4","Ring",IF(MID(F5263,LEN(F5263)-2,1)="5","Anklet","")))))</x:f>
        <x:v>Bracelet</x:v>
      </x:c>
      <x:c r="H5263" s="240">
        <x:v>1</x:v>
      </x:c>
      <x:c r="I5263" s="495"/>
    </x:row>
    <x:row r="5264" spans="3:9">
      <x:c r="C5264" s="241" t="s">
        <x:v>2252</x:v>
      </x:c>
      <x:c r="D5264" s="240" t="str">
        <x:f t="shared" si="144"/>
        <x:v>Earring</x:v>
      </x:c>
      <x:c r="E5264" s="240">
        <x:v>1</x:v>
      </x:c>
      <x:c r="F5264" s="241" t="s">
        <x:v>6164</x:v>
      </x:c>
      <x:c r="G5264" s="240" t="str">
        <x:f>IF(MID(F5264,LEN(F5264)-2,1)="1","Earring",IF(MID(F5264,LEN(F5264)-2,1)="2","Necklace",IF(MID(F5264,LEN(F5264)-2,1)="3","Bracelet",IF(MID(F5264,LEN(F5264)-2,1)="4","Ring",IF(MID(F5264,LEN(F5264)-2,1)="5","Anklet","")))))</x:f>
        <x:v>Earring</x:v>
      </x:c>
      <x:c r="H5264" s="240">
        <x:v>1</x:v>
      </x:c>
      <x:c r="I5264" s="495"/>
    </x:row>
    <x:row r="5265" spans="3:9">
      <x:c r="C5265" s="241" t="s">
        <x:v>6164</x:v>
      </x:c>
      <x:c r="D5265" s="240" t="str">
        <x:f t="shared" si="144"/>
        <x:v>Earring</x:v>
      </x:c>
      <x:c r="E5265" s="240">
        <x:v>1</x:v>
      </x:c>
      <x:c r="F5265" s="241" t="s">
        <x:v>12776</x:v>
      </x:c>
      <x:c r="G5265" s="240" t="str">
        <x:f>IF(MID(F5265,LEN(F5265)-2,1)="1","Earring",IF(MID(F5265,LEN(F5265)-2,1)="2","Necklace",IF(MID(F5265,LEN(F5265)-2,1)="3","Bracelet",IF(MID(F5265,LEN(F5265)-2,1)="4","Ring",IF(MID(F5265,LEN(F5265)-2,1)="5","Anklet","")))))</x:f>
        <x:v>Necklace</x:v>
      </x:c>
      <x:c r="H5265" s="240">
        <x:v>1</x:v>
      </x:c>
      <x:c r="I5265" s="495" t="s">
        <x:v>6487</x:v>
      </x:c>
    </x:row>
    <x:row r="5266" spans="3:9">
      <x:c r="C5266" s="241" t="s">
        <x:v>6004</x:v>
      </x:c>
      <x:c r="D5266" s="240" t="str">
        <x:f t="shared" si="144"/>
        <x:v>Earring</x:v>
      </x:c>
      <x:c r="E5266" s="240">
        <x:v>1</x:v>
      </x:c>
      <x:c r="F5266" s="241" t="s">
        <x:v>8130</x:v>
      </x:c>
      <x:c r="G5266" s="240" t="str">
        <x:f>IF(MID(F5266,LEN(F5266)-2,1)="1","Earring",IF(MID(F5266,LEN(F5266)-2,1)="2","Necklace",IF(MID(F5266,LEN(F5266)-2,1)="3","Bracelet",IF(MID(F5266,LEN(F5266)-2,1)="4","Ring",IF(MID(F5266,LEN(F5266)-2,1)="5","Anklet","")))))</x:f>
        <x:v>Ring</x:v>
      </x:c>
      <x:c r="H5266" s="240">
        <x:v>1</x:v>
      </x:c>
      <x:c r="I5266" s="495"/>
    </x:row>
    <x:row r="5267" spans="3:9">
      <x:c r="C5267" s="241" t="s">
        <x:v>8527</x:v>
      </x:c>
      <x:c r="D5267" s="240" t="str">
        <x:f t="shared" si="144"/>
        <x:v>Earring</x:v>
      </x:c>
      <x:c r="E5267" s="240">
        <x:v>1</x:v>
      </x:c>
      <x:c r="F5267" s="241" t="s">
        <x:v>6004</x:v>
      </x:c>
      <x:c r="G5267" s="240" t="str">
        <x:f>IF(MID(F5267,LEN(F5267)-2,1)="1","Earring",IF(MID(F5267,LEN(F5267)-2,1)="2","Necklace",IF(MID(F5267,LEN(F5267)-2,1)="3","Bracelet",IF(MID(F5267,LEN(F5267)-2,1)="4","Ring",IF(MID(F5267,LEN(F5267)-2,1)="5","Anklet","")))))</x:f>
        <x:v>Earring</x:v>
      </x:c>
      <x:c r="H5267" s="240">
        <x:v>1</x:v>
      </x:c>
      <x:c r="I5267" s="495" t="s">
        <x:v>10339</x:v>
      </x:c>
    </x:row>
    <x:row r="5268" spans="3:9">
      <x:c r="C5268" s="241" t="s">
        <x:v>12776</x:v>
      </x:c>
      <x:c r="D5268" s="240" t="str">
        <x:f t="shared" si="144"/>
        <x:v>Necklace</x:v>
      </x:c>
      <x:c r="E5268" s="240">
        <x:v>1</x:v>
      </x:c>
      <x:c r="F5268" s="241" t="s">
        <x:v>4518</x:v>
      </x:c>
      <x:c r="G5268" s="240" t="s">
        <x:v>4007</x:v>
      </x:c>
      <x:c r="H5268" s="240">
        <x:v>1</x:v>
      </x:c>
      <x:c r="I5268" s="495"/>
    </x:row>
    <x:row r="5269" spans="3:9">
      <x:c r="C5269" s="241" t="s">
        <x:v>8130</x:v>
      </x:c>
      <x:c r="D5269" s="240" t="str">
        <x:f t="shared" si="144"/>
        <x:v>Ring</x:v>
      </x:c>
      <x:c r="E5269" s="240">
        <x:v>1</x:v>
      </x:c>
      <x:c r="F5269" s="241" t="s">
        <x:v>4533</x:v>
      </x:c>
      <x:c r="G5269" s="240" t="str">
        <x:f>IF(MID(F5269,LEN(F5269)-2,1)="1","Earring",IF(MID(F5269,LEN(F5269)-2,1)="2","Necklace",IF(MID(F5269,LEN(F5269)-2,1)="3","Bracelet",IF(MID(F5269,LEN(F5269)-2,1)="4","Ring",IF(MID(F5269,LEN(F5269)-2,1)="5","Anklet","")))))</x:f>
        <x:v>Ring</x:v>
      </x:c>
      <x:c r="H5269" s="240">
        <x:v>1</x:v>
      </x:c>
      <x:c r="I5269" s="495"/>
    </x:row>
    <x:row r="5270" spans="3:9">
      <x:c r="C5270" s="241" t="s">
        <x:v>4533</x:v>
      </x:c>
      <x:c r="D5270" s="240" t="str">
        <x:f t="shared" si="144"/>
        <x:v>Ring</x:v>
      </x:c>
      <x:c r="E5270" s="240">
        <x:v>1</x:v>
      </x:c>
      <x:c r="F5270" s="241" t="s">
        <x:v>8527</x:v>
      </x:c>
      <x:c r="G5270" s="240" t="str">
        <x:f>IF(MID(F5270,LEN(F5270)-2,1)="1","Earring",IF(MID(F5270,LEN(F5270)-2,1)="2","Necklace",IF(MID(F5270,LEN(F5270)-2,1)="3","Bracelet",IF(MID(F5270,LEN(F5270)-2,1)="4","Ring",IF(MID(F5270,LEN(F5270)-2,1)="5","Anklet","")))))</x:f>
        <x:v>Earring</x:v>
      </x:c>
      <x:c r="H5270" s="240">
        <x:v>1</x:v>
      </x:c>
      <x:c r="I5270" s="495" t="s">
        <x:v>10339</x:v>
      </x:c>
    </x:row>
    <x:row r="5271" spans="5:5">
      <x:c r="E5271" s="240">
        <x:f>SUM(E5262:E5270)</x:f>
        <x:v>9</x:v>
      </x:c>
    </x:row>
    <x:row r="5272" spans="1:9">
      <x:c r="A5272" s="232">
        <x:v>46084</x:v>
      </x:c>
      <x:c r="B5272" s="499" t="s">
        <x:v>10377</x:v>
      </x:c>
      <x:c r="C5272" s="241" t="s">
        <x:v>4543</x:v>
      </x:c>
      <x:c r="D5272" s="240" t="str">
        <x:f t="shared" ref="D5272:D5283" si="145">IF(MID(C5272,LEN(C5272)-2,1)="1","Earring",IF(MID(C5272,LEN(C5272)-2,1)="2","Necklace",IF(MID(C5272,LEN(C5272)-2,1)="3","Bracelet",IF(MID(C5272,LEN(C5272)-2,1)="4","Ring",IF(MID(C5272,LEN(C5272)-2,1)="5","Anklet","")))))</x:f>
        <x:v>Anklet</x:v>
      </x:c>
      <x:c r="E5272" s="240">
        <x:v>1</x:v>
      </x:c>
      <x:c r="F5272" s="241" t="s">
        <x:v>8958</x:v>
      </x:c>
      <x:c r="G5272" s="240" t="str">
        <x:f>IF(MID(F5272,LEN(F5272)-2,1)="1","Earring",IF(MID(F5272,LEN(F5272)-2,1)="2","Necklace",IF(MID(F5272,LEN(F5272)-2,1)="3","Bracelet",IF(MID(F5272,LEN(F5272)-2,1)="4","Ring",IF(MID(F5272,LEN(F5272)-2,1)="5","Anklet","")))))</x:f>
        <x:v>Ring</x:v>
      </x:c>
      <x:c r="H5272" s="240">
        <x:v>1</x:v>
      </x:c>
      <x:c r="I5272" s="495" t="s">
        <x:v>10339</x:v>
      </x:c>
    </x:row>
    <x:row r="5273" spans="3:9">
      <x:c r="C5273" s="241" t="s">
        <x:v>4559</x:v>
      </x:c>
      <x:c r="D5273" s="240" t="s">
        <x:v>4007</x:v>
      </x:c>
      <x:c r="E5273" s="240">
        <x:v>1</x:v>
      </x:c>
      <x:c r="F5273" s="241" t="s">
        <x:v>8510</x:v>
      </x:c>
      <x:c r="G5273" s="240" t="str">
        <x:f>IF(MID(F5273,LEN(F5273)-2,1)="1","Earring",IF(MID(F5273,LEN(F5273)-2,1)="2","Necklace",IF(MID(F5273,LEN(F5273)-2,1)="3","Bracelet",IF(MID(F5273,LEN(F5273)-2,1)="4","Ring",IF(MID(F5273,LEN(F5273)-2,1)="5","Anklet","")))))</x:f>
        <x:v>Earring</x:v>
      </x:c>
      <x:c r="H5273" s="240">
        <x:v>1</x:v>
      </x:c>
      <x:c r="I5273" s="495"/>
    </x:row>
    <x:row r="5274" spans="3:9">
      <x:c r="C5274" s="241" t="s">
        <x:v>6106</x:v>
      </x:c>
      <x:c r="D5274" s="240" t="s">
        <x:v>4007</x:v>
      </x:c>
      <x:c r="E5274" s="240">
        <x:v>1</x:v>
      </x:c>
      <x:c r="F5274" s="241" t="s">
        <x:v>12423</x:v>
      </x:c>
      <x:c r="G5274" s="240" t="str">
        <x:f>IF(MID(F5274,LEN(F5274)-2,1)="1","Earring",IF(MID(F5274,LEN(F5274)-2,1)="2","Necklace",IF(MID(F5274,LEN(F5274)-2,1)="3","Bracelet",IF(MID(F5274,LEN(F5274)-2,1)="4","Ring",IF(MID(F5274,LEN(F5274)-2,1)="5","Anklet","")))))</x:f>
        <x:v>Earring</x:v>
      </x:c>
      <x:c r="H5274" s="240">
        <x:v>1</x:v>
      </x:c>
      <x:c r="I5274" s="495" t="s">
        <x:v>6487</x:v>
      </x:c>
    </x:row>
    <x:row r="5275" spans="3:9">
      <x:c r="C5275" s="241" t="s">
        <x:v>2099</x:v>
      </x:c>
      <x:c r="D5275" s="240" t="str">
        <x:f t="shared" si="145"/>
        <x:v>Bracelet</x:v>
      </x:c>
      <x:c r="E5275" s="240">
        <x:v>1</x:v>
      </x:c>
      <x:c r="F5275" s="241" t="s">
        <x:v>2099</x:v>
      </x:c>
      <x:c r="G5275" s="240" t="str">
        <x:f>IF(MID(F5275,LEN(F5275)-2,1)="1","Earring",IF(MID(F5275,LEN(F5275)-2,1)="2","Necklace",IF(MID(F5275,LEN(F5275)-2,1)="3","Bracelet",IF(MID(F5275,LEN(F5275)-2,1)="4","Ring",IF(MID(F5275,LEN(F5275)-2,1)="5","Anklet","")))))</x:f>
        <x:v>Bracelet</x:v>
      </x:c>
      <x:c r="H5275" s="240">
        <x:v>1</x:v>
      </x:c>
      <x:c r="I5275" s="495"/>
    </x:row>
    <x:row r="5276" spans="3:9">
      <x:c r="C5276" s="241" t="s">
        <x:v>8510</x:v>
      </x:c>
      <x:c r="D5276" s="240" t="str">
        <x:f t="shared" si="145"/>
        <x:v>Earring</x:v>
      </x:c>
      <x:c r="E5276" s="240">
        <x:v>1</x:v>
      </x:c>
      <x:c r="F5276" s="241" t="s">
        <x:v>4447</x:v>
      </x:c>
      <x:c r="G5276" s="240" t="str">
        <x:f>IF(MID(F5276,LEN(F5276)-2,1)="1","Earring",IF(MID(F5276,LEN(F5276)-2,1)="2","Necklace",IF(MID(F5276,LEN(F5276)-2,1)="3","Bracelet",IF(MID(F5276,LEN(F5276)-2,1)="4","Ring",IF(MID(F5276,LEN(F5276)-2,1)="5","Anklet","")))))</x:f>
        <x:v>Necklace</x:v>
      </x:c>
      <x:c r="H5276" s="240">
        <x:v>1</x:v>
      </x:c>
      <x:c r="I5276" s="495" t="s">
        <x:v>10339</x:v>
      </x:c>
    </x:row>
    <x:row r="5277" spans="3:9">
      <x:c r="C5277" s="241" t="s">
        <x:v>12423</x:v>
      </x:c>
      <x:c r="D5277" s="240" t="str">
        <x:f t="shared" si="145"/>
        <x:v>Earring</x:v>
      </x:c>
      <x:c r="E5277" s="240">
        <x:v>1</x:v>
      </x:c>
      <x:c r="F5277" s="241" t="s">
        <x:v>4543</x:v>
      </x:c>
      <x:c r="G5277" s="240" t="str">
        <x:f>IF(MID(F5277,LEN(F5277)-2,1)="1","Earring",IF(MID(F5277,LEN(F5277)-2,1)="2","Necklace",IF(MID(F5277,LEN(F5277)-2,1)="3","Bracelet",IF(MID(F5277,LEN(F5277)-2,1)="4","Ring",IF(MID(F5277,LEN(F5277)-2,1)="5","Anklet","")))))</x:f>
        <x:v>Anklet</x:v>
      </x:c>
      <x:c r="H5277" s="240">
        <x:v>1</x:v>
      </x:c>
      <x:c r="I5277" s="495"/>
    </x:row>
    <x:row r="5278" spans="3:9">
      <x:c r="C5278" s="241" t="s">
        <x:v>1988</x:v>
      </x:c>
      <x:c r="D5278" s="240" t="str">
        <x:f t="shared" si="145"/>
        <x:v>Earring</x:v>
      </x:c>
      <x:c r="E5278" s="240">
        <x:v>1</x:v>
      </x:c>
      <x:c r="F5278" s="241" t="s">
        <x:v>11307</x:v>
      </x:c>
      <x:c r="G5278" s="240" t="str">
        <x:f>IF(MID(F5278,LEN(F5278)-2,1)="1","Earring",IF(MID(F5278,LEN(F5278)-2,1)="2","Necklace",IF(MID(F5278,LEN(F5278)-2,1)="3","Bracelet",IF(MID(F5278,LEN(F5278)-2,1)="4","Ring",IF(MID(F5278,LEN(F5278)-2,1)="5","Anklet","")))))</x:f>
        <x:v>Ring</x:v>
      </x:c>
      <x:c r="H5278" s="240">
        <x:v>1</x:v>
      </x:c>
      <x:c r="I5278" s="495" t="s">
        <x:v>10339</x:v>
      </x:c>
    </x:row>
    <x:row r="5279" spans="3:9">
      <x:c r="C5279" s="241" t="s">
        <x:v>4447</x:v>
      </x:c>
      <x:c r="D5279" s="240" t="str">
        <x:f t="shared" si="145"/>
        <x:v>Necklace</x:v>
      </x:c>
      <x:c r="E5279" s="240">
        <x:v>1</x:v>
      </x:c>
      <x:c r="F5279" s="241" t="s">
        <x:v>6289</x:v>
      </x:c>
      <x:c r="G5279" s="240" t="str">
        <x:f>IF(MID(F5279,LEN(F5279)-2,1)="1","Earring",IF(MID(F5279,LEN(F5279)-2,1)="2","Necklace",IF(MID(F5279,LEN(F5279)-2,1)="3","Bracelet",IF(MID(F5279,LEN(F5279)-2,1)="4","Ring",IF(MID(F5279,LEN(F5279)-2,1)="5","Anklet","")))))</x:f>
        <x:v>Necklace</x:v>
      </x:c>
      <x:c r="H5279" s="240">
        <x:v>1</x:v>
      </x:c>
      <x:c r="I5279" s="495"/>
    </x:row>
    <x:row r="5280" spans="3:9">
      <x:c r="C5280" s="241" t="s">
        <x:v>6289</x:v>
      </x:c>
      <x:c r="D5280" s="240" t="str">
        <x:f t="shared" si="145"/>
        <x:v>Necklace</x:v>
      </x:c>
      <x:c r="E5280" s="240">
        <x:v>1</x:v>
      </x:c>
      <x:c r="F5280" s="241" t="s">
        <x:v>4559</x:v>
      </x:c>
      <x:c r="G5280" s="240" t="s">
        <x:v>4007</x:v>
      </x:c>
      <x:c r="H5280" s="240">
        <x:v>1</x:v>
      </x:c>
      <x:c r="I5280" s="495"/>
    </x:row>
    <x:row r="5281" spans="3:9">
      <x:c r="C5281" s="241" t="s">
        <x:v>2357</x:v>
      </x:c>
      <x:c r="D5281" s="240" t="str">
        <x:f t="shared" si="145"/>
        <x:v>Necklace</x:v>
      </x:c>
      <x:c r="E5281" s="240">
        <x:v>1</x:v>
      </x:c>
      <x:c r="F5281" s="241" t="s">
        <x:v>6106</x:v>
      </x:c>
      <x:c r="G5281" s="240" t="s">
        <x:v>4007</x:v>
      </x:c>
      <x:c r="H5281" s="240">
        <x:v>1</x:v>
      </x:c>
      <x:c r="I5281" s="495"/>
    </x:row>
    <x:row r="5282" spans="3:9">
      <x:c r="C5282" s="241" t="s">
        <x:v>8958</x:v>
      </x:c>
      <x:c r="D5282" s="240" t="str">
        <x:f t="shared" si="145"/>
        <x:v>Ring</x:v>
      </x:c>
      <x:c r="E5282" s="240">
        <x:v>1</x:v>
      </x:c>
      <x:c r="F5282" s="241" t="s">
        <x:v>1988</x:v>
      </x:c>
      <x:c r="G5282" s="240" t="str">
        <x:f>IF(MID(F5282,LEN(F5282)-2,1)="1","Earring",IF(MID(F5282,LEN(F5282)-2,1)="2","Necklace",IF(MID(F5282,LEN(F5282)-2,1)="3","Bracelet",IF(MID(F5282,LEN(F5282)-2,1)="4","Ring",IF(MID(F5282,LEN(F5282)-2,1)="5","Anklet","")))))</x:f>
        <x:v>Earring</x:v>
      </x:c>
      <x:c r="H5282" s="240">
        <x:v>1</x:v>
      </x:c>
      <x:c r="I5282" s="495" t="s">
        <x:v>6487</x:v>
      </x:c>
    </x:row>
    <x:row r="5283" spans="3:9">
      <x:c r="C5283" s="241" t="s">
        <x:v>11307</x:v>
      </x:c>
      <x:c r="D5283" s="240" t="str">
        <x:f t="shared" si="145"/>
        <x:v>Ring</x:v>
      </x:c>
      <x:c r="E5283" s="240">
        <x:v>1</x:v>
      </x:c>
      <x:c r="F5283" s="241" t="s">
        <x:v>2357</x:v>
      </x:c>
      <x:c r="G5283" s="240" t="str">
        <x:f>IF(MID(F5283,LEN(F5283)-2,1)="1","Earring",IF(MID(F5283,LEN(F5283)-2,1)="2","Necklace",IF(MID(F5283,LEN(F5283)-2,1)="3","Bracelet",IF(MID(F5283,LEN(F5283)-2,1)="4","Ring",IF(MID(F5283,LEN(F5283)-2,1)="5","Anklet","")))))</x:f>
        <x:v>Necklace</x:v>
      </x:c>
      <x:c r="H5283" s="240">
        <x:v>1</x:v>
      </x:c>
      <x:c r="I5283" s="495"/>
    </x:row>
    <x:row r="5284" spans="5:5">
      <x:c r="E5284" s="240">
        <x:f>SUM(E5272:E5283)</x:f>
        <x:v>12</x:v>
      </x:c>
    </x:row>
    <x:row r="5285" spans="1:9">
      <x:c r="A5285" s="232">
        <x:v>46085</x:v>
      </x:c>
      <x:c r="B5285" s="499" t="s">
        <x:v>10352</x:v>
      </x:c>
      <x:c r="C5285" s="241" t="s">
        <x:v>4566</x:v>
      </x:c>
      <x:c r="D5285" s="240" t="s">
        <x:v>4007</x:v>
      </x:c>
      <x:c r="E5285" s="240">
        <x:v>1</x:v>
      </x:c>
      <x:c r="F5285" s="241" t="s">
        <x:v>4500</x:v>
      </x:c>
      <x:c r="G5285" s="240" t="str">
        <x:f>IF(MID(F5285,LEN(F5285)-2,1)="1","Earring",IF(MID(F5285,LEN(F5285)-2,1)="2","Necklace",IF(MID(F5285,LEN(F5285)-2,1)="3","Bracelet",IF(MID(F5285,LEN(F5285)-2,1)="4","Ring",IF(MID(F5285,LEN(F5285)-2,1)="5","Anklet","")))))</x:f>
        <x:v>Earring</x:v>
      </x:c>
      <x:c r="H5285" s="240">
        <x:v>1</x:v>
      </x:c>
      <x:c r="I5285" s="495" t="s">
        <x:v>10339</x:v>
      </x:c>
    </x:row>
    <x:row r="5286" spans="3:9">
      <x:c r="C5286" s="241" t="s">
        <x:v>11731</x:v>
      </x:c>
      <x:c r="D5286" s="240" t="s">
        <x:v>4007</x:v>
      </x:c>
      <x:c r="E5286" s="240">
        <x:v>2</x:v>
      </x:c>
      <x:c r="F5286" s="241" t="s">
        <x:v>4566</x:v>
      </x:c>
      <x:c r="G5286" s="240" t="s">
        <x:v>4007</x:v>
      </x:c>
      <x:c r="H5286" s="240">
        <x:v>1</x:v>
      </x:c>
      <x:c r="I5286" s="495" t="s">
        <x:v>10339</x:v>
      </x:c>
    </x:row>
    <x:row r="5287" spans="3:9">
      <x:c r="C5287" s="241" t="s">
        <x:v>2031</x:v>
      </x:c>
      <x:c r="D5287" s="240" t="str">
        <x:f t="shared" ref="D5287:D5296" si="146">IF(MID(C5287,LEN(C5287)-2,1)="1","Earring",IF(MID(C5287,LEN(C5287)-2,1)="2","Necklace",IF(MID(C5287,LEN(C5287)-2,1)="3","Bracelet",IF(MID(C5287,LEN(C5287)-2,1)="4","Ring",IF(MID(C5287,LEN(C5287)-2,1)="5","Anklet","")))))</x:f>
        <x:v>Bracelet</x:v>
      </x:c>
      <x:c r="E5287" s="240">
        <x:v>1</x:v>
      </x:c>
      <x:c r="F5287" s="241" t="s">
        <x:v>2031</x:v>
      </x:c>
      <x:c r="G5287" s="240" t="str">
        <x:f>IF(MID(F5287,LEN(F5287)-2,1)="1","Earring",IF(MID(F5287,LEN(F5287)-2,1)="2","Necklace",IF(MID(F5287,LEN(F5287)-2,1)="3","Bracelet",IF(MID(F5287,LEN(F5287)-2,1)="4","Ring",IF(MID(F5287,LEN(F5287)-2,1)="5","Anklet","")))))</x:f>
        <x:v>Bracelet</x:v>
      </x:c>
      <x:c r="H5287" s="240">
        <x:v>1</x:v>
      </x:c>
      <x:c r="I5287" s="495" t="s">
        <x:v>10339</x:v>
      </x:c>
    </x:row>
    <x:row r="5288" spans="3:9">
      <x:c r="C5288" s="241" t="s">
        <x:v>4398</x:v>
      </x:c>
      <x:c r="D5288" s="240" t="str">
        <x:f t="shared" si="146"/>
        <x:v>Bracelet</x:v>
      </x:c>
      <x:c r="E5288" s="240">
        <x:v>1</x:v>
      </x:c>
      <x:c r="F5288" s="241" t="s">
        <x:v>9068</x:v>
      </x:c>
      <x:c r="G5288" s="240" t="str">
        <x:f>IF(MID(F5288,LEN(F5288)-2,1)="1","Earring",IF(MID(F5288,LEN(F5288)-2,1)="2","Necklace",IF(MID(F5288,LEN(F5288)-2,1)="3","Bracelet",IF(MID(F5288,LEN(F5288)-2,1)="4","Ring",IF(MID(F5288,LEN(F5288)-2,1)="5","Anklet","")))))</x:f>
        <x:v>Earring</x:v>
      </x:c>
      <x:c r="H5288" s="240">
        <x:v>1</x:v>
      </x:c>
      <x:c r="I5288" s="495"/>
    </x:row>
    <x:row r="5289" spans="3:9">
      <x:c r="C5289" s="241" t="s">
        <x:v>12283</x:v>
      </x:c>
      <x:c r="D5289" s="240" t="str">
        <x:f t="shared" si="146"/>
        <x:v>Bracelet</x:v>
      </x:c>
      <x:c r="E5289" s="240">
        <x:v>1</x:v>
      </x:c>
      <x:c r="F5289" s="241" t="s">
        <x:v>6214</x:v>
      </x:c>
      <x:c r="G5289" s="240" t="str">
        <x:f>IF(MID(F5289,LEN(F5289)-2,1)="1","Earring",IF(MID(F5289,LEN(F5289)-2,1)="2","Necklace",IF(MID(F5289,LEN(F5289)-2,1)="3","Bracelet",IF(MID(F5289,LEN(F5289)-2,1)="4","Ring",IF(MID(F5289,LEN(F5289)-2,1)="5","Anklet","")))))</x:f>
        <x:v>Earring</x:v>
      </x:c>
      <x:c r="H5289" s="240">
        <x:v>1</x:v>
      </x:c>
      <x:c r="I5289" s="495" t="s">
        <x:v>10339</x:v>
      </x:c>
    </x:row>
    <x:row r="5290" spans="3:9">
      <x:c r="C5290" s="241" t="s">
        <x:v>4500</x:v>
      </x:c>
      <x:c r="D5290" s="240" t="str">
        <x:f t="shared" si="146"/>
        <x:v>Earring</x:v>
      </x:c>
      <x:c r="E5290" s="240">
        <x:v>1</x:v>
      </x:c>
      <x:c r="F5290" s="241" t="s">
        <x:v>6066</x:v>
      </x:c>
      <x:c r="G5290" s="240" t="str">
        <x:f>IF(MID(F5290,LEN(F5290)-2,1)="1","Earring",IF(MID(F5290,LEN(F5290)-2,1)="2","Necklace",IF(MID(F5290,LEN(F5290)-2,1)="3","Bracelet",IF(MID(F5290,LEN(F5290)-2,1)="4","Ring",IF(MID(F5290,LEN(F5290)-2,1)="5","Anklet","")))))</x:f>
        <x:v>Necklace</x:v>
      </x:c>
      <x:c r="H5290" s="240">
        <x:v>1</x:v>
      </x:c>
      <x:c r="I5290" s="495" t="s">
        <x:v>6487</x:v>
      </x:c>
    </x:row>
    <x:row r="5291" spans="3:9">
      <x:c r="C5291" s="241" t="s">
        <x:v>9068</x:v>
      </x:c>
      <x:c r="D5291" s="240" t="str">
        <x:f t="shared" si="146"/>
        <x:v>Earring</x:v>
      </x:c>
      <x:c r="E5291" s="240">
        <x:v>1</x:v>
      </x:c>
      <x:c r="F5291" s="241" t="s">
        <x:v>4398</x:v>
      </x:c>
      <x:c r="G5291" s="240" t="str">
        <x:f>IF(MID(F5291,LEN(F5291)-2,1)="1","Earring",IF(MID(F5291,LEN(F5291)-2,1)="2","Necklace",IF(MID(F5291,LEN(F5291)-2,1)="3","Bracelet",IF(MID(F5291,LEN(F5291)-2,1)="4","Ring",IF(MID(F5291,LEN(F5291)-2,1)="5","Anklet","")))))</x:f>
        <x:v>Bracelet</x:v>
      </x:c>
      <x:c r="H5291" s="240">
        <x:v>1</x:v>
      </x:c>
      <x:c r="I5291" s="495" t="s">
        <x:v>6487</x:v>
      </x:c>
    </x:row>
    <x:row r="5292" spans="3:9">
      <x:c r="C5292" s="241" t="s">
        <x:v>6214</x:v>
      </x:c>
      <x:c r="D5292" s="240" t="str">
        <x:f t="shared" si="146"/>
        <x:v>Earring</x:v>
      </x:c>
      <x:c r="E5292" s="240">
        <x:v>1</x:v>
      </x:c>
      <x:c r="F5292" s="241" t="s">
        <x:v>2091</x:v>
      </x:c>
      <x:c r="G5292" s="240" t="str">
        <x:f>IF(MID(F5292,LEN(F5292)-2,1)="1","Earring",IF(MID(F5292,LEN(F5292)-2,1)="2","Necklace",IF(MID(F5292,LEN(F5292)-2,1)="3","Bracelet",IF(MID(F5292,LEN(F5292)-2,1)="4","Ring",IF(MID(F5292,LEN(F5292)-2,1)="5","Anklet","")))))</x:f>
        <x:v>Necklace</x:v>
      </x:c>
      <x:c r="H5292" s="240">
        <x:v>1</x:v>
      </x:c>
      <x:c r="I5292" s="495" t="s">
        <x:v>6487</x:v>
      </x:c>
    </x:row>
    <x:row r="5293" spans="3:9">
      <x:c r="C5293" s="241" t="s">
        <x:v>5447</x:v>
      </x:c>
      <x:c r="D5293" s="240" t="str">
        <x:f t="shared" si="146"/>
        <x:v>Earring</x:v>
      </x:c>
      <x:c r="E5293" s="240">
        <x:v>1</x:v>
      </x:c>
      <x:c r="F5293" s="241" t="s">
        <x:v>5447</x:v>
      </x:c>
      <x:c r="G5293" s="240" t="str">
        <x:f>IF(MID(F5293,LEN(F5293)-2,1)="1","Earring",IF(MID(F5293,LEN(F5293)-2,1)="2","Necklace",IF(MID(F5293,LEN(F5293)-2,1)="3","Bracelet",IF(MID(F5293,LEN(F5293)-2,1)="4","Ring",IF(MID(F5293,LEN(F5293)-2,1)="5","Anklet","")))))</x:f>
        <x:v>Earring</x:v>
      </x:c>
      <x:c r="H5293" s="240">
        <x:v>1</x:v>
      </x:c>
      <x:c r="I5293" s="495"/>
    </x:row>
    <x:row r="5294" spans="3:9">
      <x:c r="C5294" s="241" t="s">
        <x:v>2196</x:v>
      </x:c>
      <x:c r="D5294" s="240" t="str">
        <x:f t="shared" si="146"/>
        <x:v>Earring</x:v>
      </x:c>
      <x:c r="E5294" s="240">
        <x:v>1</x:v>
      </x:c>
      <x:c r="F5294" s="241" t="s">
        <x:v>1957</x:v>
      </x:c>
      <x:c r="G5294" s="240" t="str">
        <x:f>IF(MID(F5294,LEN(F5294)-2,1)="1","Earring",IF(MID(F5294,LEN(F5294)-2,1)="2","Necklace",IF(MID(F5294,LEN(F5294)-2,1)="3","Bracelet",IF(MID(F5294,LEN(F5294)-2,1)="4","Ring",IF(MID(F5294,LEN(F5294)-2,1)="5","Anklet","")))))</x:f>
        <x:v>Ring</x:v>
      </x:c>
      <x:c r="H5294" s="240">
        <x:v>1</x:v>
      </x:c>
      <x:c r="I5294" s="495"/>
    </x:row>
    <x:row r="5295" spans="3:9">
      <x:c r="C5295" s="241" t="s">
        <x:v>1983</x:v>
      </x:c>
      <x:c r="D5295" s="240" t="str">
        <x:f t="shared" si="146"/>
        <x:v>Earring</x:v>
      </x:c>
      <x:c r="E5295" s="240">
        <x:v>1</x:v>
      </x:c>
      <x:c r="F5295" s="241" t="s">
        <x:v>2196</x:v>
      </x:c>
      <x:c r="G5295" s="240" t="str">
        <x:f>IF(MID(F5295,LEN(F5295)-2,1)="1","Earring",IF(MID(F5295,LEN(F5295)-2,1)="2","Necklace",IF(MID(F5295,LEN(F5295)-2,1)="3","Bracelet",IF(MID(F5295,LEN(F5295)-2,1)="4","Ring",IF(MID(F5295,LEN(F5295)-2,1)="5","Anklet","")))))</x:f>
        <x:v>Earring</x:v>
      </x:c>
      <x:c r="H5295" s="240">
        <x:v>1</x:v>
      </x:c>
      <x:c r="I5295" s="495" t="s">
        <x:v>10339</x:v>
      </x:c>
    </x:row>
    <x:row r="5296" spans="3:9">
      <x:c r="C5296" s="241" t="s">
        <x:v>6123</x:v>
      </x:c>
      <x:c r="D5296" s="240" t="str">
        <x:f t="shared" si="146"/>
        <x:v>Earring</x:v>
      </x:c>
      <x:c r="E5296" s="240">
        <x:v>1</x:v>
      </x:c>
      <x:c r="F5296" s="241" t="s">
        <x:v>12283</x:v>
      </x:c>
      <x:c r="G5296" s="240" t="str">
        <x:f>IF(MID(F5296,LEN(F5296)-2,1)="1","Earring",IF(MID(F5296,LEN(F5296)-2,1)="2","Necklace",IF(MID(F5296,LEN(F5296)-2,1)="3","Bracelet",IF(MID(F5296,LEN(F5296)-2,1)="4","Ring",IF(MID(F5296,LEN(F5296)-2,1)="5","Anklet","")))))</x:f>
        <x:v>Bracelet</x:v>
      </x:c>
      <x:c r="H5296" s="240">
        <x:v>1</x:v>
      </x:c>
      <x:c r="I5296" s="495" t="s">
        <x:v>10339</x:v>
      </x:c>
    </x:row>
    <x:row r="5297" spans="3:9">
      <x:c r="C5297" s="241" t="s">
        <x:v>8977</x:v>
      </x:c>
      <x:c r="D5297" s="240" t="s">
        <x:v>9210</x:v>
      </x:c>
      <x:c r="E5297" s="240">
        <x:v>1</x:v>
      </x:c>
      <x:c r="F5297" s="241" t="s">
        <x:v>9319</x:v>
      </x:c>
      <x:c r="G5297" s="240" t="str">
        <x:f>IF(MID(F5297,LEN(F5297)-2,1)="1","Earring",IF(MID(F5297,LEN(F5297)-2,1)="2","Necklace",IF(MID(F5297,LEN(F5297)-2,1)="3","Bracelet",IF(MID(F5297,LEN(F5297)-2,1)="4","Ring",IF(MID(F5297,LEN(F5297)-2,1)="5","Anklet","")))))</x:f>
        <x:v>Necklace</x:v>
      </x:c>
      <x:c r="H5297" s="240">
        <x:v>1</x:v>
      </x:c>
      <x:c r="I5297" s="495"/>
    </x:row>
    <x:row r="5298" spans="3:9">
      <x:c r="C5298" s="241" t="s">
        <x:v>6066</x:v>
      </x:c>
      <x:c r="D5298" s="240" t="str">
        <x:f t="shared" ref="D5298:D5303" si="147">IF(MID(C5298,LEN(C5298)-2,1)="1","Earring",IF(MID(C5298,LEN(C5298)-2,1)="2","Necklace",IF(MID(C5298,LEN(C5298)-2,1)="3","Bracelet",IF(MID(C5298,LEN(C5298)-2,1)="4","Ring",IF(MID(C5298,LEN(C5298)-2,1)="5","Anklet","")))))</x:f>
        <x:v>Necklace</x:v>
      </x:c>
      <x:c r="E5298" s="240">
        <x:v>1</x:v>
      </x:c>
      <x:c r="F5298" s="241" t="s">
        <x:v>1983</x:v>
      </x:c>
      <x:c r="G5298" s="240" t="str">
        <x:f>IF(MID(F5298,LEN(F5298)-2,1)="1","Earring",IF(MID(F5298,LEN(F5298)-2,1)="2","Necklace",IF(MID(F5298,LEN(F5298)-2,1)="3","Bracelet",IF(MID(F5298,LEN(F5298)-2,1)="4","Ring",IF(MID(F5298,LEN(F5298)-2,1)="5","Anklet","")))))</x:f>
        <x:v>Earring</x:v>
      </x:c>
      <x:c r="H5298" s="240">
        <x:v>1</x:v>
      </x:c>
      <x:c r="I5298" s="495"/>
    </x:row>
    <x:row r="5299" spans="3:9">
      <x:c r="C5299" s="241" t="s">
        <x:v>2091</x:v>
      </x:c>
      <x:c r="D5299" s="240" t="str">
        <x:f t="shared" si="147"/>
        <x:v>Necklace</x:v>
      </x:c>
      <x:c r="E5299" s="240">
        <x:v>1</x:v>
      </x:c>
      <x:c r="F5299" s="241" t="s">
        <x:v>6123</x:v>
      </x:c>
      <x:c r="G5299" s="240" t="str">
        <x:f>IF(MID(F5299,LEN(F5299)-2,1)="1","Earring",IF(MID(F5299,LEN(F5299)-2,1)="2","Necklace",IF(MID(F5299,LEN(F5299)-2,1)="3","Bracelet",IF(MID(F5299,LEN(F5299)-2,1)="4","Ring",IF(MID(F5299,LEN(F5299)-2,1)="5","Anklet","")))))</x:f>
        <x:v>Earring</x:v>
      </x:c>
      <x:c r="H5299" s="240">
        <x:v>1</x:v>
      </x:c>
      <x:c r="I5299" s="495"/>
    </x:row>
    <x:row r="5300" spans="3:9">
      <x:c r="C5300" s="241" t="s">
        <x:v>9319</x:v>
      </x:c>
      <x:c r="D5300" s="240" t="str">
        <x:f t="shared" si="147"/>
        <x:v>Necklace</x:v>
      </x:c>
      <x:c r="E5300" s="240">
        <x:v>1</x:v>
      </x:c>
      <x:c r="F5300" s="241" t="s">
        <x:v>8977</x:v>
      </x:c>
      <x:c r="G5300" s="240" t="s">
        <x:v>9210</x:v>
      </x:c>
      <x:c r="H5300" s="240">
        <x:v>1</x:v>
      </x:c>
      <x:c r="I5300" s="495"/>
    </x:row>
    <x:row r="5301" spans="3:9">
      <x:c r="C5301" s="241" t="s">
        <x:v>11914</x:v>
      </x:c>
      <x:c r="D5301" s="240" t="str">
        <x:f t="shared" si="147"/>
        <x:v>Necklace</x:v>
      </x:c>
      <x:c r="E5301" s="240">
        <x:v>1</x:v>
      </x:c>
      <x:c r="F5301" s="241" t="s">
        <x:v>11731</x:v>
      </x:c>
      <x:c r="G5301" s="240" t="s">
        <x:v>4007</x:v>
      </x:c>
      <x:c r="H5301" s="240">
        <x:v>2</x:v>
      </x:c>
      <x:c r="I5301" s="495"/>
    </x:row>
    <x:row r="5302" spans="3:9">
      <x:c r="C5302" s="241" t="s">
        <x:v>2309</x:v>
      </x:c>
      <x:c r="D5302" s="240" t="str">
        <x:f t="shared" si="147"/>
        <x:v>Necklace</x:v>
      </x:c>
      <x:c r="E5302" s="240">
        <x:v>1</x:v>
      </x:c>
      <x:c r="F5302" s="241" t="s">
        <x:v>11914</x:v>
      </x:c>
      <x:c r="G5302" s="240" t="str">
        <x:f>IF(MID(F5302,LEN(F5302)-2,1)="1","Earring",IF(MID(F5302,LEN(F5302)-2,1)="2","Necklace",IF(MID(F5302,LEN(F5302)-2,1)="3","Bracelet",IF(MID(F5302,LEN(F5302)-2,1)="4","Ring",IF(MID(F5302,LEN(F5302)-2,1)="5","Anklet","")))))</x:f>
        <x:v>Necklace</x:v>
      </x:c>
      <x:c r="H5302" s="240">
        <x:v>1</x:v>
      </x:c>
      <x:c r="I5302" s="495"/>
    </x:row>
    <x:row r="5303" spans="3:9">
      <x:c r="C5303" s="241" t="s">
        <x:v>1957</x:v>
      </x:c>
      <x:c r="D5303" s="240" t="str">
        <x:f t="shared" si="147"/>
        <x:v>Ring</x:v>
      </x:c>
      <x:c r="E5303" s="240">
        <x:v>1</x:v>
      </x:c>
      <x:c r="F5303" s="241" t="s">
        <x:v>2309</x:v>
      </x:c>
      <x:c r="G5303" s="240" t="str">
        <x:f>IF(MID(F5303,LEN(F5303)-2,1)="1","Earring",IF(MID(F5303,LEN(F5303)-2,1)="2","Necklace",IF(MID(F5303,LEN(F5303)-2,1)="3","Bracelet",IF(MID(F5303,LEN(F5303)-2,1)="4","Ring",IF(MID(F5303,LEN(F5303)-2,1)="5","Anklet","")))))</x:f>
        <x:v>Necklace</x:v>
      </x:c>
      <x:c r="H5303" s="240">
        <x:v>1</x:v>
      </x:c>
      <x:c r="I5303" s="495"/>
    </x:row>
    <x:row r="5304" spans="5:5">
      <x:c r="E5304" s="240">
        <x:f>SUM(E5285:E5303)</x:f>
        <x:v>20</x:v>
      </x:c>
    </x:row>
    <x:row r="5305" spans="1:9">
      <x:c r="A5305" s="232">
        <x:v>46086</x:v>
      </x:c>
      <x:c r="B5305" s="499" t="s">
        <x:v>10335</x:v>
      </x:c>
      <x:c r="C5305" s="241" t="s">
        <x:v>11591</x:v>
      </x:c>
      <x:c r="D5305" s="240" t="s">
        <x:v>4007</x:v>
      </x:c>
      <x:c r="E5305" s="240">
        <x:v>1</x:v>
      </x:c>
      <x:c r="F5305" s="241" t="s">
        <x:v>8460</x:v>
      </x:c>
      <x:c r="G5305" s="240" t="str">
        <x:f>IF(MID(F5305,LEN(F5305)-2,1)="1","Earring",IF(MID(F5305,LEN(F5305)-2,1)="2","Necklace",IF(MID(F5305,LEN(F5305)-2,1)="3","Bracelet",IF(MID(F5305,LEN(F5305)-2,1)="4","Ring",IF(MID(F5305,LEN(F5305)-2,1)="5","Anklet","")))))</x:f>
        <x:v>Necklace</x:v>
      </x:c>
      <x:c r="H5305" s="240">
        <x:v>1</x:v>
      </x:c>
      <x:c r="I5305" s="495" t="s">
        <x:v>6487</x:v>
      </x:c>
    </x:row>
    <x:row r="5306" spans="3:9">
      <x:c r="C5306" s="241" t="s">
        <x:v>11660</x:v>
      </x:c>
      <x:c r="D5306" s="240" t="s">
        <x:v>4007</x:v>
      </x:c>
      <x:c r="E5306" s="240">
        <x:v>1</x:v>
      </x:c>
      <x:c r="F5306" s="241" t="s">
        <x:v>8461</x:v>
      </x:c>
      <x:c r="G5306" s="240" t="str">
        <x:f>IF(MID(F5306,LEN(F5306)-2,1)="1","Earring",IF(MID(F5306,LEN(F5306)-2,1)="2","Necklace",IF(MID(F5306,LEN(F5306)-2,1)="3","Bracelet",IF(MID(F5306,LEN(F5306)-2,1)="4","Ring",IF(MID(F5306,LEN(F5306)-2,1)="5","Anklet","")))))</x:f>
        <x:v>Necklace</x:v>
      </x:c>
      <x:c r="H5306" s="240">
        <x:v>1</x:v>
      </x:c>
      <x:c r="I5306" s="495" t="s">
        <x:v>10339</x:v>
      </x:c>
    </x:row>
    <x:row r="5307" spans="3:9">
      <x:c r="C5307" s="241" t="s">
        <x:v>4594</x:v>
      </x:c>
      <x:c r="D5307" s="240" t="str">
        <x:f t="shared" ref="D5307:D5312" si="148">IF(MID(C5307,LEN(C5307)-2,1)="1","Earring",IF(MID(C5307,LEN(C5307)-2,1)="2","Necklace",IF(MID(C5307,LEN(C5307)-2,1)="3","Bracelet",IF(MID(C5307,LEN(C5307)-2,1)="4","Ring",IF(MID(C5307,LEN(C5307)-2,1)="5","Anklet","")))))</x:f>
        <x:v>Bracelet</x:v>
      </x:c>
      <x:c r="E5307" s="240">
        <x:v>1</x:v>
      </x:c>
      <x:c r="F5307" s="241" t="s">
        <x:v>4507</x:v>
      </x:c>
      <x:c r="G5307" s="240" t="str">
        <x:f>IF(MID(F5307,LEN(F5307)-2,1)="1","Earring",IF(MID(F5307,LEN(F5307)-2,1)="2","Necklace",IF(MID(F5307,LEN(F5307)-2,1)="3","Bracelet",IF(MID(F5307,LEN(F5307)-2,1)="4","Ring",IF(MID(F5307,LEN(F5307)-2,1)="5","Anklet","")))))</x:f>
        <x:v>Earring</x:v>
      </x:c>
      <x:c r="H5307" s="240">
        <x:v>1</x:v>
      </x:c>
      <x:c r="I5307" s="495"/>
    </x:row>
    <x:row r="5308" spans="3:9">
      <x:c r="C5308" s="241" t="s">
        <x:v>2408</x:v>
      </x:c>
      <x:c r="D5308" s="240" t="str">
        <x:f t="shared" si="148"/>
        <x:v>Bracelet</x:v>
      </x:c>
      <x:c r="E5308" s="240">
        <x:v>2</x:v>
      </x:c>
      <x:c r="F5308" s="241" t="s">
        <x:v>9143</x:v>
      </x:c>
      <x:c r="G5308" s="240" t="str">
        <x:f>IF(MID(F5308,LEN(F5308)-2,1)="1","Earring",IF(MID(F5308,LEN(F5308)-2,1)="2","Necklace",IF(MID(F5308,LEN(F5308)-2,1)="3","Bracelet",IF(MID(F5308,LEN(F5308)-2,1)="4","Ring",IF(MID(F5308,LEN(F5308)-2,1)="5","Anklet","")))))</x:f>
        <x:v>Earring</x:v>
      </x:c>
      <x:c r="H5308" s="240">
        <x:v>1</x:v>
      </x:c>
      <x:c r="I5308" s="495" t="s">
        <x:v>6487</x:v>
      </x:c>
    </x:row>
    <x:row r="5309" spans="3:9">
      <x:c r="C5309" s="241" t="s">
        <x:v>12408</x:v>
      </x:c>
      <x:c r="D5309" s="240" t="str">
        <x:f t="shared" si="148"/>
        <x:v>Bracelet</x:v>
      </x:c>
      <x:c r="E5309" s="240">
        <x:v>1</x:v>
      </x:c>
      <x:c r="F5309" s="241" t="s">
        <x:v>9231</x:v>
      </x:c>
      <x:c r="G5309" s="240" t="str">
        <x:f>IF(MID(F5309,LEN(F5309)-2,1)="1","Earring",IF(MID(F5309,LEN(F5309)-2,1)="2","Necklace",IF(MID(F5309,LEN(F5309)-2,1)="3","Bracelet",IF(MID(F5309,LEN(F5309)-2,1)="4","Ring",IF(MID(F5309,LEN(F5309)-2,1)="5","Anklet","")))))</x:f>
        <x:v>Earring</x:v>
      </x:c>
      <x:c r="H5309" s="240">
        <x:v>1</x:v>
      </x:c>
      <x:c r="I5309" s="495" t="s">
        <x:v>6487</x:v>
      </x:c>
    </x:row>
    <x:row r="5310" spans="3:9">
      <x:c r="C5310" s="241" t="s">
        <x:v>4507</x:v>
      </x:c>
      <x:c r="D5310" s="240" t="str">
        <x:f t="shared" si="148"/>
        <x:v>Earring</x:v>
      </x:c>
      <x:c r="E5310" s="240">
        <x:v>1</x:v>
      </x:c>
      <x:c r="F5310" s="241" t="s">
        <x:v>6263</x:v>
      </x:c>
      <x:c r="G5310" s="240" t="s">
        <x:v>9210</x:v>
      </x:c>
      <x:c r="H5310" s="240">
        <x:v>1</x:v>
      </x:c>
      <x:c r="I5310" s="495" t="s">
        <x:v>6487</x:v>
      </x:c>
    </x:row>
    <x:row r="5311" spans="3:9">
      <x:c r="C5311" s="241" t="s">
        <x:v>9143</x:v>
      </x:c>
      <x:c r="D5311" s="240" t="str">
        <x:f t="shared" si="148"/>
        <x:v>Earring</x:v>
      </x:c>
      <x:c r="E5311" s="240">
        <x:v>1</x:v>
      </x:c>
      <x:c r="F5311" s="241" t="s">
        <x:v>9305</x:v>
      </x:c>
      <x:c r="G5311" s="240" t="str">
        <x:f>IF(MID(F5311,LEN(F5311)-2,1)="1","Earring",IF(MID(F5311,LEN(F5311)-2,1)="2","Necklace",IF(MID(F5311,LEN(F5311)-2,1)="3","Bracelet",IF(MID(F5311,LEN(F5311)-2,1)="4","Ring",IF(MID(F5311,LEN(F5311)-2,1)="5","Anklet","")))))</x:f>
        <x:v>Necklace</x:v>
      </x:c>
      <x:c r="H5311" s="240">
        <x:v>1</x:v>
      </x:c>
      <x:c r="I5311" s="495"/>
    </x:row>
    <x:row r="5312" spans="3:9">
      <x:c r="C5312" s="241" t="s">
        <x:v>9231</x:v>
      </x:c>
      <x:c r="D5312" s="240" t="str">
        <x:f t="shared" si="148"/>
        <x:v>Earring</x:v>
      </x:c>
      <x:c r="E5312" s="240">
        <x:v>1</x:v>
      </x:c>
      <x:c r="F5312" s="241" t="s">
        <x:v>4594</x:v>
      </x:c>
      <x:c r="G5312" s="240" t="str">
        <x:f>IF(MID(F5312,LEN(F5312)-2,1)="1","Earring",IF(MID(F5312,LEN(F5312)-2,1)="2","Necklace",IF(MID(F5312,LEN(F5312)-2,1)="3","Bracelet",IF(MID(F5312,LEN(F5312)-2,1)="4","Ring",IF(MID(F5312,LEN(F5312)-2,1)="5","Anklet","")))))</x:f>
        <x:v>Bracelet</x:v>
      </x:c>
      <x:c r="H5312" s="240">
        <x:v>1</x:v>
      </x:c>
      <x:c r="I5312" s="495"/>
    </x:row>
    <x:row r="5313" spans="3:9">
      <x:c r="C5313" s="241" t="s">
        <x:v>6263</x:v>
      </x:c>
      <x:c r="D5313" s="240" t="s">
        <x:v>9210</x:v>
      </x:c>
      <x:c r="E5313" s="240">
        <x:v>1</x:v>
      </x:c>
      <x:c r="F5313" s="241" t="s">
        <x:v>6137</x:v>
      </x:c>
      <x:c r="G5313" s="240" t="str">
        <x:f>IF(MID(F5313,LEN(F5313)-2,1)="1","Earring",IF(MID(F5313,LEN(F5313)-2,1)="2","Necklace",IF(MID(F5313,LEN(F5313)-2,1)="3","Bracelet",IF(MID(F5313,LEN(F5313)-2,1)="4","Ring",IF(MID(F5313,LEN(F5313)-2,1)="5","Anklet","")))))</x:f>
        <x:v>Necklace</x:v>
      </x:c>
      <x:c r="H5313" s="240">
        <x:v>1</x:v>
      </x:c>
      <x:c r="I5313" s="495" t="s">
        <x:v>6487</x:v>
      </x:c>
    </x:row>
    <x:row r="5314" spans="3:9">
      <x:c r="C5314" s="241" t="s">
        <x:v>8977</x:v>
      </x:c>
      <x:c r="D5314" s="240" t="s">
        <x:v>9210</x:v>
      </x:c>
      <x:c r="E5314" s="240">
        <x:v>1</x:v>
      </x:c>
      <x:c r="F5314" s="241" t="s">
        <x:v>2408</x:v>
      </x:c>
      <x:c r="G5314" s="240" t="str">
        <x:f>IF(MID(F5314,LEN(F5314)-2,1)="1","Earring",IF(MID(F5314,LEN(F5314)-2,1)="2","Necklace",IF(MID(F5314,LEN(F5314)-2,1)="3","Bracelet",IF(MID(F5314,LEN(F5314)-2,1)="4","Ring",IF(MID(F5314,LEN(F5314)-2,1)="5","Anklet","")))))</x:f>
        <x:v>Bracelet</x:v>
      </x:c>
      <x:c r="H5314" s="240">
        <x:v>2</x:v>
      </x:c>
      <x:c r="I5314" s="495"/>
    </x:row>
    <x:row r="5315" spans="3:9">
      <x:c r="C5315" s="241" t="s">
        <x:v>9064</x:v>
      </x:c>
      <x:c r="D5315" s="240" t="s">
        <x:v>9210</x:v>
      </x:c>
      <x:c r="E5315" s="240">
        <x:v>1</x:v>
      </x:c>
      <x:c r="F5315" s="241" t="s">
        <x:v>11586</x:v>
      </x:c>
      <x:c r="G5315" s="240" t="str">
        <x:f>IF(MID(F5315,LEN(F5315)-2,1)="1","Earring",IF(MID(F5315,LEN(F5315)-2,1)="2","Necklace",IF(MID(F5315,LEN(F5315)-2,1)="3","Bracelet",IF(MID(F5315,LEN(F5315)-2,1)="4","Ring",IF(MID(F5315,LEN(F5315)-2,1)="5","Anklet","")))))</x:f>
        <x:v>Ring</x:v>
      </x:c>
      <x:c r="H5315" s="240">
        <x:v>1</x:v>
      </x:c>
      <x:c r="I5315" s="495"/>
    </x:row>
    <x:row r="5316" spans="3:9">
      <x:c r="C5316" s="241" t="s">
        <x:v>8461</x:v>
      </x:c>
      <x:c r="D5316" s="240" t="str">
        <x:f t="shared" ref="D5316:D5321" si="149">IF(MID(C5316,LEN(C5316)-2,1)="1","Earring",IF(MID(C5316,LEN(C5316)-2,1)="2","Necklace",IF(MID(C5316,LEN(C5316)-2,1)="3","Bracelet",IF(MID(C5316,LEN(C5316)-2,1)="4","Ring",IF(MID(C5316,LEN(C5316)-2,1)="5","Anklet","")))))</x:f>
        <x:v>Necklace</x:v>
      </x:c>
      <x:c r="E5316" s="240">
        <x:v>1</x:v>
      </x:c>
      <x:c r="F5316" s="241" t="s">
        <x:v>6043</x:v>
      </x:c>
      <x:c r="G5316" s="240" t="str">
        <x:f>IF(MID(F5316,LEN(F5316)-2,1)="1","Earring",IF(MID(F5316,LEN(F5316)-2,1)="2","Necklace",IF(MID(F5316,LEN(F5316)-2,1)="3","Bracelet",IF(MID(F5316,LEN(F5316)-2,1)="4","Ring",IF(MID(F5316,LEN(F5316)-2,1)="5","Anklet","")))))</x:f>
        <x:v>Necklace</x:v>
      </x:c>
      <x:c r="H5316" s="240">
        <x:v>1</x:v>
      </x:c>
      <x:c r="I5316" s="495"/>
    </x:row>
    <x:row r="5317" spans="3:9">
      <x:c r="C5317" s="241" t="s">
        <x:v>9305</x:v>
      </x:c>
      <x:c r="D5317" s="240" t="str">
        <x:f t="shared" si="149"/>
        <x:v>Necklace</x:v>
      </x:c>
      <x:c r="E5317" s="240">
        <x:v>1</x:v>
      </x:c>
      <x:c r="F5317" s="241" t="s">
        <x:v>8977</x:v>
      </x:c>
      <x:c r="G5317" s="240" t="s">
        <x:v>9210</x:v>
      </x:c>
      <x:c r="H5317" s="240">
        <x:v>1</x:v>
      </x:c>
      <x:c r="I5317" s="495"/>
    </x:row>
    <x:row r="5318" spans="3:9">
      <x:c r="C5318" s="241" t="s">
        <x:v>6137</x:v>
      </x:c>
      <x:c r="D5318" s="240" t="str">
        <x:f t="shared" si="149"/>
        <x:v>Necklace</x:v>
      </x:c>
      <x:c r="E5318" s="240">
        <x:v>1</x:v>
      </x:c>
      <x:c r="F5318" s="241" t="s">
        <x:v>12408</x:v>
      </x:c>
      <x:c r="G5318" s="240" t="str">
        <x:f>IF(MID(F5318,LEN(F5318)-2,1)="1","Earring",IF(MID(F5318,LEN(F5318)-2,1)="2","Necklace",IF(MID(F5318,LEN(F5318)-2,1)="3","Bracelet",IF(MID(F5318,LEN(F5318)-2,1)="4","Ring",IF(MID(F5318,LEN(F5318)-2,1)="5","Anklet","")))))</x:f>
        <x:v>Bracelet</x:v>
      </x:c>
      <x:c r="H5318" s="240">
        <x:v>1</x:v>
      </x:c>
      <x:c r="I5318" s="495"/>
    </x:row>
    <x:row r="5319" spans="3:9">
      <x:c r="C5319" s="241" t="s">
        <x:v>8460</x:v>
      </x:c>
      <x:c r="D5319" s="240" t="str">
        <x:f t="shared" si="149"/>
        <x:v>Necklace</x:v>
      </x:c>
      <x:c r="E5319" s="240">
        <x:v>1</x:v>
      </x:c>
      <x:c r="F5319" s="241" t="s">
        <x:v>11591</x:v>
      </x:c>
      <x:c r="G5319" s="240" t="s">
        <x:v>4007</x:v>
      </x:c>
      <x:c r="H5319" s="240">
        <x:v>1</x:v>
      </x:c>
      <x:c r="I5319" s="495"/>
    </x:row>
    <x:row r="5320" spans="3:9">
      <x:c r="C5320" s="241" t="s">
        <x:v>6043</x:v>
      </x:c>
      <x:c r="D5320" s="240" t="str">
        <x:f t="shared" si="149"/>
        <x:v>Necklace</x:v>
      </x:c>
      <x:c r="E5320" s="240">
        <x:v>1</x:v>
      </x:c>
      <x:c r="F5320" s="241" t="s">
        <x:v>11660</x:v>
      </x:c>
      <x:c r="G5320" s="240" t="s">
        <x:v>4007</x:v>
      </x:c>
      <x:c r="H5320" s="240">
        <x:v>1</x:v>
      </x:c>
      <x:c r="I5320" s="495"/>
    </x:row>
    <x:row r="5321" spans="3:9">
      <x:c r="C5321" s="241" t="s">
        <x:v>11586</x:v>
      </x:c>
      <x:c r="D5321" s="240" t="str">
        <x:f t="shared" si="149"/>
        <x:v>Ring</x:v>
      </x:c>
      <x:c r="E5321" s="240">
        <x:v>1</x:v>
      </x:c>
      <x:c r="F5321" s="241" t="s">
        <x:v>9064</x:v>
      </x:c>
      <x:c r="G5321" s="240" t="s">
        <x:v>9210</x:v>
      </x:c>
      <x:c r="H5321" s="240">
        <x:v>1</x:v>
      </x:c>
      <x:c r="I5321" s="495"/>
    </x:row>
    <x:row r="5322" spans="5:5">
      <x:c r="E5322" s="240">
        <x:f>SUM(E5305:E5321)</x:f>
        <x:v>18</x:v>
      </x:c>
    </x:row>
    <x:row r="5323" spans="1:11">
      <x:c r="A5323" s="232">
        <x:v>46087</x:v>
      </x:c>
      <x:c r="B5323" s="499" t="s">
        <x:v>10292</x:v>
      </x:c>
      <x:c r="C5323" s="241" t="s">
        <x:v>6077</x:v>
      </x:c>
      <x:c r="D5323" s="240" t="str">
        <x:f t="shared" ref="D5323:D5334" si="150">IF(MID(C5323,LEN(C5323)-2,1)="1","Earring",IF(MID(C5323,LEN(C5323)-2,1)="2","Necklace",IF(MID(C5323,LEN(C5323)-2,1)="3","Bracelet",IF(MID(C5323,LEN(C5323)-2,1)="4","Ring",IF(MID(C5323,LEN(C5323)-2,1)="5","Anklet","")))))</x:f>
        <x:v>Earring</x:v>
      </x:c>
      <x:c r="E5323" s="240">
        <x:v>1</x:v>
      </x:c>
      <x:c r="F5323" s="241" t="s">
        <x:v>6018</x:v>
      </x:c>
      <x:c r="G5323" s="240" t="str">
        <x:f>IF(MID(F5323,LEN(F5323)-2,1)="1","Earring",IF(MID(F5323,LEN(F5323)-2,1)="2","Necklace",IF(MID(F5323,LEN(F5323)-2,1)="3","Bracelet",IF(MID(F5323,LEN(F5323)-2,1)="4","Ring",IF(MID(F5323,LEN(F5323)-2,1)="5","Anklet","")))))</x:f>
        <x:v>Ring</x:v>
      </x:c>
      <x:c r="H5323" s="240">
        <x:v>1</x:v>
      </x:c>
      <x:c r="I5323" s="495" t="s">
        <x:v>6487</x:v>
      </x:c>
      <x:c r="J5323" s="240" t="s">
        <x:v>12607</x:v>
      </x:c>
      <x:c r="K5323" s="240">
        <x:v>160</x:v>
      </x:c>
    </x:row>
    <x:row r="5324" spans="3:11">
      <x:c r="C5324" s="241" t="s">
        <x:v>4343</x:v>
      </x:c>
      <x:c r="D5324" s="240" t="str">
        <x:f t="shared" si="150"/>
        <x:v>Earring</x:v>
      </x:c>
      <x:c r="E5324" s="240">
        <x:v>1</x:v>
      </x:c>
      <x:c r="F5324" s="241" t="s">
        <x:v>8397</x:v>
      </x:c>
      <x:c r="G5324" s="240" t="str">
        <x:f>IF(MID(F5324,LEN(F5324)-2,1)="1","Earring",IF(MID(F5324,LEN(F5324)-2,1)="2","Necklace",IF(MID(F5324,LEN(F5324)-2,1)="3","Bracelet",IF(MID(F5324,LEN(F5324)-2,1)="4","Ring",IF(MID(F5324,LEN(F5324)-2,1)="5","Anklet","")))))</x:f>
        <x:v>Necklace</x:v>
      </x:c>
      <x:c r="H5324" s="240">
        <x:v>1</x:v>
      </x:c>
      <x:c r="I5324" s="495" t="s">
        <x:v>6487</x:v>
      </x:c>
      <x:c r="J5324" s="240" t="s">
        <x:v>10384</x:v>
      </x:c>
      <x:c r="K5324" s="240">
        <x:v>310</x:v>
      </x:c>
    </x:row>
    <x:row r="5325" spans="3:11">
      <x:c r="C5325" s="241" t="s">
        <x:v>4453</x:v>
      </x:c>
      <x:c r="D5325" s="240" t="str">
        <x:f t="shared" si="150"/>
        <x:v>Earring</x:v>
      </x:c>
      <x:c r="E5325" s="240">
        <x:v>1</x:v>
      </x:c>
      <x:c r="F5325" s="241" t="s">
        <x:v>6077</x:v>
      </x:c>
      <x:c r="G5325" s="240" t="str">
        <x:f>IF(MID(F5325,LEN(F5325)-2,1)="1","Earring",IF(MID(F5325,LEN(F5325)-2,1)="2","Necklace",IF(MID(F5325,LEN(F5325)-2,1)="3","Bracelet",IF(MID(F5325,LEN(F5325)-2,1)="4","Ring",IF(MID(F5325,LEN(F5325)-2,1)="5","Anklet","")))))</x:f>
        <x:v>Earring</x:v>
      </x:c>
      <x:c r="H5325" s="240">
        <x:v>1</x:v>
      </x:c>
      <x:c r="I5325" s="495" t="s">
        <x:v>10339</x:v>
      </x:c>
      <x:c r="J5325" s="240" t="s">
        <x:v>10384</x:v>
      </x:c>
      <x:c r="K5325" s="240">
        <x:v>100</x:v>
      </x:c>
    </x:row>
    <x:row r="5326" spans="3:11">
      <x:c r="C5326" s="241" t="s">
        <x:v>6317</x:v>
      </x:c>
      <x:c r="D5326" s="240" t="str">
        <x:f t="shared" si="150"/>
        <x:v>Earring</x:v>
      </x:c>
      <x:c r="E5326" s="240">
        <x:v>1</x:v>
      </x:c>
      <x:c r="F5326" s="241" t="s">
        <x:v>2225</x:v>
      </x:c>
      <x:c r="G5326" s="240" t="str">
        <x:f>IF(MID(F5326,LEN(F5326)-2,1)="1","Earring",IF(MID(F5326,LEN(F5326)-2,1)="2","Necklace",IF(MID(F5326,LEN(F5326)-2,1)="3","Bracelet",IF(MID(F5326,LEN(F5326)-2,1)="4","Ring",IF(MID(F5326,LEN(F5326)-2,1)="5","Anklet","")))))</x:f>
        <x:v>Necklace</x:v>
      </x:c>
      <x:c r="H5326" s="240">
        <x:v>1</x:v>
      </x:c>
      <x:c r="I5326" s="495"/>
      <x:c r="J5326" s="240" t="s">
        <x:v>10384</x:v>
      </x:c>
      <x:c r="K5326" s="240">
        <x:v>290</x:v>
      </x:c>
    </x:row>
    <x:row r="5327" spans="3:11">
      <x:c r="C5327" s="241" t="s">
        <x:v>8400</x:v>
      </x:c>
      <x:c r="D5327" s="240" t="str">
        <x:f t="shared" si="150"/>
        <x:v>Earring</x:v>
      </x:c>
      <x:c r="E5327" s="240">
        <x:v>1</x:v>
      </x:c>
      <x:c r="F5327" s="241" t="s">
        <x:v>4343</x:v>
      </x:c>
      <x:c r="G5327" s="240" t="str">
        <x:f>IF(MID(F5327,LEN(F5327)-2,1)="1","Earring",IF(MID(F5327,LEN(F5327)-2,1)="2","Necklace",IF(MID(F5327,LEN(F5327)-2,1)="3","Bracelet",IF(MID(F5327,LEN(F5327)-2,1)="4","Ring",IF(MID(F5327,LEN(F5327)-2,1)="5","Anklet","")))))</x:f>
        <x:v>Earring</x:v>
      </x:c>
      <x:c r="H5327" s="240">
        <x:v>1</x:v>
      </x:c>
      <x:c r="I5327" s="495" t="s">
        <x:v>10339</x:v>
      </x:c>
      <x:c r="J5327" s="240" t="s">
        <x:v>10384</x:v>
      </x:c>
      <x:c r="K5327" s="240">
        <x:v>100</x:v>
      </x:c>
    </x:row>
    <x:row r="5328" spans="3:11">
      <x:c r="C5328" s="241" t="s">
        <x:v>4460</x:v>
      </x:c>
      <x:c r="D5328" s="240" t="str">
        <x:f t="shared" si="150"/>
        <x:v>Earring</x:v>
      </x:c>
      <x:c r="E5328" s="240">
        <x:v>2</x:v>
      </x:c>
      <x:c r="F5328" s="241" t="s">
        <x:v>5918</x:v>
      </x:c>
      <x:c r="G5328" s="240" t="str">
        <x:f>IF(MID(F5328,LEN(F5328)-2,1)="1","Earring",IF(MID(F5328,LEN(F5328)-2,1)="2","Necklace",IF(MID(F5328,LEN(F5328)-2,1)="3","Bracelet",IF(MID(F5328,LEN(F5328)-2,1)="4","Ring",IF(MID(F5328,LEN(F5328)-2,1)="5","Anklet","")))))</x:f>
        <x:v>Necklace</x:v>
      </x:c>
      <x:c r="H5328" s="240">
        <x:v>1</x:v>
      </x:c>
      <x:c r="I5328" s="495" t="s">
        <x:v>10339</x:v>
      </x:c>
      <x:c r="J5328" s="240" t="s">
        <x:v>10384</x:v>
      </x:c>
      <x:c r="K5328" s="240">
        <x:v>180</x:v>
      </x:c>
    </x:row>
    <x:row r="5329" spans="3:11">
      <x:c r="C5329" s="241" t="s">
        <x:v>9064</x:v>
      </x:c>
      <x:c r="D5329" s="240" t="s">
        <x:v>9210</x:v>
      </x:c>
      <x:c r="E5329" s="240">
        <x:v>1</x:v>
      </x:c>
      <x:c r="F5329" s="241" t="s">
        <x:v>4453</x:v>
      </x:c>
      <x:c r="G5329" s="240" t="str">
        <x:f>IF(MID(F5329,LEN(F5329)-2,1)="1","Earring",IF(MID(F5329,LEN(F5329)-2,1)="2","Necklace",IF(MID(F5329,LEN(F5329)-2,1)="3","Bracelet",IF(MID(F5329,LEN(F5329)-2,1)="4","Ring",IF(MID(F5329,LEN(F5329)-2,1)="5","Anklet","")))))</x:f>
        <x:v>Earring</x:v>
      </x:c>
      <x:c r="H5329" s="240">
        <x:v>1</x:v>
      </x:c>
      <x:c r="I5329" s="495"/>
      <x:c r="J5329" s="240" t="s">
        <x:v>10384</x:v>
      </x:c>
      <x:c r="K5329" s="240">
        <x:v>120</x:v>
      </x:c>
    </x:row>
    <x:row r="5330" spans="3:11">
      <x:c r="C5330" s="241" t="s">
        <x:v>8397</x:v>
      </x:c>
      <x:c r="D5330" s="240" t="str">
        <x:f t="shared" si="150"/>
        <x:v>Necklace</x:v>
      </x:c>
      <x:c r="E5330" s="240">
        <x:v>1</x:v>
      </x:c>
      <x:c r="F5330" s="241" t="s">
        <x:v>6317</x:v>
      </x:c>
      <x:c r="G5330" s="240" t="str">
        <x:f>IF(MID(F5330,LEN(F5330)-2,1)="1","Earring",IF(MID(F5330,LEN(F5330)-2,1)="2","Necklace",IF(MID(F5330,LEN(F5330)-2,1)="3","Bracelet",IF(MID(F5330,LEN(F5330)-2,1)="4","Ring",IF(MID(F5330,LEN(F5330)-2,1)="5","Anklet","")))))</x:f>
        <x:v>Earring</x:v>
      </x:c>
      <x:c r="H5330" s="240">
        <x:v>1</x:v>
      </x:c>
      <x:c r="I5330" s="495" t="s">
        <x:v>10339</x:v>
      </x:c>
      <x:c r="J5330" s="240" t="s">
        <x:v>10384</x:v>
      </x:c>
      <x:c r="K5330" s="240">
        <x:v>150</x:v>
      </x:c>
    </x:row>
    <x:row r="5331" spans="3:11">
      <x:c r="C5331" s="241" t="s">
        <x:v>2225</x:v>
      </x:c>
      <x:c r="D5331" s="240" t="str">
        <x:f t="shared" si="150"/>
        <x:v>Necklace</x:v>
      </x:c>
      <x:c r="E5331" s="240">
        <x:v>1</x:v>
      </x:c>
      <x:c r="F5331" s="241" t="s">
        <x:v>8400</x:v>
      </x:c>
      <x:c r="G5331" s="240" t="str">
        <x:f>IF(MID(F5331,LEN(F5331)-2,1)="1","Earring",IF(MID(F5331,LEN(F5331)-2,1)="2","Necklace",IF(MID(F5331,LEN(F5331)-2,1)="3","Bracelet",IF(MID(F5331,LEN(F5331)-2,1)="4","Ring",IF(MID(F5331,LEN(F5331)-2,1)="5","Anklet","")))))</x:f>
        <x:v>Earring</x:v>
      </x:c>
      <x:c r="H5331" s="240">
        <x:v>1</x:v>
      </x:c>
      <x:c r="I5331" s="495"/>
      <x:c r="J5331" s="240" t="s">
        <x:v>4183</x:v>
      </x:c>
      <x:c r="K5331" s="240">
        <x:v>150</x:v>
      </x:c>
    </x:row>
    <x:row r="5332" spans="3:11">
      <x:c r="C5332" s="241" t="s">
        <x:v>5918</x:v>
      </x:c>
      <x:c r="D5332" s="240" t="str">
        <x:f t="shared" si="150"/>
        <x:v>Necklace</x:v>
      </x:c>
      <x:c r="E5332" s="240">
        <x:v>1</x:v>
      </x:c>
      <x:c r="F5332" s="241" t="s">
        <x:v>2111</x:v>
      </x:c>
      <x:c r="G5332" s="240" t="str">
        <x:f>IF(MID(F5332,LEN(F5332)-2,1)="1","Earring",IF(MID(F5332,LEN(F5332)-2,1)="2","Necklace",IF(MID(F5332,LEN(F5332)-2,1)="3","Bracelet",IF(MID(F5332,LEN(F5332)-2,1)="4","Ring",IF(MID(F5332,LEN(F5332)-2,1)="5","Anklet","")))))</x:f>
        <x:v>Ring</x:v>
      </x:c>
      <x:c r="H5332" s="240">
        <x:v>1</x:v>
      </x:c>
      <x:c r="I5332" s="495"/>
      <x:c r="J5332" s="240" t="s">
        <x:v>10384</x:v>
      </x:c>
      <x:c r="K5332" s="240">
        <x:v>150</x:v>
      </x:c>
    </x:row>
    <x:row r="5333" spans="3:11">
      <x:c r="C5333" s="241" t="s">
        <x:v>6018</x:v>
      </x:c>
      <x:c r="D5333" s="240" t="str">
        <x:f t="shared" si="150"/>
        <x:v>Ring</x:v>
      </x:c>
      <x:c r="E5333" s="240">
        <x:v>1</x:v>
      </x:c>
      <x:c r="F5333" s="241" t="s">
        <x:v>4460</x:v>
      </x:c>
      <x:c r="G5333" s="240" t="str">
        <x:f>IF(MID(F5333,LEN(F5333)-2,1)="1","Earring",IF(MID(F5333,LEN(F5333)-2,1)="2","Necklace",IF(MID(F5333,LEN(F5333)-2,1)="3","Bracelet",IF(MID(F5333,LEN(F5333)-2,1)="4","Ring",IF(MID(F5333,LEN(F5333)-2,1)="5","Anklet","")))))</x:f>
        <x:v>Earring</x:v>
      </x:c>
      <x:c r="H5333" s="240">
        <x:v>2</x:v>
      </x:c>
      <x:c r="I5333" s="495" t="s">
        <x:v>6487</x:v>
      </x:c>
      <x:c r="J5333" s="240" t="s">
        <x:v>4183</x:v>
      </x:c>
      <x:c r="K5333" s="240">
        <x:v>220</x:v>
      </x:c>
    </x:row>
    <x:row r="5334" spans="3:11">
      <x:c r="C5334" s="241" t="s">
        <x:v>2111</x:v>
      </x:c>
      <x:c r="D5334" s="240" t="str">
        <x:f t="shared" si="150"/>
        <x:v>Ring</x:v>
      </x:c>
      <x:c r="E5334" s="240">
        <x:v>1</x:v>
      </x:c>
      <x:c r="F5334" s="241" t="s">
        <x:v>9064</x:v>
      </x:c>
      <x:c r="G5334" s="240" t="s">
        <x:v>9210</x:v>
      </x:c>
      <x:c r="H5334" s="240">
        <x:v>1</x:v>
      </x:c>
      <x:c r="I5334" s="495"/>
      <x:c r="J5334" s="240" t="s">
        <x:v>10384</x:v>
      </x:c>
      <x:c r="K5334" s="240">
        <x:v>160</x:v>
      </x:c>
    </x:row>
    <x:row r="5335" spans="5:5">
      <x:c r="E5335" s="240">
        <x:f>SUM(E5323:E5334)</x:f>
        <x:v>13</x:v>
      </x:c>
    </x:row>
    <x:row r="5336" spans="1:11">
      <x:c r="A5336" s="232">
        <x:v>46088</x:v>
      </x:c>
      <x:c r="B5336" s="499" t="s">
        <x:v>10312</x:v>
      </x:c>
      <x:c r="C5336" s="241" t="s">
        <x:v>4458</x:v>
      </x:c>
      <x:c r="D5336" s="240" t="str">
        <x:f>IF(MID(C5336,LEN(C5336)-2,1)="1","Earring",IF(MID(C5336,LEN(C5336)-2,1)="2","Necklace",IF(MID(C5336,LEN(C5336)-2,1)="3","Bracelet",IF(MID(C5336,LEN(C5336)-2,1)="4","Ring",IF(MID(C5336,LEN(C5336)-2,1)="5","Anklet","")))))</x:f>
        <x:v>Anklet</x:v>
      </x:c>
      <x:c r="E5336" s="240">
        <x:v>1</x:v>
      </x:c>
      <x:c r="F5336" s="304" t="s">
        <x:v>7477</x:v>
      </x:c>
      <x:c r="G5336" s="305" t="str">
        <x:f>IF(MID(F5336,LEN(F5336)-2,1)="1","Earring",IF(MID(F5336,LEN(F5336)-2,1)="2","Necklace",IF(MID(F5336,LEN(F5336)-2,1)="3","Bracelet",IF(MID(F5336,LEN(F5336)-2,1)="4","Ring",IF(MID(F5336,LEN(F5336)-2,1)="5","Anklet","")))))</x:f>
        <x:v>Bracelet</x:v>
      </x:c>
      <x:c r="H5336" s="305">
        <x:v>1</x:v>
      </x:c>
      <x:c r="I5336" s="495" t="s">
        <x:v>10339</x:v>
      </x:c>
      <x:c r="J5336" s="240" t="s">
        <x:v>10358</x:v>
      </x:c>
      <x:c r="K5336" s="240">
        <x:v>180</x:v>
      </x:c>
    </x:row>
    <x:row r="5337" spans="3:11">
      <x:c r="C5337" s="241" t="s">
        <x:v>11591</x:v>
      </x:c>
      <x:c r="D5337" s="240" t="s">
        <x:v>4007</x:v>
      </x:c>
      <x:c r="E5337" s="240">
        <x:v>1</x:v>
      </x:c>
      <x:c r="F5337" s="283" t="s">
        <x:v>8077</x:v>
      </x:c>
      <x:c r="G5337" s="284" t="str">
        <x:f>IF(MID(F5337,LEN(F5337)-2,1)="1","Earring",IF(MID(F5337,LEN(F5337)-2,1)="2","Necklace",IF(MID(F5337,LEN(F5337)-2,1)="3","Bracelet",IF(MID(F5337,LEN(F5337)-2,1)="4","Ring",IF(MID(F5337,LEN(F5337)-2,1)="5","Anklet","")))))</x:f>
        <x:v>Ring</x:v>
      </x:c>
      <x:c r="H5337" s="284">
        <x:v>1</x:v>
      </x:c>
      <x:c r="I5337" s="495"/>
      <x:c r="J5337" s="240" t="s">
        <x:v>12607</x:v>
      </x:c>
      <x:c r="K5337" s="240">
        <x:v>80</x:v>
      </x:c>
    </x:row>
    <x:row r="5338" spans="3:11">
      <x:c r="C5338" s="241" t="s">
        <x:v>11875</x:v>
      </x:c>
      <x:c r="D5338" s="240" t="str">
        <x:f t="shared" ref="D5338:D5362" si="151">IF(MID(C5338,LEN(C5338)-2,1)="1","Earring",IF(MID(C5338,LEN(C5338)-2,1)="2","Necklace",IF(MID(C5338,LEN(C5338)-2,1)="3","Bracelet",IF(MID(C5338,LEN(C5338)-2,1)="4","Ring",IF(MID(C5338,LEN(C5338)-2,1)="5","Anklet","")))))</x:f>
        <x:v>Bracelet</x:v>
      </x:c>
      <x:c r="E5338" s="240">
        <x:v>1</x:v>
      </x:c>
      <x:c r="F5338" s="283" t="s">
        <x:v>4598</x:v>
      </x:c>
      <x:c r="G5338" s="284" t="str">
        <x:f>IF(MID(F5338,LEN(F5338)-2,1)="1","Earring",IF(MID(F5338,LEN(F5338)-2,1)="2","Necklace",IF(MID(F5338,LEN(F5338)-2,1)="3","Bracelet",IF(MID(F5338,LEN(F5338)-2,1)="4","Ring",IF(MID(F5338,LEN(F5338)-2,1)="5","Anklet","")))))</x:f>
        <x:v>Ring</x:v>
      </x:c>
      <x:c r="H5338" s="284">
        <x:v>1</x:v>
      </x:c>
      <x:c r="I5338" s="495"/>
      <x:c r="J5338" s="240" t="s">
        <x:v>10384</x:v>
      </x:c>
      <x:c r="K5338" s="240">
        <x:v>150</x:v>
      </x:c>
    </x:row>
    <x:row r="5339" spans="3:11">
      <x:c r="C5339" s="241" t="s">
        <x:v>4377</x:v>
      </x:c>
      <x:c r="D5339" s="240" t="str">
        <x:f t="shared" si="151"/>
        <x:v>Earring</x:v>
      </x:c>
      <x:c r="E5339" s="240">
        <x:v>1</x:v>
      </x:c>
      <x:c r="F5339" s="283" t="s">
        <x:v>4377</x:v>
      </x:c>
      <x:c r="G5339" s="284" t="str">
        <x:f>IF(MID(F5339,LEN(F5339)-2,1)="1","Earring",IF(MID(F5339,LEN(F5339)-2,1)="2","Necklace",IF(MID(F5339,LEN(F5339)-2,1)="3","Bracelet",IF(MID(F5339,LEN(F5339)-2,1)="4","Ring",IF(MID(F5339,LEN(F5339)-2,1)="5","Anklet","")))))</x:f>
        <x:v>Earring</x:v>
      </x:c>
      <x:c r="H5339" s="284">
        <x:v>1</x:v>
      </x:c>
      <x:c r="I5339" s="495"/>
      <x:c r="J5339" s="240" t="s">
        <x:v>10384</x:v>
      </x:c>
      <x:c r="K5339" s="240">
        <x:v>150</x:v>
      </x:c>
    </x:row>
    <x:row r="5340" spans="3:11">
      <x:c r="C5340" s="241" t="s">
        <x:v>8935</x:v>
      </x:c>
      <x:c r="D5340" s="240" t="str">
        <x:f t="shared" si="151"/>
        <x:v>Earring</x:v>
      </x:c>
      <x:c r="E5340" s="240">
        <x:v>1</x:v>
      </x:c>
      <x:c r="F5340" s="283" t="s">
        <x:v>7684</x:v>
      </x:c>
      <x:c r="G5340" s="284" t="str">
        <x:f>IF(MID(F5340,LEN(F5340)-2,1)="1","Earring",IF(MID(F5340,LEN(F5340)-2,1)="2","Necklace",IF(MID(F5340,LEN(F5340)-2,1)="3","Bracelet",IF(MID(F5340,LEN(F5340)-2,1)="4","Ring",IF(MID(F5340,LEN(F5340)-2,1)="5","Anklet","")))))</x:f>
        <x:v>Necklace</x:v>
      </x:c>
      <x:c r="H5340" s="284">
        <x:v>1</x:v>
      </x:c>
      <x:c r="I5340" s="495"/>
      <x:c r="J5340" s="240" t="s">
        <x:v>10384</x:v>
      </x:c>
      <x:c r="K5340" s="240">
        <x:v>180</x:v>
      </x:c>
    </x:row>
    <x:row r="5341" spans="3:11">
      <x:c r="C5341" s="241" t="s">
        <x:v>9143</x:v>
      </x:c>
      <x:c r="D5341" s="240" t="str">
        <x:f t="shared" si="151"/>
        <x:v>Earring</x:v>
      </x:c>
      <x:c r="E5341" s="240">
        <x:v>1</x:v>
      </x:c>
      <x:c r="F5341" s="283" t="s">
        <x:v>8935</x:v>
      </x:c>
      <x:c r="G5341" s="284" t="str">
        <x:f>IF(MID(F5341,LEN(F5341)-2,1)="1","Earring",IF(MID(F5341,LEN(F5341)-2,1)="2","Necklace",IF(MID(F5341,LEN(F5341)-2,1)="3","Bracelet",IF(MID(F5341,LEN(F5341)-2,1)="4","Ring",IF(MID(F5341,LEN(F5341)-2,1)="5","Anklet","")))))</x:f>
        <x:v>Earring</x:v>
      </x:c>
      <x:c r="H5341" s="284">
        <x:v>1</x:v>
      </x:c>
      <x:c r="I5341" s="495"/>
      <x:c r="J5341" s="240" t="s">
        <x:v>4183</x:v>
      </x:c>
      <x:c r="K5341" s="240">
        <x:v>120</x:v>
      </x:c>
    </x:row>
    <x:row r="5342" spans="3:11">
      <x:c r="C5342" s="241" t="s">
        <x:v>9231</x:v>
      </x:c>
      <x:c r="D5342" s="240" t="str">
        <x:f t="shared" si="151"/>
        <x:v>Earring</x:v>
      </x:c>
      <x:c r="E5342" s="240">
        <x:v>1</x:v>
      </x:c>
      <x:c r="F5342" s="283" t="s">
        <x:v>9143</x:v>
      </x:c>
      <x:c r="G5342" s="284" t="str">
        <x:f>IF(MID(F5342,LEN(F5342)-2,1)="1","Earring",IF(MID(F5342,LEN(F5342)-2,1)="2","Necklace",IF(MID(F5342,LEN(F5342)-2,1)="3","Bracelet",IF(MID(F5342,LEN(F5342)-2,1)="4","Ring",IF(MID(F5342,LEN(F5342)-2,1)="5","Anklet","")))))</x:f>
        <x:v>Earring</x:v>
      </x:c>
      <x:c r="H5342" s="284">
        <x:v>1</x:v>
      </x:c>
      <x:c r="I5342" s="495" t="s">
        <x:v>10339</x:v>
      </x:c>
      <x:c r="J5342" s="240" t="s">
        <x:v>4183</x:v>
      </x:c>
      <x:c r="K5342" s="240">
        <x:v>150</x:v>
      </x:c>
    </x:row>
    <x:row r="5343" spans="3:11">
      <x:c r="C5343" s="241" t="s">
        <x:v>9142</x:v>
      </x:c>
      <x:c r="D5343" s="240" t="str">
        <x:f t="shared" si="151"/>
        <x:v>Earring</x:v>
      </x:c>
      <x:c r="E5343" s="240">
        <x:v>1</x:v>
      </x:c>
      <x:c r="F5343" s="283" t="s">
        <x:v>9231</x:v>
      </x:c>
      <x:c r="G5343" s="284" t="str">
        <x:f>IF(MID(F5343,LEN(F5343)-2,1)="1","Earring",IF(MID(F5343,LEN(F5343)-2,1)="2","Necklace",IF(MID(F5343,LEN(F5343)-2,1)="3","Bracelet",IF(MID(F5343,LEN(F5343)-2,1)="4","Ring",IF(MID(F5343,LEN(F5343)-2,1)="5","Anklet","")))))</x:f>
        <x:v>Earring</x:v>
      </x:c>
      <x:c r="H5343" s="284">
        <x:v>1</x:v>
      </x:c>
      <x:c r="I5343" s="495" t="s">
        <x:v>10339</x:v>
      </x:c>
      <x:c r="J5343" s="240" t="s">
        <x:v>4183</x:v>
      </x:c>
      <x:c r="K5343" s="240">
        <x:v>190</x:v>
      </x:c>
    </x:row>
    <x:row r="5344" spans="3:11">
      <x:c r="C5344" s="241" t="s">
        <x:v>6161</x:v>
      </x:c>
      <x:c r="D5344" s="240" t="str">
        <x:f t="shared" si="151"/>
        <x:v>Earring</x:v>
      </x:c>
      <x:c r="E5344" s="240">
        <x:v>1</x:v>
      </x:c>
      <x:c r="F5344" s="283" t="s">
        <x:v>9142</x:v>
      </x:c>
      <x:c r="G5344" s="284" t="str">
        <x:f>IF(MID(F5344,LEN(F5344)-2,1)="1","Earring",IF(MID(F5344,LEN(F5344)-2,1)="2","Necklace",IF(MID(F5344,LEN(F5344)-2,1)="3","Bracelet",IF(MID(F5344,LEN(F5344)-2,1)="4","Ring",IF(MID(F5344,LEN(F5344)-2,1)="5","Anklet","")))))</x:f>
        <x:v>Earring</x:v>
      </x:c>
      <x:c r="H5344" s="284">
        <x:v>1</x:v>
      </x:c>
      <x:c r="I5344" s="495" t="s">
        <x:v>10339</x:v>
      </x:c>
      <x:c r="J5344" s="240" t="s">
        <x:v>4183</x:v>
      </x:c>
      <x:c r="K5344" s="240">
        <x:v>170</x:v>
      </x:c>
    </x:row>
    <x:row r="5345" spans="3:11">
      <x:c r="C5345" s="241" t="s">
        <x:v>12530</x:v>
      </x:c>
      <x:c r="D5345" s="240" t="str">
        <x:f t="shared" si="151"/>
        <x:v>Earring</x:v>
      </x:c>
      <x:c r="E5345" s="240">
        <x:v>1</x:v>
      </x:c>
      <x:c r="F5345" s="283" t="s">
        <x:v>9046</x:v>
      </x:c>
      <x:c r="G5345" s="284" t="str">
        <x:f>IF(MID(F5345,LEN(F5345)-2,1)="1","Earring",IF(MID(F5345,LEN(F5345)-2,1)="2","Necklace",IF(MID(F5345,LEN(F5345)-2,1)="3","Bracelet",IF(MID(F5345,LEN(F5345)-2,1)="4","Ring",IF(MID(F5345,LEN(F5345)-2,1)="5","Anklet","")))))</x:f>
        <x:v>Ring</x:v>
      </x:c>
      <x:c r="H5345" s="284">
        <x:v>1</x:v>
      </x:c>
      <x:c r="I5345" s="495" t="s">
        <x:v>10339</x:v>
      </x:c>
      <x:c r="J5345" s="240" t="s">
        <x:v>10384</x:v>
      </x:c>
      <x:c r="K5345" s="240">
        <x:v>110</x:v>
      </x:c>
    </x:row>
    <x:row r="5346" spans="3:11">
      <x:c r="C5346" s="241" t="s">
        <x:v>12242</x:v>
      </x:c>
      <x:c r="D5346" s="240" t="str">
        <x:f t="shared" si="151"/>
        <x:v>Earring</x:v>
      </x:c>
      <x:c r="E5346" s="240">
        <x:v>1</x:v>
      </x:c>
      <x:c r="F5346" s="283" t="s">
        <x:v>6161</x:v>
      </x:c>
      <x:c r="G5346" s="284" t="str">
        <x:f>IF(MID(F5346,LEN(F5346)-2,1)="1","Earring",IF(MID(F5346,LEN(F5346)-2,1)="2","Necklace",IF(MID(F5346,LEN(F5346)-2,1)="3","Bracelet",IF(MID(F5346,LEN(F5346)-2,1)="4","Ring",IF(MID(F5346,LEN(F5346)-2,1)="5","Anklet","")))))</x:f>
        <x:v>Earring</x:v>
      </x:c>
      <x:c r="H5346" s="284">
        <x:v>1</x:v>
      </x:c>
      <x:c r="I5346" s="495"/>
      <x:c r="J5346" s="240" t="s">
        <x:v>10384</x:v>
      </x:c>
      <x:c r="K5346" s="240">
        <x:v>160</x:v>
      </x:c>
    </x:row>
    <x:row r="5347" spans="3:11">
      <x:c r="C5347" s="241" t="s">
        <x:v>12626</x:v>
      </x:c>
      <x:c r="D5347" s="240" t="str">
        <x:f t="shared" si="151"/>
        <x:v>Earring</x:v>
      </x:c>
      <x:c r="E5347" s="240">
        <x:v>1</x:v>
      </x:c>
      <x:c r="F5347" s="283" t="s">
        <x:v>12530</x:v>
      </x:c>
      <x:c r="G5347" s="284" t="str">
        <x:f>IF(MID(F5347,LEN(F5347)-2,1)="1","Earring",IF(MID(F5347,LEN(F5347)-2,1)="2","Necklace",IF(MID(F5347,LEN(F5347)-2,1)="3","Bracelet",IF(MID(F5347,LEN(F5347)-2,1)="4","Ring",IF(MID(F5347,LEN(F5347)-2,1)="5","Anklet","")))))</x:f>
        <x:v>Earring</x:v>
      </x:c>
      <x:c r="H5347" s="284">
        <x:v>1</x:v>
      </x:c>
      <x:c r="I5347" s="495" t="s">
        <x:v>10339</x:v>
      </x:c>
      <x:c r="J5347" s="240" t="s">
        <x:v>4183</x:v>
      </x:c>
      <x:c r="K5347" s="240">
        <x:v>180</x:v>
      </x:c>
    </x:row>
    <x:row r="5348" spans="3:11">
      <x:c r="C5348" s="241" t="s">
        <x:v>5496</x:v>
      </x:c>
      <x:c r="D5348" s="240" t="str">
        <x:f t="shared" si="151"/>
        <x:v>Earring</x:v>
      </x:c>
      <x:c r="E5348" s="240">
        <x:v>1</x:v>
      </x:c>
      <x:c r="F5348" s="283" t="s">
        <x:v>12776</x:v>
      </x:c>
      <x:c r="G5348" s="284" t="str">
        <x:f>IF(MID(F5348,LEN(F5348)-2,1)="1","Earring",IF(MID(F5348,LEN(F5348)-2,1)="2","Necklace",IF(MID(F5348,LEN(F5348)-2,1)="3","Bracelet",IF(MID(F5348,LEN(F5348)-2,1)="4","Ring",IF(MID(F5348,LEN(F5348)-2,1)="5","Anklet","")))))</x:f>
        <x:v>Necklace</x:v>
      </x:c>
      <x:c r="H5348" s="284">
        <x:v>1</x:v>
      </x:c>
      <x:c r="I5348" s="495" t="s">
        <x:v>10339</x:v>
      </x:c>
      <x:c r="J5348" s="240" t="s">
        <x:v>10384</x:v>
      </x:c>
      <x:c r="K5348" s="240">
        <x:v>170</x:v>
      </x:c>
    </x:row>
    <x:row r="5349" spans="3:11">
      <x:c r="C5349" s="241" t="s">
        <x:v>7955</x:v>
      </x:c>
      <x:c r="D5349" s="240" t="str">
        <x:f t="shared" si="151"/>
        <x:v>Earring</x:v>
      </x:c>
      <x:c r="E5349" s="240">
        <x:v>1</x:v>
      </x:c>
      <x:c r="F5349" s="283" t="s">
        <x:v>12242</x:v>
      </x:c>
      <x:c r="G5349" s="284" t="str">
        <x:f>IF(MID(F5349,LEN(F5349)-2,1)="1","Earring",IF(MID(F5349,LEN(F5349)-2,1)="2","Necklace",IF(MID(F5349,LEN(F5349)-2,1)="3","Bracelet",IF(MID(F5349,LEN(F5349)-2,1)="4","Ring",IF(MID(F5349,LEN(F5349)-2,1)="5","Anklet","")))))</x:f>
        <x:v>Earring</x:v>
      </x:c>
      <x:c r="H5349" s="284">
        <x:v>1</x:v>
      </x:c>
      <x:c r="I5349" s="495" t="s">
        <x:v>6487</x:v>
      </x:c>
      <x:c r="J5349" s="240" t="s">
        <x:v>4183</x:v>
      </x:c>
      <x:c r="K5349" s="240">
        <x:v>180</x:v>
      </x:c>
    </x:row>
    <x:row r="5350" spans="3:11">
      <x:c r="C5350" s="241" t="s">
        <x:v>11292</x:v>
      </x:c>
      <x:c r="D5350" s="240" t="str">
        <x:f t="shared" si="151"/>
        <x:v>Earring</x:v>
      </x:c>
      <x:c r="E5350" s="240">
        <x:v>1</x:v>
      </x:c>
      <x:c r="F5350" s="283" t="s">
        <x:v>12487</x:v>
      </x:c>
      <x:c r="G5350" s="284" t="str">
        <x:f>IF(MID(F5350,LEN(F5350)-2,1)="1","Earring",IF(MID(F5350,LEN(F5350)-2,1)="2","Necklace",IF(MID(F5350,LEN(F5350)-2,1)="3","Bracelet",IF(MID(F5350,LEN(F5350)-2,1)="4","Ring",IF(MID(F5350,LEN(F5350)-2,1)="5","Anklet","")))))</x:f>
        <x:v>Necklace</x:v>
      </x:c>
      <x:c r="H5350" s="284">
        <x:v>1</x:v>
      </x:c>
      <x:c r="I5350" s="495" t="s">
        <x:v>10339</x:v>
      </x:c>
      <x:c r="J5350" s="240" t="s">
        <x:v>10384</x:v>
      </x:c>
      <x:c r="K5350" s="240">
        <x:v>150</x:v>
      </x:c>
    </x:row>
    <x:row r="5351" spans="3:11">
      <x:c r="C5351" s="241" t="s">
        <x:v>7684</x:v>
      </x:c>
      <x:c r="D5351" s="240" t="str">
        <x:f t="shared" si="151"/>
        <x:v>Necklace</x:v>
      </x:c>
      <x:c r="E5351" s="240">
        <x:v>1</x:v>
      </x:c>
      <x:c r="F5351" s="283" t="s">
        <x:v>2237</x:v>
      </x:c>
      <x:c r="G5351" s="284" t="str">
        <x:f>IF(MID(F5351,LEN(F5351)-2,1)="1","Earring",IF(MID(F5351,LEN(F5351)-2,1)="2","Necklace",IF(MID(F5351,LEN(F5351)-2,1)="3","Bracelet",IF(MID(F5351,LEN(F5351)-2,1)="4","Ring",IF(MID(F5351,LEN(F5351)-2,1)="5","Anklet","")))))</x:f>
        <x:v>Ring</x:v>
      </x:c>
      <x:c r="H5351" s="284">
        <x:v>1</x:v>
      </x:c>
      <x:c r="I5351" s="495"/>
      <x:c r="J5351" s="240" t="s">
        <x:v>10384</x:v>
      </x:c>
      <x:c r="K5351" s="240">
        <x:v>150</x:v>
      </x:c>
    </x:row>
    <x:row r="5352" spans="3:11">
      <x:c r="C5352" s="241" t="s">
        <x:v>12776</x:v>
      </x:c>
      <x:c r="D5352" s="240" t="str">
        <x:f t="shared" si="151"/>
        <x:v>Necklace</x:v>
      </x:c>
      <x:c r="E5352" s="240">
        <x:v>1</x:v>
      </x:c>
      <x:c r="F5352" s="283" t="s">
        <x:v>12626</x:v>
      </x:c>
      <x:c r="G5352" s="284" t="str">
        <x:f>IF(MID(F5352,LEN(F5352)-2,1)="1","Earring",IF(MID(F5352,LEN(F5352)-2,1)="2","Necklace",IF(MID(F5352,LEN(F5352)-2,1)="3","Bracelet",IF(MID(F5352,LEN(F5352)-2,1)="4","Ring",IF(MID(F5352,LEN(F5352)-2,1)="5","Anklet","")))))</x:f>
        <x:v>Earring</x:v>
      </x:c>
      <x:c r="H5352" s="284">
        <x:v>1</x:v>
      </x:c>
      <x:c r="I5352" s="495" t="s">
        <x:v>6487</x:v>
      </x:c>
      <x:c r="J5352" s="240" t="s">
        <x:v>4183</x:v>
      </x:c>
      <x:c r="K5352" s="240">
        <x:v>180</x:v>
      </x:c>
    </x:row>
    <x:row r="5353" spans="3:11">
      <x:c r="C5353" s="241" t="s">
        <x:v>12487</x:v>
      </x:c>
      <x:c r="D5353" s="240" t="str">
        <x:f t="shared" si="151"/>
        <x:v>Necklace</x:v>
      </x:c>
      <x:c r="E5353" s="240">
        <x:v>1</x:v>
      </x:c>
      <x:c r="F5353" s="283" t="s">
        <x:v>5496</x:v>
      </x:c>
      <x:c r="G5353" s="284" t="str">
        <x:f>IF(MID(F5353,LEN(F5353)-2,1)="1","Earring",IF(MID(F5353,LEN(F5353)-2,1)="2","Necklace",IF(MID(F5353,LEN(F5353)-2,1)="3","Bracelet",IF(MID(F5353,LEN(F5353)-2,1)="4","Ring",IF(MID(F5353,LEN(F5353)-2,1)="5","Anklet","")))))</x:f>
        <x:v>Earring</x:v>
      </x:c>
      <x:c r="H5353" s="284">
        <x:v>1</x:v>
      </x:c>
      <x:c r="I5353" s="495" t="s">
        <x:v>10339</x:v>
      </x:c>
      <x:c r="J5353" s="240" t="s">
        <x:v>4183</x:v>
      </x:c>
      <x:c r="K5353" s="240">
        <x:v>140</x:v>
      </x:c>
    </x:row>
    <x:row r="5354" spans="3:11">
      <x:c r="C5354" s="241" t="s">
        <x:v>2758</x:v>
      </x:c>
      <x:c r="D5354" s="240" t="str">
        <x:f t="shared" si="151"/>
        <x:v>Necklace</x:v>
      </x:c>
      <x:c r="E5354" s="240">
        <x:v>1</x:v>
      </x:c>
      <x:c r="F5354" s="283" t="s">
        <x:v>2758</x:v>
      </x:c>
      <x:c r="G5354" s="284" t="str">
        <x:f>IF(MID(F5354,LEN(F5354)-2,1)="1","Earring",IF(MID(F5354,LEN(F5354)-2,1)="2","Necklace",IF(MID(F5354,LEN(F5354)-2,1)="3","Bracelet",IF(MID(F5354,LEN(F5354)-2,1)="4","Ring",IF(MID(F5354,LEN(F5354)-2,1)="5","Anklet","")))))</x:f>
        <x:v>Necklace</x:v>
      </x:c>
      <x:c r="H5354" s="284">
        <x:v>1</x:v>
      </x:c>
      <x:c r="I5354" s="495"/>
      <x:c r="J5354" s="240" t="s">
        <x:v>4183</x:v>
      </x:c>
      <x:c r="K5354" s="240">
        <x:v>630</x:v>
      </x:c>
    </x:row>
    <x:row r="5355" spans="3:11">
      <x:c r="C5355" s="241" t="s">
        <x:v>4472</x:v>
      </x:c>
      <x:c r="D5355" s="240" t="str">
        <x:f t="shared" si="151"/>
        <x:v>Necklace</x:v>
      </x:c>
      <x:c r="E5355" s="240">
        <x:v>1</x:v>
      </x:c>
      <x:c r="F5355" s="283" t="s">
        <x:v>7955</x:v>
      </x:c>
      <x:c r="G5355" s="284" t="str">
        <x:f>IF(MID(F5355,LEN(F5355)-2,1)="1","Earring",IF(MID(F5355,LEN(F5355)-2,1)="2","Necklace",IF(MID(F5355,LEN(F5355)-2,1)="3","Bracelet",IF(MID(F5355,LEN(F5355)-2,1)="4","Ring",IF(MID(F5355,LEN(F5355)-2,1)="5","Anklet","")))))</x:f>
        <x:v>Earring</x:v>
      </x:c>
      <x:c r="H5355" s="284">
        <x:v>1</x:v>
      </x:c>
      <x:c r="I5355" s="495"/>
      <x:c r="J5355" s="240" t="s">
        <x:v>4183</x:v>
      </x:c>
      <x:c r="K5355" s="240">
        <x:v>240</x:v>
      </x:c>
    </x:row>
    <x:row r="5356" spans="3:11">
      <x:c r="C5356" s="241" t="s">
        <x:v>1965</x:v>
      </x:c>
      <x:c r="D5356" s="240" t="str">
        <x:f t="shared" si="151"/>
        <x:v>Necklace</x:v>
      </x:c>
      <x:c r="E5356" s="240">
        <x:v>1</x:v>
      </x:c>
      <x:c r="F5356" s="283" t="s">
        <x:v>11292</x:v>
      </x:c>
      <x:c r="G5356" s="284" t="str">
        <x:f>IF(MID(F5356,LEN(F5356)-2,1)="1","Earring",IF(MID(F5356,LEN(F5356)-2,1)="2","Necklace",IF(MID(F5356,LEN(F5356)-2,1)="3","Bracelet",IF(MID(F5356,LEN(F5356)-2,1)="4","Ring",IF(MID(F5356,LEN(F5356)-2,1)="5","Anklet","")))))</x:f>
        <x:v>Earring</x:v>
      </x:c>
      <x:c r="H5356" s="284">
        <x:v>1</x:v>
      </x:c>
      <x:c r="I5356" s="495"/>
      <x:c r="J5356" s="240" t="s">
        <x:v>9854</x:v>
      </x:c>
      <x:c r="K5356" s="240">
        <x:v>160</x:v>
      </x:c>
    </x:row>
    <x:row r="5357" spans="3:11">
      <x:c r="C5357" s="241" t="s">
        <x:v>4349</x:v>
      </x:c>
      <x:c r="D5357" s="240" t="str">
        <x:f t="shared" si="151"/>
        <x:v>Necklace</x:v>
      </x:c>
      <x:c r="E5357" s="240">
        <x:v>1</x:v>
      </x:c>
      <x:c r="F5357" s="280" t="s">
        <x:v>4472</x:v>
      </x:c>
      <x:c r="G5357" s="281" t="str">
        <x:f>IF(MID(F5357,LEN(F5357)-2,1)="1","Earring",IF(MID(F5357,LEN(F5357)-2,1)="2","Necklace",IF(MID(F5357,LEN(F5357)-2,1)="3","Bracelet",IF(MID(F5357,LEN(F5357)-2,1)="4","Ring",IF(MID(F5357,LEN(F5357)-2,1)="5","Anklet","")))))</x:f>
        <x:v>Necklace</x:v>
      </x:c>
      <x:c r="H5357" s="281">
        <x:v>1</x:v>
      </x:c>
      <x:c r="I5357" s="495"/>
      <x:c r="J5357" s="240" t="s">
        <x:v>10384</x:v>
      </x:c>
      <x:c r="K5357" s="240">
        <x:v>180</x:v>
      </x:c>
    </x:row>
    <x:row r="5358" spans="3:11">
      <x:c r="C5358" s="241" t="s">
        <x:v>9109</x:v>
      </x:c>
      <x:c r="D5358" s="240" t="str">
        <x:f t="shared" si="151"/>
        <x:v>Necklace</x:v>
      </x:c>
      <x:c r="E5358" s="240">
        <x:v>1</x:v>
      </x:c>
      <x:c r="F5358" s="280" t="s">
        <x:v>9109</x:v>
      </x:c>
      <x:c r="G5358" s="281" t="str">
        <x:f>IF(MID(F5358,LEN(F5358)-2,1)="1","Earring",IF(MID(F5358,LEN(F5358)-2,1)="2","Necklace",IF(MID(F5358,LEN(F5358)-2,1)="3","Bracelet",IF(MID(F5358,LEN(F5358)-2,1)="4","Ring",IF(MID(F5358,LEN(F5358)-2,1)="5","Anklet","")))))</x:f>
        <x:v>Necklace</x:v>
      </x:c>
      <x:c r="H5358" s="281">
        <x:v>1</x:v>
      </x:c>
      <x:c r="I5358" s="495"/>
      <x:c r="J5358" s="240" t="s">
        <x:v>10384</x:v>
      </x:c>
      <x:c r="K5358" s="240">
        <x:v>200</x:v>
      </x:c>
    </x:row>
    <x:row r="5359" spans="3:11">
      <x:c r="C5359" s="241" t="s">
        <x:v>2483</x:v>
      </x:c>
      <x:c r="D5359" s="240" t="str">
        <x:f t="shared" si="151"/>
        <x:v>Ring</x:v>
      </x:c>
      <x:c r="E5359" s="240">
        <x:v>1</x:v>
      </x:c>
      <x:c r="F5359" s="280" t="s">
        <x:v>1965</x:v>
      </x:c>
      <x:c r="G5359" s="281" t="str">
        <x:f>IF(MID(F5359,LEN(F5359)-2,1)="1","Earring",IF(MID(F5359,LEN(F5359)-2,1)="2","Necklace",IF(MID(F5359,LEN(F5359)-2,1)="3","Bracelet",IF(MID(F5359,LEN(F5359)-2,1)="4","Ring",IF(MID(F5359,LEN(F5359)-2,1)="5","Anklet","")))))</x:f>
        <x:v>Necklace</x:v>
      </x:c>
      <x:c r="H5359" s="281">
        <x:v>1</x:v>
      </x:c>
      <x:c r="I5359" s="495"/>
      <x:c r="J5359" s="240" t="s">
        <x:v>10384</x:v>
      </x:c>
      <x:c r="K5359" s="240">
        <x:v>230</x:v>
      </x:c>
    </x:row>
    <x:row r="5360" spans="3:11">
      <x:c r="C5360" s="241" t="s">
        <x:v>4598</x:v>
      </x:c>
      <x:c r="D5360" s="240" t="str">
        <x:f t="shared" si="151"/>
        <x:v>Ring</x:v>
      </x:c>
      <x:c r="E5360" s="240">
        <x:v>1</x:v>
      </x:c>
      <x:c r="F5360" s="280" t="s">
        <x:v>4349</x:v>
      </x:c>
      <x:c r="G5360" s="281" t="str">
        <x:f>IF(MID(F5360,LEN(F5360)-2,1)="1","Earring",IF(MID(F5360,LEN(F5360)-2,1)="2","Necklace",IF(MID(F5360,LEN(F5360)-2,1)="3","Bracelet",IF(MID(F5360,LEN(F5360)-2,1)="4","Ring",IF(MID(F5360,LEN(F5360)-2,1)="5","Anklet","")))))</x:f>
        <x:v>Necklace</x:v>
      </x:c>
      <x:c r="H5360" s="281">
        <x:v>1</x:v>
      </x:c>
      <x:c r="I5360" s="495"/>
      <x:c r="J5360" s="240" t="s">
        <x:v>4183</x:v>
      </x:c>
      <x:c r="K5360" s="240">
        <x:v>260</x:v>
      </x:c>
    </x:row>
    <x:row r="5361" spans="3:11">
      <x:c r="C5361" s="241" t="s">
        <x:v>9046</x:v>
      </x:c>
      <x:c r="D5361" s="240" t="str">
        <x:f t="shared" si="151"/>
        <x:v>Ring</x:v>
      </x:c>
      <x:c r="E5361" s="240">
        <x:v>1</x:v>
      </x:c>
      <x:c r="F5361" s="280" t="s">
        <x:v>4458</x:v>
      </x:c>
      <x:c r="G5361" s="281" t="str">
        <x:f>IF(MID(F5361,LEN(F5361)-2,1)="1","Earring",IF(MID(F5361,LEN(F5361)-2,1)="2","Necklace",IF(MID(F5361,LEN(F5361)-2,1)="3","Bracelet",IF(MID(F5361,LEN(F5361)-2,1)="4","Ring",IF(MID(F5361,LEN(F5361)-2,1)="5","Anklet","")))))</x:f>
        <x:v>Anklet</x:v>
      </x:c>
      <x:c r="H5361" s="281">
        <x:v>1</x:v>
      </x:c>
      <x:c r="I5361" s="495"/>
      <x:c r="J5361" s="240" t="s">
        <x:v>10384</x:v>
      </x:c>
      <x:c r="K5361" s="240">
        <x:v>140</x:v>
      </x:c>
    </x:row>
    <x:row r="5362" spans="3:11">
      <x:c r="C5362" s="241" t="s">
        <x:v>2237</x:v>
      </x:c>
      <x:c r="D5362" s="240" t="str">
        <x:f t="shared" si="151"/>
        <x:v>Ring</x:v>
      </x:c>
      <x:c r="E5362" s="240">
        <x:v>1</x:v>
      </x:c>
      <x:c r="F5362" s="280" t="s">
        <x:v>11591</x:v>
      </x:c>
      <x:c r="G5362" s="281" t="s">
        <x:v>4007</x:v>
      </x:c>
      <x:c r="H5362" s="281">
        <x:v>1</x:v>
      </x:c>
      <x:c r="I5362" s="495"/>
      <x:c r="J5362" s="240" t="s">
        <x:v>9854</x:v>
      </x:c>
      <x:c r="K5362" s="240">
        <x:v>290</x:v>
      </x:c>
    </x:row>
    <x:row r="5363" spans="5:5">
      <x:c r="E5363" s="240">
        <x:f>SUM(E5336:E5362)</x:f>
        <x:v>27</x:v>
      </x:c>
    </x:row>
    <x:row r="5364" spans="1:11">
      <x:c r="A5364" s="232">
        <x:v>46089</x:v>
      </x:c>
      <x:c r="B5364" s="499" t="s">
        <x:v>10367</x:v>
      </x:c>
      <x:c r="C5364" s="241" t="s">
        <x:v>2390</x:v>
      </x:c>
      <x:c r="D5364" s="240" t="s">
        <x:v>4007</x:v>
      </x:c>
      <x:c r="E5364" s="240">
        <x:v>1</x:v>
      </x:c>
      <x:c r="F5364" s="283" t="s">
        <x:v>12268</x:v>
      </x:c>
      <x:c r="G5364" s="284" t="s">
        <x:v>4007</x:v>
      </x:c>
      <x:c r="H5364" s="284">
        <x:v>1</x:v>
      </x:c>
      <x:c r="I5364" s="495"/>
      <x:c r="J5364" s="240" t="s">
        <x:v>10384</x:v>
      </x:c>
      <x:c r="K5364" s="240">
        <x:v>240</x:v>
      </x:c>
    </x:row>
    <x:row r="5365" spans="3:11">
      <x:c r="C5365" s="241" t="s">
        <x:v>7818</x:v>
      </x:c>
      <x:c r="D5365" s="240" t="s">
        <x:v>4007</x:v>
      </x:c>
      <x:c r="E5365" s="240">
        <x:v>1</x:v>
      </x:c>
      <x:c r="F5365" s="283" t="s">
        <x:v>8487</x:v>
      </x:c>
      <x:c r="G5365" s="284" t="str">
        <x:f>IF(MID(F5365,LEN(F5365)-2,1)="1","Earring",IF(MID(F5365,LEN(F5365)-2,1)="2","Necklace",IF(MID(F5365,LEN(F5365)-2,1)="3","Bracelet",IF(MID(F5365,LEN(F5365)-2,1)="4","Ring",IF(MID(F5365,LEN(F5365)-2,1)="5","Anklet","")))))</x:f>
        <x:v>Earring</x:v>
      </x:c>
      <x:c r="H5365" s="284">
        <x:v>1</x:v>
      </x:c>
      <x:c r="I5365" s="495" t="s">
        <x:v>10339</x:v>
      </x:c>
      <x:c r="J5365" s="240" t="s">
        <x:v>4183</x:v>
      </x:c>
      <x:c r="K5365" s="240">
        <x:v>120</x:v>
      </x:c>
    </x:row>
    <x:row r="5366" spans="3:11">
      <x:c r="C5366" s="241" t="s">
        <x:v>7858</x:v>
      </x:c>
      <x:c r="D5366" s="240" t="s">
        <x:v>4007</x:v>
      </x:c>
      <x:c r="E5366" s="240">
        <x:v>1</x:v>
      </x:c>
      <x:c r="F5366" s="283" t="s">
        <x:v>7818</x:v>
      </x:c>
      <x:c r="G5366" s="284" t="s">
        <x:v>4007</x:v>
      </x:c>
      <x:c r="H5366" s="284">
        <x:v>1</x:v>
      </x:c>
      <x:c r="I5366" s="495"/>
      <x:c r="J5366" s="240" t="s">
        <x:v>10384</x:v>
      </x:c>
      <x:c r="K5366" s="240">
        <x:v>170</x:v>
      </x:c>
    </x:row>
    <x:row r="5367" spans="3:11">
      <x:c r="C5367" s="241" t="s">
        <x:v>11884</x:v>
      </x:c>
      <x:c r="D5367" s="240" t="s">
        <x:v>4007</x:v>
      </x:c>
      <x:c r="E5367" s="240">
        <x:v>1</x:v>
      </x:c>
      <x:c r="F5367" s="283" t="s">
        <x:v>6171</x:v>
      </x:c>
      <x:c r="G5367" s="284" t="str">
        <x:f>IF(MID(F5367,LEN(F5367)-2,1)="1","Earring",IF(MID(F5367,LEN(F5367)-2,1)="2","Necklace",IF(MID(F5367,LEN(F5367)-2,1)="3","Bracelet",IF(MID(F5367,LEN(F5367)-2,1)="4","Ring",IF(MID(F5367,LEN(F5367)-2,1)="5","Anklet","")))))</x:f>
        <x:v>Earring</x:v>
      </x:c>
      <x:c r="H5367" s="284">
        <x:v>1</x:v>
      </x:c>
      <x:c r="I5367" s="495"/>
      <x:c r="J5367" s="240" t="s">
        <x:v>10384</x:v>
      </x:c>
      <x:c r="K5367" s="240">
        <x:v>200</x:v>
      </x:c>
    </x:row>
    <x:row r="5368" spans="3:11">
      <x:c r="C5368" s="241" t="s">
        <x:v>2129</x:v>
      </x:c>
      <x:c r="D5368" s="240" t="str">
        <x:f t="shared" ref="D5368:D5374" si="152">IF(MID(C5368,LEN(C5368)-2,1)="1","Earring",IF(MID(C5368,LEN(C5368)-2,1)="2","Necklace",IF(MID(C5368,LEN(C5368)-2,1)="3","Bracelet",IF(MID(C5368,LEN(C5368)-2,1)="4","Ring",IF(MID(C5368,LEN(C5368)-2,1)="5","Anklet","")))))</x:f>
        <x:v>Bracelet</x:v>
      </x:c>
      <x:c r="E5368" s="240">
        <x:v>1</x:v>
      </x:c>
      <x:c r="F5368" s="283" t="s">
        <x:v>6066</x:v>
      </x:c>
      <x:c r="G5368" s="284" t="str">
        <x:f>IF(MID(F5368,LEN(F5368)-2,1)="1","Earring",IF(MID(F5368,LEN(F5368)-2,1)="2","Necklace",IF(MID(F5368,LEN(F5368)-2,1)="3","Bracelet",IF(MID(F5368,LEN(F5368)-2,1)="4","Ring",IF(MID(F5368,LEN(F5368)-2,1)="5","Anklet","")))))</x:f>
        <x:v>Necklace</x:v>
      </x:c>
      <x:c r="H5368" s="284">
        <x:v>1</x:v>
      </x:c>
      <x:c r="I5368" s="495" t="s">
        <x:v>10339</x:v>
      </x:c>
      <x:c r="J5368" s="240" t="s">
        <x:v>4183</x:v>
      </x:c>
      <x:c r="K5368" s="240">
        <x:v>260</x:v>
      </x:c>
    </x:row>
    <x:row r="5369" spans="3:11">
      <x:c r="C5369" s="241" t="s">
        <x:v>8487</x:v>
      </x:c>
      <x:c r="D5369" s="240" t="str">
        <x:f t="shared" si="152"/>
        <x:v>Earring</x:v>
      </x:c>
      <x:c r="E5369" s="240">
        <x:v>1</x:v>
      </x:c>
      <x:c r="F5369" s="283" t="s">
        <x:v>4373</x:v>
      </x:c>
      <x:c r="G5369" s="284" t="str">
        <x:f>IF(MID(F5369,LEN(F5369)-2,1)="1","Earring",IF(MID(F5369,LEN(F5369)-2,1)="2","Necklace",IF(MID(F5369,LEN(F5369)-2,1)="3","Bracelet",IF(MID(F5369,LEN(F5369)-2,1)="4","Ring",IF(MID(F5369,LEN(F5369)-2,1)="5","Anklet","")))))</x:f>
        <x:v>Earring</x:v>
      </x:c>
      <x:c r="H5369" s="284">
        <x:v>1</x:v>
      </x:c>
      <x:c r="I5369" s="495" t="s">
        <x:v>10339</x:v>
      </x:c>
      <x:c r="J5369" s="240" t="s">
        <x:v>10384</x:v>
      </x:c>
      <x:c r="K5369" s="240">
        <x:v>110</x:v>
      </x:c>
    </x:row>
    <x:row r="5370" spans="3:11">
      <x:c r="C5370" s="241" t="s">
        <x:v>6171</x:v>
      </x:c>
      <x:c r="D5370" s="240" t="str">
        <x:f t="shared" si="152"/>
        <x:v>Earring</x:v>
      </x:c>
      <x:c r="E5370" s="240">
        <x:v>1</x:v>
      </x:c>
      <x:c r="F5370" s="283" t="s">
        <x:v>11884</x:v>
      </x:c>
      <x:c r="G5370" s="284" t="s">
        <x:v>4007</x:v>
      </x:c>
      <x:c r="H5370" s="284">
        <x:v>1</x:v>
      </x:c>
      <x:c r="I5370" s="495" t="s">
        <x:v>6487</x:v>
      </x:c>
      <x:c r="J5370" s="240" t="s">
        <x:v>9854</x:v>
      </x:c>
      <x:c r="K5370" s="240">
        <x:v>280</x:v>
      </x:c>
    </x:row>
    <x:row r="5371" spans="3:11">
      <x:c r="C5371" s="241" t="s">
        <x:v>4373</x:v>
      </x:c>
      <x:c r="D5371" s="240" t="str">
        <x:f t="shared" si="152"/>
        <x:v>Earring</x:v>
      </x:c>
      <x:c r="E5371" s="240">
        <x:v>1</x:v>
      </x:c>
      <x:c r="F5371" s="283" t="s">
        <x:v>6275</x:v>
      </x:c>
      <x:c r="G5371" s="284" t="str">
        <x:f>IF(MID(F5371,LEN(F5371)-2,1)="1","Earring",IF(MID(F5371,LEN(F5371)-2,1)="2","Necklace",IF(MID(F5371,LEN(F5371)-2,1)="3","Bracelet",IF(MID(F5371,LEN(F5371)-2,1)="4","Ring",IF(MID(F5371,LEN(F5371)-2,1)="5","Anklet","")))))</x:f>
        <x:v>Necklace</x:v>
      </x:c>
      <x:c r="H5371" s="284">
        <x:v>1</x:v>
      </x:c>
      <x:c r="I5371" s="495" t="s">
        <x:v>10339</x:v>
      </x:c>
      <x:c r="J5371" s="240" t="s">
        <x:v>10384</x:v>
      </x:c>
      <x:c r="K5371" s="240">
        <x:v>180</x:v>
      </x:c>
    </x:row>
    <x:row r="5372" spans="3:11">
      <x:c r="C5372" s="241" t="s">
        <x:v>9324</x:v>
      </x:c>
      <x:c r="D5372" s="240" t="str">
        <x:f t="shared" si="152"/>
        <x:v>Earring</x:v>
      </x:c>
      <x:c r="E5372" s="240">
        <x:v>1</x:v>
      </x:c>
      <x:c r="F5372" s="283" t="s">
        <x:v>2129</x:v>
      </x:c>
      <x:c r="G5372" s="284" t="str">
        <x:f>IF(MID(F5372,LEN(F5372)-2,1)="1","Earring",IF(MID(F5372,LEN(F5372)-2,1)="2","Necklace",IF(MID(F5372,LEN(F5372)-2,1)="3","Bracelet",IF(MID(F5372,LEN(F5372)-2,1)="4","Ring",IF(MID(F5372,LEN(F5372)-2,1)="5","Anklet","")))))</x:f>
        <x:v>Bracelet</x:v>
      </x:c>
      <x:c r="H5372" s="284">
        <x:v>1</x:v>
      </x:c>
      <x:c r="I5372" s="495"/>
      <x:c r="J5372" s="240" t="s">
        <x:v>10384</x:v>
      </x:c>
      <x:c r="K5372" s="240">
        <x:v>220</x:v>
      </x:c>
    </x:row>
    <x:row r="5373" spans="3:11">
      <x:c r="C5373" s="241" t="s">
        <x:v>4378</x:v>
      </x:c>
      <x:c r="D5373" s="240" t="str">
        <x:f t="shared" si="152"/>
        <x:v>Earring</x:v>
      </x:c>
      <x:c r="E5373" s="240">
        <x:v>1</x:v>
      </x:c>
      <x:c r="F5373" s="280" t="s">
        <x:v>6251</x:v>
      </x:c>
      <x:c r="G5373" s="281" t="str">
        <x:f>IF(MID(F5373,LEN(F5373)-2,1)="1","Earring",IF(MID(F5373,LEN(F5373)-2,1)="2","Necklace",IF(MID(F5373,LEN(F5373)-2,1)="3","Bracelet",IF(MID(F5373,LEN(F5373)-2,1)="4","Ring",IF(MID(F5373,LEN(F5373)-2,1)="5","Anklet","")))))</x:f>
        <x:v>Necklace</x:v>
      </x:c>
      <x:c r="H5373" s="281">
        <x:v>1</x:v>
      </x:c>
      <x:c r="I5373" s="495"/>
      <x:c r="J5373" s="240" t="s">
        <x:v>10384</x:v>
      </x:c>
      <x:c r="K5373" s="240">
        <x:v>190</x:v>
      </x:c>
    </x:row>
    <x:row r="5374" spans="3:11">
      <x:c r="C5374" s="241" t="s">
        <x:v>9309</x:v>
      </x:c>
      <x:c r="D5374" s="240" t="str">
        <x:f t="shared" si="152"/>
        <x:v>Earring</x:v>
      </x:c>
      <x:c r="E5374" s="240">
        <x:v>1</x:v>
      </x:c>
      <x:c r="F5374" s="280" t="s">
        <x:v>9324</x:v>
      </x:c>
      <x:c r="G5374" s="281" t="str">
        <x:f>IF(MID(F5374,LEN(F5374)-2,1)="1","Earring",IF(MID(F5374,LEN(F5374)-2,1)="2","Necklace",IF(MID(F5374,LEN(F5374)-2,1)="3","Bracelet",IF(MID(F5374,LEN(F5374)-2,1)="4","Ring",IF(MID(F5374,LEN(F5374)-2,1)="5","Anklet","")))))</x:f>
        <x:v>Earring</x:v>
      </x:c>
      <x:c r="H5374" s="281">
        <x:v>1</x:v>
      </x:c>
      <x:c r="I5374" s="495"/>
      <x:c r="J5374" s="240" t="s">
        <x:v>10384</x:v>
      </x:c>
      <x:c r="K5374" s="240">
        <x:v>220</x:v>
      </x:c>
    </x:row>
    <x:row r="5375" spans="3:11">
      <x:c r="C5375" s="241" t="s">
        <x:v>9064</x:v>
      </x:c>
      <x:c r="D5375" s="240" t="s">
        <x:v>9210</x:v>
      </x:c>
      <x:c r="E5375" s="240">
        <x:v>1</x:v>
      </x:c>
      <x:c r="F5375" s="280" t="s">
        <x:v>8392</x:v>
      </x:c>
      <x:c r="G5375" s="281" t="str">
        <x:f>IF(MID(F5375,LEN(F5375)-2,1)="1","Earring",IF(MID(F5375,LEN(F5375)-2,1)="2","Necklace",IF(MID(F5375,LEN(F5375)-2,1)="3","Bracelet",IF(MID(F5375,LEN(F5375)-2,1)="4","Ring",IF(MID(F5375,LEN(F5375)-2,1)="5","Anklet","")))))</x:f>
        <x:v>Necklace</x:v>
      </x:c>
      <x:c r="H5375" s="281">
        <x:v>1</x:v>
      </x:c>
      <x:c r="I5375" s="495"/>
      <x:c r="J5375" s="240" t="s">
        <x:v>10384</x:v>
      </x:c>
      <x:c r="K5375" s="240">
        <x:v>190</x:v>
      </x:c>
    </x:row>
    <x:row r="5376" spans="3:11">
      <x:c r="C5376" s="241" t="s">
        <x:v>6066</x:v>
      </x:c>
      <x:c r="D5376" s="240" t="str">
        <x:f t="shared" ref="D5376:D5382" si="153">IF(MID(C5376,LEN(C5376)-2,1)="1","Earring",IF(MID(C5376,LEN(C5376)-2,1)="2","Necklace",IF(MID(C5376,LEN(C5376)-2,1)="3","Bracelet",IF(MID(C5376,LEN(C5376)-2,1)="4","Ring",IF(MID(C5376,LEN(C5376)-2,1)="5","Anklet","")))))</x:f>
        <x:v>Necklace</x:v>
      </x:c>
      <x:c r="E5376" s="240">
        <x:v>1</x:v>
      </x:c>
      <x:c r="F5376" s="280" t="s">
        <x:v>4378</x:v>
      </x:c>
      <x:c r="G5376" s="281" t="str">
        <x:f>IF(MID(F5376,LEN(F5376)-2,1)="1","Earring",IF(MID(F5376,LEN(F5376)-2,1)="2","Necklace",IF(MID(F5376,LEN(F5376)-2,1)="3","Bracelet",IF(MID(F5376,LEN(F5376)-2,1)="4","Ring",IF(MID(F5376,LEN(F5376)-2,1)="5","Anklet","")))))</x:f>
        <x:v>Earring</x:v>
      </x:c>
      <x:c r="H5376" s="281">
        <x:v>1</x:v>
      </x:c>
      <x:c r="I5376" s="495"/>
      <x:c r="J5376" s="240" t="s">
        <x:v>10384</x:v>
      </x:c>
      <x:c r="K5376" s="240">
        <x:v>80</x:v>
      </x:c>
    </x:row>
    <x:row r="5377" spans="3:11">
      <x:c r="C5377" s="241" t="s">
        <x:v>6275</x:v>
      </x:c>
      <x:c r="D5377" s="240" t="str">
        <x:f t="shared" si="153"/>
        <x:v>Necklace</x:v>
      </x:c>
      <x:c r="E5377" s="240">
        <x:v>1</x:v>
      </x:c>
      <x:c r="F5377" s="280" t="s">
        <x:v>9309</x:v>
      </x:c>
      <x:c r="G5377" s="281" t="str">
        <x:f>IF(MID(F5377,LEN(F5377)-2,1)="1","Earring",IF(MID(F5377,LEN(F5377)-2,1)="2","Necklace",IF(MID(F5377,LEN(F5377)-2,1)="3","Bracelet",IF(MID(F5377,LEN(F5377)-2,1)="4","Ring",IF(MID(F5377,LEN(F5377)-2,1)="5","Anklet","")))))</x:f>
        <x:v>Earring</x:v>
      </x:c>
      <x:c r="H5377" s="281">
        <x:v>1</x:v>
      </x:c>
      <x:c r="I5377" s="495" t="s">
        <x:v>6487</x:v>
      </x:c>
      <x:c r="J5377" s="240" t="s">
        <x:v>3797</x:v>
      </x:c>
      <x:c r="K5377" s="240">
        <x:v>160</x:v>
      </x:c>
    </x:row>
    <x:row r="5378" spans="3:11">
      <x:c r="C5378" s="241" t="s">
        <x:v>6251</x:v>
      </x:c>
      <x:c r="D5378" s="240" t="str">
        <x:f t="shared" si="153"/>
        <x:v>Necklace</x:v>
      </x:c>
      <x:c r="E5378" s="240">
        <x:v>1</x:v>
      </x:c>
      <x:c r="F5378" s="280" t="s">
        <x:v>4600</x:v>
      </x:c>
      <x:c r="G5378" s="281" t="str">
        <x:f>IF(MID(F5378,LEN(F5378)-2,1)="1","Earring",IF(MID(F5378,LEN(F5378)-2,1)="2","Necklace",IF(MID(F5378,LEN(F5378)-2,1)="3","Bracelet",IF(MID(F5378,LEN(F5378)-2,1)="4","Ring",IF(MID(F5378,LEN(F5378)-2,1)="5","Anklet","")))))</x:f>
        <x:v>Necklace</x:v>
      </x:c>
      <x:c r="H5378" s="281">
        <x:v>1</x:v>
      </x:c>
      <x:c r="I5378" s="495" t="s">
        <x:v>6487</x:v>
      </x:c>
      <x:c r="J5378" s="240" t="s">
        <x:v>10384</x:v>
      </x:c>
      <x:c r="K5378" s="240">
        <x:v>320</x:v>
      </x:c>
    </x:row>
    <x:row r="5379" spans="3:11">
      <x:c r="C5379" s="241" t="s">
        <x:v>4600</x:v>
      </x:c>
      <x:c r="D5379" s="240" t="str">
        <x:f t="shared" si="153"/>
        <x:v>Necklace</x:v>
      </x:c>
      <x:c r="E5379" s="240">
        <x:v>1</x:v>
      </x:c>
      <x:c r="F5379" s="280" t="s">
        <x:v>7858</x:v>
      </x:c>
      <x:c r="G5379" s="281" t="s">
        <x:v>4007</x:v>
      </x:c>
      <x:c r="H5379" s="281">
        <x:v>1</x:v>
      </x:c>
      <x:c r="I5379" s="495"/>
      <x:c r="J5379" s="240" t="s">
        <x:v>9854</x:v>
      </x:c>
      <x:c r="K5379" s="240">
        <x:v>220</x:v>
      </x:c>
    </x:row>
    <x:row r="5380" spans="3:11">
      <x:c r="C5380" s="241" t="s">
        <x:v>4561</x:v>
      </x:c>
      <x:c r="D5380" s="240" t="str">
        <x:f t="shared" si="153"/>
        <x:v>Necklace</x:v>
      </x:c>
      <x:c r="E5380" s="240">
        <x:v>1</x:v>
      </x:c>
      <x:c r="F5380" s="280" t="s">
        <x:v>2309</x:v>
      </x:c>
      <x:c r="G5380" s="281" t="str">
        <x:f>IF(MID(F5380,LEN(F5380)-2,1)="1","Earring",IF(MID(F5380,LEN(F5380)-2,1)="2","Necklace",IF(MID(F5380,LEN(F5380)-2,1)="3","Bracelet",IF(MID(F5380,LEN(F5380)-2,1)="4","Ring",IF(MID(F5380,LEN(F5380)-2,1)="5","Anklet","")))))</x:f>
        <x:v>Necklace</x:v>
      </x:c>
      <x:c r="H5380" s="281">
        <x:v>1</x:v>
      </x:c>
      <x:c r="I5380" s="495"/>
      <x:c r="J5380" s="240" t="s">
        <x:v>9854</x:v>
      </x:c>
      <x:c r="K5380" s="240">
        <x:v>360</x:v>
      </x:c>
    </x:row>
    <x:row r="5381" spans="3:11">
      <x:c r="C5381" s="241" t="s">
        <x:v>8392</x:v>
      </x:c>
      <x:c r="D5381" s="240" t="str">
        <x:f t="shared" si="153"/>
        <x:v>Necklace</x:v>
      </x:c>
      <x:c r="E5381" s="240">
        <x:v>1</x:v>
      </x:c>
      <x:c r="F5381" s="280" t="s">
        <x:v>4561</x:v>
      </x:c>
      <x:c r="G5381" s="281" t="str">
        <x:f>IF(MID(F5381,LEN(F5381)-2,1)="1","Earring",IF(MID(F5381,LEN(F5381)-2,1)="2","Necklace",IF(MID(F5381,LEN(F5381)-2,1)="3","Bracelet",IF(MID(F5381,LEN(F5381)-2,1)="4","Ring",IF(MID(F5381,LEN(F5381)-2,1)="5","Anklet","")))))</x:f>
        <x:v>Necklace</x:v>
      </x:c>
      <x:c r="H5381" s="281">
        <x:v>1</x:v>
      </x:c>
      <x:c r="I5381" s="495"/>
      <x:c r="J5381" s="240" t="s">
        <x:v>10384</x:v>
      </x:c>
      <x:c r="K5381" s="240">
        <x:v>180</x:v>
      </x:c>
    </x:row>
    <x:row r="5382" spans="3:11">
      <x:c r="C5382" s="241" t="s">
        <x:v>2309</x:v>
      </x:c>
      <x:c r="D5382" s="240" t="str">
        <x:f t="shared" si="153"/>
        <x:v>Necklace</x:v>
      </x:c>
      <x:c r="E5382" s="240">
        <x:v>1</x:v>
      </x:c>
      <x:c r="F5382" s="280" t="s">
        <x:v>9064</x:v>
      </x:c>
      <x:c r="G5382" s="281" t="s">
        <x:v>9210</x:v>
      </x:c>
      <x:c r="H5382" s="281">
        <x:v>1</x:v>
      </x:c>
      <x:c r="I5382" s="495" t="s">
        <x:v>6487</x:v>
      </x:c>
      <x:c r="J5382" s="240" t="s">
        <x:v>10384</x:v>
      </x:c>
      <x:c r="K5382" s="240">
        <x:v>160</x:v>
      </x:c>
    </x:row>
    <x:row r="5383" spans="5:5">
      <x:c r="E5383" s="240">
        <x:f>SUM(E5364:E5382)</x:f>
        <x:v>19</x:v>
      </x:c>
    </x:row>
    <x:row r="5384" spans="1:11">
      <x:c r="A5384" s="232">
        <x:v>46090</x:v>
      </x:c>
      <x:c r="B5384" s="499" t="s">
        <x:v>10315</x:v>
      </x:c>
      <x:c r="C5384" s="241" t="s">
        <x:v>2118</x:v>
      </x:c>
      <x:c r="D5384" s="240" t="s">
        <x:v>4007</x:v>
      </x:c>
      <x:c r="E5384" s="240">
        <x:v>1</x:v>
      </x:c>
      <x:c r="F5384" s="283" t="s">
        <x:v>2118</x:v>
      </x:c>
      <x:c r="G5384" s="284" t="s">
        <x:v>4007</x:v>
      </x:c>
      <x:c r="H5384" s="284">
        <x:v>1</x:v>
      </x:c>
      <x:c r="I5384" s="495"/>
      <x:c r="J5384" s="240" t="s">
        <x:v>10384</x:v>
      </x:c>
      <x:c r="K5384" s="240">
        <x:v>170</x:v>
      </x:c>
    </x:row>
    <x:row r="5385" spans="3:11">
      <x:c r="C5385" s="241" t="s">
        <x:v>4389</x:v>
      </x:c>
      <x:c r="D5385" s="240" t="s">
        <x:v>4007</x:v>
      </x:c>
      <x:c r="E5385" s="240">
        <x:v>1</x:v>
      </x:c>
      <x:c r="F5385" s="283" t="s">
        <x:v>8972</x:v>
      </x:c>
      <x:c r="G5385" s="284" t="str">
        <x:f>IF(MID(F5385,LEN(F5385)-2,1)="1","Earring",IF(MID(F5385,LEN(F5385)-2,1)="2","Necklace",IF(MID(F5385,LEN(F5385)-2,1)="3","Bracelet",IF(MID(F5385,LEN(F5385)-2,1)="4","Ring",IF(MID(F5385,LEN(F5385)-2,1)="5","Anklet","")))))</x:f>
        <x:v>Ring</x:v>
      </x:c>
      <x:c r="H5385" s="284">
        <x:v>1</x:v>
      </x:c>
      <x:c r="I5385" s="495" t="s">
        <x:v>10339</x:v>
      </x:c>
      <x:c r="J5385" s="240" t="s">
        <x:v>10384</x:v>
      </x:c>
      <x:c r="K5385" s="240">
        <x:v>150</x:v>
      </x:c>
    </x:row>
    <x:row r="5386" spans="3:11">
      <x:c r="C5386" s="241" t="s">
        <x:v>2767</x:v>
      </x:c>
      <x:c r="D5386" s="240" t="s">
        <x:v>4007</x:v>
      </x:c>
      <x:c r="E5386" s="240">
        <x:v>1</x:v>
      </x:c>
      <x:c r="F5386" s="283" t="s">
        <x:v>4389</x:v>
      </x:c>
      <x:c r="G5386" s="284" t="s">
        <x:v>4007</x:v>
      </x:c>
      <x:c r="H5386" s="284">
        <x:v>1</x:v>
      </x:c>
      <x:c r="I5386" s="495"/>
      <x:c r="J5386" s="240" t="s">
        <x:v>10384</x:v>
      </x:c>
      <x:c r="K5386" s="240">
        <x:v>160</x:v>
      </x:c>
    </x:row>
    <x:row r="5387" spans="3:11">
      <x:c r="C5387" s="241" t="s">
        <x:v>6211</x:v>
      </x:c>
      <x:c r="D5387" s="240" t="s">
        <x:v>4007</x:v>
      </x:c>
      <x:c r="E5387" s="240">
        <x:v>1</x:v>
      </x:c>
      <x:c r="F5387" s="283" t="s">
        <x:v>4421</x:v>
      </x:c>
      <x:c r="G5387" s="284" t="str">
        <x:f>IF(MID(F5387,LEN(F5387)-2,1)="1","Earring",IF(MID(F5387,LEN(F5387)-2,1)="2","Necklace",IF(MID(F5387,LEN(F5387)-2,1)="3","Bracelet",IF(MID(F5387,LEN(F5387)-2,1)="4","Ring",IF(MID(F5387,LEN(F5387)-2,1)="5","Anklet","")))))</x:f>
        <x:v>Bracelet</x:v>
      </x:c>
      <x:c r="H5387" s="284">
        <x:v>1</x:v>
      </x:c>
      <x:c r="I5387" s="495" t="s">
        <x:v>6487</x:v>
      </x:c>
      <x:c r="J5387" s="240" t="s">
        <x:v>9854</x:v>
      </x:c>
      <x:c r="K5387" s="240">
        <x:v>220</x:v>
      </x:c>
    </x:row>
    <x:row r="5388" spans="3:11">
      <x:c r="C5388" s="241" t="s">
        <x:v>8367</x:v>
      </x:c>
      <x:c r="D5388" s="240" t="s">
        <x:v>4007</x:v>
      </x:c>
      <x:c r="E5388" s="240">
        <x:v>1</x:v>
      </x:c>
      <x:c r="F5388" s="283" t="s">
        <x:v>9157</x:v>
      </x:c>
      <x:c r="G5388" s="284" t="str">
        <x:f>IF(MID(F5388,LEN(F5388)-2,1)="1","Earring",IF(MID(F5388,LEN(F5388)-2,1)="2","Necklace",IF(MID(F5388,LEN(F5388)-2,1)="3","Bracelet",IF(MID(F5388,LEN(F5388)-2,1)="4","Ring",IF(MID(F5388,LEN(F5388)-2,1)="5","Anklet","")))))</x:f>
        <x:v>Earring</x:v>
      </x:c>
      <x:c r="H5388" s="284">
        <x:v>1</x:v>
      </x:c>
      <x:c r="I5388" s="495"/>
      <x:c r="J5388" s="240" t="s">
        <x:v>4183</x:v>
      </x:c>
      <x:c r="K5388" s="240">
        <x:v>150</x:v>
      </x:c>
    </x:row>
    <x:row r="5389" spans="3:11">
      <x:c r="C5389" s="241" t="s">
        <x:v>12309</x:v>
      </x:c>
      <x:c r="D5389" s="240" t="s">
        <x:v>9160</x:v>
      </x:c>
      <x:c r="E5389" s="240">
        <x:v>1</x:v>
      </x:c>
      <x:c r="F5389" s="283" t="s">
        <x:v>8354</x:v>
      </x:c>
      <x:c r="G5389" s="284" t="str">
        <x:f>IF(MID(F5389,LEN(F5389)-2,1)="1","Earring",IF(MID(F5389,LEN(F5389)-2,1)="2","Necklace",IF(MID(F5389,LEN(F5389)-2,1)="3","Bracelet",IF(MID(F5389,LEN(F5389)-2,1)="4","Ring",IF(MID(F5389,LEN(F5389)-2,1)="5","Anklet","")))))</x:f>
        <x:v>Necklace</x:v>
      </x:c>
      <x:c r="H5389" s="284">
        <x:v>1</x:v>
      </x:c>
      <x:c r="I5389" s="495" t="s">
        <x:v>6487</x:v>
      </x:c>
      <x:c r="J5389" s="240" t="s">
        <x:v>4183</x:v>
      </x:c>
      <x:c r="K5389" s="240">
        <x:v>270</x:v>
      </x:c>
    </x:row>
    <x:row r="5390" spans="3:11">
      <x:c r="C5390" s="241" t="s">
        <x:v>4421</x:v>
      </x:c>
      <x:c r="D5390" s="240" t="str">
        <x:f t="shared" ref="D5390:D5402" si="154">IF(MID(C5390,LEN(C5390)-2,1)="1","Earring",IF(MID(C5390,LEN(C5390)-2,1)="2","Necklace",IF(MID(C5390,LEN(C5390)-2,1)="3","Bracelet",IF(MID(C5390,LEN(C5390)-2,1)="4","Ring",IF(MID(C5390,LEN(C5390)-2,1)="5","Anklet","")))))</x:f>
        <x:v>Bracelet</x:v>
      </x:c>
      <x:c r="E5390" s="240">
        <x:v>1</x:v>
      </x:c>
      <x:c r="F5390" s="283" t="s">
        <x:v>8397</x:v>
      </x:c>
      <x:c r="G5390" s="284" t="str">
        <x:f>IF(MID(F5390,LEN(F5390)-2,1)="1","Earring",IF(MID(F5390,LEN(F5390)-2,1)="2","Necklace",IF(MID(F5390,LEN(F5390)-2,1)="3","Bracelet",IF(MID(F5390,LEN(F5390)-2,1)="4","Ring",IF(MID(F5390,LEN(F5390)-2,1)="5","Anklet","")))))</x:f>
        <x:v>Necklace</x:v>
      </x:c>
      <x:c r="H5390" s="284">
        <x:v>1</x:v>
      </x:c>
      <x:c r="I5390" s="495" t="s">
        <x:v>10339</x:v>
      </x:c>
      <x:c r="J5390" s="240" t="s">
        <x:v>10384</x:v>
      </x:c>
      <x:c r="K5390" s="240">
        <x:v>310</x:v>
      </x:c>
    </x:row>
    <x:row r="5391" spans="3:11">
      <x:c r="C5391" s="241" t="s">
        <x:v>4400</x:v>
      </x:c>
      <x:c r="D5391" s="240" t="str">
        <x:f t="shared" si="154"/>
        <x:v>Bracelet</x:v>
      </x:c>
      <x:c r="E5391" s="240">
        <x:v>1</x:v>
      </x:c>
      <x:c r="F5391" s="283" t="s">
        <x:v>8367</x:v>
      </x:c>
      <x:c r="G5391" s="284" t="s">
        <x:v>4007</x:v>
      </x:c>
      <x:c r="H5391" s="284">
        <x:v>1</x:v>
      </x:c>
      <x:c r="I5391" s="495" t="s">
        <x:v>10339</x:v>
      </x:c>
      <x:c r="J5391" s="240" t="s">
        <x:v>9854</x:v>
      </x:c>
      <x:c r="K5391" s="240">
        <x:v>330</x:v>
      </x:c>
    </x:row>
    <x:row r="5392" spans="3:11">
      <x:c r="C5392" s="241" t="s">
        <x:v>6170</x:v>
      </x:c>
      <x:c r="D5392" s="240" t="str">
        <x:f t="shared" si="154"/>
        <x:v>Bracelet</x:v>
      </x:c>
      <x:c r="E5392" s="240">
        <x:v>1</x:v>
      </x:c>
      <x:c r="F5392" s="283" t="s">
        <x:v>6263</x:v>
      </x:c>
      <x:c r="G5392" s="284" t="s">
        <x:v>9210</x:v>
      </x:c>
      <x:c r="H5392" s="284">
        <x:v>1</x:v>
      </x:c>
      <x:c r="I5392" s="495" t="s">
        <x:v>10339</x:v>
      </x:c>
      <x:c r="J5392" s="240" t="s">
        <x:v>10384</x:v>
      </x:c>
      <x:c r="K5392" s="240">
        <x:v>150</x:v>
      </x:c>
    </x:row>
    <x:row r="5393" spans="3:11">
      <x:c r="C5393" s="241" t="s">
        <x:v>2658</x:v>
      </x:c>
      <x:c r="D5393" s="240" t="str">
        <x:f t="shared" si="154"/>
        <x:v>Bracelet</x:v>
      </x:c>
      <x:c r="E5393" s="240">
        <x:v>1</x:v>
      </x:c>
      <x:c r="F5393" s="283" t="s">
        <x:v>4400</x:v>
      </x:c>
      <x:c r="G5393" s="284" t="str">
        <x:f>IF(MID(F5393,LEN(F5393)-2,1)="1","Earring",IF(MID(F5393,LEN(F5393)-2,1)="2","Necklace",IF(MID(F5393,LEN(F5393)-2,1)="3","Bracelet",IF(MID(F5393,LEN(F5393)-2,1)="4","Ring",IF(MID(F5393,LEN(F5393)-2,1)="5","Anklet","")))))</x:f>
        <x:v>Bracelet</x:v>
      </x:c>
      <x:c r="H5393" s="284">
        <x:v>1</x:v>
      </x:c>
      <x:c r="I5393" s="495"/>
      <x:c r="J5393" s="240" t="s">
        <x:v>10384</x:v>
      </x:c>
      <x:c r="K5393" s="240">
        <x:v>250</x:v>
      </x:c>
    </x:row>
    <x:row r="5394" spans="3:11">
      <x:c r="C5394" s="241" t="s">
        <x:v>8364</x:v>
      </x:c>
      <x:c r="D5394" s="240" t="str">
        <x:f t="shared" si="154"/>
        <x:v>Bracelet</x:v>
      </x:c>
      <x:c r="E5394" s="240">
        <x:v>1</x:v>
      </x:c>
      <x:c r="F5394" s="283" t="s">
        <x:v>6170</x:v>
      </x:c>
      <x:c r="G5394" s="284" t="str">
        <x:f>IF(MID(F5394,LEN(F5394)-2,1)="1","Earring",IF(MID(F5394,LEN(F5394)-2,1)="2","Necklace",IF(MID(F5394,LEN(F5394)-2,1)="3","Bracelet",IF(MID(F5394,LEN(F5394)-2,1)="4","Ring",IF(MID(F5394,LEN(F5394)-2,1)="5","Anklet","")))))</x:f>
        <x:v>Bracelet</x:v>
      </x:c>
      <x:c r="H5394" s="284">
        <x:v>1</x:v>
      </x:c>
      <x:c r="I5394" s="495" t="s">
        <x:v>6487</x:v>
      </x:c>
      <x:c r="J5394" s="240" t="s">
        <x:v>10384</x:v>
      </x:c>
      <x:c r="K5394" s="240">
        <x:v>150</x:v>
      </x:c>
    </x:row>
    <x:row r="5395" spans="3:11">
      <x:c r="C5395" s="241" t="s">
        <x:v>2096</x:v>
      </x:c>
      <x:c r="D5395" s="240" t="str">
        <x:f t="shared" si="154"/>
        <x:v>Bracelet</x:v>
      </x:c>
      <x:c r="E5395" s="240">
        <x:v>1</x:v>
      </x:c>
      <x:c r="F5395" s="283" t="s">
        <x:v>6033</x:v>
      </x:c>
      <x:c r="G5395" s="284" t="str">
        <x:f>IF(MID(F5395,LEN(F5395)-2,1)="1","Earring",IF(MID(F5395,LEN(F5395)-2,1)="2","Necklace",IF(MID(F5395,LEN(F5395)-2,1)="3","Bracelet",IF(MID(F5395,LEN(F5395)-2,1)="4","Ring",IF(MID(F5395,LEN(F5395)-2,1)="5","Anklet","")))))</x:f>
        <x:v>Earring</x:v>
      </x:c>
      <x:c r="H5395" s="284">
        <x:v>1</x:v>
      </x:c>
      <x:c r="I5395" s="495" t="s">
        <x:v>10339</x:v>
      </x:c>
      <x:c r="J5395" s="240" t="s">
        <x:v>10384</x:v>
      </x:c>
      <x:c r="K5395" s="240">
        <x:v>120</x:v>
      </x:c>
    </x:row>
    <x:row r="5396" spans="3:11">
      <x:c r="C5396" s="241" t="s">
        <x:v>2105</x:v>
      </x:c>
      <x:c r="D5396" s="240" t="str">
        <x:f t="shared" si="154"/>
        <x:v>Bracelet</x:v>
      </x:c>
      <x:c r="E5396" s="240">
        <x:v>1</x:v>
      </x:c>
      <x:c r="F5396" s="283" t="s">
        <x:v>2767</x:v>
      </x:c>
      <x:c r="G5396" s="284" t="s">
        <x:v>4007</x:v>
      </x:c>
      <x:c r="H5396" s="284">
        <x:v>1</x:v>
      </x:c>
      <x:c r="I5396" s="495"/>
      <x:c r="J5396" s="240" t="s">
        <x:v>10384</x:v>
      </x:c>
      <x:c r="K5396" s="240">
        <x:v>190</x:v>
      </x:c>
    </x:row>
    <x:row r="5397" spans="3:11">
      <x:c r="C5397" s="241" t="s">
        <x:v>9157</x:v>
      </x:c>
      <x:c r="D5397" s="240" t="str">
        <x:f t="shared" si="154"/>
        <x:v>Earring</x:v>
      </x:c>
      <x:c r="E5397" s="240">
        <x:v>1</x:v>
      </x:c>
      <x:c r="F5397" s="283" t="s">
        <x:v>12309</x:v>
      </x:c>
      <x:c r="G5397" s="284" t="s">
        <x:v>9160</x:v>
      </x:c>
      <x:c r="H5397" s="284">
        <x:v>1</x:v>
      </x:c>
      <x:c r="I5397" s="495" t="s">
        <x:v>10339</x:v>
      </x:c>
      <x:c r="J5397" s="240" t="s">
        <x:v>10384</x:v>
      </x:c>
      <x:c r="K5397" s="240">
        <x:v>95</x:v>
      </x:c>
    </x:row>
    <x:row r="5398" spans="3:11">
      <x:c r="C5398" s="241" t="s">
        <x:v>6033</x:v>
      </x:c>
      <x:c r="D5398" s="240" t="str">
        <x:f t="shared" si="154"/>
        <x:v>Earring</x:v>
      </x:c>
      <x:c r="E5398" s="240">
        <x:v>1</x:v>
      </x:c>
      <x:c r="F5398" s="283" t="s">
        <x:v>7834</x:v>
      </x:c>
      <x:c r="G5398" s="284" t="str">
        <x:f>IF(MID(F5398,LEN(F5398)-2,1)="1","Earring",IF(MID(F5398,LEN(F5398)-2,1)="2","Necklace",IF(MID(F5398,LEN(F5398)-2,1)="3","Bracelet",IF(MID(F5398,LEN(F5398)-2,1)="4","Ring",IF(MID(F5398,LEN(F5398)-2,1)="5","Anklet","")))))</x:f>
        <x:v>Earring</x:v>
      </x:c>
      <x:c r="H5398" s="284">
        <x:v>1</x:v>
      </x:c>
      <x:c r="I5398" s="495" t="s">
        <x:v>6487</x:v>
      </x:c>
      <x:c r="J5398" s="240" t="s">
        <x:v>4183</x:v>
      </x:c>
      <x:c r="K5398" s="240">
        <x:v>160</x:v>
      </x:c>
    </x:row>
    <x:row r="5399" spans="3:11">
      <x:c r="C5399" s="241" t="s">
        <x:v>7834</x:v>
      </x:c>
      <x:c r="D5399" s="240" t="str">
        <x:f t="shared" si="154"/>
        <x:v>Earring</x:v>
      </x:c>
      <x:c r="E5399" s="240">
        <x:v>1</x:v>
      </x:c>
      <x:c r="F5399" s="283" t="s">
        <x:v>2658</x:v>
      </x:c>
      <x:c r="G5399" s="284" t="str">
        <x:f>IF(MID(F5399,LEN(F5399)-2,1)="1","Earring",IF(MID(F5399,LEN(F5399)-2,1)="2","Necklace",IF(MID(F5399,LEN(F5399)-2,1)="3","Bracelet",IF(MID(F5399,LEN(F5399)-2,1)="4","Ring",IF(MID(F5399,LEN(F5399)-2,1)="5","Anklet","")))))</x:f>
        <x:v>Bracelet</x:v>
      </x:c>
      <x:c r="H5399" s="284">
        <x:v>1</x:v>
      </x:c>
      <x:c r="I5399" s="495"/>
      <x:c r="J5399" s="240" t="s">
        <x:v>10384</x:v>
      </x:c>
      <x:c r="K5399" s="240">
        <x:v>150</x:v>
      </x:c>
    </x:row>
    <x:row r="5400" spans="3:11">
      <x:c r="C5400" s="241" t="s">
        <x:v>2628</x:v>
      </x:c>
      <x:c r="D5400" s="240" t="str">
        <x:f t="shared" si="154"/>
        <x:v>Earring</x:v>
      </x:c>
      <x:c r="E5400" s="240">
        <x:v>1</x:v>
      </x:c>
      <x:c r="F5400" s="283" t="s">
        <x:v>2628</x:v>
      </x:c>
      <x:c r="G5400" s="284" t="str">
        <x:f>IF(MID(F5400,LEN(F5400)-2,1)="1","Earring",IF(MID(F5400,LEN(F5400)-2,1)="2","Necklace",IF(MID(F5400,LEN(F5400)-2,1)="3","Bracelet",IF(MID(F5400,LEN(F5400)-2,1)="4","Ring",IF(MID(F5400,LEN(F5400)-2,1)="5","Anklet","")))))</x:f>
        <x:v>Earring</x:v>
      </x:c>
      <x:c r="H5400" s="284">
        <x:v>1</x:v>
      </x:c>
      <x:c r="I5400" s="495"/>
      <x:c r="J5400" s="240" t="s">
        <x:v>10384</x:v>
      </x:c>
      <x:c r="K5400" s="240">
        <x:v>70</x:v>
      </x:c>
    </x:row>
    <x:row r="5401" spans="3:11">
      <x:c r="C5401" s="241" t="s">
        <x:v>2116</x:v>
      </x:c>
      <x:c r="D5401" s="240" t="str">
        <x:f t="shared" si="154"/>
        <x:v>Earring</x:v>
      </x:c>
      <x:c r="E5401" s="240">
        <x:v>1</x:v>
      </x:c>
      <x:c r="F5401" s="280" t="s">
        <x:v>2116</x:v>
      </x:c>
      <x:c r="G5401" s="281" t="str">
        <x:f>IF(MID(F5401,LEN(F5401)-2,1)="1","Earring",IF(MID(F5401,LEN(F5401)-2,1)="2","Necklace",IF(MID(F5401,LEN(F5401)-2,1)="3","Bracelet",IF(MID(F5401,LEN(F5401)-2,1)="4","Ring",IF(MID(F5401,LEN(F5401)-2,1)="5","Anklet","")))))</x:f>
        <x:v>Earring</x:v>
      </x:c>
      <x:c r="H5401" s="281">
        <x:v>1</x:v>
      </x:c>
      <x:c r="I5401" s="495"/>
      <x:c r="J5401" s="240" t="s">
        <x:v>10384</x:v>
      </x:c>
      <x:c r="K5401" s="240">
        <x:v>150</x:v>
      </x:c>
    </x:row>
    <x:row r="5402" spans="3:11">
      <x:c r="C5402" s="241" t="s">
        <x:v>8400</x:v>
      </x:c>
      <x:c r="D5402" s="240" t="str">
        <x:f t="shared" si="154"/>
        <x:v>Earring</x:v>
      </x:c>
      <x:c r="E5402" s="240">
        <x:v>1</x:v>
      </x:c>
      <x:c r="F5402" s="280" t="s">
        <x:v>8551</x:v>
      </x:c>
      <x:c r="G5402" s="281" t="str">
        <x:f>IF(MID(F5402,LEN(F5402)-2,1)="1","Earring",IF(MID(F5402,LEN(F5402)-2,1)="2","Necklace",IF(MID(F5402,LEN(F5402)-2,1)="3","Bracelet",IF(MID(F5402,LEN(F5402)-2,1)="4","Ring",IF(MID(F5402,LEN(F5402)-2,1)="5","Anklet","")))))</x:f>
        <x:v>Necklace</x:v>
      </x:c>
      <x:c r="H5402" s="281">
        <x:v>1</x:v>
      </x:c>
      <x:c r="I5402" s="495" t="s">
        <x:v>6487</x:v>
      </x:c>
      <x:c r="J5402" s="240" t="s">
        <x:v>10384</x:v>
      </x:c>
      <x:c r="K5402" s="240">
        <x:v>180</x:v>
      </x:c>
    </x:row>
    <x:row r="5403" spans="3:11">
      <x:c r="C5403" s="241" t="s">
        <x:v>6263</x:v>
      </x:c>
      <x:c r="D5403" s="240" t="s">
        <x:v>9210</x:v>
      </x:c>
      <x:c r="E5403" s="240">
        <x:v>1</x:v>
      </x:c>
      <x:c r="F5403" s="280" t="s">
        <x:v>8364</x:v>
      </x:c>
      <x:c r="G5403" s="281" t="str">
        <x:f>IF(MID(F5403,LEN(F5403)-2,1)="1","Earring",IF(MID(F5403,LEN(F5403)-2,1)="2","Necklace",IF(MID(F5403,LEN(F5403)-2,1)="3","Bracelet",IF(MID(F5403,LEN(F5403)-2,1)="4","Ring",IF(MID(F5403,LEN(F5403)-2,1)="5","Anklet","")))))</x:f>
        <x:v>Bracelet</x:v>
      </x:c>
      <x:c r="H5403" s="281">
        <x:v>1</x:v>
      </x:c>
      <x:c r="I5403" s="495"/>
      <x:c r="J5403" s="240" t="s">
        <x:v>10384</x:v>
      </x:c>
      <x:c r="K5403" s="240">
        <x:v>170</x:v>
      </x:c>
    </x:row>
    <x:row r="5404" spans="3:11">
      <x:c r="C5404" s="241" t="s">
        <x:v>9064</x:v>
      </x:c>
      <x:c r="D5404" s="240" t="s">
        <x:v>9210</x:v>
      </x:c>
      <x:c r="E5404" s="240">
        <x:v>1</x:v>
      </x:c>
      <x:c r="F5404" s="280" t="s">
        <x:v>2096</x:v>
      </x:c>
      <x:c r="G5404" s="281" t="str">
        <x:f>IF(MID(F5404,LEN(F5404)-2,1)="1","Earring",IF(MID(F5404,LEN(F5404)-2,1)="2","Necklace",IF(MID(F5404,LEN(F5404)-2,1)="3","Bracelet",IF(MID(F5404,LEN(F5404)-2,1)="4","Ring",IF(MID(F5404,LEN(F5404)-2,1)="5","Anklet","")))))</x:f>
        <x:v>Bracelet</x:v>
      </x:c>
      <x:c r="H5404" s="281">
        <x:v>1</x:v>
      </x:c>
      <x:c r="I5404" s="495"/>
      <x:c r="J5404" s="240" t="s">
        <x:v>10384</x:v>
      </x:c>
      <x:c r="K5404" s="240">
        <x:v>200</x:v>
      </x:c>
    </x:row>
    <x:row r="5405" spans="3:11">
      <x:c r="C5405" s="241" t="s">
        <x:v>8354</x:v>
      </x:c>
      <x:c r="D5405" s="240" t="str">
        <x:f t="shared" ref="D5405:D5411" si="155">IF(MID(C5405,LEN(C5405)-2,1)="1","Earring",IF(MID(C5405,LEN(C5405)-2,1)="2","Necklace",IF(MID(C5405,LEN(C5405)-2,1)="3","Bracelet",IF(MID(C5405,LEN(C5405)-2,1)="4","Ring",IF(MID(C5405,LEN(C5405)-2,1)="5","Anklet","")))))</x:f>
        <x:v>Necklace</x:v>
      </x:c>
      <x:c r="E5405" s="240">
        <x:v>1</x:v>
      </x:c>
      <x:c r="F5405" s="280" t="s">
        <x:v>6211</x:v>
      </x:c>
      <x:c r="G5405" s="281" t="s">
        <x:v>4007</x:v>
      </x:c>
      <x:c r="H5405" s="281">
        <x:v>1</x:v>
      </x:c>
      <x:c r="I5405" s="495" t="s">
        <x:v>6487</x:v>
      </x:c>
      <x:c r="J5405" s="240" t="s">
        <x:v>10384</x:v>
      </x:c>
      <x:c r="K5405" s="240">
        <x:v>190</x:v>
      </x:c>
    </x:row>
    <x:row r="5406" spans="3:11">
      <x:c r="C5406" s="241" t="s">
        <x:v>8397</x:v>
      </x:c>
      <x:c r="D5406" s="240" t="str">
        <x:f t="shared" si="155"/>
        <x:v>Necklace</x:v>
      </x:c>
      <x:c r="E5406" s="240">
        <x:v>1</x:v>
      </x:c>
      <x:c r="F5406" s="280" t="s">
        <x:v>6074</x:v>
      </x:c>
      <x:c r="G5406" s="281" t="str">
        <x:f>IF(MID(F5406,LEN(F5406)-2,1)="1","Earring",IF(MID(F5406,LEN(F5406)-2,1)="2","Necklace",IF(MID(F5406,LEN(F5406)-2,1)="3","Bracelet",IF(MID(F5406,LEN(F5406)-2,1)="4","Ring",IF(MID(F5406,LEN(F5406)-2,1)="5","Anklet","")))))</x:f>
        <x:v>Ring</x:v>
      </x:c>
      <x:c r="H5406" s="281">
        <x:v>1</x:v>
      </x:c>
      <x:c r="I5406" s="495"/>
      <x:c r="J5406" s="240" t="s">
        <x:v>10384</x:v>
      </x:c>
      <x:c r="K5406" s="240">
        <x:v>240</x:v>
      </x:c>
    </x:row>
    <x:row r="5407" spans="3:11">
      <x:c r="C5407" s="241" t="s">
        <x:v>8551</x:v>
      </x:c>
      <x:c r="D5407" s="240" t="str">
        <x:f t="shared" si="155"/>
        <x:v>Necklace</x:v>
      </x:c>
      <x:c r="E5407" s="240">
        <x:v>1</x:v>
      </x:c>
      <x:c r="F5407" s="280" t="s">
        <x:v>8400</x:v>
      </x:c>
      <x:c r="G5407" s="281" t="str">
        <x:f>IF(MID(F5407,LEN(F5407)-2,1)="1","Earring",IF(MID(F5407,LEN(F5407)-2,1)="2","Necklace",IF(MID(F5407,LEN(F5407)-2,1)="3","Bracelet",IF(MID(F5407,LEN(F5407)-2,1)="4","Ring",IF(MID(F5407,LEN(F5407)-2,1)="5","Anklet","")))))</x:f>
        <x:v>Earring</x:v>
      </x:c>
      <x:c r="H5407" s="281">
        <x:v>1</x:v>
      </x:c>
      <x:c r="I5407" s="495"/>
      <x:c r="J5407" s="240" t="s">
        <x:v>4183</x:v>
      </x:c>
      <x:c r="K5407" s="240">
        <x:v>150</x:v>
      </x:c>
    </x:row>
    <x:row r="5408" spans="3:11">
      <x:c r="C5408" s="241" t="s">
        <x:v>2329</x:v>
      </x:c>
      <x:c r="D5408" s="240" t="str">
        <x:f t="shared" si="155"/>
        <x:v>Necklace</x:v>
      </x:c>
      <x:c r="E5408" s="240">
        <x:v>1</x:v>
      </x:c>
      <x:c r="F5408" s="280" t="s">
        <x:v>2105</x:v>
      </x:c>
      <x:c r="G5408" s="281" t="str">
        <x:f>IF(MID(F5408,LEN(F5408)-2,1)="1","Earring",IF(MID(F5408,LEN(F5408)-2,1)="2","Necklace",IF(MID(F5408,LEN(F5408)-2,1)="3","Bracelet",IF(MID(F5408,LEN(F5408)-2,1)="4","Ring",IF(MID(F5408,LEN(F5408)-2,1)="5","Anklet","")))))</x:f>
        <x:v>Bracelet</x:v>
      </x:c>
      <x:c r="H5408" s="281">
        <x:v>1</x:v>
      </x:c>
      <x:c r="I5408" s="495" t="s">
        <x:v>6487</x:v>
      </x:c>
      <x:c r="J5408" s="240" t="s">
        <x:v>10384</x:v>
      </x:c>
      <x:c r="K5408" s="240">
        <x:v>280</x:v>
      </x:c>
    </x:row>
    <x:row r="5409" spans="3:11">
      <x:c r="C5409" s="241" t="s">
        <x:v>7972</x:v>
      </x:c>
      <x:c r="D5409" s="240" t="str">
        <x:f t="shared" si="155"/>
        <x:v>Necklace</x:v>
      </x:c>
      <x:c r="E5409" s="240">
        <x:v>1</x:v>
      </x:c>
      <x:c r="F5409" s="280" t="s">
        <x:v>2329</x:v>
      </x:c>
      <x:c r="G5409" s="281" t="str">
        <x:f>IF(MID(F5409,LEN(F5409)-2,1)="1","Earring",IF(MID(F5409,LEN(F5409)-2,1)="2","Necklace",IF(MID(F5409,LEN(F5409)-2,1)="3","Bracelet",IF(MID(F5409,LEN(F5409)-2,1)="4","Ring",IF(MID(F5409,LEN(F5409)-2,1)="5","Anklet","")))))</x:f>
        <x:v>Necklace</x:v>
      </x:c>
      <x:c r="H5409" s="281">
        <x:v>1</x:v>
      </x:c>
      <x:c r="I5409" s="495"/>
      <x:c r="J5409" s="240" t="s">
        <x:v>9854</x:v>
      </x:c>
      <x:c r="K5409" s="240">
        <x:v>270</x:v>
      </x:c>
    </x:row>
    <x:row r="5410" spans="3:11">
      <x:c r="C5410" s="241" t="s">
        <x:v>8972</x:v>
      </x:c>
      <x:c r="D5410" s="240" t="str">
        <x:f t="shared" si="155"/>
        <x:v>Ring</x:v>
      </x:c>
      <x:c r="E5410" s="240">
        <x:v>1</x:v>
      </x:c>
      <x:c r="F5410" s="280" t="s">
        <x:v>7972</x:v>
      </x:c>
      <x:c r="G5410" s="281" t="str">
        <x:f>IF(MID(F5410,LEN(F5410)-2,1)="1","Earring",IF(MID(F5410,LEN(F5410)-2,1)="2","Necklace",IF(MID(F5410,LEN(F5410)-2,1)="3","Bracelet",IF(MID(F5410,LEN(F5410)-2,1)="4","Ring",IF(MID(F5410,LEN(F5410)-2,1)="5","Anklet","")))))</x:f>
        <x:v>Necklace</x:v>
      </x:c>
      <x:c r="H5410" s="281">
        <x:v>1</x:v>
      </x:c>
      <x:c r="I5410" s="495"/>
      <x:c r="J5410" s="240" t="s">
        <x:v>9854</x:v>
      </x:c>
      <x:c r="K5410" s="240">
        <x:v>450</x:v>
      </x:c>
    </x:row>
    <x:row r="5411" spans="3:11">
      <x:c r="C5411" s="241" t="s">
        <x:v>6074</x:v>
      </x:c>
      <x:c r="D5411" s="240" t="str">
        <x:f t="shared" si="155"/>
        <x:v>Ring</x:v>
      </x:c>
      <x:c r="E5411" s="240">
        <x:v>1</x:v>
      </x:c>
      <x:c r="F5411" s="280" t="s">
        <x:v>9064</x:v>
      </x:c>
      <x:c r="G5411" s="281" t="s">
        <x:v>9210</x:v>
      </x:c>
      <x:c r="H5411" s="281">
        <x:v>1</x:v>
      </x:c>
      <x:c r="I5411" s="495" t="s">
        <x:v>10339</x:v>
      </x:c>
      <x:c r="J5411" s="240" t="s">
        <x:v>10384</x:v>
      </x:c>
      <x:c r="K5411" s="240">
        <x:v>160</x:v>
      </x:c>
    </x:row>
    <x:row r="5412" spans="5:5">
      <x:c r="E5412" s="240">
        <x:f>SUM(E5384:E5411)</x:f>
        <x:v>28</x:v>
      </x:c>
    </x:row>
    <x:row r="5413" spans="1:11">
      <x:c r="A5413" s="232">
        <x:v>46091</x:v>
      </x:c>
      <x:c r="B5413" s="499" t="s">
        <x:v>10377</x:v>
      </x:c>
      <x:c r="C5413" s="241" t="s">
        <x:v>11731</x:v>
      </x:c>
      <x:c r="D5413" s="240" t="s">
        <x:v>4007</x:v>
      </x:c>
      <x:c r="E5413" s="240">
        <x:v>1</x:v>
      </x:c>
      <x:c r="F5413" s="241" t="s">
        <x:v>2090</x:v>
      </x:c>
      <x:c r="G5413" s="240" t="str">
        <x:f>IF(MID(F5413,LEN(F5413)-2,1)="1","Earring",IF(MID(F5413,LEN(F5413)-2,1)="2","Necklace",IF(MID(F5413,LEN(F5413)-2,1)="3","Bracelet",IF(MID(F5413,LEN(F5413)-2,1)="4","Ring",IF(MID(F5413,LEN(F5413)-2,1)="5","Anklet","")))))</x:f>
        <x:v>Ring</x:v>
      </x:c>
      <x:c r="H5413" s="240">
        <x:v>1</x:v>
      </x:c>
      <x:c r="I5413" s="495" t="s">
        <x:v>10339</x:v>
      </x:c>
      <x:c r="J5413" s="240" t="s">
        <x:v>4183</x:v>
      </x:c>
      <x:c r="K5413" s="240">
        <x:v>290</x:v>
      </x:c>
    </x:row>
    <x:row r="5414" spans="3:11">
      <x:c r="C5414" s="241" t="s">
        <x:v>2630</x:v>
      </x:c>
      <x:c r="D5414" s="240" t="s">
        <x:v>4007</x:v>
      </x:c>
      <x:c r="E5414" s="240">
        <x:v>1</x:v>
      </x:c>
      <x:c r="F5414" s="241" t="s">
        <x:v>9001</x:v>
      </x:c>
      <x:c r="G5414" s="240" t="str">
        <x:f>IF(MID(F5414,LEN(F5414)-2,1)="1","Earring",IF(MID(F5414,LEN(F5414)-2,1)="2","Necklace",IF(MID(F5414,LEN(F5414)-2,1)="3","Bracelet",IF(MID(F5414,LEN(F5414)-2,1)="4","Ring",IF(MID(F5414,LEN(F5414)-2,1)="5","Anklet","")))))</x:f>
        <x:v>Bracelet</x:v>
      </x:c>
      <x:c r="H5414" s="240">
        <x:v>1</x:v>
      </x:c>
      <x:c r="I5414" s="495" t="s">
        <x:v>10339</x:v>
      </x:c>
      <x:c r="J5414" s="240" t="s">
        <x:v>10384</x:v>
      </x:c>
      <x:c r="K5414" s="240">
        <x:v>140</x:v>
      </x:c>
    </x:row>
    <x:row r="5415" spans="3:11">
      <x:c r="C5415" s="241" t="s">
        <x:v>9001</x:v>
      </x:c>
      <x:c r="D5415" s="240" t="str">
        <x:f t="shared" ref="D5415:D5422" si="156">IF(MID(C5415,LEN(C5415)-2,1)="1","Earring",IF(MID(C5415,LEN(C5415)-2,1)="2","Necklace",IF(MID(C5415,LEN(C5415)-2,1)="3","Bracelet",IF(MID(C5415,LEN(C5415)-2,1)="4","Ring",IF(MID(C5415,LEN(C5415)-2,1)="5","Anklet","")))))</x:f>
        <x:v>Bracelet</x:v>
      </x:c>
      <x:c r="E5415" s="240">
        <x:v>1</x:v>
      </x:c>
      <x:c r="F5415" s="241" t="s">
        <x:v>6244</x:v>
      </x:c>
      <x:c r="G5415" s="240" t="str">
        <x:f>IF(MID(F5415,LEN(F5415)-2,1)="1","Earring",IF(MID(F5415,LEN(F5415)-2,1)="2","Necklace",IF(MID(F5415,LEN(F5415)-2,1)="3","Bracelet",IF(MID(F5415,LEN(F5415)-2,1)="4","Ring",IF(MID(F5415,LEN(F5415)-2,1)="5","Anklet","")))))</x:f>
        <x:v>Earring</x:v>
      </x:c>
      <x:c r="H5415" s="240">
        <x:v>1</x:v>
      </x:c>
      <x:c r="I5415" s="495"/>
      <x:c r="J5415" s="240" t="s">
        <x:v>9854</x:v>
      </x:c>
      <x:c r="K5415" s="240">
        <x:v>160</x:v>
      </x:c>
    </x:row>
    <x:row r="5416" spans="3:11">
      <x:c r="C5416" s="241" t="s">
        <x:v>6244</x:v>
      </x:c>
      <x:c r="D5416" s="240" t="str">
        <x:f t="shared" si="156"/>
        <x:v>Earring</x:v>
      </x:c>
      <x:c r="E5416" s="240">
        <x:v>1</x:v>
      </x:c>
      <x:c r="F5416" s="241" t="s">
        <x:v>5949</x:v>
      </x:c>
      <x:c r="G5416" s="240" t="str">
        <x:f>IF(MID(F5416,LEN(F5416)-2,1)="1","Earring",IF(MID(F5416,LEN(F5416)-2,1)="2","Necklace",IF(MID(F5416,LEN(F5416)-2,1)="3","Bracelet",IF(MID(F5416,LEN(F5416)-2,1)="4","Ring",IF(MID(F5416,LEN(F5416)-2,1)="5","Anklet","")))))</x:f>
        <x:v>Ring</x:v>
      </x:c>
      <x:c r="H5416" s="240">
        <x:v>1</x:v>
      </x:c>
      <x:c r="I5416" s="495"/>
      <x:c r="J5416" s="240" t="s">
        <x:v>9854</x:v>
      </x:c>
      <x:c r="K5416" s="240">
        <x:v>150</x:v>
      </x:c>
    </x:row>
    <x:row r="5417" spans="3:11">
      <x:c r="C5417" s="241" t="s">
        <x:v>2628</x:v>
      </x:c>
      <x:c r="D5417" s="240" t="str">
        <x:f t="shared" si="156"/>
        <x:v>Earring</x:v>
      </x:c>
      <x:c r="E5417" s="240">
        <x:v>2</x:v>
      </x:c>
      <x:c r="F5417" s="241" t="s">
        <x:v>2628</x:v>
      </x:c>
      <x:c r="G5417" s="240" t="str">
        <x:f>IF(MID(F5417,LEN(F5417)-2,1)="1","Earring",IF(MID(F5417,LEN(F5417)-2,1)="2","Necklace",IF(MID(F5417,LEN(F5417)-2,1)="3","Bracelet",IF(MID(F5417,LEN(F5417)-2,1)="4","Ring",IF(MID(F5417,LEN(F5417)-2,1)="5","Anklet","")))))</x:f>
        <x:v>Earring</x:v>
      </x:c>
      <x:c r="H5417" s="240">
        <x:v>2</x:v>
      </x:c>
      <x:c r="I5417" s="495"/>
      <x:c r="J5417" s="240" t="s">
        <x:v>10384</x:v>
      </x:c>
      <x:c r="K5417" s="240">
        <x:v>70</x:v>
      </x:c>
    </x:row>
    <x:row r="5418" spans="3:11">
      <x:c r="C5418" s="241" t="s">
        <x:v>5870</x:v>
      </x:c>
      <x:c r="D5418" s="240" t="str">
        <x:f t="shared" si="156"/>
        <x:v>Necklace</x:v>
      </x:c>
      <x:c r="E5418" s="240">
        <x:v>1</x:v>
      </x:c>
      <x:c r="F5418" s="280" t="s">
        <x:v>11731</x:v>
      </x:c>
      <x:c r="G5418" s="281" t="s">
        <x:v>4007</x:v>
      </x:c>
      <x:c r="H5418" s="281">
        <x:v>1</x:v>
      </x:c>
      <x:c r="I5418" s="495"/>
      <x:c r="J5418" s="240" t="s">
        <x:v>9854</x:v>
      </x:c>
      <x:c r="K5418" s="240">
        <x:v>360</x:v>
      </x:c>
    </x:row>
    <x:row r="5419" spans="3:11">
      <x:c r="C5419" s="241" t="s">
        <x:v>11914</x:v>
      </x:c>
      <x:c r="D5419" s="240" t="str">
        <x:f t="shared" si="156"/>
        <x:v>Necklace</x:v>
      </x:c>
      <x:c r="E5419" s="240">
        <x:v>1</x:v>
      </x:c>
      <x:c r="F5419" s="280" t="s">
        <x:v>5870</x:v>
      </x:c>
      <x:c r="G5419" s="281" t="str">
        <x:f>IF(MID(F5419,LEN(F5419)-2,1)="1","Earring",IF(MID(F5419,LEN(F5419)-2,1)="2","Necklace",IF(MID(F5419,LEN(F5419)-2,1)="3","Bracelet",IF(MID(F5419,LEN(F5419)-2,1)="4","Ring",IF(MID(F5419,LEN(F5419)-2,1)="5","Anklet","")))))</x:f>
        <x:v>Necklace</x:v>
      </x:c>
      <x:c r="H5419" s="281">
        <x:v>1</x:v>
      </x:c>
      <x:c r="I5419" s="495" t="s">
        <x:v>10339</x:v>
      </x:c>
      <x:c r="J5419" s="240" t="s">
        <x:v>9854</x:v>
      </x:c>
      <x:c r="K5419" s="240">
        <x:v>500</x:v>
      </x:c>
    </x:row>
    <x:row r="5420" spans="3:11">
      <x:c r="C5420" s="241" t="s">
        <x:v>2309</x:v>
      </x:c>
      <x:c r="D5420" s="240" t="str">
        <x:f t="shared" si="156"/>
        <x:v>Necklace</x:v>
      </x:c>
      <x:c r="E5420" s="240">
        <x:v>1</x:v>
      </x:c>
      <x:c r="F5420" s="280" t="s">
        <x:v>11914</x:v>
      </x:c>
      <x:c r="G5420" s="281" t="str">
        <x:f>IF(MID(F5420,LEN(F5420)-2,1)="1","Earring",IF(MID(F5420,LEN(F5420)-2,1)="2","Necklace",IF(MID(F5420,LEN(F5420)-2,1)="3","Bracelet",IF(MID(F5420,LEN(F5420)-2,1)="4","Ring",IF(MID(F5420,LEN(F5420)-2,1)="5","Anklet","")))))</x:f>
        <x:v>Necklace</x:v>
      </x:c>
      <x:c r="H5420" s="281">
        <x:v>1</x:v>
      </x:c>
      <x:c r="I5420" s="495"/>
      <x:c r="J5420" s="240" t="s">
        <x:v>9854</x:v>
      </x:c>
      <x:c r="K5420" s="240">
        <x:v>550</x:v>
      </x:c>
    </x:row>
    <x:row r="5421" spans="3:11">
      <x:c r="C5421" s="241" t="s">
        <x:v>2090</x:v>
      </x:c>
      <x:c r="D5421" s="240" t="str">
        <x:f t="shared" si="156"/>
        <x:v>Ring</x:v>
      </x:c>
      <x:c r="E5421" s="240">
        <x:v>1</x:v>
      </x:c>
      <x:c r="F5421" s="280" t="s">
        <x:v>2630</x:v>
      </x:c>
      <x:c r="G5421" s="281" t="s">
        <x:v>4007</x:v>
      </x:c>
      <x:c r="H5421" s="281">
        <x:v>1</x:v>
      </x:c>
      <x:c r="I5421" s="495"/>
      <x:c r="J5421" s="240" t="s">
        <x:v>9854</x:v>
      </x:c>
      <x:c r="K5421" s="240">
        <x:v>380</x:v>
      </x:c>
    </x:row>
    <x:row r="5422" spans="3:11">
      <x:c r="C5422" s="241" t="s">
        <x:v>5949</x:v>
      </x:c>
      <x:c r="D5422" s="240" t="str">
        <x:f t="shared" si="156"/>
        <x:v>Ring</x:v>
      </x:c>
      <x:c r="E5422" s="240">
        <x:v>1</x:v>
      </x:c>
      <x:c r="F5422" s="280" t="s">
        <x:v>2309</x:v>
      </x:c>
      <x:c r="G5422" s="281" t="str">
        <x:f>IF(MID(F5422,LEN(F5422)-2,1)="1","Earring",IF(MID(F5422,LEN(F5422)-2,1)="2","Necklace",IF(MID(F5422,LEN(F5422)-2,1)="3","Bracelet",IF(MID(F5422,LEN(F5422)-2,1)="4","Ring",IF(MID(F5422,LEN(F5422)-2,1)="5","Anklet","")))))</x:f>
        <x:v>Necklace</x:v>
      </x:c>
      <x:c r="H5422" s="281">
        <x:v>1</x:v>
      </x:c>
      <x:c r="I5422" s="495"/>
      <x:c r="J5422" s="240" t="s">
        <x:v>9854</x:v>
      </x:c>
      <x:c r="K5422" s="240">
        <x:v>360</x:v>
      </x:c>
    </x:row>
    <x:row r="5423" spans="5:5">
      <x:c r="E5423" s="240">
        <x:f>SUM(E5413:E5422)</x:f>
        <x:v>11</x:v>
      </x:c>
    </x:row>
    <x:row r="5424" spans="1:11">
      <x:c r="A5424" s="232">
        <x:v>46092</x:v>
      </x:c>
      <x:c r="B5424" s="499" t="s">
        <x:v>10352</x:v>
      </x:c>
      <x:c r="C5424" s="241" t="s">
        <x:v>5828</x:v>
      </x:c>
      <x:c r="D5424" s="240" t="s">
        <x:v>4007</x:v>
      </x:c>
      <x:c r="E5424" s="240">
        <x:v>1</x:v>
      </x:c>
      <x:c r="F5424" s="241" t="s">
        <x:v>6154</x:v>
      </x:c>
      <x:c r="G5424" s="240" t="str">
        <x:f>IF(MID(F5424,LEN(F5424)-2,1)="1","Earring",IF(MID(F5424,LEN(F5424)-2,1)="2","Necklace",IF(MID(F5424,LEN(F5424)-2,1)="3","Bracelet",IF(MID(F5424,LEN(F5424)-2,1)="4","Ring",IF(MID(F5424,LEN(F5424)-2,1)="5","Anklet","")))))</x:f>
        <x:v>Necklace</x:v>
      </x:c>
      <x:c r="H5424" s="240">
        <x:v>1</x:v>
      </x:c>
      <x:c r="I5424" s="495"/>
      <x:c r="J5424" s="240" t="s">
        <x:v>4183</x:v>
      </x:c>
      <x:c r="K5424" s="240">
        <x:v>850</x:v>
      </x:c>
    </x:row>
    <x:row r="5425" spans="3:11">
      <x:c r="C5425" s="241" t="s">
        <x:v>9198</x:v>
      </x:c>
      <x:c r="D5425" s="240" t="s">
        <x:v>4007</x:v>
      </x:c>
      <x:c r="E5425" s="240">
        <x:v>1</x:v>
      </x:c>
      <x:c r="F5425" s="241" t="s">
        <x:v>7684</x:v>
      </x:c>
      <x:c r="G5425" s="240" t="str">
        <x:f>IF(MID(F5425,LEN(F5425)-2,1)="1","Earring",IF(MID(F5425,LEN(F5425)-2,1)="2","Necklace",IF(MID(F5425,LEN(F5425)-2,1)="3","Bracelet",IF(MID(F5425,LEN(F5425)-2,1)="4","Ring",IF(MID(F5425,LEN(F5425)-2,1)="5","Anklet","")))))</x:f>
        <x:v>Necklace</x:v>
      </x:c>
      <x:c r="H5425" s="240">
        <x:v>1</x:v>
      </x:c>
      <x:c r="I5425" s="495" t="s">
        <x:v>6487</x:v>
      </x:c>
      <x:c r="J5425" s="240" t="s">
        <x:v>10384</x:v>
      </x:c>
      <x:c r="K5425" s="240">
        <x:v>180</x:v>
      </x:c>
    </x:row>
    <x:row r="5426" spans="3:11">
      <x:c r="C5426" s="241" t="s">
        <x:v>7866</x:v>
      </x:c>
      <x:c r="D5426" s="240" t="str">
        <x:f t="shared" ref="D5426:D5444" si="157">IF(MID(C5426,LEN(C5426)-2,1)="1","Earring",IF(MID(C5426,LEN(C5426)-2,1)="2","Necklace",IF(MID(C5426,LEN(C5426)-2,1)="3","Bracelet",IF(MID(C5426,LEN(C5426)-2,1)="4","Ring",IF(MID(C5426,LEN(C5426)-2,1)="5","Anklet","")))))</x:f>
        <x:v>Bracelet</x:v>
      </x:c>
      <x:c r="E5426" s="240">
        <x:v>1</x:v>
      </x:c>
      <x:c r="F5426" s="241" t="s">
        <x:v>5992</x:v>
      </x:c>
      <x:c r="G5426" s="240" t="str">
        <x:f>IF(MID(F5426,LEN(F5426)-2,1)="1","Earring",IF(MID(F5426,LEN(F5426)-2,1)="2","Necklace",IF(MID(F5426,LEN(F5426)-2,1)="3","Bracelet",IF(MID(F5426,LEN(F5426)-2,1)="4","Ring",IF(MID(F5426,LEN(F5426)-2,1)="5","Anklet","")))))</x:f>
        <x:v>Ring</x:v>
      </x:c>
      <x:c r="H5426" s="240">
        <x:v>1</x:v>
      </x:c>
      <x:c r="I5426" s="495"/>
      <x:c r="J5426" s="240" t="s">
        <x:v>4183</x:v>
      </x:c>
      <x:c r="K5426" s="240">
        <x:v>200</x:v>
      </x:c>
    </x:row>
    <x:row r="5427" spans="3:11">
      <x:c r="C5427" s="241" t="s">
        <x:v>2773</x:v>
      </x:c>
      <x:c r="D5427" s="240" t="str">
        <x:f t="shared" si="157"/>
        <x:v>Bracelet</x:v>
      </x:c>
      <x:c r="E5427" s="240">
        <x:v>1</x:v>
      </x:c>
      <x:c r="F5427" s="241" t="s">
        <x:v>8493</x:v>
      </x:c>
      <x:c r="G5427" s="240" t="str">
        <x:f>IF(MID(F5427,LEN(F5427)-2,1)="1","Earring",IF(MID(F5427,LEN(F5427)-2,1)="2","Necklace",IF(MID(F5427,LEN(F5427)-2,1)="3","Bracelet",IF(MID(F5427,LEN(F5427)-2,1)="4","Ring",IF(MID(F5427,LEN(F5427)-2,1)="5","Anklet","")))))</x:f>
        <x:v>Ring</x:v>
      </x:c>
      <x:c r="H5427" s="240">
        <x:v>1</x:v>
      </x:c>
      <x:c r="I5427" s="495"/>
      <x:c r="J5427" s="240" t="s">
        <x:v>10384</x:v>
      </x:c>
      <x:c r="K5427" s="240">
        <x:v>120</x:v>
      </x:c>
    </x:row>
    <x:row r="5428" spans="3:11">
      <x:c r="C5428" s="241" t="s">
        <x:v>2408</x:v>
      </x:c>
      <x:c r="D5428" s="240" t="str">
        <x:f t="shared" si="157"/>
        <x:v>Bracelet</x:v>
      </x:c>
      <x:c r="E5428" s="240">
        <x:v>1</x:v>
      </x:c>
      <x:c r="F5428" s="241" t="s">
        <x:v>4362</x:v>
      </x:c>
      <x:c r="G5428" s="240" t="str">
        <x:f>IF(MID(F5428,LEN(F5428)-2,1)="1","Earring",IF(MID(F5428,LEN(F5428)-2,1)="2","Necklace",IF(MID(F5428,LEN(F5428)-2,1)="3","Bracelet",IF(MID(F5428,LEN(F5428)-2,1)="4","Ring",IF(MID(F5428,LEN(F5428)-2,1)="5","Anklet","")))))</x:f>
        <x:v>Necklace</x:v>
      </x:c>
      <x:c r="H5428" s="240">
        <x:v>1</x:v>
      </x:c>
      <x:c r="I5428" s="495"/>
      <x:c r="J5428" s="240" t="s">
        <x:v>10384</x:v>
      </x:c>
      <x:c r="K5428" s="240">
        <x:v>160</x:v>
      </x:c>
    </x:row>
    <x:row r="5429" spans="3:11">
      <x:c r="C5429" s="241" t="s">
        <x:v>2096</x:v>
      </x:c>
      <x:c r="D5429" s="240" t="str">
        <x:f t="shared" si="157"/>
        <x:v>Bracelet</x:v>
      </x:c>
      <x:c r="E5429" s="240">
        <x:v>1</x:v>
      </x:c>
      <x:c r="F5429" s="241" t="s">
        <x:v>7866</x:v>
      </x:c>
      <x:c r="G5429" s="240" t="str">
        <x:f>IF(MID(F5429,LEN(F5429)-2,1)="1","Earring",IF(MID(F5429,LEN(F5429)-2,1)="2","Necklace",IF(MID(F5429,LEN(F5429)-2,1)="3","Bracelet",IF(MID(F5429,LEN(F5429)-2,1)="4","Ring",IF(MID(F5429,LEN(F5429)-2,1)="5","Anklet","")))))</x:f>
        <x:v>Bracelet</x:v>
      </x:c>
      <x:c r="H5429" s="240">
        <x:v>1</x:v>
      </x:c>
      <x:c r="I5429" s="495" t="s">
        <x:v>6487</x:v>
      </x:c>
      <x:c r="J5429" s="240" t="s">
        <x:v>4183</x:v>
      </x:c>
      <x:c r="K5429" s="240">
        <x:v>190</x:v>
      </x:c>
    </x:row>
    <x:row r="5430" spans="3:11">
      <x:c r="C5430" s="241" t="s">
        <x:v>7955</x:v>
      </x:c>
      <x:c r="D5430" s="240" t="str">
        <x:f t="shared" si="157"/>
        <x:v>Earring</x:v>
      </x:c>
      <x:c r="E5430" s="240">
        <x:v>1</x:v>
      </x:c>
      <x:c r="F5430" s="241" t="s">
        <x:v>5828</x:v>
      </x:c>
      <x:c r="G5430" s="240" t="s">
        <x:v>4007</x:v>
      </x:c>
      <x:c r="H5430" s="240">
        <x:v>1</x:v>
      </x:c>
      <x:c r="I5430" s="495" t="s">
        <x:v>10339</x:v>
      </x:c>
      <x:c r="J5430" s="240" t="s">
        <x:v>10384</x:v>
      </x:c>
      <x:c r="K5430" s="240">
        <x:v>190</x:v>
      </x:c>
    </x:row>
    <x:row r="5431" spans="3:11">
      <x:c r="C5431" s="241" t="s">
        <x:v>2628</x:v>
      </x:c>
      <x:c r="D5431" s="240" t="str">
        <x:f t="shared" si="157"/>
        <x:v>Earring</x:v>
      </x:c>
      <x:c r="E5431" s="240">
        <x:v>1</x:v>
      </x:c>
      <x:c r="F5431" s="241" t="s">
        <x:v>2773</x:v>
      </x:c>
      <x:c r="G5431" s="240" t="str">
        <x:f>IF(MID(F5431,LEN(F5431)-2,1)="1","Earring",IF(MID(F5431,LEN(F5431)-2,1)="2","Necklace",IF(MID(F5431,LEN(F5431)-2,1)="3","Bracelet",IF(MID(F5431,LEN(F5431)-2,1)="4","Ring",IF(MID(F5431,LEN(F5431)-2,1)="5","Anklet","")))))</x:f>
        <x:v>Bracelet</x:v>
      </x:c>
      <x:c r="H5431" s="240">
        <x:v>1</x:v>
      </x:c>
      <x:c r="I5431" s="495"/>
      <x:c r="J5431" s="240" t="s">
        <x:v>4183</x:v>
      </x:c>
      <x:c r="K5431" s="240">
        <x:v>240</x:v>
      </x:c>
    </x:row>
    <x:row r="5432" spans="3:11">
      <x:c r="C5432" s="241" t="s">
        <x:v>5931</x:v>
      </x:c>
      <x:c r="D5432" s="240" t="str">
        <x:f t="shared" si="157"/>
        <x:v>Earring</x:v>
      </x:c>
      <x:c r="E5432" s="240">
        <x:v>1</x:v>
      </x:c>
      <x:c r="F5432" s="241" t="s">
        <x:v>2408</x:v>
      </x:c>
      <x:c r="G5432" s="240" t="str">
        <x:f>IF(MID(F5432,LEN(F5432)-2,1)="1","Earring",IF(MID(F5432,LEN(F5432)-2,1)="2","Necklace",IF(MID(F5432,LEN(F5432)-2,1)="3","Bracelet",IF(MID(F5432,LEN(F5432)-2,1)="4","Ring",IF(MID(F5432,LEN(F5432)-2,1)="5","Anklet","")))))</x:f>
        <x:v>Bracelet</x:v>
      </x:c>
      <x:c r="H5432" s="240">
        <x:v>1</x:v>
      </x:c>
      <x:c r="I5432" s="495" t="s">
        <x:v>6487</x:v>
      </x:c>
      <x:c r="J5432" s="240" t="s">
        <x:v>4183</x:v>
      </x:c>
      <x:c r="K5432" s="240">
        <x:v>240</x:v>
      </x:c>
    </x:row>
    <x:row r="5433" spans="3:11">
      <x:c r="C5433" s="241" t="s">
        <x:v>6154</x:v>
      </x:c>
      <x:c r="D5433" s="240" t="str">
        <x:f t="shared" si="157"/>
        <x:v>Necklace</x:v>
      </x:c>
      <x:c r="E5433" s="240">
        <x:v>1</x:v>
      </x:c>
      <x:c r="F5433" s="241" t="s">
        <x:v>2412</x:v>
      </x:c>
      <x:c r="G5433" s="240" t="str">
        <x:f>IF(MID(F5433,LEN(F5433)-2,1)="1","Earring",IF(MID(F5433,LEN(F5433)-2,1)="2","Necklace",IF(MID(F5433,LEN(F5433)-2,1)="3","Bracelet",IF(MID(F5433,LEN(F5433)-2,1)="4","Ring",IF(MID(F5433,LEN(F5433)-2,1)="5","Anklet","")))))</x:f>
        <x:v>Ring</x:v>
      </x:c>
      <x:c r="H5433" s="240">
        <x:v>1</x:v>
      </x:c>
      <x:c r="I5433" s="495" t="s">
        <x:v>10339</x:v>
      </x:c>
      <x:c r="J5433" s="240" t="s">
        <x:v>10384</x:v>
      </x:c>
      <x:c r="K5433" s="240">
        <x:v>160</x:v>
      </x:c>
    </x:row>
    <x:row r="5434" spans="3:11">
      <x:c r="C5434" s="241" t="s">
        <x:v>7684</x:v>
      </x:c>
      <x:c r="D5434" s="240" t="str">
        <x:f t="shared" si="157"/>
        <x:v>Necklace</x:v>
      </x:c>
      <x:c r="E5434" s="240">
        <x:v>1</x:v>
      </x:c>
      <x:c r="F5434" s="241" t="s">
        <x:v>11492</x:v>
      </x:c>
      <x:c r="G5434" s="240" t="str">
        <x:f>IF(MID(F5434,LEN(F5434)-2,1)="1","Earring",IF(MID(F5434,LEN(F5434)-2,1)="2","Necklace",IF(MID(F5434,LEN(F5434)-2,1)="3","Bracelet",IF(MID(F5434,LEN(F5434)-2,1)="4","Ring",IF(MID(F5434,LEN(F5434)-2,1)="5","Anklet","")))))</x:f>
        <x:v>Ring</x:v>
      </x:c>
      <x:c r="H5434" s="240">
        <x:v>1</x:v>
      </x:c>
      <x:c r="I5434" s="495"/>
      <x:c r="J5434" s="240" t="s">
        <x:v>10384</x:v>
      </x:c>
      <x:c r="K5434" s="240">
        <x:v>160</x:v>
      </x:c>
    </x:row>
    <x:row r="5435" spans="3:11">
      <x:c r="C5435" s="241" t="s">
        <x:v>4362</x:v>
      </x:c>
      <x:c r="D5435" s="240" t="str">
        <x:f t="shared" si="157"/>
        <x:v>Necklace</x:v>
      </x:c>
      <x:c r="E5435" s="240">
        <x:v>1</x:v>
      </x:c>
      <x:c r="F5435" s="241" t="s">
        <x:v>7955</x:v>
      </x:c>
      <x:c r="G5435" s="240" t="str">
        <x:f>IF(MID(F5435,LEN(F5435)-2,1)="1","Earring",IF(MID(F5435,LEN(F5435)-2,1)="2","Necklace",IF(MID(F5435,LEN(F5435)-2,1)="3","Bracelet",IF(MID(F5435,LEN(F5435)-2,1)="4","Ring",IF(MID(F5435,LEN(F5435)-2,1)="5","Anklet","")))))</x:f>
        <x:v>Earring</x:v>
      </x:c>
      <x:c r="H5435" s="240">
        <x:v>1</x:v>
      </x:c>
      <x:c r="I5435" s="495" t="s">
        <x:v>6487</x:v>
      </x:c>
      <x:c r="J5435" s="240" t="s">
        <x:v>4183</x:v>
      </x:c>
      <x:c r="K5435" s="240">
        <x:v>240</x:v>
      </x:c>
    </x:row>
    <x:row r="5436" spans="3:11">
      <x:c r="C5436" s="241" t="s">
        <x:v>6251</x:v>
      </x:c>
      <x:c r="D5436" s="240" t="str">
        <x:f t="shared" si="157"/>
        <x:v>Necklace</x:v>
      </x:c>
      <x:c r="E5436" s="240">
        <x:v>1</x:v>
      </x:c>
      <x:c r="F5436" s="241" t="s">
        <x:v>2628</x:v>
      </x:c>
      <x:c r="G5436" s="240" t="str">
        <x:f>IF(MID(F5436,LEN(F5436)-2,1)="1","Earring",IF(MID(F5436,LEN(F5436)-2,1)="2","Necklace",IF(MID(F5436,LEN(F5436)-2,1)="3","Bracelet",IF(MID(F5436,LEN(F5436)-2,1)="4","Ring",IF(MID(F5436,LEN(F5436)-2,1)="5","Anklet","")))))</x:f>
        <x:v>Earring</x:v>
      </x:c>
      <x:c r="H5436" s="240">
        <x:v>1</x:v>
      </x:c>
      <x:c r="I5436" s="495" t="s">
        <x:v>6487</x:v>
      </x:c>
      <x:c r="J5436" s="240" t="s">
        <x:v>10384</x:v>
      </x:c>
      <x:c r="K5436" s="240">
        <x:v>70</x:v>
      </x:c>
    </x:row>
    <x:row r="5437" spans="3:11">
      <x:c r="C5437" s="241" t="s">
        <x:v>11914</x:v>
      </x:c>
      <x:c r="D5437" s="240" t="str">
        <x:f t="shared" si="157"/>
        <x:v>Necklace</x:v>
      </x:c>
      <x:c r="E5437" s="240">
        <x:v>1</x:v>
      </x:c>
      <x:c r="F5437" s="241" t="s">
        <x:v>5931</x:v>
      </x:c>
      <x:c r="G5437" s="240" t="str">
        <x:f>IF(MID(F5437,LEN(F5437)-2,1)="1","Earring",IF(MID(F5437,LEN(F5437)-2,1)="2","Necklace",IF(MID(F5437,LEN(F5437)-2,1)="3","Bracelet",IF(MID(F5437,LEN(F5437)-2,1)="4","Ring",IF(MID(F5437,LEN(F5437)-2,1)="5","Anklet","")))))</x:f>
        <x:v>Earring</x:v>
      </x:c>
      <x:c r="H5437" s="240">
        <x:v>1</x:v>
      </x:c>
      <x:c r="I5437" s="495"/>
      <x:c r="J5437" s="240" t="s">
        <x:v>10384</x:v>
      </x:c>
      <x:c r="K5437" s="240">
        <x:v>80</x:v>
      </x:c>
    </x:row>
    <x:row r="5438" spans="3:11">
      <x:c r="C5438" s="241" t="s">
        <x:v>2269</x:v>
      </x:c>
      <x:c r="D5438" s="240" t="str">
        <x:f t="shared" si="157"/>
        <x:v>Necklace</x:v>
      </x:c>
      <x:c r="E5438" s="240">
        <x:v>1</x:v>
      </x:c>
      <x:c r="F5438" s="280" t="s">
        <x:v>6251</x:v>
      </x:c>
      <x:c r="G5438" s="281" t="str">
        <x:f>IF(MID(F5438,LEN(F5438)-2,1)="1","Earring",IF(MID(F5438,LEN(F5438)-2,1)="2","Necklace",IF(MID(F5438,LEN(F5438)-2,1)="3","Bracelet",IF(MID(F5438,LEN(F5438)-2,1)="4","Ring",IF(MID(F5438,LEN(F5438)-2,1)="5","Anklet","")))))</x:f>
        <x:v>Necklace</x:v>
      </x:c>
      <x:c r="H5438" s="281">
        <x:v>1</x:v>
      </x:c>
      <x:c r="I5438" s="495"/>
      <x:c r="J5438" s="240" t="s">
        <x:v>10384</x:v>
      </x:c>
      <x:c r="K5438" s="240">
        <x:v>190</x:v>
      </x:c>
    </x:row>
    <x:row r="5439" spans="3:11">
      <x:c r="C5439" s="241" t="s">
        <x:v>2309</x:v>
      </x:c>
      <x:c r="D5439" s="240" t="str">
        <x:f t="shared" si="157"/>
        <x:v>Necklace</x:v>
      </x:c>
      <x:c r="E5439" s="240">
        <x:v>1</x:v>
      </x:c>
      <x:c r="F5439" s="280" t="s">
        <x:v>2096</x:v>
      </x:c>
      <x:c r="G5439" s="281" t="str">
        <x:f>IF(MID(F5439,LEN(F5439)-2,1)="1","Earring",IF(MID(F5439,LEN(F5439)-2,1)="2","Necklace",IF(MID(F5439,LEN(F5439)-2,1)="3","Bracelet",IF(MID(F5439,LEN(F5439)-2,1)="4","Ring",IF(MID(F5439,LEN(F5439)-2,1)="5","Anklet","")))))</x:f>
        <x:v>Bracelet</x:v>
      </x:c>
      <x:c r="H5439" s="281">
        <x:v>1</x:v>
      </x:c>
      <x:c r="I5439" s="495" t="s">
        <x:v>10339</x:v>
      </x:c>
      <x:c r="J5439" s="240" t="s">
        <x:v>10384</x:v>
      </x:c>
      <x:c r="K5439" s="240">
        <x:v>200</x:v>
      </x:c>
    </x:row>
    <x:row r="5440" spans="3:11">
      <x:c r="C5440" s="241" t="s">
        <x:v>5992</x:v>
      </x:c>
      <x:c r="D5440" s="240" t="str">
        <x:f t="shared" si="157"/>
        <x:v>Ring</x:v>
      </x:c>
      <x:c r="E5440" s="240">
        <x:v>1</x:v>
      </x:c>
      <x:c r="F5440" s="280" t="s">
        <x:v>9198</x:v>
      </x:c>
      <x:c r="G5440" s="281" t="s">
        <x:v>4007</x:v>
      </x:c>
      <x:c r="H5440" s="281">
        <x:v>1</x:v>
      </x:c>
      <x:c r="I5440" s="495" t="s">
        <x:v>6487</x:v>
      </x:c>
      <x:c r="J5440" s="240" t="s">
        <x:v>10384</x:v>
      </x:c>
      <x:c r="K5440" s="240">
        <x:v>190</x:v>
      </x:c>
    </x:row>
    <x:row r="5441" spans="3:11">
      <x:c r="C5441" s="241" t="s">
        <x:v>8493</x:v>
      </x:c>
      <x:c r="D5441" s="240" t="str">
        <x:f t="shared" si="157"/>
        <x:v>Ring</x:v>
      </x:c>
      <x:c r="E5441" s="240">
        <x:v>1</x:v>
      </x:c>
      <x:c r="F5441" s="280" t="s">
        <x:v>5688</x:v>
      </x:c>
      <x:c r="G5441" s="281" t="str">
        <x:f>IF(MID(F5441,LEN(F5441)-2,1)="1","Earring",IF(MID(F5441,LEN(F5441)-2,1)="2","Necklace",IF(MID(F5441,LEN(F5441)-2,1)="3","Bracelet",IF(MID(F5441,LEN(F5441)-2,1)="4","Ring",IF(MID(F5441,LEN(F5441)-2,1)="5","Anklet","")))))</x:f>
        <x:v>Ring</x:v>
      </x:c>
      <x:c r="H5441" s="281">
        <x:v>1</x:v>
      </x:c>
      <x:c r="I5441" s="495"/>
      <x:c r="J5441" s="240" t="s">
        <x:v>9854</x:v>
      </x:c>
      <x:c r="K5441" s="240">
        <x:v>170</x:v>
      </x:c>
    </x:row>
    <x:row r="5442" spans="3:11">
      <x:c r="C5442" s="241" t="s">
        <x:v>2412</x:v>
      </x:c>
      <x:c r="D5442" s="240" t="str">
        <x:f t="shared" si="157"/>
        <x:v>Ring</x:v>
      </x:c>
      <x:c r="E5442" s="240">
        <x:v>1</x:v>
      </x:c>
      <x:c r="F5442" s="280" t="s">
        <x:v>11914</x:v>
      </x:c>
      <x:c r="G5442" s="281" t="str">
        <x:f>IF(MID(F5442,LEN(F5442)-2,1)="1","Earring",IF(MID(F5442,LEN(F5442)-2,1)="2","Necklace",IF(MID(F5442,LEN(F5442)-2,1)="3","Bracelet",IF(MID(F5442,LEN(F5442)-2,1)="4","Ring",IF(MID(F5442,LEN(F5442)-2,1)="5","Anklet","")))))</x:f>
        <x:v>Necklace</x:v>
      </x:c>
      <x:c r="H5442" s="281">
        <x:v>1</x:v>
      </x:c>
      <x:c r="I5442" s="495" t="s">
        <x:v>6487</x:v>
      </x:c>
      <x:c r="J5442" s="240" t="s">
        <x:v>9854</x:v>
      </x:c>
      <x:c r="K5442" s="240">
        <x:v>550</x:v>
      </x:c>
    </x:row>
    <x:row r="5443" spans="3:11">
      <x:c r="C5443" s="241" t="s">
        <x:v>11492</x:v>
      </x:c>
      <x:c r="D5443" s="240" t="str">
        <x:f t="shared" si="157"/>
        <x:v>Ring</x:v>
      </x:c>
      <x:c r="E5443" s="240">
        <x:v>1</x:v>
      </x:c>
      <x:c r="F5443" s="280" t="s">
        <x:v>2269</x:v>
      </x:c>
      <x:c r="G5443" s="281" t="str">
        <x:f>IF(MID(F5443,LEN(F5443)-2,1)="1","Earring",IF(MID(F5443,LEN(F5443)-2,1)="2","Necklace",IF(MID(F5443,LEN(F5443)-2,1)="3","Bracelet",IF(MID(F5443,LEN(F5443)-2,1)="4","Ring",IF(MID(F5443,LEN(F5443)-2,1)="5","Anklet","")))))</x:f>
        <x:v>Necklace</x:v>
      </x:c>
      <x:c r="H5443" s="281">
        <x:v>1</x:v>
      </x:c>
      <x:c r="I5443" s="495"/>
      <x:c r="J5443" s="240" t="s">
        <x:v>9854</x:v>
      </x:c>
      <x:c r="K5443" s="240">
        <x:v>270</x:v>
      </x:c>
    </x:row>
    <x:row r="5444" spans="3:11">
      <x:c r="C5444" s="241" t="s">
        <x:v>5688</x:v>
      </x:c>
      <x:c r="D5444" s="240" t="str">
        <x:f t="shared" si="157"/>
        <x:v>Ring</x:v>
      </x:c>
      <x:c r="E5444" s="240">
        <x:v>1</x:v>
      </x:c>
      <x:c r="F5444" s="280" t="s">
        <x:v>2309</x:v>
      </x:c>
      <x:c r="G5444" s="281" t="str">
        <x:f>IF(MID(F5444,LEN(F5444)-2,1)="1","Earring",IF(MID(F5444,LEN(F5444)-2,1)="2","Necklace",IF(MID(F5444,LEN(F5444)-2,1)="3","Bracelet",IF(MID(F5444,LEN(F5444)-2,1)="4","Ring",IF(MID(F5444,LEN(F5444)-2,1)="5","Anklet","")))))</x:f>
        <x:v>Necklace</x:v>
      </x:c>
      <x:c r="H5444" s="281">
        <x:v>1</x:v>
      </x:c>
      <x:c r="I5444" s="495" t="s">
        <x:v>6487</x:v>
      </x:c>
      <x:c r="J5444" s="240" t="s">
        <x:v>9854</x:v>
      </x:c>
      <x:c r="K5444" s="240">
        <x:v>360</x:v>
      </x:c>
    </x:row>
    <x:row r="5445" spans="5:5">
      <x:c r="E5445" s="240">
        <x:f>SUM(E5424:E5444)</x:f>
        <x:v>21</x:v>
      </x:c>
    </x:row>
    <x:row r="5446" spans="1:11">
      <x:c r="A5446" s="232">
        <x:v>46093</x:v>
      </x:c>
      <x:c r="B5446" s="499" t="s">
        <x:v>10335</x:v>
      </x:c>
      <x:c r="C5446" s="241" t="s">
        <x:v>2463</x:v>
      </x:c>
      <x:c r="D5446" s="240" t="str">
        <x:f t="shared" ref="D5446:D5453" si="158">IF(MID(C5446,LEN(C5446)-2,1)="1","Earring",IF(MID(C5446,LEN(C5446)-2,1)="2","Necklace",IF(MID(C5446,LEN(C5446)-2,1)="3","Bracelet",IF(MID(C5446,LEN(C5446)-2,1)="4","Ring",IF(MID(C5446,LEN(C5446)-2,1)="5","Anklet","")))))</x:f>
        <x:v>Anklet</x:v>
      </x:c>
      <x:c r="E5446" s="240">
        <x:v>1</x:v>
      </x:c>
      <x:c r="F5446" s="241" t="s">
        <x:v>4404</x:v>
      </x:c>
      <x:c r="G5446" s="240" t="str">
        <x:f>IF(MID(F5446,LEN(F5446)-2,1)="1","Earring",IF(MID(F5446,LEN(F5446)-2,1)="2","Necklace",IF(MID(F5446,LEN(F5446)-2,1)="3","Bracelet",IF(MID(F5446,LEN(F5446)-2,1)="4","Ring",IF(MID(F5446,LEN(F5446)-2,1)="5","Anklet","")))))</x:f>
        <x:v>Earring</x:v>
      </x:c>
      <x:c r="H5446" s="240">
        <x:v>1</x:v>
      </x:c>
      <x:c r="I5446" s="495" t="s">
        <x:v>10339</x:v>
      </x:c>
      <x:c r="J5446" s="240" t="s">
        <x:v>4183</x:v>
      </x:c>
      <x:c r="K5446" s="240">
        <x:v>160</x:v>
      </x:c>
    </x:row>
    <x:row r="5447" spans="3:11">
      <x:c r="C5447" s="241" t="s">
        <x:v>2098</x:v>
      </x:c>
      <x:c r="D5447" s="240" t="str">
        <x:f t="shared" si="158"/>
        <x:v>Bracelet</x:v>
      </x:c>
      <x:c r="E5447" s="240">
        <x:v>1</x:v>
      </x:c>
      <x:c r="F5447" s="241" t="s">
        <x:v>8531</x:v>
      </x:c>
      <x:c r="G5447" s="240" t="str">
        <x:f>IF(MID(F5447,LEN(F5447)-2,1)="1","Earring",IF(MID(F5447,LEN(F5447)-2,1)="2","Necklace",IF(MID(F5447,LEN(F5447)-2,1)="3","Bracelet",IF(MID(F5447,LEN(F5447)-2,1)="4","Ring",IF(MID(F5447,LEN(F5447)-2,1)="5","Anklet","")))))</x:f>
        <x:v>Necklace</x:v>
      </x:c>
      <x:c r="H5447" s="240">
        <x:v>1</x:v>
      </x:c>
      <x:c r="I5447" s="495" t="s">
        <x:v>6487</x:v>
      </x:c>
      <x:c r="J5447" s="240" t="s">
        <x:v>10384</x:v>
      </x:c>
      <x:c r="K5447" s="240">
        <x:v>130</x:v>
      </x:c>
    </x:row>
    <x:row r="5448" spans="3:11">
      <x:c r="C5448" s="241" t="s">
        <x:v>2773</x:v>
      </x:c>
      <x:c r="D5448" s="240" t="str">
        <x:f t="shared" si="158"/>
        <x:v>Bracelet</x:v>
      </x:c>
      <x:c r="E5448" s="240">
        <x:v>1</x:v>
      </x:c>
      <x:c r="F5448" s="241" t="s">
        <x:v>2098</x:v>
      </x:c>
      <x:c r="G5448" s="240" t="str">
        <x:f>IF(MID(F5448,LEN(F5448)-2,1)="1","Earring",IF(MID(F5448,LEN(F5448)-2,1)="2","Necklace",IF(MID(F5448,LEN(F5448)-2,1)="3","Bracelet",IF(MID(F5448,LEN(F5448)-2,1)="4","Ring",IF(MID(F5448,LEN(F5448)-2,1)="5","Anklet","")))))</x:f>
        <x:v>Bracelet</x:v>
      </x:c>
      <x:c r="H5448" s="240">
        <x:v>1</x:v>
      </x:c>
      <x:c r="I5448" s="495"/>
      <x:c r="J5448" s="240" t="s">
        <x:v>10384</x:v>
      </x:c>
      <x:c r="K5448" s="240">
        <x:v>100</x:v>
      </x:c>
    </x:row>
    <x:row r="5449" spans="3:11">
      <x:c r="C5449" s="241" t="s">
        <x:v>2408</x:v>
      </x:c>
      <x:c r="D5449" s="240" t="str">
        <x:f t="shared" si="158"/>
        <x:v>Bracelet</x:v>
      </x:c>
      <x:c r="E5449" s="240">
        <x:v>1</x:v>
      </x:c>
      <x:c r="F5449" s="241" t="s">
        <x:v>2463</x:v>
      </x:c>
      <x:c r="G5449" s="240" t="str">
        <x:f>IF(MID(F5449,LEN(F5449)-2,1)="1","Earring",IF(MID(F5449,LEN(F5449)-2,1)="2","Necklace",IF(MID(F5449,LEN(F5449)-2,1)="3","Bracelet",IF(MID(F5449,LEN(F5449)-2,1)="4","Ring",IF(MID(F5449,LEN(F5449)-2,1)="5","Anklet","")))))</x:f>
        <x:v>Anklet</x:v>
      </x:c>
      <x:c r="H5449" s="240">
        <x:v>1</x:v>
      </x:c>
      <x:c r="I5449" s="495" t="s">
        <x:v>10339</x:v>
      </x:c>
      <x:c r="J5449" s="240" t="s">
        <x:v>10384</x:v>
      </x:c>
      <x:c r="K5449" s="240">
        <x:v>170</x:v>
      </x:c>
    </x:row>
    <x:row r="5450" spans="3:11">
      <x:c r="C5450" s="241" t="s">
        <x:v>4404</x:v>
      </x:c>
      <x:c r="D5450" s="240" t="str">
        <x:f t="shared" si="158"/>
        <x:v>Earring</x:v>
      </x:c>
      <x:c r="E5450" s="240">
        <x:v>1</x:v>
      </x:c>
      <x:c r="F5450" s="241" t="s">
        <x:v>11410</x:v>
      </x:c>
      <x:c r="G5450" s="240" t="str">
        <x:f>IF(MID(F5450,LEN(F5450)-2,1)="1","Earring",IF(MID(F5450,LEN(F5450)-2,1)="2","Necklace",IF(MID(F5450,LEN(F5450)-2,1)="3","Bracelet",IF(MID(F5450,LEN(F5450)-2,1)="4","Ring",IF(MID(F5450,LEN(F5450)-2,1)="5","Anklet","")))))</x:f>
        <x:v>Earring</x:v>
      </x:c>
      <x:c r="H5450" s="240">
        <x:v>1</x:v>
      </x:c>
      <x:c r="I5450" s="495"/>
      <x:c r="J5450" s="240" t="s">
        <x:v>10384</x:v>
      </x:c>
      <x:c r="K5450" s="240">
        <x:v>120</x:v>
      </x:c>
    </x:row>
    <x:row r="5451" spans="3:11">
      <x:c r="C5451" s="241" t="s">
        <x:v>11410</x:v>
      </x:c>
      <x:c r="D5451" s="240" t="str">
        <x:f t="shared" si="158"/>
        <x:v>Earring</x:v>
      </x:c>
      <x:c r="E5451" s="240">
        <x:v>1</x:v>
      </x:c>
      <x:c r="F5451" s="241" t="s">
        <x:v>2773</x:v>
      </x:c>
      <x:c r="G5451" s="240" t="str">
        <x:f>IF(MID(F5451,LEN(F5451)-2,1)="1","Earring",IF(MID(F5451,LEN(F5451)-2,1)="2","Necklace",IF(MID(F5451,LEN(F5451)-2,1)="3","Bracelet",IF(MID(F5451,LEN(F5451)-2,1)="4","Ring",IF(MID(F5451,LEN(F5451)-2,1)="5","Anklet","")))))</x:f>
        <x:v>Bracelet</x:v>
      </x:c>
      <x:c r="H5451" s="240">
        <x:v>1</x:v>
      </x:c>
      <x:c r="I5451" s="495"/>
      <x:c r="J5451" s="240" t="s">
        <x:v>4183</x:v>
      </x:c>
      <x:c r="K5451" s="240">
        <x:v>240</x:v>
      </x:c>
    </x:row>
    <x:row r="5452" spans="3:11">
      <x:c r="C5452" s="241" t="s">
        <x:v>8404</x:v>
      </x:c>
      <x:c r="D5452" s="240" t="str">
        <x:f t="shared" si="158"/>
        <x:v>Earring</x:v>
      </x:c>
      <x:c r="E5452" s="240">
        <x:v>1</x:v>
      </x:c>
      <x:c r="F5452" s="241" t="s">
        <x:v>2408</x:v>
      </x:c>
      <x:c r="G5452" s="240" t="str">
        <x:f>IF(MID(F5452,LEN(F5452)-2,1)="1","Earring",IF(MID(F5452,LEN(F5452)-2,1)="2","Necklace",IF(MID(F5452,LEN(F5452)-2,1)="3","Bracelet",IF(MID(F5452,LEN(F5452)-2,1)="4","Ring",IF(MID(F5452,LEN(F5452)-2,1)="5","Anklet","")))))</x:f>
        <x:v>Bracelet</x:v>
      </x:c>
      <x:c r="H5452" s="240">
        <x:v>1</x:v>
      </x:c>
      <x:c r="I5452" s="495" t="s">
        <x:v>10339</x:v>
      </x:c>
      <x:c r="J5452" s="240" t="s">
        <x:v>4183</x:v>
      </x:c>
      <x:c r="K5452" s="240">
        <x:v>240</x:v>
      </x:c>
    </x:row>
    <x:row r="5453" spans="3:11">
      <x:c r="C5453" s="241" t="s">
        <x:v>4522</x:v>
      </x:c>
      <x:c r="D5453" s="240" t="str">
        <x:f t="shared" si="158"/>
        <x:v>Earring</x:v>
      </x:c>
      <x:c r="E5453" s="240">
        <x:v>1</x:v>
      </x:c>
      <x:c r="F5453" s="280" t="s">
        <x:v>8404</x:v>
      </x:c>
      <x:c r="G5453" s="281" t="str">
        <x:f>IF(MID(F5453,LEN(F5453)-2,1)="1","Earring",IF(MID(F5453,LEN(F5453)-2,1)="2","Necklace",IF(MID(F5453,LEN(F5453)-2,1)="3","Bracelet",IF(MID(F5453,LEN(F5453)-2,1)="4","Ring",IF(MID(F5453,LEN(F5453)-2,1)="5","Anklet","")))))</x:f>
        <x:v>Earring</x:v>
      </x:c>
      <x:c r="H5453" s="281">
        <x:v>1</x:v>
      </x:c>
      <x:c r="I5453" s="495" t="s">
        <x:v>10339</x:v>
      </x:c>
      <x:c r="J5453" s="240" t="s">
        <x:v>4183</x:v>
      </x:c>
      <x:c r="K5453" s="240">
        <x:v>230</x:v>
      </x:c>
    </x:row>
    <x:row r="5454" spans="3:11">
      <x:c r="C5454" s="241" t="s">
        <x:v>9064</x:v>
      </x:c>
      <x:c r="D5454" s="240" t="s">
        <x:v>9210</x:v>
      </x:c>
      <x:c r="E5454" s="240">
        <x:v>1</x:v>
      </x:c>
      <x:c r="F5454" s="280" t="s">
        <x:v>4522</x:v>
      </x:c>
      <x:c r="G5454" s="281" t="str">
        <x:f>IF(MID(F5454,LEN(F5454)-2,1)="1","Earring",IF(MID(F5454,LEN(F5454)-2,1)="2","Necklace",IF(MID(F5454,LEN(F5454)-2,1)="3","Bracelet",IF(MID(F5454,LEN(F5454)-2,1)="4","Ring",IF(MID(F5454,LEN(F5454)-2,1)="5","Anklet","")))))</x:f>
        <x:v>Earring</x:v>
      </x:c>
      <x:c r="H5454" s="281">
        <x:v>1</x:v>
      </x:c>
      <x:c r="I5454" s="495"/>
      <x:c r="J5454" s="240" t="s">
        <x:v>10384</x:v>
      </x:c>
      <x:c r="K5454" s="240">
        <x:v>140</x:v>
      </x:c>
    </x:row>
    <x:row r="5455" spans="3:11">
      <x:c r="C5455" s="241" t="s">
        <x:v>8531</x:v>
      </x:c>
      <x:c r="D5455" s="240" t="str">
        <x:f t="shared" ref="D5455:D5459" si="159">IF(MID(C5455,LEN(C5455)-2,1)="1","Earring",IF(MID(C5455,LEN(C5455)-2,1)="2","Necklace",IF(MID(C5455,LEN(C5455)-2,1)="3","Bracelet",IF(MID(C5455,LEN(C5455)-2,1)="4","Ring",IF(MID(C5455,LEN(C5455)-2,1)="5","Anklet","")))))</x:f>
        <x:v>Necklace</x:v>
      </x:c>
      <x:c r="E5455" s="240">
        <x:v>1</x:v>
      </x:c>
      <x:c r="F5455" s="280" t="s">
        <x:v>11914</x:v>
      </x:c>
      <x:c r="G5455" s="281" t="str">
        <x:f>IF(MID(F5455,LEN(F5455)-2,1)="1","Earring",IF(MID(F5455,LEN(F5455)-2,1)="2","Necklace",IF(MID(F5455,LEN(F5455)-2,1)="3","Bracelet",IF(MID(F5455,LEN(F5455)-2,1)="4","Ring",IF(MID(F5455,LEN(F5455)-2,1)="5","Anklet","")))))</x:f>
        <x:v>Necklace</x:v>
      </x:c>
      <x:c r="H5455" s="281">
        <x:v>1</x:v>
      </x:c>
      <x:c r="I5455" s="495" t="s">
        <x:v>6487</x:v>
      </x:c>
      <x:c r="J5455" s="240" t="s">
        <x:v>9854</x:v>
      </x:c>
      <x:c r="K5455" s="240">
        <x:v>550</x:v>
      </x:c>
    </x:row>
    <x:row r="5456" spans="3:11">
      <x:c r="C5456" s="241" t="s">
        <x:v>11914</x:v>
      </x:c>
      <x:c r="D5456" s="240" t="str">
        <x:f t="shared" si="159"/>
        <x:v>Necklace</x:v>
      </x:c>
      <x:c r="E5456" s="240">
        <x:v>1</x:v>
      </x:c>
      <x:c r="F5456" s="280" t="s">
        <x:v>2269</x:v>
      </x:c>
      <x:c r="G5456" s="281" t="str">
        <x:f>IF(MID(F5456,LEN(F5456)-2,1)="1","Earring",IF(MID(F5456,LEN(F5456)-2,1)="2","Necklace",IF(MID(F5456,LEN(F5456)-2,1)="3","Bracelet",IF(MID(F5456,LEN(F5456)-2,1)="4","Ring",IF(MID(F5456,LEN(F5456)-2,1)="5","Anklet","")))))</x:f>
        <x:v>Necklace</x:v>
      </x:c>
      <x:c r="H5456" s="281">
        <x:v>2</x:v>
      </x:c>
      <x:c r="I5456" s="495" t="s">
        <x:v>6487</x:v>
      </x:c>
      <x:c r="J5456" s="240" t="s">
        <x:v>9854</x:v>
      </x:c>
      <x:c r="K5456" s="240">
        <x:v>270</x:v>
      </x:c>
    </x:row>
    <x:row r="5457" spans="3:11">
      <x:c r="C5457" s="241" t="s">
        <x:v>2269</x:v>
      </x:c>
      <x:c r="D5457" s="240" t="str">
        <x:f t="shared" si="159"/>
        <x:v>Necklace</x:v>
      </x:c>
      <x:c r="E5457" s="240">
        <x:v>2</x:v>
      </x:c>
      <x:c r="F5457" s="280" t="s">
        <x:v>8003</x:v>
      </x:c>
      <x:c r="G5457" s="281" t="str">
        <x:f>IF(MID(F5457,LEN(F5457)-2,1)="1","Earring",IF(MID(F5457,LEN(F5457)-2,1)="2","Necklace",IF(MID(F5457,LEN(F5457)-2,1)="3","Bracelet",IF(MID(F5457,LEN(F5457)-2,1)="4","Ring",IF(MID(F5457,LEN(F5457)-2,1)="5","Anklet","")))))</x:f>
        <x:v>Necklace</x:v>
      </x:c>
      <x:c r="H5457" s="281">
        <x:v>1</x:v>
      </x:c>
      <x:c r="I5457" s="495" t="s">
        <x:v>10339</x:v>
      </x:c>
      <x:c r="J5457" s="240" t="s">
        <x:v>9854</x:v>
      </x:c>
      <x:c r="K5457" s="240">
        <x:v>360</x:v>
      </x:c>
    </x:row>
    <x:row r="5458" spans="3:11">
      <x:c r="C5458" s="241" t="s">
        <x:v>8003</x:v>
      </x:c>
      <x:c r="D5458" s="240" t="str">
        <x:f t="shared" si="159"/>
        <x:v>Necklace</x:v>
      </x:c>
      <x:c r="E5458" s="240">
        <x:v>1</x:v>
      </x:c>
      <x:c r="F5458" s="280" t="s">
        <x:v>11887</x:v>
      </x:c>
      <x:c r="G5458" s="281" t="str">
        <x:f>IF(MID(F5458,LEN(F5458)-2,1)="1","Earring",IF(MID(F5458,LEN(F5458)-2,1)="2","Necklace",IF(MID(F5458,LEN(F5458)-2,1)="3","Bracelet",IF(MID(F5458,LEN(F5458)-2,1)="4","Ring",IF(MID(F5458,LEN(F5458)-2,1)="5","Anklet","")))))</x:f>
        <x:v>Necklace</x:v>
      </x:c>
      <x:c r="H5458" s="281">
        <x:v>1</x:v>
      </x:c>
      <x:c r="I5458" s="495"/>
      <x:c r="J5458" s="240" t="s">
        <x:v>9854</x:v>
      </x:c>
      <x:c r="K5458" s="240">
        <x:v>360</x:v>
      </x:c>
    </x:row>
    <x:row r="5459" spans="3:11">
      <x:c r="C5459" s="241" t="s">
        <x:v>11887</x:v>
      </x:c>
      <x:c r="D5459" s="240" t="str">
        <x:f t="shared" si="159"/>
        <x:v>Necklace</x:v>
      </x:c>
      <x:c r="E5459" s="240">
        <x:v>1</x:v>
      </x:c>
      <x:c r="F5459" s="280" t="s">
        <x:v>9064</x:v>
      </x:c>
      <x:c r="G5459" s="281" t="s">
        <x:v>9210</x:v>
      </x:c>
      <x:c r="H5459" s="281">
        <x:v>1</x:v>
      </x:c>
      <x:c r="I5459" s="495"/>
      <x:c r="J5459" s="240" t="s">
        <x:v>10384</x:v>
      </x:c>
      <x:c r="K5459" s="240">
        <x:v>160</x:v>
      </x:c>
    </x:row>
    <x:row r="5460" spans="5:5">
      <x:c r="E5460" s="240">
        <x:f>SUM(E5446:E5459)</x:f>
        <x:v>15</x:v>
      </x:c>
    </x:row>
    <x:row r="5461" spans="1:11">
      <x:c r="A5461" s="232">
        <x:v>46094</x:v>
      </x:c>
      <x:c r="B5461" s="499" t="s">
        <x:v>10292</x:v>
      </x:c>
      <x:c r="C5461" s="241" t="s">
        <x:v>12331</x:v>
      </x:c>
      <x:c r="D5461" s="240" t="s">
        <x:v>4007</x:v>
      </x:c>
      <x:c r="E5461" s="240">
        <x:v>1</x:v>
      </x:c>
      <x:c r="F5461" s="304" t="s">
        <x:v>2504</x:v>
      </x:c>
      <x:c r="G5461" s="305" t="s">
        <x:v>7479</x:v>
      </x:c>
      <x:c r="H5461" s="305">
        <x:v>1</x:v>
      </x:c>
      <x:c r="I5461" s="495" t="s">
        <x:v>6487</x:v>
      </x:c>
      <x:c r="J5461" s="240" t="s">
        <x:v>10384</x:v>
      </x:c>
      <x:c r="K5461" s="240">
        <x:v>80</x:v>
      </x:c>
    </x:row>
    <x:row r="5462" spans="3:11">
      <x:c r="C5462" s="241" t="s">
        <x:v>11591</x:v>
      </x:c>
      <x:c r="D5462" s="240" t="s">
        <x:v>4007</x:v>
      </x:c>
      <x:c r="E5462" s="240">
        <x:v>1</x:v>
      </x:c>
      <x:c r="F5462" s="304" t="s">
        <x:v>11763</x:v>
      </x:c>
      <x:c r="G5462" s="305" t="s">
        <x:v>4007</x:v>
      </x:c>
      <x:c r="H5462" s="305">
        <x:v>1</x:v>
      </x:c>
      <x:c r="I5462" s="495" t="s">
        <x:v>6487</x:v>
      </x:c>
      <x:c r="J5462" s="240" t="s">
        <x:v>10358</x:v>
      </x:c>
      <x:c r="K5462" s="240">
        <x:v>300</x:v>
      </x:c>
    </x:row>
    <x:row r="5463" spans="3:11">
      <x:c r="C5463" s="241" t="s">
        <x:v>7606</x:v>
      </x:c>
      <x:c r="D5463" s="240" t="s">
        <x:v>4007</x:v>
      </x:c>
      <x:c r="E5463" s="240">
        <x:v>1</x:v>
      </x:c>
      <x:c r="F5463" s="283" t="s">
        <x:v>9301</x:v>
      </x:c>
      <x:c r="G5463" s="284" t="str">
        <x:f>IF(MID(F5463,LEN(F5463)-2,1)="1","Earring",IF(MID(F5463,LEN(F5463)-2,1)="2","Necklace",IF(MID(F5463,LEN(F5463)-2,1)="3","Bracelet",IF(MID(F5463,LEN(F5463)-2,1)="4","Ring",IF(MID(F5463,LEN(F5463)-2,1)="5","Anklet","")))))</x:f>
        <x:v>Earring</x:v>
      </x:c>
      <x:c r="H5463" s="284">
        <x:v>1</x:v>
      </x:c>
      <x:c r="I5463" s="495" t="s">
        <x:v>6487</x:v>
      </x:c>
      <x:c r="J5463" s="240" t="s">
        <x:v>4183</x:v>
      </x:c>
      <x:c r="K5463" s="240">
        <x:v>220</x:v>
      </x:c>
    </x:row>
    <x:row r="5464" spans="3:11">
      <x:c r="C5464" s="241" t="s">
        <x:v>11731</x:v>
      </x:c>
      <x:c r="D5464" s="240" t="s">
        <x:v>4007</x:v>
      </x:c>
      <x:c r="E5464" s="240">
        <x:v>2</x:v>
      </x:c>
      <x:c r="F5464" s="283" t="s">
        <x:v>9068</x:v>
      </x:c>
      <x:c r="G5464" s="284" t="str">
        <x:f>IF(MID(F5464,LEN(F5464)-2,1)="1","Earring",IF(MID(F5464,LEN(F5464)-2,1)="2","Necklace",IF(MID(F5464,LEN(F5464)-2,1)="3","Bracelet",IF(MID(F5464,LEN(F5464)-2,1)="4","Ring",IF(MID(F5464,LEN(F5464)-2,1)="5","Anklet","")))))</x:f>
        <x:v>Earring</x:v>
      </x:c>
      <x:c r="H5464" s="284">
        <x:v>1</x:v>
      </x:c>
      <x:c r="I5464" s="495" t="s">
        <x:v>6487</x:v>
      </x:c>
      <x:c r="J5464" s="240" t="s">
        <x:v>4183</x:v>
      </x:c>
      <x:c r="K5464" s="240">
        <x:v>130</x:v>
      </x:c>
    </x:row>
    <x:row r="5465" spans="3:11">
      <x:c r="C5465" s="241" t="s">
        <x:v>11932</x:v>
      </x:c>
      <x:c r="D5465" s="240" t="str">
        <x:f t="shared" ref="D5465:D5474" si="160">IF(MID(C5465,LEN(C5465)-2,1)="1","Earring",IF(MID(C5465,LEN(C5465)-2,1)="2","Necklace",IF(MID(C5465,LEN(C5465)-2,1)="3","Bracelet",IF(MID(C5465,LEN(C5465)-2,1)="4","Ring",IF(MID(C5465,LEN(C5465)-2,1)="5","Anklet","")))))</x:f>
        <x:v>Bracelet</x:v>
      </x:c>
      <x:c r="E5465" s="240">
        <x:v>2</x:v>
      </x:c>
      <x:c r="F5465" s="283" t="s">
        <x:v>6237</x:v>
      </x:c>
      <x:c r="G5465" s="284" t="str">
        <x:f>IF(MID(F5465,LEN(F5465)-2,1)="1","Earring",IF(MID(F5465,LEN(F5465)-2,1)="2","Necklace",IF(MID(F5465,LEN(F5465)-2,1)="3","Bracelet",IF(MID(F5465,LEN(F5465)-2,1)="4","Ring",IF(MID(F5465,LEN(F5465)-2,1)="5","Anklet","")))))</x:f>
        <x:v>Earring</x:v>
      </x:c>
      <x:c r="H5465" s="284">
        <x:v>1</x:v>
      </x:c>
      <x:c r="I5465" s="495" t="s">
        <x:v>10339</x:v>
      </x:c>
      <x:c r="J5465" s="240" t="s">
        <x:v>10384</x:v>
      </x:c>
      <x:c r="K5465" s="240">
        <x:v>190</x:v>
      </x:c>
    </x:row>
    <x:row r="5466" spans="3:11">
      <x:c r="C5466" s="241" t="s">
        <x:v>9301</x:v>
      </x:c>
      <x:c r="D5466" s="240" t="str">
        <x:f t="shared" si="160"/>
        <x:v>Earring</x:v>
      </x:c>
      <x:c r="E5466" s="240">
        <x:v>1</x:v>
      </x:c>
      <x:c r="F5466" s="283" t="s">
        <x:v>2115</x:v>
      </x:c>
      <x:c r="G5466" s="284" t="str">
        <x:f>IF(MID(F5466,LEN(F5466)-2,1)="1","Earring",IF(MID(F5466,LEN(F5466)-2,1)="2","Necklace",IF(MID(F5466,LEN(F5466)-2,1)="3","Bracelet",IF(MID(F5466,LEN(F5466)-2,1)="4","Ring",IF(MID(F5466,LEN(F5466)-2,1)="5","Anklet","")))))</x:f>
        <x:v>Earring</x:v>
      </x:c>
      <x:c r="H5466" s="284">
        <x:v>1</x:v>
      </x:c>
      <x:c r="I5466" s="495" t="s">
        <x:v>10339</x:v>
      </x:c>
      <x:c r="J5466" s="240" t="s">
        <x:v>4183</x:v>
      </x:c>
      <x:c r="K5466" s="240">
        <x:v>150</x:v>
      </x:c>
    </x:row>
    <x:row r="5467" spans="3:11">
      <x:c r="C5467" s="241" t="s">
        <x:v>9068</x:v>
      </x:c>
      <x:c r="D5467" s="240" t="str">
        <x:f t="shared" si="160"/>
        <x:v>Earring</x:v>
      </x:c>
      <x:c r="E5467" s="240">
        <x:v>1</x:v>
      </x:c>
      <x:c r="F5467" s="283" t="s">
        <x:v>8466</x:v>
      </x:c>
      <x:c r="G5467" s="284" t="str">
        <x:f>IF(MID(F5467,LEN(F5467)-2,1)="1","Earring",IF(MID(F5467,LEN(F5467)-2,1)="2","Necklace",IF(MID(F5467,LEN(F5467)-2,1)="3","Bracelet",IF(MID(F5467,LEN(F5467)-2,1)="4","Ring",IF(MID(F5467,LEN(F5467)-2,1)="5","Anklet","")))))</x:f>
        <x:v>Ring</x:v>
      </x:c>
      <x:c r="H5467" s="284">
        <x:v>1</x:v>
      </x:c>
      <x:c r="I5467" s="495" t="s">
        <x:v>6487</x:v>
      </x:c>
      <x:c r="J5467" s="240" t="s">
        <x:v>12607</x:v>
      </x:c>
      <x:c r="K5467" s="240">
        <x:v>150</x:v>
      </x:c>
    </x:row>
    <x:row r="5468" spans="3:11">
      <x:c r="C5468" s="241" t="s">
        <x:v>6237</x:v>
      </x:c>
      <x:c r="D5468" s="240" t="str">
        <x:f t="shared" si="160"/>
        <x:v>Earring</x:v>
      </x:c>
      <x:c r="E5468" s="240">
        <x:v>1</x:v>
      </x:c>
      <x:c r="F5468" s="283" t="s">
        <x:v>6129</x:v>
      </x:c>
      <x:c r="G5468" s="284" t="str">
        <x:f>IF(MID(F5468,LEN(F5468)-2,1)="1","Earring",IF(MID(F5468,LEN(F5468)-2,1)="2","Necklace",IF(MID(F5468,LEN(F5468)-2,1)="3","Bracelet",IF(MID(F5468,LEN(F5468)-2,1)="4","Ring",IF(MID(F5468,LEN(F5468)-2,1)="5","Anklet","")))))</x:f>
        <x:v>Earring</x:v>
      </x:c>
      <x:c r="H5468" s="284">
        <x:v>1</x:v>
      </x:c>
      <x:c r="I5468" s="495"/>
      <x:c r="J5468" s="240" t="s">
        <x:v>4183</x:v>
      </x:c>
      <x:c r="K5468" s="240">
        <x:v>120</x:v>
      </x:c>
    </x:row>
    <x:row r="5469" spans="3:11">
      <x:c r="C5469" s="241" t="s">
        <x:v>2115</x:v>
      </x:c>
      <x:c r="D5469" s="240" t="str">
        <x:f t="shared" si="160"/>
        <x:v>Earring</x:v>
      </x:c>
      <x:c r="E5469" s="240">
        <x:v>1</x:v>
      </x:c>
      <x:c r="F5469" s="283" t="s">
        <x:v>6172</x:v>
      </x:c>
      <x:c r="G5469" s="284" t="str">
        <x:f>IF(MID(F5469,LEN(F5469)-2,1)="1","Earring",IF(MID(F5469,LEN(F5469)-2,1)="2","Necklace",IF(MID(F5469,LEN(F5469)-2,1)="3","Bracelet",IF(MID(F5469,LEN(F5469)-2,1)="4","Ring",IF(MID(F5469,LEN(F5469)-2,1)="5","Anklet","")))))</x:f>
        <x:v>Earring</x:v>
      </x:c>
      <x:c r="H5469" s="284">
        <x:v>1</x:v>
      </x:c>
      <x:c r="I5469" s="495" t="s">
        <x:v>10339</x:v>
      </x:c>
      <x:c r="J5469" s="240" t="s">
        <x:v>4183</x:v>
      </x:c>
      <x:c r="K5469" s="240">
        <x:v>160</x:v>
      </x:c>
    </x:row>
    <x:row r="5470" spans="3:11">
      <x:c r="C5470" s="241" t="s">
        <x:v>6129</x:v>
      </x:c>
      <x:c r="D5470" s="240" t="str">
        <x:f t="shared" si="160"/>
        <x:v>Earring</x:v>
      </x:c>
      <x:c r="E5470" s="240">
        <x:v>1</x:v>
      </x:c>
      <x:c r="F5470" s="283" t="s">
        <x:v>6220</x:v>
      </x:c>
      <x:c r="G5470" s="284" t="str">
        <x:f>IF(MID(F5470,LEN(F5470)-2,1)="1","Earring",IF(MID(F5470,LEN(F5470)-2,1)="2","Necklace",IF(MID(F5470,LEN(F5470)-2,1)="3","Bracelet",IF(MID(F5470,LEN(F5470)-2,1)="4","Ring",IF(MID(F5470,LEN(F5470)-2,1)="5","Anklet","")))))</x:f>
        <x:v>Necklace</x:v>
      </x:c>
      <x:c r="H5470" s="284">
        <x:v>1</x:v>
      </x:c>
      <x:c r="I5470" s="495"/>
      <x:c r="J5470" s="240" t="s">
        <x:v>10384</x:v>
      </x:c>
      <x:c r="K5470" s="240">
        <x:v>160</x:v>
      </x:c>
    </x:row>
    <x:row r="5471" spans="3:11">
      <x:c r="C5471" s="241" t="s">
        <x:v>6172</x:v>
      </x:c>
      <x:c r="D5471" s="240" t="str">
        <x:f t="shared" si="160"/>
        <x:v>Earring</x:v>
      </x:c>
      <x:c r="E5471" s="240">
        <x:v>1</x:v>
      </x:c>
      <x:c r="F5471" s="283" t="s">
        <x:v>9224</x:v>
      </x:c>
      <x:c r="G5471" s="284" t="str">
        <x:f>IF(MID(F5471,LEN(F5471)-2,1)="1","Earring",IF(MID(F5471,LEN(F5471)-2,1)="2","Necklace",IF(MID(F5471,LEN(F5471)-2,1)="3","Bracelet",IF(MID(F5471,LEN(F5471)-2,1)="4","Ring",IF(MID(F5471,LEN(F5471)-2,1)="5","Anklet","")))))</x:f>
        <x:v>Necklace</x:v>
      </x:c>
      <x:c r="H5471" s="284">
        <x:v>1</x:v>
      </x:c>
      <x:c r="I5471" s="495" t="s">
        <x:v>6487</x:v>
      </x:c>
      <x:c r="J5471" s="240" t="s">
        <x:v>10384</x:v>
      </x:c>
      <x:c r="K5471" s="240">
        <x:v>180</x:v>
      </x:c>
    </x:row>
    <x:row r="5472" spans="3:11">
      <x:c r="C5472" s="241" t="s">
        <x:v>2628</x:v>
      </x:c>
      <x:c r="D5472" s="240" t="str">
        <x:f t="shared" si="160"/>
        <x:v>Earring</x:v>
      </x:c>
      <x:c r="E5472" s="240">
        <x:v>1</x:v>
      </x:c>
      <x:c r="F5472" s="283" t="s">
        <x:v>11932</x:v>
      </x:c>
      <x:c r="G5472" s="284" t="str">
        <x:f>IF(MID(F5472,LEN(F5472)-2,1)="1","Earring",IF(MID(F5472,LEN(F5472)-2,1)="2","Necklace",IF(MID(F5472,LEN(F5472)-2,1)="3","Bracelet",IF(MID(F5472,LEN(F5472)-2,1)="4","Ring",IF(MID(F5472,LEN(F5472)-2,1)="5","Anklet","")))))</x:f>
        <x:v>Bracelet</x:v>
      </x:c>
      <x:c r="H5472" s="284">
        <x:v>2</x:v>
      </x:c>
      <x:c r="I5472" s="495" t="s">
        <x:v>6487</x:v>
      </x:c>
      <x:c r="J5472" s="240" t="s">
        <x:v>4183</x:v>
      </x:c>
      <x:c r="K5472" s="240">
        <x:v>220</x:v>
      </x:c>
    </x:row>
    <x:row r="5473" spans="3:11">
      <x:c r="C5473" s="241" t="s">
        <x:v>8507</x:v>
      </x:c>
      <x:c r="D5473" s="240" t="str">
        <x:f t="shared" si="160"/>
        <x:v>Earring</x:v>
      </x:c>
      <x:c r="E5473" s="240">
        <x:v>1</x:v>
      </x:c>
      <x:c r="F5473" s="283" t="s">
        <x:v>11492</x:v>
      </x:c>
      <x:c r="G5473" s="284" t="str">
        <x:f>IF(MID(F5473,LEN(F5473)-2,1)="1","Earring",IF(MID(F5473,LEN(F5473)-2,1)="2","Necklace",IF(MID(F5473,LEN(F5473)-2,1)="3","Bracelet",IF(MID(F5473,LEN(F5473)-2,1)="4","Ring",IF(MID(F5473,LEN(F5473)-2,1)="5","Anklet","")))))</x:f>
        <x:v>Ring</x:v>
      </x:c>
      <x:c r="H5473" s="284">
        <x:v>1</x:v>
      </x:c>
      <x:c r="I5473" s="495" t="s">
        <x:v>6487</x:v>
      </x:c>
      <x:c r="J5473" s="240" t="s">
        <x:v>10384</x:v>
      </x:c>
      <x:c r="K5473" s="240">
        <x:v>160</x:v>
      </x:c>
    </x:row>
    <x:row r="5474" spans="3:11">
      <x:c r="C5474" s="241" t="s">
        <x:v>5984</x:v>
      </x:c>
      <x:c r="D5474" s="240" t="str">
        <x:f t="shared" si="160"/>
        <x:v>Earring</x:v>
      </x:c>
      <x:c r="E5474" s="240">
        <x:v>1</x:v>
      </x:c>
      <x:c r="F5474" s="283" t="s">
        <x:v>2628</x:v>
      </x:c>
      <x:c r="G5474" s="284" t="str">
        <x:f>IF(MID(F5474,LEN(F5474)-2,1)="1","Earring",IF(MID(F5474,LEN(F5474)-2,1)="2","Necklace",IF(MID(F5474,LEN(F5474)-2,1)="3","Bracelet",IF(MID(F5474,LEN(F5474)-2,1)="4","Ring",IF(MID(F5474,LEN(F5474)-2,1)="5","Anklet","")))))</x:f>
        <x:v>Earring</x:v>
      </x:c>
      <x:c r="H5474" s="284">
        <x:v>1</x:v>
      </x:c>
      <x:c r="I5474" s="495" t="s">
        <x:v>10339</x:v>
      </x:c>
      <x:c r="J5474" s="240" t="s">
        <x:v>10384</x:v>
      </x:c>
      <x:c r="K5474" s="240">
        <x:v>70</x:v>
      </x:c>
    </x:row>
    <x:row r="5475" spans="3:11">
      <x:c r="C5475" s="241" t="s">
        <x:v>8977</x:v>
      </x:c>
      <x:c r="D5475" s="240" t="s">
        <x:v>9210</x:v>
      </x:c>
      <x:c r="E5475" s="240">
        <x:v>1</x:v>
      </x:c>
      <x:c r="F5475" s="280" t="s">
        <x:v>8507</x:v>
      </x:c>
      <x:c r="G5475" s="281" t="str">
        <x:f>IF(MID(F5475,LEN(F5475)-2,1)="1","Earring",IF(MID(F5475,LEN(F5475)-2,1)="2","Necklace",IF(MID(F5475,LEN(F5475)-2,1)="3","Bracelet",IF(MID(F5475,LEN(F5475)-2,1)="4","Ring",IF(MID(F5475,LEN(F5475)-2,1)="5","Anklet","")))))</x:f>
        <x:v>Earring</x:v>
      </x:c>
      <x:c r="H5475" s="281">
        <x:v>1</x:v>
      </x:c>
      <x:c r="I5475" s="495"/>
      <x:c r="J5475" s="240" t="s">
        <x:v>10384</x:v>
      </x:c>
      <x:c r="K5475" s="240">
        <x:v>160</x:v>
      </x:c>
    </x:row>
    <x:row r="5476" spans="3:11">
      <x:c r="C5476" s="241" t="s">
        <x:v>6220</x:v>
      </x:c>
      <x:c r="D5476" s="240" t="str">
        <x:f t="shared" ref="D5476:D5480" si="161">IF(MID(C5476,LEN(C5476)-2,1)="1","Earring",IF(MID(C5476,LEN(C5476)-2,1)="2","Necklace",IF(MID(C5476,LEN(C5476)-2,1)="3","Bracelet",IF(MID(C5476,LEN(C5476)-2,1)="4","Ring",IF(MID(C5476,LEN(C5476)-2,1)="5","Anklet","")))))</x:f>
        <x:v>Necklace</x:v>
      </x:c>
      <x:c r="E5476" s="240">
        <x:v>1</x:v>
      </x:c>
      <x:c r="F5476" s="280" t="s">
        <x:v>5984</x:v>
      </x:c>
      <x:c r="G5476" s="281" t="str">
        <x:f>IF(MID(F5476,LEN(F5476)-2,1)="1","Earring",IF(MID(F5476,LEN(F5476)-2,1)="2","Necklace",IF(MID(F5476,LEN(F5476)-2,1)="3","Bracelet",IF(MID(F5476,LEN(F5476)-2,1)="4","Ring",IF(MID(F5476,LEN(F5476)-2,1)="5","Anklet","")))))</x:f>
        <x:v>Earring</x:v>
      </x:c>
      <x:c r="H5476" s="281">
        <x:v>1</x:v>
      </x:c>
      <x:c r="I5476" s="495"/>
      <x:c r="J5476" s="240" t="s">
        <x:v>3797</x:v>
      </x:c>
      <x:c r="K5476" s="240">
        <x:v>150</x:v>
      </x:c>
    </x:row>
    <x:row r="5477" spans="3:11">
      <x:c r="C5477" s="241" t="s">
        <x:v>9224</x:v>
      </x:c>
      <x:c r="D5477" s="240" t="str">
        <x:f t="shared" si="161"/>
        <x:v>Necklace</x:v>
      </x:c>
      <x:c r="E5477" s="240">
        <x:v>1</x:v>
      </x:c>
      <x:c r="F5477" s="280" t="s">
        <x:v>4519</x:v>
      </x:c>
      <x:c r="G5477" s="281" t="str">
        <x:f>IF(MID(F5477,LEN(F5477)-2,1)="1","Earring",IF(MID(F5477,LEN(F5477)-2,1)="2","Necklace",IF(MID(F5477,LEN(F5477)-2,1)="3","Bracelet",IF(MID(F5477,LEN(F5477)-2,1)="4","Ring",IF(MID(F5477,LEN(F5477)-2,1)="5","Anklet","")))))</x:f>
        <x:v>Necklace</x:v>
      </x:c>
      <x:c r="H5477" s="281">
        <x:v>2</x:v>
      </x:c>
      <x:c r="I5477" s="495" t="s">
        <x:v>6487</x:v>
      </x:c>
      <x:c r="J5477" s="240" t="s">
        <x:v>4183</x:v>
      </x:c>
      <x:c r="K5477" s="240">
        <x:v>320</x:v>
      </x:c>
    </x:row>
    <x:row r="5478" spans="3:11">
      <x:c r="C5478" s="241" t="s">
        <x:v>4519</x:v>
      </x:c>
      <x:c r="D5478" s="240" t="str">
        <x:f t="shared" si="161"/>
        <x:v>Necklace</x:v>
      </x:c>
      <x:c r="E5478" s="240">
        <x:v>2</x:v>
      </x:c>
      <x:c r="F5478" s="280" t="s">
        <x:v>4549</x:v>
      </x:c>
      <x:c r="G5478" s="281" t="str">
        <x:f>IF(MID(F5478,LEN(F5478)-2,1)="1","Earring",IF(MID(F5478,LEN(F5478)-2,1)="2","Necklace",IF(MID(F5478,LEN(F5478)-2,1)="3","Bracelet",IF(MID(F5478,LEN(F5478)-2,1)="4","Ring",IF(MID(F5478,LEN(F5478)-2,1)="5","Anklet","")))))</x:f>
        <x:v>Necklace</x:v>
      </x:c>
      <x:c r="H5478" s="281">
        <x:v>1</x:v>
      </x:c>
      <x:c r="I5478" s="495" t="s">
        <x:v>6487</x:v>
      </x:c>
      <x:c r="J5478" s="240" t="s">
        <x:v>10384</x:v>
      </x:c>
      <x:c r="K5478" s="240">
        <x:v>200</x:v>
      </x:c>
    </x:row>
    <x:row r="5479" spans="3:11">
      <x:c r="C5479" s="241" t="s">
        <x:v>4549</x:v>
      </x:c>
      <x:c r="D5479" s="240" t="str">
        <x:f t="shared" si="161"/>
        <x:v>Necklace</x:v>
      </x:c>
      <x:c r="E5479" s="240">
        <x:v>1</x:v>
      </x:c>
      <x:c r="F5479" s="280" t="s">
        <x:v>8977</x:v>
      </x:c>
      <x:c r="G5479" s="281" t="s">
        <x:v>9210</x:v>
      </x:c>
      <x:c r="H5479" s="281">
        <x:v>1</x:v>
      </x:c>
      <x:c r="I5479" s="495" t="s">
        <x:v>6487</x:v>
      </x:c>
      <x:c r="J5479" s="240" t="s">
        <x:v>10384</x:v>
      </x:c>
      <x:c r="K5479" s="240">
        <x:v>180</x:v>
      </x:c>
    </x:row>
    <x:row r="5480" spans="3:11">
      <x:c r="C5480" s="241" t="s">
        <x:v>11914</x:v>
      </x:c>
      <x:c r="D5480" s="240" t="str">
        <x:f t="shared" si="161"/>
        <x:v>Necklace</x:v>
      </x:c>
      <x:c r="E5480" s="240">
        <x:v>2</x:v>
      </x:c>
      <x:c r="F5480" s="280" t="s">
        <x:v>11591</x:v>
      </x:c>
      <x:c r="G5480" s="281" t="s">
        <x:v>4007</x:v>
      </x:c>
      <x:c r="H5480" s="281">
        <x:v>1</x:v>
      </x:c>
      <x:c r="I5480" s="495" t="s">
        <x:v>6487</x:v>
      </x:c>
      <x:c r="J5480" s="240" t="s">
        <x:v>9854</x:v>
      </x:c>
      <x:c r="K5480" s="240">
        <x:v>290</x:v>
      </x:c>
    </x:row>
    <x:row r="5481" spans="3:11">
      <x:c r="C5481" s="241" t="s">
        <x:v>11169</x:v>
      </x:c>
      <x:c r="D5481" s="240" t="s">
        <x:v>7479</x:v>
      </x:c>
      <x:c r="E5481" s="240">
        <x:v>1</x:v>
      </x:c>
      <x:c r="F5481" s="280" t="s">
        <x:v>7606</x:v>
      </x:c>
      <x:c r="G5481" s="281" t="s">
        <x:v>4007</x:v>
      </x:c>
      <x:c r="H5481" s="281">
        <x:v>1</x:v>
      </x:c>
      <x:c r="I5481" s="495"/>
      <x:c r="J5481" s="240" t="s">
        <x:v>9854</x:v>
      </x:c>
      <x:c r="K5481" s="240">
        <x:v>340</x:v>
      </x:c>
    </x:row>
    <x:row r="5482" spans="3:11">
      <x:c r="C5482" s="241" t="s">
        <x:v>8466</x:v>
      </x:c>
      <x:c r="D5482" s="240" t="str">
        <x:f t="shared" ref="D5482:D5483" si="162">IF(MID(C5482,LEN(C5482)-2,1)="1","Earring",IF(MID(C5482,LEN(C5482)-2,1)="2","Necklace",IF(MID(C5482,LEN(C5482)-2,1)="3","Bracelet",IF(MID(C5482,LEN(C5482)-2,1)="4","Ring",IF(MID(C5482,LEN(C5482)-2,1)="5","Anklet","")))))</x:f>
        <x:v>Ring</x:v>
      </x:c>
      <x:c r="E5482" s="240">
        <x:v>1</x:v>
      </x:c>
      <x:c r="F5482" s="280" t="s">
        <x:v>11731</x:v>
      </x:c>
      <x:c r="G5482" s="281" t="s">
        <x:v>4007</x:v>
      </x:c>
      <x:c r="H5482" s="281">
        <x:v>2</x:v>
      </x:c>
      <x:c r="I5482" s="495" t="s">
        <x:v>10339</x:v>
      </x:c>
      <x:c r="J5482" s="240" t="s">
        <x:v>9854</x:v>
      </x:c>
      <x:c r="K5482" s="240">
        <x:v>360</x:v>
      </x:c>
    </x:row>
    <x:row r="5483" spans="3:11">
      <x:c r="C5483" s="241" t="s">
        <x:v>11492</x:v>
      </x:c>
      <x:c r="D5483" s="240" t="str">
        <x:f t="shared" si="162"/>
        <x:v>Ring</x:v>
      </x:c>
      <x:c r="E5483" s="240">
        <x:v>1</x:v>
      </x:c>
      <x:c r="F5483" s="280" t="s">
        <x:v>11914</x:v>
      </x:c>
      <x:c r="G5483" s="281" t="str">
        <x:f>IF(MID(F5483,LEN(F5483)-2,1)="1","Earring",IF(MID(F5483,LEN(F5483)-2,1)="2","Necklace",IF(MID(F5483,LEN(F5483)-2,1)="3","Bracelet",IF(MID(F5483,LEN(F5483)-2,1)="4","Ring",IF(MID(F5483,LEN(F5483)-2,1)="5","Anklet","")))))</x:f>
        <x:v>Necklace</x:v>
      </x:c>
      <x:c r="H5483" s="281">
        <x:v>2</x:v>
      </x:c>
      <x:c r="I5483" s="495" t="s">
        <x:v>6487</x:v>
      </x:c>
      <x:c r="J5483" s="240" t="s">
        <x:v>9854</x:v>
      </x:c>
      <x:c r="K5483" s="240">
        <x:v>550</x:v>
      </x:c>
    </x:row>
    <x:row r="5484" spans="5:5">
      <x:c r="E5484" s="240">
        <x:f>SUM(E5461:E5483)</x:f>
        <x:v>27</x:v>
      </x:c>
    </x:row>
    <x:row r="5485" spans="1:11">
      <x:c r="A5485" s="232">
        <x:v>46095</x:v>
      </x:c>
      <x:c r="B5485" s="499" t="s">
        <x:v>10312</x:v>
      </x:c>
      <x:c r="C5485" s="241" t="s">
        <x:v>9184</x:v>
      </x:c>
      <x:c r="D5485" s="240" t="str">
        <x:f t="shared" ref="D5485:D5486" si="163">IF(MID(C5485,LEN(C5485)-2,1)="1","Earring",IF(MID(C5485,LEN(C5485)-2,1)="2","Necklace",IF(MID(C5485,LEN(C5485)-2,1)="3","Bracelet",IF(MID(C5485,LEN(C5485)-2,1)="4","Ring",IF(MID(C5485,LEN(C5485)-2,1)="5","Anklet","")))))</x:f>
        <x:v>Anklet</x:v>
      </x:c>
      <x:c r="E5485" s="240">
        <x:v>1</x:v>
      </x:c>
      <x:c r="F5485" s="304" t="s">
        <x:v>7787</x:v>
      </x:c>
      <x:c r="G5485" s="305" t="str">
        <x:f>IF(MID(F5485,LEN(F5485)-2,1)="1","Earring",IF(MID(F5485,LEN(F5485)-2,1)="2","Necklace",IF(MID(F5485,LEN(F5485)-2,1)="3","Bracelet",IF(MID(F5485,LEN(F5485)-2,1)="4","Ring",IF(MID(F5485,LEN(F5485)-2,1)="5","Anklet","")))))</x:f>
        <x:v>Earring</x:v>
      </x:c>
      <x:c r="H5485" s="305">
        <x:v>1</x:v>
      </x:c>
      <x:c r="I5485" s="495" t="s">
        <x:v>6487</x:v>
      </x:c>
      <x:c r="J5485" s="240" t="s">
        <x:v>4183</x:v>
      </x:c>
      <x:c r="K5485" s="240">
        <x:v>240</x:v>
      </x:c>
    </x:row>
    <x:row r="5486" spans="3:11">
      <x:c r="C5486" s="241" t="s">
        <x:v>4458</x:v>
      </x:c>
      <x:c r="D5486" s="240" t="str">
        <x:f t="shared" si="163"/>
        <x:v>Anklet</x:v>
      </x:c>
      <x:c r="E5486" s="240">
        <x:v>1</x:v>
      </x:c>
      <x:c r="F5486" s="304" t="s">
        <x:v>5562</x:v>
      </x:c>
      <x:c r="G5486" s="305" t="str">
        <x:f>IF(MID(F5486,LEN(F5486)-2,1)="1","Earring",IF(MID(F5486,LEN(F5486)-2,1)="2","Necklace",IF(MID(F5486,LEN(F5486)-2,1)="3","Bracelet",IF(MID(F5486,LEN(F5486)-2,1)="4","Ring",IF(MID(F5486,LEN(F5486)-2,1)="5","Anklet","")))))</x:f>
        <x:v>Earring</x:v>
      </x:c>
      <x:c r="H5486" s="305">
        <x:v>1</x:v>
      </x:c>
      <x:c r="I5486" s="495"/>
      <x:c r="J5486" s="240" t="s">
        <x:v>12607</x:v>
      </x:c>
      <x:c r="K5486" s="240">
        <x:v>130</x:v>
      </x:c>
    </x:row>
    <x:row r="5487" spans="3:11">
      <x:c r="C5487" s="241" t="s">
        <x:v>11172</x:v>
      </x:c>
      <x:c r="D5487" s="240" t="s">
        <x:v>4007</x:v>
      </x:c>
      <x:c r="E5487" s="240">
        <x:v>3</x:v>
      </x:c>
      <x:c r="F5487" s="283" t="s">
        <x:v>5905</x:v>
      </x:c>
      <x:c r="G5487" s="284" t="str">
        <x:f>IF(MID(F5487,LEN(F5487)-2,1)="1","Earring",IF(MID(F5487,LEN(F5487)-2,1)="2","Necklace",IF(MID(F5487,LEN(F5487)-2,1)="3","Bracelet",IF(MID(F5487,LEN(F5487)-2,1)="4","Ring",IF(MID(F5487,LEN(F5487)-2,1)="5","Anklet","")))))</x:f>
        <x:v>Bracelet</x:v>
      </x:c>
      <x:c r="H5487" s="284">
        <x:v>1</x:v>
      </x:c>
      <x:c r="I5487" s="495" t="s">
        <x:v>10339</x:v>
      </x:c>
      <x:c r="J5487" s="240" t="s">
        <x:v>4183</x:v>
      </x:c>
      <x:c r="K5487" s="240">
        <x:v>220</x:v>
      </x:c>
    </x:row>
    <x:row r="5488" spans="3:11">
      <x:c r="C5488" s="241" t="s">
        <x:v>11253</x:v>
      </x:c>
      <x:c r="D5488" s="240" t="s">
        <x:v>4007</x:v>
      </x:c>
      <x:c r="E5488" s="240">
        <x:v>1</x:v>
      </x:c>
      <x:c r="F5488" s="283" t="s">
        <x:v>9068</x:v>
      </x:c>
      <x:c r="G5488" s="284" t="str">
        <x:f>IF(MID(F5488,LEN(F5488)-2,1)="1","Earring",IF(MID(F5488,LEN(F5488)-2,1)="2","Necklace",IF(MID(F5488,LEN(F5488)-2,1)="3","Bracelet",IF(MID(F5488,LEN(F5488)-2,1)="4","Ring",IF(MID(F5488,LEN(F5488)-2,1)="5","Anklet","")))))</x:f>
        <x:v>Earring</x:v>
      </x:c>
      <x:c r="H5488" s="284">
        <x:v>1</x:v>
      </x:c>
      <x:c r="I5488" s="495" t="s">
        <x:v>10339</x:v>
      </x:c>
      <x:c r="J5488" s="240" t="s">
        <x:v>4183</x:v>
      </x:c>
      <x:c r="K5488" s="240">
        <x:v>130</x:v>
      </x:c>
    </x:row>
    <x:row r="5489" spans="3:11">
      <x:c r="C5489" s="241" t="s">
        <x:v>11591</x:v>
      </x:c>
      <x:c r="D5489" s="240" t="s">
        <x:v>4007</x:v>
      </x:c>
      <x:c r="E5489" s="240">
        <x:v>1</x:v>
      </x:c>
      <x:c r="F5489" s="283" t="s">
        <x:v>9121</x:v>
      </x:c>
      <x:c r="G5489" s="284" t="str">
        <x:f>IF(MID(F5489,LEN(F5489)-2,1)="1","Earring",IF(MID(F5489,LEN(F5489)-2,1)="2","Necklace",IF(MID(F5489,LEN(F5489)-2,1)="3","Bracelet",IF(MID(F5489,LEN(F5489)-2,1)="4","Ring",IF(MID(F5489,LEN(F5489)-2,1)="5","Anklet","")))))</x:f>
        <x:v>Necklace</x:v>
      </x:c>
      <x:c r="H5489" s="284">
        <x:v>1</x:v>
      </x:c>
      <x:c r="I5489" s="495" t="s">
        <x:v>10339</x:v>
      </x:c>
      <x:c r="J5489" s="240" t="s">
        <x:v>4183</x:v>
      </x:c>
      <x:c r="K5489" s="240">
        <x:v>250</x:v>
      </x:c>
    </x:row>
    <x:row r="5490" spans="3:11">
      <x:c r="C5490" s="241" t="s">
        <x:v>11660</x:v>
      </x:c>
      <x:c r="D5490" s="240" t="s">
        <x:v>4007</x:v>
      </x:c>
      <x:c r="E5490" s="240">
        <x:v>1</x:v>
      </x:c>
      <x:c r="F5490" s="283" t="s">
        <x:v>9184</x:v>
      </x:c>
      <x:c r="G5490" s="284" t="str">
        <x:f>IF(MID(F5490,LEN(F5490)-2,1)="1","Earring",IF(MID(F5490,LEN(F5490)-2,1)="2","Necklace",IF(MID(F5490,LEN(F5490)-2,1)="3","Bracelet",IF(MID(F5490,LEN(F5490)-2,1)="4","Ring",IF(MID(F5490,LEN(F5490)-2,1)="5","Anklet","")))))</x:f>
        <x:v>Anklet</x:v>
      </x:c>
      <x:c r="H5490" s="284">
        <x:v>1</x:v>
      </x:c>
      <x:c r="I5490" s="495" t="s">
        <x:v>10339</x:v>
      </x:c>
      <x:c r="J5490" s="240" t="s">
        <x:v>10384</x:v>
      </x:c>
      <x:c r="K5490" s="240">
        <x:v>140</x:v>
      </x:c>
    </x:row>
    <x:row r="5491" spans="3:11">
      <x:c r="C5491" s="241" t="s">
        <x:v>11850</x:v>
      </x:c>
      <x:c r="D5491" s="240" t="s">
        <x:v>4007</x:v>
      </x:c>
      <x:c r="E5491" s="240">
        <x:v>1</x:v>
      </x:c>
      <x:c r="F5491" s="283" t="s">
        <x:v>9208</x:v>
      </x:c>
      <x:c r="G5491" s="284" t="str">
        <x:f>IF(MID(F5491,LEN(F5491)-2,1)="1","Earring",IF(MID(F5491,LEN(F5491)-2,1)="2","Necklace",IF(MID(F5491,LEN(F5491)-2,1)="3","Bracelet",IF(MID(F5491,LEN(F5491)-2,1)="4","Ring",IF(MID(F5491,LEN(F5491)-2,1)="5","Anklet","")))))</x:f>
        <x:v>Necklace</x:v>
      </x:c>
      <x:c r="H5491" s="284">
        <x:v>1</x:v>
      </x:c>
      <x:c r="I5491" s="495"/>
      <x:c r="J5491" s="240" t="s">
        <x:v>10384</x:v>
      </x:c>
      <x:c r="K5491" s="240">
        <x:v>180</x:v>
      </x:c>
    </x:row>
    <x:row r="5492" spans="3:11">
      <x:c r="C5492" s="241" t="s">
        <x:v>8523</x:v>
      </x:c>
      <x:c r="D5492" s="240" t="str">
        <x:f t="shared" ref="D5492:D5495" si="164">IF(MID(C5492,LEN(C5492)-2,1)="1","Earring",IF(MID(C5492,LEN(C5492)-2,1)="2","Necklace",IF(MID(C5492,LEN(C5492)-2,1)="3","Bracelet",IF(MID(C5492,LEN(C5492)-2,1)="4","Ring",IF(MID(C5492,LEN(C5492)-2,1)="5","Anklet","")))))</x:f>
        <x:v>Bracelet</x:v>
      </x:c>
      <x:c r="E5492" s="240">
        <x:v>1</x:v>
      </x:c>
      <x:c r="F5492" s="283" t="s">
        <x:v>2132</x:v>
      </x:c>
      <x:c r="G5492" s="284" t="str">
        <x:f>IF(MID(F5492,LEN(F5492)-2,1)="1","Earring",IF(MID(F5492,LEN(F5492)-2,1)="2","Necklace",IF(MID(F5492,LEN(F5492)-2,1)="3","Bracelet",IF(MID(F5492,LEN(F5492)-2,1)="4","Ring",IF(MID(F5492,LEN(F5492)-2,1)="5","Anklet","")))))</x:f>
        <x:v>Necklace</x:v>
      </x:c>
      <x:c r="H5492" s="284">
        <x:v>1</x:v>
      </x:c>
      <x:c r="I5492" s="495" t="s">
        <x:v>10339</x:v>
      </x:c>
      <x:c r="J5492" s="240" t="s">
        <x:v>10384</x:v>
      </x:c>
      <x:c r="K5492" s="240">
        <x:v>200</x:v>
      </x:c>
    </x:row>
    <x:row r="5493" spans="3:11">
      <x:c r="C5493" s="241" t="s">
        <x:v>5973</x:v>
      </x:c>
      <x:c r="D5493" s="240" t="str">
        <x:f t="shared" si="164"/>
        <x:v>Bracelet</x:v>
      </x:c>
      <x:c r="E5493" s="240">
        <x:v>1</x:v>
      </x:c>
      <x:c r="F5493" s="283" t="s">
        <x:v>5973</x:v>
      </x:c>
      <x:c r="G5493" s="284" t="str">
        <x:f>IF(MID(F5493,LEN(F5493)-2,1)="1","Earring",IF(MID(F5493,LEN(F5493)-2,1)="2","Necklace",IF(MID(F5493,LEN(F5493)-2,1)="3","Bracelet",IF(MID(F5493,LEN(F5493)-2,1)="4","Ring",IF(MID(F5493,LEN(F5493)-2,1)="5","Anklet","")))))</x:f>
        <x:v>Bracelet</x:v>
      </x:c>
      <x:c r="H5493" s="284">
        <x:v>1</x:v>
      </x:c>
      <x:c r="I5493" s="495" t="s">
        <x:v>10339</x:v>
      </x:c>
      <x:c r="J5493" s="240" t="s">
        <x:v>10384</x:v>
      </x:c>
      <x:c r="K5493" s="240">
        <x:v>160</x:v>
      </x:c>
    </x:row>
    <x:row r="5494" spans="3:11">
      <x:c r="C5494" s="241" t="s">
        <x:v>4606</x:v>
      </x:c>
      <x:c r="D5494" s="240" t="str">
        <x:f t="shared" si="164"/>
        <x:v>Bracelet</x:v>
      </x:c>
      <x:c r="E5494" s="240">
        <x:v>1</x:v>
      </x:c>
      <x:c r="F5494" s="283" t="s">
        <x:v>6129</x:v>
      </x:c>
      <x:c r="G5494" s="284" t="str">
        <x:f>IF(MID(F5494,LEN(F5494)-2,1)="1","Earring",IF(MID(F5494,LEN(F5494)-2,1)="2","Necklace",IF(MID(F5494,LEN(F5494)-2,1)="3","Bracelet",IF(MID(F5494,LEN(F5494)-2,1)="4","Ring",IF(MID(F5494,LEN(F5494)-2,1)="5","Anklet","")))))</x:f>
        <x:v>Earring</x:v>
      </x:c>
      <x:c r="H5494" s="284">
        <x:v>1</x:v>
      </x:c>
      <x:c r="I5494" s="495" t="s">
        <x:v>6487</x:v>
      </x:c>
      <x:c r="J5494" s="240" t="s">
        <x:v>4183</x:v>
      </x:c>
      <x:c r="K5494" s="240">
        <x:v>120</x:v>
      </x:c>
    </x:row>
    <x:row r="5495" spans="3:11">
      <x:c r="C5495" s="241" t="s">
        <x:v>6024</x:v>
      </x:c>
      <x:c r="D5495" s="240" t="str">
        <x:f t="shared" si="164"/>
        <x:v>Bracelet</x:v>
      </x:c>
      <x:c r="E5495" s="240">
        <x:v>1</x:v>
      </x:c>
      <x:c r="F5495" s="283" t="s">
        <x:v>4606</x:v>
      </x:c>
      <x:c r="G5495" s="284" t="str">
        <x:f>IF(MID(F5495,LEN(F5495)-2,1)="1","Earring",IF(MID(F5495,LEN(F5495)-2,1)="2","Necklace",IF(MID(F5495,LEN(F5495)-2,1)="3","Bracelet",IF(MID(F5495,LEN(F5495)-2,1)="4","Ring",IF(MID(F5495,LEN(F5495)-2,1)="5","Anklet","")))))</x:f>
        <x:v>Bracelet</x:v>
      </x:c>
      <x:c r="H5495" s="284">
        <x:v>1</x:v>
      </x:c>
      <x:c r="I5495" s="495"/>
      <x:c r="J5495" s="240" t="s">
        <x:v>4183</x:v>
      </x:c>
      <x:c r="K5495" s="240">
        <x:v>200</x:v>
      </x:c>
    </x:row>
    <x:row r="5496" spans="3:11">
      <x:c r="C5496" s="241" t="s">
        <x:v>11594</x:v>
      </x:c>
      <x:c r="D5496" s="240" t="s">
        <x:v>2124</x:v>
      </x:c>
      <x:c r="E5496" s="240">
        <x:v>1</x:v>
      </x:c>
      <x:c r="F5496" s="283" t="s">
        <x:v>9004</x:v>
      </x:c>
      <x:c r="G5496" s="284" t="str">
        <x:f>IF(MID(F5496,LEN(F5496)-2,1)="1","Earring",IF(MID(F5496,LEN(F5496)-2,1)="2","Necklace",IF(MID(F5496,LEN(F5496)-2,1)="3","Bracelet",IF(MID(F5496,LEN(F5496)-2,1)="4","Ring",IF(MID(F5496,LEN(F5496)-2,1)="5","Anklet","")))))</x:f>
        <x:v>Earring</x:v>
      </x:c>
      <x:c r="H5496" s="284">
        <x:v>1</x:v>
      </x:c>
      <x:c r="I5496" s="495"/>
      <x:c r="J5496" s="240" t="s">
        <x:v>3797</x:v>
      </x:c>
      <x:c r="K5496" s="240">
        <x:v>230</x:v>
      </x:c>
    </x:row>
    <x:row r="5497" spans="3:11">
      <x:c r="C5497" s="241" t="s">
        <x:v>2321</x:v>
      </x:c>
      <x:c r="D5497" s="240" t="str">
        <x:f t="shared" ref="D5497:D5512" si="165">IF(MID(C5497,LEN(C5497)-2,1)="1","Earring",IF(MID(C5497,LEN(C5497)-2,1)="2","Necklace",IF(MID(C5497,LEN(C5497)-2,1)="3","Bracelet",IF(MID(C5497,LEN(C5497)-2,1)="4","Ring",IF(MID(C5497,LEN(C5497)-2,1)="5","Anklet","")))))</x:f>
        <x:v>Earring</x:v>
      </x:c>
      <x:c r="E5497" s="240">
        <x:v>1</x:v>
      </x:c>
      <x:c r="F5497" s="283" t="s">
        <x:v>11253</x:v>
      </x:c>
      <x:c r="G5497" s="284" t="s">
        <x:v>4007</x:v>
      </x:c>
      <x:c r="H5497" s="284">
        <x:v>1</x:v>
      </x:c>
      <x:c r="I5497" s="495" t="s">
        <x:v>10339</x:v>
      </x:c>
      <x:c r="J5497" s="240" t="s">
        <x:v>9854</x:v>
      </x:c>
      <x:c r="K5497" s="240">
        <x:v>310</x:v>
      </x:c>
    </x:row>
    <x:row r="5498" spans="3:11">
      <x:c r="C5498" s="241" t="s">
        <x:v>2656</x:v>
      </x:c>
      <x:c r="D5498" s="240" t="str">
        <x:f t="shared" si="165"/>
        <x:v>Earring</x:v>
      </x:c>
      <x:c r="E5498" s="240">
        <x:v>1</x:v>
      </x:c>
      <x:c r="F5498" s="283" t="s">
        <x:v>6163</x:v>
      </x:c>
      <x:c r="G5498" s="284" t="str">
        <x:f>IF(MID(F5498,LEN(F5498)-2,1)="1","Earring",IF(MID(F5498,LEN(F5498)-2,1)="2","Necklace",IF(MID(F5498,LEN(F5498)-2,1)="3","Bracelet",IF(MID(F5498,LEN(F5498)-2,1)="4","Ring",IF(MID(F5498,LEN(F5498)-2,1)="5","Anklet","")))))</x:f>
        <x:v>Necklace</x:v>
      </x:c>
      <x:c r="H5498" s="284">
        <x:v>1</x:v>
      </x:c>
      <x:c r="I5498" s="495"/>
      <x:c r="J5498" s="240" t="s">
        <x:v>10384</x:v>
      </x:c>
      <x:c r="K5498" s="240">
        <x:v>220</x:v>
      </x:c>
    </x:row>
    <x:row r="5499" spans="3:11">
      <x:c r="C5499" s="241" t="s">
        <x:v>9068</x:v>
      </x:c>
      <x:c r="D5499" s="240" t="str">
        <x:f t="shared" si="165"/>
        <x:v>Earring</x:v>
      </x:c>
      <x:c r="E5499" s="240">
        <x:v>1</x:v>
      </x:c>
      <x:c r="F5499" s="283" t="s">
        <x:v>11202</x:v>
      </x:c>
      <x:c r="G5499" s="284" t="str">
        <x:f>IF(MID(F5499,LEN(F5499)-2,1)="1","Earring",IF(MID(F5499,LEN(F5499)-2,1)="2","Necklace",IF(MID(F5499,LEN(F5499)-2,1)="3","Bracelet",IF(MID(F5499,LEN(F5499)-2,1)="4","Ring",IF(MID(F5499,LEN(F5499)-2,1)="5","Anklet","")))))</x:f>
        <x:v>Earring</x:v>
      </x:c>
      <x:c r="H5499" s="284">
        <x:v>1</x:v>
      </x:c>
      <x:c r="I5499" s="495" t="s">
        <x:v>6487</x:v>
      </x:c>
      <x:c r="J5499" s="240" t="s">
        <x:v>4183</x:v>
      </x:c>
      <x:c r="K5499" s="240">
        <x:v>160</x:v>
      </x:c>
    </x:row>
    <x:row r="5500" spans="3:11">
      <x:c r="C5500" s="241" t="s">
        <x:v>6129</x:v>
      </x:c>
      <x:c r="D5500" s="240" t="str">
        <x:f t="shared" si="165"/>
        <x:v>Earring</x:v>
      </x:c>
      <x:c r="E5500" s="240">
        <x:v>1</x:v>
      </x:c>
      <x:c r="F5500" s="283" t="s">
        <x:v>11594</x:v>
      </x:c>
      <x:c r="G5500" s="284" t="s">
        <x:v>2124</x:v>
      </x:c>
      <x:c r="H5500" s="284">
        <x:v>1</x:v>
      </x:c>
      <x:c r="I5500" s="495"/>
      <x:c r="J5500" s="240" t="s">
        <x:v>4183</x:v>
      </x:c>
      <x:c r="K5500" s="240">
        <x:v>130</x:v>
      </x:c>
    </x:row>
    <x:row r="5501" spans="3:11">
      <x:c r="C5501" s="241" t="s">
        <x:v>9004</x:v>
      </x:c>
      <x:c r="D5501" s="240" t="str">
        <x:f t="shared" si="165"/>
        <x:v>Earring</x:v>
      </x:c>
      <x:c r="E5501" s="240">
        <x:v>1</x:v>
      </x:c>
      <x:c r="F5501" s="283" t="s">
        <x:v>9191</x:v>
      </x:c>
      <x:c r="G5501" s="284" t="str">
        <x:f>IF(MID(F5501,LEN(F5501)-2,1)="1","Earring",IF(MID(F5501,LEN(F5501)-2,1)="2","Necklace",IF(MID(F5501,LEN(F5501)-2,1)="3","Bracelet",IF(MID(F5501,LEN(F5501)-2,1)="4","Ring",IF(MID(F5501,LEN(F5501)-2,1)="5","Anklet","")))))</x:f>
        <x:v>Earring</x:v>
      </x:c>
      <x:c r="H5501" s="284">
        <x:v>2</x:v>
      </x:c>
      <x:c r="I5501" s="495" t="s">
        <x:v>10339</x:v>
      </x:c>
      <x:c r="J5501" s="240" t="s">
        <x:v>10384</x:v>
      </x:c>
      <x:c r="K5501" s="240">
        <x:v>100</x:v>
      </x:c>
    </x:row>
    <x:row r="5502" spans="3:11">
      <x:c r="C5502" s="241" t="s">
        <x:v>11202</x:v>
      </x:c>
      <x:c r="D5502" s="240" t="str">
        <x:f t="shared" si="165"/>
        <x:v>Earring</x:v>
      </x:c>
      <x:c r="E5502" s="240">
        <x:v>1</x:v>
      </x:c>
      <x:c r="F5502" s="283" t="s">
        <x:v>6206</x:v>
      </x:c>
      <x:c r="G5502" s="284" t="str">
        <x:f>IF(MID(F5502,LEN(F5502)-2,1)="1","Earring",IF(MID(F5502,LEN(F5502)-2,1)="2","Necklace",IF(MID(F5502,LEN(F5502)-2,1)="3","Bracelet",IF(MID(F5502,LEN(F5502)-2,1)="4","Ring",IF(MID(F5502,LEN(F5502)-2,1)="5","Anklet","")))))</x:f>
        <x:v>Ring</x:v>
      </x:c>
      <x:c r="H5502" s="284">
        <x:v>1</x:v>
      </x:c>
      <x:c r="I5502" s="495" t="s">
        <x:v>10339</x:v>
      </x:c>
      <x:c r="J5502" s="240" t="s">
        <x:v>10384</x:v>
      </x:c>
      <x:c r="K5502" s="240">
        <x:v>120</x:v>
      </x:c>
    </x:row>
    <x:row r="5503" spans="3:11">
      <x:c r="C5503" s="241" t="s">
        <x:v>9191</x:v>
      </x:c>
      <x:c r="D5503" s="240" t="str">
        <x:f t="shared" si="165"/>
        <x:v>Earring</x:v>
      </x:c>
      <x:c r="E5503" s="240">
        <x:v>2</x:v>
      </x:c>
      <x:c r="F5503" s="283" t="s">
        <x:v>7834</x:v>
      </x:c>
      <x:c r="G5503" s="284" t="str">
        <x:f>IF(MID(F5503,LEN(F5503)-2,1)="1","Earring",IF(MID(F5503,LEN(F5503)-2,1)="2","Necklace",IF(MID(F5503,LEN(F5503)-2,1)="3","Bracelet",IF(MID(F5503,LEN(F5503)-2,1)="4","Ring",IF(MID(F5503,LEN(F5503)-2,1)="5","Anklet","")))))</x:f>
        <x:v>Earring</x:v>
      </x:c>
      <x:c r="H5503" s="284">
        <x:v>1</x:v>
      </x:c>
      <x:c r="I5503" s="495" t="s">
        <x:v>10339</x:v>
      </x:c>
      <x:c r="J5503" s="240" t="s">
        <x:v>4183</x:v>
      </x:c>
      <x:c r="K5503" s="240">
        <x:v>160</x:v>
      </x:c>
    </x:row>
    <x:row r="5504" spans="3:11">
      <x:c r="C5504" s="241" t="s">
        <x:v>7834</x:v>
      </x:c>
      <x:c r="D5504" s="240" t="str">
        <x:f t="shared" si="165"/>
        <x:v>Earring</x:v>
      </x:c>
      <x:c r="E5504" s="240">
        <x:v>1</x:v>
      </x:c>
      <x:c r="F5504" s="283" t="s">
        <x:v>8033</x:v>
      </x:c>
      <x:c r="G5504" s="284" t="str">
        <x:f>IF(MID(F5504,LEN(F5504)-2,1)="1","Earring",IF(MID(F5504,LEN(F5504)-2,1)="2","Necklace",IF(MID(F5504,LEN(F5504)-2,1)="3","Bracelet",IF(MID(F5504,LEN(F5504)-2,1)="4","Ring",IF(MID(F5504,LEN(F5504)-2,1)="5","Anklet","")))))</x:f>
        <x:v>Necklace</x:v>
      </x:c>
      <x:c r="H5504" s="284">
        <x:v>1</x:v>
      </x:c>
      <x:c r="I5504" s="495"/>
      <x:c r="J5504" s="240" t="s">
        <x:v>9854</x:v>
      </x:c>
      <x:c r="K5504" s="240">
        <x:v>400</x:v>
      </x:c>
    </x:row>
    <x:row r="5505" spans="3:11">
      <x:c r="C5505" s="241" t="s">
        <x:v>7955</x:v>
      </x:c>
      <x:c r="D5505" s="240" t="str">
        <x:f t="shared" si="165"/>
        <x:v>Earring</x:v>
      </x:c>
      <x:c r="E5505" s="240">
        <x:v>1</x:v>
      </x:c>
      <x:c r="F5505" s="283" t="s">
        <x:v>11726</x:v>
      </x:c>
      <x:c r="G5505" s="284" t="str">
        <x:f>IF(MID(F5505,LEN(F5505)-2,1)="1","Earring",IF(MID(F5505,LEN(F5505)-2,1)="2","Necklace",IF(MID(F5505,LEN(F5505)-2,1)="3","Bracelet",IF(MID(F5505,LEN(F5505)-2,1)="4","Ring",IF(MID(F5505,LEN(F5505)-2,1)="5","Anklet","")))))</x:f>
        <x:v>Necklace</x:v>
      </x:c>
      <x:c r="H5505" s="284">
        <x:v>1</x:v>
      </x:c>
      <x:c r="I5505" s="495" t="s">
        <x:v>6487</x:v>
      </x:c>
      <x:c r="J5505" s="240" t="s">
        <x:v>9854</x:v>
      </x:c>
      <x:c r="K5505" s="240">
        <x:v>300</x:v>
      </x:c>
    </x:row>
    <x:row r="5506" spans="3:11">
      <x:c r="C5506" s="241" t="s">
        <x:v>8507</x:v>
      </x:c>
      <x:c r="D5506" s="240" t="str">
        <x:f t="shared" si="165"/>
        <x:v>Earring</x:v>
      </x:c>
      <x:c r="E5506" s="240">
        <x:v>1</x:v>
      </x:c>
      <x:c r="F5506" s="283" t="s">
        <x:v>2496</x:v>
      </x:c>
      <x:c r="G5506" s="284" t="str">
        <x:f>IF(MID(F5506,LEN(F5506)-2,1)="1","Earring",IF(MID(F5506,LEN(F5506)-2,1)="2","Necklace",IF(MID(F5506,LEN(F5506)-2,1)="3","Bracelet",IF(MID(F5506,LEN(F5506)-2,1)="4","Ring",IF(MID(F5506,LEN(F5506)-2,1)="5","Anklet","")))))</x:f>
        <x:v>Necklace</x:v>
      </x:c>
      <x:c r="H5506" s="284">
        <x:v>1</x:v>
      </x:c>
      <x:c r="I5506" s="495"/>
      <x:c r="J5506" s="240" t="s">
        <x:v>10384</x:v>
      </x:c>
      <x:c r="K5506" s="240">
        <x:v>150</x:v>
      </x:c>
    </x:row>
    <x:row r="5507" spans="3:11">
      <x:c r="C5507" s="241" t="s">
        <x:v>8536</x:v>
      </x:c>
      <x:c r="D5507" s="240" t="str">
        <x:f t="shared" si="165"/>
        <x:v>Earring</x:v>
      </x:c>
      <x:c r="E5507" s="240">
        <x:v>1</x:v>
      </x:c>
      <x:c r="F5507" s="283" t="s">
        <x:v>11536</x:v>
      </x:c>
      <x:c r="G5507" s="284" t="s">
        <x:v>9210</x:v>
      </x:c>
      <x:c r="H5507" s="284">
        <x:v>1</x:v>
      </x:c>
      <x:c r="I5507" s="495"/>
      <x:c r="J5507" s="240" t="s">
        <x:v>10384</x:v>
      </x:c>
      <x:c r="K5507" s="240">
        <x:v>190</x:v>
      </x:c>
    </x:row>
    <x:row r="5508" spans="3:11">
      <x:c r="C5508" s="241" t="s">
        <x:v>6233</x:v>
      </x:c>
      <x:c r="D5508" s="240" t="str">
        <x:f t="shared" si="165"/>
        <x:v>Earring</x:v>
      </x:c>
      <x:c r="E5508" s="240">
        <x:v>1</x:v>
      </x:c>
      <x:c r="F5508" s="283" t="s">
        <x:v>7955</x:v>
      </x:c>
      <x:c r="G5508" s="284" t="str">
        <x:f>IF(MID(F5508,LEN(F5508)-2,1)="1","Earring",IF(MID(F5508,LEN(F5508)-2,1)="2","Necklace",IF(MID(F5508,LEN(F5508)-2,1)="3","Bracelet",IF(MID(F5508,LEN(F5508)-2,1)="4","Ring",IF(MID(F5508,LEN(F5508)-2,1)="5","Anklet","")))))</x:f>
        <x:v>Earring</x:v>
      </x:c>
      <x:c r="H5508" s="284">
        <x:v>1</x:v>
      </x:c>
      <x:c r="I5508" s="495" t="s">
        <x:v>10339</x:v>
      </x:c>
      <x:c r="J5508" s="240" t="s">
        <x:v>4183</x:v>
      </x:c>
      <x:c r="K5508" s="240">
        <x:v>240</x:v>
      </x:c>
    </x:row>
    <x:row r="5509" spans="3:11">
      <x:c r="C5509" s="241" t="s">
        <x:v>7663</x:v>
      </x:c>
      <x:c r="D5509" s="240" t="str">
        <x:f t="shared" si="165"/>
        <x:v>Earring</x:v>
      </x:c>
      <x:c r="E5509" s="240">
        <x:v>1</x:v>
      </x:c>
      <x:c r="F5509" s="280" t="s">
        <x:v>8507</x:v>
      </x:c>
      <x:c r="G5509" s="281" t="str">
        <x:f>IF(MID(F5509,LEN(F5509)-2,1)="1","Earring",IF(MID(F5509,LEN(F5509)-2,1)="2","Necklace",IF(MID(F5509,LEN(F5509)-2,1)="3","Bracelet",IF(MID(F5509,LEN(F5509)-2,1)="4","Ring",IF(MID(F5509,LEN(F5509)-2,1)="5","Anklet","")))))</x:f>
        <x:v>Earring</x:v>
      </x:c>
      <x:c r="H5509" s="281">
        <x:v>1</x:v>
      </x:c>
      <x:c r="I5509" s="495"/>
      <x:c r="J5509" s="240" t="s">
        <x:v>10384</x:v>
      </x:c>
      <x:c r="K5509" s="240">
        <x:v>160</x:v>
      </x:c>
    </x:row>
    <x:row r="5510" spans="3:11">
      <x:c r="C5510" s="241" t="s">
        <x:v>12670</x:v>
      </x:c>
      <x:c r="D5510" s="240" t="str">
        <x:f t="shared" si="165"/>
        <x:v>Earring</x:v>
      </x:c>
      <x:c r="E5510" s="240">
        <x:v>1</x:v>
      </x:c>
      <x:c r="F5510" s="280" t="s">
        <x:v>6024</x:v>
      </x:c>
      <x:c r="G5510" s="281" t="str">
        <x:f>IF(MID(F5510,LEN(F5510)-2,1)="1","Earring",IF(MID(F5510,LEN(F5510)-2,1)="2","Necklace",IF(MID(F5510,LEN(F5510)-2,1)="3","Bracelet",IF(MID(F5510,LEN(F5510)-2,1)="4","Ring",IF(MID(F5510,LEN(F5510)-2,1)="5","Anklet","")))))</x:f>
        <x:v>Bracelet</x:v>
      </x:c>
      <x:c r="H5510" s="281">
        <x:v>1</x:v>
      </x:c>
      <x:c r="I5510" s="495" t="s">
        <x:v>6487</x:v>
      </x:c>
      <x:c r="J5510" s="240" t="s">
        <x:v>10384</x:v>
      </x:c>
      <x:c r="K5510" s="240">
        <x:v>170</x:v>
      </x:c>
    </x:row>
    <x:row r="5511" spans="3:11">
      <x:c r="C5511" s="241" t="s">
        <x:v>2507</x:v>
      </x:c>
      <x:c r="D5511" s="240" t="str">
        <x:f t="shared" si="165"/>
        <x:v>Earring</x:v>
      </x:c>
      <x:c r="E5511" s="240">
        <x:v>1</x:v>
      </x:c>
      <x:c r="F5511" s="280" t="s">
        <x:v>8391</x:v>
      </x:c>
      <x:c r="G5511" s="281" t="str">
        <x:f>IF(MID(F5511,LEN(F5511)-2,1)="1","Earring",IF(MID(F5511,LEN(F5511)-2,1)="2","Necklace",IF(MID(F5511,LEN(F5511)-2,1)="3","Bracelet",IF(MID(F5511,LEN(F5511)-2,1)="4","Ring",IF(MID(F5511,LEN(F5511)-2,1)="5","Anklet","")))))</x:f>
        <x:v>Ring</x:v>
      </x:c>
      <x:c r="H5511" s="281">
        <x:v>1</x:v>
      </x:c>
      <x:c r="I5511" s="495"/>
      <x:c r="J5511" s="240" t="s">
        <x:v>10384</x:v>
      </x:c>
      <x:c r="K5511" s="240">
        <x:v>150</x:v>
      </x:c>
    </x:row>
    <x:row r="5512" spans="3:11">
      <x:c r="C5512" s="241" t="s">
        <x:v>11808</x:v>
      </x:c>
      <x:c r="D5512" s="240" t="str">
        <x:f t="shared" si="165"/>
        <x:v>Earring</x:v>
      </x:c>
      <x:c r="E5512" s="240">
        <x:v>1</x:v>
      </x:c>
      <x:c r="F5512" s="280" t="s">
        <x:v>8392</x:v>
      </x:c>
      <x:c r="G5512" s="281" t="str">
        <x:f>IF(MID(F5512,LEN(F5512)-2,1)="1","Earring",IF(MID(F5512,LEN(F5512)-2,1)="2","Necklace",IF(MID(F5512,LEN(F5512)-2,1)="3","Bracelet",IF(MID(F5512,LEN(F5512)-2,1)="4","Ring",IF(MID(F5512,LEN(F5512)-2,1)="5","Anklet","")))))</x:f>
        <x:v>Necklace</x:v>
      </x:c>
      <x:c r="H5512" s="281">
        <x:v>1</x:v>
      </x:c>
      <x:c r="I5512" s="495"/>
      <x:c r="J5512" s="240" t="s">
        <x:v>10384</x:v>
      </x:c>
      <x:c r="K5512" s="240">
        <x:v>190</x:v>
      </x:c>
    </x:row>
    <x:row r="5513" spans="3:11">
      <x:c r="C5513" s="241" t="s">
        <x:v>11536</x:v>
      </x:c>
      <x:c r="D5513" s="240" t="s">
        <x:v>9210</x:v>
      </x:c>
      <x:c r="E5513" s="240">
        <x:v>1</x:v>
      </x:c>
      <x:c r="F5513" s="280" t="s">
        <x:v>4458</x:v>
      </x:c>
      <x:c r="G5513" s="281" t="str">
        <x:f>IF(MID(F5513,LEN(F5513)-2,1)="1","Earring",IF(MID(F5513,LEN(F5513)-2,1)="2","Necklace",IF(MID(F5513,LEN(F5513)-2,1)="3","Bracelet",IF(MID(F5513,LEN(F5513)-2,1)="4","Ring",IF(MID(F5513,LEN(F5513)-2,1)="5","Anklet","")))))</x:f>
        <x:v>Anklet</x:v>
      </x:c>
      <x:c r="H5513" s="281">
        <x:v>1</x:v>
      </x:c>
      <x:c r="I5513" s="495"/>
      <x:c r="J5513" s="240" t="s">
        <x:v>10384</x:v>
      </x:c>
      <x:c r="K5513" s="240">
        <x:v>140</x:v>
      </x:c>
    </x:row>
    <x:row r="5514" spans="3:11">
      <x:c r="C5514" s="241" t="s">
        <x:v>9064</x:v>
      </x:c>
      <x:c r="D5514" s="240" t="s">
        <x:v>9210</x:v>
      </x:c>
      <x:c r="E5514" s="240">
        <x:v>1</x:v>
      </x:c>
      <x:c r="F5514" s="280" t="s">
        <x:v>8536</x:v>
      </x:c>
      <x:c r="G5514" s="281" t="str">
        <x:f>IF(MID(F5514,LEN(F5514)-2,1)="1","Earring",IF(MID(F5514,LEN(F5514)-2,1)="2","Necklace",IF(MID(F5514,LEN(F5514)-2,1)="3","Bracelet",IF(MID(F5514,LEN(F5514)-2,1)="4","Ring",IF(MID(F5514,LEN(F5514)-2,1)="5","Anklet","")))))</x:f>
        <x:v>Earring</x:v>
      </x:c>
      <x:c r="H5514" s="281">
        <x:v>1</x:v>
      </x:c>
      <x:c r="I5514" s="495"/>
      <x:c r="J5514" s="240" t="s">
        <x:v>3797</x:v>
      </x:c>
      <x:c r="K5514" s="240">
        <x:v>200</x:v>
      </x:c>
    </x:row>
    <x:row r="5515" spans="3:11">
      <x:c r="C5515" s="241" t="s">
        <x:v>9121</x:v>
      </x:c>
      <x:c r="D5515" s="240" t="str">
        <x:f t="shared" ref="D5515:D5532" si="166">IF(MID(C5515,LEN(C5515)-2,1)="1","Earring",IF(MID(C5515,LEN(C5515)-2,1)="2","Necklace",IF(MID(C5515,LEN(C5515)-2,1)="3","Bracelet",IF(MID(C5515,LEN(C5515)-2,1)="4","Ring",IF(MID(C5515,LEN(C5515)-2,1)="5","Anklet","")))))</x:f>
        <x:v>Necklace</x:v>
      </x:c>
      <x:c r="E5515" s="240">
        <x:v>1</x:v>
      </x:c>
      <x:c r="F5515" s="280" t="s">
        <x:v>6318</x:v>
      </x:c>
      <x:c r="G5515" s="281" t="str">
        <x:f>IF(MID(F5515,LEN(F5515)-2,1)="1","Earring",IF(MID(F5515,LEN(F5515)-2,1)="2","Necklace",IF(MID(F5515,LEN(F5515)-2,1)="3","Bracelet",IF(MID(F5515,LEN(F5515)-2,1)="4","Ring",IF(MID(F5515,LEN(F5515)-2,1)="5","Anklet","")))))</x:f>
        <x:v>Necklace</x:v>
      </x:c>
      <x:c r="H5515" s="281">
        <x:v>1</x:v>
      </x:c>
      <x:c r="I5515" s="495"/>
      <x:c r="J5515" s="240" t="s">
        <x:v>10384</x:v>
      </x:c>
      <x:c r="K5515" s="240">
        <x:v>180</x:v>
      </x:c>
    </x:row>
    <x:row r="5516" spans="3:11">
      <x:c r="C5516" s="241" t="s">
        <x:v>9208</x:v>
      </x:c>
      <x:c r="D5516" s="240" t="str">
        <x:f t="shared" si="166"/>
        <x:v>Necklace</x:v>
      </x:c>
      <x:c r="E5516" s="240">
        <x:v>1</x:v>
      </x:c>
      <x:c r="F5516" s="280" t="s">
        <x:v>11172</x:v>
      </x:c>
      <x:c r="G5516" s="281" t="s">
        <x:v>4007</x:v>
      </x:c>
      <x:c r="H5516" s="281">
        <x:v>3</x:v>
      </x:c>
      <x:c r="I5516" s="495"/>
      <x:c r="J5516" s="240" t="s">
        <x:v>9854</x:v>
      </x:c>
      <x:c r="K5516" s="240">
        <x:v>230</x:v>
      </x:c>
    </x:row>
    <x:row r="5517" spans="3:11">
      <x:c r="C5517" s="241" t="s">
        <x:v>2132</x:v>
      </x:c>
      <x:c r="D5517" s="240" t="str">
        <x:f t="shared" si="166"/>
        <x:v>Necklace</x:v>
      </x:c>
      <x:c r="E5517" s="240">
        <x:v>1</x:v>
      </x:c>
      <x:c r="F5517" s="280" t="s">
        <x:v>11591</x:v>
      </x:c>
      <x:c r="G5517" s="281" t="s">
        <x:v>4007</x:v>
      </x:c>
      <x:c r="H5517" s="281">
        <x:v>1</x:v>
      </x:c>
      <x:c r="I5517" s="495" t="s">
        <x:v>6487</x:v>
      </x:c>
      <x:c r="J5517" s="240" t="s">
        <x:v>9854</x:v>
      </x:c>
      <x:c r="K5517" s="240">
        <x:v>290</x:v>
      </x:c>
    </x:row>
    <x:row r="5518" spans="3:11">
      <x:c r="C5518" s="241" t="s">
        <x:v>6163</x:v>
      </x:c>
      <x:c r="D5518" s="240" t="str">
        <x:f t="shared" si="166"/>
        <x:v>Necklace</x:v>
      </x:c>
      <x:c r="E5518" s="240">
        <x:v>1</x:v>
      </x:c>
      <x:c r="F5518" s="280" t="s">
        <x:v>11660</x:v>
      </x:c>
      <x:c r="G5518" s="281" t="s">
        <x:v>4007</x:v>
      </x:c>
      <x:c r="H5518" s="281">
        <x:v>1</x:v>
      </x:c>
      <x:c r="I5518" s="495" t="s">
        <x:v>6487</x:v>
      </x:c>
      <x:c r="J5518" s="240" t="s">
        <x:v>9854</x:v>
      </x:c>
      <x:c r="K5518" s="240">
        <x:v>320</x:v>
      </x:c>
    </x:row>
    <x:row r="5519" spans="3:11">
      <x:c r="C5519" s="241" t="s">
        <x:v>8033</x:v>
      </x:c>
      <x:c r="D5519" s="240" t="str">
        <x:f t="shared" si="166"/>
        <x:v>Necklace</x:v>
      </x:c>
      <x:c r="E5519" s="240">
        <x:v>1</x:v>
      </x:c>
      <x:c r="F5519" s="280" t="s">
        <x:v>11850</x:v>
      </x:c>
      <x:c r="G5519" s="281" t="s">
        <x:v>4007</x:v>
      </x:c>
      <x:c r="H5519" s="281">
        <x:v>1</x:v>
      </x:c>
      <x:c r="I5519" s="495"/>
      <x:c r="J5519" s="240" t="s">
        <x:v>9854</x:v>
      </x:c>
      <x:c r="K5519" s="240">
        <x:v>340</x:v>
      </x:c>
    </x:row>
    <x:row r="5520" spans="3:11">
      <x:c r="C5520" s="241" t="s">
        <x:v>2496</x:v>
      </x:c>
      <x:c r="D5520" s="240" t="str">
        <x:f t="shared" si="166"/>
        <x:v>Necklace</x:v>
      </x:c>
      <x:c r="E5520" s="240">
        <x:v>1</x:v>
      </x:c>
      <x:c r="F5520" s="280" t="s">
        <x:v>5826</x:v>
      </x:c>
      <x:c r="G5520" s="281" t="str">
        <x:f>IF(MID(F5520,LEN(F5520)-2,1)="1","Earring",IF(MID(F5520,LEN(F5520)-2,1)="2","Necklace",IF(MID(F5520,LEN(F5520)-2,1)="3","Bracelet",IF(MID(F5520,LEN(F5520)-2,1)="4","Ring",IF(MID(F5520,LEN(F5520)-2,1)="5","Anklet","")))))</x:f>
        <x:v>Ring</x:v>
      </x:c>
      <x:c r="H5520" s="281">
        <x:v>1</x:v>
      </x:c>
      <x:c r="I5520" s="495"/>
      <x:c r="J5520" s="240" t="s">
        <x:v>9854</x:v>
      </x:c>
      <x:c r="K5520" s="240">
        <x:v>130</x:v>
      </x:c>
    </x:row>
    <x:row r="5521" spans="3:11">
      <x:c r="C5521" s="241" t="s">
        <x:v>6318</x:v>
      </x:c>
      <x:c r="D5521" s="240" t="str">
        <x:f t="shared" si="166"/>
        <x:v>Necklace</x:v>
      </x:c>
      <x:c r="E5521" s="240">
        <x:v>1</x:v>
      </x:c>
      <x:c r="F5521" s="280" t="s">
        <x:v>5513</x:v>
      </x:c>
      <x:c r="G5521" s="281" t="str">
        <x:f>IF(MID(F5521,LEN(F5521)-2,1)="1","Earring",IF(MID(F5521,LEN(F5521)-2,1)="2","Necklace",IF(MID(F5521,LEN(F5521)-2,1)="3","Bracelet",IF(MID(F5521,LEN(F5521)-2,1)="4","Ring",IF(MID(F5521,LEN(F5521)-2,1)="5","Anklet","")))))</x:f>
        <x:v>Ring</x:v>
      </x:c>
      <x:c r="H5521" s="281">
        <x:v>1</x:v>
      </x:c>
      <x:c r="I5521" s="495"/>
      <x:c r="J5521" s="240" t="s">
        <x:v>9854</x:v>
      </x:c>
      <x:c r="K5521" s="240">
        <x:v>180</x:v>
      </x:c>
    </x:row>
    <x:row r="5522" spans="3:11">
      <x:c r="C5522" s="241" t="s">
        <x:v>2112</x:v>
      </x:c>
      <x:c r="D5522" s="240" t="str">
        <x:f t="shared" si="166"/>
        <x:v>Necklace</x:v>
      </x:c>
      <x:c r="E5522" s="240">
        <x:v>1</x:v>
      </x:c>
      <x:c r="F5522" s="280" t="s">
        <x:v>11755</x:v>
      </x:c>
      <x:c r="G5522" s="281" t="str">
        <x:f>IF(MID(F5522,LEN(F5522)-2,1)="1","Earring",IF(MID(F5522,LEN(F5522)-2,1)="2","Necklace",IF(MID(F5522,LEN(F5522)-2,1)="3","Bracelet",IF(MID(F5522,LEN(F5522)-2,1)="4","Ring",IF(MID(F5522,LEN(F5522)-2,1)="5","Anklet","")))))</x:f>
        <x:v>Ring</x:v>
      </x:c>
      <x:c r="H5522" s="281">
        <x:v>1</x:v>
      </x:c>
      <x:c r="I5522" s="495"/>
      <x:c r="J5522" s="240" t="s">
        <x:v>9854</x:v>
      </x:c>
      <x:c r="K5522" s="240">
        <x:v>190</x:v>
      </x:c>
    </x:row>
    <x:row r="5523" spans="3:11">
      <x:c r="C5523" s="241" t="s">
        <x:v>11726</x:v>
      </x:c>
      <x:c r="D5523" s="240" t="str">
        <x:f t="shared" si="166"/>
        <x:v>Necklace</x:v>
      </x:c>
      <x:c r="E5523" s="240">
        <x:v>1</x:v>
      </x:c>
      <x:c r="F5523" s="280" t="s">
        <x:v>6233</x:v>
      </x:c>
      <x:c r="G5523" s="281" t="str">
        <x:f>IF(MID(F5523,LEN(F5523)-2,1)="1","Earring",IF(MID(F5523,LEN(F5523)-2,1)="2","Necklace",IF(MID(F5523,LEN(F5523)-2,1)="3","Bracelet",IF(MID(F5523,LEN(F5523)-2,1)="4","Ring",IF(MID(F5523,LEN(F5523)-2,1)="5","Anklet","")))))</x:f>
        <x:v>Earring</x:v>
      </x:c>
      <x:c r="H5523" s="281">
        <x:v>1</x:v>
      </x:c>
      <x:c r="I5523" s="495"/>
      <x:c r="J5523" s="240" t="s">
        <x:v>10384</x:v>
      </x:c>
      <x:c r="K5523" s="240">
        <x:v>160</x:v>
      </x:c>
    </x:row>
    <x:row r="5524" spans="3:11">
      <x:c r="C5524" s="241" t="s">
        <x:v>8392</x:v>
      </x:c>
      <x:c r="D5524" s="240" t="str">
        <x:f t="shared" si="166"/>
        <x:v>Necklace</x:v>
      </x:c>
      <x:c r="E5524" s="240">
        <x:v>1</x:v>
      </x:c>
      <x:c r="F5524" s="280" t="s">
        <x:v>2269</x:v>
      </x:c>
      <x:c r="G5524" s="281" t="str">
        <x:f>IF(MID(F5524,LEN(F5524)-2,1)="1","Earring",IF(MID(F5524,LEN(F5524)-2,1)="2","Necklace",IF(MID(F5524,LEN(F5524)-2,1)="3","Bracelet",IF(MID(F5524,LEN(F5524)-2,1)="4","Ring",IF(MID(F5524,LEN(F5524)-2,1)="5","Anklet","")))))</x:f>
        <x:v>Necklace</x:v>
      </x:c>
      <x:c r="H5524" s="281">
        <x:v>1</x:v>
      </x:c>
      <x:c r="I5524" s="495" t="s">
        <x:v>10339</x:v>
      </x:c>
      <x:c r="J5524" s="240" t="s">
        <x:v>9854</x:v>
      </x:c>
      <x:c r="K5524" s="240">
        <x:v>270</x:v>
      </x:c>
    </x:row>
    <x:row r="5525" spans="3:11">
      <x:c r="C5525" s="241" t="s">
        <x:v>2269</x:v>
      </x:c>
      <x:c r="D5525" s="240" t="str">
        <x:f t="shared" si="166"/>
        <x:v>Necklace</x:v>
      </x:c>
      <x:c r="E5525" s="240">
        <x:v>1</x:v>
      </x:c>
      <x:c r="F5525" s="280" t="s">
        <x:v>7663</x:v>
      </x:c>
      <x:c r="G5525" s="281" t="str">
        <x:f>IF(MID(F5525,LEN(F5525)-2,1)="1","Earring",IF(MID(F5525,LEN(F5525)-2,1)="2","Necklace",IF(MID(F5525,LEN(F5525)-2,1)="3","Bracelet",IF(MID(F5525,LEN(F5525)-2,1)="4","Ring",IF(MID(F5525,LEN(F5525)-2,1)="5","Anklet","")))))</x:f>
        <x:v>Earring</x:v>
      </x:c>
      <x:c r="H5525" s="281">
        <x:v>1</x:v>
      </x:c>
      <x:c r="I5525" s="495"/>
      <x:c r="J5525" s="240" t="s">
        <x:v>4183</x:v>
      </x:c>
      <x:c r="K5525" s="240">
        <x:v>240</x:v>
      </x:c>
    </x:row>
    <x:row r="5526" spans="3:11">
      <x:c r="C5526" s="241" t="s">
        <x:v>11887</x:v>
      </x:c>
      <x:c r="D5526" s="240" t="str">
        <x:f t="shared" si="166"/>
        <x:v>Necklace</x:v>
      </x:c>
      <x:c r="E5526" s="240">
        <x:v>1</x:v>
      </x:c>
      <x:c r="F5526" s="280" t="s">
        <x:v>12670</x:v>
      </x:c>
      <x:c r="G5526" s="281" t="str">
        <x:f>IF(MID(F5526,LEN(F5526)-2,1)="1","Earring",IF(MID(F5526,LEN(F5526)-2,1)="2","Necklace",IF(MID(F5526,LEN(F5526)-2,1)="3","Bracelet",IF(MID(F5526,LEN(F5526)-2,1)="4","Ring",IF(MID(F5526,LEN(F5526)-2,1)="5","Anklet","")))))</x:f>
        <x:v>Earring</x:v>
      </x:c>
      <x:c r="H5526" s="281">
        <x:v>1</x:v>
      </x:c>
      <x:c r="I5526" s="495"/>
      <x:c r="J5526" s="240" t="s">
        <x:v>4183</x:v>
      </x:c>
      <x:c r="K5526" s="240">
        <x:v>160</x:v>
      </x:c>
    </x:row>
    <x:row r="5527" spans="3:11">
      <x:c r="C5527" s="241" t="s">
        <x:v>2309</x:v>
      </x:c>
      <x:c r="D5527" s="240" t="str">
        <x:f t="shared" si="166"/>
        <x:v>Necklace</x:v>
      </x:c>
      <x:c r="E5527" s="240">
        <x:v>1</x:v>
      </x:c>
      <x:c r="F5527" s="280" t="s">
        <x:v>2507</x:v>
      </x:c>
      <x:c r="G5527" s="281" t="str">
        <x:f>IF(MID(F5527,LEN(F5527)-2,1)="1","Earring",IF(MID(F5527,LEN(F5527)-2,1)="2","Necklace",IF(MID(F5527,LEN(F5527)-2,1)="3","Bracelet",IF(MID(F5527,LEN(F5527)-2,1)="4","Ring",IF(MID(F5527,LEN(F5527)-2,1)="5","Anklet","")))))</x:f>
        <x:v>Earring</x:v>
      </x:c>
      <x:c r="H5527" s="281">
        <x:v>1</x:v>
      </x:c>
      <x:c r="I5527" s="495"/>
      <x:c r="J5527" s="240" t="s">
        <x:v>4183</x:v>
      </x:c>
      <x:c r="K5527" s="240">
        <x:v>160</x:v>
      </x:c>
    </x:row>
    <x:row r="5528" spans="3:11">
      <x:c r="C5528" s="241" t="s">
        <x:v>6206</x:v>
      </x:c>
      <x:c r="D5528" s="240" t="str">
        <x:f t="shared" si="166"/>
        <x:v>Ring</x:v>
      </x:c>
      <x:c r="E5528" s="240">
        <x:v>1</x:v>
      </x:c>
      <x:c r="F5528" s="280" t="s">
        <x:v>11887</x:v>
      </x:c>
      <x:c r="G5528" s="281" t="str">
        <x:f>IF(MID(F5528,LEN(F5528)-2,1)="1","Earring",IF(MID(F5528,LEN(F5528)-2,1)="2","Necklace",IF(MID(F5528,LEN(F5528)-2,1)="3","Bracelet",IF(MID(F5528,LEN(F5528)-2,1)="4","Ring",IF(MID(F5528,LEN(F5528)-2,1)="5","Anklet","")))))</x:f>
        <x:v>Necklace</x:v>
      </x:c>
      <x:c r="H5528" s="281">
        <x:v>1</x:v>
      </x:c>
      <x:c r="I5528" s="495"/>
      <x:c r="J5528" s="240" t="s">
        <x:v>9854</x:v>
      </x:c>
      <x:c r="K5528" s="240">
        <x:v>360</x:v>
      </x:c>
    </x:row>
    <x:row r="5529" spans="3:11">
      <x:c r="C5529" s="241" t="s">
        <x:v>8391</x:v>
      </x:c>
      <x:c r="D5529" s="240" t="str">
        <x:f t="shared" si="166"/>
        <x:v>Ring</x:v>
      </x:c>
      <x:c r="E5529" s="240">
        <x:v>1</x:v>
      </x:c>
      <x:c r="F5529" s="280" t="s">
        <x:v>2309</x:v>
      </x:c>
      <x:c r="G5529" s="281" t="str">
        <x:f>IF(MID(F5529,LEN(F5529)-2,1)="1","Earring",IF(MID(F5529,LEN(F5529)-2,1)="2","Necklace",IF(MID(F5529,LEN(F5529)-2,1)="3","Bracelet",IF(MID(F5529,LEN(F5529)-2,1)="4","Ring",IF(MID(F5529,LEN(F5529)-2,1)="5","Anklet","")))))</x:f>
        <x:v>Necklace</x:v>
      </x:c>
      <x:c r="H5529" s="281">
        <x:v>1</x:v>
      </x:c>
      <x:c r="I5529" s="495" t="s">
        <x:v>6487</x:v>
      </x:c>
      <x:c r="J5529" s="240" t="s">
        <x:v>9854</x:v>
      </x:c>
      <x:c r="K5529" s="240">
        <x:v>360</x:v>
      </x:c>
    </x:row>
    <x:row r="5530" spans="3:11">
      <x:c r="C5530" s="241" t="s">
        <x:v>5826</x:v>
      </x:c>
      <x:c r="D5530" s="240" t="str">
        <x:f t="shared" si="166"/>
        <x:v>Ring</x:v>
      </x:c>
      <x:c r="E5530" s="240">
        <x:v>1</x:v>
      </x:c>
      <x:c r="F5530" s="280" t="s">
        <x:v>11808</x:v>
      </x:c>
      <x:c r="G5530" s="281" t="str">
        <x:f>IF(MID(F5530,LEN(F5530)-2,1)="1","Earring",IF(MID(F5530,LEN(F5530)-2,1)="2","Necklace",IF(MID(F5530,LEN(F5530)-2,1)="3","Bracelet",IF(MID(F5530,LEN(F5530)-2,1)="4","Ring",IF(MID(F5530,LEN(F5530)-2,1)="5","Anklet","")))))</x:f>
        <x:v>Earring</x:v>
      </x:c>
      <x:c r="H5530" s="281">
        <x:v>1</x:v>
      </x:c>
      <x:c r="I5530" s="495" t="s">
        <x:v>10339</x:v>
      </x:c>
      <x:c r="J5530" s="240" t="s">
        <x:v>4183</x:v>
      </x:c>
      <x:c r="K5530" s="240">
        <x:v>250</x:v>
      </x:c>
    </x:row>
    <x:row r="5531" spans="3:11">
      <x:c r="C5531" s="241" t="s">
        <x:v>5513</x:v>
      </x:c>
      <x:c r="D5531" s="240" t="str">
        <x:f t="shared" si="166"/>
        <x:v>Ring</x:v>
      </x:c>
      <x:c r="E5531" s="240">
        <x:v>1</x:v>
      </x:c>
      <x:c r="F5531" s="280" t="s">
        <x:v>2112</x:v>
      </x:c>
      <x:c r="G5531" s="281" t="str">
        <x:f>IF(MID(F5531,LEN(F5531)-2,1)="1","Earring",IF(MID(F5531,LEN(F5531)-2,1)="2","Necklace",IF(MID(F5531,LEN(F5531)-2,1)="3","Bracelet",IF(MID(F5531,LEN(F5531)-2,1)="4","Ring",IF(MID(F5531,LEN(F5531)-2,1)="5","Anklet","")))))</x:f>
        <x:v>Necklace</x:v>
      </x:c>
      <x:c r="H5531" s="281">
        <x:v>1</x:v>
      </x:c>
      <x:c r="I5531" s="495"/>
      <x:c r="J5531" s="240" t="s">
        <x:v>4183</x:v>
      </x:c>
      <x:c r="K5531" s="240">
        <x:v>320</x:v>
      </x:c>
    </x:row>
    <x:row r="5532" spans="3:11">
      <x:c r="C5532" s="241" t="s">
        <x:v>11755</x:v>
      </x:c>
      <x:c r="D5532" s="240" t="str">
        <x:f t="shared" si="166"/>
        <x:v>Ring</x:v>
      </x:c>
      <x:c r="E5532" s="240">
        <x:v>1</x:v>
      </x:c>
      <x:c r="F5532" s="280" t="s">
        <x:v>9064</x:v>
      </x:c>
      <x:c r="G5532" s="281" t="s">
        <x:v>9210</x:v>
      </x:c>
      <x:c r="H5532" s="281">
        <x:v>1</x:v>
      </x:c>
      <x:c r="I5532" s="495" t="s">
        <x:v>6487</x:v>
      </x:c>
      <x:c r="J5532" s="240" t="s">
        <x:v>10384</x:v>
      </x:c>
      <x:c r="K5532" s="240">
        <x:v>160</x:v>
      </x:c>
    </x:row>
    <x:row r="5533" spans="5:5">
      <x:c r="E5533" s="240">
        <x:f>SUM(E5485:E5532)</x:f>
        <x:v>51</x:v>
      </x:c>
    </x:row>
    <x:row r="5534" spans="1:11">
      <x:c r="A5534" s="232">
        <x:v>46096</x:v>
      </x:c>
      <x:c r="B5534" s="499" t="s">
        <x:v>10367</x:v>
      </x:c>
      <x:c r="C5534" s="241" t="s">
        <x:v>2118</x:v>
      </x:c>
      <x:c r="D5534" s="240" t="s">
        <x:v>4007</x:v>
      </x:c>
      <x:c r="E5534" s="240">
        <x:v>1</x:v>
      </x:c>
      <x:c r="F5534" s="283" t="s">
        <x:v>2691</x:v>
      </x:c>
      <x:c r="G5534" s="284" t="str">
        <x:f>IF(MID(F5534,LEN(F5534)-2,1)="1","Earring",IF(MID(F5534,LEN(F5534)-2,1)="2","Necklace",IF(MID(F5534,LEN(F5534)-2,1)="3","Bracelet",IF(MID(F5534,LEN(F5534)-2,1)="4","Ring",IF(MID(F5534,LEN(F5534)-2,1)="5","Anklet","")))))</x:f>
        <x:v>Earring</x:v>
      </x:c>
      <x:c r="H5534" s="284">
        <x:v>1</x:v>
      </x:c>
      <x:c r="I5534" s="495" t="s">
        <x:v>6487</x:v>
      </x:c>
      <x:c r="J5534" s="240" t="s">
        <x:v>4183</x:v>
      </x:c>
      <x:c r="K5534" s="240">
        <x:v>180</x:v>
      </x:c>
    </x:row>
    <x:row r="5535" spans="3:11">
      <x:c r="C5535" s="241" t="s">
        <x:v>5516</x:v>
      </x:c>
      <x:c r="D5535" s="240" t="s">
        <x:v>4007</x:v>
      </x:c>
      <x:c r="E5535" s="240">
        <x:v>1</x:v>
      </x:c>
      <x:c r="F5535" s="283" t="s">
        <x:v>7657</x:v>
      </x:c>
      <x:c r="G5535" s="284" t="str">
        <x:f>IF(MID(F5535,LEN(F5535)-2,1)="1","Earring",IF(MID(F5535,LEN(F5535)-2,1)="2","Necklace",IF(MID(F5535,LEN(F5535)-2,1)="3","Bracelet",IF(MID(F5535,LEN(F5535)-2,1)="4","Ring",IF(MID(F5535,LEN(F5535)-2,1)="5","Anklet","")))))</x:f>
        <x:v>Earring</x:v>
      </x:c>
      <x:c r="H5535" s="284">
        <x:v>1</x:v>
      </x:c>
      <x:c r="I5535" s="495" t="s">
        <x:v>10339</x:v>
      </x:c>
      <x:c r="J5535" s="240" t="s">
        <x:v>4183</x:v>
      </x:c>
      <x:c r="K5535" s="240">
        <x:v>180</x:v>
      </x:c>
    </x:row>
    <x:row r="5536" spans="3:11">
      <x:c r="C5536" s="241" t="s">
        <x:v>11660</x:v>
      </x:c>
      <x:c r="D5536" s="240" t="s">
        <x:v>4007</x:v>
      </x:c>
      <x:c r="E5536" s="240">
        <x:v>1</x:v>
      </x:c>
      <x:c r="F5536" s="283" t="s">
        <x:v>5514</x:v>
      </x:c>
      <x:c r="G5536" s="284" t="str">
        <x:f>IF(MID(F5536,LEN(F5536)-2,1)="1","Earring",IF(MID(F5536,LEN(F5536)-2,1)="2","Necklace",IF(MID(F5536,LEN(F5536)-2,1)="3","Bracelet",IF(MID(F5536,LEN(F5536)-2,1)="4","Ring",IF(MID(F5536,LEN(F5536)-2,1)="5","Anklet","")))))</x:f>
        <x:v>Bracelet</x:v>
      </x:c>
      <x:c r="H5536" s="284">
        <x:v>1</x:v>
      </x:c>
      <x:c r="I5536" s="495"/>
      <x:c r="J5536" s="240" t="s">
        <x:v>4183</x:v>
      </x:c>
      <x:c r="K5536" s="240">
        <x:v>320</x:v>
      </x:c>
    </x:row>
    <x:row r="5537" spans="3:11">
      <x:c r="C5537" s="241" t="s">
        <x:v>2322</x:v>
      </x:c>
      <x:c r="D5537" s="240" t="str">
        <x:f t="shared" ref="D5537:D5559" si="167">IF(MID(C5537,LEN(C5537)-2,1)="1","Earring",IF(MID(C5537,LEN(C5537)-2,1)="2","Necklace",IF(MID(C5537,LEN(C5537)-2,1)="3","Bracelet",IF(MID(C5537,LEN(C5537)-2,1)="4","Ring",IF(MID(C5537,LEN(C5537)-2,1)="5","Anklet","")))))</x:f>
        <x:v>Bracelet</x:v>
      </x:c>
      <x:c r="E5537" s="240">
        <x:v>1</x:v>
      </x:c>
      <x:c r="F5537" s="493" t="s">
        <x:v>8967</x:v>
      </x:c>
      <x:c r="G5537" s="494" t="str">
        <x:f>IF(MID(F5537,LEN(F5537)-2,1)="1","Earring",IF(MID(F5537,LEN(F5537)-2,1)="2","Necklace",IF(MID(F5537,LEN(F5537)-2,1)="3","Bracelet",IF(MID(F5537,LEN(F5537)-2,1)="4","Ring",IF(MID(F5537,LEN(F5537)-2,1)="5","Anklet","")))))</x:f>
        <x:v>Earring</x:v>
      </x:c>
      <x:c r="H5537" s="494">
        <x:v>1</x:v>
      </x:c>
      <x:c r="I5537" s="495" t="s">
        <x:v>10339</x:v>
      </x:c>
      <x:c r="J5537" s="240" t="s">
        <x:v>9854</x:v>
      </x:c>
      <x:c r="K5537" s="240">
        <x:v>180</x:v>
      </x:c>
    </x:row>
    <x:row r="5538" spans="3:11">
      <x:c r="C5538" s="241" t="s">
        <x:v>6047</x:v>
      </x:c>
      <x:c r="D5538" s="240" t="str">
        <x:f t="shared" si="167"/>
        <x:v>Bracelet</x:v>
      </x:c>
      <x:c r="E5538" s="240">
        <x:v>1</x:v>
      </x:c>
      <x:c r="F5538" s="493" t="s">
        <x:v>8554</x:v>
      </x:c>
      <x:c r="G5538" s="494" t="str">
        <x:f>IF(MID(F5538,LEN(F5538)-2,1)="1","Earring",IF(MID(F5538,LEN(F5538)-2,1)="2","Necklace",IF(MID(F5538,LEN(F5538)-2,1)="3","Bracelet",IF(MID(F5538,LEN(F5538)-2,1)="4","Ring",IF(MID(F5538,LEN(F5538)-2,1)="5","Anklet","")))))</x:f>
        <x:v>Earring</x:v>
      </x:c>
      <x:c r="H5538" s="494">
        <x:v>1</x:v>
      </x:c>
      <x:c r="I5538" s="495" t="s">
        <x:v>6487</x:v>
      </x:c>
      <x:c r="J5538" s="240" t="s">
        <x:v>4183</x:v>
      </x:c>
      <x:c r="K5538" s="240">
        <x:v>100</x:v>
      </x:c>
    </x:row>
    <x:row r="5539" spans="3:11">
      <x:c r="C5539" s="241" t="s">
        <x:v>6062</x:v>
      </x:c>
      <x:c r="D5539" s="240" t="str">
        <x:f t="shared" si="167"/>
        <x:v>Bracelet</x:v>
      </x:c>
      <x:c r="E5539" s="240">
        <x:v>1</x:v>
      </x:c>
      <x:c r="F5539" s="493" t="s">
        <x:v>2118</x:v>
      </x:c>
      <x:c r="G5539" s="494" t="s">
        <x:v>4007</x:v>
      </x:c>
      <x:c r="H5539" s="494">
        <x:v>1</x:v>
      </x:c>
      <x:c r="I5539" s="495"/>
      <x:c r="J5539" s="240" t="s">
        <x:v>10384</x:v>
      </x:c>
      <x:c r="K5539" s="240">
        <x:v>170</x:v>
      </x:c>
    </x:row>
    <x:row r="5540" spans="3:11">
      <x:c r="C5540" s="241" t="s">
        <x:v>11932</x:v>
      </x:c>
      <x:c r="D5540" s="240" t="str">
        <x:f t="shared" si="167"/>
        <x:v>Bracelet</x:v>
      </x:c>
      <x:c r="E5540" s="240">
        <x:v>1</x:v>
      </x:c>
      <x:c r="F5540" s="493" t="s">
        <x:v>8381</x:v>
      </x:c>
      <x:c r="G5540" s="494" t="str">
        <x:f>IF(MID(F5540,LEN(F5540)-2,1)="1","Earring",IF(MID(F5540,LEN(F5540)-2,1)="2","Necklace",IF(MID(F5540,LEN(F5540)-2,1)="3","Bracelet",IF(MID(F5540,LEN(F5540)-2,1)="4","Ring",IF(MID(F5540,LEN(F5540)-2,1)="5","Anklet","")))))</x:f>
        <x:v>Earring</x:v>
      </x:c>
      <x:c r="H5540" s="494">
        <x:v>1</x:v>
      </x:c>
      <x:c r="I5540" s="495" t="s">
        <x:v>10339</x:v>
      </x:c>
      <x:c r="J5540" s="240" t="s">
        <x:v>4183</x:v>
      </x:c>
      <x:c r="K5540" s="240">
        <x:v>280</x:v>
      </x:c>
    </x:row>
    <x:row r="5541" spans="3:11">
      <x:c r="C5541" s="241" t="s">
        <x:v>2096</x:v>
      </x:c>
      <x:c r="D5541" s="240" t="str">
        <x:f t="shared" si="167"/>
        <x:v>Bracelet</x:v>
      </x:c>
      <x:c r="E5541" s="240">
        <x:v>1</x:v>
      </x:c>
      <x:c r="F5541" s="493" t="s">
        <x:v>1975</x:v>
      </x:c>
      <x:c r="G5541" s="494" t="str">
        <x:f>IF(MID(F5541,LEN(F5541)-2,1)="1","Earring",IF(MID(F5541,LEN(F5541)-2,1)="2","Necklace",IF(MID(F5541,LEN(F5541)-2,1)="3","Bracelet",IF(MID(F5541,LEN(F5541)-2,1)="4","Ring",IF(MID(F5541,LEN(F5541)-2,1)="5","Anklet","")))))</x:f>
        <x:v>Earring</x:v>
      </x:c>
      <x:c r="H5541" s="494">
        <x:v>1</x:v>
      </x:c>
      <x:c r="I5541" s="495" t="s">
        <x:v>10339</x:v>
      </x:c>
      <x:c r="J5541" s="240" t="s">
        <x:v>10384</x:v>
      </x:c>
      <x:c r="K5541" s="240">
        <x:v>160</x:v>
      </x:c>
    </x:row>
    <x:row r="5542" spans="3:11">
      <x:c r="C5542" s="241" t="s">
        <x:v>2719</x:v>
      </x:c>
      <x:c r="D5542" s="240" t="str">
        <x:f t="shared" si="167"/>
        <x:v>Earring</x:v>
      </x:c>
      <x:c r="E5542" s="240">
        <x:v>1</x:v>
      </x:c>
      <x:c r="F5542" s="493" t="s">
        <x:v>6164</x:v>
      </x:c>
      <x:c r="G5542" s="494" t="str">
        <x:f>IF(MID(F5542,LEN(F5542)-2,1)="1","Earring",IF(MID(F5542,LEN(F5542)-2,1)="2","Necklace",IF(MID(F5542,LEN(F5542)-2,1)="3","Bracelet",IF(MID(F5542,LEN(F5542)-2,1)="4","Ring",IF(MID(F5542,LEN(F5542)-2,1)="5","Anklet","")))))</x:f>
        <x:v>Earring</x:v>
      </x:c>
      <x:c r="H5542" s="494">
        <x:v>1</x:v>
      </x:c>
      <x:c r="I5542" s="495"/>
      <x:c r="J5542" s="240" t="s">
        <x:v>10384</x:v>
      </x:c>
      <x:c r="K5542" s="240">
        <x:v>190</x:v>
      </x:c>
    </x:row>
    <x:row r="5543" spans="3:11">
      <x:c r="C5543" s="241" t="s">
        <x:v>5886</x:v>
      </x:c>
      <x:c r="D5543" s="240" t="str">
        <x:f t="shared" si="167"/>
        <x:v>Earring</x:v>
      </x:c>
      <x:c r="E5543" s="240">
        <x:v>1</x:v>
      </x:c>
      <x:c r="F5543" s="493" t="s">
        <x:v>7684</x:v>
      </x:c>
      <x:c r="G5543" s="494" t="str">
        <x:f>IF(MID(F5543,LEN(F5543)-2,1)="1","Earring",IF(MID(F5543,LEN(F5543)-2,1)="2","Necklace",IF(MID(F5543,LEN(F5543)-2,1)="3","Bracelet",IF(MID(F5543,LEN(F5543)-2,1)="4","Ring",IF(MID(F5543,LEN(F5543)-2,1)="5","Anklet","")))))</x:f>
        <x:v>Necklace</x:v>
      </x:c>
      <x:c r="H5543" s="494">
        <x:v>1</x:v>
      </x:c>
      <x:c r="I5543" s="495" t="s">
        <x:v>10339</x:v>
      </x:c>
      <x:c r="J5543" s="240" t="s">
        <x:v>10384</x:v>
      </x:c>
      <x:c r="K5543" s="240">
        <x:v>180</x:v>
      </x:c>
    </x:row>
    <x:row r="5544" spans="3:11">
      <x:c r="C5544" s="241" t="s">
        <x:v>8967</x:v>
      </x:c>
      <x:c r="D5544" s="240" t="str">
        <x:f t="shared" si="167"/>
        <x:v>Earring</x:v>
      </x:c>
      <x:c r="E5544" s="240">
        <x:v>1</x:v>
      </x:c>
      <x:c r="F5544" s="493" t="s">
        <x:v>9061</x:v>
      </x:c>
      <x:c r="G5544" s="494" t="str">
        <x:f>IF(MID(F5544,LEN(F5544)-2,1)="1","Earring",IF(MID(F5544,LEN(F5544)-2,1)="2","Necklace",IF(MID(F5544,LEN(F5544)-2,1)="3","Bracelet",IF(MID(F5544,LEN(F5544)-2,1)="4","Ring",IF(MID(F5544,LEN(F5544)-2,1)="5","Anklet","")))))</x:f>
        <x:v>Necklace</x:v>
      </x:c>
      <x:c r="H5544" s="494">
        <x:v>1</x:v>
      </x:c>
      <x:c r="I5544" s="495" t="s">
        <x:v>10339</x:v>
      </x:c>
      <x:c r="J5544" s="240" t="s">
        <x:v>4183</x:v>
      </x:c>
      <x:c r="K5544" s="240">
        <x:v>240</x:v>
      </x:c>
    </x:row>
    <x:row r="5545" spans="3:11">
      <x:c r="C5545" s="241" t="s">
        <x:v>8554</x:v>
      </x:c>
      <x:c r="D5545" s="240" t="str">
        <x:f t="shared" si="167"/>
        <x:v>Earring</x:v>
      </x:c>
      <x:c r="E5545" s="240">
        <x:v>1</x:v>
      </x:c>
      <x:c r="F5545" s="493" t="s">
        <x:v>8380</x:v>
      </x:c>
      <x:c r="G5545" s="494" t="str">
        <x:f>IF(MID(F5545,LEN(F5545)-2,1)="1","Earring",IF(MID(F5545,LEN(F5545)-2,1)="2","Necklace",IF(MID(F5545,LEN(F5545)-2,1)="3","Bracelet",IF(MID(F5545,LEN(F5545)-2,1)="4","Ring",IF(MID(F5545,LEN(F5545)-2,1)="5","Anklet","")))))</x:f>
        <x:v>Earring</x:v>
      </x:c>
      <x:c r="H5545" s="494">
        <x:v>1</x:v>
      </x:c>
      <x:c r="I5545" s="495"/>
      <x:c r="J5545" s="240" t="s">
        <x:v>10384</x:v>
      </x:c>
      <x:c r="K5545" s="240">
        <x:v>90</x:v>
      </x:c>
    </x:row>
    <x:row r="5546" spans="3:11">
      <x:c r="C5546" s="241" t="s">
        <x:v>8381</x:v>
      </x:c>
      <x:c r="D5546" s="240" t="str">
        <x:f t="shared" si="167"/>
        <x:v>Earring</x:v>
      </x:c>
      <x:c r="E5546" s="240">
        <x:v>1</x:v>
      </x:c>
      <x:c r="F5546" s="493" t="s">
        <x:v>6047</x:v>
      </x:c>
      <x:c r="G5546" s="494" t="str">
        <x:f>IF(MID(F5546,LEN(F5546)-2,1)="1","Earring",IF(MID(F5546,LEN(F5546)-2,1)="2","Necklace",IF(MID(F5546,LEN(F5546)-2,1)="3","Bracelet",IF(MID(F5546,LEN(F5546)-2,1)="4","Ring",IF(MID(F5546,LEN(F5546)-2,1)="5","Anklet","")))))</x:f>
        <x:v>Bracelet</x:v>
      </x:c>
      <x:c r="H5546" s="494">
        <x:v>1</x:v>
      </x:c>
      <x:c r="I5546" s="495" t="s">
        <x:v>10339</x:v>
      </x:c>
      <x:c r="J5546" s="240" t="s">
        <x:v>9854</x:v>
      </x:c>
      <x:c r="K5546" s="240">
        <x:v>140</x:v>
      </x:c>
    </x:row>
    <x:row r="5547" spans="3:11">
      <x:c r="C5547" s="241" t="s">
        <x:v>1975</x:v>
      </x:c>
      <x:c r="D5547" s="240" t="str">
        <x:f t="shared" si="167"/>
        <x:v>Earring</x:v>
      </x:c>
      <x:c r="E5547" s="240">
        <x:v>1</x:v>
      </x:c>
      <x:c r="F5547" s="493" t="s">
        <x:v>6062</x:v>
      </x:c>
      <x:c r="G5547" s="494" t="str">
        <x:f>IF(MID(F5547,LEN(F5547)-2,1)="1","Earring",IF(MID(F5547,LEN(F5547)-2,1)="2","Necklace",IF(MID(F5547,LEN(F5547)-2,1)="3","Bracelet",IF(MID(F5547,LEN(F5547)-2,1)="4","Ring",IF(MID(F5547,LEN(F5547)-2,1)="5","Anklet","")))))</x:f>
        <x:v>Bracelet</x:v>
      </x:c>
      <x:c r="H5547" s="494">
        <x:v>1</x:v>
      </x:c>
      <x:c r="I5547" s="495" t="s">
        <x:v>6487</x:v>
      </x:c>
      <x:c r="J5547" s="240" t="s">
        <x:v>4183</x:v>
      </x:c>
      <x:c r="K5547" s="240">
        <x:v>190</x:v>
      </x:c>
    </x:row>
    <x:row r="5548" spans="3:11">
      <x:c r="C5548" s="241" t="s">
        <x:v>6164</x:v>
      </x:c>
      <x:c r="D5548" s="240" t="str">
        <x:f t="shared" si="167"/>
        <x:v>Earring</x:v>
      </x:c>
      <x:c r="E5548" s="240">
        <x:v>1</x:v>
      </x:c>
      <x:c r="F5548" s="493" t="s">
        <x:v>5992</x:v>
      </x:c>
      <x:c r="G5548" s="494" t="str">
        <x:f>IF(MID(F5548,LEN(F5548)-2,1)="1","Earring",IF(MID(F5548,LEN(F5548)-2,1)="2","Necklace",IF(MID(F5548,LEN(F5548)-2,1)="3","Bracelet",IF(MID(F5548,LEN(F5548)-2,1)="4","Ring",IF(MID(F5548,LEN(F5548)-2,1)="5","Anklet","")))))</x:f>
        <x:v>Ring</x:v>
      </x:c>
      <x:c r="H5548" s="494">
        <x:v>1</x:v>
      </x:c>
      <x:c r="I5548" s="495" t="s">
        <x:v>6487</x:v>
      </x:c>
      <x:c r="J5548" s="240" t="s">
        <x:v>4183</x:v>
      </x:c>
      <x:c r="K5548" s="240">
        <x:v>200</x:v>
      </x:c>
    </x:row>
    <x:row r="5549" spans="3:11">
      <x:c r="C5549" s="241" t="s">
        <x:v>8380</x:v>
      </x:c>
      <x:c r="D5549" s="240" t="str">
        <x:f t="shared" si="167"/>
        <x:v>Earring</x:v>
      </x:c>
      <x:c r="E5549" s="240">
        <x:v>1</x:v>
      </x:c>
      <x:c r="F5549" s="493" t="s">
        <x:v>8962</x:v>
      </x:c>
      <x:c r="G5549" s="494" t="str">
        <x:f>IF(MID(F5549,LEN(F5549)-2,1)="1","Earring",IF(MID(F5549,LEN(F5549)-2,1)="2","Necklace",IF(MID(F5549,LEN(F5549)-2,1)="3","Bracelet",IF(MID(F5549,LEN(F5549)-2,1)="4","Ring",IF(MID(F5549,LEN(F5549)-2,1)="5","Anklet","")))))</x:f>
        <x:v>Earring</x:v>
      </x:c>
      <x:c r="H5549" s="494">
        <x:v>1</x:v>
      </x:c>
      <x:c r="I5549" s="495" t="s">
        <x:v>10339</x:v>
      </x:c>
      <x:c r="J5549" s="240" t="s">
        <x:v>12607</x:v>
      </x:c>
      <x:c r="K5549" s="240">
        <x:v>170</x:v>
      </x:c>
    </x:row>
    <x:row r="5550" spans="3:11">
      <x:c r="C5550" s="241" t="s">
        <x:v>8962</x:v>
      </x:c>
      <x:c r="D5550" s="240" t="str">
        <x:f t="shared" si="167"/>
        <x:v>Earring</x:v>
      </x:c>
      <x:c r="E5550" s="240">
        <x:v>1</x:v>
      </x:c>
      <x:c r="F5550" s="493" t="s">
        <x:v>9256</x:v>
      </x:c>
      <x:c r="G5550" s="494" t="str">
        <x:f>IF(MID(F5550,LEN(F5550)-2,1)="1","Earring",IF(MID(F5550,LEN(F5550)-2,1)="2","Necklace",IF(MID(F5550,LEN(F5550)-2,1)="3","Bracelet",IF(MID(F5550,LEN(F5550)-2,1)="4","Ring",IF(MID(F5550,LEN(F5550)-2,1)="5","Anklet","")))))</x:f>
        <x:v>Earring</x:v>
      </x:c>
      <x:c r="H5550" s="494">
        <x:v>1</x:v>
      </x:c>
      <x:c r="I5550" s="495" t="s">
        <x:v>10339</x:v>
      </x:c>
      <x:c r="J5550" s="240" t="s">
        <x:v>10384</x:v>
      </x:c>
      <x:c r="K5550" s="240">
        <x:v>150</x:v>
      </x:c>
    </x:row>
    <x:row r="5551" spans="3:11">
      <x:c r="C5551" s="241" t="s">
        <x:v>9256</x:v>
      </x:c>
      <x:c r="D5551" s="240" t="str">
        <x:f t="shared" si="167"/>
        <x:v>Earring</x:v>
      </x:c>
      <x:c r="E5551" s="240">
        <x:v>1</x:v>
      </x:c>
      <x:c r="F5551" s="493" t="s">
        <x:v>9175</x:v>
      </x:c>
      <x:c r="G5551" s="494" t="str">
        <x:f>IF(MID(F5551,LEN(F5551)-2,1)="1","Earring",IF(MID(F5551,LEN(F5551)-2,1)="2","Necklace",IF(MID(F5551,LEN(F5551)-2,1)="3","Bracelet",IF(MID(F5551,LEN(F5551)-2,1)="4","Ring",IF(MID(F5551,LEN(F5551)-2,1)="5","Anklet","")))))</x:f>
        <x:v>Earring</x:v>
      </x:c>
      <x:c r="H5551" s="494">
        <x:v>2</x:v>
      </x:c>
      <x:c r="I5551" s="495" t="s">
        <x:v>6487</x:v>
      </x:c>
      <x:c r="J5551" s="240" t="s">
        <x:v>10384</x:v>
      </x:c>
      <x:c r="K5551" s="240">
        <x:v>100</x:v>
      </x:c>
    </x:row>
    <x:row r="5552" spans="3:11">
      <x:c r="C5552" s="241" t="s">
        <x:v>9175</x:v>
      </x:c>
      <x:c r="D5552" s="240" t="str">
        <x:f t="shared" si="167"/>
        <x:v>Earring</x:v>
      </x:c>
      <x:c r="E5552" s="240">
        <x:v>2</x:v>
      </x:c>
      <x:c r="F5552" s="493" t="s">
        <x:v>2034</x:v>
      </x:c>
      <x:c r="G5552" s="494" t="str">
        <x:f>IF(MID(F5552,LEN(F5552)-2,1)="1","Earring",IF(MID(F5552,LEN(F5552)-2,1)="2","Necklace",IF(MID(F5552,LEN(F5552)-2,1)="3","Bracelet",IF(MID(F5552,LEN(F5552)-2,1)="4","Ring",IF(MID(F5552,LEN(F5552)-2,1)="5","Anklet","")))))</x:f>
        <x:v>Necklace</x:v>
      </x:c>
      <x:c r="H5552" s="494">
        <x:v>1</x:v>
      </x:c>
      <x:c r="I5552" s="495"/>
      <x:c r="J5552" s="240" t="s">
        <x:v>4183</x:v>
      </x:c>
      <x:c r="K5552" s="240">
        <x:v>320</x:v>
      </x:c>
    </x:row>
    <x:row r="5553" spans="3:11">
      <x:c r="C5553" s="241" t="s">
        <x:v>11292</x:v>
      </x:c>
      <x:c r="D5553" s="240" t="str">
        <x:f t="shared" si="167"/>
        <x:v>Earring</x:v>
      </x:c>
      <x:c r="E5553" s="240">
        <x:v>1</x:v>
      </x:c>
      <x:c r="F5553" s="493" t="s">
        <x:v>5516</x:v>
      </x:c>
      <x:c r="G5553" s="494" t="s">
        <x:v>4007</x:v>
      </x:c>
      <x:c r="H5553" s="494">
        <x:v>1</x:v>
      </x:c>
      <x:c r="I5553" s="495" t="s">
        <x:v>10339</x:v>
      </x:c>
      <x:c r="J5553" s="240" t="s">
        <x:v>9854</x:v>
      </x:c>
      <x:c r="K5553" s="240">
        <x:v>290</x:v>
      </x:c>
    </x:row>
    <x:row r="5554" spans="3:11">
      <x:c r="C5554" s="241" t="s">
        <x:v>5468</x:v>
      </x:c>
      <x:c r="D5554" s="240" t="str">
        <x:f t="shared" si="167"/>
        <x:v>Earring</x:v>
      </x:c>
      <x:c r="E5554" s="240">
        <x:v>1</x:v>
      </x:c>
      <x:c r="F5554" s="493" t="s">
        <x:v>11932</x:v>
      </x:c>
      <x:c r="G5554" s="494" t="str">
        <x:f>IF(MID(F5554,LEN(F5554)-2,1)="1","Earring",IF(MID(F5554,LEN(F5554)-2,1)="2","Necklace",IF(MID(F5554,LEN(F5554)-2,1)="3","Bracelet",IF(MID(F5554,LEN(F5554)-2,1)="4","Ring",IF(MID(F5554,LEN(F5554)-2,1)="5","Anklet","")))))</x:f>
        <x:v>Bracelet</x:v>
      </x:c>
      <x:c r="H5554" s="494">
        <x:v>1</x:v>
      </x:c>
      <x:c r="I5554" s="495" t="s">
        <x:v>10339</x:v>
      </x:c>
      <x:c r="J5554" s="240" t="s">
        <x:v>4183</x:v>
      </x:c>
      <x:c r="K5554" s="240">
        <x:v>220</x:v>
      </x:c>
    </x:row>
    <x:row r="5555" spans="3:11">
      <x:c r="C5555" s="241" t="s">
        <x:v>9192</x:v>
      </x:c>
      <x:c r="D5555" s="240" t="str">
        <x:f t="shared" si="167"/>
        <x:v>Earring</x:v>
      </x:c>
      <x:c r="E5555" s="240">
        <x:v>1</x:v>
      </x:c>
      <x:c r="F5555" s="493" t="s">
        <x:v>11536</x:v>
      </x:c>
      <x:c r="G5555" s="494" t="s">
        <x:v>9210</x:v>
      </x:c>
      <x:c r="H5555" s="494">
        <x:v>2</x:v>
      </x:c>
      <x:c r="I5555" s="495"/>
      <x:c r="J5555" s="240" t="s">
        <x:v>10384</x:v>
      </x:c>
      <x:c r="K5555" s="240">
        <x:v>190</x:v>
      </x:c>
    </x:row>
    <x:row r="5556" spans="3:11">
      <x:c r="C5556" s="241" t="s">
        <x:v>9173</x:v>
      </x:c>
      <x:c r="D5556" s="240" t="str">
        <x:f t="shared" si="167"/>
        <x:v>Earring</x:v>
      </x:c>
      <x:c r="E5556" s="240">
        <x:v>1</x:v>
      </x:c>
      <x:c r="F5556" s="493" t="s">
        <x:v>11580</x:v>
      </x:c>
      <x:c r="G5556" s="494" t="str">
        <x:f>IF(MID(F5556,LEN(F5556)-2,1)="1","Earring",IF(MID(F5556,LEN(F5556)-2,1)="2","Necklace",IF(MID(F5556,LEN(F5556)-2,1)="3","Bracelet",IF(MID(F5556,LEN(F5556)-2,1)="4","Ring",IF(MID(F5556,LEN(F5556)-2,1)="5","Anklet","")))))</x:f>
        <x:v>Ring</x:v>
      </x:c>
      <x:c r="H5556" s="494">
        <x:v>1</x:v>
      </x:c>
      <x:c r="I5556" s="495"/>
      <x:c r="J5556" s="240" t="s">
        <x:v>10384</x:v>
      </x:c>
      <x:c r="K5556" s="240">
        <x:v>160</x:v>
      </x:c>
    </x:row>
    <x:row r="5557" spans="3:11">
      <x:c r="C5557" s="241" t="s">
        <x:v>4453</x:v>
      </x:c>
      <x:c r="D5557" s="240" t="str">
        <x:f t="shared" si="167"/>
        <x:v>Earring</x:v>
      </x:c>
      <x:c r="E5557" s="240">
        <x:v>1</x:v>
      </x:c>
      <x:c r="F5557" s="493" t="s">
        <x:v>11292</x:v>
      </x:c>
      <x:c r="G5557" s="494" t="str">
        <x:f>IF(MID(F5557,LEN(F5557)-2,1)="1","Earring",IF(MID(F5557,LEN(F5557)-2,1)="2","Necklace",IF(MID(F5557,LEN(F5557)-2,1)="3","Bracelet",IF(MID(F5557,LEN(F5557)-2,1)="4","Ring",IF(MID(F5557,LEN(F5557)-2,1)="5","Anklet","")))))</x:f>
        <x:v>Earring</x:v>
      </x:c>
      <x:c r="H5557" s="494">
        <x:v>1</x:v>
      </x:c>
      <x:c r="I5557" s="495"/>
      <x:c r="J5557" s="240" t="s">
        <x:v>9854</x:v>
      </x:c>
      <x:c r="K5557" s="240">
        <x:v>160</x:v>
      </x:c>
    </x:row>
    <x:row r="5558" spans="3:11">
      <x:c r="C5558" s="241" t="s">
        <x:v>9212</x:v>
      </x:c>
      <x:c r="D5558" s="240" t="str">
        <x:f t="shared" si="167"/>
        <x:v>Earring</x:v>
      </x:c>
      <x:c r="E5558" s="240">
        <x:v>1</x:v>
      </x:c>
      <x:c r="F5558" s="493" t="s">
        <x:v>5468</x:v>
      </x:c>
      <x:c r="G5558" s="494" t="str">
        <x:f>IF(MID(F5558,LEN(F5558)-2,1)="1","Earring",IF(MID(F5558,LEN(F5558)-2,1)="2","Necklace",IF(MID(F5558,LEN(F5558)-2,1)="3","Bracelet",IF(MID(F5558,LEN(F5558)-2,1)="4","Ring",IF(MID(F5558,LEN(F5558)-2,1)="5","Anklet","")))))</x:f>
        <x:v>Earring</x:v>
      </x:c>
      <x:c r="H5558" s="494">
        <x:v>1</x:v>
      </x:c>
      <x:c r="I5558" s="495"/>
      <x:c r="J5558" s="240" t="s">
        <x:v>10384</x:v>
      </x:c>
      <x:c r="K5558" s="240">
        <x:v>160</x:v>
      </x:c>
    </x:row>
    <x:row r="5559" spans="3:11">
      <x:c r="C5559" s="241" t="s">
        <x:v>12670</x:v>
      </x:c>
      <x:c r="D5559" s="240" t="str">
        <x:f t="shared" si="167"/>
        <x:v>Earring</x:v>
      </x:c>
      <x:c r="E5559" s="240">
        <x:v>1</x:v>
      </x:c>
      <x:c r="F5559" s="280" t="s">
        <x:v>9192</x:v>
      </x:c>
      <x:c r="G5559" s="281" t="str">
        <x:f>IF(MID(F5559,LEN(F5559)-2,1)="1","Earring",IF(MID(F5559,LEN(F5559)-2,1)="2","Necklace",IF(MID(F5559,LEN(F5559)-2,1)="3","Bracelet",IF(MID(F5559,LEN(F5559)-2,1)="4","Ring",IF(MID(F5559,LEN(F5559)-2,1)="5","Anklet","")))))</x:f>
        <x:v>Earring</x:v>
      </x:c>
      <x:c r="H5559" s="281">
        <x:v>1</x:v>
      </x:c>
      <x:c r="I5559" s="495"/>
      <x:c r="J5559" s="240" t="s">
        <x:v>4183</x:v>
      </x:c>
      <x:c r="K5559" s="240">
        <x:v>150</x:v>
      </x:c>
    </x:row>
    <x:row r="5560" spans="3:11">
      <x:c r="C5560" s="241" t="s">
        <x:v>11536</x:v>
      </x:c>
      <x:c r="D5560" s="240" t="s">
        <x:v>9210</x:v>
      </x:c>
      <x:c r="E5560" s="240">
        <x:v>2</x:v>
      </x:c>
      <x:c r="F5560" s="280" t="s">
        <x:v>2096</x:v>
      </x:c>
      <x:c r="G5560" s="281" t="str">
        <x:f>IF(MID(F5560,LEN(F5560)-2,1)="1","Earring",IF(MID(F5560,LEN(F5560)-2,1)="2","Necklace",IF(MID(F5560,LEN(F5560)-2,1)="3","Bracelet",IF(MID(F5560,LEN(F5560)-2,1)="4","Ring",IF(MID(F5560,LEN(F5560)-2,1)="5","Anklet","")))))</x:f>
        <x:v>Bracelet</x:v>
      </x:c>
      <x:c r="H5560" s="281">
        <x:v>1</x:v>
      </x:c>
      <x:c r="I5560" s="495"/>
      <x:c r="J5560" s="240" t="s">
        <x:v>10384</x:v>
      </x:c>
      <x:c r="K5560" s="240">
        <x:v>200</x:v>
      </x:c>
    </x:row>
    <x:row r="5561" spans="3:11">
      <x:c r="C5561" s="241" t="s">
        <x:v>9064</x:v>
      </x:c>
      <x:c r="D5561" s="240" t="s">
        <x:v>9210</x:v>
      </x:c>
      <x:c r="E5561" s="240">
        <x:v>1</x:v>
      </x:c>
      <x:c r="F5561" s="280" t="s">
        <x:v>9173</x:v>
      </x:c>
      <x:c r="G5561" s="281" t="str">
        <x:f>IF(MID(F5561,LEN(F5561)-2,1)="1","Earring",IF(MID(F5561,LEN(F5561)-2,1)="2","Necklace",IF(MID(F5561,LEN(F5561)-2,1)="3","Bracelet",IF(MID(F5561,LEN(F5561)-2,1)="4","Ring",IF(MID(F5561,LEN(F5561)-2,1)="5","Anklet","")))))</x:f>
        <x:v>Earring</x:v>
      </x:c>
      <x:c r="H5561" s="281">
        <x:v>1</x:v>
      </x:c>
      <x:c r="I5561" s="495"/>
      <x:c r="J5561" s="240" t="s">
        <x:v>10384</x:v>
      </x:c>
      <x:c r="K5561" s="240">
        <x:v>140</x:v>
      </x:c>
    </x:row>
    <x:row r="5562" spans="3:11">
      <x:c r="C5562" s="241" t="s">
        <x:v>8430</x:v>
      </x:c>
      <x:c r="D5562" s="240" t="s">
        <x:v>9210</x:v>
      </x:c>
      <x:c r="E5562" s="240">
        <x:v>1</x:v>
      </x:c>
      <x:c r="F5562" s="280" t="s">
        <x:v>4453</x:v>
      </x:c>
      <x:c r="G5562" s="281" t="str">
        <x:f>IF(MID(F5562,LEN(F5562)-2,1)="1","Earring",IF(MID(F5562,LEN(F5562)-2,1)="2","Necklace",IF(MID(F5562,LEN(F5562)-2,1)="3","Bracelet",IF(MID(F5562,LEN(F5562)-2,1)="4","Ring",IF(MID(F5562,LEN(F5562)-2,1)="5","Anklet","")))))</x:f>
        <x:v>Earring</x:v>
      </x:c>
      <x:c r="H5562" s="281">
        <x:v>1</x:v>
      </x:c>
      <x:c r="I5562" s="495" t="s">
        <x:v>6487</x:v>
      </x:c>
      <x:c r="J5562" s="240" t="s">
        <x:v>10384</x:v>
      </x:c>
      <x:c r="K5562" s="240">
        <x:v>120</x:v>
      </x:c>
    </x:row>
    <x:row r="5563" spans="3:11">
      <x:c r="C5563" s="241" t="s">
        <x:v>7684</x:v>
      </x:c>
      <x:c r="D5563" s="240" t="str">
        <x:f t="shared" ref="D5563:D5570" si="168">IF(MID(C5563,LEN(C5563)-2,1)="1","Earring",IF(MID(C5563,LEN(C5563)-2,1)="2","Necklace",IF(MID(C5563,LEN(C5563)-2,1)="3","Bracelet",IF(MID(C5563,LEN(C5563)-2,1)="4","Ring",IF(MID(C5563,LEN(C5563)-2,1)="5","Anklet","")))))</x:f>
        <x:v>Necklace</x:v>
      </x:c>
      <x:c r="E5563" s="240">
        <x:v>1</x:v>
      </x:c>
      <x:c r="F5563" s="280" t="s">
        <x:v>9212</x:v>
      </x:c>
      <x:c r="G5563" s="281" t="str">
        <x:f>IF(MID(F5563,LEN(F5563)-2,1)="1","Earring",IF(MID(F5563,LEN(F5563)-2,1)="2","Necklace",IF(MID(F5563,LEN(F5563)-2,1)="3","Bracelet",IF(MID(F5563,LEN(F5563)-2,1)="4","Ring",IF(MID(F5563,LEN(F5563)-2,1)="5","Anklet","")))))</x:f>
        <x:v>Earring</x:v>
      </x:c>
      <x:c r="H5563" s="281">
        <x:v>1</x:v>
      </x:c>
      <x:c r="I5563" s="495"/>
      <x:c r="J5563" s="240" t="s">
        <x:v>10384</x:v>
      </x:c>
      <x:c r="K5563" s="240">
        <x:v>150</x:v>
      </x:c>
    </x:row>
    <x:row r="5564" spans="3:11">
      <x:c r="C5564" s="241" t="s">
        <x:v>9061</x:v>
      </x:c>
      <x:c r="D5564" s="240" t="str">
        <x:f t="shared" si="168"/>
        <x:v>Necklace</x:v>
      </x:c>
      <x:c r="E5564" s="240">
        <x:v>1</x:v>
      </x:c>
      <x:c r="F5564" s="280" t="s">
        <x:v>6318</x:v>
      </x:c>
      <x:c r="G5564" s="281" t="str">
        <x:f>IF(MID(F5564,LEN(F5564)-2,1)="1","Earring",IF(MID(F5564,LEN(F5564)-2,1)="2","Necklace",IF(MID(F5564,LEN(F5564)-2,1)="3","Bracelet",IF(MID(F5564,LEN(F5564)-2,1)="4","Ring",IF(MID(F5564,LEN(F5564)-2,1)="5","Anklet","")))))</x:f>
        <x:v>Necklace</x:v>
      </x:c>
      <x:c r="H5564" s="281">
        <x:v>1</x:v>
      </x:c>
      <x:c r="I5564" s="495"/>
      <x:c r="J5564" s="240" t="s">
        <x:v>10384</x:v>
      </x:c>
      <x:c r="K5564" s="240">
        <x:v>180</x:v>
      </x:c>
    </x:row>
    <x:row r="5565" spans="3:11">
      <x:c r="C5565" s="241" t="s">
        <x:v>2034</x:v>
      </x:c>
      <x:c r="D5565" s="240" t="str">
        <x:f t="shared" si="168"/>
        <x:v>Necklace</x:v>
      </x:c>
      <x:c r="E5565" s="240">
        <x:v>1</x:v>
      </x:c>
      <x:c r="F5565" s="280" t="s">
        <x:v>6128</x:v>
      </x:c>
      <x:c r="G5565" s="281" t="str">
        <x:f>IF(MID(F5565,LEN(F5565)-2,1)="1","Earring",IF(MID(F5565,LEN(F5565)-2,1)="2","Necklace",IF(MID(F5565,LEN(F5565)-2,1)="3","Bracelet",IF(MID(F5565,LEN(F5565)-2,1)="4","Ring",IF(MID(F5565,LEN(F5565)-2,1)="5","Anklet","")))))</x:f>
        <x:v>Ring</x:v>
      </x:c>
      <x:c r="H5565" s="281">
        <x:v>1</x:v>
      </x:c>
      <x:c r="I5565" s="495"/>
      <x:c r="J5565" s="240" t="s">
        <x:v>10384</x:v>
      </x:c>
      <x:c r="K5565" s="240">
        <x:v>170</x:v>
      </x:c>
    </x:row>
    <x:row r="5566" spans="3:11">
      <x:c r="C5566" s="241" t="s">
        <x:v>6318</x:v>
      </x:c>
      <x:c r="D5566" s="240" t="str">
        <x:f t="shared" si="168"/>
        <x:v>Necklace</x:v>
      </x:c>
      <x:c r="E5566" s="240">
        <x:v>1</x:v>
      </x:c>
      <x:c r="F5566" s="280" t="s">
        <x:v>11660</x:v>
      </x:c>
      <x:c r="G5566" s="281" t="s">
        <x:v>4007</x:v>
      </x:c>
      <x:c r="H5566" s="281">
        <x:v>1</x:v>
      </x:c>
      <x:c r="I5566" s="495" t="s">
        <x:v>10339</x:v>
      </x:c>
      <x:c r="J5566" s="240" t="s">
        <x:v>9854</x:v>
      </x:c>
      <x:c r="K5566" s="240">
        <x:v>320</x:v>
      </x:c>
    </x:row>
    <x:row r="5567" spans="3:11">
      <x:c r="C5567" s="241" t="s">
        <x:v>2357</x:v>
      </x:c>
      <x:c r="D5567" s="240" t="str">
        <x:f t="shared" si="168"/>
        <x:v>Necklace</x:v>
      </x:c>
      <x:c r="E5567" s="240">
        <x:v>1</x:v>
      </x:c>
      <x:c r="F5567" s="280" t="s">
        <x:v>12670</x:v>
      </x:c>
      <x:c r="G5567" s="281" t="str">
        <x:f>IF(MID(F5567,LEN(F5567)-2,1)="1","Earring",IF(MID(F5567,LEN(F5567)-2,1)="2","Necklace",IF(MID(F5567,LEN(F5567)-2,1)="3","Bracelet",IF(MID(F5567,LEN(F5567)-2,1)="4","Ring",IF(MID(F5567,LEN(F5567)-2,1)="5","Anklet","")))))</x:f>
        <x:v>Earring</x:v>
      </x:c>
      <x:c r="H5567" s="281">
        <x:v>1</x:v>
      </x:c>
      <x:c r="I5567" s="495" t="s">
        <x:v>6487</x:v>
      </x:c>
      <x:c r="J5567" s="240" t="s">
        <x:v>4183</x:v>
      </x:c>
      <x:c r="K5567" s="240">
        <x:v>160</x:v>
      </x:c>
    </x:row>
    <x:row r="5568" spans="3:11">
      <x:c r="C5568" s="241" t="s">
        <x:v>5992</x:v>
      </x:c>
      <x:c r="D5568" s="240" t="str">
        <x:f t="shared" si="168"/>
        <x:v>Ring</x:v>
      </x:c>
      <x:c r="E5568" s="240">
        <x:v>1</x:v>
      </x:c>
      <x:c r="F5568" s="280" t="s">
        <x:v>2357</x:v>
      </x:c>
      <x:c r="G5568" s="281" t="str">
        <x:f>IF(MID(F5568,LEN(F5568)-2,1)="1","Earring",IF(MID(F5568,LEN(F5568)-2,1)="2","Necklace",IF(MID(F5568,LEN(F5568)-2,1)="3","Bracelet",IF(MID(F5568,LEN(F5568)-2,1)="4","Ring",IF(MID(F5568,LEN(F5568)-2,1)="5","Anklet","")))))</x:f>
        <x:v>Necklace</x:v>
      </x:c>
      <x:c r="H5568" s="281">
        <x:v>1</x:v>
      </x:c>
      <x:c r="I5568" s="495"/>
      <x:c r="J5568" s="240" t="s">
        <x:v>9854</x:v>
      </x:c>
      <x:c r="K5568" s="240">
        <x:v>600</x:v>
      </x:c>
    </x:row>
    <x:row r="5569" spans="3:11">
      <x:c r="C5569" s="241" t="s">
        <x:v>11580</x:v>
      </x:c>
      <x:c r="D5569" s="240" t="str">
        <x:f t="shared" si="168"/>
        <x:v>Ring</x:v>
      </x:c>
      <x:c r="E5569" s="240">
        <x:v>1</x:v>
      </x:c>
      <x:c r="F5569" s="280" t="s">
        <x:v>9064</x:v>
      </x:c>
      <x:c r="G5569" s="281" t="s">
        <x:v>9210</x:v>
      </x:c>
      <x:c r="H5569" s="281">
        <x:v>1</x:v>
      </x:c>
      <x:c r="I5569" s="495" t="s">
        <x:v>10339</x:v>
      </x:c>
      <x:c r="J5569" s="240" t="s">
        <x:v>10384</x:v>
      </x:c>
      <x:c r="K5569" s="240">
        <x:v>160</x:v>
      </x:c>
    </x:row>
    <x:row r="5570" spans="3:11">
      <x:c r="C5570" s="241" t="s">
        <x:v>6128</x:v>
      </x:c>
      <x:c r="D5570" s="240" t="str">
        <x:f t="shared" si="168"/>
        <x:v>Ring</x:v>
      </x:c>
      <x:c r="E5570" s="240">
        <x:v>1</x:v>
      </x:c>
      <x:c r="F5570" s="280" t="s">
        <x:v>8430</x:v>
      </x:c>
      <x:c r="G5570" s="281" t="s">
        <x:v>9210</x:v>
      </x:c>
      <x:c r="H5570" s="281">
        <x:v>1</x:v>
      </x:c>
      <x:c r="I5570" s="495"/>
      <x:c r="J5570" s="240" t="s">
        <x:v>10384</x:v>
      </x:c>
      <x:c r="K5570" s="240">
        <x:v>160</x:v>
      </x:c>
    </x:row>
    <x:row r="5571" spans="5:5">
      <x:c r="E5571" s="240">
        <x:f>SUM(E5534:E5570)</x:f>
        <x:v>39</x:v>
      </x:c>
    </x:row>
    <x:row r="5572" spans="1:11">
      <x:c r="A5572" s="232">
        <x:v>46097</x:v>
      </x:c>
      <x:c r="B5572" s="499" t="s">
        <x:v>10315</x:v>
      </x:c>
      <x:c r="C5572" s="241" t="s">
        <x:v>8333</x:v>
      </x:c>
      <x:c r="D5572" s="240" t="str">
        <x:f t="shared" ref="D5572:D5583" si="169">IF(MID(C5572,LEN(C5572)-2,1)="1","Earring",IF(MID(C5572,LEN(C5572)-2,1)="2","Necklace",IF(MID(C5572,LEN(C5572)-2,1)="3","Bracelet",IF(MID(C5572,LEN(C5572)-2,1)="4","Ring",IF(MID(C5572,LEN(C5572)-2,1)="5","Anklet","")))))</x:f>
        <x:v>Bracelet</x:v>
      </x:c>
      <x:c r="E5572" s="240">
        <x:v>1</x:v>
      </x:c>
      <x:c r="F5572" s="304" t="s">
        <x:v>12564</x:v>
      </x:c>
      <x:c r="G5572" s="305" t="str">
        <x:f>IF(MID(F5572,LEN(F5572)-2,1)="1","Earring",IF(MID(F5572,LEN(F5572)-2,1)="2","Necklace",IF(MID(F5572,LEN(F5572)-2,1)="3","Bracelet",IF(MID(F5572,LEN(F5572)-2,1)="4","Ring",IF(MID(F5572,LEN(F5572)-2,1)="5","Anklet","")))))</x:f>
        <x:v>Ring</x:v>
      </x:c>
      <x:c r="H5572" s="305">
        <x:v>1</x:v>
      </x:c>
      <x:c r="I5572" s="495" t="s">
        <x:v>10339</x:v>
      </x:c>
      <x:c r="J5572" s="240" t="s">
        <x:v>4183</x:v>
      </x:c>
      <x:c r="K5572" s="240">
        <x:v>245</x:v>
      </x:c>
    </x:row>
    <x:row r="5573" spans="3:11">
      <x:c r="C5573" s="241" t="s">
        <x:v>5952</x:v>
      </x:c>
      <x:c r="D5573" s="240" t="str">
        <x:f t="shared" si="169"/>
        <x:v>Bracelet</x:v>
      </x:c>
      <x:c r="E5573" s="240">
        <x:v>1</x:v>
      </x:c>
      <x:c r="F5573" s="304" t="s">
        <x:v>2250</x:v>
      </x:c>
      <x:c r="G5573" s="305" t="str">
        <x:f>IF(MID(F5573,LEN(F5573)-2,1)="1","Earring",IF(MID(F5573,LEN(F5573)-2,1)="2","Necklace",IF(MID(F5573,LEN(F5573)-2,1)="3","Bracelet",IF(MID(F5573,LEN(F5573)-2,1)="4","Ring",IF(MID(F5573,LEN(F5573)-2,1)="5","Anklet","")))))</x:f>
        <x:v>Earring</x:v>
      </x:c>
      <x:c r="H5573" s="305">
        <x:v>1</x:v>
      </x:c>
      <x:c r="I5573" s="495" t="s">
        <x:v>6487</x:v>
      </x:c>
      <x:c r="J5573" s="240" t="s">
        <x:v>4183</x:v>
      </x:c>
      <x:c r="K5573" s="240">
        <x:v>250</x:v>
      </x:c>
    </x:row>
    <x:row r="5574" spans="3:11">
      <x:c r="C5574" s="241" t="s">
        <x:v>11939</x:v>
      </x:c>
      <x:c r="D5574" s="240" t="str">
        <x:f t="shared" si="169"/>
        <x:v>Bracelet</x:v>
      </x:c>
      <x:c r="E5574" s="240">
        <x:v>1</x:v>
      </x:c>
      <x:c r="F5574" s="283" t="s">
        <x:v>8506</x:v>
      </x:c>
      <x:c r="G5574" s="284" t="str">
        <x:f>IF(MID(F5574,LEN(F5574)-2,1)="1","Earring",IF(MID(F5574,LEN(F5574)-2,1)="2","Necklace",IF(MID(F5574,LEN(F5574)-2,1)="3","Bracelet",IF(MID(F5574,LEN(F5574)-2,1)="4","Ring",IF(MID(F5574,LEN(F5574)-2,1)="5","Anklet","")))))</x:f>
        <x:v>Necklace</x:v>
      </x:c>
      <x:c r="H5574" s="284">
        <x:v>1</x:v>
      </x:c>
      <x:c r="I5574" s="495" t="s">
        <x:v>10339</x:v>
      </x:c>
      <x:c r="J5574" s="240" t="s">
        <x:v>12607</x:v>
      </x:c>
      <x:c r="K5574" s="240">
        <x:v>320</x:v>
      </x:c>
    </x:row>
    <x:row r="5575" spans="3:11">
      <x:c r="C5575" s="241" t="s">
        <x:v>1974</x:v>
      </x:c>
      <x:c r="D5575" s="240" t="str">
        <x:f t="shared" si="169"/>
        <x:v>Bracelet</x:v>
      </x:c>
      <x:c r="E5575" s="240">
        <x:v>1</x:v>
      </x:c>
      <x:c r="F5575" s="283" t="s">
        <x:v>4552</x:v>
      </x:c>
      <x:c r="G5575" s="284" t="str">
        <x:f>IF(MID(F5575,LEN(F5575)-2,1)="1","Earring",IF(MID(F5575,LEN(F5575)-2,1)="2","Necklace",IF(MID(F5575,LEN(F5575)-2,1)="3","Bracelet",IF(MID(F5575,LEN(F5575)-2,1)="4","Ring",IF(MID(F5575,LEN(F5575)-2,1)="5","Anklet","")))))</x:f>
        <x:v>Earring</x:v>
      </x:c>
      <x:c r="H5575" s="284">
        <x:v>1</x:v>
      </x:c>
      <x:c r="I5575" s="495" t="s">
        <x:v>6487</x:v>
      </x:c>
      <x:c r="J5575" s="240" t="s">
        <x:v>4183</x:v>
      </x:c>
      <x:c r="K5575" s="240">
        <x:v>130</x:v>
      </x:c>
    </x:row>
    <x:row r="5576" spans="3:11">
      <x:c r="C5576" s="241" t="s">
        <x:v>11513</x:v>
      </x:c>
      <x:c r="D5576" s="240" t="str">
        <x:f t="shared" si="169"/>
        <x:v>Earring</x:v>
      </x:c>
      <x:c r="E5576" s="240">
        <x:v>1</x:v>
      </x:c>
      <x:c r="F5576" s="283" t="s">
        <x:v>5977</x:v>
      </x:c>
      <x:c r="G5576" s="284" t="str">
        <x:f>IF(MID(F5576,LEN(F5576)-2,1)="1","Earring",IF(MID(F5576,LEN(F5576)-2,1)="2","Necklace",IF(MID(F5576,LEN(F5576)-2,1)="3","Bracelet",IF(MID(F5576,LEN(F5576)-2,1)="4","Ring",IF(MID(F5576,LEN(F5576)-2,1)="5","Anklet","")))))</x:f>
        <x:v>Ring</x:v>
      </x:c>
      <x:c r="H5576" s="284">
        <x:v>1</x:v>
      </x:c>
      <x:c r="I5576" s="495" t="s">
        <x:v>6487</x:v>
      </x:c>
      <x:c r="J5576" s="240" t="s">
        <x:v>10384</x:v>
      </x:c>
      <x:c r="K5576" s="240">
        <x:v>140</x:v>
      </x:c>
    </x:row>
    <x:row r="5577" spans="3:11">
      <x:c r="C5577" s="241" t="s">
        <x:v>4552</x:v>
      </x:c>
      <x:c r="D5577" s="240" t="str">
        <x:f t="shared" si="169"/>
        <x:v>Earring</x:v>
      </x:c>
      <x:c r="E5577" s="240">
        <x:v>1</x:v>
      </x:c>
      <x:c r="F5577" s="283" t="s">
        <x:v>8333</x:v>
      </x:c>
      <x:c r="G5577" s="284" t="str">
        <x:f>IF(MID(F5577,LEN(F5577)-2,1)="1","Earring",IF(MID(F5577,LEN(F5577)-2,1)="2","Necklace",IF(MID(F5577,LEN(F5577)-2,1)="3","Bracelet",IF(MID(F5577,LEN(F5577)-2,1)="4","Ring",IF(MID(F5577,LEN(F5577)-2,1)="5","Anklet","")))))</x:f>
        <x:v>Bracelet</x:v>
      </x:c>
      <x:c r="H5577" s="284">
        <x:v>1</x:v>
      </x:c>
      <x:c r="I5577" s="495" t="s">
        <x:v>6487</x:v>
      </x:c>
      <x:c r="J5577" s="240" t="s">
        <x:v>12607</x:v>
      </x:c>
      <x:c r="K5577" s="240">
        <x:v>150</x:v>
      </x:c>
    </x:row>
    <x:row r="5578" spans="3:11">
      <x:c r="C5578" s="241" t="s">
        <x:v>8490</x:v>
      </x:c>
      <x:c r="D5578" s="240" t="str">
        <x:f t="shared" si="169"/>
        <x:v>Earring</x:v>
      </x:c>
      <x:c r="E5578" s="240">
        <x:v>1</x:v>
      </x:c>
      <x:c r="F5578" s="283" t="s">
        <x:v>5983</x:v>
      </x:c>
      <x:c r="G5578" s="284" t="str">
        <x:f>IF(MID(F5578,LEN(F5578)-2,1)="1","Earring",IF(MID(F5578,LEN(F5578)-2,1)="2","Necklace",IF(MID(F5578,LEN(F5578)-2,1)="3","Bracelet",IF(MID(F5578,LEN(F5578)-2,1)="4","Ring",IF(MID(F5578,LEN(F5578)-2,1)="5","Anklet","")))))</x:f>
        <x:v>Necklace</x:v>
      </x:c>
      <x:c r="H5578" s="284">
        <x:v>1</x:v>
      </x:c>
      <x:c r="I5578" s="495" t="s">
        <x:v>10339</x:v>
      </x:c>
      <x:c r="J5578" s="240" t="s">
        <x:v>4183</x:v>
      </x:c>
      <x:c r="K5578" s="240">
        <x:v>230</x:v>
      </x:c>
    </x:row>
    <x:row r="5579" spans="3:11">
      <x:c r="C5579" s="241" t="s">
        <x:v>2464</x:v>
      </x:c>
      <x:c r="D5579" s="240" t="str">
        <x:f t="shared" si="169"/>
        <x:v>Earring</x:v>
      </x:c>
      <x:c r="E5579" s="240">
        <x:v>1</x:v>
      </x:c>
      <x:c r="F5579" s="283" t="s">
        <x:v>8490</x:v>
      </x:c>
      <x:c r="G5579" s="284" t="str">
        <x:f>IF(MID(F5579,LEN(F5579)-2,1)="1","Earring",IF(MID(F5579,LEN(F5579)-2,1)="2","Necklace",IF(MID(F5579,LEN(F5579)-2,1)="3","Bracelet",IF(MID(F5579,LEN(F5579)-2,1)="4","Ring",IF(MID(F5579,LEN(F5579)-2,1)="5","Anklet","")))))</x:f>
        <x:v>Earring</x:v>
      </x:c>
      <x:c r="H5579" s="284">
        <x:v>1</x:v>
      </x:c>
      <x:c r="I5579" s="495"/>
      <x:c r="J5579" s="240" t="s">
        <x:v>4183</x:v>
      </x:c>
      <x:c r="K5579" s="240">
        <x:v>140</x:v>
      </x:c>
    </x:row>
    <x:row r="5580" spans="3:11">
      <x:c r="C5580" s="241" t="s">
        <x:v>4599</x:v>
      </x:c>
      <x:c r="D5580" s="240" t="str">
        <x:f t="shared" si="169"/>
        <x:v>Earring</x:v>
      </x:c>
      <x:c r="E5580" s="240">
        <x:v>1</x:v>
      </x:c>
      <x:c r="F5580" s="283" t="s">
        <x:v>5952</x:v>
      </x:c>
      <x:c r="G5580" s="284" t="str">
        <x:f>IF(MID(F5580,LEN(F5580)-2,1)="1","Earring",IF(MID(F5580,LEN(F5580)-2,1)="2","Necklace",IF(MID(F5580,LEN(F5580)-2,1)="3","Bracelet",IF(MID(F5580,LEN(F5580)-2,1)="4","Ring",IF(MID(F5580,LEN(F5580)-2,1)="5","Anklet","")))))</x:f>
        <x:v>Bracelet</x:v>
      </x:c>
      <x:c r="H5580" s="284">
        <x:v>1</x:v>
      </x:c>
      <x:c r="I5580" s="495"/>
      <x:c r="J5580" s="240" t="s">
        <x:v>12607</x:v>
      </x:c>
      <x:c r="K5580" s="240">
        <x:v>280</x:v>
      </x:c>
    </x:row>
    <x:row r="5581" spans="3:11">
      <x:c r="C5581" s="241" t="s">
        <x:v>6123</x:v>
      </x:c>
      <x:c r="D5581" s="240" t="str">
        <x:f t="shared" si="169"/>
        <x:v>Earring</x:v>
      </x:c>
      <x:c r="E5581" s="240">
        <x:v>2</x:v>
      </x:c>
      <x:c r="F5581" s="283" t="s">
        <x:v>2464</x:v>
      </x:c>
      <x:c r="G5581" s="284" t="str">
        <x:f>IF(MID(F5581,LEN(F5581)-2,1)="1","Earring",IF(MID(F5581,LEN(F5581)-2,1)="2","Necklace",IF(MID(F5581,LEN(F5581)-2,1)="3","Bracelet",IF(MID(F5581,LEN(F5581)-2,1)="4","Ring",IF(MID(F5581,LEN(F5581)-2,1)="5","Anklet","")))))</x:f>
        <x:v>Earring</x:v>
      </x:c>
      <x:c r="H5581" s="284">
        <x:v>1</x:v>
      </x:c>
      <x:c r="I5581" s="495" t="s">
        <x:v>10339</x:v>
      </x:c>
      <x:c r="J5581" s="240" t="s">
        <x:v>4183</x:v>
      </x:c>
      <x:c r="K5581" s="240">
        <x:v>160</x:v>
      </x:c>
    </x:row>
    <x:row r="5582" spans="3:11">
      <x:c r="C5582" s="241" t="s">
        <x:v>9030</x:v>
      </x:c>
      <x:c r="D5582" s="240" t="str">
        <x:f t="shared" si="169"/>
        <x:v>Earring</x:v>
      </x:c>
      <x:c r="E5582" s="240">
        <x:v>1</x:v>
      </x:c>
      <x:c r="F5582" s="283" t="s">
        <x:v>8130</x:v>
      </x:c>
      <x:c r="G5582" s="284" t="str">
        <x:f>IF(MID(F5582,LEN(F5582)-2,1)="1","Earring",IF(MID(F5582,LEN(F5582)-2,1)="2","Necklace",IF(MID(F5582,LEN(F5582)-2,1)="3","Bracelet",IF(MID(F5582,LEN(F5582)-2,1)="4","Ring",IF(MID(F5582,LEN(F5582)-2,1)="5","Anklet","")))))</x:f>
        <x:v>Ring</x:v>
      </x:c>
      <x:c r="H5582" s="284">
        <x:v>1</x:v>
      </x:c>
      <x:c r="I5582" s="495"/>
      <x:c r="J5582" s="240" t="s">
        <x:v>4183</x:v>
      </x:c>
      <x:c r="K5582" s="240">
        <x:v>435</x:v>
      </x:c>
    </x:row>
    <x:row r="5583" spans="3:11">
      <x:c r="C5583" s="241" t="s">
        <x:v>1967</x:v>
      </x:c>
      <x:c r="D5583" s="240" t="str">
        <x:f t="shared" si="169"/>
        <x:v>Earring</x:v>
      </x:c>
      <x:c r="E5583" s="240">
        <x:v>1</x:v>
      </x:c>
      <x:c r="F5583" s="283" t="s">
        <x:v>5949</x:v>
      </x:c>
      <x:c r="G5583" s="284" t="str">
        <x:f>IF(MID(F5583,LEN(F5583)-2,1)="1","Earring",IF(MID(F5583,LEN(F5583)-2,1)="2","Necklace",IF(MID(F5583,LEN(F5583)-2,1)="3","Bracelet",IF(MID(F5583,LEN(F5583)-2,1)="4","Ring",IF(MID(F5583,LEN(F5583)-2,1)="5","Anklet","")))))</x:f>
        <x:v>Ring</x:v>
      </x:c>
      <x:c r="H5583" s="284">
        <x:v>1</x:v>
      </x:c>
      <x:c r="I5583" s="495"/>
      <x:c r="J5583" s="240" t="s">
        <x:v>9854</x:v>
      </x:c>
      <x:c r="K5583" s="240">
        <x:v>150</x:v>
      </x:c>
    </x:row>
    <x:row r="5584" spans="3:11">
      <x:c r="C5584" s="241" t="s">
        <x:v>11536</x:v>
      </x:c>
      <x:c r="D5584" s="240" t="s">
        <x:v>9210</x:v>
      </x:c>
      <x:c r="E5584" s="240">
        <x:v>1</x:v>
      </x:c>
      <x:c r="F5584" s="283" t="s">
        <x:v>11939</x:v>
      </x:c>
      <x:c r="G5584" s="284" t="str">
        <x:f>IF(MID(F5584,LEN(F5584)-2,1)="1","Earring",IF(MID(F5584,LEN(F5584)-2,1)="2","Necklace",IF(MID(F5584,LEN(F5584)-2,1)="3","Bracelet",IF(MID(F5584,LEN(F5584)-2,1)="4","Ring",IF(MID(F5584,LEN(F5584)-2,1)="5","Anklet","")))))</x:f>
        <x:v>Bracelet</x:v>
      </x:c>
      <x:c r="H5584" s="284">
        <x:v>1</x:v>
      </x:c>
      <x:c r="I5584" s="495"/>
      <x:c r="J5584" s="240" t="s">
        <x:v>10384</x:v>
      </x:c>
      <x:c r="K5584" s="240">
        <x:v>150</x:v>
      </x:c>
    </x:row>
    <x:row r="5585" spans="3:11">
      <x:c r="C5585" s="241" t="s">
        <x:v>8506</x:v>
      </x:c>
      <x:c r="D5585" s="240" t="str">
        <x:f t="shared" ref="D5585:D5594" si="170">IF(MID(C5585,LEN(C5585)-2,1)="1","Earring",IF(MID(C5585,LEN(C5585)-2,1)="2","Necklace",IF(MID(C5585,LEN(C5585)-2,1)="3","Bracelet",IF(MID(C5585,LEN(C5585)-2,1)="4","Ring",IF(MID(C5585,LEN(C5585)-2,1)="5","Anklet","")))))</x:f>
        <x:v>Necklace</x:v>
      </x:c>
      <x:c r="E5585" s="240">
        <x:v>1</x:v>
      </x:c>
      <x:c r="F5585" s="283" t="s">
        <x:v>11536</x:v>
      </x:c>
      <x:c r="G5585" s="284" t="s">
        <x:v>9210</x:v>
      </x:c>
      <x:c r="H5585" s="284">
        <x:v>1</x:v>
      </x:c>
      <x:c r="I5585" s="495"/>
      <x:c r="J5585" s="240" t="s">
        <x:v>10384</x:v>
      </x:c>
      <x:c r="K5585" s="240">
        <x:v>190</x:v>
      </x:c>
    </x:row>
    <x:row r="5586" spans="3:11">
      <x:c r="C5586" s="241" t="s">
        <x:v>5983</x:v>
      </x:c>
      <x:c r="D5586" s="240" t="str">
        <x:f t="shared" si="170"/>
        <x:v>Necklace</x:v>
      </x:c>
      <x:c r="E5586" s="240">
        <x:v>1</x:v>
      </x:c>
      <x:c r="F5586" s="283" t="s">
        <x:v>11580</x:v>
      </x:c>
      <x:c r="G5586" s="284" t="str">
        <x:f>IF(MID(F5586,LEN(F5586)-2,1)="1","Earring",IF(MID(F5586,LEN(F5586)-2,1)="2","Necklace",IF(MID(F5586,LEN(F5586)-2,1)="3","Bracelet",IF(MID(F5586,LEN(F5586)-2,1)="4","Ring",IF(MID(F5586,LEN(F5586)-2,1)="5","Anklet","")))))</x:f>
        <x:v>Ring</x:v>
      </x:c>
      <x:c r="H5586" s="284">
        <x:v>1</x:v>
      </x:c>
      <x:c r="I5586" s="495"/>
      <x:c r="J5586" s="240" t="s">
        <x:v>10384</x:v>
      </x:c>
      <x:c r="K5586" s="240">
        <x:v>160</x:v>
      </x:c>
    </x:row>
    <x:row r="5587" spans="3:11">
      <x:c r="C5587" s="241" t="s">
        <x:v>8392</x:v>
      </x:c>
      <x:c r="D5587" s="240" t="str">
        <x:f t="shared" si="170"/>
        <x:v>Necklace</x:v>
      </x:c>
      <x:c r="E5587" s="240">
        <x:v>1</x:v>
      </x:c>
      <x:c r="F5587" s="280" t="s">
        <x:v>1974</x:v>
      </x:c>
      <x:c r="G5587" s="281" t="str">
        <x:f>IF(MID(F5587,LEN(F5587)-2,1)="1","Earring",IF(MID(F5587,LEN(F5587)-2,1)="2","Necklace",IF(MID(F5587,LEN(F5587)-2,1)="3","Bracelet",IF(MID(F5587,LEN(F5587)-2,1)="4","Ring",IF(MID(F5587,LEN(F5587)-2,1)="5","Anklet","")))))</x:f>
        <x:v>Bracelet</x:v>
      </x:c>
      <x:c r="H5587" s="281">
        <x:v>1</x:v>
      </x:c>
      <x:c r="I5587" s="495"/>
      <x:c r="J5587" s="240" t="s">
        <x:v>10384</x:v>
      </x:c>
      <x:c r="K5587" s="240">
        <x:v>160</x:v>
      </x:c>
    </x:row>
    <x:row r="5588" spans="3:11">
      <x:c r="C5588" s="241" t="s">
        <x:v>2329</x:v>
      </x:c>
      <x:c r="D5588" s="240" t="str">
        <x:f t="shared" si="170"/>
        <x:v>Necklace</x:v>
      </x:c>
      <x:c r="E5588" s="240">
        <x:v>1</x:v>
      </x:c>
      <x:c r="F5588" s="280" t="s">
        <x:v>8392</x:v>
      </x:c>
      <x:c r="G5588" s="281" t="str">
        <x:f>IF(MID(F5588,LEN(F5588)-2,1)="1","Earring",IF(MID(F5588,LEN(F5588)-2,1)="2","Necklace",IF(MID(F5588,LEN(F5588)-2,1)="3","Bracelet",IF(MID(F5588,LEN(F5588)-2,1)="4","Ring",IF(MID(F5588,LEN(F5588)-2,1)="5","Anklet","")))))</x:f>
        <x:v>Necklace</x:v>
      </x:c>
      <x:c r="H5588" s="281">
        <x:v>1</x:v>
      </x:c>
      <x:c r="I5588" s="495"/>
      <x:c r="J5588" s="240" t="s">
        <x:v>10384</x:v>
      </x:c>
      <x:c r="K5588" s="240">
        <x:v>190</x:v>
      </x:c>
    </x:row>
    <x:row r="5589" spans="3:11">
      <x:c r="C5589" s="241" t="s">
        <x:v>7972</x:v>
      </x:c>
      <x:c r="D5589" s="240" t="str">
        <x:f t="shared" si="170"/>
        <x:v>Necklace</x:v>
      </x:c>
      <x:c r="E5589" s="240">
        <x:v>1</x:v>
      </x:c>
      <x:c r="F5589" s="280" t="s">
        <x:v>4599</x:v>
      </x:c>
      <x:c r="G5589" s="281" t="str">
        <x:f>IF(MID(F5589,LEN(F5589)-2,1)="1","Earring",IF(MID(F5589,LEN(F5589)-2,1)="2","Necklace",IF(MID(F5589,LEN(F5589)-2,1)="3","Bracelet",IF(MID(F5589,LEN(F5589)-2,1)="4","Ring",IF(MID(F5589,LEN(F5589)-2,1)="5","Anklet","")))))</x:f>
        <x:v>Earring</x:v>
      </x:c>
      <x:c r="H5589" s="281">
        <x:v>1</x:v>
      </x:c>
      <x:c r="I5589" s="495"/>
      <x:c r="J5589" s="240" t="s">
        <x:v>10384</x:v>
      </x:c>
      <x:c r="K5589" s="240">
        <x:v>140</x:v>
      </x:c>
    </x:row>
    <x:row r="5590" spans="3:11">
      <x:c r="C5590" s="241" t="s">
        <x:v>7705</x:v>
      </x:c>
      <x:c r="D5590" s="240" t="str">
        <x:f t="shared" si="170"/>
        <x:v>Ring</x:v>
      </x:c>
      <x:c r="E5590" s="240">
        <x:v>1</x:v>
      </x:c>
      <x:c r="F5590" s="280" t="s">
        <x:v>6123</x:v>
      </x:c>
      <x:c r="G5590" s="281" t="str">
        <x:f>IF(MID(F5590,LEN(F5590)-2,1)="1","Earring",IF(MID(F5590,LEN(F5590)-2,1)="2","Necklace",IF(MID(F5590,LEN(F5590)-2,1)="3","Bracelet",IF(MID(F5590,LEN(F5590)-2,1)="4","Ring",IF(MID(F5590,LEN(F5590)-2,1)="5","Anklet","")))))</x:f>
        <x:v>Earring</x:v>
      </x:c>
      <x:c r="H5590" s="281">
        <x:v>2</x:v>
      </x:c>
      <x:c r="I5590" s="495" t="s">
        <x:v>10339</x:v>
      </x:c>
      <x:c r="J5590" s="240" t="s">
        <x:v>10384</x:v>
      </x:c>
      <x:c r="K5590" s="240">
        <x:v>150</x:v>
      </x:c>
    </x:row>
    <x:row r="5591" spans="3:11">
      <x:c r="C5591" s="241" t="s">
        <x:v>5977</x:v>
      </x:c>
      <x:c r="D5591" s="240" t="str">
        <x:f t="shared" si="170"/>
        <x:v>Ring</x:v>
      </x:c>
      <x:c r="E5591" s="240">
        <x:v>1</x:v>
      </x:c>
      <x:c r="F5591" s="280" t="s">
        <x:v>9030</x:v>
      </x:c>
      <x:c r="G5591" s="281" t="str">
        <x:f>IF(MID(F5591,LEN(F5591)-2,1)="1","Earring",IF(MID(F5591,LEN(F5591)-2,1)="2","Necklace",IF(MID(F5591,LEN(F5591)-2,1)="3","Bracelet",IF(MID(F5591,LEN(F5591)-2,1)="4","Ring",IF(MID(F5591,LEN(F5591)-2,1)="5","Anklet","")))))</x:f>
        <x:v>Earring</x:v>
      </x:c>
      <x:c r="H5591" s="281">
        <x:v>1</x:v>
      </x:c>
      <x:c r="I5591" s="495"/>
      <x:c r="J5591" s="240" t="s">
        <x:v>4183</x:v>
      </x:c>
      <x:c r="K5591" s="240">
        <x:v>220</x:v>
      </x:c>
    </x:row>
    <x:row r="5592" spans="3:11">
      <x:c r="C5592" s="241" t="s">
        <x:v>8130</x:v>
      </x:c>
      <x:c r="D5592" s="240" t="str">
        <x:f t="shared" si="170"/>
        <x:v>Ring</x:v>
      </x:c>
      <x:c r="E5592" s="240">
        <x:v>1</x:v>
      </x:c>
      <x:c r="F5592" s="280" t="s">
        <x:v>1967</x:v>
      </x:c>
      <x:c r="G5592" s="281" t="str">
        <x:f>IF(MID(F5592,LEN(F5592)-2,1)="1","Earring",IF(MID(F5592,LEN(F5592)-2,1)="2","Necklace",IF(MID(F5592,LEN(F5592)-2,1)="3","Bracelet",IF(MID(F5592,LEN(F5592)-2,1)="4","Ring",IF(MID(F5592,LEN(F5592)-2,1)="5","Anklet","")))))</x:f>
        <x:v>Earring</x:v>
      </x:c>
      <x:c r="H5592" s="281">
        <x:v>1</x:v>
      </x:c>
      <x:c r="I5592" s="495" t="s">
        <x:v>6487</x:v>
      </x:c>
      <x:c r="J5592" s="240" t="s">
        <x:v>4183</x:v>
      </x:c>
      <x:c r="K5592" s="240">
        <x:v>230</x:v>
      </x:c>
    </x:row>
    <x:row r="5593" spans="3:11">
      <x:c r="C5593" s="241" t="s">
        <x:v>5949</x:v>
      </x:c>
      <x:c r="D5593" s="240" t="str">
        <x:f t="shared" si="170"/>
        <x:v>Ring</x:v>
      </x:c>
      <x:c r="E5593" s="240">
        <x:v>1</x:v>
      </x:c>
      <x:c r="F5593" s="280" t="s">
        <x:v>2329</x:v>
      </x:c>
      <x:c r="G5593" s="281" t="str">
        <x:f>IF(MID(F5593,LEN(F5593)-2,1)="1","Earring",IF(MID(F5593,LEN(F5593)-2,1)="2","Necklace",IF(MID(F5593,LEN(F5593)-2,1)="3","Bracelet",IF(MID(F5593,LEN(F5593)-2,1)="4","Ring",IF(MID(F5593,LEN(F5593)-2,1)="5","Anklet","")))))</x:f>
        <x:v>Necklace</x:v>
      </x:c>
      <x:c r="H5593" s="281">
        <x:v>1</x:v>
      </x:c>
      <x:c r="I5593" s="495"/>
      <x:c r="J5593" s="240" t="s">
        <x:v>9854</x:v>
      </x:c>
      <x:c r="K5593" s="240">
        <x:v>270</x:v>
      </x:c>
    </x:row>
    <x:row r="5594" spans="3:11">
      <x:c r="C5594" s="241" t="s">
        <x:v>11580</x:v>
      </x:c>
      <x:c r="D5594" s="240" t="str">
        <x:f t="shared" si="170"/>
        <x:v>Ring</x:v>
      </x:c>
      <x:c r="E5594" s="240">
        <x:v>1</x:v>
      </x:c>
      <x:c r="F5594" s="280" t="s">
        <x:v>7972</x:v>
      </x:c>
      <x:c r="G5594" s="281" t="str">
        <x:f>IF(MID(F5594,LEN(F5594)-2,1)="1","Earring",IF(MID(F5594,LEN(F5594)-2,1)="2","Necklace",IF(MID(F5594,LEN(F5594)-2,1)="3","Bracelet",IF(MID(F5594,LEN(F5594)-2,1)="4","Ring",IF(MID(F5594,LEN(F5594)-2,1)="5","Anklet","")))))</x:f>
        <x:v>Necklace</x:v>
      </x:c>
      <x:c r="H5594" s="281">
        <x:v>1</x:v>
      </x:c>
      <x:c r="I5594" s="495"/>
      <x:c r="J5594" s="240" t="s">
        <x:v>9854</x:v>
      </x:c>
      <x:c r="K5594" s="240">
        <x:v>450</x:v>
      </x:c>
    </x:row>
    <x:row r="5595" spans="5:5">
      <x:c r="E5595" s="240">
        <x:f>SUM(E5572:E5594)</x:f>
        <x:v>24</x:v>
      </x:c>
    </x:row>
    <x:row r="5596" spans="1:11">
      <x:c r="A5596" s="232">
        <x:v>46098</x:v>
      </x:c>
      <x:c r="B5596" s="499" t="s">
        <x:v>10377</x:v>
      </x:c>
      <x:c r="C5596" s="241" t="s">
        <x:v>7790</x:v>
      </x:c>
      <x:c r="D5596" s="240" t="str">
        <x:f>IF(MID(C5596,LEN(C5596)-2,1)="1","Earring",IF(MID(C5596,LEN(C5596)-2,1)="2","Necklace",IF(MID(C5596,LEN(C5596)-2,1)="3","Bracelet",IF(MID(C5596,LEN(C5596)-2,1)="4","Ring",IF(MID(C5596,LEN(C5596)-2,1)="5","Anklet","")))))</x:f>
        <x:v>Anklet</x:v>
      </x:c>
      <x:c r="E5596" s="240">
        <x:v>1</x:v>
      </x:c>
      <x:c r="F5596" s="283" t="s">
        <x:v>9011</x:v>
      </x:c>
      <x:c r="G5596" s="284" t="str">
        <x:f>IF(MID(F5596,LEN(F5596)-2,1)="1","Earring",IF(MID(F5596,LEN(F5596)-2,1)="2","Necklace",IF(MID(F5596,LEN(F5596)-2,1)="3","Bracelet",IF(MID(F5596,LEN(F5596)-2,1)="4","Ring",IF(MID(F5596,LEN(F5596)-2,1)="5","Anklet","")))))</x:f>
        <x:v>Bracelet</x:v>
      </x:c>
      <x:c r="H5596" s="284">
        <x:v>1</x:v>
      </x:c>
      <x:c r="I5596" s="495" t="s">
        <x:v>6487</x:v>
      </x:c>
      <x:c r="J5596" s="240" t="s">
        <x:v>10384</x:v>
      </x:c>
      <x:c r="K5596" s="240">
        <x:v>160</x:v>
      </x:c>
    </x:row>
    <x:row r="5597" spans="3:11">
      <x:c r="C5597" s="241" t="s">
        <x:v>2442</x:v>
      </x:c>
      <x:c r="D5597" s="240" t="s">
        <x:v>4007</x:v>
      </x:c>
      <x:c r="E5597" s="240">
        <x:v>1</x:v>
      </x:c>
      <x:c r="F5597" s="283" t="s">
        <x:v>4429</x:v>
      </x:c>
      <x:c r="G5597" s="284" t="str">
        <x:f>IF(MID(F5597,LEN(F5597)-2,1)="1","Earring",IF(MID(F5597,LEN(F5597)-2,1)="2","Necklace",IF(MID(F5597,LEN(F5597)-2,1)="3","Bracelet",IF(MID(F5597,LEN(F5597)-2,1)="4","Ring",IF(MID(F5597,LEN(F5597)-2,1)="5","Anklet","")))))</x:f>
        <x:v>Earring</x:v>
      </x:c>
      <x:c r="H5597" s="284">
        <x:v>1</x:v>
      </x:c>
      <x:c r="I5597" s="495"/>
      <x:c r="J5597" s="240" t="s">
        <x:v>4183</x:v>
      </x:c>
      <x:c r="K5597" s="240">
        <x:v>160</x:v>
      </x:c>
    </x:row>
    <x:row r="5598" spans="3:11">
      <x:c r="C5598" s="241" t="s">
        <x:v>7527</x:v>
      </x:c>
      <x:c r="D5598" s="240" t="s">
        <x:v>4007</x:v>
      </x:c>
      <x:c r="E5598" s="240">
        <x:v>1</x:v>
      </x:c>
      <x:c r="F5598" s="283" t="s">
        <x:v>9059</x:v>
      </x:c>
      <x:c r="G5598" s="284" t="str">
        <x:f>IF(MID(F5598,LEN(F5598)-2,1)="1","Earring",IF(MID(F5598,LEN(F5598)-2,1)="2","Necklace",IF(MID(F5598,LEN(F5598)-2,1)="3","Bracelet",IF(MID(F5598,LEN(F5598)-2,1)="4","Ring",IF(MID(F5598,LEN(F5598)-2,1)="5","Anklet","")))))</x:f>
        <x:v>Earring</x:v>
      </x:c>
      <x:c r="H5598" s="284">
        <x:v>1</x:v>
      </x:c>
      <x:c r="I5598" s="495"/>
      <x:c r="J5598" s="240" t="s">
        <x:v>4183</x:v>
      </x:c>
      <x:c r="K5598" s="240">
        <x:v>170</x:v>
      </x:c>
    </x:row>
    <x:row r="5599" spans="3:11">
      <x:c r="C5599" s="241" t="s">
        <x:v>9198</x:v>
      </x:c>
      <x:c r="D5599" s="240" t="s">
        <x:v>4007</x:v>
      </x:c>
      <x:c r="E5599" s="240">
        <x:v>1</x:v>
      </x:c>
      <x:c r="F5599" s="283" t="s">
        <x:v>6107</x:v>
      </x:c>
      <x:c r="G5599" s="284" t="str">
        <x:f>IF(MID(F5599,LEN(F5599)-2,1)="1","Earring",IF(MID(F5599,LEN(F5599)-2,1)="2","Necklace",IF(MID(F5599,LEN(F5599)-2,1)="3","Bracelet",IF(MID(F5599,LEN(F5599)-2,1)="4","Ring",IF(MID(F5599,LEN(F5599)-2,1)="5","Anklet","")))))</x:f>
        <x:v>Earring</x:v>
      </x:c>
      <x:c r="H5599" s="284">
        <x:v>1</x:v>
      </x:c>
      <x:c r="I5599" s="495"/>
      <x:c r="J5599" s="240" t="s">
        <x:v>12607</x:v>
      </x:c>
      <x:c r="K5599" s="240">
        <x:v>140</x:v>
      </x:c>
    </x:row>
    <x:row r="5600" spans="3:11">
      <x:c r="C5600" s="241" t="s">
        <x:v>5839</x:v>
      </x:c>
      <x:c r="D5600" s="240" t="s">
        <x:v>4007</x:v>
      </x:c>
      <x:c r="E5600" s="240">
        <x:v>1</x:v>
      </x:c>
      <x:c r="F5600" s="283" t="s">
        <x:v>12423</x:v>
      </x:c>
      <x:c r="G5600" s="284" t="str">
        <x:f>IF(MID(F5600,LEN(F5600)-2,1)="1","Earring",IF(MID(F5600,LEN(F5600)-2,1)="2","Necklace",IF(MID(F5600,LEN(F5600)-2,1)="3","Bracelet",IF(MID(F5600,LEN(F5600)-2,1)="4","Ring",IF(MID(F5600,LEN(F5600)-2,1)="5","Anklet","")))))</x:f>
        <x:v>Earring</x:v>
      </x:c>
      <x:c r="H5600" s="284">
        <x:v>1</x:v>
      </x:c>
      <x:c r="I5600" s="495" t="s">
        <x:v>10339</x:v>
      </x:c>
      <x:c r="J5600" s="240" t="s">
        <x:v>4183</x:v>
      </x:c>
      <x:c r="K5600" s="240">
        <x:v>190</x:v>
      </x:c>
    </x:row>
    <x:row r="5601" spans="3:11">
      <x:c r="C5601" s="241" t="s">
        <x:v>11172</x:v>
      </x:c>
      <x:c r="D5601" s="240" t="s">
        <x:v>4007</x:v>
      </x:c>
      <x:c r="E5601" s="240">
        <x:v>2</x:v>
      </x:c>
      <x:c r="F5601" s="283" t="s">
        <x:v>8475</x:v>
      </x:c>
      <x:c r="G5601" s="284" t="str">
        <x:f>IF(MID(F5601,LEN(F5601)-2,1)="1","Earring",IF(MID(F5601,LEN(F5601)-2,1)="2","Necklace",IF(MID(F5601,LEN(F5601)-2,1)="3","Bracelet",IF(MID(F5601,LEN(F5601)-2,1)="4","Ring",IF(MID(F5601,LEN(F5601)-2,1)="5","Anklet","")))))</x:f>
        <x:v>Earring</x:v>
      </x:c>
      <x:c r="H5601" s="284">
        <x:v>1</x:v>
      </x:c>
      <x:c r="I5601" s="495" t="s">
        <x:v>6487</x:v>
      </x:c>
      <x:c r="J5601" s="240" t="s">
        <x:v>3797</x:v>
      </x:c>
      <x:c r="K5601" s="240">
        <x:v>160</x:v>
      </x:c>
    </x:row>
    <x:row r="5602" spans="3:11">
      <x:c r="C5602" s="241" t="s">
        <x:v>2630</x:v>
      </x:c>
      <x:c r="D5602" s="240" t="s">
        <x:v>4007</x:v>
      </x:c>
      <x:c r="E5602" s="240">
        <x:v>2</x:v>
      </x:c>
      <x:c r="F5602" s="283" t="s">
        <x:v>4352</x:v>
      </x:c>
      <x:c r="G5602" s="284" t="str">
        <x:f>IF(MID(F5602,LEN(F5602)-2,1)="1","Earring",IF(MID(F5602,LEN(F5602)-2,1)="2","Necklace",IF(MID(F5602,LEN(F5602)-2,1)="3","Bracelet",IF(MID(F5602,LEN(F5602)-2,1)="4","Ring",IF(MID(F5602,LEN(F5602)-2,1)="5","Anklet","")))))</x:f>
        <x:v>Earring</x:v>
      </x:c>
      <x:c r="H5602" s="284">
        <x:v>1</x:v>
      </x:c>
      <x:c r="I5602" s="495" t="s">
        <x:v>10339</x:v>
      </x:c>
      <x:c r="J5602" s="240" t="s">
        <x:v>4183</x:v>
      </x:c>
      <x:c r="K5602" s="240">
        <x:v>180</x:v>
      </x:c>
    </x:row>
    <x:row r="5603" spans="3:11">
      <x:c r="C5603" s="241" t="s">
        <x:v>9011</x:v>
      </x:c>
      <x:c r="D5603" s="240" t="str">
        <x:f t="shared" ref="D5603:D5617" si="171">IF(MID(C5603,LEN(C5603)-2,1)="1","Earring",IF(MID(C5603,LEN(C5603)-2,1)="2","Necklace",IF(MID(C5603,LEN(C5603)-2,1)="3","Bracelet",IF(MID(C5603,LEN(C5603)-2,1)="4","Ring",IF(MID(C5603,LEN(C5603)-2,1)="5","Anklet","")))))</x:f>
        <x:v>Bracelet</x:v>
      </x:c>
      <x:c r="E5603" s="240">
        <x:v>1</x:v>
      </x:c>
      <x:c r="F5603" s="283" t="s">
        <x:v>9209</x:v>
      </x:c>
      <x:c r="G5603" s="284" t="str">
        <x:f>IF(MID(F5603,LEN(F5603)-2,1)="1","Earring",IF(MID(F5603,LEN(F5603)-2,1)="2","Necklace",IF(MID(F5603,LEN(F5603)-2,1)="3","Bracelet",IF(MID(F5603,LEN(F5603)-2,1)="4","Ring",IF(MID(F5603,LEN(F5603)-2,1)="5","Anklet","")))))</x:f>
        <x:v>Earring</x:v>
      </x:c>
      <x:c r="H5603" s="284">
        <x:v>1</x:v>
      </x:c>
      <x:c r="I5603" s="495" t="s">
        <x:v>6487</x:v>
      </x:c>
      <x:c r="J5603" s="240" t="s">
        <x:v>4183</x:v>
      </x:c>
      <x:c r="K5603" s="240">
        <x:v>150</x:v>
      </x:c>
    </x:row>
    <x:row r="5604" spans="3:11">
      <x:c r="C5604" s="241" t="s">
        <x:v>4398</x:v>
      </x:c>
      <x:c r="D5604" s="240" t="str">
        <x:f t="shared" si="171"/>
        <x:v>Bracelet</x:v>
      </x:c>
      <x:c r="E5604" s="240">
        <x:v>1</x:v>
      </x:c>
      <x:c r="F5604" s="283" t="s">
        <x:v>4398</x:v>
      </x:c>
      <x:c r="G5604" s="284" t="str">
        <x:f>IF(MID(F5604,LEN(F5604)-2,1)="1","Earring",IF(MID(F5604,LEN(F5604)-2,1)="2","Necklace",IF(MID(F5604,LEN(F5604)-2,1)="3","Bracelet",IF(MID(F5604,LEN(F5604)-2,1)="4","Ring",IF(MID(F5604,LEN(F5604)-2,1)="5","Anklet","")))))</x:f>
        <x:v>Bracelet</x:v>
      </x:c>
      <x:c r="H5604" s="284">
        <x:v>1</x:v>
      </x:c>
      <x:c r="I5604" s="495" t="s">
        <x:v>10339</x:v>
      </x:c>
      <x:c r="J5604" s="240" t="s">
        <x:v>10384</x:v>
      </x:c>
      <x:c r="K5604" s="240">
        <x:v>140</x:v>
      </x:c>
    </x:row>
    <x:row r="5605" spans="3:11">
      <x:c r="C5605" s="241" t="s">
        <x:v>5952</x:v>
      </x:c>
      <x:c r="D5605" s="240" t="str">
        <x:f t="shared" si="171"/>
        <x:v>Bracelet</x:v>
      </x:c>
      <x:c r="E5605" s="240">
        <x:v>1</x:v>
      </x:c>
      <x:c r="F5605" s="283" t="s">
        <x:v>2068</x:v>
      </x:c>
      <x:c r="G5605" s="284" t="str">
        <x:f>IF(MID(F5605,LEN(F5605)-2,1)="1","Earring",IF(MID(F5605,LEN(F5605)-2,1)="2","Necklace",IF(MID(F5605,LEN(F5605)-2,1)="3","Bracelet",IF(MID(F5605,LEN(F5605)-2,1)="4","Ring",IF(MID(F5605,LEN(F5605)-2,1)="5","Anklet","")))))</x:f>
        <x:v>Necklace</x:v>
      </x:c>
      <x:c r="H5605" s="284">
        <x:v>1</x:v>
      </x:c>
      <x:c r="I5605" s="495" t="s">
        <x:v>10339</x:v>
      </x:c>
      <x:c r="J5605" s="240" t="s">
        <x:v>10384</x:v>
      </x:c>
      <x:c r="K5605" s="240">
        <x:v>150</x:v>
      </x:c>
    </x:row>
    <x:row r="5606" spans="3:11">
      <x:c r="C5606" s="241" t="s">
        <x:v>5988</x:v>
      </x:c>
      <x:c r="D5606" s="240" t="str">
        <x:f t="shared" si="171"/>
        <x:v>Bracelet</x:v>
      </x:c>
      <x:c r="E5606" s="240">
        <x:v>1</x:v>
      </x:c>
      <x:c r="F5606" s="283" t="s">
        <x:v>5952</x:v>
      </x:c>
      <x:c r="G5606" s="284" t="str">
        <x:f>IF(MID(F5606,LEN(F5606)-2,1)="1","Earring",IF(MID(F5606,LEN(F5606)-2,1)="2","Necklace",IF(MID(F5606,LEN(F5606)-2,1)="3","Bracelet",IF(MID(F5606,LEN(F5606)-2,1)="4","Ring",IF(MID(F5606,LEN(F5606)-2,1)="5","Anklet","")))))</x:f>
        <x:v>Bracelet</x:v>
      </x:c>
      <x:c r="H5606" s="284">
        <x:v>1</x:v>
      </x:c>
      <x:c r="I5606" s="495" t="s">
        <x:v>6487</x:v>
      </x:c>
      <x:c r="J5606" s="240" t="s">
        <x:v>12607</x:v>
      </x:c>
      <x:c r="K5606" s="240">
        <x:v>280</x:v>
      </x:c>
    </x:row>
    <x:row r="5607" spans="3:11">
      <x:c r="C5607" s="241" t="s">
        <x:v>8364</x:v>
      </x:c>
      <x:c r="D5607" s="240" t="str">
        <x:f t="shared" si="171"/>
        <x:v>Bracelet</x:v>
      </x:c>
      <x:c r="E5607" s="240">
        <x:v>1</x:v>
      </x:c>
      <x:c r="F5607" s="283" t="s">
        <x:v>8481</x:v>
      </x:c>
      <x:c r="G5607" s="284" t="str">
        <x:f>IF(MID(F5607,LEN(F5607)-2,1)="1","Earring",IF(MID(F5607,LEN(F5607)-2,1)="2","Necklace",IF(MID(F5607,LEN(F5607)-2,1)="3","Bracelet",IF(MID(F5607,LEN(F5607)-2,1)="4","Ring",IF(MID(F5607,LEN(F5607)-2,1)="5","Anklet","")))))</x:f>
        <x:v>Ring</x:v>
      </x:c>
      <x:c r="H5607" s="284">
        <x:v>1</x:v>
      </x:c>
      <x:c r="I5607" s="495"/>
      <x:c r="J5607" s="240" t="s">
        <x:v>4183</x:v>
      </x:c>
      <x:c r="K5607" s="240">
        <x:v>180</x:v>
      </x:c>
    </x:row>
    <x:row r="5608" spans="3:11">
      <x:c r="C5608" s="241" t="s">
        <x:v>4429</x:v>
      </x:c>
      <x:c r="D5608" s="240" t="str">
        <x:f t="shared" si="171"/>
        <x:v>Earring</x:v>
      </x:c>
      <x:c r="E5608" s="240">
        <x:v>1</x:v>
      </x:c>
      <x:c r="F5608" s="283" t="s">
        <x:v>7790</x:v>
      </x:c>
      <x:c r="G5608" s="284" t="str">
        <x:f>IF(MID(F5608,LEN(F5608)-2,1)="1","Earring",IF(MID(F5608,LEN(F5608)-2,1)="2","Necklace",IF(MID(F5608,LEN(F5608)-2,1)="3","Bracelet",IF(MID(F5608,LEN(F5608)-2,1)="4","Ring",IF(MID(F5608,LEN(F5608)-2,1)="5","Anklet","")))))</x:f>
        <x:v>Anklet</x:v>
      </x:c>
      <x:c r="H5608" s="284">
        <x:v>1</x:v>
      </x:c>
      <x:c r="I5608" s="495"/>
      <x:c r="J5608" s="240" t="s">
        <x:v>10384</x:v>
      </x:c>
      <x:c r="K5608" s="240">
        <x:v>140</x:v>
      </x:c>
    </x:row>
    <x:row r="5609" spans="3:11">
      <x:c r="C5609" s="241" t="s">
        <x:v>9059</x:v>
      </x:c>
      <x:c r="D5609" s="240" t="str">
        <x:f t="shared" si="171"/>
        <x:v>Earring</x:v>
      </x:c>
      <x:c r="E5609" s="240">
        <x:v>1</x:v>
      </x:c>
      <x:c r="F5609" s="283" t="s">
        <x:v>11249</x:v>
      </x:c>
      <x:c r="G5609" s="284" t="str">
        <x:f>IF(MID(F5609,LEN(F5609)-2,1)="1","Earring",IF(MID(F5609,LEN(F5609)-2,1)="2","Necklace",IF(MID(F5609,LEN(F5609)-2,1)="3","Bracelet",IF(MID(F5609,LEN(F5609)-2,1)="4","Ring",IF(MID(F5609,LEN(F5609)-2,1)="5","Anklet","")))))</x:f>
        <x:v>Necklace</x:v>
      </x:c>
      <x:c r="H5609" s="284">
        <x:v>1</x:v>
      </x:c>
      <x:c r="I5609" s="495" t="s">
        <x:v>6487</x:v>
      </x:c>
      <x:c r="J5609" s="240" t="s">
        <x:v>10384</x:v>
      </x:c>
      <x:c r="K5609" s="240">
        <x:v>170</x:v>
      </x:c>
    </x:row>
    <x:row r="5610" spans="3:11">
      <x:c r="C5610" s="241" t="s">
        <x:v>6107</x:v>
      </x:c>
      <x:c r="D5610" s="240" t="str">
        <x:f t="shared" si="171"/>
        <x:v>Earring</x:v>
      </x:c>
      <x:c r="E5610" s="240">
        <x:v>1</x:v>
      </x:c>
      <x:c r="F5610" s="283" t="s">
        <x:v>2442</x:v>
      </x:c>
      <x:c r="G5610" s="284" t="s">
        <x:v>4007</x:v>
      </x:c>
      <x:c r="H5610" s="284">
        <x:v>1</x:v>
      </x:c>
      <x:c r="I5610" s="495"/>
      <x:c r="J5610" s="240" t="s">
        <x:v>10384</x:v>
      </x:c>
      <x:c r="K5610" s="240">
        <x:v>190</x:v>
      </x:c>
    </x:row>
    <x:row r="5611" spans="3:11">
      <x:c r="C5611" s="241" t="s">
        <x:v>12423</x:v>
      </x:c>
      <x:c r="D5611" s="240" t="str">
        <x:f t="shared" si="171"/>
        <x:v>Earring</x:v>
      </x:c>
      <x:c r="E5611" s="240">
        <x:v>1</x:v>
      </x:c>
      <x:c r="F5611" s="283" t="s">
        <x:v>7527</x:v>
      </x:c>
      <x:c r="G5611" s="284" t="s">
        <x:v>4007</x:v>
      </x:c>
      <x:c r="H5611" s="284">
        <x:v>1</x:v>
      </x:c>
      <x:c r="I5611" s="495"/>
      <x:c r="J5611" s="240" t="s">
        <x:v>10384</x:v>
      </x:c>
      <x:c r="K5611" s="240">
        <x:v>190</x:v>
      </x:c>
    </x:row>
    <x:row r="5612" spans="3:11">
      <x:c r="C5612" s="241" t="s">
        <x:v>8475</x:v>
      </x:c>
      <x:c r="D5612" s="240" t="str">
        <x:f t="shared" si="171"/>
        <x:v>Earring</x:v>
      </x:c>
      <x:c r="E5612" s="240">
        <x:v>1</x:v>
      </x:c>
      <x:c r="F5612" s="283" t="s">
        <x:v>2751</x:v>
      </x:c>
      <x:c r="G5612" s="284" t="str">
        <x:f>IF(MID(F5612,LEN(F5612)-2,1)="1","Earring",IF(MID(F5612,LEN(F5612)-2,1)="2","Necklace",IF(MID(F5612,LEN(F5612)-2,1)="3","Bracelet",IF(MID(F5612,LEN(F5612)-2,1)="4","Ring",IF(MID(F5612,LEN(F5612)-2,1)="5","Anklet","")))))</x:f>
        <x:v>Earring</x:v>
      </x:c>
      <x:c r="H5612" s="284">
        <x:v>1</x:v>
      </x:c>
      <x:c r="I5612" s="495"/>
      <x:c r="J5612" s="240" t="s">
        <x:v>4183</x:v>
      </x:c>
      <x:c r="K5612" s="240">
        <x:v>160</x:v>
      </x:c>
    </x:row>
    <x:row r="5613" spans="3:11">
      <x:c r="C5613" s="241" t="s">
        <x:v>4352</x:v>
      </x:c>
      <x:c r="D5613" s="240" t="str">
        <x:f t="shared" si="171"/>
        <x:v>Earring</x:v>
      </x:c>
      <x:c r="E5613" s="240">
        <x:v>1</x:v>
      </x:c>
      <x:c r="F5613" s="283" t="s">
        <x:v>2042</x:v>
      </x:c>
      <x:c r="G5613" s="284" t="str">
        <x:f>IF(MID(F5613,LEN(F5613)-2,1)="1","Earring",IF(MID(F5613,LEN(F5613)-2,1)="2","Necklace",IF(MID(F5613,LEN(F5613)-2,1)="3","Bracelet",IF(MID(F5613,LEN(F5613)-2,1)="4","Ring",IF(MID(F5613,LEN(F5613)-2,1)="5","Anklet","")))))</x:f>
        <x:v>Necklace</x:v>
      </x:c>
      <x:c r="H5613" s="284">
        <x:v>1</x:v>
      </x:c>
      <x:c r="I5613" s="495" t="s">
        <x:v>6487</x:v>
      </x:c>
      <x:c r="J5613" s="240" t="s">
        <x:v>4183</x:v>
      </x:c>
      <x:c r="K5613" s="240">
        <x:v>260</x:v>
      </x:c>
    </x:row>
    <x:row r="5614" spans="3:11">
      <x:c r="C5614" s="241" t="s">
        <x:v>9209</x:v>
      </x:c>
      <x:c r="D5614" s="240" t="str">
        <x:f t="shared" si="171"/>
        <x:v>Earring</x:v>
      </x:c>
      <x:c r="E5614" s="240">
        <x:v>1</x:v>
      </x:c>
      <x:c r="F5614" s="283" t="s">
        <x:v>5949</x:v>
      </x:c>
      <x:c r="G5614" s="284" t="str">
        <x:f>IF(MID(F5614,LEN(F5614)-2,1)="1","Earring",IF(MID(F5614,LEN(F5614)-2,1)="2","Necklace",IF(MID(F5614,LEN(F5614)-2,1)="3","Bracelet",IF(MID(F5614,LEN(F5614)-2,1)="4","Ring",IF(MID(F5614,LEN(F5614)-2,1)="5","Anklet","")))))</x:f>
        <x:v>Ring</x:v>
      </x:c>
      <x:c r="H5614" s="284">
        <x:v>1</x:v>
      </x:c>
      <x:c r="I5614" s="495" t="s">
        <x:v>6487</x:v>
      </x:c>
      <x:c r="J5614" s="240" t="s">
        <x:v>9854</x:v>
      </x:c>
      <x:c r="K5614" s="240">
        <x:v>150</x:v>
      </x:c>
    </x:row>
    <x:row r="5615" spans="3:11">
      <x:c r="C5615" s="241" t="s">
        <x:v>2751</x:v>
      </x:c>
      <x:c r="D5615" s="240" t="str">
        <x:f t="shared" si="171"/>
        <x:v>Earring</x:v>
      </x:c>
      <x:c r="E5615" s="240">
        <x:v>1</x:v>
      </x:c>
      <x:c r="F5615" s="283" t="s">
        <x:v>2496</x:v>
      </x:c>
      <x:c r="G5615" s="284" t="str">
        <x:f>IF(MID(F5615,LEN(F5615)-2,1)="1","Earring",IF(MID(F5615,LEN(F5615)-2,1)="2","Necklace",IF(MID(F5615,LEN(F5615)-2,1)="3","Bracelet",IF(MID(F5615,LEN(F5615)-2,1)="4","Ring",IF(MID(F5615,LEN(F5615)-2,1)="5","Anklet","")))))</x:f>
        <x:v>Necklace</x:v>
      </x:c>
      <x:c r="H5615" s="284">
        <x:v>1</x:v>
      </x:c>
      <x:c r="I5615" s="495"/>
      <x:c r="J5615" s="240" t="s">
        <x:v>10384</x:v>
      </x:c>
      <x:c r="K5615" s="240">
        <x:v>150</x:v>
      </x:c>
    </x:row>
    <x:row r="5616" spans="3:11">
      <x:c r="C5616" s="241" t="s">
        <x:v>9192</x:v>
      </x:c>
      <x:c r="D5616" s="240" t="str">
        <x:f t="shared" si="171"/>
        <x:v>Earring</x:v>
      </x:c>
      <x:c r="E5616" s="240">
        <x:v>1</x:v>
      </x:c>
      <x:c r="F5616" s="280" t="s">
        <x:v>5988</x:v>
      </x:c>
      <x:c r="G5616" s="281" t="str">
        <x:f>IF(MID(F5616,LEN(F5616)-2,1)="1","Earring",IF(MID(F5616,LEN(F5616)-2,1)="2","Necklace",IF(MID(F5616,LEN(F5616)-2,1)="3","Bracelet",IF(MID(F5616,LEN(F5616)-2,1)="4","Ring",IF(MID(F5616,LEN(F5616)-2,1)="5","Anklet","")))))</x:f>
        <x:v>Bracelet</x:v>
      </x:c>
      <x:c r="H5616" s="281">
        <x:v>1</x:v>
      </x:c>
      <x:c r="I5616" s="495" t="s">
        <x:v>10339</x:v>
      </x:c>
      <x:c r="J5616" s="240" t="s">
        <x:v>10384</x:v>
      </x:c>
      <x:c r="K5616" s="240">
        <x:v>160</x:v>
      </x:c>
    </x:row>
    <x:row r="5617" spans="3:11">
      <x:c r="C5617" s="241" t="s">
        <x:v>6100</x:v>
      </x:c>
      <x:c r="D5617" s="240" t="str">
        <x:f t="shared" si="171"/>
        <x:v>Earring</x:v>
      </x:c>
      <x:c r="E5617" s="240">
        <x:v>1</x:v>
      </x:c>
      <x:c r="F5617" s="280" t="s">
        <x:v>9192</x:v>
      </x:c>
      <x:c r="G5617" s="281" t="str">
        <x:f>IF(MID(F5617,LEN(F5617)-2,1)="1","Earring",IF(MID(F5617,LEN(F5617)-2,1)="2","Necklace",IF(MID(F5617,LEN(F5617)-2,1)="3","Bracelet",IF(MID(F5617,LEN(F5617)-2,1)="4","Ring",IF(MID(F5617,LEN(F5617)-2,1)="5","Anklet","")))))</x:f>
        <x:v>Earring</x:v>
      </x:c>
      <x:c r="H5617" s="281">
        <x:v>1</x:v>
      </x:c>
      <x:c r="I5617" s="495" t="s">
        <x:v>6487</x:v>
      </x:c>
      <x:c r="J5617" s="240" t="s">
        <x:v>4183</x:v>
      </x:c>
      <x:c r="K5617" s="240">
        <x:v>150</x:v>
      </x:c>
    </x:row>
    <x:row r="5618" spans="3:11">
      <x:c r="C5618" s="241" t="s">
        <x:v>8430</x:v>
      </x:c>
      <x:c r="D5618" s="240" t="s">
        <x:v>9210</x:v>
      </x:c>
      <x:c r="E5618" s="240">
        <x:v>1</x:v>
      </x:c>
      <x:c r="F5618" s="280" t="s">
        <x:v>8364</x:v>
      </x:c>
      <x:c r="G5618" s="281" t="str">
        <x:f>IF(MID(F5618,LEN(F5618)-2,1)="1","Earring",IF(MID(F5618,LEN(F5618)-2,1)="2","Necklace",IF(MID(F5618,LEN(F5618)-2,1)="3","Bracelet",IF(MID(F5618,LEN(F5618)-2,1)="4","Ring",IF(MID(F5618,LEN(F5618)-2,1)="5","Anklet","")))))</x:f>
        <x:v>Bracelet</x:v>
      </x:c>
      <x:c r="H5618" s="281">
        <x:v>1</x:v>
      </x:c>
      <x:c r="I5618" s="495" t="s">
        <x:v>10339</x:v>
      </x:c>
      <x:c r="J5618" s="240" t="s">
        <x:v>10384</x:v>
      </x:c>
      <x:c r="K5618" s="240">
        <x:v>170</x:v>
      </x:c>
    </x:row>
    <x:row r="5619" spans="3:11">
      <x:c r="C5619" s="241" t="s">
        <x:v>2068</x:v>
      </x:c>
      <x:c r="D5619" s="240" t="str">
        <x:f t="shared" ref="D5619:D5626" si="172">IF(MID(C5619,LEN(C5619)-2,1)="1","Earring",IF(MID(C5619,LEN(C5619)-2,1)="2","Necklace",IF(MID(C5619,LEN(C5619)-2,1)="3","Bracelet",IF(MID(C5619,LEN(C5619)-2,1)="4","Ring",IF(MID(C5619,LEN(C5619)-2,1)="5","Anklet","")))))</x:f>
        <x:v>Necklace</x:v>
      </x:c>
      <x:c r="E5619" s="240">
        <x:v>1</x:v>
      </x:c>
      <x:c r="F5619" s="280" t="s">
        <x:v>9198</x:v>
      </x:c>
      <x:c r="G5619" s="281" t="s">
        <x:v>4007</x:v>
      </x:c>
      <x:c r="H5619" s="281">
        <x:v>1</x:v>
      </x:c>
      <x:c r="I5619" s="495" t="s">
        <x:v>10339</x:v>
      </x:c>
      <x:c r="J5619" s="240" t="s">
        <x:v>10384</x:v>
      </x:c>
      <x:c r="K5619" s="240">
        <x:v>190</x:v>
      </x:c>
    </x:row>
    <x:row r="5620" spans="3:11">
      <x:c r="C5620" s="241" t="s">
        <x:v>11249</x:v>
      </x:c>
      <x:c r="D5620" s="240" t="str">
        <x:f t="shared" si="172"/>
        <x:v>Necklace</x:v>
      </x:c>
      <x:c r="E5620" s="240">
        <x:v>1</x:v>
      </x:c>
      <x:c r="F5620" s="280" t="s">
        <x:v>6100</x:v>
      </x:c>
      <x:c r="G5620" s="281" t="str">
        <x:f>IF(MID(F5620,LEN(F5620)-2,1)="1","Earring",IF(MID(F5620,LEN(F5620)-2,1)="2","Necklace",IF(MID(F5620,LEN(F5620)-2,1)="3","Bracelet",IF(MID(F5620,LEN(F5620)-2,1)="4","Ring",IF(MID(F5620,LEN(F5620)-2,1)="5","Anklet","")))))</x:f>
        <x:v>Earring</x:v>
      </x:c>
      <x:c r="H5620" s="281">
        <x:v>1</x:v>
      </x:c>
      <x:c r="I5620" s="495"/>
      <x:c r="J5620" s="240" t="s">
        <x:v>4183</x:v>
      </x:c>
      <x:c r="K5620" s="240">
        <x:v>180</x:v>
      </x:c>
    </x:row>
    <x:row r="5621" spans="3:11">
      <x:c r="C5621" s="241" t="s">
        <x:v>2042</x:v>
      </x:c>
      <x:c r="D5621" s="240" t="str">
        <x:f t="shared" si="172"/>
        <x:v>Necklace</x:v>
      </x:c>
      <x:c r="E5621" s="240">
        <x:v>1</x:v>
      </x:c>
      <x:c r="F5621" s="280" t="s">
        <x:v>5839</x:v>
      </x:c>
      <x:c r="G5621" s="281" t="s">
        <x:v>4007</x:v>
      </x:c>
      <x:c r="H5621" s="281">
        <x:v>1</x:v>
      </x:c>
      <x:c r="I5621" s="495"/>
      <x:c r="J5621" s="240" t="s">
        <x:v>9854</x:v>
      </x:c>
      <x:c r="K5621" s="240">
        <x:v>200</x:v>
      </x:c>
    </x:row>
    <x:row r="5622" spans="3:11">
      <x:c r="C5622" s="241" t="s">
        <x:v>2496</x:v>
      </x:c>
      <x:c r="D5622" s="240" t="str">
        <x:f t="shared" si="172"/>
        <x:v>Necklace</x:v>
      </x:c>
      <x:c r="E5622" s="240">
        <x:v>1</x:v>
      </x:c>
      <x:c r="F5622" s="280" t="s">
        <x:v>11172</x:v>
      </x:c>
      <x:c r="G5622" s="281" t="s">
        <x:v>4007</x:v>
      </x:c>
      <x:c r="H5622" s="281">
        <x:v>2</x:v>
      </x:c>
      <x:c r="I5622" s="495" t="s">
        <x:v>6487</x:v>
      </x:c>
      <x:c r="J5622" s="240" t="s">
        <x:v>9854</x:v>
      </x:c>
      <x:c r="K5622" s="240">
        <x:v>230</x:v>
      </x:c>
    </x:row>
    <x:row r="5623" spans="3:11">
      <x:c r="C5623" s="241" t="s">
        <x:v>11887</x:v>
      </x:c>
      <x:c r="D5623" s="240" t="str">
        <x:f t="shared" si="172"/>
        <x:v>Necklace</x:v>
      </x:c>
      <x:c r="E5623" s="240">
        <x:v>2</x:v>
      </x:c>
      <x:c r="F5623" s="280" t="s">
        <x:v>7920</x:v>
      </x:c>
      <x:c r="G5623" s="281" t="str">
        <x:f>IF(MID(F5623,LEN(F5623)-2,1)="1","Earring",IF(MID(F5623,LEN(F5623)-2,1)="2","Necklace",IF(MID(F5623,LEN(F5623)-2,1)="3","Bracelet",IF(MID(F5623,LEN(F5623)-2,1)="4","Ring",IF(MID(F5623,LEN(F5623)-2,1)="5","Anklet","")))))</x:f>
        <x:v>Ring</x:v>
      </x:c>
      <x:c r="H5623" s="281">
        <x:v>1</x:v>
      </x:c>
      <x:c r="I5623" s="495"/>
      <x:c r="J5623" s="240" t="s">
        <x:v>9854</x:v>
      </x:c>
      <x:c r="K5623" s="240">
        <x:v>130</x:v>
      </x:c>
    </x:row>
    <x:row r="5624" spans="3:11">
      <x:c r="C5624" s="241" t="s">
        <x:v>8481</x:v>
      </x:c>
      <x:c r="D5624" s="240" t="str">
        <x:f t="shared" si="172"/>
        <x:v>Ring</x:v>
      </x:c>
      <x:c r="E5624" s="240">
        <x:v>1</x:v>
      </x:c>
      <x:c r="F5624" s="280" t="s">
        <x:v>2630</x:v>
      </x:c>
      <x:c r="G5624" s="281" t="s">
        <x:v>4007</x:v>
      </x:c>
      <x:c r="H5624" s="281">
        <x:v>2</x:v>
      </x:c>
      <x:c r="I5624" s="495" t="s">
        <x:v>6487</x:v>
      </x:c>
      <x:c r="J5624" s="240" t="s">
        <x:v>9854</x:v>
      </x:c>
      <x:c r="K5624" s="240">
        <x:v>380</x:v>
      </x:c>
    </x:row>
    <x:row r="5625" spans="3:11">
      <x:c r="C5625" s="241" t="s">
        <x:v>5949</x:v>
      </x:c>
      <x:c r="D5625" s="240" t="str">
        <x:f t="shared" si="172"/>
        <x:v>Ring</x:v>
      </x:c>
      <x:c r="E5625" s="240">
        <x:v>1</x:v>
      </x:c>
      <x:c r="F5625" s="280" t="s">
        <x:v>11887</x:v>
      </x:c>
      <x:c r="G5625" s="281" t="str">
        <x:f>IF(MID(F5625,LEN(F5625)-2,1)="1","Earring",IF(MID(F5625,LEN(F5625)-2,1)="2","Necklace",IF(MID(F5625,LEN(F5625)-2,1)="3","Bracelet",IF(MID(F5625,LEN(F5625)-2,1)="4","Ring",IF(MID(F5625,LEN(F5625)-2,1)="5","Anklet","")))))</x:f>
        <x:v>Necklace</x:v>
      </x:c>
      <x:c r="H5625" s="281">
        <x:v>2</x:v>
      </x:c>
      <x:c r="I5625" s="495" t="s">
        <x:v>10339</x:v>
      </x:c>
      <x:c r="J5625" s="240" t="s">
        <x:v>9854</x:v>
      </x:c>
      <x:c r="K5625" s="240">
        <x:v>360</x:v>
      </x:c>
    </x:row>
    <x:row r="5626" spans="3:11">
      <x:c r="C5626" s="241" t="s">
        <x:v>7920</x:v>
      </x:c>
      <x:c r="D5626" s="240" t="str">
        <x:f t="shared" si="172"/>
        <x:v>Ring</x:v>
      </x:c>
      <x:c r="E5626" s="240">
        <x:v>1</x:v>
      </x:c>
      <x:c r="F5626" s="280" t="s">
        <x:v>8430</x:v>
      </x:c>
      <x:c r="G5626" s="281" t="s">
        <x:v>9210</x:v>
      </x:c>
      <x:c r="H5626" s="281">
        <x:v>1</x:v>
      </x:c>
      <x:c r="I5626" s="495"/>
      <x:c r="J5626" s="240" t="s">
        <x:v>10384</x:v>
      </x:c>
      <x:c r="K5626" s="240">
        <x:v>160</x:v>
      </x:c>
    </x:row>
    <x:row r="5627" spans="5:5">
      <x:c r="E5627" s="240">
        <x:f>SUM(E5596:E5626)</x:f>
        <x:v>34</x:v>
      </x:c>
    </x:row>
    <x:row r="5628" spans="1:11">
      <x:c r="A5628" s="232">
        <x:v>46099</x:v>
      </x:c>
      <x:c r="B5628" s="499" t="s">
        <x:v>10352</x:v>
      </x:c>
      <x:c r="C5628" s="241" t="s">
        <x:v>9272</x:v>
      </x:c>
      <x:c r="D5628" s="240" t="s">
        <x:v>4007</x:v>
      </x:c>
      <x:c r="E5628" s="240">
        <x:v>1</x:v>
      </x:c>
      <x:c r="F5628" s="283" t="s">
        <x:v>5905</x:v>
      </x:c>
      <x:c r="G5628" s="284" t="str">
        <x:f>IF(MID(F5628,LEN(F5628)-2,1)="1","Earring",IF(MID(F5628,LEN(F5628)-2,1)="2","Necklace",IF(MID(F5628,LEN(F5628)-2,1)="3","Bracelet",IF(MID(F5628,LEN(F5628)-2,1)="4","Ring",IF(MID(F5628,LEN(F5628)-2,1)="5","Anklet","")))))</x:f>
        <x:v>Bracelet</x:v>
      </x:c>
      <x:c r="H5628" s="284">
        <x:v>1</x:v>
      </x:c>
      <x:c r="I5628" s="495">
        <x:v>-1</x:v>
      </x:c>
      <x:c r="J5628" s="240" t="s">
        <x:v>4183</x:v>
      </x:c>
      <x:c r="K5628" s="240">
        <x:v>220</x:v>
      </x:c>
    </x:row>
    <x:row r="5629" spans="3:11">
      <x:c r="C5629" s="241" t="s">
        <x:v>2092</x:v>
      </x:c>
      <x:c r="D5629" s="240" t="s">
        <x:v>4007</x:v>
      </x:c>
      <x:c r="E5629" s="240">
        <x:v>1</x:v>
      </x:c>
      <x:c r="F5629" s="283" t="s">
        <x:v>4565</x:v>
      </x:c>
      <x:c r="G5629" s="284" t="str">
        <x:f>IF(MID(F5629,LEN(F5629)-2,1)="1","Earring",IF(MID(F5629,LEN(F5629)-2,1)="2","Necklace",IF(MID(F5629,LEN(F5629)-2,1)="3","Bracelet",IF(MID(F5629,LEN(F5629)-2,1)="4","Ring",IF(MID(F5629,LEN(F5629)-2,1)="5","Anklet","")))))</x:f>
        <x:v>Earring</x:v>
      </x:c>
      <x:c r="H5629" s="284">
        <x:v>1</x:v>
      </x:c>
      <x:c r="I5629" s="495"/>
      <x:c r="J5629" s="240" t="s">
        <x:v>10384</x:v>
      </x:c>
      <x:c r="K5629" s="240">
        <x:v>170</x:v>
      </x:c>
    </x:row>
    <x:row r="5630" spans="3:11">
      <x:c r="C5630" s="241" t="s">
        <x:v>12401</x:v>
      </x:c>
      <x:c r="D5630" s="240" t="s">
        <x:v>4007</x:v>
      </x:c>
      <x:c r="E5630" s="240">
        <x:v>1</x:v>
      </x:c>
      <x:c r="F5630" s="283" t="s">
        <x:v>9121</x:v>
      </x:c>
      <x:c r="G5630" s="284" t="str">
        <x:f>IF(MID(F5630,LEN(F5630)-2,1)="1","Earring",IF(MID(F5630,LEN(F5630)-2,1)="2","Necklace",IF(MID(F5630,LEN(F5630)-2,1)="3","Bracelet",IF(MID(F5630,LEN(F5630)-2,1)="4","Ring",IF(MID(F5630,LEN(F5630)-2,1)="5","Anklet","")))))</x:f>
        <x:v>Necklace</x:v>
      </x:c>
      <x:c r="H5630" s="284">
        <x:v>2</x:v>
      </x:c>
      <x:c r="I5630" s="495">
        <x:v>-2</x:v>
      </x:c>
      <x:c r="J5630" s="240" t="s">
        <x:v>4183</x:v>
      </x:c>
      <x:c r="K5630" s="240">
        <x:v>250</x:v>
      </x:c>
    </x:row>
    <x:row r="5631" spans="3:11">
      <x:c r="C5631" s="241" t="s">
        <x:v>5781</x:v>
      </x:c>
      <x:c r="D5631" s="240" t="s">
        <x:v>4007</x:v>
      </x:c>
      <x:c r="E5631" s="240">
        <x:v>1</x:v>
      </x:c>
      <x:c r="F5631" s="283" t="s">
        <x:v>9193</x:v>
      </x:c>
      <x:c r="G5631" s="284" t="str">
        <x:f>IF(MID(F5631,LEN(F5631)-2,1)="1","Earring",IF(MID(F5631,LEN(F5631)-2,1)="2","Necklace",IF(MID(F5631,LEN(F5631)-2,1)="3","Bracelet",IF(MID(F5631,LEN(F5631)-2,1)="4","Ring",IF(MID(F5631,LEN(F5631)-2,1)="5","Anklet","")))))</x:f>
        <x:v>Ring</x:v>
      </x:c>
      <x:c r="H5631" s="284">
        <x:v>1</x:v>
      </x:c>
      <x:c r="I5631" s="495" t="s">
        <x:v>6487</x:v>
      </x:c>
      <x:c r="J5631" s="240" t="s">
        <x:v>4183</x:v>
      </x:c>
      <x:c r="K5631" s="240">
        <x:v>160</x:v>
      </x:c>
    </x:row>
    <x:row r="5632" spans="3:11">
      <x:c r="C5632" s="241" t="s">
        <x:v>11591</x:v>
      </x:c>
      <x:c r="D5632" s="240" t="s">
        <x:v>4007</x:v>
      </x:c>
      <x:c r="E5632" s="240">
        <x:v>1</x:v>
      </x:c>
      <x:c r="F5632" s="283" t="s">
        <x:v>2099</x:v>
      </x:c>
      <x:c r="G5632" s="284" t="str">
        <x:f>IF(MID(F5632,LEN(F5632)-2,1)="1","Earring",IF(MID(F5632,LEN(F5632)-2,1)="2","Necklace",IF(MID(F5632,LEN(F5632)-2,1)="3","Bracelet",IF(MID(F5632,LEN(F5632)-2,1)="4","Ring",IF(MID(F5632,LEN(F5632)-2,1)="5","Anklet","")))))</x:f>
        <x:v>Bracelet</x:v>
      </x:c>
      <x:c r="H5632" s="284">
        <x:v>1</x:v>
      </x:c>
      <x:c r="I5632" s="495"/>
      <x:c r="J5632" s="240" t="s">
        <x:v>10384</x:v>
      </x:c>
      <x:c r="K5632" s="240">
        <x:v>150</x:v>
      </x:c>
    </x:row>
    <x:row r="5633" spans="3:11">
      <x:c r="C5633" s="241" t="s">
        <x:v>8523</x:v>
      </x:c>
      <x:c r="D5633" s="240" t="str">
        <x:f t="shared" ref="D5633:D5638" si="173">IF(MID(C5633,LEN(C5633)-2,1)="1","Earring",IF(MID(C5633,LEN(C5633)-2,1)="2","Necklace",IF(MID(C5633,LEN(C5633)-2,1)="3","Bracelet",IF(MID(C5633,LEN(C5633)-2,1)="4","Ring",IF(MID(C5633,LEN(C5633)-2,1)="5","Anklet","")))))</x:f>
        <x:v>Bracelet</x:v>
      </x:c>
      <x:c r="E5633" s="240">
        <x:v>1</x:v>
      </x:c>
      <x:c r="F5633" s="283" t="s">
        <x:v>9163</x:v>
      </x:c>
      <x:c r="G5633" s="284" t="str">
        <x:f>IF(MID(F5633,LEN(F5633)-2,1)="1","Earring",IF(MID(F5633,LEN(F5633)-2,1)="2","Necklace",IF(MID(F5633,LEN(F5633)-2,1)="3","Bracelet",IF(MID(F5633,LEN(F5633)-2,1)="4","Ring",IF(MID(F5633,LEN(F5633)-2,1)="5","Anklet","")))))</x:f>
        <x:v>Ring</x:v>
      </x:c>
      <x:c r="H5633" s="284">
        <x:v>1</x:v>
      </x:c>
      <x:c r="I5633" s="495" t="s">
        <x:v>10339</x:v>
      </x:c>
      <x:c r="J5633" s="240" t="s">
        <x:v>3797</x:v>
      </x:c>
      <x:c r="K5633" s="240">
        <x:v>160</x:v>
      </x:c>
    </x:row>
    <x:row r="5634" spans="3:11">
      <x:c r="C5634" s="241" t="s">
        <x:v>2099</x:v>
      </x:c>
      <x:c r="D5634" s="240" t="str">
        <x:f t="shared" si="173"/>
        <x:v>Bracelet</x:v>
      </x:c>
      <x:c r="E5634" s="240">
        <x:v>1</x:v>
      </x:c>
      <x:c r="F5634" s="283" t="s">
        <x:v>4583</x:v>
      </x:c>
      <x:c r="G5634" s="284" t="str">
        <x:f>IF(MID(F5634,LEN(F5634)-2,1)="1","Earring",IF(MID(F5634,LEN(F5634)-2,1)="2","Necklace",IF(MID(F5634,LEN(F5634)-2,1)="3","Bracelet",IF(MID(F5634,LEN(F5634)-2,1)="4","Ring",IF(MID(F5634,LEN(F5634)-2,1)="5","Anklet","")))))</x:f>
        <x:v>Ring</x:v>
      </x:c>
      <x:c r="H5634" s="284">
        <x:v>1</x:v>
      </x:c>
      <x:c r="I5634" s="495" t="s">
        <x:v>6487</x:v>
      </x:c>
      <x:c r="J5634" s="240" t="s">
        <x:v>4183</x:v>
      </x:c>
      <x:c r="K5634" s="240">
        <x:v>240</x:v>
      </x:c>
    </x:row>
    <x:row r="5635" spans="3:11">
      <x:c r="C5635" s="241" t="s">
        <x:v>2658</x:v>
      </x:c>
      <x:c r="D5635" s="240" t="str">
        <x:f t="shared" si="173"/>
        <x:v>Bracelet</x:v>
      </x:c>
      <x:c r="E5635" s="240">
        <x:v>1</x:v>
      </x:c>
      <x:c r="F5635" s="283" t="s">
        <x:v>11726</x:v>
      </x:c>
      <x:c r="G5635" s="284" t="str">
        <x:f>IF(MID(F5635,LEN(F5635)-2,1)="1","Earring",IF(MID(F5635,LEN(F5635)-2,1)="2","Necklace",IF(MID(F5635,LEN(F5635)-2,1)="3","Bracelet",IF(MID(F5635,LEN(F5635)-2,1)="4","Ring",IF(MID(F5635,LEN(F5635)-2,1)="5","Anklet","")))))</x:f>
        <x:v>Necklace</x:v>
      </x:c>
      <x:c r="H5635" s="284">
        <x:v>1</x:v>
      </x:c>
      <x:c r="I5635" s="495" t="s">
        <x:v>10339</x:v>
      </x:c>
      <x:c r="J5635" s="240" t="s">
        <x:v>9854</x:v>
      </x:c>
      <x:c r="K5635" s="240">
        <x:v>300</x:v>
      </x:c>
    </x:row>
    <x:row r="5636" spans="3:11">
      <x:c r="C5636" s="241" t="s">
        <x:v>4565</x:v>
      </x:c>
      <x:c r="D5636" s="240" t="str">
        <x:f t="shared" si="173"/>
        <x:v>Earring</x:v>
      </x:c>
      <x:c r="E5636" s="240">
        <x:v>1</x:v>
      </x:c>
      <x:c r="F5636" s="283" t="s">
        <x:v>2658</x:v>
      </x:c>
      <x:c r="G5636" s="284" t="str">
        <x:f>IF(MID(F5636,LEN(F5636)-2,1)="1","Earring",IF(MID(F5636,LEN(F5636)-2,1)="2","Necklace",IF(MID(F5636,LEN(F5636)-2,1)="3","Bracelet",IF(MID(F5636,LEN(F5636)-2,1)="4","Ring",IF(MID(F5636,LEN(F5636)-2,1)="5","Anklet","")))))</x:f>
        <x:v>Bracelet</x:v>
      </x:c>
      <x:c r="H5636" s="284">
        <x:v>1</x:v>
      </x:c>
      <x:c r="I5636" s="495"/>
      <x:c r="J5636" s="240" t="s">
        <x:v>10384</x:v>
      </x:c>
      <x:c r="K5636" s="240">
        <x:v>150</x:v>
      </x:c>
    </x:row>
    <x:row r="5637" spans="3:11">
      <x:c r="C5637" s="241" t="s">
        <x:v>11424</x:v>
      </x:c>
      <x:c r="D5637" s="240" t="str">
        <x:f t="shared" si="173"/>
        <x:v>Earring</x:v>
      </x:c>
      <x:c r="E5637" s="240">
        <x:v>1</x:v>
      </x:c>
      <x:c r="F5637" s="283" t="s">
        <x:v>11536</x:v>
      </x:c>
      <x:c r="G5637" s="284" t="s">
        <x:v>9210</x:v>
      </x:c>
      <x:c r="H5637" s="284">
        <x:v>1</x:v>
      </x:c>
      <x:c r="I5637" s="495"/>
      <x:c r="J5637" s="240" t="s">
        <x:v>10384</x:v>
      </x:c>
      <x:c r="K5637" s="240">
        <x:v>190</x:v>
      </x:c>
    </x:row>
    <x:row r="5638" spans="3:11">
      <x:c r="C5638" s="241" t="s">
        <x:v>8527</x:v>
      </x:c>
      <x:c r="D5638" s="240" t="str">
        <x:f t="shared" si="173"/>
        <x:v>Earring</x:v>
      </x:c>
      <x:c r="E5638" s="240">
        <x:v>1</x:v>
      </x:c>
      <x:c r="F5638" s="283" t="s">
        <x:v>11424</x:v>
      </x:c>
      <x:c r="G5638" s="284" t="str">
        <x:f>IF(MID(F5638,LEN(F5638)-2,1)="1","Earring",IF(MID(F5638,LEN(F5638)-2,1)="2","Necklace",IF(MID(F5638,LEN(F5638)-2,1)="3","Bracelet",IF(MID(F5638,LEN(F5638)-2,1)="4","Ring",IF(MID(F5638,LEN(F5638)-2,1)="5","Anklet","")))))</x:f>
        <x:v>Earring</x:v>
      </x:c>
      <x:c r="H5638" s="284">
        <x:v>1</x:v>
      </x:c>
      <x:c r="I5638" s="495" t="s">
        <x:v>6487</x:v>
      </x:c>
      <x:c r="J5638" s="240" t="s">
        <x:v>9854</x:v>
      </x:c>
      <x:c r="K5638" s="240">
        <x:v>290</x:v>
      </x:c>
    </x:row>
    <x:row r="5639" spans="3:11">
      <x:c r="C5639" s="241" t="s">
        <x:v>11536</x:v>
      </x:c>
      <x:c r="D5639" s="240" t="s">
        <x:v>9210</x:v>
      </x:c>
      <x:c r="E5639" s="240">
        <x:v>1</x:v>
      </x:c>
      <x:c r="F5639" s="280" t="s">
        <x:v>2078</x:v>
      </x:c>
      <x:c r="G5639" s="281" t="str">
        <x:f>IF(MID(F5639,LEN(F5639)-2,1)="1","Earring",IF(MID(F5639,LEN(F5639)-2,1)="2","Necklace",IF(MID(F5639,LEN(F5639)-2,1)="3","Bracelet",IF(MID(F5639,LEN(F5639)-2,1)="4","Ring",IF(MID(F5639,LEN(F5639)-2,1)="5","Anklet","")))))</x:f>
        <x:v>Necklace</x:v>
      </x:c>
      <x:c r="H5639" s="281">
        <x:v>1</x:v>
      </x:c>
      <x:c r="I5639" s="495"/>
      <x:c r="J5639" s="240" t="s">
        <x:v>10384</x:v>
      </x:c>
      <x:c r="K5639" s="240">
        <x:v>160</x:v>
      </x:c>
    </x:row>
    <x:row r="5640" spans="3:11">
      <x:c r="C5640" s="241" t="s">
        <x:v>9121</x:v>
      </x:c>
      <x:c r="D5640" s="240" t="str">
        <x:f t="shared" ref="D5640:D5652" si="174">IF(MID(C5640,LEN(C5640)-2,1)="1","Earring",IF(MID(C5640,LEN(C5640)-2,1)="2","Necklace",IF(MID(C5640,LEN(C5640)-2,1)="3","Bracelet",IF(MID(C5640,LEN(C5640)-2,1)="4","Ring",IF(MID(C5640,LEN(C5640)-2,1)="5","Anklet","")))))</x:f>
        <x:v>Necklace</x:v>
      </x:c>
      <x:c r="E5640" s="240">
        <x:v>2</x:v>
      </x:c>
      <x:c r="F5640" s="280" t="s">
        <x:v>9272</x:v>
      </x:c>
      <x:c r="G5640" s="281" t="s">
        <x:v>4007</x:v>
      </x:c>
      <x:c r="H5640" s="281">
        <x:v>1</x:v>
      </x:c>
      <x:c r="I5640" s="495"/>
      <x:c r="J5640" s="240" t="s">
        <x:v>10384</x:v>
      </x:c>
      <x:c r="K5640" s="240">
        <x:v>190</x:v>
      </x:c>
    </x:row>
    <x:row r="5641" spans="3:11">
      <x:c r="C5641" s="241" t="s">
        <x:v>2078</x:v>
      </x:c>
      <x:c r="D5641" s="240" t="str">
        <x:f t="shared" si="174"/>
        <x:v>Necklace</x:v>
      </x:c>
      <x:c r="E5641" s="240">
        <x:v>1</x:v>
      </x:c>
      <x:c r="F5641" s="280" t="s">
        <x:v>8527</x:v>
      </x:c>
      <x:c r="G5641" s="281" t="str">
        <x:f>IF(MID(F5641,LEN(F5641)-2,1)="1","Earring",IF(MID(F5641,LEN(F5641)-2,1)="2","Necklace",IF(MID(F5641,LEN(F5641)-2,1)="3","Bracelet",IF(MID(F5641,LEN(F5641)-2,1)="4","Ring",IF(MID(F5641,LEN(F5641)-2,1)="5","Anklet","")))))</x:f>
        <x:v>Earring</x:v>
      </x:c>
      <x:c r="H5641" s="281">
        <x:v>1</x:v>
      </x:c>
      <x:c r="I5641" s="495" t="s">
        <x:v>6487</x:v>
      </x:c>
      <x:c r="J5641" s="240" t="s">
        <x:v>10384</x:v>
      </x:c>
      <x:c r="K5641" s="240">
        <x:v>200</x:v>
      </x:c>
    </x:row>
    <x:row r="5642" spans="3:11">
      <x:c r="C5642" s="241" t="s">
        <x:v>4549</x:v>
      </x:c>
      <x:c r="D5642" s="240" t="str">
        <x:f t="shared" si="174"/>
        <x:v>Necklace</x:v>
      </x:c>
      <x:c r="E5642" s="240">
        <x:v>1</x:v>
      </x:c>
      <x:c r="F5642" s="280" t="s">
        <x:v>4390</x:v>
      </x:c>
      <x:c r="G5642" s="281" t="str">
        <x:f>IF(MID(F5642,LEN(F5642)-2,1)="1","Earring",IF(MID(F5642,LEN(F5642)-2,1)="2","Necklace",IF(MID(F5642,LEN(F5642)-2,1)="3","Bracelet",IF(MID(F5642,LEN(F5642)-2,1)="4","Ring",IF(MID(F5642,LEN(F5642)-2,1)="5","Anklet","")))))</x:f>
        <x:v>Ring</x:v>
      </x:c>
      <x:c r="H5642" s="281">
        <x:v>1</x:v>
      </x:c>
      <x:c r="I5642" s="495"/>
      <x:c r="J5642" s="240" t="s">
        <x:v>3797</x:v>
      </x:c>
      <x:c r="K5642" s="240">
        <x:v>240</x:v>
      </x:c>
    </x:row>
    <x:row r="5643" spans="3:11">
      <x:c r="C5643" s="241" t="s">
        <x:v>4561</x:v>
      </x:c>
      <x:c r="D5643" s="240" t="str">
        <x:f t="shared" si="174"/>
        <x:v>Necklace</x:v>
      </x:c>
      <x:c r="E5643" s="240">
        <x:v>1</x:v>
      </x:c>
      <x:c r="F5643" s="280" t="s">
        <x:v>4549</x:v>
      </x:c>
      <x:c r="G5643" s="281" t="str">
        <x:f>IF(MID(F5643,LEN(F5643)-2,1)="1","Earring",IF(MID(F5643,LEN(F5643)-2,1)="2","Necklace",IF(MID(F5643,LEN(F5643)-2,1)="3","Bracelet",IF(MID(F5643,LEN(F5643)-2,1)="4","Ring",IF(MID(F5643,LEN(F5643)-2,1)="5","Anklet","")))))</x:f>
        <x:v>Necklace</x:v>
      </x:c>
      <x:c r="H5643" s="281">
        <x:v>1</x:v>
      </x:c>
      <x:c r="I5643" s="495" t="s">
        <x:v>10339</x:v>
      </x:c>
      <x:c r="J5643" s="240" t="s">
        <x:v>10384</x:v>
      </x:c>
      <x:c r="K5643" s="240">
        <x:v>200</x:v>
      </x:c>
    </x:row>
    <x:row r="5644" spans="3:11">
      <x:c r="C5644" s="241" t="s">
        <x:v>11726</x:v>
      </x:c>
      <x:c r="D5644" s="240" t="str">
        <x:f t="shared" si="174"/>
        <x:v>Necklace</x:v>
      </x:c>
      <x:c r="E5644" s="240">
        <x:v>1</x:v>
      </x:c>
      <x:c r="F5644" s="280" t="s">
        <x:v>12401</x:v>
      </x:c>
      <x:c r="G5644" s="281" t="s">
        <x:v>4007</x:v>
      </x:c>
      <x:c r="H5644" s="281">
        <x:v>1</x:v>
      </x:c>
      <x:c r="I5644" s="495" t="s">
        <x:v>6487</x:v>
      </x:c>
      <x:c r="J5644" s="240" t="s">
        <x:v>9854</x:v>
      </x:c>
      <x:c r="K5644" s="240">
        <x:v>340</x:v>
      </x:c>
    </x:row>
    <x:row r="5645" spans="3:11">
      <x:c r="C5645" s="241" t="s">
        <x:v>11914</x:v>
      </x:c>
      <x:c r="D5645" s="240" t="str">
        <x:f t="shared" si="174"/>
        <x:v>Necklace</x:v>
      </x:c>
      <x:c r="E5645" s="240">
        <x:v>1</x:v>
      </x:c>
      <x:c r="F5645" s="280" t="s">
        <x:v>5781</x:v>
      </x:c>
      <x:c r="G5645" s="281" t="s">
        <x:v>4007</x:v>
      </x:c>
      <x:c r="H5645" s="281">
        <x:v>1</x:v>
      </x:c>
      <x:c r="I5645" s="495"/>
      <x:c r="J5645" s="240" t="s">
        <x:v>9854</x:v>
      </x:c>
      <x:c r="K5645" s="240">
        <x:v>330</x:v>
      </x:c>
    </x:row>
    <x:row r="5646" spans="3:11">
      <x:c r="C5646" s="241" t="s">
        <x:v>7972</x:v>
      </x:c>
      <x:c r="D5646" s="240" t="str">
        <x:f t="shared" si="174"/>
        <x:v>Necklace</x:v>
      </x:c>
      <x:c r="E5646" s="240">
        <x:v>2</x:v>
      </x:c>
      <x:c r="F5646" s="280" t="s">
        <x:v>11591</x:v>
      </x:c>
      <x:c r="G5646" s="281" t="s">
        <x:v>4007</x:v>
      </x:c>
      <x:c r="H5646" s="281">
        <x:v>1</x:v>
      </x:c>
      <x:c r="I5646" s="495" t="s">
        <x:v>10339</x:v>
      </x:c>
      <x:c r="J5646" s="240" t="s">
        <x:v>9854</x:v>
      </x:c>
      <x:c r="K5646" s="240">
        <x:v>290</x:v>
      </x:c>
    </x:row>
    <x:row r="5647" spans="3:11">
      <x:c r="C5647" s="241" t="s">
        <x:v>9193</x:v>
      </x:c>
      <x:c r="D5647" s="240" t="str">
        <x:f t="shared" si="174"/>
        <x:v>Ring</x:v>
      </x:c>
      <x:c r="E5647" s="240">
        <x:v>1</x:v>
      </x:c>
      <x:c r="F5647" s="280" t="s">
        <x:v>5513</x:v>
      </x:c>
      <x:c r="G5647" s="281" t="str">
        <x:f>IF(MID(F5647,LEN(F5647)-2,1)="1","Earring",IF(MID(F5647,LEN(F5647)-2,1)="2","Necklace",IF(MID(F5647,LEN(F5647)-2,1)="3","Bracelet",IF(MID(F5647,LEN(F5647)-2,1)="4","Ring",IF(MID(F5647,LEN(F5647)-2,1)="5","Anklet","")))))</x:f>
        <x:v>Ring</x:v>
      </x:c>
      <x:c r="H5647" s="281">
        <x:v>1</x:v>
      </x:c>
      <x:c r="I5647" s="495"/>
      <x:c r="J5647" s="240" t="s">
        <x:v>9854</x:v>
      </x:c>
      <x:c r="K5647" s="240">
        <x:v>180</x:v>
      </x:c>
    </x:row>
    <x:row r="5648" spans="3:11">
      <x:c r="C5648" s="241" t="s">
        <x:v>9163</x:v>
      </x:c>
      <x:c r="D5648" s="240" t="str">
        <x:f t="shared" si="174"/>
        <x:v>Ring</x:v>
      </x:c>
      <x:c r="E5648" s="240">
        <x:v>1</x:v>
      </x:c>
      <x:c r="F5648" s="280" t="s">
        <x:v>11914</x:v>
      </x:c>
      <x:c r="G5648" s="281" t="str">
        <x:f>IF(MID(F5648,LEN(F5648)-2,1)="1","Earring",IF(MID(F5648,LEN(F5648)-2,1)="2","Necklace",IF(MID(F5648,LEN(F5648)-2,1)="3","Bracelet",IF(MID(F5648,LEN(F5648)-2,1)="4","Ring",IF(MID(F5648,LEN(F5648)-2,1)="5","Anklet","")))))</x:f>
        <x:v>Necklace</x:v>
      </x:c>
      <x:c r="H5648" s="281">
        <x:v>1</x:v>
      </x:c>
      <x:c r="I5648" s="495" t="s">
        <x:v>10339</x:v>
      </x:c>
      <x:c r="J5648" s="240" t="s">
        <x:v>9854</x:v>
      </x:c>
      <x:c r="K5648" s="240">
        <x:v>550</x:v>
      </x:c>
    </x:row>
    <x:row r="5649" spans="3:11">
      <x:c r="C5649" s="241" t="s">
        <x:v>4583</x:v>
      </x:c>
      <x:c r="D5649" s="240" t="str">
        <x:f t="shared" si="174"/>
        <x:v>Ring</x:v>
      </x:c>
      <x:c r="E5649" s="240">
        <x:v>1</x:v>
      </x:c>
      <x:c r="F5649" s="280" t="s">
        <x:v>7972</x:v>
      </x:c>
      <x:c r="G5649" s="281" t="str">
        <x:f>IF(MID(F5649,LEN(F5649)-2,1)="1","Earring",IF(MID(F5649,LEN(F5649)-2,1)="2","Necklace",IF(MID(F5649,LEN(F5649)-2,1)="3","Bracelet",IF(MID(F5649,LEN(F5649)-2,1)="4","Ring",IF(MID(F5649,LEN(F5649)-2,1)="5","Anklet","")))))</x:f>
        <x:v>Necklace</x:v>
      </x:c>
      <x:c r="H5649" s="281">
        <x:v>2</x:v>
      </x:c>
      <x:c r="I5649" s="495" t="s">
        <x:v>6487</x:v>
      </x:c>
      <x:c r="J5649" s="240" t="s">
        <x:v>9854</x:v>
      </x:c>
      <x:c r="K5649" s="240">
        <x:v>450</x:v>
      </x:c>
    </x:row>
    <x:row r="5650" spans="3:11">
      <x:c r="C5650" s="241" t="s">
        <x:v>4390</x:v>
      </x:c>
      <x:c r="D5650" s="240" t="str">
        <x:f t="shared" si="174"/>
        <x:v>Ring</x:v>
      </x:c>
      <x:c r="E5650" s="240">
        <x:v>1</x:v>
      </x:c>
      <x:c r="F5650" s="280" t="s">
        <x:v>4561</x:v>
      </x:c>
      <x:c r="G5650" s="281" t="str">
        <x:f>IF(MID(F5650,LEN(F5650)-2,1)="1","Earring",IF(MID(F5650,LEN(F5650)-2,1)="2","Necklace",IF(MID(F5650,LEN(F5650)-2,1)="3","Bracelet",IF(MID(F5650,LEN(F5650)-2,1)="4","Ring",IF(MID(F5650,LEN(F5650)-2,1)="5","Anklet","")))))</x:f>
        <x:v>Necklace</x:v>
      </x:c>
      <x:c r="H5650" s="281">
        <x:v>1</x:v>
      </x:c>
      <x:c r="I5650" s="495" t="s">
        <x:v>6487</x:v>
      </x:c>
      <x:c r="J5650" s="240" t="s">
        <x:v>10384</x:v>
      </x:c>
      <x:c r="K5650" s="240">
        <x:v>180</x:v>
      </x:c>
    </x:row>
    <x:row r="5651" spans="3:11">
      <x:c r="C5651" s="241" t="s">
        <x:v>5513</x:v>
      </x:c>
      <x:c r="D5651" s="240" t="str">
        <x:f t="shared" si="174"/>
        <x:v>Ring</x:v>
      </x:c>
      <x:c r="E5651" s="240">
        <x:v>1</x:v>
      </x:c>
      <x:c r="F5651" s="280" t="s">
        <x:v>2092</x:v>
      </x:c>
      <x:c r="G5651" s="281" t="s">
        <x:v>4007</x:v>
      </x:c>
      <x:c r="H5651" s="281">
        <x:v>1</x:v>
      </x:c>
      <x:c r="I5651" s="495"/>
      <x:c r="J5651" s="240" t="s">
        <x:v>10358</x:v>
      </x:c>
      <x:c r="K5651" s="240">
        <x:v>230</x:v>
      </x:c>
    </x:row>
    <x:row r="5652" spans="3:11">
      <x:c r="C5652" s="241" t="s">
        <x:v>6148</x:v>
      </x:c>
      <x:c r="D5652" s="240" t="str">
        <x:f t="shared" si="174"/>
        <x:v>Ring</x:v>
      </x:c>
      <x:c r="E5652" s="240">
        <x:v>1</x:v>
      </x:c>
      <x:c r="F5652" s="280" t="s">
        <x:v>6148</x:v>
      </x:c>
      <x:c r="G5652" s="281" t="str">
        <x:f>IF(MID(F5652,LEN(F5652)-2,1)="1","Earring",IF(MID(F5652,LEN(F5652)-2,1)="2","Necklace",IF(MID(F5652,LEN(F5652)-2,1)="3","Bracelet",IF(MID(F5652,LEN(F5652)-2,1)="4","Ring",IF(MID(F5652,LEN(F5652)-2,1)="5","Anklet","")))))</x:f>
        <x:v>Ring</x:v>
      </x:c>
      <x:c r="H5652" s="281">
        <x:v>1</x:v>
      </x:c>
      <x:c r="I5652" s="495" t="s">
        <x:v>6487</x:v>
      </x:c>
      <x:c r="J5652" s="240" t="s">
        <x:v>3797</x:v>
      </x:c>
      <x:c r="K5652" s="240">
        <x:v>200</x:v>
      </x:c>
    </x:row>
    <x:row r="5653" spans="5:5">
      <x:c r="E5653" s="240">
        <x:f>SUM(E5628:E5652)</x:f>
        <x:v>27</x:v>
      </x:c>
    </x:row>
    <x:row r="5654" spans="1:11">
      <x:c r="A5654" s="232">
        <x:v>46100</x:v>
      </x:c>
      <x:c r="B5654" s="499" t="s">
        <x:v>10335</x:v>
      </x:c>
      <x:c r="C5654" s="241" t="s">
        <x:v>12698</x:v>
      </x:c>
      <x:c r="D5654" s="240" t="str">
        <x:f t="shared" ref="D5654:D5655" si="175">IF(MID(C5654,LEN(C5654)-2,1)="1","Earring",IF(MID(C5654,LEN(C5654)-2,1)="2","Necklace",IF(MID(C5654,LEN(C5654)-2,1)="3","Bracelet",IF(MID(C5654,LEN(C5654)-2,1)="4","Ring",IF(MID(C5654,LEN(C5654)-2,1)="5","Anklet","")))))</x:f>
        <x:v>Anklet</x:v>
      </x:c>
      <x:c r="E5654" s="240">
        <x:v>1</x:v>
      </x:c>
      <x:c r="F5654" s="304" t="s">
        <x:v>12582</x:v>
      </x:c>
      <x:c r="G5654" s="305" t="str">
        <x:f>IF(MID(F5654,LEN(F5654)-2,1)="1","Earring",IF(MID(F5654,LEN(F5654)-2,1)="2","Necklace",IF(MID(F5654,LEN(F5654)-2,1)="3","Bracelet",IF(MID(F5654,LEN(F5654)-2,1)="4","Ring",IF(MID(F5654,LEN(F5654)-2,1)="5","Anklet","")))))</x:f>
        <x:v>Bracelet</x:v>
      </x:c>
      <x:c r="H5654" s="305">
        <x:v>1</x:v>
      </x:c>
      <x:c r="I5654" s="495"/>
      <x:c r="J5654" s="240" t="s">
        <x:v>4183</x:v>
      </x:c>
      <x:c r="K5654" s="240">
        <x:v>300</x:v>
      </x:c>
    </x:row>
    <x:row r="5655" spans="3:11">
      <x:c r="C5655" s="241" t="s">
        <x:v>7790</x:v>
      </x:c>
      <x:c r="D5655" s="240" t="str">
        <x:f t="shared" si="175"/>
        <x:v>Anklet</x:v>
      </x:c>
      <x:c r="E5655" s="240">
        <x:v>1</x:v>
      </x:c>
      <x:c r="F5655" s="283" t="s">
        <x:v>11287</x:v>
      </x:c>
      <x:c r="G5655" s="284" t="s">
        <x:v>7479</x:v>
      </x:c>
      <x:c r="H5655" s="284">
        <x:v>1</x:v>
      </x:c>
      <x:c r="I5655" s="495" t="s">
        <x:v>6487</x:v>
      </x:c>
      <x:c r="J5655" s="240" t="s">
        <x:v>4183</x:v>
      </x:c>
      <x:c r="K5655" s="240">
        <x:v>120</x:v>
      </x:c>
    </x:row>
    <x:row r="5656" spans="3:11">
      <x:c r="C5656" s="241" t="s">
        <x:v>8413</x:v>
      </x:c>
      <x:c r="D5656" s="240" t="s">
        <x:v>4007</x:v>
      </x:c>
      <x:c r="E5656" s="240">
        <x:v>2</x:v>
      </x:c>
      <x:c r="F5656" s="283" t="s">
        <x:v>9106</x:v>
      </x:c>
      <x:c r="G5656" s="284" t="str">
        <x:f>IF(MID(F5656,LEN(F5656)-2,1)="1","Earring",IF(MID(F5656,LEN(F5656)-2,1)="2","Necklace",IF(MID(F5656,LEN(F5656)-2,1)="3","Bracelet",IF(MID(F5656,LEN(F5656)-2,1)="4","Ring",IF(MID(F5656,LEN(F5656)-2,1)="5","Anklet","")))))</x:f>
        <x:v>Ring</x:v>
      </x:c>
      <x:c r="H5656" s="284">
        <x:v>1</x:v>
      </x:c>
      <x:c r="I5656" s="495"/>
      <x:c r="J5656" s="240" t="s">
        <x:v>12607</x:v>
      </x:c>
      <x:c r="K5656" s="240">
        <x:v>180</x:v>
      </x:c>
    </x:row>
    <x:row r="5657" spans="3:11">
      <x:c r="C5657" s="241" t="s">
        <x:v>6177</x:v>
      </x:c>
      <x:c r="D5657" s="240" t="s">
        <x:v>4007</x:v>
      </x:c>
      <x:c r="E5657" s="240">
        <x:v>1</x:v>
      </x:c>
      <x:c r="F5657" s="283" t="s">
        <x:v>11467</x:v>
      </x:c>
      <x:c r="G5657" s="284" t="str">
        <x:f>IF(MID(F5657,LEN(F5657)-2,1)="1","Earring",IF(MID(F5657,LEN(F5657)-2,1)="2","Necklace",IF(MID(F5657,LEN(F5657)-2,1)="3","Bracelet",IF(MID(F5657,LEN(F5657)-2,1)="4","Ring",IF(MID(F5657,LEN(F5657)-2,1)="5","Anklet","")))))</x:f>
        <x:v>Necklace</x:v>
      </x:c>
      <x:c r="H5657" s="284">
        <x:v>1</x:v>
      </x:c>
      <x:c r="I5657" s="495" t="s">
        <x:v>6487</x:v>
      </x:c>
      <x:c r="J5657" s="240" t="s">
        <x:v>10358</x:v>
      </x:c>
      <x:c r="K5657" s="240">
        <x:v>490</x:v>
      </x:c>
    </x:row>
    <x:row r="5658" spans="3:11">
      <x:c r="C5658" s="241" t="s">
        <x:v>7527</x:v>
      </x:c>
      <x:c r="D5658" s="240" t="s">
        <x:v>4007</x:v>
      </x:c>
      <x:c r="E5658" s="240">
        <x:v>1</x:v>
      </x:c>
      <x:c r="F5658" s="283" t="s">
        <x:v>12698</x:v>
      </x:c>
      <x:c r="G5658" s="284" t="str">
        <x:f>IF(MID(F5658,LEN(F5658)-2,1)="1","Earring",IF(MID(F5658,LEN(F5658)-2,1)="2","Necklace",IF(MID(F5658,LEN(F5658)-2,1)="3","Bracelet",IF(MID(F5658,LEN(F5658)-2,1)="4","Ring",IF(MID(F5658,LEN(F5658)-2,1)="5","Anklet","")))))</x:f>
        <x:v>Anklet</x:v>
      </x:c>
      <x:c r="H5658" s="284">
        <x:v>1</x:v>
      </x:c>
      <x:c r="I5658" s="495"/>
      <x:c r="J5658" s="240" t="s">
        <x:v>10384</x:v>
      </x:c>
      <x:c r="K5658" s="240">
        <x:v>160</x:v>
      </x:c>
    </x:row>
    <x:row r="5659" spans="3:11">
      <x:c r="C5659" s="241" t="s">
        <x:v>6086</x:v>
      </x:c>
      <x:c r="D5659" s="240" t="s">
        <x:v>4007</x:v>
      </x:c>
      <x:c r="E5659" s="240">
        <x:v>1</x:v>
      </x:c>
      <x:c r="F5659" s="283" t="s">
        <x:v>8413</x:v>
      </x:c>
      <x:c r="G5659" s="284" t="s">
        <x:v>4007</x:v>
      </x:c>
      <x:c r="H5659" s="284">
        <x:v>2</x:v>
      </x:c>
      <x:c r="I5659" s="495" t="s">
        <x:v>6487</x:v>
      </x:c>
      <x:c r="J5659" s="240" t="s">
        <x:v>10384</x:v>
      </x:c>
      <x:c r="K5659" s="240">
        <x:v>180</x:v>
      </x:c>
    </x:row>
    <x:row r="5660" spans="3:11">
      <x:c r="C5660" s="241" t="s">
        <x:v>6158</x:v>
      </x:c>
      <x:c r="D5660" s="240" t="s">
        <x:v>4007</x:v>
      </x:c>
      <x:c r="E5660" s="240">
        <x:v>1</x:v>
      </x:c>
      <x:c r="F5660" s="283" t="s">
        <x:v>2072</x:v>
      </x:c>
      <x:c r="G5660" s="284" t="str">
        <x:f>IF(MID(F5660,LEN(F5660)-2,1)="1","Earring",IF(MID(F5660,LEN(F5660)-2,1)="2","Necklace",IF(MID(F5660,LEN(F5660)-2,1)="3","Bracelet",IF(MID(F5660,LEN(F5660)-2,1)="4","Ring",IF(MID(F5660,LEN(F5660)-2,1)="5","Anklet","")))))</x:f>
        <x:v>Earring</x:v>
      </x:c>
      <x:c r="H5660" s="284">
        <x:v>1</x:v>
      </x:c>
      <x:c r="I5660" s="495" t="s">
        <x:v>6487</x:v>
      </x:c>
      <x:c r="J5660" s="240" t="s">
        <x:v>3797</x:v>
      </x:c>
      <x:c r="K5660" s="240">
        <x:v>280</x:v>
      </x:c>
    </x:row>
    <x:row r="5661" spans="3:11">
      <x:c r="C5661" s="241" t="s">
        <x:v>2785</x:v>
      </x:c>
      <x:c r="D5661" s="240" t="str">
        <x:f t="shared" ref="D5661:D5680" si="176">IF(MID(C5661,LEN(C5661)-2,1)="1","Earring",IF(MID(C5661,LEN(C5661)-2,1)="2","Necklace",IF(MID(C5661,LEN(C5661)-2,1)="3","Bracelet",IF(MID(C5661,LEN(C5661)-2,1)="4","Ring",IF(MID(C5661,LEN(C5661)-2,1)="5","Anklet","")))))</x:f>
        <x:v>Bracelet</x:v>
      </x:c>
      <x:c r="E5661" s="240">
        <x:v>1</x:v>
      </x:c>
      <x:c r="F5661" s="283" t="s">
        <x:v>6129</x:v>
      </x:c>
      <x:c r="G5661" s="284" t="str">
        <x:f>IF(MID(F5661,LEN(F5661)-2,1)="1","Earring",IF(MID(F5661,LEN(F5661)-2,1)="2","Necklace",IF(MID(F5661,LEN(F5661)-2,1)="3","Bracelet",IF(MID(F5661,LEN(F5661)-2,1)="4","Ring",IF(MID(F5661,LEN(F5661)-2,1)="5","Anklet","")))))</x:f>
        <x:v>Earring</x:v>
      </x:c>
      <x:c r="H5661" s="284">
        <x:v>1</x:v>
      </x:c>
      <x:c r="I5661" s="495" t="s">
        <x:v>10339</x:v>
      </x:c>
      <x:c r="J5661" s="240" t="s">
        <x:v>4183</x:v>
      </x:c>
      <x:c r="K5661" s="240">
        <x:v>120</x:v>
      </x:c>
    </x:row>
    <x:row r="5662" spans="3:11">
      <x:c r="C5662" s="241" t="s">
        <x:v>4594</x:v>
      </x:c>
      <x:c r="D5662" s="240" t="str">
        <x:f t="shared" si="176"/>
        <x:v>Bracelet</x:v>
      </x:c>
      <x:c r="E5662" s="240">
        <x:v>1</x:v>
      </x:c>
      <x:c r="F5662" s="283" t="s">
        <x:v>9307</x:v>
      </x:c>
      <x:c r="G5662" s="284" t="str">
        <x:f>IF(MID(F5662,LEN(F5662)-2,1)="1","Earring",IF(MID(F5662,LEN(F5662)-2,1)="2","Necklace",IF(MID(F5662,LEN(F5662)-2,1)="3","Bracelet",IF(MID(F5662,LEN(F5662)-2,1)="4","Ring",IF(MID(F5662,LEN(F5662)-2,1)="5","Anklet","")))))</x:f>
        <x:v>Earring</x:v>
      </x:c>
      <x:c r="H5662" s="284">
        <x:v>1</x:v>
      </x:c>
      <x:c r="I5662" s="495" t="s">
        <x:v>6487</x:v>
      </x:c>
      <x:c r="J5662" s="240" t="s">
        <x:v>4183</x:v>
      </x:c>
      <x:c r="K5662" s="240">
        <x:v>150</x:v>
      </x:c>
    </x:row>
    <x:row r="5663" spans="3:11">
      <x:c r="C5663" s="241" t="s">
        <x:v>7875</x:v>
      </x:c>
      <x:c r="D5663" s="240" t="str">
        <x:f t="shared" si="176"/>
        <x:v>Bracelet</x:v>
      </x:c>
      <x:c r="E5663" s="240">
        <x:v>1</x:v>
      </x:c>
      <x:c r="F5663" s="283" t="s">
        <x:v>6177</x:v>
      </x:c>
      <x:c r="G5663" s="284" t="s">
        <x:v>4007</x:v>
      </x:c>
      <x:c r="H5663" s="284">
        <x:v>1</x:v>
      </x:c>
      <x:c r="I5663" s="495"/>
      <x:c r="J5663" s="240" t="s">
        <x:v>12607</x:v>
      </x:c>
      <x:c r="K5663" s="240">
        <x:v>180</x:v>
      </x:c>
    </x:row>
    <x:row r="5664" spans="3:11">
      <x:c r="C5664" s="241" t="s">
        <x:v>5898</x:v>
      </x:c>
      <x:c r="D5664" s="240" t="str">
        <x:f t="shared" si="176"/>
        <x:v>Bracelet</x:v>
      </x:c>
      <x:c r="E5664" s="240">
        <x:v>1</x:v>
      </x:c>
      <x:c r="F5664" s="283" t="s">
        <x:v>6086</x:v>
      </x:c>
      <x:c r="G5664" s="284" t="s">
        <x:v>4007</x:v>
      </x:c>
      <x:c r="H5664" s="284">
        <x:v>1</x:v>
      </x:c>
      <x:c r="I5664" s="495" t="s">
        <x:v>10339</x:v>
      </x:c>
      <x:c r="J5664" s="240" t="s">
        <x:v>9854</x:v>
      </x:c>
      <x:c r="K5664" s="240">
        <x:v>330</x:v>
      </x:c>
    </x:row>
    <x:row r="5665" spans="3:11">
      <x:c r="C5665" s="241" t="s">
        <x:v>5527</x:v>
      </x:c>
      <x:c r="D5665" s="240" t="str">
        <x:f t="shared" si="176"/>
        <x:v>Bracelet</x:v>
      </x:c>
      <x:c r="E5665" s="240">
        <x:v>1</x:v>
      </x:c>
      <x:c r="F5665" s="283" t="s">
        <x:v>9140</x:v>
      </x:c>
      <x:c r="G5665" s="284" t="str">
        <x:f>IF(MID(F5665,LEN(F5665)-2,1)="1","Earring",IF(MID(F5665,LEN(F5665)-2,1)="2","Necklace",IF(MID(F5665,LEN(F5665)-2,1)="3","Bracelet",IF(MID(F5665,LEN(F5665)-2,1)="4","Ring",IF(MID(F5665,LEN(F5665)-2,1)="5","Anklet","")))))</x:f>
        <x:v>Ring</x:v>
      </x:c>
      <x:c r="H5665" s="284">
        <x:v>1</x:v>
      </x:c>
      <x:c r="I5665" s="495" t="s">
        <x:v>6487</x:v>
      </x:c>
      <x:c r="J5665" s="240" t="s">
        <x:v>10384</x:v>
      </x:c>
      <x:c r="K5665" s="240">
        <x:v>120</x:v>
      </x:c>
    </x:row>
    <x:row r="5666" spans="3:11">
      <x:c r="C5666" s="241" t="s">
        <x:v>2096</x:v>
      </x:c>
      <x:c r="D5666" s="240" t="str">
        <x:f t="shared" si="176"/>
        <x:v>Bracelet</x:v>
      </x:c>
      <x:c r="E5666" s="240">
        <x:v>1</x:v>
      </x:c>
      <x:c r="F5666" s="283" t="s">
        <x:v>4423</x:v>
      </x:c>
      <x:c r="G5666" s="284" t="str">
        <x:f>IF(MID(F5666,LEN(F5666)-2,1)="1","Earring",IF(MID(F5666,LEN(F5666)-2,1)="2","Necklace",IF(MID(F5666,LEN(F5666)-2,1)="3","Bracelet",IF(MID(F5666,LEN(F5666)-2,1)="4","Ring",IF(MID(F5666,LEN(F5666)-2,1)="5","Anklet","")))))</x:f>
        <x:v>Earring</x:v>
      </x:c>
      <x:c r="H5666" s="284">
        <x:v>1</x:v>
      </x:c>
      <x:c r="I5666" s="495" t="s">
        <x:v>10339</x:v>
      </x:c>
      <x:c r="J5666" s="240" t="s">
        <x:v>10384</x:v>
      </x:c>
      <x:c r="K5666" s="240">
        <x:v>160</x:v>
      </x:c>
    </x:row>
    <x:row r="5667" spans="3:11">
      <x:c r="C5667" s="241" t="s">
        <x:v>6024</x:v>
      </x:c>
      <x:c r="D5667" s="240" t="str">
        <x:f t="shared" si="176"/>
        <x:v>Bracelet</x:v>
      </x:c>
      <x:c r="E5667" s="240">
        <x:v>1</x:v>
      </x:c>
      <x:c r="F5667" s="283" t="s">
        <x:v>4594</x:v>
      </x:c>
      <x:c r="G5667" s="284" t="str">
        <x:f>IF(MID(F5667,LEN(F5667)-2,1)="1","Earring",IF(MID(F5667,LEN(F5667)-2,1)="2","Necklace",IF(MID(F5667,LEN(F5667)-2,1)="3","Bracelet",IF(MID(F5667,LEN(F5667)-2,1)="4","Ring",IF(MID(F5667,LEN(F5667)-2,1)="5","Anklet","")))))</x:f>
        <x:v>Bracelet</x:v>
      </x:c>
      <x:c r="H5667" s="284">
        <x:v>1</x:v>
      </x:c>
      <x:c r="I5667" s="495" t="s">
        <x:v>6487</x:v>
      </x:c>
      <x:c r="J5667" s="240" t="s">
        <x:v>10384</x:v>
      </x:c>
      <x:c r="K5667" s="240">
        <x:v>160</x:v>
      </x:c>
    </x:row>
    <x:row r="5668" spans="3:11">
      <x:c r="C5668" s="241" t="s">
        <x:v>6005</x:v>
      </x:c>
      <x:c r="D5668" s="240" t="str">
        <x:f t="shared" si="176"/>
        <x:v>Bracelet</x:v>
      </x:c>
      <x:c r="E5668" s="240">
        <x:v>1</x:v>
      </x:c>
      <x:c r="F5668" s="283" t="s">
        <x:v>8946</x:v>
      </x:c>
      <x:c r="G5668" s="284" t="str">
        <x:f>IF(MID(F5668,LEN(F5668)-2,1)="1","Earring",IF(MID(F5668,LEN(F5668)-2,1)="2","Necklace",IF(MID(F5668,LEN(F5668)-2,1)="3","Bracelet",IF(MID(F5668,LEN(F5668)-2,1)="4","Ring",IF(MID(F5668,LEN(F5668)-2,1)="5","Anklet","")))))</x:f>
        <x:v>Ring</x:v>
      </x:c>
      <x:c r="H5668" s="284">
        <x:v>1</x:v>
      </x:c>
      <x:c r="I5668" s="495"/>
      <x:c r="J5668" s="240" t="s">
        <x:v>10384</x:v>
      </x:c>
      <x:c r="K5668" s="240">
        <x:v>150</x:v>
      </x:c>
    </x:row>
    <x:row r="5669" spans="3:11">
      <x:c r="C5669" s="241" t="s">
        <x:v>2072</x:v>
      </x:c>
      <x:c r="D5669" s="240" t="str">
        <x:f t="shared" si="176"/>
        <x:v>Earring</x:v>
      </x:c>
      <x:c r="E5669" s="240">
        <x:v>1</x:v>
      </x:c>
      <x:c r="F5669" s="283" t="s">
        <x:v>7790</x:v>
      </x:c>
      <x:c r="G5669" s="284" t="str">
        <x:f>IF(MID(F5669,LEN(F5669)-2,1)="1","Earring",IF(MID(F5669,LEN(F5669)-2,1)="2","Necklace",IF(MID(F5669,LEN(F5669)-2,1)="3","Bracelet",IF(MID(F5669,LEN(F5669)-2,1)="4","Ring",IF(MID(F5669,LEN(F5669)-2,1)="5","Anklet","")))))</x:f>
        <x:v>Anklet</x:v>
      </x:c>
      <x:c r="H5669" s="284">
        <x:v>1</x:v>
      </x:c>
      <x:c r="I5669" s="495" t="s">
        <x:v>6487</x:v>
      </x:c>
      <x:c r="J5669" s="240" t="s">
        <x:v>10384</x:v>
      </x:c>
      <x:c r="K5669" s="240">
        <x:v>140</x:v>
      </x:c>
    </x:row>
    <x:row r="5670" spans="3:11">
      <x:c r="C5670" s="241" t="s">
        <x:v>6129</x:v>
      </x:c>
      <x:c r="D5670" s="240" t="str">
        <x:f t="shared" si="176"/>
        <x:v>Earring</x:v>
      </x:c>
      <x:c r="E5670" s="240">
        <x:v>1</x:v>
      </x:c>
      <x:c r="F5670" s="283" t="s">
        <x:v>7527</x:v>
      </x:c>
      <x:c r="G5670" s="284" t="s">
        <x:v>4007</x:v>
      </x:c>
      <x:c r="H5670" s="284">
        <x:v>1</x:v>
      </x:c>
      <x:c r="I5670" s="495" t="s">
        <x:v>6487</x:v>
      </x:c>
      <x:c r="J5670" s="240" t="s">
        <x:v>10384</x:v>
      </x:c>
      <x:c r="K5670" s="240">
        <x:v>190</x:v>
      </x:c>
    </x:row>
    <x:row r="5671" spans="3:11">
      <x:c r="C5671" s="241" t="s">
        <x:v>9307</x:v>
      </x:c>
      <x:c r="D5671" s="240" t="str">
        <x:f t="shared" si="176"/>
        <x:v>Earring</x:v>
      </x:c>
      <x:c r="E5671" s="240">
        <x:v>1</x:v>
      </x:c>
      <x:c r="F5671" s="283" t="s">
        <x:v>1957</x:v>
      </x:c>
      <x:c r="G5671" s="284" t="str">
        <x:f>IF(MID(F5671,LEN(F5671)-2,1)="1","Earring",IF(MID(F5671,LEN(F5671)-2,1)="2","Necklace",IF(MID(F5671,LEN(F5671)-2,1)="3","Bracelet",IF(MID(F5671,LEN(F5671)-2,1)="4","Ring",IF(MID(F5671,LEN(F5671)-2,1)="5","Anklet","")))))</x:f>
        <x:v>Ring</x:v>
      </x:c>
      <x:c r="H5671" s="284">
        <x:v>1</x:v>
      </x:c>
      <x:c r="I5671" s="495"/>
      <x:c r="J5671" s="240" t="s">
        <x:v>10384</x:v>
      </x:c>
      <x:c r="K5671" s="240">
        <x:v>180</x:v>
      </x:c>
    </x:row>
    <x:row r="5672" spans="3:11">
      <x:c r="C5672" s="241" t="s">
        <x:v>4423</x:v>
      </x:c>
      <x:c r="D5672" s="240" t="str">
        <x:f t="shared" si="176"/>
        <x:v>Earring</x:v>
      </x:c>
      <x:c r="E5672" s="240">
        <x:v>1</x:v>
      </x:c>
      <x:c r="F5672" s="283" t="s">
        <x:v>12242</x:v>
      </x:c>
      <x:c r="G5672" s="284" t="str">
        <x:f>IF(MID(F5672,LEN(F5672)-2,1)="1","Earring",IF(MID(F5672,LEN(F5672)-2,1)="2","Necklace",IF(MID(F5672,LEN(F5672)-2,1)="3","Bracelet",IF(MID(F5672,LEN(F5672)-2,1)="4","Ring",IF(MID(F5672,LEN(F5672)-2,1)="5","Anklet","")))))</x:f>
        <x:v>Earring</x:v>
      </x:c>
      <x:c r="H5672" s="284">
        <x:v>1</x:v>
      </x:c>
      <x:c r="I5672" s="495" t="s">
        <x:v>10339</x:v>
      </x:c>
      <x:c r="J5672" s="240" t="s">
        <x:v>4183</x:v>
      </x:c>
      <x:c r="K5672" s="240">
        <x:v>180</x:v>
      </x:c>
    </x:row>
    <x:row r="5673" spans="3:11">
      <x:c r="C5673" s="241" t="s">
        <x:v>12242</x:v>
      </x:c>
      <x:c r="D5673" s="240" t="str">
        <x:f t="shared" si="176"/>
        <x:v>Earring</x:v>
      </x:c>
      <x:c r="E5673" s="240">
        <x:v>1</x:v>
      </x:c>
      <x:c r="F5673" s="283" t="s">
        <x:v>5914</x:v>
      </x:c>
      <x:c r="G5673" s="284" t="str">
        <x:f>IF(MID(F5673,LEN(F5673)-2,1)="1","Earring",IF(MID(F5673,LEN(F5673)-2,1)="2","Necklace",IF(MID(F5673,LEN(F5673)-2,1)="3","Bracelet",IF(MID(F5673,LEN(F5673)-2,1)="4","Ring",IF(MID(F5673,LEN(F5673)-2,1)="5","Anklet","")))))</x:f>
        <x:v>Necklace</x:v>
      </x:c>
      <x:c r="H5673" s="284">
        <x:v>1</x:v>
      </x:c>
      <x:c r="I5673" s="495"/>
      <x:c r="J5673" s="240" t="s">
        <x:v>10384</x:v>
      </x:c>
      <x:c r="K5673" s="240">
        <x:v>190</x:v>
      </x:c>
    </x:row>
    <x:row r="5674" spans="3:11">
      <x:c r="C5674" s="241" t="s">
        <x:v>5931</x:v>
      </x:c>
      <x:c r="D5674" s="240" t="str">
        <x:f t="shared" si="176"/>
        <x:v>Earring</x:v>
      </x:c>
      <x:c r="E5674" s="240">
        <x:v>1</x:v>
      </x:c>
      <x:c r="F5674" s="283" t="s">
        <x:v>7875</x:v>
      </x:c>
      <x:c r="G5674" s="284" t="str">
        <x:f>IF(MID(F5674,LEN(F5674)-2,1)="1","Earring",IF(MID(F5674,LEN(F5674)-2,1)="2","Necklace",IF(MID(F5674,LEN(F5674)-2,1)="3","Bracelet",IF(MID(F5674,LEN(F5674)-2,1)="4","Ring",IF(MID(F5674,LEN(F5674)-2,1)="5","Anklet","")))))</x:f>
        <x:v>Bracelet</x:v>
      </x:c>
      <x:c r="H5674" s="284">
        <x:v>1</x:v>
      </x:c>
      <x:c r="I5674" s="495"/>
      <x:c r="J5674" s="240" t="s">
        <x:v>10384</x:v>
      </x:c>
      <x:c r="K5674" s="240">
        <x:v>150</x:v>
      </x:c>
    </x:row>
    <x:row r="5675" spans="3:11">
      <x:c r="C5675" s="241" t="s">
        <x:v>1988</x:v>
      </x:c>
      <x:c r="D5675" s="240" t="str">
        <x:f t="shared" si="176"/>
        <x:v>Earring</x:v>
      </x:c>
      <x:c r="E5675" s="240">
        <x:v>1</x:v>
      </x:c>
      <x:c r="F5675" s="283" t="s">
        <x:v>5898</x:v>
      </x:c>
      <x:c r="G5675" s="284" t="str">
        <x:f>IF(MID(F5675,LEN(F5675)-2,1)="1","Earring",IF(MID(F5675,LEN(F5675)-2,1)="2","Necklace",IF(MID(F5675,LEN(F5675)-2,1)="3","Bracelet",IF(MID(F5675,LEN(F5675)-2,1)="4","Ring",IF(MID(F5675,LEN(F5675)-2,1)="5","Anklet","")))))</x:f>
        <x:v>Bracelet</x:v>
      </x:c>
      <x:c r="H5675" s="284">
        <x:v>1</x:v>
      </x:c>
      <x:c r="I5675" s="495"/>
      <x:c r="J5675" s="240" t="s">
        <x:v>10384</x:v>
      </x:c>
      <x:c r="K5675" s="240">
        <x:v>190</x:v>
      </x:c>
    </x:row>
    <x:row r="5676" spans="3:11">
      <x:c r="C5676" s="241" t="s">
        <x:v>9309</x:v>
      </x:c>
      <x:c r="D5676" s="240" t="str">
        <x:f t="shared" si="176"/>
        <x:v>Earring</x:v>
      </x:c>
      <x:c r="E5676" s="240">
        <x:v>1</x:v>
      </x:c>
      <x:c r="F5676" s="283" t="s">
        <x:v>8483</x:v>
      </x:c>
      <x:c r="G5676" s="284" t="str">
        <x:f>IF(MID(F5676,LEN(F5676)-2,1)="1","Earring",IF(MID(F5676,LEN(F5676)-2,1)="2","Necklace",IF(MID(F5676,LEN(F5676)-2,1)="3","Bracelet",IF(MID(F5676,LEN(F5676)-2,1)="4","Ring",IF(MID(F5676,LEN(F5676)-2,1)="5","Anklet","")))))</x:f>
        <x:v>Ring</x:v>
      </x:c>
      <x:c r="H5676" s="284">
        <x:v>1</x:v>
      </x:c>
      <x:c r="I5676" s="495" t="s">
        <x:v>10339</x:v>
      </x:c>
      <x:c r="J5676" s="240" t="s">
        <x:v>10384</x:v>
      </x:c>
      <x:c r="K5676" s="240">
        <x:v>240</x:v>
      </x:c>
    </x:row>
    <x:row r="5677" spans="3:11">
      <x:c r="C5677" s="241" t="s">
        <x:v>2013</x:v>
      </x:c>
      <x:c r="D5677" s="240" t="str">
        <x:f t="shared" si="176"/>
        <x:v>Earring</x:v>
      </x:c>
      <x:c r="E5677" s="240">
        <x:v>1</x:v>
      </x:c>
      <x:c r="F5677" s="283" t="s">
        <x:v>11370</x:v>
      </x:c>
      <x:c r="G5677" s="284" t="str">
        <x:f>IF(MID(F5677,LEN(F5677)-2,1)="1","Earring",IF(MID(F5677,LEN(F5677)-2,1)="2","Necklace",IF(MID(F5677,LEN(F5677)-2,1)="3","Bracelet",IF(MID(F5677,LEN(F5677)-2,1)="4","Ring",IF(MID(F5677,LEN(F5677)-2,1)="5","Anklet","")))))</x:f>
        <x:v>Necklace</x:v>
      </x:c>
      <x:c r="H5677" s="284">
        <x:v>1</x:v>
      </x:c>
      <x:c r="I5677" s="495"/>
      <x:c r="J5677" s="240" t="s">
        <x:v>10384</x:v>
      </x:c>
      <x:c r="K5677" s="240">
        <x:v>180</x:v>
      </x:c>
    </x:row>
    <x:row r="5678" spans="3:11">
      <x:c r="C5678" s="241" t="s">
        <x:v>8548</x:v>
      </x:c>
      <x:c r="D5678" s="240" t="str">
        <x:f t="shared" si="176"/>
        <x:v>Earring</x:v>
      </x:c>
      <x:c r="E5678" s="240">
        <x:v>1</x:v>
      </x:c>
      <x:c r="F5678" s="283" t="s">
        <x:v>5527</x:v>
      </x:c>
      <x:c r="G5678" s="284" t="str">
        <x:f>IF(MID(F5678,LEN(F5678)-2,1)="1","Earring",IF(MID(F5678,LEN(F5678)-2,1)="2","Necklace",IF(MID(F5678,LEN(F5678)-2,1)="3","Bracelet",IF(MID(F5678,LEN(F5678)-2,1)="4","Ring",IF(MID(F5678,LEN(F5678)-2,1)="5","Anklet","")))))</x:f>
        <x:v>Bracelet</x:v>
      </x:c>
      <x:c r="H5678" s="284">
        <x:v>1</x:v>
      </x:c>
      <x:c r="I5678" s="495" t="s">
        <x:v>10339</x:v>
      </x:c>
      <x:c r="J5678" s="240" t="s">
        <x:v>9854</x:v>
      </x:c>
      <x:c r="K5678" s="240">
        <x:v>190</x:v>
      </x:c>
    </x:row>
    <x:row r="5679" spans="3:11">
      <x:c r="C5679" s="241" t="s">
        <x:v>7663</x:v>
      </x:c>
      <x:c r="D5679" s="240" t="str">
        <x:f t="shared" si="176"/>
        <x:v>Earring</x:v>
      </x:c>
      <x:c r="E5679" s="240">
        <x:v>1</x:v>
      </x:c>
      <x:c r="F5679" s="283" t="s">
        <x:v>8033</x:v>
      </x:c>
      <x:c r="G5679" s="284" t="str">
        <x:f>IF(MID(F5679,LEN(F5679)-2,1)="1","Earring",IF(MID(F5679,LEN(F5679)-2,1)="2","Necklace",IF(MID(F5679,LEN(F5679)-2,1)="3","Bracelet",IF(MID(F5679,LEN(F5679)-2,1)="4","Ring",IF(MID(F5679,LEN(F5679)-2,1)="5","Anklet","")))))</x:f>
        <x:v>Necklace</x:v>
      </x:c>
      <x:c r="H5679" s="284">
        <x:v>2</x:v>
      </x:c>
      <x:c r="I5679" s="495" t="s">
        <x:v>6487</x:v>
      </x:c>
      <x:c r="J5679" s="240" t="s">
        <x:v>9854</x:v>
      </x:c>
      <x:c r="K5679" s="240">
        <x:v>400</x:v>
      </x:c>
    </x:row>
    <x:row r="5680" spans="3:11">
      <x:c r="C5680" s="241" t="s">
        <x:v>11180</x:v>
      </x:c>
      <x:c r="D5680" s="240" t="str">
        <x:f t="shared" si="176"/>
        <x:v>Earring</x:v>
      </x:c>
      <x:c r="E5680" s="240">
        <x:v>1</x:v>
      </x:c>
      <x:c r="F5680" s="283" t="s">
        <x:v>11536</x:v>
      </x:c>
      <x:c r="G5680" s="284" t="s">
        <x:v>9210</x:v>
      </x:c>
      <x:c r="H5680" s="284">
        <x:v>1</x:v>
      </x:c>
      <x:c r="I5680" s="495"/>
      <x:c r="J5680" s="240" t="s">
        <x:v>10384</x:v>
      </x:c>
      <x:c r="K5680" s="240">
        <x:v>190</x:v>
      </x:c>
    </x:row>
    <x:row r="5681" spans="3:11">
      <x:c r="C5681" s="241" t="s">
        <x:v>11536</x:v>
      </x:c>
      <x:c r="D5681" s="240" t="s">
        <x:v>9210</x:v>
      </x:c>
      <x:c r="E5681" s="240">
        <x:v>1</x:v>
      </x:c>
      <x:c r="F5681" s="283" t="s">
        <x:v>5931</x:v>
      </x:c>
      <x:c r="G5681" s="284" t="str">
        <x:f>IF(MID(F5681,LEN(F5681)-2,1)="1","Earring",IF(MID(F5681,LEN(F5681)-2,1)="2","Necklace",IF(MID(F5681,LEN(F5681)-2,1)="3","Bracelet",IF(MID(F5681,LEN(F5681)-2,1)="4","Ring",IF(MID(F5681,LEN(F5681)-2,1)="5","Anklet","")))))</x:f>
        <x:v>Earring</x:v>
      </x:c>
      <x:c r="H5681" s="284">
        <x:v>1</x:v>
      </x:c>
      <x:c r="I5681" s="495"/>
      <x:c r="J5681" s="240" t="s">
        <x:v>10384</x:v>
      </x:c>
      <x:c r="K5681" s="240">
        <x:v>80</x:v>
      </x:c>
    </x:row>
    <x:row r="5682" spans="3:11">
      <x:c r="C5682" s="241" t="s">
        <x:v>8430</x:v>
      </x:c>
      <x:c r="D5682" s="240" t="s">
        <x:v>9210</x:v>
      </x:c>
      <x:c r="E5682" s="240">
        <x:v>2</x:v>
      </x:c>
      <x:c r="F5682" s="280" t="s">
        <x:v>8379</x:v>
      </x:c>
      <x:c r="G5682" s="281" t="str">
        <x:f>IF(MID(F5682,LEN(F5682)-2,1)="1","Earring",IF(MID(F5682,LEN(F5682)-2,1)="2","Necklace",IF(MID(F5682,LEN(F5682)-2,1)="3","Bracelet",IF(MID(F5682,LEN(F5682)-2,1)="4","Ring",IF(MID(F5682,LEN(F5682)-2,1)="5","Anklet","")))))</x:f>
        <x:v>Necklace</x:v>
      </x:c>
      <x:c r="H5682" s="281">
        <x:v>1</x:v>
      </x:c>
      <x:c r="I5682" s="495"/>
      <x:c r="J5682" s="240" t="s">
        <x:v>10384</x:v>
      </x:c>
      <x:c r="K5682" s="240">
        <x:v>160</x:v>
      </x:c>
    </x:row>
    <x:row r="5683" spans="3:11">
      <x:c r="C5683" s="241" t="s">
        <x:v>11467</x:v>
      </x:c>
      <x:c r="D5683" s="240" t="str">
        <x:f t="shared" ref="D5683:D5694" si="177">IF(MID(C5683,LEN(C5683)-2,1)="1","Earring",IF(MID(C5683,LEN(C5683)-2,1)="2","Necklace",IF(MID(C5683,LEN(C5683)-2,1)="3","Bracelet",IF(MID(C5683,LEN(C5683)-2,1)="4","Ring",IF(MID(C5683,LEN(C5683)-2,1)="5","Anklet","")))))</x:f>
        <x:v>Necklace</x:v>
      </x:c>
      <x:c r="E5683" s="240">
        <x:v>1</x:v>
      </x:c>
      <x:c r="F5683" s="280" t="s">
        <x:v>9319</x:v>
      </x:c>
      <x:c r="G5683" s="281" t="str">
        <x:f>IF(MID(F5683,LEN(F5683)-2,1)="1","Earring",IF(MID(F5683,LEN(F5683)-2,1)="2","Necklace",IF(MID(F5683,LEN(F5683)-2,1)="3","Bracelet",IF(MID(F5683,LEN(F5683)-2,1)="4","Ring",IF(MID(F5683,LEN(F5683)-2,1)="5","Anklet","")))))</x:f>
        <x:v>Necklace</x:v>
      </x:c>
      <x:c r="H5683" s="281">
        <x:v>1</x:v>
      </x:c>
      <x:c r="I5683" s="495" t="s">
        <x:v>6487</x:v>
      </x:c>
      <x:c r="J5683" s="240" t="s">
        <x:v>4183</x:v>
      </x:c>
      <x:c r="K5683" s="240">
        <x:v>230</x:v>
      </x:c>
    </x:row>
    <x:row r="5684" spans="3:11">
      <x:c r="C5684" s="241" t="s">
        <x:v>5914</x:v>
      </x:c>
      <x:c r="D5684" s="240" t="str">
        <x:f t="shared" si="177"/>
        <x:v>Necklace</x:v>
      </x:c>
      <x:c r="E5684" s="240">
        <x:v>1</x:v>
      </x:c>
      <x:c r="F5684" s="280" t="s">
        <x:v>2096</x:v>
      </x:c>
      <x:c r="G5684" s="281" t="str">
        <x:f>IF(MID(F5684,LEN(F5684)-2,1)="1","Earring",IF(MID(F5684,LEN(F5684)-2,1)="2","Necklace",IF(MID(F5684,LEN(F5684)-2,1)="3","Bracelet",IF(MID(F5684,LEN(F5684)-2,1)="4","Ring",IF(MID(F5684,LEN(F5684)-2,1)="5","Anklet","")))))</x:f>
        <x:v>Bracelet</x:v>
      </x:c>
      <x:c r="H5684" s="281">
        <x:v>1</x:v>
      </x:c>
      <x:c r="I5684" s="495"/>
      <x:c r="J5684" s="240" t="s">
        <x:v>10384</x:v>
      </x:c>
      <x:c r="K5684" s="240">
        <x:v>200</x:v>
      </x:c>
    </x:row>
    <x:row r="5685" spans="3:11">
      <x:c r="C5685" s="241" t="s">
        <x:v>11370</x:v>
      </x:c>
      <x:c r="D5685" s="240" t="str">
        <x:f t="shared" si="177"/>
        <x:v>Necklace</x:v>
      </x:c>
      <x:c r="E5685" s="240">
        <x:v>1</x:v>
      </x:c>
      <x:c r="F5685" s="280" t="s">
        <x:v>6024</x:v>
      </x:c>
      <x:c r="G5685" s="281" t="str">
        <x:f>IF(MID(F5685,LEN(F5685)-2,1)="1","Earring",IF(MID(F5685,LEN(F5685)-2,1)="2","Necklace",IF(MID(F5685,LEN(F5685)-2,1)="3","Bracelet",IF(MID(F5685,LEN(F5685)-2,1)="4","Ring",IF(MID(F5685,LEN(F5685)-2,1)="5","Anklet","")))))</x:f>
        <x:v>Bracelet</x:v>
      </x:c>
      <x:c r="H5685" s="281">
        <x:v>1</x:v>
      </x:c>
      <x:c r="I5685" s="495" t="s">
        <x:v>10339</x:v>
      </x:c>
      <x:c r="J5685" s="240" t="s">
        <x:v>10384</x:v>
      </x:c>
      <x:c r="K5685" s="240">
        <x:v>170</x:v>
      </x:c>
    </x:row>
    <x:row r="5686" spans="3:11">
      <x:c r="C5686" s="241" t="s">
        <x:v>8033</x:v>
      </x:c>
      <x:c r="D5686" s="240" t="str">
        <x:f t="shared" si="177"/>
        <x:v>Necklace</x:v>
      </x:c>
      <x:c r="E5686" s="240">
        <x:v>2</x:v>
      </x:c>
      <x:c r="F5686" s="280" t="s">
        <x:v>1988</x:v>
      </x:c>
      <x:c r="G5686" s="281" t="str">
        <x:f>IF(MID(F5686,LEN(F5686)-2,1)="1","Earring",IF(MID(F5686,LEN(F5686)-2,1)="2","Necklace",IF(MID(F5686,LEN(F5686)-2,1)="3","Bracelet",IF(MID(F5686,LEN(F5686)-2,1)="4","Ring",IF(MID(F5686,LEN(F5686)-2,1)="5","Anklet","")))))</x:f>
        <x:v>Earring</x:v>
      </x:c>
      <x:c r="H5686" s="281">
        <x:v>1</x:v>
      </x:c>
      <x:c r="I5686" s="495" t="s">
        <x:v>10339</x:v>
      </x:c>
      <x:c r="J5686" s="240" t="s">
        <x:v>4183</x:v>
      </x:c>
      <x:c r="K5686" s="240">
        <x:v>230</x:v>
      </x:c>
    </x:row>
    <x:row r="5687" spans="3:11">
      <x:c r="C5687" s="241" t="s">
        <x:v>8379</x:v>
      </x:c>
      <x:c r="D5687" s="240" t="str">
        <x:f t="shared" si="177"/>
        <x:v>Necklace</x:v>
      </x:c>
      <x:c r="E5687" s="240">
        <x:v>1</x:v>
      </x:c>
      <x:c r="F5687" s="280" t="s">
        <x:v>6005</x:v>
      </x:c>
      <x:c r="G5687" s="281" t="str">
        <x:f>IF(MID(F5687,LEN(F5687)-2,1)="1","Earring",IF(MID(F5687,LEN(F5687)-2,1)="2","Necklace",IF(MID(F5687,LEN(F5687)-2,1)="3","Bracelet",IF(MID(F5687,LEN(F5687)-2,1)="4","Ring",IF(MID(F5687,LEN(F5687)-2,1)="5","Anklet","")))))</x:f>
        <x:v>Bracelet</x:v>
      </x:c>
      <x:c r="H5687" s="281">
        <x:v>1</x:v>
      </x:c>
      <x:c r="I5687" s="495"/>
      <x:c r="J5687" s="240" t="s">
        <x:v>10384</x:v>
      </x:c>
      <x:c r="K5687" s="240">
        <x:v>180</x:v>
      </x:c>
    </x:row>
    <x:row r="5688" spans="3:11">
      <x:c r="C5688" s="241" t="s">
        <x:v>9319</x:v>
      </x:c>
      <x:c r="D5688" s="240" t="str">
        <x:f t="shared" si="177"/>
        <x:v>Necklace</x:v>
      </x:c>
      <x:c r="E5688" s="240">
        <x:v>1</x:v>
      </x:c>
      <x:c r="F5688" s="280" t="s">
        <x:v>9309</x:v>
      </x:c>
      <x:c r="G5688" s="281" t="str">
        <x:f>IF(MID(F5688,LEN(F5688)-2,1)="1","Earring",IF(MID(F5688,LEN(F5688)-2,1)="2","Necklace",IF(MID(F5688,LEN(F5688)-2,1)="3","Bracelet",IF(MID(F5688,LEN(F5688)-2,1)="4","Ring",IF(MID(F5688,LEN(F5688)-2,1)="5","Anklet","")))))</x:f>
        <x:v>Earring</x:v>
      </x:c>
      <x:c r="H5688" s="281">
        <x:v>1</x:v>
      </x:c>
      <x:c r="I5688" s="495" t="s">
        <x:v>10339</x:v>
      </x:c>
      <x:c r="J5688" s="240" t="s">
        <x:v>3797</x:v>
      </x:c>
      <x:c r="K5688" s="240">
        <x:v>160</x:v>
      </x:c>
    </x:row>
    <x:row r="5689" spans="3:11">
      <x:c r="C5689" s="241" t="s">
        <x:v>4349</x:v>
      </x:c>
      <x:c r="D5689" s="240" t="str">
        <x:f t="shared" si="177"/>
        <x:v>Necklace</x:v>
      </x:c>
      <x:c r="E5689" s="240">
        <x:v>1</x:v>
      </x:c>
      <x:c r="F5689" s="280" t="s">
        <x:v>2013</x:v>
      </x:c>
      <x:c r="G5689" s="281" t="str">
        <x:f>IF(MID(F5689,LEN(F5689)-2,1)="1","Earring",IF(MID(F5689,LEN(F5689)-2,1)="2","Necklace",IF(MID(F5689,LEN(F5689)-2,1)="3","Bracelet",IF(MID(F5689,LEN(F5689)-2,1)="4","Ring",IF(MID(F5689,LEN(F5689)-2,1)="5","Anklet","")))))</x:f>
        <x:v>Earring</x:v>
      </x:c>
      <x:c r="H5689" s="281">
        <x:v>1</x:v>
      </x:c>
      <x:c r="I5689" s="495"/>
      <x:c r="J5689" s="240" t="s">
        <x:v>3797</x:v>
      </x:c>
      <x:c r="K5689" s="240">
        <x:v>160</x:v>
      </x:c>
    </x:row>
    <x:row r="5690" spans="3:11">
      <x:c r="C5690" s="241" t="s">
        <x:v>8332</x:v>
      </x:c>
      <x:c r="D5690" s="240" t="str">
        <x:f t="shared" si="177"/>
        <x:v>Necklace</x:v>
      </x:c>
      <x:c r="E5690" s="240">
        <x:v>1</x:v>
      </x:c>
      <x:c r="F5690" s="280" t="s">
        <x:v>4349</x:v>
      </x:c>
      <x:c r="G5690" s="281" t="str">
        <x:f>IF(MID(F5690,LEN(F5690)-2,1)="1","Earring",IF(MID(F5690,LEN(F5690)-2,1)="2","Necklace",IF(MID(F5690,LEN(F5690)-2,1)="3","Bracelet",IF(MID(F5690,LEN(F5690)-2,1)="4","Ring",IF(MID(F5690,LEN(F5690)-2,1)="5","Anklet","")))))</x:f>
        <x:v>Necklace</x:v>
      </x:c>
      <x:c r="H5690" s="281">
        <x:v>1</x:v>
      </x:c>
      <x:c r="I5690" s="495"/>
      <x:c r="J5690" s="240" t="s">
        <x:v>4183</x:v>
      </x:c>
      <x:c r="K5690" s="240">
        <x:v>260</x:v>
      </x:c>
    </x:row>
    <x:row r="5691" spans="3:11">
      <x:c r="C5691" s="241" t="s">
        <x:v>6318</x:v>
      </x:c>
      <x:c r="D5691" s="240" t="str">
        <x:f t="shared" si="177"/>
        <x:v>Necklace</x:v>
      </x:c>
      <x:c r="E5691" s="240">
        <x:v>2</x:v>
      </x:c>
      <x:c r="F5691" s="280" t="s">
        <x:v>8548</x:v>
      </x:c>
      <x:c r="G5691" s="281" t="str">
        <x:f>IF(MID(F5691,LEN(F5691)-2,1)="1","Earring",IF(MID(F5691,LEN(F5691)-2,1)="2","Necklace",IF(MID(F5691,LEN(F5691)-2,1)="3","Bracelet",IF(MID(F5691,LEN(F5691)-2,1)="4","Ring",IF(MID(F5691,LEN(F5691)-2,1)="5","Anklet","")))))</x:f>
        <x:v>Earring</x:v>
      </x:c>
      <x:c r="H5691" s="281">
        <x:v>1</x:v>
      </x:c>
      <x:c r="I5691" s="495"/>
      <x:c r="J5691" s="240" t="s">
        <x:v>3797</x:v>
      </x:c>
      <x:c r="K5691" s="240">
        <x:v>290</x:v>
      </x:c>
    </x:row>
    <x:row r="5692" spans="3:11">
      <x:c r="C5692" s="241" t="s">
        <x:v>2112</x:v>
      </x:c>
      <x:c r="D5692" s="240" t="str">
        <x:f t="shared" si="177"/>
        <x:v>Necklace</x:v>
      </x:c>
      <x:c r="E5692" s="240">
        <x:v>1</x:v>
      </x:c>
      <x:c r="F5692" s="280" t="s">
        <x:v>8332</x:v>
      </x:c>
      <x:c r="G5692" s="281" t="str">
        <x:f>IF(MID(F5692,LEN(F5692)-2,1)="1","Earring",IF(MID(F5692,LEN(F5692)-2,1)="2","Necklace",IF(MID(F5692,LEN(F5692)-2,1)="3","Bracelet",IF(MID(F5692,LEN(F5692)-2,1)="4","Ring",IF(MID(F5692,LEN(F5692)-2,1)="5","Anklet","")))))</x:f>
        <x:v>Necklace</x:v>
      </x:c>
      <x:c r="H5692" s="281">
        <x:v>1</x:v>
      </x:c>
      <x:c r="I5692" s="495"/>
      <x:c r="J5692" s="240" t="s">
        <x:v>10384</x:v>
      </x:c>
      <x:c r="K5692" s="240">
        <x:v>170</x:v>
      </x:c>
    </x:row>
    <x:row r="5693" spans="3:11">
      <x:c r="C5693" s="241" t="s">
        <x:v>2309</x:v>
      </x:c>
      <x:c r="D5693" s="240" t="str">
        <x:f t="shared" si="177"/>
        <x:v>Necklace</x:v>
      </x:c>
      <x:c r="E5693" s="240">
        <x:v>1</x:v>
      </x:c>
      <x:c r="F5693" s="280" t="s">
        <x:v>6318</x:v>
      </x:c>
      <x:c r="G5693" s="281" t="str">
        <x:f>IF(MID(F5693,LEN(F5693)-2,1)="1","Earring",IF(MID(F5693,LEN(F5693)-2,1)="2","Necklace",IF(MID(F5693,LEN(F5693)-2,1)="3","Bracelet",IF(MID(F5693,LEN(F5693)-2,1)="4","Ring",IF(MID(F5693,LEN(F5693)-2,1)="5","Anklet","")))))</x:f>
        <x:v>Necklace</x:v>
      </x:c>
      <x:c r="H5693" s="281">
        <x:v>2</x:v>
      </x:c>
      <x:c r="I5693" s="495" t="s">
        <x:v>6487</x:v>
      </x:c>
      <x:c r="J5693" s="240" t="s">
        <x:v>10384</x:v>
      </x:c>
      <x:c r="K5693" s="240">
        <x:v>180</x:v>
      </x:c>
    </x:row>
    <x:row r="5694" spans="3:11">
      <x:c r="C5694" s="241" t="s">
        <x:v>9170</x:v>
      </x:c>
      <x:c r="D5694" s="240" t="str">
        <x:f t="shared" si="177"/>
        <x:v>Necklace</x:v>
      </x:c>
      <x:c r="E5694" s="240">
        <x:v>1</x:v>
      </x:c>
      <x:c r="F5694" s="280" t="s">
        <x:v>5826</x:v>
      </x:c>
      <x:c r="G5694" s="281" t="str">
        <x:f>IF(MID(F5694,LEN(F5694)-2,1)="1","Earring",IF(MID(F5694,LEN(F5694)-2,1)="2","Necklace",IF(MID(F5694,LEN(F5694)-2,1)="3","Bracelet",IF(MID(F5694,LEN(F5694)-2,1)="4","Ring",IF(MID(F5694,LEN(F5694)-2,1)="5","Anklet","")))))</x:f>
        <x:v>Ring</x:v>
      </x:c>
      <x:c r="H5694" s="281">
        <x:v>2</x:v>
      </x:c>
      <x:c r="I5694" s="495"/>
      <x:c r="J5694" s="240" t="s">
        <x:v>9854</x:v>
      </x:c>
      <x:c r="K5694" s="240">
        <x:v>130</x:v>
      </x:c>
    </x:row>
    <x:row r="5695" spans="3:11">
      <x:c r="C5695" s="241" t="s">
        <x:v>7947</x:v>
      </x:c>
      <x:c r="D5695" s="240" t="s">
        <x:v>7479</x:v>
      </x:c>
      <x:c r="E5695" s="240">
        <x:v>1</x:v>
      </x:c>
      <x:c r="F5695" s="280" t="s">
        <x:v>7920</x:v>
      </x:c>
      <x:c r="G5695" s="281" t="str">
        <x:f>IF(MID(F5695,LEN(F5695)-2,1)="1","Earring",IF(MID(F5695,LEN(F5695)-2,1)="2","Necklace",IF(MID(F5695,LEN(F5695)-2,1)="3","Bracelet",IF(MID(F5695,LEN(F5695)-2,1)="4","Ring",IF(MID(F5695,LEN(F5695)-2,1)="5","Anklet","")))))</x:f>
        <x:v>Ring</x:v>
      </x:c>
      <x:c r="H5695" s="281">
        <x:v>1</x:v>
      </x:c>
      <x:c r="I5695" s="495"/>
      <x:c r="J5695" s="240" t="s">
        <x:v>9854</x:v>
      </x:c>
      <x:c r="K5695" s="240">
        <x:v>130</x:v>
      </x:c>
    </x:row>
    <x:row r="5696" spans="3:11">
      <x:c r="C5696" s="241" t="s">
        <x:v>9106</x:v>
      </x:c>
      <x:c r="D5696" s="240" t="str">
        <x:f t="shared" ref="D5696:D5702" si="178">IF(MID(C5696,LEN(C5696)-2,1)="1","Earring",IF(MID(C5696,LEN(C5696)-2,1)="2","Necklace",IF(MID(C5696,LEN(C5696)-2,1)="3","Bracelet",IF(MID(C5696,LEN(C5696)-2,1)="4","Ring",IF(MID(C5696,LEN(C5696)-2,1)="5","Anklet","")))))</x:f>
        <x:v>Ring</x:v>
      </x:c>
      <x:c r="E5696" s="240">
        <x:v>1</x:v>
      </x:c>
      <x:c r="F5696" s="280" t="s">
        <x:v>7663</x:v>
      </x:c>
      <x:c r="G5696" s="281" t="str">
        <x:f>IF(MID(F5696,LEN(F5696)-2,1)="1","Earring",IF(MID(F5696,LEN(F5696)-2,1)="2","Necklace",IF(MID(F5696,LEN(F5696)-2,1)="3","Bracelet",IF(MID(F5696,LEN(F5696)-2,1)="4","Ring",IF(MID(F5696,LEN(F5696)-2,1)="5","Anklet","")))))</x:f>
        <x:v>Earring</x:v>
      </x:c>
      <x:c r="H5696" s="281">
        <x:v>1</x:v>
      </x:c>
      <x:c r="I5696" s="495" t="s">
        <x:v>6487</x:v>
      </x:c>
      <x:c r="J5696" s="240" t="s">
        <x:v>4183</x:v>
      </x:c>
      <x:c r="K5696" s="240">
        <x:v>240</x:v>
      </x:c>
    </x:row>
    <x:row r="5697" spans="3:11">
      <x:c r="C5697" s="241" t="s">
        <x:v>9140</x:v>
      </x:c>
      <x:c r="D5697" s="240" t="str">
        <x:f t="shared" si="178"/>
        <x:v>Ring</x:v>
      </x:c>
      <x:c r="E5697" s="240">
        <x:v>1</x:v>
      </x:c>
      <x:c r="F5697" s="280" t="s">
        <x:v>2309</x:v>
      </x:c>
      <x:c r="G5697" s="281" t="str">
        <x:f>IF(MID(F5697,LEN(F5697)-2,1)="1","Earring",IF(MID(F5697,LEN(F5697)-2,1)="2","Necklace",IF(MID(F5697,LEN(F5697)-2,1)="3","Bracelet",IF(MID(F5697,LEN(F5697)-2,1)="4","Ring",IF(MID(F5697,LEN(F5697)-2,1)="5","Anklet","")))))</x:f>
        <x:v>Necklace</x:v>
      </x:c>
      <x:c r="H5697" s="281">
        <x:v>1</x:v>
      </x:c>
      <x:c r="I5697" s="495" t="s">
        <x:v>10339</x:v>
      </x:c>
      <x:c r="J5697" s="240" t="s">
        <x:v>9854</x:v>
      </x:c>
      <x:c r="K5697" s="240">
        <x:v>360</x:v>
      </x:c>
    </x:row>
    <x:row r="5698" spans="3:11">
      <x:c r="C5698" s="241" t="s">
        <x:v>8946</x:v>
      </x:c>
      <x:c r="D5698" s="240" t="str">
        <x:f t="shared" si="178"/>
        <x:v>Ring</x:v>
      </x:c>
      <x:c r="E5698" s="240">
        <x:v>1</x:v>
      </x:c>
      <x:c r="F5698" s="280" t="s">
        <x:v>11180</x:v>
      </x:c>
      <x:c r="G5698" s="281" t="str">
        <x:f>IF(MID(F5698,LEN(F5698)-2,1)="1","Earring",IF(MID(F5698,LEN(F5698)-2,1)="2","Necklace",IF(MID(F5698,LEN(F5698)-2,1)="3","Bracelet",IF(MID(F5698,LEN(F5698)-2,1)="4","Ring",IF(MID(F5698,LEN(F5698)-2,1)="5","Anklet","")))))</x:f>
        <x:v>Earring</x:v>
      </x:c>
      <x:c r="H5698" s="281">
        <x:v>1</x:v>
      </x:c>
      <x:c r="I5698" s="495"/>
      <x:c r="J5698" s="240" t="s">
        <x:v>4183</x:v>
      </x:c>
      <x:c r="K5698" s="240">
        <x:v>170</x:v>
      </x:c>
    </x:row>
    <x:row r="5699" spans="3:11">
      <x:c r="C5699" s="241" t="s">
        <x:v>1957</x:v>
      </x:c>
      <x:c r="D5699" s="240" t="str">
        <x:f t="shared" si="178"/>
        <x:v>Ring</x:v>
      </x:c>
      <x:c r="E5699" s="240">
        <x:v>1</x:v>
      </x:c>
      <x:c r="F5699" s="280" t="s">
        <x:v>2112</x:v>
      </x:c>
      <x:c r="G5699" s="281" t="str">
        <x:f>IF(MID(F5699,LEN(F5699)-2,1)="1","Earring",IF(MID(F5699,LEN(F5699)-2,1)="2","Necklace",IF(MID(F5699,LEN(F5699)-2,1)="3","Bracelet",IF(MID(F5699,LEN(F5699)-2,1)="4","Ring",IF(MID(F5699,LEN(F5699)-2,1)="5","Anklet","")))))</x:f>
        <x:v>Necklace</x:v>
      </x:c>
      <x:c r="H5699" s="281">
        <x:v>1</x:v>
      </x:c>
      <x:c r="I5699" s="495" t="s">
        <x:v>6487</x:v>
      </x:c>
      <x:c r="J5699" s="240" t="s">
        <x:v>4183</x:v>
      </x:c>
      <x:c r="K5699" s="240">
        <x:v>320</x:v>
      </x:c>
    </x:row>
    <x:row r="5700" spans="3:11">
      <x:c r="C5700" s="241" t="s">
        <x:v>8483</x:v>
      </x:c>
      <x:c r="D5700" s="240" t="str">
        <x:f t="shared" si="178"/>
        <x:v>Ring</x:v>
      </x:c>
      <x:c r="E5700" s="240">
        <x:v>1</x:v>
      </x:c>
      <x:c r="F5700" s="280" t="s">
        <x:v>9170</x:v>
      </x:c>
      <x:c r="G5700" s="281" t="str">
        <x:f>IF(MID(F5700,LEN(F5700)-2,1)="1","Earring",IF(MID(F5700,LEN(F5700)-2,1)="2","Necklace",IF(MID(F5700,LEN(F5700)-2,1)="3","Bracelet",IF(MID(F5700,LEN(F5700)-2,1)="4","Ring",IF(MID(F5700,LEN(F5700)-2,1)="5","Anklet","")))))</x:f>
        <x:v>Necklace</x:v>
      </x:c>
      <x:c r="H5700" s="281">
        <x:v>1</x:v>
      </x:c>
      <x:c r="I5700" s="495" t="s">
        <x:v>6487</x:v>
      </x:c>
      <x:c r="J5700" s="240" t="s">
        <x:v>10358</x:v>
      </x:c>
      <x:c r="K5700" s="240">
        <x:v>360</x:v>
      </x:c>
    </x:row>
    <x:row r="5701" spans="3:11">
      <x:c r="C5701" s="241" t="s">
        <x:v>5826</x:v>
      </x:c>
      <x:c r="D5701" s="240" t="str">
        <x:f t="shared" si="178"/>
        <x:v>Ring</x:v>
      </x:c>
      <x:c r="E5701" s="240">
        <x:v>2</x:v>
      </x:c>
      <x:c r="F5701" s="280" t="s">
        <x:v>8430</x:v>
      </x:c>
      <x:c r="G5701" s="281" t="s">
        <x:v>9210</x:v>
      </x:c>
      <x:c r="H5701" s="281">
        <x:v>2</x:v>
      </x:c>
      <x:c r="I5701" s="495" t="s">
        <x:v>6487</x:v>
      </x:c>
      <x:c r="J5701" s="240" t="s">
        <x:v>10384</x:v>
      </x:c>
      <x:c r="K5701" s="240">
        <x:v>160</x:v>
      </x:c>
    </x:row>
    <x:row r="5702" spans="3:11">
      <x:c r="C5702" s="241" t="s">
        <x:v>7920</x:v>
      </x:c>
      <x:c r="D5702" s="240" t="str">
        <x:f t="shared" si="178"/>
        <x:v>Ring</x:v>
      </x:c>
      <x:c r="E5702" s="240">
        <x:v>1</x:v>
      </x:c>
      <x:c r="F5702" s="280" t="s">
        <x:v>6158</x:v>
      </x:c>
      <x:c r="G5702" s="281" t="s">
        <x:v>4007</x:v>
      </x:c>
      <x:c r="H5702" s="281">
        <x:v>1</x:v>
      </x:c>
      <x:c r="I5702" s="495" t="s">
        <x:v>6487</x:v>
      </x:c>
      <x:c r="J5702" s="240" t="s">
        <x:v>10358</x:v>
      </x:c>
      <x:c r="K5702" s="240">
        <x:v>380</x:v>
      </x:c>
    </x:row>
    <x:row r="5703" spans="5:5">
      <x:c r="E5703" s="240">
        <x:f>SUM(E5654:E5702)</x:f>
        <x:v>54</x:v>
      </x:c>
    </x:row>
    <x:row r="5704" spans="1:11">
      <x:c r="A5704" s="232">
        <x:v>46101</x:v>
      </x:c>
      <x:c r="B5704" s="499" t="s">
        <x:v>10292</x:v>
      </x:c>
      <x:c r="C5704" s="241" t="s">
        <x:v>6211</x:v>
      </x:c>
      <x:c r="D5704" s="240" t="s">
        <x:v>4007</x:v>
      </x:c>
      <x:c r="E5704" s="240">
        <x:v>1</x:v>
      </x:c>
      <x:c r="F5704" s="241" t="s">
        <x:v>7995</x:v>
      </x:c>
      <x:c r="G5704" s="240" t="str">
        <x:f>IF(MID(F5704,LEN(F5704)-2,1)="1","Earring",IF(MID(F5704,LEN(F5704)-2,1)="2","Necklace",IF(MID(F5704,LEN(F5704)-2,1)="3","Bracelet",IF(MID(F5704,LEN(F5704)-2,1)="4","Ring",IF(MID(F5704,LEN(F5704)-2,1)="5","Anklet","")))))</x:f>
        <x:v>Ring</x:v>
      </x:c>
      <x:c r="H5704" s="240">
        <x:v>1</x:v>
      </x:c>
      <x:c r="I5704" s="495" t="s">
        <x:v>10339</x:v>
      </x:c>
      <x:c r="J5704" s="240" t="s">
        <x:v>10384</x:v>
      </x:c>
      <x:c r="K5704" s="240">
        <x:v>160</x:v>
      </x:c>
    </x:row>
    <x:row r="5705" spans="3:11">
      <x:c r="C5705" s="241" t="s">
        <x:v>9176</x:v>
      </x:c>
      <x:c r="D5705" s="240" t="str">
        <x:f t="shared" ref="D5705:D5718" si="179">IF(MID(C5705,LEN(C5705)-2,1)="1","Earring",IF(MID(C5705,LEN(C5705)-2,1)="2","Necklace",IF(MID(C5705,LEN(C5705)-2,1)="3","Bracelet",IF(MID(C5705,LEN(C5705)-2,1)="4","Ring",IF(MID(C5705,LEN(C5705)-2,1)="5","Anklet","")))))</x:f>
        <x:v>Bracelet</x:v>
      </x:c>
      <x:c r="E5705" s="240">
        <x:v>1</x:v>
      </x:c>
      <x:c r="F5705" s="241" t="s">
        <x:v>7938</x:v>
      </x:c>
      <x:c r="G5705" s="240" t="str">
        <x:f>IF(MID(F5705,LEN(F5705)-2,1)="1","Earring",IF(MID(F5705,LEN(F5705)-2,1)="2","Necklace",IF(MID(F5705,LEN(F5705)-2,1)="3","Bracelet",IF(MID(F5705,LEN(F5705)-2,1)="4","Ring",IF(MID(F5705,LEN(F5705)-2,1)="5","Anklet","")))))</x:f>
        <x:v>Earring</x:v>
      </x:c>
      <x:c r="H5705" s="240">
        <x:v>1</x:v>
      </x:c>
      <x:c r="I5705" s="495" t="s">
        <x:v>10339</x:v>
      </x:c>
      <x:c r="J5705" s="240" t="s">
        <x:v>4183</x:v>
      </x:c>
      <x:c r="K5705" s="240">
        <x:v>260</x:v>
      </x:c>
    </x:row>
    <x:row r="5706" spans="3:11">
      <x:c r="C5706" s="241" t="s">
        <x:v>5804</x:v>
      </x:c>
      <x:c r="D5706" s="240" t="str">
        <x:f t="shared" si="179"/>
        <x:v>Bracelet</x:v>
      </x:c>
      <x:c r="E5706" s="240">
        <x:v>1</x:v>
      </x:c>
      <x:c r="F5706" s="241" t="s">
        <x:v>8935</x:v>
      </x:c>
      <x:c r="G5706" s="240" t="str">
        <x:f>IF(MID(F5706,LEN(F5706)-2,1)="1","Earring",IF(MID(F5706,LEN(F5706)-2,1)="2","Necklace",IF(MID(F5706,LEN(F5706)-2,1)="3","Bracelet",IF(MID(F5706,LEN(F5706)-2,1)="4","Ring",IF(MID(F5706,LEN(F5706)-2,1)="5","Anklet","")))))</x:f>
        <x:v>Earring</x:v>
      </x:c>
      <x:c r="H5706" s="240">
        <x:v>1</x:v>
      </x:c>
      <x:c r="I5706" s="495"/>
      <x:c r="J5706" s="240" t="s">
        <x:v>4183</x:v>
      </x:c>
      <x:c r="K5706" s="240">
        <x:v>120</x:v>
      </x:c>
    </x:row>
    <x:row r="5707" spans="3:11">
      <x:c r="C5707" s="241" t="s">
        <x:v>2753</x:v>
      </x:c>
      <x:c r="D5707" s="240" t="str">
        <x:f t="shared" si="179"/>
        <x:v>Earring</x:v>
      </x:c>
      <x:c r="E5707" s="240">
        <x:v>1</x:v>
      </x:c>
      <x:c r="F5707" s="241" t="s">
        <x:v>9209</x:v>
      </x:c>
      <x:c r="G5707" s="240" t="str">
        <x:f>IF(MID(F5707,LEN(F5707)-2,1)="1","Earring",IF(MID(F5707,LEN(F5707)-2,1)="2","Necklace",IF(MID(F5707,LEN(F5707)-2,1)="3","Bracelet",IF(MID(F5707,LEN(F5707)-2,1)="4","Ring",IF(MID(F5707,LEN(F5707)-2,1)="5","Anklet","")))))</x:f>
        <x:v>Earring</x:v>
      </x:c>
      <x:c r="H5707" s="240">
        <x:v>1</x:v>
      </x:c>
      <x:c r="I5707" s="495" t="s">
        <x:v>10339</x:v>
      </x:c>
      <x:c r="J5707" s="240" t="s">
        <x:v>4183</x:v>
      </x:c>
      <x:c r="K5707" s="240">
        <x:v>150</x:v>
      </x:c>
    </x:row>
    <x:row r="5708" spans="3:11">
      <x:c r="C5708" s="241" t="s">
        <x:v>8935</x:v>
      </x:c>
      <x:c r="D5708" s="240" t="str">
        <x:f t="shared" si="179"/>
        <x:v>Earring</x:v>
      </x:c>
      <x:c r="E5708" s="240">
        <x:v>1</x:v>
      </x:c>
      <x:c r="F5708" s="241" t="s">
        <x:v>4580</x:v>
      </x:c>
      <x:c r="G5708" s="240" t="str">
        <x:f>IF(MID(F5708,LEN(F5708)-2,1)="1","Earring",IF(MID(F5708,LEN(F5708)-2,1)="2","Necklace",IF(MID(F5708,LEN(F5708)-2,1)="3","Bracelet",IF(MID(F5708,LEN(F5708)-2,1)="4","Ring",IF(MID(F5708,LEN(F5708)-2,1)="5","Anklet","")))))</x:f>
        <x:v>Earring</x:v>
      </x:c>
      <x:c r="H5708" s="240">
        <x:v>1</x:v>
      </x:c>
      <x:c r="I5708" s="495" t="s">
        <x:v>10339</x:v>
      </x:c>
      <x:c r="J5708" s="240" t="s">
        <x:v>4183</x:v>
      </x:c>
      <x:c r="K5708" s="240">
        <x:v>190</x:v>
      </x:c>
    </x:row>
    <x:row r="5709" spans="3:11">
      <x:c r="C5709" s="241" t="s">
        <x:v>9209</x:v>
      </x:c>
      <x:c r="D5709" s="240" t="str">
        <x:f t="shared" si="179"/>
        <x:v>Earring</x:v>
      </x:c>
      <x:c r="E5709" s="240">
        <x:v>1</x:v>
      </x:c>
      <x:c r="F5709" s="241" t="s">
        <x:v>8463</x:v>
      </x:c>
      <x:c r="G5709" s="240" t="str">
        <x:f>IF(MID(F5709,LEN(F5709)-2,1)="1","Earring",IF(MID(F5709,LEN(F5709)-2,1)="2","Necklace",IF(MID(F5709,LEN(F5709)-2,1)="3","Bracelet",IF(MID(F5709,LEN(F5709)-2,1)="4","Ring",IF(MID(F5709,LEN(F5709)-2,1)="5","Anklet","")))))</x:f>
        <x:v>Necklace</x:v>
      </x:c>
      <x:c r="H5709" s="240">
        <x:v>1</x:v>
      </x:c>
      <x:c r="I5709" s="495" t="s">
        <x:v>6487</x:v>
      </x:c>
      <x:c r="J5709" s="240" t="s">
        <x:v>10384</x:v>
      </x:c>
      <x:c r="K5709" s="240">
        <x:v>170</x:v>
      </x:c>
    </x:row>
    <x:row r="5710" spans="3:11">
      <x:c r="C5710" s="241" t="s">
        <x:v>4580</x:v>
      </x:c>
      <x:c r="D5710" s="240" t="str">
        <x:f t="shared" si="179"/>
        <x:v>Earring</x:v>
      </x:c>
      <x:c r="E5710" s="240">
        <x:v>1</x:v>
      </x:c>
      <x:c r="F5710" s="241" t="s">
        <x:v>9176</x:v>
      </x:c>
      <x:c r="G5710" s="240" t="str">
        <x:f>IF(MID(F5710,LEN(F5710)-2,1)="1","Earring",IF(MID(F5710,LEN(F5710)-2,1)="2","Necklace",IF(MID(F5710,LEN(F5710)-2,1)="3","Bracelet",IF(MID(F5710,LEN(F5710)-2,1)="4","Ring",IF(MID(F5710,LEN(F5710)-2,1)="5","Anklet","")))))</x:f>
        <x:v>Bracelet</x:v>
      </x:c>
      <x:c r="H5710" s="240">
        <x:v>1</x:v>
      </x:c>
      <x:c r="I5710" s="495" t="s">
        <x:v>10339</x:v>
      </x:c>
      <x:c r="J5710" s="240" t="s">
        <x:v>10384</x:v>
      </x:c>
      <x:c r="K5710" s="240">
        <x:v>100</x:v>
      </x:c>
    </x:row>
    <x:row r="5711" spans="3:11">
      <x:c r="C5711" s="241" t="s">
        <x:v>12329</x:v>
      </x:c>
      <x:c r="D5711" s="240" t="str">
        <x:f t="shared" si="179"/>
        <x:v>Earring</x:v>
      </x:c>
      <x:c r="E5711" s="240">
        <x:v>1</x:v>
      </x:c>
      <x:c r="F5711" s="241" t="s">
        <x:v>12329</x:v>
      </x:c>
      <x:c r="G5711" s="240" t="str">
        <x:f>IF(MID(F5711,LEN(F5711)-2,1)="1","Earring",IF(MID(F5711,LEN(F5711)-2,1)="2","Necklace",IF(MID(F5711,LEN(F5711)-2,1)="3","Bracelet",IF(MID(F5711,LEN(F5711)-2,1)="4","Ring",IF(MID(F5711,LEN(F5711)-2,1)="5","Anklet","")))))</x:f>
        <x:v>Earring</x:v>
      </x:c>
      <x:c r="H5711" s="240">
        <x:v>1</x:v>
      </x:c>
      <x:c r="I5711" s="495"/>
      <x:c r="J5711" s="240" t="s">
        <x:v>4183</x:v>
      </x:c>
      <x:c r="K5711" s="240">
        <x:v>180</x:v>
      </x:c>
    </x:row>
    <x:row r="5712" spans="3:11">
      <x:c r="C5712" s="241" t="s">
        <x:v>11779</x:v>
      </x:c>
      <x:c r="D5712" s="240" t="str">
        <x:f t="shared" si="179"/>
        <x:v>Earring</x:v>
      </x:c>
      <x:c r="E5712" s="240">
        <x:v>1</x:v>
      </x:c>
      <x:c r="F5712" s="241" t="s">
        <x:v>5804</x:v>
      </x:c>
      <x:c r="G5712" s="240" t="str">
        <x:f>IF(MID(F5712,LEN(F5712)-2,1)="1","Earring",IF(MID(F5712,LEN(F5712)-2,1)="2","Necklace",IF(MID(F5712,LEN(F5712)-2,1)="3","Bracelet",IF(MID(F5712,LEN(F5712)-2,1)="4","Ring",IF(MID(F5712,LEN(F5712)-2,1)="5","Anklet","")))))</x:f>
        <x:v>Bracelet</x:v>
      </x:c>
      <x:c r="H5712" s="240">
        <x:v>1</x:v>
      </x:c>
      <x:c r="I5712" s="495"/>
      <x:c r="J5712" s="240" t="s">
        <x:v>10384</x:v>
      </x:c>
      <x:c r="K5712" s="240">
        <x:v>140</x:v>
      </x:c>
    </x:row>
    <x:row r="5713" spans="3:11">
      <x:c r="C5713" s="241" t="s">
        <x:v>4522</x:v>
      </x:c>
      <x:c r="D5713" s="240" t="str">
        <x:f t="shared" si="179"/>
        <x:v>Earring</x:v>
      </x:c>
      <x:c r="E5713" s="240">
        <x:v>1</x:v>
      </x:c>
      <x:c r="F5713" s="241" t="s">
        <x:v>8023</x:v>
      </x:c>
      <x:c r="G5713" s="240" t="str">
        <x:f>IF(MID(F5713,LEN(F5713)-2,1)="1","Earring",IF(MID(F5713,LEN(F5713)-2,1)="2","Necklace",IF(MID(F5713,LEN(F5713)-2,1)="3","Bracelet",IF(MID(F5713,LEN(F5713)-2,1)="4","Ring",IF(MID(F5713,LEN(F5713)-2,1)="5","Anklet","")))))</x:f>
        <x:v>Ring</x:v>
      </x:c>
      <x:c r="H5713" s="240">
        <x:v>1</x:v>
      </x:c>
      <x:c r="I5713" s="495"/>
      <x:c r="J5713" s="240" t="s">
        <x:v>12607</x:v>
      </x:c>
      <x:c r="K5713" s="240">
        <x:v>140</x:v>
      </x:c>
    </x:row>
    <x:row r="5714" spans="3:11">
      <x:c r="C5714" s="241" t="s">
        <x:v>9212</x:v>
      </x:c>
      <x:c r="D5714" s="240" t="str">
        <x:f t="shared" si="179"/>
        <x:v>Earring</x:v>
      </x:c>
      <x:c r="E5714" s="240">
        <x:v>1</x:v>
      </x:c>
      <x:c r="F5714" s="241" t="s">
        <x:v>11779</x:v>
      </x:c>
      <x:c r="G5714" s="240" t="str">
        <x:f>IF(MID(F5714,LEN(F5714)-2,1)="1","Earring",IF(MID(F5714,LEN(F5714)-2,1)="2","Necklace",IF(MID(F5714,LEN(F5714)-2,1)="3","Bracelet",IF(MID(F5714,LEN(F5714)-2,1)="4","Ring",IF(MID(F5714,LEN(F5714)-2,1)="5","Anklet","")))))</x:f>
        <x:v>Earring</x:v>
      </x:c>
      <x:c r="H5714" s="240">
        <x:v>1</x:v>
      </x:c>
      <x:c r="I5714" s="495" t="s">
        <x:v>6487</x:v>
      </x:c>
      <x:c r="J5714" s="240" t="s">
        <x:v>4183</x:v>
      </x:c>
      <x:c r="K5714" s="240">
        <x:v>190</x:v>
      </x:c>
    </x:row>
    <x:row r="5715" spans="3:11">
      <x:c r="C5715" s="241" t="s">
        <x:v>8463</x:v>
      </x:c>
      <x:c r="D5715" s="240" t="str">
        <x:f t="shared" si="179"/>
        <x:v>Necklace</x:v>
      </x:c>
      <x:c r="E5715" s="240">
        <x:v>1</x:v>
      </x:c>
      <x:c r="F5715" s="241" t="s">
        <x:v>2100</x:v>
      </x:c>
      <x:c r="G5715" s="240" t="str">
        <x:f>IF(MID(F5715,LEN(F5715)-2,1)="1","Earring",IF(MID(F5715,LEN(F5715)-2,1)="2","Necklace",IF(MID(F5715,LEN(F5715)-2,1)="3","Bracelet",IF(MID(F5715,LEN(F5715)-2,1)="4","Ring",IF(MID(F5715,LEN(F5715)-2,1)="5","Anklet","")))))</x:f>
        <x:v>Necklace</x:v>
      </x:c>
      <x:c r="H5715" s="240">
        <x:v>1</x:v>
      </x:c>
      <x:c r="I5715" s="495"/>
      <x:c r="J5715" s="240" t="s">
        <x:v>10384</x:v>
      </x:c>
      <x:c r="K5715" s="240">
        <x:v>160</x:v>
      </x:c>
    </x:row>
    <x:row r="5716" spans="3:11">
      <x:c r="C5716" s="241" t="s">
        <x:v>2100</x:v>
      </x:c>
      <x:c r="D5716" s="240" t="str">
        <x:f t="shared" si="179"/>
        <x:v>Necklace</x:v>
      </x:c>
      <x:c r="E5716" s="240">
        <x:v>1</x:v>
      </x:c>
      <x:c r="F5716" s="241" t="s">
        <x:v>6211</x:v>
      </x:c>
      <x:c r="G5716" s="240" t="s">
        <x:v>4007</x:v>
      </x:c>
      <x:c r="H5716" s="240">
        <x:v>1</x:v>
      </x:c>
      <x:c r="I5716" s="495" t="s">
        <x:v>10339</x:v>
      </x:c>
      <x:c r="J5716" s="240" t="s">
        <x:v>10384</x:v>
      </x:c>
      <x:c r="K5716" s="240">
        <x:v>190</x:v>
      </x:c>
    </x:row>
    <x:row r="5717" spans="3:11">
      <x:c r="C5717" s="241" t="s">
        <x:v>7949</x:v>
      </x:c>
      <x:c r="D5717" s="240" t="str">
        <x:f t="shared" si="179"/>
        <x:v>Ring</x:v>
      </x:c>
      <x:c r="E5717" s="240">
        <x:v>1</x:v>
      </x:c>
      <x:c r="F5717" s="241" t="s">
        <x:v>4522</x:v>
      </x:c>
      <x:c r="G5717" s="240" t="str">
        <x:f>IF(MID(F5717,LEN(F5717)-2,1)="1","Earring",IF(MID(F5717,LEN(F5717)-2,1)="2","Necklace",IF(MID(F5717,LEN(F5717)-2,1)="3","Bracelet",IF(MID(F5717,LEN(F5717)-2,1)="4","Ring",IF(MID(F5717,LEN(F5717)-2,1)="5","Anklet","")))))</x:f>
        <x:v>Earring</x:v>
      </x:c>
      <x:c r="H5717" s="240">
        <x:v>1</x:v>
      </x:c>
      <x:c r="I5717" s="495" t="s">
        <x:v>6487</x:v>
      </x:c>
      <x:c r="J5717" s="240" t="s">
        <x:v>10384</x:v>
      </x:c>
      <x:c r="K5717" s="240">
        <x:v>140</x:v>
      </x:c>
    </x:row>
    <x:row r="5718" spans="3:11">
      <x:c r="C5718" s="241" t="s">
        <x:v>8023</x:v>
      </x:c>
      <x:c r="D5718" s="240" t="str">
        <x:f t="shared" si="179"/>
        <x:v>Ring</x:v>
      </x:c>
      <x:c r="E5718" s="240">
        <x:v>1</x:v>
      </x:c>
      <x:c r="F5718" s="241" t="s">
        <x:v>9212</x:v>
      </x:c>
      <x:c r="G5718" s="240" t="str">
        <x:f>IF(MID(F5718,LEN(F5718)-2,1)="1","Earring",IF(MID(F5718,LEN(F5718)-2,1)="2","Necklace",IF(MID(F5718,LEN(F5718)-2,1)="3","Bracelet",IF(MID(F5718,LEN(F5718)-2,1)="4","Ring",IF(MID(F5718,LEN(F5718)-2,1)="5","Anklet","")))))</x:f>
        <x:v>Earring</x:v>
      </x:c>
      <x:c r="H5718" s="240">
        <x:v>1</x:v>
      </x:c>
      <x:c r="I5718" s="495"/>
      <x:c r="J5718" s="240" t="s">
        <x:v>10384</x:v>
      </x:c>
      <x:c r="K5718" s="240">
        <x:v>150</x:v>
      </x:c>
    </x:row>
    <x:row r="5719" spans="5:5">
      <x:c r="E5719" s="240">
        <x:f>SUM(E5704:E5718)</x:f>
        <x:v>15</x:v>
      </x:c>
    </x:row>
    <x:row r="5720" spans="1:11">
      <x:c r="A5720" s="232">
        <x:v>46102</x:v>
      </x:c>
      <x:c r="B5720" s="499" t="s">
        <x:v>10312</x:v>
      </x:c>
      <x:c r="C5720" s="241" t="s">
        <x:v>9063</x:v>
      </x:c>
      <x:c r="D5720" s="240" t="s">
        <x:v>4007</x:v>
      </x:c>
      <x:c r="E5720" s="240">
        <x:v>1</x:v>
      </x:c>
      <x:c r="F5720" s="241" t="s">
        <x:v>9240</x:v>
      </x:c>
      <x:c r="G5720" s="240" t="str">
        <x:f>IF(MID(F5720,LEN(F5720)-2,1)="1","Earring",IF(MID(F5720,LEN(F5720)-2,1)="2","Necklace",IF(MID(F5720,LEN(F5720)-2,1)="3","Bracelet",IF(MID(F5720,LEN(F5720)-2,1)="4","Ring",IF(MID(F5720,LEN(F5720)-2,1)="5","Anklet","")))))</x:f>
        <x:v>Ring</x:v>
      </x:c>
      <x:c r="H5720" s="240">
        <x:v>1</x:v>
      </x:c>
      <x:c r="I5720" s="495" t="s">
        <x:v>6487</x:v>
      </x:c>
      <x:c r="J5720" s="240" t="s">
        <x:v>10384</x:v>
      </x:c>
      <x:c r="K5720" s="240">
        <x:v>140</x:v>
      </x:c>
    </x:row>
    <x:row r="5721" spans="3:11">
      <x:c r="C5721" s="241" t="s">
        <x:v>9275</x:v>
      </x:c>
      <x:c r="D5721" s="240" t="s">
        <x:v>4007</x:v>
      </x:c>
      <x:c r="E5721" s="240">
        <x:v>1</x:v>
      </x:c>
      <x:c r="F5721" s="241" t="s">
        <x:v>6217</x:v>
      </x:c>
      <x:c r="G5721" s="240" t="str">
        <x:f>IF(MID(F5721,LEN(F5721)-2,1)="1","Earring",IF(MID(F5721,LEN(F5721)-2,1)="2","Necklace",IF(MID(F5721,LEN(F5721)-2,1)="3","Bracelet",IF(MID(F5721,LEN(F5721)-2,1)="4","Ring",IF(MID(F5721,LEN(F5721)-2,1)="5","Anklet","")))))</x:f>
        <x:v>Bracelet</x:v>
      </x:c>
      <x:c r="H5721" s="240">
        <x:v>1</x:v>
      </x:c>
      <x:c r="I5721" s="495" t="s">
        <x:v>10339</x:v>
      </x:c>
      <x:c r="J5721" s="240" t="s">
        <x:v>10384</x:v>
      </x:c>
      <x:c r="K5721" s="240">
        <x:v>160</x:v>
      </x:c>
    </x:row>
    <x:row r="5722" spans="3:11">
      <x:c r="C5722" s="241" t="s">
        <x:v>6217</x:v>
      </x:c>
      <x:c r="D5722" s="240" t="str">
        <x:f t="shared" ref="D5722:D5730" si="180">IF(MID(C5722,LEN(C5722)-2,1)="1","Earring",IF(MID(C5722,LEN(C5722)-2,1)="2","Necklace",IF(MID(C5722,LEN(C5722)-2,1)="3","Bracelet",IF(MID(C5722,LEN(C5722)-2,1)="4","Ring",IF(MID(C5722,LEN(C5722)-2,1)="5","Anklet","")))))</x:f>
        <x:v>Bracelet</x:v>
      </x:c>
      <x:c r="E5722" s="240">
        <x:v>1</x:v>
      </x:c>
      <x:c r="F5722" s="241" t="s">
        <x:v>4598</x:v>
      </x:c>
      <x:c r="G5722" s="240" t="str">
        <x:f>IF(MID(F5722,LEN(F5722)-2,1)="1","Earring",IF(MID(F5722,LEN(F5722)-2,1)="2","Necklace",IF(MID(F5722,LEN(F5722)-2,1)="3","Bracelet",IF(MID(F5722,LEN(F5722)-2,1)="4","Ring",IF(MID(F5722,LEN(F5722)-2,1)="5","Anklet","")))))</x:f>
        <x:v>Ring</x:v>
      </x:c>
      <x:c r="H5722" s="240">
        <x:v>1</x:v>
      </x:c>
      <x:c r="I5722" s="495"/>
      <x:c r="J5722" s="240" t="s">
        <x:v>10384</x:v>
      </x:c>
      <x:c r="K5722" s="240">
        <x:v>150</x:v>
      </x:c>
    </x:row>
    <x:row r="5723" spans="3:11">
      <x:c r="C5723" s="241" t="s">
        <x:v>2098</x:v>
      </x:c>
      <x:c r="D5723" s="240" t="str">
        <x:f t="shared" si="180"/>
        <x:v>Bracelet</x:v>
      </x:c>
      <x:c r="E5723" s="240">
        <x:v>1</x:v>
      </x:c>
      <x:c r="F5723" s="241" t="s">
        <x:v>2040</x:v>
      </x:c>
      <x:c r="G5723" s="240" t="str">
        <x:f>IF(MID(F5723,LEN(F5723)-2,1)="1","Earring",IF(MID(F5723,LEN(F5723)-2,1)="2","Necklace",IF(MID(F5723,LEN(F5723)-2,1)="3","Bracelet",IF(MID(F5723,LEN(F5723)-2,1)="4","Ring",IF(MID(F5723,LEN(F5723)-2,1)="5","Anklet","")))))</x:f>
        <x:v>Ring</x:v>
      </x:c>
      <x:c r="H5723" s="240">
        <x:v>1</x:v>
      </x:c>
      <x:c r="I5723" s="495" t="s">
        <x:v>6487</x:v>
      </x:c>
      <x:c r="J5723" s="240" t="s">
        <x:v>10384</x:v>
      </x:c>
      <x:c r="K5723" s="240">
        <x:v>140</x:v>
      </x:c>
    </x:row>
    <x:row r="5724" spans="3:11">
      <x:c r="C5724" s="241" t="s">
        <x:v>6122</x:v>
      </x:c>
      <x:c r="D5724" s="240" t="str">
        <x:f t="shared" si="180"/>
        <x:v>Bracelet</x:v>
      </x:c>
      <x:c r="E5724" s="240">
        <x:v>1</x:v>
      </x:c>
      <x:c r="F5724" s="241" t="s">
        <x:v>6035</x:v>
      </x:c>
      <x:c r="G5724" s="240" t="str">
        <x:f>IF(MID(F5724,LEN(F5724)-2,1)="1","Earring",IF(MID(F5724,LEN(F5724)-2,1)="2","Necklace",IF(MID(F5724,LEN(F5724)-2,1)="3","Bracelet",IF(MID(F5724,LEN(F5724)-2,1)="4","Ring",IF(MID(F5724,LEN(F5724)-2,1)="5","Anklet","")))))</x:f>
        <x:v>Earring</x:v>
      </x:c>
      <x:c r="H5724" s="240">
        <x:v>1</x:v>
      </x:c>
      <x:c r="I5724" s="495" t="s">
        <x:v>6487</x:v>
      </x:c>
      <x:c r="J5724" s="240" t="s">
        <x:v>3797</x:v>
      </x:c>
      <x:c r="K5724" s="240">
        <x:v>200</x:v>
      </x:c>
    </x:row>
    <x:row r="5725" spans="3:11">
      <x:c r="C5725" s="241" t="s">
        <x:v>12382</x:v>
      </x:c>
      <x:c r="D5725" s="240" t="str">
        <x:f t="shared" si="180"/>
        <x:v>Bracelet</x:v>
      </x:c>
      <x:c r="E5725" s="240">
        <x:v>1</x:v>
      </x:c>
      <x:c r="F5725" s="241" t="s">
        <x:v>9063</x:v>
      </x:c>
      <x:c r="G5725" s="240" t="s">
        <x:v>4007</x:v>
      </x:c>
      <x:c r="H5725" s="240">
        <x:v>1</x:v>
      </x:c>
      <x:c r="I5725" s="495" t="s">
        <x:v>10339</x:v>
      </x:c>
      <x:c r="J5725" s="240" t="s">
        <x:v>10384</x:v>
      </x:c>
      <x:c r="K5725" s="240">
        <x:v>180</x:v>
      </x:c>
    </x:row>
    <x:row r="5726" spans="3:11">
      <x:c r="C5726" s="241" t="s">
        <x:v>6002</x:v>
      </x:c>
      <x:c r="D5726" s="240" t="str">
        <x:f t="shared" si="180"/>
        <x:v>Bracelet</x:v>
      </x:c>
      <x:c r="E5726" s="240">
        <x:v>1</x:v>
      </x:c>
      <x:c r="F5726" s="241" t="s">
        <x:v>9275</x:v>
      </x:c>
      <x:c r="G5726" s="240" t="s">
        <x:v>4007</x:v>
      </x:c>
      <x:c r="H5726" s="240">
        <x:v>1</x:v>
      </x:c>
      <x:c r="I5726" s="495" t="s">
        <x:v>10339</x:v>
      </x:c>
      <x:c r="J5726" s="240" t="s">
        <x:v>10384</x:v>
      </x:c>
      <x:c r="K5726" s="240">
        <x:v>180</x:v>
      </x:c>
    </x:row>
    <x:row r="5727" spans="3:11">
      <x:c r="C5727" s="241" t="s">
        <x:v>4369</x:v>
      </x:c>
      <x:c r="D5727" s="240" t="str">
        <x:f t="shared" si="180"/>
        <x:v>Bracelet</x:v>
      </x:c>
      <x:c r="E5727" s="240">
        <x:v>1</x:v>
      </x:c>
      <x:c r="F5727" s="241" t="s">
        <x:v>1959</x:v>
      </x:c>
      <x:c r="G5727" s="240" t="str">
        <x:f>IF(MID(F5727,LEN(F5727)-2,1)="1","Earring",IF(MID(F5727,LEN(F5727)-2,1)="2","Necklace",IF(MID(F5727,LEN(F5727)-2,1)="3","Bracelet",IF(MID(F5727,LEN(F5727)-2,1)="4","Ring",IF(MID(F5727,LEN(F5727)-2,1)="5","Anklet","")))))</x:f>
        <x:v>Necklace</x:v>
      </x:c>
      <x:c r="H5727" s="240">
        <x:v>1</x:v>
      </x:c>
      <x:c r="I5727" s="495" t="s">
        <x:v>6487</x:v>
      </x:c>
      <x:c r="J5727" s="240" t="s">
        <x:v>12607</x:v>
      </x:c>
      <x:c r="K5727" s="240">
        <x:v>180</x:v>
      </x:c>
    </x:row>
    <x:row r="5728" spans="3:11">
      <x:c r="C5728" s="241" t="s">
        <x:v>6035</x:v>
      </x:c>
      <x:c r="D5728" s="240" t="str">
        <x:f t="shared" si="180"/>
        <x:v>Earring</x:v>
      </x:c>
      <x:c r="E5728" s="240">
        <x:v>1</x:v>
      </x:c>
      <x:c r="F5728" s="241" t="s">
        <x:v>8998</x:v>
      </x:c>
      <x:c r="G5728" s="240" t="str">
        <x:f>IF(MID(F5728,LEN(F5728)-2,1)="1","Earring",IF(MID(F5728,LEN(F5728)-2,1)="2","Necklace",IF(MID(F5728,LEN(F5728)-2,1)="3","Bracelet",IF(MID(F5728,LEN(F5728)-2,1)="4","Ring",IF(MID(F5728,LEN(F5728)-2,1)="5","Anklet","")))))</x:f>
        <x:v>Necklace</x:v>
      </x:c>
      <x:c r="H5728" s="240">
        <x:v>1</x:v>
      </x:c>
      <x:c r="I5728" s="495" t="s">
        <x:v>6487</x:v>
      </x:c>
      <x:c r="J5728" s="240" t="s">
        <x:v>12607</x:v>
      </x:c>
      <x:c r="K5728" s="240">
        <x:v>180</x:v>
      </x:c>
    </x:row>
    <x:row r="5729" spans="3:11">
      <x:c r="C5729" s="241" t="s">
        <x:v>8546</x:v>
      </x:c>
      <x:c r="D5729" s="240" t="str">
        <x:f t="shared" si="180"/>
        <x:v>Earring</x:v>
      </x:c>
      <x:c r="E5729" s="240">
        <x:v>1</x:v>
      </x:c>
      <x:c r="F5729" s="241" t="s">
        <x:v>9305</x:v>
      </x:c>
      <x:c r="G5729" s="240" t="str">
        <x:f>IF(MID(F5729,LEN(F5729)-2,1)="1","Earring",IF(MID(F5729,LEN(F5729)-2,1)="2","Necklace",IF(MID(F5729,LEN(F5729)-2,1)="3","Bracelet",IF(MID(F5729,LEN(F5729)-2,1)="4","Ring",IF(MID(F5729,LEN(F5729)-2,1)="5","Anklet","")))))</x:f>
        <x:v>Necklace</x:v>
      </x:c>
      <x:c r="H5729" s="240">
        <x:v>1</x:v>
      </x:c>
      <x:c r="I5729" s="495"/>
      <x:c r="J5729" s="240" t="s">
        <x:v>10384</x:v>
      </x:c>
      <x:c r="K5729" s="240">
        <x:v>220</x:v>
      </x:c>
    </x:row>
    <x:row r="5730" spans="3:11">
      <x:c r="C5730" s="241" t="s">
        <x:v>12670</x:v>
      </x:c>
      <x:c r="D5730" s="240" t="str">
        <x:f t="shared" si="180"/>
        <x:v>Earring</x:v>
      </x:c>
      <x:c r="E5730" s="240">
        <x:v>1</x:v>
      </x:c>
      <x:c r="F5730" s="241" t="s">
        <x:v>2098</x:v>
      </x:c>
      <x:c r="G5730" s="240" t="str">
        <x:f>IF(MID(F5730,LEN(F5730)-2,1)="1","Earring",IF(MID(F5730,LEN(F5730)-2,1)="2","Necklace",IF(MID(F5730,LEN(F5730)-2,1)="3","Bracelet",IF(MID(F5730,LEN(F5730)-2,1)="4","Ring",IF(MID(F5730,LEN(F5730)-2,1)="5","Anklet","")))))</x:f>
        <x:v>Bracelet</x:v>
      </x:c>
      <x:c r="H5730" s="240">
        <x:v>1</x:v>
      </x:c>
      <x:c r="I5730" s="495" t="s">
        <x:v>6487</x:v>
      </x:c>
      <x:c r="J5730" s="240" t="s">
        <x:v>10384</x:v>
      </x:c>
      <x:c r="K5730" s="240">
        <x:v>100</x:v>
      </x:c>
    </x:row>
    <x:row r="5731" spans="3:11">
      <x:c r="C5731" s="241" t="s">
        <x:v>11536</x:v>
      </x:c>
      <x:c r="D5731" s="240" t="s">
        <x:v>9210</x:v>
      </x:c>
      <x:c r="E5731" s="240">
        <x:v>1</x:v>
      </x:c>
      <x:c r="F5731" s="241" t="s">
        <x:v>6122</x:v>
      </x:c>
      <x:c r="G5731" s="240" t="str">
        <x:f>IF(MID(F5731,LEN(F5731)-2,1)="1","Earring",IF(MID(F5731,LEN(F5731)-2,1)="2","Necklace",IF(MID(F5731,LEN(F5731)-2,1)="3","Bracelet",IF(MID(F5731,LEN(F5731)-2,1)="4","Ring",IF(MID(F5731,LEN(F5731)-2,1)="5","Anklet","")))))</x:f>
        <x:v>Bracelet</x:v>
      </x:c>
      <x:c r="H5731" s="240">
        <x:v>1</x:v>
      </x:c>
      <x:c r="I5731" s="495"/>
      <x:c r="J5731" s="240" t="s">
        <x:v>10384</x:v>
      </x:c>
      <x:c r="K5731" s="240">
        <x:v>160</x:v>
      </x:c>
    </x:row>
    <x:row r="5732" spans="3:11">
      <x:c r="C5732" s="241" t="s">
        <x:v>1959</x:v>
      </x:c>
      <x:c r="D5732" s="240" t="str">
        <x:f t="shared" ref="D5732:D5740" si="181">IF(MID(C5732,LEN(C5732)-2,1)="1","Earring",IF(MID(C5732,LEN(C5732)-2,1)="2","Necklace",IF(MID(C5732,LEN(C5732)-2,1)="3","Bracelet",IF(MID(C5732,LEN(C5732)-2,1)="4","Ring",IF(MID(C5732,LEN(C5732)-2,1)="5","Anklet","")))))</x:f>
        <x:v>Necklace</x:v>
      </x:c>
      <x:c r="E5732" s="240">
        <x:v>1</x:v>
      </x:c>
      <x:c r="F5732" s="241" t="s">
        <x:v>12382</x:v>
      </x:c>
      <x:c r="G5732" s="240" t="str">
        <x:f>IF(MID(F5732,LEN(F5732)-2,1)="1","Earring",IF(MID(F5732,LEN(F5732)-2,1)="2","Necklace",IF(MID(F5732,LEN(F5732)-2,1)="3","Bracelet",IF(MID(F5732,LEN(F5732)-2,1)="4","Ring",IF(MID(F5732,LEN(F5732)-2,1)="5","Anklet","")))))</x:f>
        <x:v>Bracelet</x:v>
      </x:c>
      <x:c r="H5732" s="240">
        <x:v>1</x:v>
      </x:c>
      <x:c r="I5732" s="495" t="s">
        <x:v>6487</x:v>
      </x:c>
      <x:c r="J5732" s="240" t="s">
        <x:v>10384</x:v>
      </x:c>
      <x:c r="K5732" s="240">
        <x:v>240</x:v>
      </x:c>
    </x:row>
    <x:row r="5733" spans="3:11">
      <x:c r="C5733" s="241" t="s">
        <x:v>8998</x:v>
      </x:c>
      <x:c r="D5733" s="240" t="str">
        <x:f t="shared" si="181"/>
        <x:v>Necklace</x:v>
      </x:c>
      <x:c r="E5733" s="240">
        <x:v>1</x:v>
      </x:c>
      <x:c r="F5733" s="241" t="s">
        <x:v>5662</x:v>
      </x:c>
      <x:c r="G5733" s="240" t="str">
        <x:f>IF(MID(F5733,LEN(F5733)-2,1)="1","Earring",IF(MID(F5733,LEN(F5733)-2,1)="2","Necklace",IF(MID(F5733,LEN(F5733)-2,1)="3","Bracelet",IF(MID(F5733,LEN(F5733)-2,1)="4","Ring",IF(MID(F5733,LEN(F5733)-2,1)="5","Anklet","")))))</x:f>
        <x:v>Necklace</x:v>
      </x:c>
      <x:c r="H5733" s="240">
        <x:v>1</x:v>
      </x:c>
      <x:c r="I5733" s="495"/>
      <x:c r="J5733" s="240" t="s">
        <x:v>10384</x:v>
      </x:c>
      <x:c r="K5733" s="240">
        <x:v>240</x:v>
      </x:c>
    </x:row>
    <x:row r="5734" spans="3:11">
      <x:c r="C5734" s="241" t="s">
        <x:v>9305</x:v>
      </x:c>
      <x:c r="D5734" s="240" t="str">
        <x:f t="shared" si="181"/>
        <x:v>Necklace</x:v>
      </x:c>
      <x:c r="E5734" s="240">
        <x:v>1</x:v>
      </x:c>
      <x:c r="F5734" s="241" t="s">
        <x:v>11492</x:v>
      </x:c>
      <x:c r="G5734" s="240" t="str">
        <x:f>IF(MID(F5734,LEN(F5734)-2,1)="1","Earring",IF(MID(F5734,LEN(F5734)-2,1)="2","Necklace",IF(MID(F5734,LEN(F5734)-2,1)="3","Bracelet",IF(MID(F5734,LEN(F5734)-2,1)="4","Ring",IF(MID(F5734,LEN(F5734)-2,1)="5","Anklet","")))))</x:f>
        <x:v>Ring</x:v>
      </x:c>
      <x:c r="H5734" s="240">
        <x:v>1</x:v>
      </x:c>
      <x:c r="I5734" s="495" t="s">
        <x:v>10339</x:v>
      </x:c>
      <x:c r="J5734" s="240" t="s">
        <x:v>10384</x:v>
      </x:c>
      <x:c r="K5734" s="240">
        <x:v>160</x:v>
      </x:c>
    </x:row>
    <x:row r="5735" spans="3:11">
      <x:c r="C5735" s="241" t="s">
        <x:v>5662</x:v>
      </x:c>
      <x:c r="D5735" s="240" t="str">
        <x:f t="shared" si="181"/>
        <x:v>Necklace</x:v>
      </x:c>
      <x:c r="E5735" s="240">
        <x:v>1</x:v>
      </x:c>
      <x:c r="F5735" s="241" t="s">
        <x:v>11536</x:v>
      </x:c>
      <x:c r="G5735" s="240" t="s">
        <x:v>9210</x:v>
      </x:c>
      <x:c r="H5735" s="240">
        <x:v>1</x:v>
      </x:c>
      <x:c r="I5735" s="495"/>
      <x:c r="J5735" s="240" t="s">
        <x:v>10384</x:v>
      </x:c>
      <x:c r="K5735" s="240">
        <x:v>190</x:v>
      </x:c>
    </x:row>
    <x:row r="5736" spans="3:11">
      <x:c r="C5736" s="241" t="s">
        <x:v>8551</x:v>
      </x:c>
      <x:c r="D5736" s="240" t="str">
        <x:f t="shared" si="181"/>
        <x:v>Necklace</x:v>
      </x:c>
      <x:c r="E5736" s="240">
        <x:v>1</x:v>
      </x:c>
      <x:c r="F5736" s="280" t="s">
        <x:v>8546</x:v>
      </x:c>
      <x:c r="G5736" s="281" t="str">
        <x:f>IF(MID(F5736,LEN(F5736)-2,1)="1","Earring",IF(MID(F5736,LEN(F5736)-2,1)="2","Necklace",IF(MID(F5736,LEN(F5736)-2,1)="3","Bracelet",IF(MID(F5736,LEN(F5736)-2,1)="4","Ring",IF(MID(F5736,LEN(F5736)-2,1)="5","Anklet","")))))</x:f>
        <x:v>Earring</x:v>
      </x:c>
      <x:c r="H5736" s="281">
        <x:v>1</x:v>
      </x:c>
      <x:c r="I5736" s="495" t="s">
        <x:v>6487</x:v>
      </x:c>
      <x:c r="J5736" s="240" t="s">
        <x:v>10384</x:v>
      </x:c>
      <x:c r="K5736" s="240">
        <x:v>160</x:v>
      </x:c>
    </x:row>
    <x:row r="5737" spans="3:11">
      <x:c r="C5737" s="241" t="s">
        <x:v>9240</x:v>
      </x:c>
      <x:c r="D5737" s="240" t="str">
        <x:f t="shared" si="181"/>
        <x:v>Ring</x:v>
      </x:c>
      <x:c r="E5737" s="240">
        <x:v>1</x:v>
      </x:c>
      <x:c r="F5737" s="280" t="s">
        <x:v>8551</x:v>
      </x:c>
      <x:c r="G5737" s="281" t="str">
        <x:f>IF(MID(F5737,LEN(F5737)-2,1)="1","Earring",IF(MID(F5737,LEN(F5737)-2,1)="2","Necklace",IF(MID(F5737,LEN(F5737)-2,1)="3","Bracelet",IF(MID(F5737,LEN(F5737)-2,1)="4","Ring",IF(MID(F5737,LEN(F5737)-2,1)="5","Anklet","")))))</x:f>
        <x:v>Necklace</x:v>
      </x:c>
      <x:c r="H5737" s="281">
        <x:v>1</x:v>
      </x:c>
      <x:c r="I5737" s="495" t="s">
        <x:v>10339</x:v>
      </x:c>
      <x:c r="J5737" s="240" t="s">
        <x:v>10384</x:v>
      </x:c>
      <x:c r="K5737" s="240">
        <x:v>180</x:v>
      </x:c>
    </x:row>
    <x:row r="5738" spans="3:11">
      <x:c r="C5738" s="241" t="s">
        <x:v>4598</x:v>
      </x:c>
      <x:c r="D5738" s="240" t="str">
        <x:f t="shared" si="181"/>
        <x:v>Ring</x:v>
      </x:c>
      <x:c r="E5738" s="240">
        <x:v>1</x:v>
      </x:c>
      <x:c r="F5738" s="280" t="s">
        <x:v>6002</x:v>
      </x:c>
      <x:c r="G5738" s="281" t="str">
        <x:f>IF(MID(F5738,LEN(F5738)-2,1)="1","Earring",IF(MID(F5738,LEN(F5738)-2,1)="2","Necklace",IF(MID(F5738,LEN(F5738)-2,1)="3","Bracelet",IF(MID(F5738,LEN(F5738)-2,1)="4","Ring",IF(MID(F5738,LEN(F5738)-2,1)="5","Anklet","")))))</x:f>
        <x:v>Bracelet</x:v>
      </x:c>
      <x:c r="H5738" s="281">
        <x:v>1</x:v>
      </x:c>
      <x:c r="I5738" s="495"/>
      <x:c r="J5738" s="240" t="s">
        <x:v>10384</x:v>
      </x:c>
      <x:c r="K5738" s="240">
        <x:v>160</x:v>
      </x:c>
    </x:row>
    <x:row r="5739" spans="3:11">
      <x:c r="C5739" s="241" t="s">
        <x:v>2040</x:v>
      </x:c>
      <x:c r="D5739" s="240" t="str">
        <x:f t="shared" si="181"/>
        <x:v>Ring</x:v>
      </x:c>
      <x:c r="E5739" s="240">
        <x:v>1</x:v>
      </x:c>
      <x:c r="F5739" s="280" t="s">
        <x:v>4369</x:v>
      </x:c>
      <x:c r="G5739" s="281" t="str">
        <x:f>IF(MID(F5739,LEN(F5739)-2,1)="1","Earring",IF(MID(F5739,LEN(F5739)-2,1)="2","Necklace",IF(MID(F5739,LEN(F5739)-2,1)="3","Bracelet",IF(MID(F5739,LEN(F5739)-2,1)="4","Ring",IF(MID(F5739,LEN(F5739)-2,1)="5","Anklet","")))))</x:f>
        <x:v>Bracelet</x:v>
      </x:c>
      <x:c r="H5739" s="281">
        <x:v>1</x:v>
      </x:c>
      <x:c r="I5739" s="495"/>
      <x:c r="J5739" s="240" t="s">
        <x:v>10384</x:v>
      </x:c>
      <x:c r="K5739" s="240">
        <x:v>140</x:v>
      </x:c>
    </x:row>
    <x:row r="5740" spans="3:11">
      <x:c r="C5740" s="241" t="s">
        <x:v>11492</x:v>
      </x:c>
      <x:c r="D5740" s="240" t="str">
        <x:f t="shared" si="181"/>
        <x:v>Ring</x:v>
      </x:c>
      <x:c r="E5740" s="240">
        <x:v>1</x:v>
      </x:c>
      <x:c r="F5740" s="280" t="s">
        <x:v>12670</x:v>
      </x:c>
      <x:c r="G5740" s="281" t="str">
        <x:f>IF(MID(F5740,LEN(F5740)-2,1)="1","Earring",IF(MID(F5740,LEN(F5740)-2,1)="2","Necklace",IF(MID(F5740,LEN(F5740)-2,1)="3","Bracelet",IF(MID(F5740,LEN(F5740)-2,1)="4","Ring",IF(MID(F5740,LEN(F5740)-2,1)="5","Anklet","")))))</x:f>
        <x:v>Earring</x:v>
      </x:c>
      <x:c r="H5740" s="281">
        <x:v>1</x:v>
      </x:c>
      <x:c r="I5740" s="495" t="s">
        <x:v>10339</x:v>
      </x:c>
      <x:c r="J5740" s="240" t="s">
        <x:v>4183</x:v>
      </x:c>
      <x:c r="K5740" s="240">
        <x:v>160</x:v>
      </x:c>
    </x:row>
    <x:row r="5741" spans="5:5">
      <x:c r="E5741" s="240">
        <x:f>SUM(E5720:E5740)</x:f>
        <x:v>21</x:v>
      </x:c>
    </x:row>
    <x:row r="5742" spans="1:11">
      <x:c r="A5742" s="232">
        <x:v>46103</x:v>
      </x:c>
      <x:c r="B5742" s="499" t="s">
        <x:v>10367</x:v>
      </x:c>
      <x:c r="C5742" s="241" t="s">
        <x:v>2442</x:v>
      </x:c>
      <x:c r="D5742" s="240" t="s">
        <x:v>4007</x:v>
      </x:c>
      <x:c r="E5742" s="240">
        <x:v>2</x:v>
      </x:c>
      <x:c r="F5742" s="304" t="s">
        <x:v>11288</x:v>
      </x:c>
      <x:c r="G5742" s="305" t="str">
        <x:f>IF(MID(F5742,LEN(F5742)-2,1)="1","Earring",IF(MID(F5742,LEN(F5742)-2,1)="2","Necklace",IF(MID(F5742,LEN(F5742)-2,1)="3","Bracelet",IF(MID(F5742,LEN(F5742)-2,1)="4","Ring",IF(MID(F5742,LEN(F5742)-2,1)="5","Anklet","")))))</x:f>
        <x:v>Necklace</x:v>
      </x:c>
      <x:c r="H5742" s="305">
        <x:v>1</x:v>
      </x:c>
      <x:c r="I5742" s="495" t="s">
        <x:v>10339</x:v>
      </x:c>
      <x:c r="J5742" s="240" t="s">
        <x:v>9854</x:v>
      </x:c>
      <x:c r="K5742" s="240">
        <x:v>260</x:v>
      </x:c>
    </x:row>
    <x:row r="5743" spans="3:11">
      <x:c r="C5743" s="241" t="s">
        <x:v>2107</x:v>
      </x:c>
      <x:c r="D5743" s="240" t="s">
        <x:v>4007</x:v>
      </x:c>
      <x:c r="E5743" s="240">
        <x:v>1</x:v>
      </x:c>
      <x:c r="F5743" s="283" t="s">
        <x:v>8947</x:v>
      </x:c>
      <x:c r="G5743" s="284" t="str">
        <x:f>IF(MID(F5743,LEN(F5743)-2,1)="1","Earring",IF(MID(F5743,LEN(F5743)-2,1)="2","Necklace",IF(MID(F5743,LEN(F5743)-2,1)="3","Bracelet",IF(MID(F5743,LEN(F5743)-2,1)="4","Ring",IF(MID(F5743,LEN(F5743)-2,1)="5","Anklet","")))))</x:f>
        <x:v>Earring</x:v>
      </x:c>
      <x:c r="H5743" s="284">
        <x:v>1</x:v>
      </x:c>
      <x:c r="I5743" s="495" t="s">
        <x:v>10339</x:v>
      </x:c>
      <x:c r="J5743" s="240" t="s">
        <x:v>10384</x:v>
      </x:c>
      <x:c r="K5743" s="240">
        <x:v>75</x:v>
      </x:c>
    </x:row>
    <x:row r="5744" spans="3:11">
      <x:c r="C5744" s="241" t="s">
        <x:v>8333</x:v>
      </x:c>
      <x:c r="D5744" s="240" t="str">
        <x:f t="shared" ref="D5744:D5760" si="182">IF(MID(C5744,LEN(C5744)-2,1)="1","Earring",IF(MID(C5744,LEN(C5744)-2,1)="2","Necklace",IF(MID(C5744,LEN(C5744)-2,1)="3","Bracelet",IF(MID(C5744,LEN(C5744)-2,1)="4","Ring",IF(MID(C5744,LEN(C5744)-2,1)="5","Anklet","")))))</x:f>
        <x:v>Bracelet</x:v>
      </x:c>
      <x:c r="E5744" s="240">
        <x:v>1</x:v>
      </x:c>
      <x:c r="F5744" s="283" t="s">
        <x:v>9188</x:v>
      </x:c>
      <x:c r="G5744" s="284" t="str">
        <x:f>IF(MID(F5744,LEN(F5744)-2,1)="1","Earring",IF(MID(F5744,LEN(F5744)-2,1)="2","Necklace",IF(MID(F5744,LEN(F5744)-2,1)="3","Bracelet",IF(MID(F5744,LEN(F5744)-2,1)="4","Ring",IF(MID(F5744,LEN(F5744)-2,1)="5","Anklet","")))))</x:f>
        <x:v>Earring</x:v>
      </x:c>
      <x:c r="H5744" s="284">
        <x:v>1</x:v>
      </x:c>
      <x:c r="I5744" s="495"/>
      <x:c r="J5744" s="240" t="s">
        <x:v>4183</x:v>
      </x:c>
      <x:c r="K5744" s="240">
        <x:v>160</x:v>
      </x:c>
    </x:row>
    <x:row r="5745" spans="3:11">
      <x:c r="C5745" s="241" t="s">
        <x:v>12408</x:v>
      </x:c>
      <x:c r="D5745" s="240" t="str">
        <x:f t="shared" si="182"/>
        <x:v>Bracelet</x:v>
      </x:c>
      <x:c r="E5745" s="240">
        <x:v>1</x:v>
      </x:c>
      <x:c r="F5745" s="283" t="s">
        <x:v>8333</x:v>
      </x:c>
      <x:c r="G5745" s="284" t="str">
        <x:f>IF(MID(F5745,LEN(F5745)-2,1)="1","Earring",IF(MID(F5745,LEN(F5745)-2,1)="2","Necklace",IF(MID(F5745,LEN(F5745)-2,1)="3","Bracelet",IF(MID(F5745,LEN(F5745)-2,1)="4","Ring",IF(MID(F5745,LEN(F5745)-2,1)="5","Anklet","")))))</x:f>
        <x:v>Bracelet</x:v>
      </x:c>
      <x:c r="H5745" s="284">
        <x:v>1</x:v>
      </x:c>
      <x:c r="I5745" s="495" t="s">
        <x:v>10339</x:v>
      </x:c>
      <x:c r="J5745" s="240" t="s">
        <x:v>12607</x:v>
      </x:c>
      <x:c r="K5745" s="240">
        <x:v>150</x:v>
      </x:c>
    </x:row>
    <x:row r="5746" spans="3:11">
      <x:c r="C5746" s="241" t="s">
        <x:v>8947</x:v>
      </x:c>
      <x:c r="D5746" s="240" t="str">
        <x:f t="shared" si="182"/>
        <x:v>Earring</x:v>
      </x:c>
      <x:c r="E5746" s="240">
        <x:v>1</x:v>
      </x:c>
      <x:c r="F5746" s="283" t="s">
        <x:v>8359</x:v>
      </x:c>
      <x:c r="G5746" s="284" t="str">
        <x:f>IF(MID(F5746,LEN(F5746)-2,1)="1","Earring",IF(MID(F5746,LEN(F5746)-2,1)="2","Necklace",IF(MID(F5746,LEN(F5746)-2,1)="3","Bracelet",IF(MID(F5746,LEN(F5746)-2,1)="4","Ring",IF(MID(F5746,LEN(F5746)-2,1)="5","Anklet","")))))</x:f>
        <x:v>Necklace</x:v>
      </x:c>
      <x:c r="H5746" s="284">
        <x:v>1</x:v>
      </x:c>
      <x:c r="I5746" s="495"/>
      <x:c r="J5746" s="240" t="s">
        <x:v>12607</x:v>
      </x:c>
      <x:c r="K5746" s="240">
        <x:v>190</x:v>
      </x:c>
    </x:row>
    <x:row r="5747" spans="3:11">
      <x:c r="C5747" s="241" t="s">
        <x:v>9188</x:v>
      </x:c>
      <x:c r="D5747" s="240" t="str">
        <x:f t="shared" si="182"/>
        <x:v>Earring</x:v>
      </x:c>
      <x:c r="E5747" s="240">
        <x:v>1</x:v>
      </x:c>
      <x:c r="F5747" s="283" t="s">
        <x:v>2091</x:v>
      </x:c>
      <x:c r="G5747" s="284" t="str">
        <x:f>IF(MID(F5747,LEN(F5747)-2,1)="1","Earring",IF(MID(F5747,LEN(F5747)-2,1)="2","Necklace",IF(MID(F5747,LEN(F5747)-2,1)="3","Bracelet",IF(MID(F5747,LEN(F5747)-2,1)="4","Ring",IF(MID(F5747,LEN(F5747)-2,1)="5","Anklet","")))))</x:f>
        <x:v>Necklace</x:v>
      </x:c>
      <x:c r="H5747" s="284">
        <x:v>1</x:v>
      </x:c>
      <x:c r="I5747" s="495" t="s">
        <x:v>10339</x:v>
      </x:c>
      <x:c r="J5747" s="240" t="s">
        <x:v>4183</x:v>
      </x:c>
      <x:c r="K5747" s="240">
        <x:v>420</x:v>
      </x:c>
    </x:row>
    <x:row r="5748" spans="3:11">
      <x:c r="C5748" s="241" t="s">
        <x:v>12667</x:v>
      </x:c>
      <x:c r="D5748" s="240" t="str">
        <x:f t="shared" si="182"/>
        <x:v>Earring</x:v>
      </x:c>
      <x:c r="E5748" s="240">
        <x:v>1</x:v>
      </x:c>
      <x:c r="F5748" s="283" t="s">
        <x:v>12667</x:v>
      </x:c>
      <x:c r="G5748" s="284" t="str">
        <x:f>IF(MID(F5748,LEN(F5748)-2,1)="1","Earring",IF(MID(F5748,LEN(F5748)-2,1)="2","Necklace",IF(MID(F5748,LEN(F5748)-2,1)="3","Bracelet",IF(MID(F5748,LEN(F5748)-2,1)="4","Ring",IF(MID(F5748,LEN(F5748)-2,1)="5","Anklet","")))))</x:f>
        <x:v>Earring</x:v>
      </x:c>
      <x:c r="H5748" s="284">
        <x:v>1</x:v>
      </x:c>
      <x:c r="I5748" s="495" t="s">
        <x:v>10339</x:v>
      </x:c>
      <x:c r="J5748" s="240" t="s">
        <x:v>4183</x:v>
      </x:c>
      <x:c r="K5748" s="240">
        <x:v>180</x:v>
      </x:c>
    </x:row>
    <x:row r="5749" spans="3:11">
      <x:c r="C5749" s="241" t="s">
        <x:v>12626</x:v>
      </x:c>
      <x:c r="D5749" s="240" t="str">
        <x:f t="shared" si="182"/>
        <x:v>Earring</x:v>
      </x:c>
      <x:c r="E5749" s="240">
        <x:v>1</x:v>
      </x:c>
      <x:c r="F5749" s="283" t="s">
        <x:v>8463</x:v>
      </x:c>
      <x:c r="G5749" s="284" t="str">
        <x:f>IF(MID(F5749,LEN(F5749)-2,1)="1","Earring",IF(MID(F5749,LEN(F5749)-2,1)="2","Necklace",IF(MID(F5749,LEN(F5749)-2,1)="3","Bracelet",IF(MID(F5749,LEN(F5749)-2,1)="4","Ring",IF(MID(F5749,LEN(F5749)-2,1)="5","Anklet","")))))</x:f>
        <x:v>Necklace</x:v>
      </x:c>
      <x:c r="H5749" s="284">
        <x:v>1</x:v>
      </x:c>
      <x:c r="I5749" s="495" t="s">
        <x:v>10339</x:v>
      </x:c>
      <x:c r="J5749" s="240" t="s">
        <x:v>10384</x:v>
      </x:c>
      <x:c r="K5749" s="240">
        <x:v>170</x:v>
      </x:c>
    </x:row>
    <x:row r="5750" spans="3:11">
      <x:c r="C5750" s="241" t="s">
        <x:v>4593</x:v>
      </x:c>
      <x:c r="D5750" s="240" t="str">
        <x:f t="shared" si="182"/>
        <x:v>Earring</x:v>
      </x:c>
      <x:c r="E5750" s="240">
        <x:v>1</x:v>
      </x:c>
      <x:c r="F5750" s="283" t="s">
        <x:v>2442</x:v>
      </x:c>
      <x:c r="G5750" s="284" t="s">
        <x:v>4007</x:v>
      </x:c>
      <x:c r="H5750" s="284">
        <x:v>2</x:v>
      </x:c>
      <x:c r="I5750" s="495" t="s">
        <x:v>10339</x:v>
      </x:c>
      <x:c r="J5750" s="240" t="s">
        <x:v>10384</x:v>
      </x:c>
      <x:c r="K5750" s="240">
        <x:v>190</x:v>
      </x:c>
    </x:row>
    <x:row r="5751" spans="3:11">
      <x:c r="C5751" s="241" t="s">
        <x:v>1983</x:v>
      </x:c>
      <x:c r="D5751" s="240" t="str">
        <x:f t="shared" si="182"/>
        <x:v>Earring</x:v>
      </x:c>
      <x:c r="E5751" s="240">
        <x:v>1</x:v>
      </x:c>
      <x:c r="F5751" s="283" t="s">
        <x:v>12626</x:v>
      </x:c>
      <x:c r="G5751" s="284" t="str">
        <x:f>IF(MID(F5751,LEN(F5751)-2,1)="1","Earring",IF(MID(F5751,LEN(F5751)-2,1)="2","Necklace",IF(MID(F5751,LEN(F5751)-2,1)="3","Bracelet",IF(MID(F5751,LEN(F5751)-2,1)="4","Ring",IF(MID(F5751,LEN(F5751)-2,1)="5","Anklet","")))))</x:f>
        <x:v>Earring</x:v>
      </x:c>
      <x:c r="H5751" s="284">
        <x:v>1</x:v>
      </x:c>
      <x:c r="I5751" s="495" t="s">
        <x:v>6487</x:v>
      </x:c>
      <x:c r="J5751" s="240" t="s">
        <x:v>4183</x:v>
      </x:c>
      <x:c r="K5751" s="240">
        <x:v>180</x:v>
      </x:c>
    </x:row>
    <x:row r="5752" spans="3:11">
      <x:c r="C5752" s="241" t="s">
        <x:v>5999</x:v>
      </x:c>
      <x:c r="D5752" s="240" t="str">
        <x:f t="shared" si="182"/>
        <x:v>Earring</x:v>
      </x:c>
      <x:c r="E5752" s="240">
        <x:v>1</x:v>
      </x:c>
      <x:c r="F5752" s="280" t="s">
        <x:v>4593</x:v>
      </x:c>
      <x:c r="G5752" s="281" t="str">
        <x:f>IF(MID(F5752,LEN(F5752)-2,1)="1","Earring",IF(MID(F5752,LEN(F5752)-2,1)="2","Necklace",IF(MID(F5752,LEN(F5752)-2,1)="3","Bracelet",IF(MID(F5752,LEN(F5752)-2,1)="4","Ring",IF(MID(F5752,LEN(F5752)-2,1)="5","Anklet","")))))</x:f>
        <x:v>Earring</x:v>
      </x:c>
      <x:c r="H5752" s="281">
        <x:v>1</x:v>
      </x:c>
      <x:c r="I5752" s="495"/>
      <x:c r="J5752" s="240" t="s">
        <x:v>4183</x:v>
      </x:c>
      <x:c r="K5752" s="240">
        <x:v>140</x:v>
      </x:c>
    </x:row>
    <x:row r="5753" spans="3:11">
      <x:c r="C5753" s="241" t="s">
        <x:v>4460</x:v>
      </x:c>
      <x:c r="D5753" s="240" t="str">
        <x:f t="shared" si="182"/>
        <x:v>Earring</x:v>
      </x:c>
      <x:c r="E5753" s="240">
        <x:v>1</x:v>
      </x:c>
      <x:c r="F5753" s="280" t="s">
        <x:v>1983</x:v>
      </x:c>
      <x:c r="G5753" s="281" t="str">
        <x:f>IF(MID(F5753,LEN(F5753)-2,1)="1","Earring",IF(MID(F5753,LEN(F5753)-2,1)="2","Necklace",IF(MID(F5753,LEN(F5753)-2,1)="3","Bracelet",IF(MID(F5753,LEN(F5753)-2,1)="4","Ring",IF(MID(F5753,LEN(F5753)-2,1)="5","Anklet","")))))</x:f>
        <x:v>Earring</x:v>
      </x:c>
      <x:c r="H5753" s="281">
        <x:v>1</x:v>
      </x:c>
      <x:c r="I5753" s="495"/>
      <x:c r="J5753" s="240" t="s">
        <x:v>10384</x:v>
      </x:c>
      <x:c r="K5753" s="240">
        <x:v>150</x:v>
      </x:c>
    </x:row>
    <x:row r="5754" spans="3:11">
      <x:c r="C5754" s="241" t="s">
        <x:v>2507</x:v>
      </x:c>
      <x:c r="D5754" s="240" t="str">
        <x:f t="shared" si="182"/>
        <x:v>Earring</x:v>
      </x:c>
      <x:c r="E5754" s="240">
        <x:v>1</x:v>
      </x:c>
      <x:c r="F5754" s="280" t="s">
        <x:v>5999</x:v>
      </x:c>
      <x:c r="G5754" s="281" t="str">
        <x:f>IF(MID(F5754,LEN(F5754)-2,1)="1","Earring",IF(MID(F5754,LEN(F5754)-2,1)="2","Necklace",IF(MID(F5754,LEN(F5754)-2,1)="3","Bracelet",IF(MID(F5754,LEN(F5754)-2,1)="4","Ring",IF(MID(F5754,LEN(F5754)-2,1)="5","Anklet","")))))</x:f>
        <x:v>Earring</x:v>
      </x:c>
      <x:c r="H5754" s="281">
        <x:v>1</x:v>
      </x:c>
      <x:c r="I5754" s="495" t="s">
        <x:v>6487</x:v>
      </x:c>
      <x:c r="J5754" s="240" t="s">
        <x:v>10384</x:v>
      </x:c>
      <x:c r="K5754" s="240">
        <x:v>120</x:v>
      </x:c>
    </x:row>
    <x:row r="5755" spans="3:11">
      <x:c r="C5755" s="241" t="s">
        <x:v>9094</x:v>
      </x:c>
      <x:c r="D5755" s="240" t="str">
        <x:f t="shared" si="182"/>
        <x:v>Earring</x:v>
      </x:c>
      <x:c r="E5755" s="240">
        <x:v>1</x:v>
      </x:c>
      <x:c r="F5755" s="280" t="s">
        <x:v>2107</x:v>
      </x:c>
      <x:c r="G5755" s="281" t="s">
        <x:v>4007</x:v>
      </x:c>
      <x:c r="H5755" s="281">
        <x:v>1</x:v>
      </x:c>
      <x:c r="I5755" s="495"/>
      <x:c r="J5755" s="240" t="s">
        <x:v>10384</x:v>
      </x:c>
      <x:c r="K5755" s="240">
        <x:v>180</x:v>
      </x:c>
    </x:row>
    <x:row r="5756" spans="3:11">
      <x:c r="C5756" s="241" t="s">
        <x:v>2020</x:v>
      </x:c>
      <x:c r="D5756" s="240" t="str">
        <x:f t="shared" si="182"/>
        <x:v>Earring</x:v>
      </x:c>
      <x:c r="E5756" s="240">
        <x:v>1</x:v>
      </x:c>
      <x:c r="F5756" s="280" t="s">
        <x:v>12408</x:v>
      </x:c>
      <x:c r="G5756" s="281" t="str">
        <x:f>IF(MID(F5756,LEN(F5756)-2,1)="1","Earring",IF(MID(F5756,LEN(F5756)-2,1)="2","Necklace",IF(MID(F5756,LEN(F5756)-2,1)="3","Bracelet",IF(MID(F5756,LEN(F5756)-2,1)="4","Ring",IF(MID(F5756,LEN(F5756)-2,1)="5","Anklet","")))))</x:f>
        <x:v>Bracelet</x:v>
      </x:c>
      <x:c r="H5756" s="281">
        <x:v>1</x:v>
      </x:c>
      <x:c r="I5756" s="495" t="s">
        <x:v>6487</x:v>
      </x:c>
      <x:c r="J5756" s="240" t="s">
        <x:v>9854</x:v>
      </x:c>
      <x:c r="K5756" s="240">
        <x:v>280</x:v>
      </x:c>
    </x:row>
    <x:row r="5757" spans="3:11">
      <x:c r="C5757" s="241" t="s">
        <x:v>11317</x:v>
      </x:c>
      <x:c r="D5757" s="240" t="str">
        <x:f t="shared" si="182"/>
        <x:v>Necklace</x:v>
      </x:c>
      <x:c r="E5757" s="240">
        <x:v>1</x:v>
      </x:c>
      <x:c r="F5757" s="280" t="s">
        <x:v>4460</x:v>
      </x:c>
      <x:c r="G5757" s="281" t="str">
        <x:f>IF(MID(F5757,LEN(F5757)-2,1)="1","Earring",IF(MID(F5757,LEN(F5757)-2,1)="2","Necklace",IF(MID(F5757,LEN(F5757)-2,1)="3","Bracelet",IF(MID(F5757,LEN(F5757)-2,1)="4","Ring",IF(MID(F5757,LEN(F5757)-2,1)="5","Anklet","")))))</x:f>
        <x:v>Earring</x:v>
      </x:c>
      <x:c r="H5757" s="281">
        <x:v>1</x:v>
      </x:c>
      <x:c r="I5757" s="495" t="s">
        <x:v>10339</x:v>
      </x:c>
      <x:c r="J5757" s="240" t="s">
        <x:v>4183</x:v>
      </x:c>
      <x:c r="K5757" s="240">
        <x:v>220</x:v>
      </x:c>
    </x:row>
    <x:row r="5758" spans="3:11">
      <x:c r="C5758" s="241" t="s">
        <x:v>8359</x:v>
      </x:c>
      <x:c r="D5758" s="240" t="str">
        <x:f t="shared" si="182"/>
        <x:v>Necklace</x:v>
      </x:c>
      <x:c r="E5758" s="240">
        <x:v>1</x:v>
      </x:c>
      <x:c r="F5758" s="280" t="s">
        <x:v>2507</x:v>
      </x:c>
      <x:c r="G5758" s="281" t="str">
        <x:f>IF(MID(F5758,LEN(F5758)-2,1)="1","Earring",IF(MID(F5758,LEN(F5758)-2,1)="2","Necklace",IF(MID(F5758,LEN(F5758)-2,1)="3","Bracelet",IF(MID(F5758,LEN(F5758)-2,1)="4","Ring",IF(MID(F5758,LEN(F5758)-2,1)="5","Anklet","")))))</x:f>
        <x:v>Earring</x:v>
      </x:c>
      <x:c r="H5758" s="281">
        <x:v>1</x:v>
      </x:c>
      <x:c r="I5758" s="495" t="s">
        <x:v>6487</x:v>
      </x:c>
      <x:c r="J5758" s="240" t="s">
        <x:v>4183</x:v>
      </x:c>
      <x:c r="K5758" s="240">
        <x:v>160</x:v>
      </x:c>
    </x:row>
    <x:row r="5759" spans="3:11">
      <x:c r="C5759" s="241" t="s">
        <x:v>2091</x:v>
      </x:c>
      <x:c r="D5759" s="240" t="str">
        <x:f t="shared" si="182"/>
        <x:v>Necklace</x:v>
      </x:c>
      <x:c r="E5759" s="240">
        <x:v>1</x:v>
      </x:c>
      <x:c r="F5759" s="280" t="s">
        <x:v>9094</x:v>
      </x:c>
      <x:c r="G5759" s="281" t="str">
        <x:f>IF(MID(F5759,LEN(F5759)-2,1)="1","Earring",IF(MID(F5759,LEN(F5759)-2,1)="2","Necklace",IF(MID(F5759,LEN(F5759)-2,1)="3","Bracelet",IF(MID(F5759,LEN(F5759)-2,1)="4","Ring",IF(MID(F5759,LEN(F5759)-2,1)="5","Anklet","")))))</x:f>
        <x:v>Earring</x:v>
      </x:c>
      <x:c r="H5759" s="281">
        <x:v>1</x:v>
      </x:c>
      <x:c r="I5759" s="495"/>
      <x:c r="J5759" s="240" t="s">
        <x:v>10384</x:v>
      </x:c>
      <x:c r="K5759" s="240">
        <x:v>150</x:v>
      </x:c>
    </x:row>
    <x:row r="5760" spans="3:11">
      <x:c r="C5760" s="241" t="s">
        <x:v>8463</x:v>
      </x:c>
      <x:c r="D5760" s="240" t="str">
        <x:f t="shared" si="182"/>
        <x:v>Necklace</x:v>
      </x:c>
      <x:c r="E5760" s="240">
        <x:v>1</x:v>
      </x:c>
      <x:c r="F5760" s="280" t="s">
        <x:v>2020</x:v>
      </x:c>
      <x:c r="G5760" s="281" t="str">
        <x:f>IF(MID(F5760,LEN(F5760)-2,1)="1","Earring",IF(MID(F5760,LEN(F5760)-2,1)="2","Necklace",IF(MID(F5760,LEN(F5760)-2,1)="3","Bracelet",IF(MID(F5760,LEN(F5760)-2,1)="4","Ring",IF(MID(F5760,LEN(F5760)-2,1)="5","Anklet","")))))</x:f>
        <x:v>Earring</x:v>
      </x:c>
      <x:c r="H5760" s="281">
        <x:v>1</x:v>
      </x:c>
      <x:c r="I5760" s="495"/>
      <x:c r="J5760" s="240" t="s">
        <x:v>10384</x:v>
      </x:c>
      <x:c r="K5760" s="240">
        <x:v>150</x:v>
      </x:c>
    </x:row>
    <x:row r="5761" spans="5:5">
      <x:c r="E5761" s="240">
        <x:f>SUM(E5742:E5760)</x:f>
        <x:v>20</x:v>
      </x:c>
    </x:row>
    <x:row r="5762" spans="1:11">
      <x:c r="A5762" s="232">
        <x:v>46104</x:v>
      </x:c>
      <x:c r="B5762" s="499" t="s">
        <x:v>10315</x:v>
      </x:c>
      <x:c r="C5762" s="241" t="s">
        <x:v>6158</x:v>
      </x:c>
      <x:c r="D5762" s="240" t="s">
        <x:v>4007</x:v>
      </x:c>
      <x:c r="E5762" s="240">
        <x:v>1</x:v>
      </x:c>
      <x:c r="F5762" s="241" t="s">
        <x:v>8339</x:v>
      </x:c>
      <x:c r="G5762" s="240" t="str">
        <x:f>IF(MID(F5762,LEN(F5762)-2,1)="1","Earring",IF(MID(F5762,LEN(F5762)-2,1)="2","Necklace",IF(MID(F5762,LEN(F5762)-2,1)="3","Bracelet",IF(MID(F5762,LEN(F5762)-2,1)="4","Ring",IF(MID(F5762,LEN(F5762)-2,1)="5","Anklet","")))))</x:f>
        <x:v>Ring</x:v>
      </x:c>
      <x:c r="H5762" s="240">
        <x:v>1</x:v>
      </x:c>
      <x:c r="I5762" s="495" t="s">
        <x:v>6487</x:v>
      </x:c>
      <x:c r="J5762" s="240" t="s">
        <x:v>10384</x:v>
      </x:c>
      <x:c r="K5762" s="240">
        <x:v>210</x:v>
      </x:c>
    </x:row>
    <x:row r="5763" spans="3:11">
      <x:c r="C5763" s="241" t="s">
        <x:v>7545</x:v>
      </x:c>
      <x:c r="D5763" s="240" t="str">
        <x:f t="shared" ref="D5763:D5764" si="183">IF(MID(C5763,LEN(C5763)-2,1)="1","Earring",IF(MID(C5763,LEN(C5763)-2,1)="2","Necklace",IF(MID(C5763,LEN(C5763)-2,1)="3","Bracelet",IF(MID(C5763,LEN(C5763)-2,1)="4","Ring",IF(MID(C5763,LEN(C5763)-2,1)="5","Anklet","")))))</x:f>
        <x:v>Earring</x:v>
      </x:c>
      <x:c r="E5763" s="240">
        <x:v>1</x:v>
      </x:c>
      <x:c r="F5763" s="241" t="s">
        <x:v>7545</x:v>
      </x:c>
      <x:c r="G5763" s="240" t="str">
        <x:f>IF(MID(F5763,LEN(F5763)-2,1)="1","Earring",IF(MID(F5763,LEN(F5763)-2,1)="2","Necklace",IF(MID(F5763,LEN(F5763)-2,1)="3","Bracelet",IF(MID(F5763,LEN(F5763)-2,1)="4","Ring",IF(MID(F5763,LEN(F5763)-2,1)="5","Anklet","")))))</x:f>
        <x:v>Earring</x:v>
      </x:c>
      <x:c r="H5763" s="240">
        <x:v>1</x:v>
      </x:c>
      <x:c r="I5763" s="495"/>
      <x:c r="J5763" s="240" t="s">
        <x:v>9854</x:v>
      </x:c>
      <x:c r="K5763" s="240">
        <x:v>290</x:v>
      </x:c>
    </x:row>
    <x:row r="5764" spans="3:11">
      <x:c r="C5764" s="241" t="s">
        <x:v>8339</x:v>
      </x:c>
      <x:c r="D5764" s="240" t="str">
        <x:f t="shared" si="183"/>
        <x:v>Ring</x:v>
      </x:c>
      <x:c r="E5764" s="240">
        <x:v>1</x:v>
      </x:c>
      <x:c r="F5764" s="241" t="s">
        <x:v>6158</x:v>
      </x:c>
      <x:c r="G5764" s="240" t="s">
        <x:v>4007</x:v>
      </x:c>
      <x:c r="H5764" s="240">
        <x:v>1</x:v>
      </x:c>
      <x:c r="I5764" s="495" t="s">
        <x:v>10339</x:v>
      </x:c>
      <x:c r="J5764" s="240" t="s">
        <x:v>10358</x:v>
      </x:c>
      <x:c r="K5764" s="240">
        <x:v>380</x:v>
      </x:c>
    </x:row>
    <x:row r="5765" spans="5:5">
      <x:c r="E5765" s="240">
        <x:f>SUM(E5762:E5764)</x:f>
        <x:v>3</x:v>
      </x:c>
    </x:row>
    <x:row r="5766" spans="1:11">
      <x:c r="A5766" s="232">
        <x:v>46105</x:v>
      </x:c>
      <x:c r="B5766" s="499" t="s">
        <x:v>10377</x:v>
      </x:c>
      <x:c r="C5766" s="241" t="s">
        <x:v>2118</x:v>
      </x:c>
      <x:c r="D5766" s="240" t="s">
        <x:v>4007</x:v>
      </x:c>
      <x:c r="E5766" s="240">
        <x:v>1</x:v>
      </x:c>
      <x:c r="F5766" s="241" t="s">
        <x:v>2118</x:v>
      </x:c>
      <x:c r="G5766" s="240" t="s">
        <x:v>4007</x:v>
      </x:c>
      <x:c r="H5766" s="240">
        <x:v>1</x:v>
      </x:c>
      <x:c r="I5766" s="495"/>
      <x:c r="J5766" s="240" t="s">
        <x:v>10384</x:v>
      </x:c>
      <x:c r="K5766" s="240">
        <x:v>170</x:v>
      </x:c>
    </x:row>
    <x:row r="5767" spans="3:11">
      <x:c r="C5767" s="241" t="s">
        <x:v>9031</x:v>
      </x:c>
      <x:c r="D5767" s="240" t="str">
        <x:f t="shared" ref="D5767:D5777" si="184">IF(MID(C5767,LEN(C5767)-2,1)="1","Earring",IF(MID(C5767,LEN(C5767)-2,1)="2","Necklace",IF(MID(C5767,LEN(C5767)-2,1)="3","Bracelet",IF(MID(C5767,LEN(C5767)-2,1)="4","Ring",IF(MID(C5767,LEN(C5767)-2,1)="5","Anklet","")))))</x:f>
        <x:v>Bracelet</x:v>
      </x:c>
      <x:c r="E5767" s="240">
        <x:v>1</x:v>
      </x:c>
      <x:c r="F5767" s="241" t="s">
        <x:v>9031</x:v>
      </x:c>
      <x:c r="G5767" s="240" t="str">
        <x:f>IF(MID(F5767,LEN(F5767)-2,1)="1","Earring",IF(MID(F5767,LEN(F5767)-2,1)="2","Necklace",IF(MID(F5767,LEN(F5767)-2,1)="3","Bracelet",IF(MID(F5767,LEN(F5767)-2,1)="4","Ring",IF(MID(F5767,LEN(F5767)-2,1)="5","Anklet","")))))</x:f>
        <x:v>Bracelet</x:v>
      </x:c>
      <x:c r="H5767" s="240">
        <x:v>1</x:v>
      </x:c>
      <x:c r="I5767" s="495" t="s">
        <x:v>6487</x:v>
      </x:c>
      <x:c r="J5767" s="240" t="s">
        <x:v>12607</x:v>
      </x:c>
      <x:c r="K5767" s="240">
        <x:v>180</x:v>
      </x:c>
    </x:row>
    <x:row r="5768" spans="3:11">
      <x:c r="C5768" s="241" t="s">
        <x:v>6062</x:v>
      </x:c>
      <x:c r="D5768" s="240" t="str">
        <x:f t="shared" si="184"/>
        <x:v>Bracelet</x:v>
      </x:c>
      <x:c r="E5768" s="240">
        <x:v>1</x:v>
      </x:c>
      <x:c r="F5768" s="241" t="s">
        <x:v>8998</x:v>
      </x:c>
      <x:c r="G5768" s="240" t="str">
        <x:f>IF(MID(F5768,LEN(F5768)-2,1)="1","Earring",IF(MID(F5768,LEN(F5768)-2,1)="2","Necklace",IF(MID(F5768,LEN(F5768)-2,1)="3","Bracelet",IF(MID(F5768,LEN(F5768)-2,1)="4","Ring",IF(MID(F5768,LEN(F5768)-2,1)="5","Anklet","")))))</x:f>
        <x:v>Necklace</x:v>
      </x:c>
      <x:c r="H5768" s="240">
        <x:v>1</x:v>
      </x:c>
      <x:c r="I5768" s="495" t="s">
        <x:v>10339</x:v>
      </x:c>
      <x:c r="J5768" s="240" t="s">
        <x:v>12607</x:v>
      </x:c>
      <x:c r="K5768" s="240">
        <x:v>180</x:v>
      </x:c>
    </x:row>
    <x:row r="5769" spans="3:11">
      <x:c r="C5769" s="241" t="s">
        <x:v>4341</x:v>
      </x:c>
      <x:c r="D5769" s="240" t="str">
        <x:f t="shared" si="184"/>
        <x:v>Bracelet</x:v>
      </x:c>
      <x:c r="E5769" s="240">
        <x:v>1</x:v>
      </x:c>
      <x:c r="F5769" s="241" t="s">
        <x:v>6062</x:v>
      </x:c>
      <x:c r="G5769" s="240" t="str">
        <x:f>IF(MID(F5769,LEN(F5769)-2,1)="1","Earring",IF(MID(F5769,LEN(F5769)-2,1)="2","Necklace",IF(MID(F5769,LEN(F5769)-2,1)="3","Bracelet",IF(MID(F5769,LEN(F5769)-2,1)="4","Ring",IF(MID(F5769,LEN(F5769)-2,1)="5","Anklet","")))))</x:f>
        <x:v>Bracelet</x:v>
      </x:c>
      <x:c r="H5769" s="240">
        <x:v>1</x:v>
      </x:c>
      <x:c r="I5769" s="495" t="s">
        <x:v>10339</x:v>
      </x:c>
      <x:c r="J5769" s="240" t="s">
        <x:v>4183</x:v>
      </x:c>
      <x:c r="K5769" s="240">
        <x:v>190</x:v>
      </x:c>
    </x:row>
    <x:row r="5770" spans="3:11">
      <x:c r="C5770" s="241" t="s">
        <x:v>11413</x:v>
      </x:c>
      <x:c r="D5770" s="240" t="str">
        <x:f t="shared" si="184"/>
        <x:v>Bracelet</x:v>
      </x:c>
      <x:c r="E5770" s="240">
        <x:v>1</x:v>
      </x:c>
      <x:c r="F5770" s="241" t="s">
        <x:v>4341</x:v>
      </x:c>
      <x:c r="G5770" s="240" t="str">
        <x:f>IF(MID(F5770,LEN(F5770)-2,1)="1","Earring",IF(MID(F5770,LEN(F5770)-2,1)="2","Necklace",IF(MID(F5770,LEN(F5770)-2,1)="3","Bracelet",IF(MID(F5770,LEN(F5770)-2,1)="4","Ring",IF(MID(F5770,LEN(F5770)-2,1)="5","Anklet","")))))</x:f>
        <x:v>Bracelet</x:v>
      </x:c>
      <x:c r="H5770" s="240">
        <x:v>1</x:v>
      </x:c>
      <x:c r="I5770" s="495"/>
      <x:c r="J5770" s="240" t="s">
        <x:v>10384</x:v>
      </x:c>
      <x:c r="K5770" s="240">
        <x:v>200</x:v>
      </x:c>
    </x:row>
    <x:row r="5771" spans="3:11">
      <x:c r="C5771" s="241" t="s">
        <x:v>12408</x:v>
      </x:c>
      <x:c r="D5771" s="240" t="str">
        <x:f t="shared" si="184"/>
        <x:v>Bracelet</x:v>
      </x:c>
      <x:c r="E5771" s="240">
        <x:v>1</x:v>
      </x:c>
      <x:c r="F5771" s="241" t="s">
        <x:v>11413</x:v>
      </x:c>
      <x:c r="G5771" s="240" t="str">
        <x:f>IF(MID(F5771,LEN(F5771)-2,1)="1","Earring",IF(MID(F5771,LEN(F5771)-2,1)="2","Necklace",IF(MID(F5771,LEN(F5771)-2,1)="3","Bracelet",IF(MID(F5771,LEN(F5771)-2,1)="4","Ring",IF(MID(F5771,LEN(F5771)-2,1)="5","Anklet","")))))</x:f>
        <x:v>Bracelet</x:v>
      </x:c>
      <x:c r="H5771" s="240">
        <x:v>1</x:v>
      </x:c>
      <x:c r="I5771" s="495" t="s">
        <x:v>6487</x:v>
      </x:c>
      <x:c r="J5771" s="240" t="s">
        <x:v>10384</x:v>
      </x:c>
      <x:c r="K5771" s="240">
        <x:v>180</x:v>
      </x:c>
    </x:row>
    <x:row r="5772" spans="3:11">
      <x:c r="C5772" s="241" t="s">
        <x:v>8407</x:v>
      </x:c>
      <x:c r="D5772" s="240" t="str">
        <x:f t="shared" si="184"/>
        <x:v>Earring</x:v>
      </x:c>
      <x:c r="E5772" s="240">
        <x:v>1</x:v>
      </x:c>
      <x:c r="F5772" s="241" t="s">
        <x:v>12408</x:v>
      </x:c>
      <x:c r="G5772" s="240" t="str">
        <x:f>IF(MID(F5772,LEN(F5772)-2,1)="1","Earring",IF(MID(F5772,LEN(F5772)-2,1)="2","Necklace",IF(MID(F5772,LEN(F5772)-2,1)="3","Bracelet",IF(MID(F5772,LEN(F5772)-2,1)="4","Ring",IF(MID(F5772,LEN(F5772)-2,1)="5","Anklet","")))))</x:f>
        <x:v>Bracelet</x:v>
      </x:c>
      <x:c r="H5772" s="240">
        <x:v>1</x:v>
      </x:c>
      <x:c r="I5772" s="495"/>
      <x:c r="J5772" s="240" t="s">
        <x:v>9854</x:v>
      </x:c>
      <x:c r="K5772" s="240">
        <x:v>280</x:v>
      </x:c>
    </x:row>
    <x:row r="5773" spans="3:11">
      <x:c r="C5773" s="241" t="s">
        <x:v>8998</x:v>
      </x:c>
      <x:c r="D5773" s="240" t="str">
        <x:f t="shared" si="184"/>
        <x:v>Necklace</x:v>
      </x:c>
      <x:c r="E5773" s="240">
        <x:v>1</x:v>
      </x:c>
      <x:c r="F5773" s="241" t="s">
        <x:v>7920</x:v>
      </x:c>
      <x:c r="G5773" s="240" t="str">
        <x:f>IF(MID(F5773,LEN(F5773)-2,1)="1","Earring",IF(MID(F5773,LEN(F5773)-2,1)="2","Necklace",IF(MID(F5773,LEN(F5773)-2,1)="3","Bracelet",IF(MID(F5773,LEN(F5773)-2,1)="4","Ring",IF(MID(F5773,LEN(F5773)-2,1)="5","Anklet","")))))</x:f>
        <x:v>Ring</x:v>
      </x:c>
      <x:c r="H5773" s="240">
        <x:v>1</x:v>
      </x:c>
      <x:c r="I5773" s="495"/>
      <x:c r="J5773" s="240" t="s">
        <x:v>9854</x:v>
      </x:c>
      <x:c r="K5773" s="240">
        <x:v>130</x:v>
      </x:c>
    </x:row>
    <x:row r="5774" spans="3:11">
      <x:c r="C5774" s="241" t="s">
        <x:v>2329</x:v>
      </x:c>
      <x:c r="D5774" s="240" t="str">
        <x:f t="shared" si="184"/>
        <x:v>Necklace</x:v>
      </x:c>
      <x:c r="E5774" s="240">
        <x:v>2</x:v>
      </x:c>
      <x:c r="F5774" s="241" t="s">
        <x:v>2329</x:v>
      </x:c>
      <x:c r="G5774" s="240" t="str">
        <x:f>IF(MID(F5774,LEN(F5774)-2,1)="1","Earring",IF(MID(F5774,LEN(F5774)-2,1)="2","Necklace",IF(MID(F5774,LEN(F5774)-2,1)="3","Bracelet",IF(MID(F5774,LEN(F5774)-2,1)="4","Ring",IF(MID(F5774,LEN(F5774)-2,1)="5","Anklet","")))))</x:f>
        <x:v>Necklace</x:v>
      </x:c>
      <x:c r="H5774" s="240">
        <x:v>2</x:v>
      </x:c>
      <x:c r="I5774" s="495" t="s">
        <x:v>6487</x:v>
      </x:c>
      <x:c r="J5774" s="240" t="s">
        <x:v>9854</x:v>
      </x:c>
      <x:c r="K5774" s="240">
        <x:v>270</x:v>
      </x:c>
    </x:row>
    <x:row r="5775" spans="3:11">
      <x:c r="C5775" s="241" t="s">
        <x:v>7972</x:v>
      </x:c>
      <x:c r="D5775" s="240" t="str">
        <x:f t="shared" si="184"/>
        <x:v>Necklace</x:v>
      </x:c>
      <x:c r="E5775" s="240">
        <x:v>1</x:v>
      </x:c>
      <x:c r="F5775" s="241" t="s">
        <x:v>7972</x:v>
      </x:c>
      <x:c r="G5775" s="240" t="str">
        <x:f>IF(MID(F5775,LEN(F5775)-2,1)="1","Earring",IF(MID(F5775,LEN(F5775)-2,1)="2","Necklace",IF(MID(F5775,LEN(F5775)-2,1)="3","Bracelet",IF(MID(F5775,LEN(F5775)-2,1)="4","Ring",IF(MID(F5775,LEN(F5775)-2,1)="5","Anklet","")))))</x:f>
        <x:v>Necklace</x:v>
      </x:c>
      <x:c r="H5775" s="240">
        <x:v>1</x:v>
      </x:c>
      <x:c r="I5775" s="495" t="s">
        <x:v>10339</x:v>
      </x:c>
      <x:c r="J5775" s="240" t="s">
        <x:v>9854</x:v>
      </x:c>
      <x:c r="K5775" s="240">
        <x:v>450</x:v>
      </x:c>
    </x:row>
    <x:row r="5776" spans="3:11">
      <x:c r="C5776" s="241" t="s">
        <x:v>8942</x:v>
      </x:c>
      <x:c r="D5776" s="240" t="str">
        <x:f t="shared" si="184"/>
        <x:v>Necklace</x:v>
      </x:c>
      <x:c r="E5776" s="240">
        <x:v>1</x:v>
      </x:c>
      <x:c r="F5776" s="241" t="s">
        <x:v>8407</x:v>
      </x:c>
      <x:c r="G5776" s="240" t="str">
        <x:f>IF(MID(F5776,LEN(F5776)-2,1)="1","Earring",IF(MID(F5776,LEN(F5776)-2,1)="2","Necklace",IF(MID(F5776,LEN(F5776)-2,1)="3","Bracelet",IF(MID(F5776,LEN(F5776)-2,1)="4","Ring",IF(MID(F5776,LEN(F5776)-2,1)="5","Anklet","")))))</x:f>
        <x:v>Earring</x:v>
      </x:c>
      <x:c r="H5776" s="240">
        <x:v>1</x:v>
      </x:c>
      <x:c r="I5776" s="495"/>
      <x:c r="J5776" s="240" t="s">
        <x:v>10384</x:v>
      </x:c>
      <x:c r="K5776" s="240">
        <x:v>150</x:v>
      </x:c>
    </x:row>
    <x:row r="5777" spans="3:11">
      <x:c r="C5777" s="241" t="s">
        <x:v>7920</x:v>
      </x:c>
      <x:c r="D5777" s="240" t="str">
        <x:f t="shared" si="184"/>
        <x:v>Ring</x:v>
      </x:c>
      <x:c r="E5777" s="240">
        <x:v>1</x:v>
      </x:c>
      <x:c r="F5777" s="241" t="s">
        <x:v>8942</x:v>
      </x:c>
      <x:c r="G5777" s="240" t="str">
        <x:f>IF(MID(F5777,LEN(F5777)-2,1)="1","Earring",IF(MID(F5777,LEN(F5777)-2,1)="2","Necklace",IF(MID(F5777,LEN(F5777)-2,1)="3","Bracelet",IF(MID(F5777,LEN(F5777)-2,1)="4","Ring",IF(MID(F5777,LEN(F5777)-2,1)="5","Anklet","")))))</x:f>
        <x:v>Necklace</x:v>
      </x:c>
      <x:c r="H5777" s="240">
        <x:v>1</x:v>
      </x:c>
      <x:c r="I5777" s="495"/>
      <x:c r="J5777" s="240" t="s">
        <x:v>10358</x:v>
      </x:c>
      <x:c r="K5777" s="240">
        <x:v>500</x:v>
      </x:c>
    </x:row>
    <x:row r="5778" spans="5:5">
      <x:c r="E5778" s="240">
        <x:f>SUM(E5766:E5777)</x:f>
        <x:v>13</x:v>
      </x:c>
    </x:row>
    <x:row r="5779" spans="1:11">
      <x:c r="A5779" s="232">
        <x:v>46106</x:v>
      </x:c>
      <x:c r="B5779" s="499" t="s">
        <x:v>10352</x:v>
      </x:c>
      <x:c r="C5779" s="241" t="s">
        <x:v>8373</x:v>
      </x:c>
      <x:c r="D5779" s="240" t="str">
        <x:f t="shared" ref="D5779:D5782" si="185">IF(MID(C5779,LEN(C5779)-2,1)="1","Earring",IF(MID(C5779,LEN(C5779)-2,1)="2","Necklace",IF(MID(C5779,LEN(C5779)-2,1)="3","Bracelet",IF(MID(C5779,LEN(C5779)-2,1)="4","Ring",IF(MID(C5779,LEN(C5779)-2,1)="5","Anklet","")))))</x:f>
        <x:v>Bracelet</x:v>
      </x:c>
      <x:c r="E5779" s="240">
        <x:v>1</x:v>
      </x:c>
      <x:c r="F5779" s="241" t="s">
        <x:v>2100</x:v>
      </x:c>
      <x:c r="G5779" s="240" t="str">
        <x:f>IF(MID(F5779,LEN(F5779)-2,1)="1","Earring",IF(MID(F5779,LEN(F5779)-2,1)="2","Necklace",IF(MID(F5779,LEN(F5779)-2,1)="3","Bracelet",IF(MID(F5779,LEN(F5779)-2,1)="4","Ring",IF(MID(F5779,LEN(F5779)-2,1)="5","Anklet","")))))</x:f>
        <x:v>Necklace</x:v>
      </x:c>
      <x:c r="H5779" s="240">
        <x:v>1</x:v>
      </x:c>
      <x:c r="I5779" s="495" t="s">
        <x:v>6487</x:v>
      </x:c>
      <x:c r="J5779" s="240" t="s">
        <x:v>10384</x:v>
      </x:c>
      <x:c r="K5779" s="240">
        <x:v>160</x:v>
      </x:c>
    </x:row>
    <x:row r="5780" spans="3:11">
      <x:c r="C5780" s="241" t="s">
        <x:v>2100</x:v>
      </x:c>
      <x:c r="D5780" s="240" t="str">
        <x:f t="shared" si="185"/>
        <x:v>Necklace</x:v>
      </x:c>
      <x:c r="E5780" s="240">
        <x:v>1</x:v>
      </x:c>
      <x:c r="F5780" s="241" t="s">
        <x:v>4473</x:v>
      </x:c>
      <x:c r="G5780" s="240" t="str">
        <x:f>IF(MID(F5780,LEN(F5780)-2,1)="1","Earring",IF(MID(F5780,LEN(F5780)-2,1)="2","Necklace",IF(MID(F5780,LEN(F5780)-2,1)="3","Bracelet",IF(MID(F5780,LEN(F5780)-2,1)="4","Ring",IF(MID(F5780,LEN(F5780)-2,1)="5","Anklet","")))))</x:f>
        <x:v>Ring</x:v>
      </x:c>
      <x:c r="H5780" s="240">
        <x:v>1</x:v>
      </x:c>
      <x:c r="I5780" s="495"/>
      <x:c r="J5780" s="240" t="s">
        <x:v>3797</x:v>
      </x:c>
      <x:c r="K5780" s="240">
        <x:v>240</x:v>
      </x:c>
    </x:row>
    <x:row r="5781" spans="3:11">
      <x:c r="C5781" s="241" t="s">
        <x:v>4600</x:v>
      </x:c>
      <x:c r="D5781" s="240" t="str">
        <x:f t="shared" si="185"/>
        <x:v>Necklace</x:v>
      </x:c>
      <x:c r="E5781" s="240">
        <x:v>1</x:v>
      </x:c>
      <x:c r="F5781" s="241" t="s">
        <x:v>4600</x:v>
      </x:c>
      <x:c r="G5781" s="240" t="str">
        <x:f>IF(MID(F5781,LEN(F5781)-2,1)="1","Earring",IF(MID(F5781,LEN(F5781)-2,1)="2","Necklace",IF(MID(F5781,LEN(F5781)-2,1)="3","Bracelet",IF(MID(F5781,LEN(F5781)-2,1)="4","Ring",IF(MID(F5781,LEN(F5781)-2,1)="5","Anklet","")))))</x:f>
        <x:v>Necklace</x:v>
      </x:c>
      <x:c r="H5781" s="240">
        <x:v>1</x:v>
      </x:c>
      <x:c r="I5781" s="495" t="s">
        <x:v>10339</x:v>
      </x:c>
      <x:c r="J5781" s="240" t="s">
        <x:v>10384</x:v>
      </x:c>
      <x:c r="K5781" s="240">
        <x:v>320</x:v>
      </x:c>
    </x:row>
    <x:row r="5782" spans="3:11">
      <x:c r="C5782" s="241" t="s">
        <x:v>4473</x:v>
      </x:c>
      <x:c r="D5782" s="240" t="str">
        <x:f t="shared" si="185"/>
        <x:v>Ring</x:v>
      </x:c>
      <x:c r="E5782" s="240">
        <x:v>1</x:v>
      </x:c>
      <x:c r="F5782" s="241" t="s">
        <x:v>8373</x:v>
      </x:c>
      <x:c r="G5782" s="240" t="str">
        <x:f>IF(MID(F5782,LEN(F5782)-2,1)="1","Earring",IF(MID(F5782,LEN(F5782)-2,1)="2","Necklace",IF(MID(F5782,LEN(F5782)-2,1)="3","Bracelet",IF(MID(F5782,LEN(F5782)-2,1)="4","Ring",IF(MID(F5782,LEN(F5782)-2,1)="5","Anklet","")))))</x:f>
        <x:v>Bracelet</x:v>
      </x:c>
      <x:c r="H5782" s="240">
        <x:v>1</x:v>
      </x:c>
      <x:c r="I5782" s="495" t="s">
        <x:v>6487</x:v>
      </x:c>
      <x:c r="J5782" s="240" t="s">
        <x:v>10384</x:v>
      </x:c>
      <x:c r="K5782" s="240">
        <x:v>280</x:v>
      </x:c>
    </x:row>
    <x:row r="5783" spans="5:5">
      <x:c r="E5783" s="240">
        <x:f>SUM(E5779:E5782)</x:f>
        <x:v>4</x:v>
      </x:c>
    </x:row>
    <x:row r="5784" spans="1:11">
      <x:c r="A5784" s="232">
        <x:v>46107</x:v>
      </x:c>
      <x:c r="B5784" s="499" t="s">
        <x:v>10335</x:v>
      </x:c>
      <x:c r="C5784" s="241" t="s">
        <x:v>6244</x:v>
      </x:c>
      <x:c r="D5784" s="240" t="str">
        <x:f t="shared" ref="D5784:D5785" si="186">IF(MID(C5784,LEN(C5784)-2,1)="1","Earring",IF(MID(C5784,LEN(C5784)-2,1)="2","Necklace",IF(MID(C5784,LEN(C5784)-2,1)="3","Bracelet",IF(MID(C5784,LEN(C5784)-2,1)="4","Ring",IF(MID(C5784,LEN(C5784)-2,1)="5","Anklet","")))))</x:f>
        <x:v>Earring</x:v>
      </x:c>
      <x:c r="E5784" s="240">
        <x:v>1</x:v>
      </x:c>
      <x:c r="F5784" s="241" t="s">
        <x:v>6244</x:v>
      </x:c>
      <x:c r="G5784" s="240" t="str">
        <x:f>IF(MID(F5784,LEN(F5784)-2,1)="1","Earring",IF(MID(F5784,LEN(F5784)-2,1)="2","Necklace",IF(MID(F5784,LEN(F5784)-2,1)="3","Bracelet",IF(MID(F5784,LEN(F5784)-2,1)="4","Ring",IF(MID(F5784,LEN(F5784)-2,1)="5","Anklet","")))))</x:f>
        <x:v>Earring</x:v>
      </x:c>
      <x:c r="H5784" s="240">
        <x:v>1</x:v>
      </x:c>
      <x:c r="I5784" s="495" t="s">
        <x:v>6487</x:v>
      </x:c>
      <x:c r="J5784" s="240" t="s">
        <x:v>9854</x:v>
      </x:c>
      <x:c r="K5784" s="240">
        <x:v>160</x:v>
      </x:c>
    </x:row>
    <x:row r="5785" spans="3:11">
      <x:c r="C5785" s="241" t="s">
        <x:v>8392</x:v>
      </x:c>
      <x:c r="D5785" s="240" t="str">
        <x:f t="shared" si="186"/>
        <x:v>Necklace</x:v>
      </x:c>
      <x:c r="E5785" s="240">
        <x:v>1</x:v>
      </x:c>
      <x:c r="F5785" s="241" t="s">
        <x:v>8392</x:v>
      </x:c>
      <x:c r="G5785" s="240" t="str">
        <x:f>IF(MID(F5785,LEN(F5785)-2,1)="1","Earring",IF(MID(F5785,LEN(F5785)-2,1)="2","Necklace",IF(MID(F5785,LEN(F5785)-2,1)="3","Bracelet",IF(MID(F5785,LEN(F5785)-2,1)="4","Ring",IF(MID(F5785,LEN(F5785)-2,1)="5","Anklet","")))))</x:f>
        <x:v>Necklace</x:v>
      </x:c>
      <x:c r="H5785" s="240">
        <x:v>1</x:v>
      </x:c>
      <x:c r="I5785" s="495" t="s">
        <x:v>6487</x:v>
      </x:c>
      <x:c r="J5785" s="240" t="s">
        <x:v>10384</x:v>
      </x:c>
      <x:c r="K5785" s="240">
        <x:v>190</x:v>
      </x:c>
    </x:row>
    <x:row r="5786" spans="5:5">
      <x:c r="E5786" s="240">
        <x:v>2</x:v>
      </x:c>
    </x:row>
    <x:row r="5787" spans="1:11">
      <x:c r="A5787" s="232">
        <x:v>46108</x:v>
      </x:c>
      <x:c r="B5787" s="499" t="s">
        <x:v>10292</x:v>
      </x:c>
      <x:c r="C5787" s="241" t="s">
        <x:v>5740</x:v>
      </x:c>
      <x:c r="D5787" s="240" t="str">
        <x:f t="shared" ref="D5787:D5788" si="187">IF(MID(C5787,LEN(C5787)-2,1)="1","Earring",IF(MID(C5787,LEN(C5787)-2,1)="2","Necklace",IF(MID(C5787,LEN(C5787)-2,1)="3","Bracelet",IF(MID(C5787,LEN(C5787)-2,1)="4","Ring",IF(MID(C5787,LEN(C5787)-2,1)="5","Anklet","")))))</x:f>
        <x:v>Anklet</x:v>
      </x:c>
      <x:c r="E5787" s="240">
        <x:v>1</x:v>
      </x:c>
      <x:c r="F5787" s="241" t="s">
        <x:v>11901</x:v>
      </x:c>
      <x:c r="G5787" s="240" t="str">
        <x:f>IF(MID(F5787,LEN(F5787)-2,1)="1","Earring",IF(MID(F5787,LEN(F5787)-2,1)="2","Necklace",IF(MID(F5787,LEN(F5787)-2,1)="3","Bracelet",IF(MID(F5787,LEN(F5787)-2,1)="4","Ring",IF(MID(F5787,LEN(F5787)-2,1)="5","Anklet","")))))</x:f>
        <x:v>Necklace</x:v>
      </x:c>
      <x:c r="H5787" s="240">
        <x:v>1</x:v>
      </x:c>
      <x:c r="I5787" s="495"/>
      <x:c r="J5787" s="240" t="s">
        <x:v>4183</x:v>
      </x:c>
      <x:c r="K5787" s="240">
        <x:v>290</x:v>
      </x:c>
    </x:row>
    <x:row r="5788" spans="3:11">
      <x:c r="C5788" s="241" t="s">
        <x:v>4464</x:v>
      </x:c>
      <x:c r="D5788" s="240" t="str">
        <x:f t="shared" si="187"/>
        <x:v>Anklet</x:v>
      </x:c>
      <x:c r="E5788" s="240">
        <x:v>1</x:v>
      </x:c>
      <x:c r="F5788" s="241" t="s">
        <x:v>12767</x:v>
      </x:c>
      <x:c r="G5788" s="240" t="str">
        <x:f>IF(MID(F5788,LEN(F5788)-2,1)="1","Earring",IF(MID(F5788,LEN(F5788)-2,1)="2","Necklace",IF(MID(F5788,LEN(F5788)-2,1)="3","Bracelet",IF(MID(F5788,LEN(F5788)-2,1)="4","Ring",IF(MID(F5788,LEN(F5788)-2,1)="5","Anklet","")))))</x:f>
        <x:v>Anklet</x:v>
      </x:c>
      <x:c r="H5788" s="240">
        <x:v>1</x:v>
      </x:c>
      <x:c r="I5788" s="495" t="s">
        <x:v>6487</x:v>
      </x:c>
      <x:c r="J5788" s="240" t="s">
        <x:v>12607</x:v>
      </x:c>
      <x:c r="K5788" s="240">
        <x:v>140</x:v>
      </x:c>
    </x:row>
    <x:row r="5789" spans="3:11">
      <x:c r="C5789" s="241" t="s">
        <x:v>2107</x:v>
      </x:c>
      <x:c r="D5789" s="240" t="s">
        <x:v>4007</x:v>
      </x:c>
      <x:c r="E5789" s="240">
        <x:v>1</x:v>
      </x:c>
      <x:c r="F5789" s="283" t="s">
        <x:v>5994</x:v>
      </x:c>
      <x:c r="G5789" s="284" t="str">
        <x:f>IF(MID(F5789,LEN(F5789)-2,1)="1","Earring",IF(MID(F5789,LEN(F5789)-2,1)="2","Necklace",IF(MID(F5789,LEN(F5789)-2,1)="3","Bracelet",IF(MID(F5789,LEN(F5789)-2,1)="4","Ring",IF(MID(F5789,LEN(F5789)-2,1)="5","Anklet","")))))</x:f>
        <x:v>Earring</x:v>
      </x:c>
      <x:c r="H5789" s="284">
        <x:v>1</x:v>
      </x:c>
      <x:c r="I5789" s="495"/>
      <x:c r="J5789" s="240" t="s">
        <x:v>4183</x:v>
      </x:c>
      <x:c r="K5789" s="240">
        <x:v>190</x:v>
      </x:c>
    </x:row>
    <x:row r="5790" spans="3:11">
      <x:c r="C5790" s="241" t="s">
        <x:v>6009</x:v>
      </x:c>
      <x:c r="D5790" s="240" t="s">
        <x:v>4007</x:v>
      </x:c>
      <x:c r="E5790" s="240">
        <x:v>1</x:v>
      </x:c>
      <x:c r="F5790" s="283" t="s">
        <x:v>2438</x:v>
      </x:c>
      <x:c r="G5790" s="284" t="str">
        <x:f>IF(MID(F5790,LEN(F5790)-2,1)="1","Earring",IF(MID(F5790,LEN(F5790)-2,1)="2","Necklace",IF(MID(F5790,LEN(F5790)-2,1)="3","Bracelet",IF(MID(F5790,LEN(F5790)-2,1)="4","Ring",IF(MID(F5790,LEN(F5790)-2,1)="5","Anklet","")))))</x:f>
        <x:v>Ring</x:v>
      </x:c>
      <x:c r="H5790" s="284">
        <x:v>1</x:v>
      </x:c>
      <x:c r="I5790" s="495"/>
      <x:c r="J5790" s="240" t="s">
        <x:v>10384</x:v>
      </x:c>
      <x:c r="K5790" s="240">
        <x:v>170</x:v>
      </x:c>
    </x:row>
    <x:row r="5791" spans="3:11">
      <x:c r="C5791" s="241" t="s">
        <x:v>6080</x:v>
      </x:c>
      <x:c r="D5791" s="240" t="s">
        <x:v>4007</x:v>
      </x:c>
      <x:c r="E5791" s="240">
        <x:v>1</x:v>
      </x:c>
      <x:c r="F5791" s="283" t="s">
        <x:v>8935</x:v>
      </x:c>
      <x:c r="G5791" s="284" t="str">
        <x:f>IF(MID(F5791,LEN(F5791)-2,1)="1","Earring",IF(MID(F5791,LEN(F5791)-2,1)="2","Necklace",IF(MID(F5791,LEN(F5791)-2,1)="3","Bracelet",IF(MID(F5791,LEN(F5791)-2,1)="4","Ring",IF(MID(F5791,LEN(F5791)-2,1)="5","Anklet","")))))</x:f>
        <x:v>Earring</x:v>
      </x:c>
      <x:c r="H5791" s="284">
        <x:v>2</x:v>
      </x:c>
      <x:c r="I5791" s="495" t="s">
        <x:v>10339</x:v>
      </x:c>
      <x:c r="J5791" s="240" t="s">
        <x:v>4183</x:v>
      </x:c>
      <x:c r="K5791" s="240">
        <x:v>120</x:v>
      </x:c>
    </x:row>
    <x:row r="5792" spans="3:11">
      <x:c r="C5792" s="241" t="s">
        <x:v>12766</x:v>
      </x:c>
      <x:c r="D5792" s="240" t="str">
        <x:f t="shared" ref="D5792:D5801" si="188">IF(MID(C5792,LEN(C5792)-2,1)="1","Earring",IF(MID(C5792,LEN(C5792)-2,1)="2","Necklace",IF(MID(C5792,LEN(C5792)-2,1)="3","Bracelet",IF(MID(C5792,LEN(C5792)-2,1)="4","Ring",IF(MID(C5792,LEN(C5792)-2,1)="5","Anklet","")))))</x:f>
        <x:v>Bracelet</x:v>
      </x:c>
      <x:c r="E5792" s="240">
        <x:v>1</x:v>
      </x:c>
      <x:c r="F5792" s="283" t="s">
        <x:v>12766</x:v>
      </x:c>
      <x:c r="G5792" s="284" t="str">
        <x:f>IF(MID(F5792,LEN(F5792)-2,1)="1","Earring",IF(MID(F5792,LEN(F5792)-2,1)="2","Necklace",IF(MID(F5792,LEN(F5792)-2,1)="3","Bracelet",IF(MID(F5792,LEN(F5792)-2,1)="4","Ring",IF(MID(F5792,LEN(F5792)-2,1)="5","Anklet","")))))</x:f>
        <x:v>Bracelet</x:v>
      </x:c>
      <x:c r="H5792" s="284">
        <x:v>1</x:v>
      </x:c>
      <x:c r="I5792" s="495"/>
      <x:c r="J5792" s="240" t="s">
        <x:v>10384</x:v>
      </x:c>
      <x:c r="K5792" s="240">
        <x:v>280</x:v>
      </x:c>
    </x:row>
    <x:row r="5793" spans="3:11">
      <x:c r="C5793" s="241" t="s">
        <x:v>5994</x:v>
      </x:c>
      <x:c r="D5793" s="240" t="str">
        <x:f t="shared" si="188"/>
        <x:v>Earring</x:v>
      </x:c>
      <x:c r="E5793" s="240">
        <x:v>1</x:v>
      </x:c>
      <x:c r="F5793" s="283" t="s">
        <x:v>4415</x:v>
      </x:c>
      <x:c r="G5793" s="284" t="str">
        <x:f>IF(MID(F5793,LEN(F5793)-2,1)="1","Earring",IF(MID(F5793,LEN(F5793)-2,1)="2","Necklace",IF(MID(F5793,LEN(F5793)-2,1)="3","Bracelet",IF(MID(F5793,LEN(F5793)-2,1)="4","Ring",IF(MID(F5793,LEN(F5793)-2,1)="5","Anklet","")))))</x:f>
        <x:v>Ring</x:v>
      </x:c>
      <x:c r="H5793" s="284">
        <x:v>1</x:v>
      </x:c>
      <x:c r="I5793" s="495" t="s">
        <x:v>10339</x:v>
      </x:c>
      <x:c r="J5793" s="240" t="s">
        <x:v>10384</x:v>
      </x:c>
      <x:c r="K5793" s="240">
        <x:v>160</x:v>
      </x:c>
    </x:row>
    <x:row r="5794" spans="3:11">
      <x:c r="C5794" s="241" t="s">
        <x:v>8935</x:v>
      </x:c>
      <x:c r="D5794" s="240" t="str">
        <x:f t="shared" si="188"/>
        <x:v>Earring</x:v>
      </x:c>
      <x:c r="E5794" s="240">
        <x:v>2</x:v>
      </x:c>
      <x:c r="F5794" s="283" t="s">
        <x:v>8081</x:v>
      </x:c>
      <x:c r="G5794" s="284" t="str">
        <x:f>IF(MID(F5794,LEN(F5794)-2,1)="1","Earring",IF(MID(F5794,LEN(F5794)-2,1)="2","Necklace",IF(MID(F5794,LEN(F5794)-2,1)="3","Bracelet",IF(MID(F5794,LEN(F5794)-2,1)="4","Ring",IF(MID(F5794,LEN(F5794)-2,1)="5","Anklet","")))))</x:f>
        <x:v>Earring</x:v>
      </x:c>
      <x:c r="H5794" s="284">
        <x:v>1</x:v>
      </x:c>
      <x:c r="I5794" s="495" t="s">
        <x:v>6487</x:v>
      </x:c>
      <x:c r="J5794" s="240" t="s">
        <x:v>4183</x:v>
      </x:c>
      <x:c r="K5794" s="240">
        <x:v>240</x:v>
      </x:c>
    </x:row>
    <x:row r="5795" spans="3:11">
      <x:c r="C5795" s="241" t="s">
        <x:v>8081</x:v>
      </x:c>
      <x:c r="D5795" s="240" t="str">
        <x:f t="shared" si="188"/>
        <x:v>Earring</x:v>
      </x:c>
      <x:c r="E5795" s="240">
        <x:v>1</x:v>
      </x:c>
      <x:c r="F5795" s="283" t="s">
        <x:v>11554</x:v>
      </x:c>
      <x:c r="G5795" s="284" t="str">
        <x:f>IF(MID(F5795,LEN(F5795)-2,1)="1","Earring",IF(MID(F5795,LEN(F5795)-2,1)="2","Necklace",IF(MID(F5795,LEN(F5795)-2,1)="3","Bracelet",IF(MID(F5795,LEN(F5795)-2,1)="4","Ring",IF(MID(F5795,LEN(F5795)-2,1)="5","Anklet","")))))</x:f>
        <x:v>Earring</x:v>
      </x:c>
      <x:c r="H5795" s="284">
        <x:v>1</x:v>
      </x:c>
      <x:c r="I5795" s="495"/>
      <x:c r="J5795" s="240" t="s">
        <x:v>10384</x:v>
      </x:c>
      <x:c r="K5795" s="240">
        <x:v>170</x:v>
      </x:c>
    </x:row>
    <x:row r="5796" spans="3:11">
      <x:c r="C5796" s="241" t="s">
        <x:v>11554</x:v>
      </x:c>
      <x:c r="D5796" s="240" t="str">
        <x:f t="shared" si="188"/>
        <x:v>Earring</x:v>
      </x:c>
      <x:c r="E5796" s="240">
        <x:v>1</x:v>
      </x:c>
      <x:c r="F5796" s="283" t="s">
        <x:v>5931</x:v>
      </x:c>
      <x:c r="G5796" s="284" t="str">
        <x:f>IF(MID(F5796,LEN(F5796)-2,1)="1","Earring",IF(MID(F5796,LEN(F5796)-2,1)="2","Necklace",IF(MID(F5796,LEN(F5796)-2,1)="3","Bracelet",IF(MID(F5796,LEN(F5796)-2,1)="4","Ring",IF(MID(F5796,LEN(F5796)-2,1)="5","Anklet","")))))</x:f>
        <x:v>Earring</x:v>
      </x:c>
      <x:c r="H5796" s="284">
        <x:v>1</x:v>
      </x:c>
      <x:c r="I5796" s="495"/>
      <x:c r="J5796" s="240" t="s">
        <x:v>10384</x:v>
      </x:c>
      <x:c r="K5796" s="240">
        <x:v>80</x:v>
      </x:c>
    </x:row>
    <x:row r="5797" spans="3:11">
      <x:c r="C5797" s="241" t="s">
        <x:v>5931</x:v>
      </x:c>
      <x:c r="D5797" s="240" t="str">
        <x:f t="shared" si="188"/>
        <x:v>Earring</x:v>
      </x:c>
      <x:c r="E5797" s="240">
        <x:v>1</x:v>
      </x:c>
      <x:c r="F5797" s="280" t="s">
        <x:v>4473</x:v>
      </x:c>
      <x:c r="G5797" s="281" t="str">
        <x:f>IF(MID(F5797,LEN(F5797)-2,1)="1","Earring",IF(MID(F5797,LEN(F5797)-2,1)="2","Necklace",IF(MID(F5797,LEN(F5797)-2,1)="3","Bracelet",IF(MID(F5797,LEN(F5797)-2,1)="4","Ring",IF(MID(F5797,LEN(F5797)-2,1)="5","Anklet","")))))</x:f>
        <x:v>Ring</x:v>
      </x:c>
      <x:c r="H5797" s="281">
        <x:v>1</x:v>
      </x:c>
      <x:c r="I5797" s="495" t="s">
        <x:v>6487</x:v>
      </x:c>
      <x:c r="J5797" s="240" t="s">
        <x:v>3797</x:v>
      </x:c>
      <x:c r="K5797" s="240">
        <x:v>240</x:v>
      </x:c>
    </x:row>
    <x:row r="5798" spans="3:11">
      <x:c r="C5798" s="241" t="s">
        <x:v>12615</x:v>
      </x:c>
      <x:c r="D5798" s="240" t="str">
        <x:f t="shared" si="188"/>
        <x:v>Necklace</x:v>
      </x:c>
      <x:c r="E5798" s="240">
        <x:v>1</x:v>
      </x:c>
      <x:c r="F5798" s="280" t="s">
        <x:v>4464</x:v>
      </x:c>
      <x:c r="G5798" s="281" t="str">
        <x:f>IF(MID(F5798,LEN(F5798)-2,1)="1","Earring",IF(MID(F5798,LEN(F5798)-2,1)="2","Necklace",IF(MID(F5798,LEN(F5798)-2,1)="3","Bracelet",IF(MID(F5798,LEN(F5798)-2,1)="4","Ring",IF(MID(F5798,LEN(F5798)-2,1)="5","Anklet","")))))</x:f>
        <x:v>Anklet</x:v>
      </x:c>
      <x:c r="H5798" s="281">
        <x:v>1</x:v>
      </x:c>
      <x:c r="I5798" s="495"/>
      <x:c r="J5798" s="240" t="s">
        <x:v>10384</x:v>
      </x:c>
      <x:c r="K5798" s="240">
        <x:v>150</x:v>
      </x:c>
    </x:row>
    <x:row r="5799" spans="3:11">
      <x:c r="C5799" s="241" t="s">
        <x:v>2438</x:v>
      </x:c>
      <x:c r="D5799" s="240" t="str">
        <x:f t="shared" si="188"/>
        <x:v>Ring</x:v>
      </x:c>
      <x:c r="E5799" s="240">
        <x:v>1</x:v>
      </x:c>
      <x:c r="F5799" s="280" t="s">
        <x:v>2107</x:v>
      </x:c>
      <x:c r="G5799" s="281" t="s">
        <x:v>4007</x:v>
      </x:c>
      <x:c r="H5799" s="281">
        <x:v>1</x:v>
      </x:c>
      <x:c r="I5799" s="495" t="s">
        <x:v>10339</x:v>
      </x:c>
      <x:c r="J5799" s="240" t="s">
        <x:v>10384</x:v>
      </x:c>
      <x:c r="K5799" s="240">
        <x:v>180</x:v>
      </x:c>
    </x:row>
    <x:row r="5800" spans="3:11">
      <x:c r="C5800" s="241" t="s">
        <x:v>4415</x:v>
      </x:c>
      <x:c r="D5800" s="240" t="str">
        <x:f t="shared" si="188"/>
        <x:v>Ring</x:v>
      </x:c>
      <x:c r="E5800" s="240">
        <x:v>1</x:v>
      </x:c>
      <x:c r="F5800" s="280" t="s">
        <x:v>6009</x:v>
      </x:c>
      <x:c r="G5800" s="281" t="s">
        <x:v>4007</x:v>
      </x:c>
      <x:c r="H5800" s="281">
        <x:v>1</x:v>
      </x:c>
      <x:c r="I5800" s="495"/>
      <x:c r="J5800" s="240" t="s">
        <x:v>10384</x:v>
      </x:c>
      <x:c r="K5800" s="240">
        <x:v>180</x:v>
      </x:c>
    </x:row>
    <x:row r="5801" spans="3:11">
      <x:c r="C5801" s="241" t="s">
        <x:v>4473</x:v>
      </x:c>
      <x:c r="D5801" s="240" t="str">
        <x:f t="shared" si="188"/>
        <x:v>Ring</x:v>
      </x:c>
      <x:c r="E5801" s="240">
        <x:v>1</x:v>
      </x:c>
      <x:c r="F5801" s="280" t="s">
        <x:v>6080</x:v>
      </x:c>
      <x:c r="G5801" s="281" t="s">
        <x:v>4007</x:v>
      </x:c>
      <x:c r="H5801" s="281">
        <x:v>1</x:v>
      </x:c>
      <x:c r="I5801" s="495"/>
      <x:c r="J5801" s="240" t="s">
        <x:v>10384</x:v>
      </x:c>
      <x:c r="K5801" s="240">
        <x:v>180</x:v>
      </x:c>
    </x:row>
    <x:row r="5802" spans="5:5">
      <x:c r="E5802" s="240">
        <x:f>SUM(E5787:E5801)</x:f>
        <x:v>16</x:v>
      </x:c>
    </x:row>
    <x:row r="5803" spans="1:11">
      <x:c r="A5803" s="232">
        <x:v>46109</x:v>
      </x:c>
      <x:c r="B5803" s="499" t="s">
        <x:v>10312</x:v>
      </x:c>
      <x:c r="C5803" s="241" t="s">
        <x:v>6009</x:v>
      </x:c>
      <x:c r="D5803" s="240" t="s">
        <x:v>4007</x:v>
      </x:c>
      <x:c r="E5803" s="240">
        <x:v>1</x:v>
      </x:c>
      <x:c r="F5803" s="283" t="s">
        <x:v>5977</x:v>
      </x:c>
      <x:c r="G5803" s="284" t="str">
        <x:f>IF(MID(F5803,LEN(F5803)-2,1)="1","Earring",IF(MID(F5803,LEN(F5803)-2,1)="2","Necklace",IF(MID(F5803,LEN(F5803)-2,1)="3","Bracelet",IF(MID(F5803,LEN(F5803)-2,1)="4","Ring",IF(MID(F5803,LEN(F5803)-2,1)="5","Anklet","")))))</x:f>
        <x:v>Ring</x:v>
      </x:c>
      <x:c r="H5803" s="284">
        <x:v>1</x:v>
      </x:c>
      <x:c r="I5803" s="495" t="s">
        <x:v>10339</x:v>
      </x:c>
      <x:c r="J5803" s="240" t="s">
        <x:v>10384</x:v>
      </x:c>
      <x:c r="K5803" s="240">
        <x:v>140</x:v>
      </x:c>
    </x:row>
    <x:row r="5804" spans="3:11">
      <x:c r="C5804" s="241" t="s">
        <x:v>6285</x:v>
      </x:c>
      <x:c r="D5804" s="240" t="str">
        <x:f t="shared" ref="D5804:D5807" si="189">IF(MID(C5804,LEN(C5804)-2,1)="1","Earring",IF(MID(C5804,LEN(C5804)-2,1)="2","Necklace",IF(MID(C5804,LEN(C5804)-2,1)="3","Bracelet",IF(MID(C5804,LEN(C5804)-2,1)="4","Ring",IF(MID(C5804,LEN(C5804)-2,1)="5","Anklet","")))))</x:f>
        <x:v>Bracelet</x:v>
      </x:c>
      <x:c r="E5804" s="240">
        <x:v>1</x:v>
      </x:c>
      <x:c r="F5804" s="283" t="s">
        <x:v>9307</x:v>
      </x:c>
      <x:c r="G5804" s="284" t="str">
        <x:f>IF(MID(F5804,LEN(F5804)-2,1)="1","Earring",IF(MID(F5804,LEN(F5804)-2,1)="2","Necklace",IF(MID(F5804,LEN(F5804)-2,1)="3","Bracelet",IF(MID(F5804,LEN(F5804)-2,1)="4","Ring",IF(MID(F5804,LEN(F5804)-2,1)="5","Anklet","")))))</x:f>
        <x:v>Earring</x:v>
      </x:c>
      <x:c r="H5804" s="284">
        <x:v>1</x:v>
      </x:c>
      <x:c r="I5804" s="495" t="s">
        <x:v>10339</x:v>
      </x:c>
      <x:c r="J5804" s="240" t="s">
        <x:v>4183</x:v>
      </x:c>
      <x:c r="K5804" s="240">
        <x:v>150</x:v>
      </x:c>
    </x:row>
    <x:row r="5805" spans="3:11">
      <x:c r="C5805" s="241" t="s">
        <x:v>7866</x:v>
      </x:c>
      <x:c r="D5805" s="240" t="str">
        <x:f t="shared" si="189"/>
        <x:v>Bracelet</x:v>
      </x:c>
      <x:c r="E5805" s="240">
        <x:v>1</x:v>
      </x:c>
      <x:c r="F5805" s="283" t="s">
        <x:v>6285</x:v>
      </x:c>
      <x:c r="G5805" s="284" t="str">
        <x:f>IF(MID(F5805,LEN(F5805)-2,1)="1","Earring",IF(MID(F5805,LEN(F5805)-2,1)="2","Necklace",IF(MID(F5805,LEN(F5805)-2,1)="3","Bracelet",IF(MID(F5805,LEN(F5805)-2,1)="4","Ring",IF(MID(F5805,LEN(F5805)-2,1)="5","Anklet","")))))</x:f>
        <x:v>Bracelet</x:v>
      </x:c>
      <x:c r="H5805" s="284">
        <x:v>1</x:v>
      </x:c>
      <x:c r="I5805" s="495"/>
      <x:c r="J5805" s="240" t="s">
        <x:v>12607</x:v>
      </x:c>
      <x:c r="K5805" s="240">
        <x:v>280</x:v>
      </x:c>
    </x:row>
    <x:row r="5806" spans="3:11">
      <x:c r="C5806" s="241" t="s">
        <x:v>11241</x:v>
      </x:c>
      <x:c r="D5806" s="240" t="str">
        <x:f t="shared" si="189"/>
        <x:v>Bracelet</x:v>
      </x:c>
      <x:c r="E5806" s="240">
        <x:v>1</x:v>
      </x:c>
      <x:c r="F5806" s="283" t="s">
        <x:v>11249</x:v>
      </x:c>
      <x:c r="G5806" s="284" t="str">
        <x:f>IF(MID(F5806,LEN(F5806)-2,1)="1","Earring",IF(MID(F5806,LEN(F5806)-2,1)="2","Necklace",IF(MID(F5806,LEN(F5806)-2,1)="3","Bracelet",IF(MID(F5806,LEN(F5806)-2,1)="4","Ring",IF(MID(F5806,LEN(F5806)-2,1)="5","Anklet","")))))</x:f>
        <x:v>Necklace</x:v>
      </x:c>
      <x:c r="H5806" s="284">
        <x:v>1</x:v>
      </x:c>
      <x:c r="I5806" s="495" t="s">
        <x:v>6487</x:v>
      </x:c>
      <x:c r="J5806" s="240" t="s">
        <x:v>10384</x:v>
      </x:c>
      <x:c r="K5806" s="240">
        <x:v>170</x:v>
      </x:c>
    </x:row>
    <x:row r="5807" spans="3:11">
      <x:c r="C5807" s="241" t="s">
        <x:v>9307</x:v>
      </x:c>
      <x:c r="D5807" s="240" t="str">
        <x:f t="shared" si="189"/>
        <x:v>Earring</x:v>
      </x:c>
      <x:c r="E5807" s="240">
        <x:v>1</x:v>
      </x:c>
      <x:c r="F5807" s="283" t="s">
        <x:v>7866</x:v>
      </x:c>
      <x:c r="G5807" s="284" t="str">
        <x:f>IF(MID(F5807,LEN(F5807)-2,1)="1","Earring",IF(MID(F5807,LEN(F5807)-2,1)="2","Necklace",IF(MID(F5807,LEN(F5807)-2,1)="3","Bracelet",IF(MID(F5807,LEN(F5807)-2,1)="4","Ring",IF(MID(F5807,LEN(F5807)-2,1)="5","Anklet","")))))</x:f>
        <x:v>Bracelet</x:v>
      </x:c>
      <x:c r="H5807" s="284">
        <x:v>1</x:v>
      </x:c>
      <x:c r="I5807" s="495" t="s">
        <x:v>10339</x:v>
      </x:c>
      <x:c r="J5807" s="240" t="s">
        <x:v>4183</x:v>
      </x:c>
      <x:c r="K5807" s="240">
        <x:v>190</x:v>
      </x:c>
    </x:row>
    <x:row r="5808" spans="3:11">
      <x:c r="C5808" s="241" t="s">
        <x:v>11536</x:v>
      </x:c>
      <x:c r="D5808" s="240" t="s">
        <x:v>9210</x:v>
      </x:c>
      <x:c r="E5808" s="240">
        <x:v>2</x:v>
      </x:c>
      <x:c r="F5808" s="283" t="s">
        <x:v>11241</x:v>
      </x:c>
      <x:c r="G5808" s="284" t="str">
        <x:f>IF(MID(F5808,LEN(F5808)-2,1)="1","Earring",IF(MID(F5808,LEN(F5808)-2,1)="2","Necklace",IF(MID(F5808,LEN(F5808)-2,1)="3","Bracelet",IF(MID(F5808,LEN(F5808)-2,1)="4","Ring",IF(MID(F5808,LEN(F5808)-2,1)="5","Anklet","")))))</x:f>
        <x:v>Bracelet</x:v>
      </x:c>
      <x:c r="H5808" s="284">
        <x:v>1</x:v>
      </x:c>
      <x:c r="I5808" s="495"/>
      <x:c r="J5808" s="240" t="s">
        <x:v>10384</x:v>
      </x:c>
      <x:c r="K5808" s="240">
        <x:v>150</x:v>
      </x:c>
    </x:row>
    <x:row r="5809" spans="3:11">
      <x:c r="C5809" s="241" t="s">
        <x:v>11249</x:v>
      </x:c>
      <x:c r="D5809" s="240" t="str">
        <x:f t="shared" ref="D5809:D5812" si="190">IF(MID(C5809,LEN(C5809)-2,1)="1","Earring",IF(MID(C5809,LEN(C5809)-2,1)="2","Necklace",IF(MID(C5809,LEN(C5809)-2,1)="3","Bracelet",IF(MID(C5809,LEN(C5809)-2,1)="4","Ring",IF(MID(C5809,LEN(C5809)-2,1)="5","Anklet","")))))</x:f>
        <x:v>Necklace</x:v>
      </x:c>
      <x:c r="E5809" s="240">
        <x:v>1</x:v>
      </x:c>
      <x:c r="F5809" s="283" t="s">
        <x:v>11536</x:v>
      </x:c>
      <x:c r="G5809" s="284" t="s">
        <x:v>9210</x:v>
      </x:c>
      <x:c r="H5809" s="284">
        <x:v>2</x:v>
      </x:c>
      <x:c r="I5809" s="495" t="s">
        <x:v>6487</x:v>
      </x:c>
      <x:c r="J5809" s="240" t="s">
        <x:v>10384</x:v>
      </x:c>
      <x:c r="K5809" s="240">
        <x:v>190</x:v>
      </x:c>
    </x:row>
    <x:row r="5810" spans="3:11">
      <x:c r="C5810" s="241" t="s">
        <x:v>4349</x:v>
      </x:c>
      <x:c r="D5810" s="240" t="str">
        <x:f t="shared" si="190"/>
        <x:v>Necklace</x:v>
      </x:c>
      <x:c r="E5810" s="240">
        <x:v>1</x:v>
      </x:c>
      <x:c r="F5810" s="280" t="s">
        <x:v>4349</x:v>
      </x:c>
      <x:c r="G5810" s="281" t="str">
        <x:f>IF(MID(F5810,LEN(F5810)-2,1)="1","Earring",IF(MID(F5810,LEN(F5810)-2,1)="2","Necklace",IF(MID(F5810,LEN(F5810)-2,1)="3","Bracelet",IF(MID(F5810,LEN(F5810)-2,1)="4","Ring",IF(MID(F5810,LEN(F5810)-2,1)="5","Anklet","")))))</x:f>
        <x:v>Necklace</x:v>
      </x:c>
      <x:c r="H5810" s="281">
        <x:v>1</x:v>
      </x:c>
      <x:c r="I5810" s="495" t="s">
        <x:v>6487</x:v>
      </x:c>
      <x:c r="J5810" s="240" t="s">
        <x:v>4183</x:v>
      </x:c>
      <x:c r="K5810" s="240">
        <x:v>260</x:v>
      </x:c>
    </x:row>
    <x:row r="5811" spans="3:11">
      <x:c r="C5811" s="241" t="s">
        <x:v>5977</x:v>
      </x:c>
      <x:c r="D5811" s="240" t="str">
        <x:f t="shared" si="190"/>
        <x:v>Ring</x:v>
      </x:c>
      <x:c r="E5811" s="240">
        <x:v>1</x:v>
      </x:c>
      <x:c r="F5811" s="280" t="s">
        <x:v>4572</x:v>
      </x:c>
      <x:c r="G5811" s="281" t="str">
        <x:f>IF(MID(F5811,LEN(F5811)-2,1)="1","Earring",IF(MID(F5811,LEN(F5811)-2,1)="2","Necklace",IF(MID(F5811,LEN(F5811)-2,1)="3","Bracelet",IF(MID(F5811,LEN(F5811)-2,1)="4","Ring",IF(MID(F5811,LEN(F5811)-2,1)="5","Anklet","")))))</x:f>
        <x:v>Ring</x:v>
      </x:c>
      <x:c r="H5811" s="281">
        <x:v>1</x:v>
      </x:c>
      <x:c r="I5811" s="495"/>
      <x:c r="J5811" s="240" t="s">
        <x:v>3797</x:v>
      </x:c>
      <x:c r="K5811" s="240">
        <x:v>220</x:v>
      </x:c>
    </x:row>
    <x:row r="5812" spans="3:11">
      <x:c r="C5812" s="241" t="s">
        <x:v>4572</x:v>
      </x:c>
      <x:c r="D5812" s="240" t="str">
        <x:f t="shared" si="190"/>
        <x:v>Ring</x:v>
      </x:c>
      <x:c r="E5812" s="240">
        <x:v>1</x:v>
      </x:c>
      <x:c r="F5812" s="280" t="s">
        <x:v>6009</x:v>
      </x:c>
      <x:c r="G5812" s="281" t="s">
        <x:v>4007</x:v>
      </x:c>
      <x:c r="H5812" s="281">
        <x:v>1</x:v>
      </x:c>
      <x:c r="I5812" s="495" t="s">
        <x:v>6487</x:v>
      </x:c>
      <x:c r="J5812" s="240" t="s">
        <x:v>10384</x:v>
      </x:c>
      <x:c r="K5812" s="240">
        <x:v>180</x:v>
      </x:c>
    </x:row>
    <x:row r="5813" spans="5:5">
      <x:c r="E5813" s="240">
        <x:f>SUM(E5803:E5812)</x:f>
        <x:v>11</x:v>
      </x:c>
    </x:row>
    <x:row r="5814" spans="1:11">
      <x:c r="A5814" s="232">
        <x:v>46110</x:v>
      </x:c>
      <x:c r="B5814" s="499" t="s">
        <x:v>10367</x:v>
      </x:c>
      <x:c r="C5814" s="241" t="s">
        <x:v>8516</x:v>
      </x:c>
      <x:c r="D5814" s="240" t="str">
        <x:f t="shared" ref="D5814:D5819" si="191">IF(MID(C5814,LEN(C5814)-2,1)="1","Earring",IF(MID(C5814,LEN(C5814)-2,1)="2","Necklace",IF(MID(C5814,LEN(C5814)-2,1)="3","Bracelet",IF(MID(C5814,LEN(C5814)-2,1)="4","Ring",IF(MID(C5814,LEN(C5814)-2,1)="5","Anklet","")))))</x:f>
        <x:v>Bracelet</x:v>
      </x:c>
      <x:c r="E5814" s="240">
        <x:v>1</x:v>
      </x:c>
      <x:c r="F5814" s="241" t="s">
        <x:v>8007</x:v>
      </x:c>
      <x:c r="G5814" s="240" t="str">
        <x:f>IF(MID(F5814,LEN(F5814)-2,1)="1","Earring",IF(MID(F5814,LEN(F5814)-2,1)="2","Necklace",IF(MID(F5814,LEN(F5814)-2,1)="3","Bracelet",IF(MID(F5814,LEN(F5814)-2,1)="4","Ring",IF(MID(F5814,LEN(F5814)-2,1)="5","Anklet","")))))</x:f>
        <x:v>Earring</x:v>
      </x:c>
      <x:c r="H5814" s="240">
        <x:v>1</x:v>
      </x:c>
      <x:c r="I5814" s="495" t="s">
        <x:v>6487</x:v>
      </x:c>
      <x:c r="J5814" s="240" t="s">
        <x:v>4183</x:v>
      </x:c>
      <x:c r="K5814" s="240">
        <x:v>190</x:v>
      </x:c>
    </x:row>
    <x:row r="5815" spans="3:11">
      <x:c r="C5815" s="241" t="s">
        <x:v>2553</x:v>
      </x:c>
      <x:c r="D5815" s="240" t="str">
        <x:f t="shared" si="191"/>
        <x:v>Bracelet</x:v>
      </x:c>
      <x:c r="E5815" s="240">
        <x:v>1</x:v>
      </x:c>
      <x:c r="F5815" s="283" t="s">
        <x:v>6196</x:v>
      </x:c>
      <x:c r="G5815" s="284" t="str">
        <x:f>IF(MID(F5815,LEN(F5815)-2,1)="1","Earring",IF(MID(F5815,LEN(F5815)-2,1)="2","Necklace",IF(MID(F5815,LEN(F5815)-2,1)="3","Bracelet",IF(MID(F5815,LEN(F5815)-2,1)="4","Ring",IF(MID(F5815,LEN(F5815)-2,1)="5","Anklet","")))))</x:f>
        <x:v>Earring</x:v>
      </x:c>
      <x:c r="H5815" s="284">
        <x:v>1</x:v>
      </x:c>
      <x:c r="I5815" s="495" t="s">
        <x:v>10339</x:v>
      </x:c>
      <x:c r="J5815" s="240" t="s">
        <x:v>4183</x:v>
      </x:c>
      <x:c r="K5815" s="240">
        <x:v>200</x:v>
      </x:c>
    </x:row>
    <x:row r="5816" spans="3:11">
      <x:c r="C5816" s="241" t="s">
        <x:v>12473</x:v>
      </x:c>
      <x:c r="D5816" s="240" t="str">
        <x:f t="shared" si="191"/>
        <x:v>Bracelet</x:v>
      </x:c>
      <x:c r="E5816" s="240">
        <x:v>1</x:v>
      </x:c>
      <x:c r="F5816" s="283" t="s">
        <x:v>9193</x:v>
      </x:c>
      <x:c r="G5816" s="284" t="str">
        <x:f>IF(MID(F5816,LEN(F5816)-2,1)="1","Earring",IF(MID(F5816,LEN(F5816)-2,1)="2","Necklace",IF(MID(F5816,LEN(F5816)-2,1)="3","Bracelet",IF(MID(F5816,LEN(F5816)-2,1)="4","Ring",IF(MID(F5816,LEN(F5816)-2,1)="5","Anklet","")))))</x:f>
        <x:v>Ring</x:v>
      </x:c>
      <x:c r="H5816" s="284">
        <x:v>1</x:v>
      </x:c>
      <x:c r="I5816" s="495" t="s">
        <x:v>10339</x:v>
      </x:c>
      <x:c r="J5816" s="240" t="s">
        <x:v>4183</x:v>
      </x:c>
      <x:c r="K5816" s="240">
        <x:v>160</x:v>
      </x:c>
    </x:row>
    <x:row r="5817" spans="3:11">
      <x:c r="C5817" s="241" t="s">
        <x:v>2635</x:v>
      </x:c>
      <x:c r="D5817" s="240" t="str">
        <x:f t="shared" si="191"/>
        <x:v>Earring</x:v>
      </x:c>
      <x:c r="E5817" s="240">
        <x:v>1</x:v>
      </x:c>
      <x:c r="F5817" s="283" t="s">
        <x:v>8516</x:v>
      </x:c>
      <x:c r="G5817" s="284" t="str">
        <x:f>IF(MID(F5817,LEN(F5817)-2,1)="1","Earring",IF(MID(F5817,LEN(F5817)-2,1)="2","Necklace",IF(MID(F5817,LEN(F5817)-2,1)="3","Bracelet",IF(MID(F5817,LEN(F5817)-2,1)="4","Ring",IF(MID(F5817,LEN(F5817)-2,1)="5","Anklet","")))))</x:f>
        <x:v>Bracelet</x:v>
      </x:c>
      <x:c r="H5817" s="284">
        <x:v>1</x:v>
      </x:c>
      <x:c r="I5817" s="495"/>
      <x:c r="J5817" s="240" t="s">
        <x:v>10384</x:v>
      </x:c>
      <x:c r="K5817" s="240">
        <x:v>140</x:v>
      </x:c>
    </x:row>
    <x:row r="5818" spans="3:11">
      <x:c r="C5818" s="241" t="s">
        <x:v>6196</x:v>
      </x:c>
      <x:c r="D5818" s="240" t="str">
        <x:f t="shared" si="191"/>
        <x:v>Earring</x:v>
      </x:c>
      <x:c r="E5818" s="240">
        <x:v>1</x:v>
      </x:c>
      <x:c r="F5818" s="283" t="s">
        <x:v>6220</x:v>
      </x:c>
      <x:c r="G5818" s="284" t="str">
        <x:f>IF(MID(F5818,LEN(F5818)-2,1)="1","Earring",IF(MID(F5818,LEN(F5818)-2,1)="2","Necklace",IF(MID(F5818,LEN(F5818)-2,1)="3","Bracelet",IF(MID(F5818,LEN(F5818)-2,1)="4","Ring",IF(MID(F5818,LEN(F5818)-2,1)="5","Anklet","")))))</x:f>
        <x:v>Necklace</x:v>
      </x:c>
      <x:c r="H5818" s="284">
        <x:v>1</x:v>
      </x:c>
      <x:c r="I5818" s="495" t="s">
        <x:v>10339</x:v>
      </x:c>
      <x:c r="J5818" s="240" t="s">
        <x:v>10384</x:v>
      </x:c>
      <x:c r="K5818" s="240">
        <x:v>160</x:v>
      </x:c>
    </x:row>
    <x:row r="5819" spans="3:11">
      <x:c r="C5819" s="241" t="s">
        <x:v>5447</x:v>
      </x:c>
      <x:c r="D5819" s="240" t="str">
        <x:f t="shared" si="191"/>
        <x:v>Earring</x:v>
      </x:c>
      <x:c r="E5819" s="240">
        <x:v>1</x:v>
      </x:c>
      <x:c r="F5819" s="283" t="s">
        <x:v>5447</x:v>
      </x:c>
      <x:c r="G5819" s="284" t="str">
        <x:f>IF(MID(F5819,LEN(F5819)-2,1)="1","Earring",IF(MID(F5819,LEN(F5819)-2,1)="2","Necklace",IF(MID(F5819,LEN(F5819)-2,1)="3","Bracelet",IF(MID(F5819,LEN(F5819)-2,1)="4","Ring",IF(MID(F5819,LEN(F5819)-2,1)="5","Anklet","")))))</x:f>
        <x:v>Earring</x:v>
      </x:c>
      <x:c r="H5819" s="284">
        <x:v>1</x:v>
      </x:c>
      <x:c r="I5819" s="495" t="s">
        <x:v>6487</x:v>
      </x:c>
      <x:c r="J5819" s="240" t="s">
        <x:v>4183</x:v>
      </x:c>
      <x:c r="K5819" s="240">
        <x:v>230</x:v>
      </x:c>
    </x:row>
    <x:row r="5820" spans="3:11">
      <x:c r="C5820" s="241" t="s">
        <x:v>11536</x:v>
      </x:c>
      <x:c r="D5820" s="240" t="s">
        <x:v>9210</x:v>
      </x:c>
      <x:c r="E5820" s="240">
        <x:v>1</x:v>
      </x:c>
      <x:c r="F5820" s="283" t="s">
        <x:v>2042</x:v>
      </x:c>
      <x:c r="G5820" s="284" t="str">
        <x:f>IF(MID(F5820,LEN(F5820)-2,1)="1","Earring",IF(MID(F5820,LEN(F5820)-2,1)="2","Necklace",IF(MID(F5820,LEN(F5820)-2,1)="3","Bracelet",IF(MID(F5820,LEN(F5820)-2,1)="4","Ring",IF(MID(F5820,LEN(F5820)-2,1)="5","Anklet","")))))</x:f>
        <x:v>Necklace</x:v>
      </x:c>
      <x:c r="H5820" s="284">
        <x:v>1</x:v>
      </x:c>
      <x:c r="I5820" s="495" t="s">
        <x:v>10339</x:v>
      </x:c>
      <x:c r="J5820" s="240" t="s">
        <x:v>4183</x:v>
      </x:c>
      <x:c r="K5820" s="240">
        <x:v>260</x:v>
      </x:c>
    </x:row>
    <x:row r="5821" spans="3:11">
      <x:c r="C5821" s="241" t="s">
        <x:v>6220</x:v>
      </x:c>
      <x:c r="D5821" s="240" t="str">
        <x:f t="shared" ref="D5821:D5828" si="192">IF(MID(C5821,LEN(C5821)-2,1)="1","Earring",IF(MID(C5821,LEN(C5821)-2,1)="2","Necklace",IF(MID(C5821,LEN(C5821)-2,1)="3","Bracelet",IF(MID(C5821,LEN(C5821)-2,1)="4","Ring",IF(MID(C5821,LEN(C5821)-2,1)="5","Anklet","")))))</x:f>
        <x:v>Necklace</x:v>
      </x:c>
      <x:c r="E5821" s="240">
        <x:v>1</x:v>
      </x:c>
      <x:c r="F5821" s="283" t="s">
        <x:v>11370</x:v>
      </x:c>
      <x:c r="G5821" s="284" t="str">
        <x:f>IF(MID(F5821,LEN(F5821)-2,1)="1","Earring",IF(MID(F5821,LEN(F5821)-2,1)="2","Necklace",IF(MID(F5821,LEN(F5821)-2,1)="3","Bracelet",IF(MID(F5821,LEN(F5821)-2,1)="4","Ring",IF(MID(F5821,LEN(F5821)-2,1)="5","Anklet","")))))</x:f>
        <x:v>Necklace</x:v>
      </x:c>
      <x:c r="H5821" s="284">
        <x:v>1</x:v>
      </x:c>
      <x:c r="I5821" s="495" t="s">
        <x:v>6487</x:v>
      </x:c>
      <x:c r="J5821" s="240" t="s">
        <x:v>10384</x:v>
      </x:c>
      <x:c r="K5821" s="240">
        <x:v>180</x:v>
      </x:c>
    </x:row>
    <x:row r="5822" spans="3:11">
      <x:c r="C5822" s="241" t="s">
        <x:v>2042</x:v>
      </x:c>
      <x:c r="D5822" s="240" t="str">
        <x:f t="shared" si="192"/>
        <x:v>Necklace</x:v>
      </x:c>
      <x:c r="E5822" s="240">
        <x:v>1</x:v>
      </x:c>
      <x:c r="F5822" s="283" t="s">
        <x:v>2553</x:v>
      </x:c>
      <x:c r="G5822" s="284" t="str">
        <x:f>IF(MID(F5822,LEN(F5822)-2,1)="1","Earring",IF(MID(F5822,LEN(F5822)-2,1)="2","Necklace",IF(MID(F5822,LEN(F5822)-2,1)="3","Bracelet",IF(MID(F5822,LEN(F5822)-2,1)="4","Ring",IF(MID(F5822,LEN(F5822)-2,1)="5","Anklet","")))))</x:f>
        <x:v>Bracelet</x:v>
      </x:c>
      <x:c r="H5822" s="284">
        <x:v>1</x:v>
      </x:c>
      <x:c r="I5822" s="495"/>
      <x:c r="J5822" s="240" t="s">
        <x:v>4183</x:v>
      </x:c>
      <x:c r="K5822" s="240">
        <x:v>200</x:v>
      </x:c>
    </x:row>
    <x:row r="5823" spans="3:11">
      <x:c r="C5823" s="241" t="s">
        <x:v>11370</x:v>
      </x:c>
      <x:c r="D5823" s="240" t="str">
        <x:f t="shared" si="192"/>
        <x:v>Necklace</x:v>
      </x:c>
      <x:c r="E5823" s="240">
        <x:v>1</x:v>
      </x:c>
      <x:c r="F5823" s="283" t="s">
        <x:v>11536</x:v>
      </x:c>
      <x:c r="G5823" s="284" t="s">
        <x:v>9210</x:v>
      </x:c>
      <x:c r="H5823" s="284">
        <x:v>1</x:v>
      </x:c>
      <x:c r="I5823" s="495" t="s">
        <x:v>10339</x:v>
      </x:c>
      <x:c r="J5823" s="240" t="s">
        <x:v>10384</x:v>
      </x:c>
      <x:c r="K5823" s="240">
        <x:v>190</x:v>
      </x:c>
    </x:row>
    <x:row r="5824" spans="3:11">
      <x:c r="C5824" s="241" t="s">
        <x:v>4472</x:v>
      </x:c>
      <x:c r="D5824" s="240" t="str">
        <x:f t="shared" si="192"/>
        <x:v>Necklace</x:v>
      </x:c>
      <x:c r="E5824" s="240">
        <x:v>1</x:v>
      </x:c>
      <x:c r="F5824" s="280" t="s">
        <x:v>4472</x:v>
      </x:c>
      <x:c r="G5824" s="281" t="str">
        <x:f>IF(MID(F5824,LEN(F5824)-2,1)="1","Earring",IF(MID(F5824,LEN(F5824)-2,1)="2","Necklace",IF(MID(F5824,LEN(F5824)-2,1)="3","Bracelet",IF(MID(F5824,LEN(F5824)-2,1)="4","Ring",IF(MID(F5824,LEN(F5824)-2,1)="5","Anklet","")))))</x:f>
        <x:v>Necklace</x:v>
      </x:c>
      <x:c r="H5824" s="281">
        <x:v>1</x:v>
      </x:c>
      <x:c r="I5824" s="495"/>
      <x:c r="J5824" s="240" t="s">
        <x:v>10384</x:v>
      </x:c>
      <x:c r="K5824" s="240">
        <x:v>180</x:v>
      </x:c>
    </x:row>
    <x:row r="5825" spans="3:11">
      <x:c r="C5825" s="241" t="s">
        <x:v>8390</x:v>
      </x:c>
      <x:c r="D5825" s="240" t="str">
        <x:f t="shared" si="192"/>
        <x:v>Necklace</x:v>
      </x:c>
      <x:c r="E5825" s="240">
        <x:v>2</x:v>
      </x:c>
      <x:c r="F5825" s="280" t="s">
        <x:v>8390</x:v>
      </x:c>
      <x:c r="G5825" s="281" t="str">
        <x:f>IF(MID(F5825,LEN(F5825)-2,1)="1","Earring",IF(MID(F5825,LEN(F5825)-2,1)="2","Necklace",IF(MID(F5825,LEN(F5825)-2,1)="3","Bracelet",IF(MID(F5825,LEN(F5825)-2,1)="4","Ring",IF(MID(F5825,LEN(F5825)-2,1)="5","Anklet","")))))</x:f>
        <x:v>Necklace</x:v>
      </x:c>
      <x:c r="H5825" s="281">
        <x:v>2</x:v>
      </x:c>
      <x:c r="I5825" s="495"/>
      <x:c r="J5825" s="240" t="s">
        <x:v>10384</x:v>
      </x:c>
      <x:c r="K5825" s="240">
        <x:v>150</x:v>
      </x:c>
    </x:row>
    <x:row r="5826" spans="3:11">
      <x:c r="C5826" s="241" t="s">
        <x:v>6209</x:v>
      </x:c>
      <x:c r="D5826" s="240" t="str">
        <x:f t="shared" si="192"/>
        <x:v>Necklace</x:v>
      </x:c>
      <x:c r="E5826" s="240">
        <x:v>1</x:v>
      </x:c>
      <x:c r="F5826" s="280" t="s">
        <x:v>6209</x:v>
      </x:c>
      <x:c r="G5826" s="281" t="str">
        <x:f>IF(MID(F5826,LEN(F5826)-2,1)="1","Earring",IF(MID(F5826,LEN(F5826)-2,1)="2","Necklace",IF(MID(F5826,LEN(F5826)-2,1)="3","Bracelet",IF(MID(F5826,LEN(F5826)-2,1)="4","Ring",IF(MID(F5826,LEN(F5826)-2,1)="5","Anklet","")))))</x:f>
        <x:v>Necklace</x:v>
      </x:c>
      <x:c r="H5826" s="281">
        <x:v>1</x:v>
      </x:c>
      <x:c r="I5826" s="495"/>
      <x:c r="J5826" s="240" t="s">
        <x:v>10384</x:v>
      </x:c>
      <x:c r="K5826" s="240">
        <x:v>160</x:v>
      </x:c>
    </x:row>
    <x:row r="5827" spans="3:11">
      <x:c r="C5827" s="241" t="s">
        <x:v>4561</x:v>
      </x:c>
      <x:c r="D5827" s="240" t="str">
        <x:f t="shared" si="192"/>
        <x:v>Necklace</x:v>
      </x:c>
      <x:c r="E5827" s="240">
        <x:v>1</x:v>
      </x:c>
      <x:c r="F5827" s="280" t="s">
        <x:v>12473</x:v>
      </x:c>
      <x:c r="G5827" s="281" t="str">
        <x:f>IF(MID(F5827,LEN(F5827)-2,1)="1","Earring",IF(MID(F5827,LEN(F5827)-2,1)="2","Necklace",IF(MID(F5827,LEN(F5827)-2,1)="3","Bracelet",IF(MID(F5827,LEN(F5827)-2,1)="4","Ring",IF(MID(F5827,LEN(F5827)-2,1)="5","Anklet","")))))</x:f>
        <x:v>Bracelet</x:v>
      </x:c>
      <x:c r="H5827" s="281">
        <x:v>1</x:v>
      </x:c>
      <x:c r="I5827" s="495" t="s">
        <x:v>10339</x:v>
      </x:c>
      <x:c r="J5827" s="240" t="s">
        <x:v>4183</x:v>
      </x:c>
      <x:c r="K5827" s="240">
        <x:v>450</x:v>
      </x:c>
    </x:row>
    <x:row r="5828" spans="3:11">
      <x:c r="C5828" s="241" t="s">
        <x:v>9193</x:v>
      </x:c>
      <x:c r="D5828" s="240" t="str">
        <x:f t="shared" si="192"/>
        <x:v>Ring</x:v>
      </x:c>
      <x:c r="E5828" s="240">
        <x:v>1</x:v>
      </x:c>
      <x:c r="F5828" s="280" t="s">
        <x:v>4561</x:v>
      </x:c>
      <x:c r="G5828" s="281" t="str">
        <x:f>IF(MID(F5828,LEN(F5828)-2,1)="1","Earring",IF(MID(F5828,LEN(F5828)-2,1)="2","Necklace",IF(MID(F5828,LEN(F5828)-2,1)="3","Bracelet",IF(MID(F5828,LEN(F5828)-2,1)="4","Ring",IF(MID(F5828,LEN(F5828)-2,1)="5","Anklet","")))))</x:f>
        <x:v>Necklace</x:v>
      </x:c>
      <x:c r="H5828" s="281">
        <x:v>1</x:v>
      </x:c>
      <x:c r="I5828" s="495" t="s">
        <x:v>10339</x:v>
      </x:c>
      <x:c r="J5828" s="240" t="s">
        <x:v>10384</x:v>
      </x:c>
      <x:c r="K5828" s="240">
        <x:v>180</x:v>
      </x:c>
    </x:row>
    <x:row r="5829" spans="5:5">
      <x:c r="E5829" s="240">
        <x:f>SUM(E5814:E5828)</x:f>
        <x:v>16</x:v>
      </x:c>
    </x:row>
    <x:row r="5830" spans="1:11">
      <x:c r="A5830" s="232">
        <x:v>46111</x:v>
      </x:c>
      <x:c r="B5830" s="499" t="s">
        <x:v>10315</x:v>
      </x:c>
      <x:c r="C5830" s="241" t="s">
        <x:v>4505</x:v>
      </x:c>
      <x:c r="D5830" s="240" t="str">
        <x:f t="shared" ref="D5830:D5833" si="193">IF(MID(C5830,LEN(C5830)-2,1)="1","Earring",IF(MID(C5830,LEN(C5830)-2,1)="2","Necklace",IF(MID(C5830,LEN(C5830)-2,1)="3","Bracelet",IF(MID(C5830,LEN(C5830)-2,1)="4","Ring",IF(MID(C5830,LEN(C5830)-2,1)="5","Anklet","")))))</x:f>
        <x:v>Bracelet</x:v>
      </x:c>
      <x:c r="E5830" s="240">
        <x:v>1</x:v>
      </x:c>
      <x:c r="F5830" s="241" t="s">
        <x:v>2751</x:v>
      </x:c>
      <x:c r="G5830" s="240" t="str">
        <x:f>IF(MID(F5830,LEN(F5830)-2,1)="1","Earring",IF(MID(F5830,LEN(F5830)-2,1)="2","Necklace",IF(MID(F5830,LEN(F5830)-2,1)="3","Bracelet",IF(MID(F5830,LEN(F5830)-2,1)="4","Ring",IF(MID(F5830,LEN(F5830)-2,1)="5","Anklet","")))))</x:f>
        <x:v>Earring</x:v>
      </x:c>
      <x:c r="H5830" s="240">
        <x:v>2</x:v>
      </x:c>
      <x:c r="I5830" s="495" t="s">
        <x:v>6487</x:v>
      </x:c>
      <x:c r="J5830" s="240" t="s">
        <x:v>4183</x:v>
      </x:c>
      <x:c r="K5830" s="240">
        <x:v>160</x:v>
      </x:c>
    </x:row>
    <x:row r="5831" spans="3:11">
      <x:c r="C5831" s="241" t="s">
        <x:v>2751</x:v>
      </x:c>
      <x:c r="D5831" s="240" t="str">
        <x:f t="shared" si="193"/>
        <x:v>Earring</x:v>
      </x:c>
      <x:c r="E5831" s="240">
        <x:v>2</x:v>
      </x:c>
      <x:c r="F5831" s="241" t="s">
        <x:v>12626</x:v>
      </x:c>
      <x:c r="G5831" s="240" t="str">
        <x:f>IF(MID(F5831,LEN(F5831)-2,1)="1","Earring",IF(MID(F5831,LEN(F5831)-2,1)="2","Necklace",IF(MID(F5831,LEN(F5831)-2,1)="3","Bracelet",IF(MID(F5831,LEN(F5831)-2,1)="4","Ring",IF(MID(F5831,LEN(F5831)-2,1)="5","Anklet","")))))</x:f>
        <x:v>Earring</x:v>
      </x:c>
      <x:c r="H5831" s="240">
        <x:v>1</x:v>
      </x:c>
      <x:c r="I5831" s="495" t="s">
        <x:v>10339</x:v>
      </x:c>
      <x:c r="J5831" s="240" t="s">
        <x:v>10384</x:v>
      </x:c>
      <x:c r="K5831" s="240">
        <x:v>100</x:v>
      </x:c>
    </x:row>
    <x:row r="5832" spans="3:11">
      <x:c r="C5832" s="241" t="s">
        <x:v>12626</x:v>
      </x:c>
      <x:c r="D5832" s="240" t="str">
        <x:f t="shared" si="193"/>
        <x:v>Earring</x:v>
      </x:c>
      <x:c r="E5832" s="240">
        <x:v>1</x:v>
      </x:c>
      <x:c r="F5832" s="241" t="s">
        <x:v>4453</x:v>
      </x:c>
      <x:c r="G5832" s="240" t="str">
        <x:f>IF(MID(F5832,LEN(F5832)-2,1)="1","Earring",IF(MID(F5832,LEN(F5832)-2,1)="2","Necklace",IF(MID(F5832,LEN(F5832)-2,1)="3","Bracelet",IF(MID(F5832,LEN(F5832)-2,1)="4","Ring",IF(MID(F5832,LEN(F5832)-2,1)="5","Anklet","")))))</x:f>
        <x:v>Earring</x:v>
      </x:c>
      <x:c r="H5832" s="240">
        <x:v>1</x:v>
      </x:c>
      <x:c r="I5832" s="495" t="s">
        <x:v>10339</x:v>
      </x:c>
      <x:c r="J5832" s="240" t="s">
        <x:v>10384</x:v>
      </x:c>
      <x:c r="K5832" s="240">
        <x:v>120</x:v>
      </x:c>
    </x:row>
    <x:row r="5833" spans="3:11">
      <x:c r="C5833" s="241" t="s">
        <x:v>4453</x:v>
      </x:c>
      <x:c r="D5833" s="240" t="str">
        <x:f t="shared" si="193"/>
        <x:v>Earring</x:v>
      </x:c>
      <x:c r="E5833" s="240">
        <x:v>1</x:v>
      </x:c>
      <x:c r="F5833" s="241" t="s">
        <x:v>4505</x:v>
      </x:c>
      <x:c r="G5833" s="240" t="str">
        <x:f>IF(MID(F5833,LEN(F5833)-2,1)="1","Earring",IF(MID(F5833,LEN(F5833)-2,1)="2","Necklace",IF(MID(F5833,LEN(F5833)-2,1)="3","Bracelet",IF(MID(F5833,LEN(F5833)-2,1)="4","Ring",IF(MID(F5833,LEN(F5833)-2,1)="5","Anklet","")))))</x:f>
        <x:v>Bracelet</x:v>
      </x:c>
      <x:c r="H5833" s="240">
        <x:v>1</x:v>
      </x:c>
      <x:c r="I5833" s="495"/>
      <x:c r="J5833" s="240" t="s">
        <x:v>3797</x:v>
      </x:c>
      <x:c r="K5833" s="240">
        <x:v>190</x:v>
      </x:c>
    </x:row>
    <x:row r="5834" spans="5:5">
      <x:c r="E5834" s="240">
        <x:f>SUM(E5830:E5833)</x:f>
        <x:v>5</x:v>
      </x:c>
    </x:row>
    <x:row r="5835" spans="1:11">
      <x:c r="A5835" s="232">
        <x:v>46112</x:v>
      </x:c>
      <x:c r="B5835" s="499" t="s">
        <x:v>10377</x:v>
      </x:c>
      <x:c r="C5835" s="241" t="s">
        <x:v>2092</x:v>
      </x:c>
      <x:c r="D5835" s="240" t="s">
        <x:v>4007</x:v>
      </x:c>
      <x:c r="E5835" s="240">
        <x:v>1</x:v>
      </x:c>
      <x:c r="F5835" s="241" t="s">
        <x:v>12296</x:v>
      </x:c>
      <x:c r="G5835" s="240" t="str">
        <x:f>IF(MID(F5835,LEN(F5835)-2,1)="1","Earring",IF(MID(F5835,LEN(F5835)-2,1)="2","Necklace",IF(MID(F5835,LEN(F5835)-2,1)="3","Bracelet",IF(MID(F5835,LEN(F5835)-2,1)="4","Ring",IF(MID(F5835,LEN(F5835)-2,1)="5","Anklet","")))))</x:f>
        <x:v>Necklace</x:v>
      </x:c>
      <x:c r="H5835" s="240">
        <x:v>1</x:v>
      </x:c>
      <x:c r="I5835" s="495"/>
      <x:c r="J5835" s="240" t="s">
        <x:v>9854</x:v>
      </x:c>
      <x:c r="K5835" s="240">
        <x:v>310</x:v>
      </x:c>
    </x:row>
    <x:row r="5836" spans="3:11">
      <x:c r="C5836" s="241" t="s">
        <x:v>6005</x:v>
      </x:c>
      <x:c r="D5836" s="240" t="str">
        <x:f t="shared" ref="D5836:D5840" si="194">IF(MID(C5836,LEN(C5836)-2,1)="1","Earring",IF(MID(C5836,LEN(C5836)-2,1)="2","Necklace",IF(MID(C5836,LEN(C5836)-2,1)="3","Bracelet",IF(MID(C5836,LEN(C5836)-2,1)="4","Ring",IF(MID(C5836,LEN(C5836)-2,1)="5","Anklet","")))))</x:f>
        <x:v>Bracelet</x:v>
      </x:c>
      <x:c r="E5836" s="240">
        <x:v>1</x:v>
      </x:c>
      <x:c r="F5836" s="241" t="s">
        <x:v>8437</x:v>
      </x:c>
      <x:c r="G5836" s="240" t="str">
        <x:f>IF(MID(F5836,LEN(F5836)-2,1)="1","Earring",IF(MID(F5836,LEN(F5836)-2,1)="2","Necklace",IF(MID(F5836,LEN(F5836)-2,1)="3","Bracelet",IF(MID(F5836,LEN(F5836)-2,1)="4","Ring",IF(MID(F5836,LEN(F5836)-2,1)="5","Anklet","")))))</x:f>
        <x:v>Earring</x:v>
      </x:c>
      <x:c r="H5836" s="240">
        <x:v>1</x:v>
      </x:c>
      <x:c r="I5836" s="495" t="s">
        <x:v>10339</x:v>
      </x:c>
      <x:c r="J5836" s="240" t="s">
        <x:v>4183</x:v>
      </x:c>
      <x:c r="K5836" s="240">
        <x:v>150</x:v>
      </x:c>
    </x:row>
    <x:row r="5837" spans="3:11">
      <x:c r="C5837" s="241" t="s">
        <x:v>8437</x:v>
      </x:c>
      <x:c r="D5837" s="240" t="str">
        <x:f t="shared" si="194"/>
        <x:v>Earring</x:v>
      </x:c>
      <x:c r="E5837" s="240">
        <x:v>1</x:v>
      </x:c>
      <x:c r="F5837" s="241" t="s">
        <x:v>9006</x:v>
      </x:c>
      <x:c r="G5837" s="240" t="str">
        <x:f>IF(MID(F5837,LEN(F5837)-2,1)="1","Earring",IF(MID(F5837,LEN(F5837)-2,1)="2","Necklace",IF(MID(F5837,LEN(F5837)-2,1)="3","Bracelet",IF(MID(F5837,LEN(F5837)-2,1)="4","Ring",IF(MID(F5837,LEN(F5837)-2,1)="5","Anklet","")))))</x:f>
        <x:v>Necklace</x:v>
      </x:c>
      <x:c r="H5837" s="240">
        <x:v>1</x:v>
      </x:c>
      <x:c r="I5837" s="495" t="s">
        <x:v>6487</x:v>
      </x:c>
      <x:c r="J5837" s="240" t="s">
        <x:v>10384</x:v>
      </x:c>
      <x:c r="K5837" s="240">
        <x:v>150</x:v>
      </x:c>
    </x:row>
    <x:row r="5838" spans="3:11">
      <x:c r="C5838" s="241" t="s">
        <x:v>8427</x:v>
      </x:c>
      <x:c r="D5838" s="240" t="str">
        <x:f t="shared" si="194"/>
        <x:v>Earring</x:v>
      </x:c>
      <x:c r="E5838" s="240">
        <x:v>1</x:v>
      </x:c>
      <x:c r="F5838" s="280" t="s">
        <x:v>8427</x:v>
      </x:c>
      <x:c r="G5838" s="281" t="str">
        <x:f>IF(MID(F5838,LEN(F5838)-2,1)="1","Earring",IF(MID(F5838,LEN(F5838)-2,1)="2","Necklace",IF(MID(F5838,LEN(F5838)-2,1)="3","Bracelet",IF(MID(F5838,LEN(F5838)-2,1)="4","Ring",IF(MID(F5838,LEN(F5838)-2,1)="5","Anklet","")))))</x:f>
        <x:v>Earring</x:v>
      </x:c>
      <x:c r="H5838" s="281">
        <x:v>1</x:v>
      </x:c>
      <x:c r="I5838" s="495"/>
      <x:c r="J5838" s="240" t="s">
        <x:v>10384</x:v>
      </x:c>
      <x:c r="K5838" s="240">
        <x:v>120</x:v>
      </x:c>
    </x:row>
    <x:row r="5839" spans="3:11">
      <x:c r="C5839" s="241" t="s">
        <x:v>12296</x:v>
      </x:c>
      <x:c r="D5839" s="240" t="str">
        <x:f t="shared" si="194"/>
        <x:v>Necklace</x:v>
      </x:c>
      <x:c r="E5839" s="240">
        <x:v>1</x:v>
      </x:c>
      <x:c r="F5839" s="280" t="s">
        <x:v>6005</x:v>
      </x:c>
      <x:c r="G5839" s="281" t="str">
        <x:f>IF(MID(F5839,LEN(F5839)-2,1)="1","Earring",IF(MID(F5839,LEN(F5839)-2,1)="2","Necklace",IF(MID(F5839,LEN(F5839)-2,1)="3","Bracelet",IF(MID(F5839,LEN(F5839)-2,1)="4","Ring",IF(MID(F5839,LEN(F5839)-2,1)="5","Anklet","")))))</x:f>
        <x:v>Bracelet</x:v>
      </x:c>
      <x:c r="H5839" s="281">
        <x:v>1</x:v>
      </x:c>
      <x:c r="I5839" s="495" t="s">
        <x:v>6487</x:v>
      </x:c>
      <x:c r="J5839" s="240" t="s">
        <x:v>10384</x:v>
      </x:c>
      <x:c r="K5839" s="240">
        <x:v>180</x:v>
      </x:c>
    </x:row>
    <x:row r="5840" spans="3:11">
      <x:c r="C5840" s="241" t="s">
        <x:v>9006</x:v>
      </x:c>
      <x:c r="D5840" s="240" t="str">
        <x:f t="shared" si="194"/>
        <x:v>Necklace</x:v>
      </x:c>
      <x:c r="E5840" s="240">
        <x:v>1</x:v>
      </x:c>
      <x:c r="F5840" s="280" t="s">
        <x:v>2092</x:v>
      </x:c>
      <x:c r="G5840" s="281" t="s">
        <x:v>4007</x:v>
      </x:c>
      <x:c r="H5840" s="281">
        <x:v>1</x:v>
      </x:c>
      <x:c r="I5840" s="495"/>
      <x:c r="J5840" s="240" t="s">
        <x:v>10358</x:v>
      </x:c>
      <x:c r="K5840" s="240">
        <x:v>230</x:v>
      </x:c>
    </x:row>
    <x:row r="5841" spans="5:5">
      <x:c r="E5841" s="240">
        <x:f>SUM(E5835:E5840)</x:f>
        <x:v>6</x:v>
      </x:c>
    </x:row>
    <x:row r="5842" spans="1:9">
      <x:c r="A5842" s="232">
        <x:v>46113</x:v>
      </x:c>
      <x:c r="B5842" s="499" t="s">
        <x:v>10352</x:v>
      </x:c>
      <x:c r="C5842" s="241" t="s">
        <x:v>12341</x:v>
      </x:c>
      <x:c r="D5842" s="240" t="str">
        <x:f t="shared" ref="D5842:D5850" si="195">IF(MID(C5842,LEN(C5842)-2,1)="1","Earring",IF(MID(C5842,LEN(C5842)-2,1)="2","Necklace",IF(MID(C5842,LEN(C5842)-2,1)="3","Bracelet",IF(MID(C5842,LEN(C5842)-2,1)="4","Ring",IF(MID(C5842,LEN(C5842)-2,1)="5","Anklet","")))))</x:f>
        <x:v>Bracelet</x:v>
      </x:c>
      <x:c r="E5842" s="240">
        <x:v>1</x:v>
      </x:c>
      <x:c r="F5842" s="241" t="s">
        <x:v>7536</x:v>
      </x:c>
      <x:c r="G5842" s="240" t="str">
        <x:f>IF(MID(F5842,LEN(F5842)-2,1)="1","Earring",IF(MID(F5842,LEN(F5842)-2,1)="2","Necklace",IF(MID(F5842,LEN(F5842)-2,1)="3","Bracelet",IF(MID(F5842,LEN(F5842)-2,1)="4","Ring",IF(MID(F5842,LEN(F5842)-2,1)="5","Anklet","")))))</x:f>
        <x:v>Bracelet</x:v>
      </x:c>
      <x:c r="H5842" s="240">
        <x:v>1</x:v>
      </x:c>
      <x:c r="I5842" s="495" t="s">
        <x:v>10339</x:v>
      </x:c>
    </x:row>
    <x:row r="5843" spans="3:9">
      <x:c r="C5843" s="241" t="s">
        <x:v>4461</x:v>
      </x:c>
      <x:c r="D5843" s="240" t="str">
        <x:f t="shared" si="195"/>
        <x:v>Bracelet</x:v>
      </x:c>
      <x:c r="E5843" s="240">
        <x:v>1</x:v>
      </x:c>
      <x:c r="F5843" s="241" t="s">
        <x:v>4595</x:v>
      </x:c>
      <x:c r="G5843" s="240" t="str">
        <x:f>IF(MID(F5843,LEN(F5843)-2,1)="1","Earring",IF(MID(F5843,LEN(F5843)-2,1)="2","Necklace",IF(MID(F5843,LEN(F5843)-2,1)="3","Bracelet",IF(MID(F5843,LEN(F5843)-2,1)="4","Ring",IF(MID(F5843,LEN(F5843)-2,1)="5","Anklet","")))))</x:f>
        <x:v>Earring</x:v>
      </x:c>
      <x:c r="H5843" s="240">
        <x:v>1</x:v>
      </x:c>
      <x:c r="I5843" s="495"/>
    </x:row>
    <x:row r="5844" spans="3:9">
      <x:c r="C5844" s="241" t="s">
        <x:v>4595</x:v>
      </x:c>
      <x:c r="D5844" s="240" t="str">
        <x:f t="shared" si="195"/>
        <x:v>Earring</x:v>
      </x:c>
      <x:c r="E5844" s="240">
        <x:v>1</x:v>
      </x:c>
      <x:c r="F5844" s="241" t="s">
        <x:v>4461</x:v>
      </x:c>
      <x:c r="G5844" s="240" t="str">
        <x:f>IF(MID(F5844,LEN(F5844)-2,1)="1","Earring",IF(MID(F5844,LEN(F5844)-2,1)="2","Necklace",IF(MID(F5844,LEN(F5844)-2,1)="3","Bracelet",IF(MID(F5844,LEN(F5844)-2,1)="4","Ring",IF(MID(F5844,LEN(F5844)-2,1)="5","Anklet","")))))</x:f>
        <x:v>Bracelet</x:v>
      </x:c>
      <x:c r="H5844" s="240">
        <x:v>1</x:v>
      </x:c>
      <x:c r="I5844" s="495" t="s">
        <x:v>10339</x:v>
      </x:c>
    </x:row>
    <x:row r="5845" spans="3:9">
      <x:c r="C5845" s="241" t="s">
        <x:v>8541</x:v>
      </x:c>
      <x:c r="D5845" s="240" t="str">
        <x:f t="shared" si="195"/>
        <x:v>Earring</x:v>
      </x:c>
      <x:c r="E5845" s="240">
        <x:v>1</x:v>
      </x:c>
      <x:c r="F5845" s="241" t="s">
        <x:v>9088</x:v>
      </x:c>
      <x:c r="G5845" s="240" t="str">
        <x:f>IF(MID(F5845,LEN(F5845)-2,1)="1","Earring",IF(MID(F5845,LEN(F5845)-2,1)="2","Necklace",IF(MID(F5845,LEN(F5845)-2,1)="3","Bracelet",IF(MID(F5845,LEN(F5845)-2,1)="4","Ring",IF(MID(F5845,LEN(F5845)-2,1)="5","Anklet","")))))</x:f>
        <x:v>Necklace</x:v>
      </x:c>
      <x:c r="H5845" s="240">
        <x:v>1</x:v>
      </x:c>
      <x:c r="I5845" s="495" t="s">
        <x:v>10339</x:v>
      </x:c>
    </x:row>
    <x:row r="5846" spans="3:9">
      <x:c r="C5846" s="241" t="s">
        <x:v>9082</x:v>
      </x:c>
      <x:c r="D5846" s="240" t="str">
        <x:f t="shared" si="195"/>
        <x:v>Earring</x:v>
      </x:c>
      <x:c r="E5846" s="240">
        <x:v>1</x:v>
      </x:c>
      <x:c r="F5846" s="241" t="s">
        <x:v>6251</x:v>
      </x:c>
      <x:c r="G5846" s="240" t="str">
        <x:f>IF(MID(F5846,LEN(F5846)-2,1)="1","Earring",IF(MID(F5846,LEN(F5846)-2,1)="2","Necklace",IF(MID(F5846,LEN(F5846)-2,1)="3","Bracelet",IF(MID(F5846,LEN(F5846)-2,1)="4","Ring",IF(MID(F5846,LEN(F5846)-2,1)="5","Anklet","")))))</x:f>
        <x:v>Necklace</x:v>
      </x:c>
      <x:c r="H5846" s="240">
        <x:v>1</x:v>
      </x:c>
      <x:c r="I5846" s="495" t="s">
        <x:v>6487</x:v>
      </x:c>
    </x:row>
    <x:row r="5847" spans="3:9">
      <x:c r="C5847" s="241" t="s">
        <x:v>4516</x:v>
      </x:c>
      <x:c r="D5847" s="240" t="s">
        <x:v>9210</x:v>
      </x:c>
      <x:c r="E5847" s="240">
        <x:v>1</x:v>
      </x:c>
      <x:c r="F5847" s="241" t="s">
        <x:v>8541</x:v>
      </x:c>
      <x:c r="G5847" s="240" t="str">
        <x:f>IF(MID(F5847,LEN(F5847)-2,1)="1","Earring",IF(MID(F5847,LEN(F5847)-2,1)="2","Necklace",IF(MID(F5847,LEN(F5847)-2,1)="3","Bracelet",IF(MID(F5847,LEN(F5847)-2,1)="4","Ring",IF(MID(F5847,LEN(F5847)-2,1)="5","Anklet","")))))</x:f>
        <x:v>Earring</x:v>
      </x:c>
      <x:c r="H5847" s="240">
        <x:v>1</x:v>
      </x:c>
      <x:c r="I5847" s="495" t="s">
        <x:v>6487</x:v>
      </x:c>
    </x:row>
    <x:row r="5848" spans="3:9">
      <x:c r="C5848" s="241" t="s">
        <x:v>9088</x:v>
      </x:c>
      <x:c r="D5848" s="240" t="str">
        <x:f t="shared" si="195"/>
        <x:v>Necklace</x:v>
      </x:c>
      <x:c r="E5848" s="240">
        <x:v>1</x:v>
      </x:c>
      <x:c r="F5848" s="241" t="s">
        <x:v>6257</x:v>
      </x:c>
      <x:c r="G5848" s="240" t="str">
        <x:f>IF(MID(F5848,LEN(F5848)-2,1)="1","Earring",IF(MID(F5848,LEN(F5848)-2,1)="2","Necklace",IF(MID(F5848,LEN(F5848)-2,1)="3","Bracelet",IF(MID(F5848,LEN(F5848)-2,1)="4","Ring",IF(MID(F5848,LEN(F5848)-2,1)="5","Anklet","")))))</x:f>
        <x:v>Necklace</x:v>
      </x:c>
      <x:c r="H5848" s="240">
        <x:v>1</x:v>
      </x:c>
      <x:c r="I5848" s="495"/>
    </x:row>
    <x:row r="5849" spans="3:9">
      <x:c r="C5849" s="241" t="s">
        <x:v>6251</x:v>
      </x:c>
      <x:c r="D5849" s="240" t="str">
        <x:f t="shared" si="195"/>
        <x:v>Necklace</x:v>
      </x:c>
      <x:c r="E5849" s="240">
        <x:v>1</x:v>
      </x:c>
      <x:c r="F5849" s="241" t="s">
        <x:v>9082</x:v>
      </x:c>
      <x:c r="G5849" s="240" t="str">
        <x:f>IF(MID(F5849,LEN(F5849)-2,1)="1","Earring",IF(MID(F5849,LEN(F5849)-2,1)="2","Necklace",IF(MID(F5849,LEN(F5849)-2,1)="3","Bracelet",IF(MID(F5849,LEN(F5849)-2,1)="4","Ring",IF(MID(F5849,LEN(F5849)-2,1)="5","Anklet","")))))</x:f>
        <x:v>Earring</x:v>
      </x:c>
      <x:c r="H5849" s="240">
        <x:v>1</x:v>
      </x:c>
      <x:c r="I5849" s="495"/>
    </x:row>
    <x:row r="5850" spans="3:9">
      <x:c r="C5850" s="241" t="s">
        <x:v>6257</x:v>
      </x:c>
      <x:c r="D5850" s="240" t="str">
        <x:f t="shared" si="195"/>
        <x:v>Necklace</x:v>
      </x:c>
      <x:c r="E5850" s="240">
        <x:v>1</x:v>
      </x:c>
      <x:c r="F5850" s="241" t="s">
        <x:v>4516</x:v>
      </x:c>
      <x:c r="G5850" s="240" t="s">
        <x:v>9210</x:v>
      </x:c>
      <x:c r="H5850" s="240">
        <x:v>1</x:v>
      </x:c>
      <x:c r="I5850" s="495"/>
    </x:row>
    <x:row r="5851" spans="5:5">
      <x:c r="E5851" s="240">
        <x:f>SUM(E5842:E5850)</x:f>
        <x:v>9</x:v>
      </x:c>
    </x:row>
    <x:row r="5852" spans="1:9">
      <x:c r="A5852" s="232">
        <x:v>46114</x:v>
      </x:c>
      <x:c r="B5852" s="499" t="s">
        <x:v>10335</x:v>
      </x:c>
      <x:c r="C5852" s="241" t="s">
        <x:v>11468</x:v>
      </x:c>
      <x:c r="D5852" s="240" t="str">
        <x:f t="shared" ref="D5852:D5858" si="196">IF(MID(C5852,LEN(C5852)-2,1)="1","Earring",IF(MID(C5852,LEN(C5852)-2,1)="2","Necklace",IF(MID(C5852,LEN(C5852)-2,1)="3","Bracelet",IF(MID(C5852,LEN(C5852)-2,1)="4","Ring",IF(MID(C5852,LEN(C5852)-2,1)="5","Anklet","")))))</x:f>
        <x:v>Anklet</x:v>
      </x:c>
      <x:c r="E5852" s="240">
        <x:v>1</x:v>
      </x:c>
      <x:c r="F5852" s="241" t="s">
        <x:v>7710</x:v>
      </x:c>
      <x:c r="G5852" s="240" t="str">
        <x:f>IF(MID(F5852,LEN(F5852)-2,1)="1","Earring",IF(MID(F5852,LEN(F5852)-2,1)="2","Necklace",IF(MID(F5852,LEN(F5852)-2,1)="3","Bracelet",IF(MID(F5852,LEN(F5852)-2,1)="4","Ring",IF(MID(F5852,LEN(F5852)-2,1)="5","Anklet","")))))</x:f>
        <x:v>Earring</x:v>
      </x:c>
      <x:c r="H5852" s="240">
        <x:v>1</x:v>
      </x:c>
      <x:c r="I5852" s="495" t="s">
        <x:v>6487</x:v>
      </x:c>
    </x:row>
    <x:row r="5853" spans="3:9">
      <x:c r="C5853" s="241" t="s">
        <x:v>6005</x:v>
      </x:c>
      <x:c r="D5853" s="240" t="str">
        <x:f t="shared" si="196"/>
        <x:v>Bracelet</x:v>
      </x:c>
      <x:c r="E5853" s="240">
        <x:v>1</x:v>
      </x:c>
      <x:c r="F5853" s="241" t="s">
        <x:v>11468</x:v>
      </x:c>
      <x:c r="G5853" s="240" t="str">
        <x:f>IF(MID(F5853,LEN(F5853)-2,1)="1","Earring",IF(MID(F5853,LEN(F5853)-2,1)="2","Necklace",IF(MID(F5853,LEN(F5853)-2,1)="3","Bracelet",IF(MID(F5853,LEN(F5853)-2,1)="4","Ring",IF(MID(F5853,LEN(F5853)-2,1)="5","Anklet","")))))</x:f>
        <x:v>Anklet</x:v>
      </x:c>
      <x:c r="H5853" s="240">
        <x:v>1</x:v>
      </x:c>
      <x:c r="I5853" s="495"/>
    </x:row>
    <x:row r="5854" spans="3:9">
      <x:c r="C5854" s="241" t="s">
        <x:v>7806</x:v>
      </x:c>
      <x:c r="D5854" s="240" t="str">
        <x:f t="shared" si="196"/>
        <x:v>Earring</x:v>
      </x:c>
      <x:c r="E5854" s="240">
        <x:v>1</x:v>
      </x:c>
      <x:c r="F5854" s="241" t="s">
        <x:v>11554</x:v>
      </x:c>
      <x:c r="G5854" s="240" t="str">
        <x:f>IF(MID(F5854,LEN(F5854)-2,1)="1","Earring",IF(MID(F5854,LEN(F5854)-2,1)="2","Necklace",IF(MID(F5854,LEN(F5854)-2,1)="3","Bracelet",IF(MID(F5854,LEN(F5854)-2,1)="4","Ring",IF(MID(F5854,LEN(F5854)-2,1)="5","Anklet","")))))</x:f>
        <x:v>Earring</x:v>
      </x:c>
      <x:c r="H5854" s="240">
        <x:v>1</x:v>
      </x:c>
      <x:c r="I5854" s="495" t="s">
        <x:v>6487</x:v>
      </x:c>
    </x:row>
    <x:row r="5855" spans="3:9">
      <x:c r="C5855" s="241" t="s">
        <x:v>11554</x:v>
      </x:c>
      <x:c r="D5855" s="240" t="str">
        <x:f t="shared" si="196"/>
        <x:v>Earring</x:v>
      </x:c>
      <x:c r="E5855" s="240">
        <x:v>1</x:v>
      </x:c>
      <x:c r="F5855" s="241" t="s">
        <x:v>5931</x:v>
      </x:c>
      <x:c r="G5855" s="240" t="str">
        <x:f>IF(MID(F5855,LEN(F5855)-2,1)="1","Earring",IF(MID(F5855,LEN(F5855)-2,1)="2","Necklace",IF(MID(F5855,LEN(F5855)-2,1)="3","Bracelet",IF(MID(F5855,LEN(F5855)-2,1)="4","Ring",IF(MID(F5855,LEN(F5855)-2,1)="5","Anklet","")))))</x:f>
        <x:v>Earring</x:v>
      </x:c>
      <x:c r="H5855" s="240">
        <x:v>1</x:v>
      </x:c>
      <x:c r="I5855" s="495" t="s">
        <x:v>6487</x:v>
      </x:c>
    </x:row>
    <x:row r="5856" spans="3:9">
      <x:c r="C5856" s="241" t="s">
        <x:v>5931</x:v>
      </x:c>
      <x:c r="D5856" s="240" t="str">
        <x:f t="shared" si="196"/>
        <x:v>Earring</x:v>
      </x:c>
      <x:c r="E5856" s="240">
        <x:v>1</x:v>
      </x:c>
      <x:c r="F5856" s="241" t="s">
        <x:v>6005</x:v>
      </x:c>
      <x:c r="G5856" s="240" t="str">
        <x:f>IF(MID(F5856,LEN(F5856)-2,1)="1","Earring",IF(MID(F5856,LEN(F5856)-2,1)="2","Necklace",IF(MID(F5856,LEN(F5856)-2,1)="3","Bracelet",IF(MID(F5856,LEN(F5856)-2,1)="4","Ring",IF(MID(F5856,LEN(F5856)-2,1)="5","Anklet","")))))</x:f>
        <x:v>Bracelet</x:v>
      </x:c>
      <x:c r="H5856" s="240">
        <x:v>1</x:v>
      </x:c>
      <x:c r="I5856" s="495" t="s">
        <x:v>10339</x:v>
      </x:c>
    </x:row>
    <x:row r="5857" spans="3:9">
      <x:c r="C5857" s="241" t="s">
        <x:v>8430</x:v>
      </x:c>
      <x:c r="D5857" s="240" t="s">
        <x:v>9210</x:v>
      </x:c>
      <x:c r="E5857" s="240">
        <x:v>1</x:v>
      </x:c>
      <x:c r="F5857" s="241" t="s">
        <x:v>9258</x:v>
      </x:c>
      <x:c r="G5857" s="240" t="str">
        <x:f>IF(MID(F5857,LEN(F5857)-2,1)="1","Earring",IF(MID(F5857,LEN(F5857)-2,1)="2","Necklace",IF(MID(F5857,LEN(F5857)-2,1)="3","Bracelet",IF(MID(F5857,LEN(F5857)-2,1)="4","Ring",IF(MID(F5857,LEN(F5857)-2,1)="5","Anklet","")))))</x:f>
        <x:v>Necklace</x:v>
      </x:c>
      <x:c r="H5857" s="240">
        <x:v>1</x:v>
      </x:c>
      <x:c r="I5857" s="495" t="s">
        <x:v>6487</x:v>
      </x:c>
    </x:row>
    <x:row r="5858" spans="3:9">
      <x:c r="C5858" s="241" t="s">
        <x:v>9258</x:v>
      </x:c>
      <x:c r="D5858" s="240" t="str">
        <x:f t="shared" si="196"/>
        <x:v>Necklace</x:v>
      </x:c>
      <x:c r="E5858" s="240">
        <x:v>1</x:v>
      </x:c>
      <x:c r="F5858" s="241" t="s">
        <x:v>8430</x:v>
      </x:c>
      <x:c r="G5858" s="240" t="s">
        <x:v>9210</x:v>
      </x:c>
      <x:c r="H5858" s="240">
        <x:v>1</x:v>
      </x:c>
      <x:c r="I5858" s="495" t="s">
        <x:v>10339</x:v>
      </x:c>
    </x:row>
    <x:row r="5859" spans="5:5">
      <x:c r="E5859" s="240">
        <x:f>SUM(E5852:E5858)</x:f>
        <x:v>7</x:v>
      </x:c>
    </x:row>
    <x:row r="5860" spans="1:9">
      <x:c r="A5860" s="232">
        <x:v>46115</x:v>
      </x:c>
      <x:c r="B5860" s="499" t="s">
        <x:v>10292</x:v>
      </x:c>
      <x:c r="C5860" s="241" t="s">
        <x:v>4543</x:v>
      </x:c>
      <x:c r="D5860" s="240" t="str">
        <x:f t="shared" ref="D5860:D5872" si="197">IF(MID(C5860,LEN(C5860)-2,1)="1","Earring",IF(MID(C5860,LEN(C5860)-2,1)="2","Necklace",IF(MID(C5860,LEN(C5860)-2,1)="3","Bracelet",IF(MID(C5860,LEN(C5860)-2,1)="4","Ring",IF(MID(C5860,LEN(C5860)-2,1)="5","Anklet","")))))</x:f>
        <x:v>Anklet</x:v>
      </x:c>
      <x:c r="E5860" s="240">
        <x:v>1</x:v>
      </x:c>
      <x:c r="F5860" s="241" t="s">
        <x:v>4552</x:v>
      </x:c>
      <x:c r="G5860" s="240" t="str">
        <x:f>IF(MID(F5860,LEN(F5860)-2,1)="1","Earring",IF(MID(F5860,LEN(F5860)-2,1)="2","Necklace",IF(MID(F5860,LEN(F5860)-2,1)="3","Bracelet",IF(MID(F5860,LEN(F5860)-2,1)="4","Ring",IF(MID(F5860,LEN(F5860)-2,1)="5","Anklet","")))))</x:f>
        <x:v>Earring</x:v>
      </x:c>
      <x:c r="H5860" s="240">
        <x:v>1</x:v>
      </x:c>
      <x:c r="I5860" s="495" t="s">
        <x:v>10339</x:v>
      </x:c>
    </x:row>
    <x:row r="5861" spans="3:9">
      <x:c r="C5861" s="241" t="s">
        <x:v>7790</x:v>
      </x:c>
      <x:c r="D5861" s="240" t="str">
        <x:f t="shared" si="197"/>
        <x:v>Anklet</x:v>
      </x:c>
      <x:c r="E5861" s="240">
        <x:v>1</x:v>
      </x:c>
      <x:c r="F5861" s="241" t="s">
        <x:v>6284</x:v>
      </x:c>
      <x:c r="G5861" s="240" t="str">
        <x:f>IF(MID(F5861,LEN(F5861)-2,1)="1","Earring",IF(MID(F5861,LEN(F5861)-2,1)="2","Necklace",IF(MID(F5861,LEN(F5861)-2,1)="3","Bracelet",IF(MID(F5861,LEN(F5861)-2,1)="4","Ring",IF(MID(F5861,LEN(F5861)-2,1)="5","Anklet","")))))</x:f>
        <x:v>Ring</x:v>
      </x:c>
      <x:c r="H5861" s="240">
        <x:v>1</x:v>
      </x:c>
      <x:c r="I5861" s="495"/>
    </x:row>
    <x:row r="5862" spans="3:9">
      <x:c r="C5862" s="241" t="s">
        <x:v>8028</x:v>
      </x:c>
      <x:c r="D5862" s="240" t="s">
        <x:v>4007</x:v>
      </x:c>
      <x:c r="E5862" s="240">
        <x:v>1</x:v>
      </x:c>
      <x:c r="F5862" s="241" t="s">
        <x:v>4543</x:v>
      </x:c>
      <x:c r="G5862" s="240" t="str">
        <x:f>IF(MID(F5862,LEN(F5862)-2,1)="1","Earring",IF(MID(F5862,LEN(F5862)-2,1)="2","Necklace",IF(MID(F5862,LEN(F5862)-2,1)="3","Bracelet",IF(MID(F5862,LEN(F5862)-2,1)="4","Ring",IF(MID(F5862,LEN(F5862)-2,1)="5","Anklet","")))))</x:f>
        <x:v>Anklet</x:v>
      </x:c>
      <x:c r="H5862" s="240">
        <x:v>1</x:v>
      </x:c>
      <x:c r="I5862" s="495"/>
    </x:row>
    <x:row r="5863" spans="3:9">
      <x:c r="C5863" s="241" t="s">
        <x:v>12408</x:v>
      </x:c>
      <x:c r="D5863" s="240" t="str">
        <x:f t="shared" si="197"/>
        <x:v>Bracelet</x:v>
      </x:c>
      <x:c r="E5863" s="240">
        <x:v>1</x:v>
      </x:c>
      <x:c r="F5863" s="241" t="s">
        <x:v>7790</x:v>
      </x:c>
      <x:c r="G5863" s="240" t="str">
        <x:f>IF(MID(F5863,LEN(F5863)-2,1)="1","Earring",IF(MID(F5863,LEN(F5863)-2,1)="2","Necklace",IF(MID(F5863,LEN(F5863)-2,1)="3","Bracelet",IF(MID(F5863,LEN(F5863)-2,1)="4","Ring",IF(MID(F5863,LEN(F5863)-2,1)="5","Anklet","")))))</x:f>
        <x:v>Anklet</x:v>
      </x:c>
      <x:c r="H5863" s="240">
        <x:v>1</x:v>
      </x:c>
      <x:c r="I5863" s="495" t="s">
        <x:v>10339</x:v>
      </x:c>
    </x:row>
    <x:row r="5864" spans="3:9">
      <x:c r="C5864" s="241" t="s">
        <x:v>4552</x:v>
      </x:c>
      <x:c r="D5864" s="240" t="str">
        <x:f t="shared" si="197"/>
        <x:v>Earring</x:v>
      </x:c>
      <x:c r="E5864" s="240">
        <x:v>1</x:v>
      </x:c>
      <x:c r="F5864" s="241" t="s">
        <x:v>9089</x:v>
      </x:c>
      <x:c r="G5864" s="240" t="str">
        <x:f>IF(MID(F5864,LEN(F5864)-2,1)="1","Earring",IF(MID(F5864,LEN(F5864)-2,1)="2","Necklace",IF(MID(F5864,LEN(F5864)-2,1)="3","Bracelet",IF(MID(F5864,LEN(F5864)-2,1)="4","Ring",IF(MID(F5864,LEN(F5864)-2,1)="5","Anklet","")))))</x:f>
        <x:v>Necklace</x:v>
      </x:c>
      <x:c r="H5864" s="240">
        <x:v>1</x:v>
      </x:c>
      <x:c r="I5864" s="495"/>
    </x:row>
    <x:row r="5865" spans="3:9">
      <x:c r="C5865" s="241" t="s">
        <x:v>8964</x:v>
      </x:c>
      <x:c r="D5865" s="240" t="str">
        <x:f t="shared" si="197"/>
        <x:v>Earring</x:v>
      </x:c>
      <x:c r="E5865" s="240">
        <x:v>1</x:v>
      </x:c>
      <x:c r="F5865" s="241" t="s">
        <x:v>2135</x:v>
      </x:c>
      <x:c r="G5865" s="240" t="str">
        <x:f>IF(MID(F5865,LEN(F5865)-2,1)="1","Earring",IF(MID(F5865,LEN(F5865)-2,1)="2","Necklace",IF(MID(F5865,LEN(F5865)-2,1)="3","Bracelet",IF(MID(F5865,LEN(F5865)-2,1)="4","Ring",IF(MID(F5865,LEN(F5865)-2,1)="5","Anklet","")))))</x:f>
        <x:v>Necklace</x:v>
      </x:c>
      <x:c r="H5865" s="240">
        <x:v>1</x:v>
      </x:c>
      <x:c r="I5865" s="495" t="s">
        <x:v>6487</x:v>
      </x:c>
    </x:row>
    <x:row r="5866" spans="3:9">
      <x:c r="C5866" s="241" t="s">
        <x:v>2507</x:v>
      </x:c>
      <x:c r="D5866" s="240" t="str">
        <x:f t="shared" si="197"/>
        <x:v>Earring</x:v>
      </x:c>
      <x:c r="E5866" s="240">
        <x:v>1</x:v>
      </x:c>
      <x:c r="F5866" s="241" t="s">
        <x:v>8964</x:v>
      </x:c>
      <x:c r="G5866" s="240" t="str">
        <x:f>IF(MID(F5866,LEN(F5866)-2,1)="1","Earring",IF(MID(F5866,LEN(F5866)-2,1)="2","Necklace",IF(MID(F5866,LEN(F5866)-2,1)="3","Bracelet",IF(MID(F5866,LEN(F5866)-2,1)="4","Ring",IF(MID(F5866,LEN(F5866)-2,1)="5","Anklet","")))))</x:f>
        <x:v>Earring</x:v>
      </x:c>
      <x:c r="H5866" s="240">
        <x:v>1</x:v>
      </x:c>
      <x:c r="I5866" s="495"/>
    </x:row>
    <x:row r="5867" spans="3:9">
      <x:c r="C5867" s="241" t="s">
        <x:v>11180</x:v>
      </x:c>
      <x:c r="D5867" s="240" t="str">
        <x:f t="shared" si="197"/>
        <x:v>Earring</x:v>
      </x:c>
      <x:c r="E5867" s="240">
        <x:v>1</x:v>
      </x:c>
      <x:c r="F5867" s="241" t="s">
        <x:v>12408</x:v>
      </x:c>
      <x:c r="G5867" s="240" t="str">
        <x:f>IF(MID(F5867,LEN(F5867)-2,1)="1","Earring",IF(MID(F5867,LEN(F5867)-2,1)="2","Necklace",IF(MID(F5867,LEN(F5867)-2,1)="3","Bracelet",IF(MID(F5867,LEN(F5867)-2,1)="4","Ring",IF(MID(F5867,LEN(F5867)-2,1)="5","Anklet","")))))</x:f>
        <x:v>Bracelet</x:v>
      </x:c>
      <x:c r="H5867" s="240">
        <x:v>1</x:v>
      </x:c>
      <x:c r="I5867" s="495" t="s">
        <x:v>6487</x:v>
      </x:c>
    </x:row>
    <x:row r="5868" spans="3:9">
      <x:c r="C5868" s="241" t="s">
        <x:v>9089</x:v>
      </x:c>
      <x:c r="D5868" s="240" t="str">
        <x:f t="shared" si="197"/>
        <x:v>Necklace</x:v>
      </x:c>
      <x:c r="E5868" s="240">
        <x:v>1</x:v>
      </x:c>
      <x:c r="F5868" s="241" t="s">
        <x:v>7920</x:v>
      </x:c>
      <x:c r="G5868" s="240" t="str">
        <x:f>IF(MID(F5868,LEN(F5868)-2,1)="1","Earring",IF(MID(F5868,LEN(F5868)-2,1)="2","Necklace",IF(MID(F5868,LEN(F5868)-2,1)="3","Bracelet",IF(MID(F5868,LEN(F5868)-2,1)="4","Ring",IF(MID(F5868,LEN(F5868)-2,1)="5","Anklet","")))))</x:f>
        <x:v>Ring</x:v>
      </x:c>
      <x:c r="H5868" s="240">
        <x:v>1</x:v>
      </x:c>
      <x:c r="I5868" s="495"/>
    </x:row>
    <x:row r="5869" spans="3:9">
      <x:c r="C5869" s="241" t="s">
        <x:v>2135</x:v>
      </x:c>
      <x:c r="D5869" s="240" t="str">
        <x:f t="shared" si="197"/>
        <x:v>Necklace</x:v>
      </x:c>
      <x:c r="E5869" s="240">
        <x:v>1</x:v>
      </x:c>
      <x:c r="F5869" s="241" t="s">
        <x:v>8028</x:v>
      </x:c>
      <x:c r="G5869" s="240" t="s">
        <x:v>4007</x:v>
      </x:c>
      <x:c r="H5869" s="240">
        <x:v>1</x:v>
      </x:c>
      <x:c r="I5869" s="495"/>
    </x:row>
    <x:row r="5870" spans="3:9">
      <x:c r="C5870" s="241" t="s">
        <x:v>7972</x:v>
      </x:c>
      <x:c r="D5870" s="240" t="str">
        <x:f t="shared" si="197"/>
        <x:v>Necklace</x:v>
      </x:c>
      <x:c r="E5870" s="240">
        <x:v>1</x:v>
      </x:c>
      <x:c r="F5870" s="241" t="s">
        <x:v>2507</x:v>
      </x:c>
      <x:c r="G5870" s="240" t="str">
        <x:f>IF(MID(F5870,LEN(F5870)-2,1)="1","Earring",IF(MID(F5870,LEN(F5870)-2,1)="2","Necklace",IF(MID(F5870,LEN(F5870)-2,1)="3","Bracelet",IF(MID(F5870,LEN(F5870)-2,1)="4","Ring",IF(MID(F5870,LEN(F5870)-2,1)="5","Anklet","")))))</x:f>
        <x:v>Earring</x:v>
      </x:c>
      <x:c r="H5870" s="240">
        <x:v>1</x:v>
      </x:c>
      <x:c r="I5870" s="495" t="s">
        <x:v>10339</x:v>
      </x:c>
    </x:row>
    <x:row r="5871" spans="3:9">
      <x:c r="C5871" s="241" t="s">
        <x:v>6284</x:v>
      </x:c>
      <x:c r="D5871" s="240" t="str">
        <x:f t="shared" si="197"/>
        <x:v>Ring</x:v>
      </x:c>
      <x:c r="E5871" s="240">
        <x:v>1</x:v>
      </x:c>
      <x:c r="F5871" s="241" t="s">
        <x:v>7972</x:v>
      </x:c>
      <x:c r="G5871" s="240" t="str">
        <x:f>IF(MID(F5871,LEN(F5871)-2,1)="1","Earring",IF(MID(F5871,LEN(F5871)-2,1)="2","Necklace",IF(MID(F5871,LEN(F5871)-2,1)="3","Bracelet",IF(MID(F5871,LEN(F5871)-2,1)="4","Ring",IF(MID(F5871,LEN(F5871)-2,1)="5","Anklet","")))))</x:f>
        <x:v>Necklace</x:v>
      </x:c>
      <x:c r="H5871" s="240">
        <x:v>1</x:v>
      </x:c>
      <x:c r="I5871" s="495" t="s">
        <x:v>6487</x:v>
      </x:c>
    </x:row>
    <x:row r="5872" spans="3:9">
      <x:c r="C5872" s="241" t="s">
        <x:v>7920</x:v>
      </x:c>
      <x:c r="D5872" s="240" t="str">
        <x:f t="shared" si="197"/>
        <x:v>Ring</x:v>
      </x:c>
      <x:c r="E5872" s="240">
        <x:v>1</x:v>
      </x:c>
      <x:c r="F5872" s="241" t="s">
        <x:v>11180</x:v>
      </x:c>
      <x:c r="G5872" s="240" t="str">
        <x:f>IF(MID(F5872,LEN(F5872)-2,1)="1","Earring",IF(MID(F5872,LEN(F5872)-2,1)="2","Necklace",IF(MID(F5872,LEN(F5872)-2,1)="3","Bracelet",IF(MID(F5872,LEN(F5872)-2,1)="4","Ring",IF(MID(F5872,LEN(F5872)-2,1)="5","Anklet","")))))</x:f>
        <x:v>Earring</x:v>
      </x:c>
      <x:c r="H5872" s="240">
        <x:v>1</x:v>
      </x:c>
      <x:c r="I5872" s="495"/>
    </x:row>
    <x:row r="5873" spans="5:5">
      <x:c r="E5873" s="240">
        <x:f>SUM(E5860:E5872)</x:f>
        <x:v>13</x:v>
      </x:c>
    </x:row>
    <x:row r="5874" spans="1:9">
      <x:c r="A5874" s="232">
        <x:v>46116</x:v>
      </x:c>
      <x:c r="B5874" s="499" t="s">
        <x:v>10312</x:v>
      </x:c>
      <x:c r="C5874" s="241" t="s">
        <x:v>7875</x:v>
      </x:c>
      <x:c r="D5874" s="240" t="str">
        <x:f t="shared" ref="D5874:D5882" si="198">IF(MID(C5874,LEN(C5874)-2,1)="1","Earring",IF(MID(C5874,LEN(C5874)-2,1)="2","Necklace",IF(MID(C5874,LEN(C5874)-2,1)="3","Bracelet",IF(MID(C5874,LEN(C5874)-2,1)="4","Ring",IF(MID(C5874,LEN(C5874)-2,1)="5","Anklet","")))))</x:f>
        <x:v>Bracelet</x:v>
      </x:c>
      <x:c r="E5874" s="240">
        <x:v>1</x:v>
      </x:c>
      <x:c r="F5874" s="241" t="s">
        <x:v>5910</x:v>
      </x:c>
      <x:c r="G5874" s="240" t="str">
        <x:f>IF(MID(F5874,LEN(F5874)-2,1)="1","Earring",IF(MID(F5874,LEN(F5874)-2,1)="2","Necklace",IF(MID(F5874,LEN(F5874)-2,1)="3","Bracelet",IF(MID(F5874,LEN(F5874)-2,1)="4","Ring",IF(MID(F5874,LEN(F5874)-2,1)="5","Anklet","")))))</x:f>
        <x:v>Ring</x:v>
      </x:c>
      <x:c r="H5874" s="240">
        <x:v>1</x:v>
      </x:c>
      <x:c r="I5874" s="495" t="s">
        <x:v>10339</x:v>
      </x:c>
    </x:row>
    <x:row r="5875" spans="3:9">
      <x:c r="C5875" s="241" t="s">
        <x:v>5447</x:v>
      </x:c>
      <x:c r="D5875" s="240" t="str">
        <x:f t="shared" si="198"/>
        <x:v>Earring</x:v>
      </x:c>
      <x:c r="E5875" s="240">
        <x:v>1</x:v>
      </x:c>
      <x:c r="F5875" s="241" t="s">
        <x:v>9230</x:v>
      </x:c>
      <x:c r="G5875" s="240" t="str">
        <x:f>IF(MID(F5875,LEN(F5875)-2,1)="1","Earring",IF(MID(F5875,LEN(F5875)-2,1)="2","Necklace",IF(MID(F5875,LEN(F5875)-2,1)="3","Bracelet",IF(MID(F5875,LEN(F5875)-2,1)="4","Ring",IF(MID(F5875,LEN(F5875)-2,1)="5","Anklet","")))))</x:f>
        <x:v>Necklace</x:v>
      </x:c>
      <x:c r="H5875" s="240">
        <x:v>1</x:v>
      </x:c>
      <x:c r="I5875" s="495" t="s">
        <x:v>10339</x:v>
      </x:c>
    </x:row>
    <x:row r="5876" spans="3:9">
      <x:c r="C5876" s="241" t="s">
        <x:v>2116</x:v>
      </x:c>
      <x:c r="D5876" s="240" t="str">
        <x:f t="shared" si="198"/>
        <x:v>Earring</x:v>
      </x:c>
      <x:c r="E5876" s="240">
        <x:v>1</x:v>
      </x:c>
      <x:c r="F5876" s="241" t="s">
        <x:v>6081</x:v>
      </x:c>
      <x:c r="G5876" s="240" t="s">
        <x:v>6135</x:v>
      </x:c>
      <x:c r="H5876" s="240">
        <x:v>1</x:v>
      </x:c>
      <x:c r="I5876" s="495" t="s">
        <x:v>10339</x:v>
      </x:c>
    </x:row>
    <x:row r="5877" spans="3:9">
      <x:c r="C5877" s="241" t="s">
        <x:v>5979</x:v>
      </x:c>
      <x:c r="D5877" s="240" t="str">
        <x:f t="shared" si="198"/>
        <x:v>Earring</x:v>
      </x:c>
      <x:c r="E5877" s="240">
        <x:v>1</x:v>
      </x:c>
      <x:c r="F5877" s="241" t="s">
        <x:v>6174</x:v>
      </x:c>
      <x:c r="G5877" s="240" t="str">
        <x:f>IF(MID(F5877,LEN(F5877)-2,1)="1","Earring",IF(MID(F5877,LEN(F5877)-2,1)="2","Necklace",IF(MID(F5877,LEN(F5877)-2,1)="3","Bracelet",IF(MID(F5877,LEN(F5877)-2,1)="4","Ring",IF(MID(F5877,LEN(F5877)-2,1)="5","Anklet","")))))</x:f>
        <x:v>Ring</x:v>
      </x:c>
      <x:c r="H5877" s="240">
        <x:v>2</x:v>
      </x:c>
      <x:c r="I5877" s="495"/>
    </x:row>
    <x:row r="5878" spans="3:9">
      <x:c r="C5878" s="241" t="s">
        <x:v>8407</x:v>
      </x:c>
      <x:c r="D5878" s="240" t="str">
        <x:f t="shared" si="198"/>
        <x:v>Earring</x:v>
      </x:c>
      <x:c r="E5878" s="240">
        <x:v>1</x:v>
      </x:c>
      <x:c r="F5878" s="241" t="s">
        <x:v>4425</x:v>
      </x:c>
      <x:c r="G5878" s="240" t="str">
        <x:f>IF(MID(F5878,LEN(F5878)-2,1)="1","Earring",IF(MID(F5878,LEN(F5878)-2,1)="2","Necklace",IF(MID(F5878,LEN(F5878)-2,1)="3","Bracelet",IF(MID(F5878,LEN(F5878)-2,1)="4","Ring",IF(MID(F5878,LEN(F5878)-2,1)="5","Anklet","")))))</x:f>
        <x:v>Necklace</x:v>
      </x:c>
      <x:c r="H5878" s="240">
        <x:v>1</x:v>
      </x:c>
      <x:c r="I5878" s="495" t="s">
        <x:v>10339</x:v>
      </x:c>
    </x:row>
    <x:row r="5879" spans="3:9">
      <x:c r="C5879" s="241" t="s">
        <x:v>9230</x:v>
      </x:c>
      <x:c r="D5879" s="240" t="str">
        <x:f t="shared" si="198"/>
        <x:v>Necklace</x:v>
      </x:c>
      <x:c r="E5879" s="240">
        <x:v>1</x:v>
      </x:c>
      <x:c r="F5879" s="241" t="s">
        <x:v>5447</x:v>
      </x:c>
      <x:c r="G5879" s="240" t="str">
        <x:f>IF(MID(F5879,LEN(F5879)-2,1)="1","Earring",IF(MID(F5879,LEN(F5879)-2,1)="2","Necklace",IF(MID(F5879,LEN(F5879)-2,1)="3","Bracelet",IF(MID(F5879,LEN(F5879)-2,1)="4","Ring",IF(MID(F5879,LEN(F5879)-2,1)="5","Anklet","")))))</x:f>
        <x:v>Earring</x:v>
      </x:c>
      <x:c r="H5879" s="240">
        <x:v>1</x:v>
      </x:c>
      <x:c r="I5879" s="495" t="s">
        <x:v>10339</x:v>
      </x:c>
    </x:row>
    <x:row r="5880" spans="3:9">
      <x:c r="C5880" s="241" t="s">
        <x:v>4425</x:v>
      </x:c>
      <x:c r="D5880" s="240" t="str">
        <x:f t="shared" si="198"/>
        <x:v>Necklace</x:v>
      </x:c>
      <x:c r="E5880" s="240">
        <x:v>1</x:v>
      </x:c>
      <x:c r="F5880" s="241" t="s">
        <x:v>7875</x:v>
      </x:c>
      <x:c r="G5880" s="240" t="str">
        <x:f>IF(MID(F5880,LEN(F5880)-2,1)="1","Earring",IF(MID(F5880,LEN(F5880)-2,1)="2","Necklace",IF(MID(F5880,LEN(F5880)-2,1)="3","Bracelet",IF(MID(F5880,LEN(F5880)-2,1)="4","Ring",IF(MID(F5880,LEN(F5880)-2,1)="5","Anklet","")))))</x:f>
        <x:v>Bracelet</x:v>
      </x:c>
      <x:c r="H5880" s="240">
        <x:v>1</x:v>
      </x:c>
      <x:c r="I5880" s="495" t="s">
        <x:v>6487</x:v>
      </x:c>
    </x:row>
    <x:row r="5881" spans="3:9">
      <x:c r="C5881" s="241" t="s">
        <x:v>5662</x:v>
      </x:c>
      <x:c r="D5881" s="240" t="str">
        <x:f t="shared" si="198"/>
        <x:v>Necklace</x:v>
      </x:c>
      <x:c r="E5881" s="240">
        <x:v>1</x:v>
      </x:c>
      <x:c r="F5881" s="241" t="s">
        <x:v>5662</x:v>
      </x:c>
      <x:c r="G5881" s="240" t="str">
        <x:f>IF(MID(F5881,LEN(F5881)-2,1)="1","Earring",IF(MID(F5881,LEN(F5881)-2,1)="2","Necklace",IF(MID(F5881,LEN(F5881)-2,1)="3","Bracelet",IF(MID(F5881,LEN(F5881)-2,1)="4","Ring",IF(MID(F5881,LEN(F5881)-2,1)="5","Anklet","")))))</x:f>
        <x:v>Necklace</x:v>
      </x:c>
      <x:c r="H5881" s="240">
        <x:v>1</x:v>
      </x:c>
      <x:c r="I5881" s="495"/>
    </x:row>
    <x:row r="5882" spans="3:9">
      <x:c r="C5882" s="241" t="s">
        <x:v>2100</x:v>
      </x:c>
      <x:c r="D5882" s="240" t="str">
        <x:f t="shared" si="198"/>
        <x:v>Necklace</x:v>
      </x:c>
      <x:c r="E5882" s="240">
        <x:v>1</x:v>
      </x:c>
      <x:c r="F5882" s="241" t="s">
        <x:v>2116</x:v>
      </x:c>
      <x:c r="G5882" s="240" t="str">
        <x:f>IF(MID(F5882,LEN(F5882)-2,1)="1","Earring",IF(MID(F5882,LEN(F5882)-2,1)="2","Necklace",IF(MID(F5882,LEN(F5882)-2,1)="3","Bracelet",IF(MID(F5882,LEN(F5882)-2,1)="4","Ring",IF(MID(F5882,LEN(F5882)-2,1)="5","Anklet","")))))</x:f>
        <x:v>Earring</x:v>
      </x:c>
      <x:c r="H5882" s="240">
        <x:v>1</x:v>
      </x:c>
      <x:c r="I5882" s="495"/>
    </x:row>
    <x:row r="5883" spans="3:9">
      <x:c r="C5883" s="241" t="s">
        <x:v>6081</x:v>
      </x:c>
      <x:c r="D5883" s="240" t="s">
        <x:v>6135</x:v>
      </x:c>
      <x:c r="E5883" s="240">
        <x:v>1</x:v>
      </x:c>
      <x:c r="F5883" s="241" t="s">
        <x:v>2100</x:v>
      </x:c>
      <x:c r="G5883" s="240" t="str">
        <x:f>IF(MID(F5883,LEN(F5883)-2,1)="1","Earring",IF(MID(F5883,LEN(F5883)-2,1)="2","Necklace",IF(MID(F5883,LEN(F5883)-2,1)="3","Bracelet",IF(MID(F5883,LEN(F5883)-2,1)="4","Ring",IF(MID(F5883,LEN(F5883)-2,1)="5","Anklet","")))))</x:f>
        <x:v>Necklace</x:v>
      </x:c>
      <x:c r="H5883" s="240">
        <x:v>1</x:v>
      </x:c>
      <x:c r="I5883" s="495" t="s">
        <x:v>10339</x:v>
      </x:c>
    </x:row>
    <x:row r="5884" spans="3:9">
      <x:c r="C5884" s="241" t="s">
        <x:v>12643</x:v>
      </x:c>
      <x:c r="D5884" s="240" t="str">
        <x:f t="shared" ref="D5884:D5885" si="199">IF(MID(C5884,LEN(C5884)-2,1)="1","Earring",IF(MID(C5884,LEN(C5884)-2,1)="2","Necklace",IF(MID(C5884,LEN(C5884)-2,1)="3","Bracelet",IF(MID(C5884,LEN(C5884)-2,1)="4","Ring",IF(MID(C5884,LEN(C5884)-2,1)="5","Anklet","")))))</x:f>
        <x:v>Ring</x:v>
      </x:c>
      <x:c r="E5884" s="240">
        <x:v>1</x:v>
      </x:c>
      <x:c r="F5884" s="241" t="s">
        <x:v>5979</x:v>
      </x:c>
      <x:c r="G5884" s="240" t="str">
        <x:f>IF(MID(F5884,LEN(F5884)-2,1)="1","Earring",IF(MID(F5884,LEN(F5884)-2,1)="2","Necklace",IF(MID(F5884,LEN(F5884)-2,1)="3","Bracelet",IF(MID(F5884,LEN(F5884)-2,1)="4","Ring",IF(MID(F5884,LEN(F5884)-2,1)="5","Anklet","")))))</x:f>
        <x:v>Earring</x:v>
      </x:c>
      <x:c r="H5884" s="240">
        <x:v>1</x:v>
      </x:c>
      <x:c r="I5884" s="495" t="s">
        <x:v>6487</x:v>
      </x:c>
    </x:row>
    <x:row r="5885" spans="3:9">
      <x:c r="C5885" s="241" t="s">
        <x:v>6174</x:v>
      </x:c>
      <x:c r="D5885" s="240" t="str">
        <x:f t="shared" si="199"/>
        <x:v>Ring</x:v>
      </x:c>
      <x:c r="E5885" s="240">
        <x:v>2</x:v>
      </x:c>
      <x:c r="F5885" s="241" t="s">
        <x:v>8407</x:v>
      </x:c>
      <x:c r="G5885" s="240" t="str">
        <x:f>IF(MID(F5885,LEN(F5885)-2,1)="1","Earring",IF(MID(F5885,LEN(F5885)-2,1)="2","Necklace",IF(MID(F5885,LEN(F5885)-2,1)="3","Bracelet",IF(MID(F5885,LEN(F5885)-2,1)="4","Ring",IF(MID(F5885,LEN(F5885)-2,1)="5","Anklet","")))))</x:f>
        <x:v>Earring</x:v>
      </x:c>
      <x:c r="H5885" s="240">
        <x:v>1</x:v>
      </x:c>
      <x:c r="I5885" s="495"/>
    </x:row>
    <x:row r="5886" spans="5:5">
      <x:c r="E5886" s="240">
        <x:f>SUM(E5874:E5885)</x:f>
        <x:v>13</x:v>
      </x:c>
    </x:row>
    <x:row r="5887" spans="1:9">
      <x:c r="A5887" s="232">
        <x:v>46117</x:v>
      </x:c>
      <x:c r="B5887" s="499" t="s">
        <x:v>10367</x:v>
      </x:c>
      <x:c r="C5887" s="241" t="s">
        <x:v>6098</x:v>
      </x:c>
      <x:c r="D5887" s="240" t="s">
        <x:v>4007</x:v>
      </x:c>
      <x:c r="E5887" s="240">
        <x:v>1</x:v>
      </x:c>
      <x:c r="F5887" s="241" t="s">
        <x:v>9188</x:v>
      </x:c>
      <x:c r="G5887" s="240" t="str">
        <x:f>IF(MID(F5887,LEN(F5887)-2,1)="1","Earring",IF(MID(F5887,LEN(F5887)-2,1)="2","Necklace",IF(MID(F5887,LEN(F5887)-2,1)="3","Bracelet",IF(MID(F5887,LEN(F5887)-2,1)="4","Ring",IF(MID(F5887,LEN(F5887)-2,1)="5","Anklet","")))))</x:f>
        <x:v>Earring</x:v>
      </x:c>
      <x:c r="H5887" s="240">
        <x:v>1</x:v>
      </x:c>
      <x:c r="I5887" s="495" t="s">
        <x:v>6487</x:v>
      </x:c>
    </x:row>
    <x:row r="5888" spans="3:9">
      <x:c r="C5888" s="241" t="s">
        <x:v>2658</x:v>
      </x:c>
      <x:c r="D5888" s="240" t="str">
        <x:f t="shared" ref="D5888:D5895" si="200">IF(MID(C5888,LEN(C5888)-2,1)="1","Earring",IF(MID(C5888,LEN(C5888)-2,1)="2","Necklace",IF(MID(C5888,LEN(C5888)-2,1)="3","Bracelet",IF(MID(C5888,LEN(C5888)-2,1)="4","Ring",IF(MID(C5888,LEN(C5888)-2,1)="5","Anklet","")))))</x:f>
        <x:v>Bracelet</x:v>
      </x:c>
      <x:c r="E5888" s="240">
        <x:v>1</x:v>
      </x:c>
      <x:c r="F5888" s="241" t="s">
        <x:v>12329</x:v>
      </x:c>
      <x:c r="G5888" s="240" t="str">
        <x:f>IF(MID(F5888,LEN(F5888)-2,1)="1","Earring",IF(MID(F5888,LEN(F5888)-2,1)="2","Necklace",IF(MID(F5888,LEN(F5888)-2,1)="3","Bracelet",IF(MID(F5888,LEN(F5888)-2,1)="4","Ring",IF(MID(F5888,LEN(F5888)-2,1)="5","Anklet","")))))</x:f>
        <x:v>Earring</x:v>
      </x:c>
      <x:c r="H5888" s="240">
        <x:v>1</x:v>
      </x:c>
      <x:c r="I5888" s="495" t="s">
        <x:v>6487</x:v>
      </x:c>
    </x:row>
    <x:row r="5889" spans="3:9">
      <x:c r="C5889" s="241" t="s">
        <x:v>12408</x:v>
      </x:c>
      <x:c r="D5889" s="240" t="str">
        <x:f t="shared" si="200"/>
        <x:v>Bracelet</x:v>
      </x:c>
      <x:c r="E5889" s="240">
        <x:v>1</x:v>
      </x:c>
      <x:c r="F5889" s="241" t="s">
        <x:v>2658</x:v>
      </x:c>
      <x:c r="G5889" s="240" t="str">
        <x:f>IF(MID(F5889,LEN(F5889)-2,1)="1","Earring",IF(MID(F5889,LEN(F5889)-2,1)="2","Necklace",IF(MID(F5889,LEN(F5889)-2,1)="3","Bracelet",IF(MID(F5889,LEN(F5889)-2,1)="4","Ring",IF(MID(F5889,LEN(F5889)-2,1)="5","Anklet","")))))</x:f>
        <x:v>Bracelet</x:v>
      </x:c>
      <x:c r="H5889" s="240">
        <x:v>1</x:v>
      </x:c>
      <x:c r="I5889" s="495"/>
    </x:row>
    <x:row r="5890" spans="3:9">
      <x:c r="C5890" s="241" t="s">
        <x:v>9188</x:v>
      </x:c>
      <x:c r="D5890" s="240" t="str">
        <x:f t="shared" si="200"/>
        <x:v>Earring</x:v>
      </x:c>
      <x:c r="E5890" s="240">
        <x:v>1</x:v>
      </x:c>
      <x:c r="F5890" s="241" t="s">
        <x:v>11138</x:v>
      </x:c>
      <x:c r="G5890" s="240" t="str">
        <x:f>IF(MID(F5890,LEN(F5890)-2,1)="1","Earring",IF(MID(F5890,LEN(F5890)-2,1)="2","Necklace",IF(MID(F5890,LEN(F5890)-2,1)="3","Bracelet",IF(MID(F5890,LEN(F5890)-2,1)="4","Ring",IF(MID(F5890,LEN(F5890)-2,1)="5","Anklet","")))))</x:f>
        <x:v>Earring</x:v>
      </x:c>
      <x:c r="H5890" s="240">
        <x:v>1</x:v>
      </x:c>
      <x:c r="I5890" s="495"/>
    </x:row>
    <x:row r="5891" spans="3:9">
      <x:c r="C5891" s="241" t="s">
        <x:v>12329</x:v>
      </x:c>
      <x:c r="D5891" s="240" t="str">
        <x:f t="shared" si="200"/>
        <x:v>Earring</x:v>
      </x:c>
      <x:c r="E5891" s="240">
        <x:v>1</x:v>
      </x:c>
      <x:c r="F5891" s="241" t="s">
        <x:v>12485</x:v>
      </x:c>
      <x:c r="G5891" s="240" t="str">
        <x:f>IF(MID(F5891,LEN(F5891)-2,1)="1","Earring",IF(MID(F5891,LEN(F5891)-2,1)="2","Necklace",IF(MID(F5891,LEN(F5891)-2,1)="3","Bracelet",IF(MID(F5891,LEN(F5891)-2,1)="4","Ring",IF(MID(F5891,LEN(F5891)-2,1)="5","Anklet","")))))</x:f>
        <x:v>Earring</x:v>
      </x:c>
      <x:c r="H5891" s="240">
        <x:v>1</x:v>
      </x:c>
      <x:c r="I5891" s="495"/>
    </x:row>
    <x:row r="5892" spans="3:9">
      <x:c r="C5892" s="241" t="s">
        <x:v>11138</x:v>
      </x:c>
      <x:c r="D5892" s="240" t="str">
        <x:f t="shared" si="200"/>
        <x:v>Earring</x:v>
      </x:c>
      <x:c r="E5892" s="240">
        <x:v>1</x:v>
      </x:c>
      <x:c r="F5892" s="241" t="s">
        <x:v>6228</x:v>
      </x:c>
      <x:c r="G5892" s="240" t="str">
        <x:f>IF(MID(F5892,LEN(F5892)-2,1)="1","Earring",IF(MID(F5892,LEN(F5892)-2,1)="2","Necklace",IF(MID(F5892,LEN(F5892)-2,1)="3","Bracelet",IF(MID(F5892,LEN(F5892)-2,1)="4","Ring",IF(MID(F5892,LEN(F5892)-2,1)="5","Anklet","")))))</x:f>
        <x:v>Earring</x:v>
      </x:c>
      <x:c r="H5892" s="240">
        <x:v>1</x:v>
      </x:c>
      <x:c r="I5892" s="495"/>
    </x:row>
    <x:row r="5893" spans="3:9">
      <x:c r="C5893" s="241" t="s">
        <x:v>12485</x:v>
      </x:c>
      <x:c r="D5893" s="240" t="str">
        <x:f t="shared" si="200"/>
        <x:v>Earring</x:v>
      </x:c>
      <x:c r="E5893" s="240">
        <x:v>1</x:v>
      </x:c>
      <x:c r="F5893" s="241" t="s">
        <x:v>9030</x:v>
      </x:c>
      <x:c r="G5893" s="240" t="str">
        <x:f>IF(MID(F5893,LEN(F5893)-2,1)="1","Earring",IF(MID(F5893,LEN(F5893)-2,1)="2","Necklace",IF(MID(F5893,LEN(F5893)-2,1)="3","Bracelet",IF(MID(F5893,LEN(F5893)-2,1)="4","Ring",IF(MID(F5893,LEN(F5893)-2,1)="5","Anklet","")))))</x:f>
        <x:v>Earring</x:v>
      </x:c>
      <x:c r="H5893" s="240">
        <x:v>1</x:v>
      </x:c>
      <x:c r="I5893" s="495" t="s">
        <x:v>6487</x:v>
      </x:c>
    </x:row>
    <x:row r="5894" spans="3:9">
      <x:c r="C5894" s="241" t="s">
        <x:v>6228</x:v>
      </x:c>
      <x:c r="D5894" s="240" t="str">
        <x:f t="shared" si="200"/>
        <x:v>Earring</x:v>
      </x:c>
      <x:c r="E5894" s="240">
        <x:v>1</x:v>
      </x:c>
      <x:c r="F5894" s="241" t="s">
        <x:v>12408</x:v>
      </x:c>
      <x:c r="G5894" s="240" t="str">
        <x:f>IF(MID(F5894,LEN(F5894)-2,1)="1","Earring",IF(MID(F5894,LEN(F5894)-2,1)="2","Necklace",IF(MID(F5894,LEN(F5894)-2,1)="3","Bracelet",IF(MID(F5894,LEN(F5894)-2,1)="4","Ring",IF(MID(F5894,LEN(F5894)-2,1)="5","Anklet","")))))</x:f>
        <x:v>Bracelet</x:v>
      </x:c>
      <x:c r="H5894" s="240">
        <x:v>1</x:v>
      </x:c>
      <x:c r="I5894" s="495" t="s">
        <x:v>10339</x:v>
      </x:c>
    </x:row>
    <x:row r="5895" spans="3:9">
      <x:c r="C5895" s="241" t="s">
        <x:v>9030</x:v>
      </x:c>
      <x:c r="D5895" s="240" t="str">
        <x:f t="shared" si="200"/>
        <x:v>Earring</x:v>
      </x:c>
      <x:c r="E5895" s="240">
        <x:v>1</x:v>
      </x:c>
      <x:c r="F5895" s="241" t="s">
        <x:v>6098</x:v>
      </x:c>
      <x:c r="G5895" s="240" t="s">
        <x:v>4007</x:v>
      </x:c>
      <x:c r="H5895" s="240">
        <x:v>1</x:v>
      </x:c>
      <x:c r="I5895" s="495"/>
    </x:row>
    <x:row r="5896" spans="5:5">
      <x:c r="E5896" s="240">
        <x:f>SUM(E5887:E5895)</x:f>
        <x:v>9</x:v>
      </x:c>
    </x:row>
    <x:row r="5897" spans="1:9">
      <x:c r="A5897" s="232">
        <x:v>46118</x:v>
      </x:c>
      <x:c r="B5897" s="499" t="s">
        <x:v>10315</x:v>
      </x:c>
      <x:c r="C5897" s="241" t="s">
        <x:v>6139</x:v>
      </x:c>
      <x:c r="D5897" s="240" t="str">
        <x:f t="shared" ref="D5897:D5900" si="201">IF(MID(C5897,LEN(C5897)-2,1)="1","Earring",IF(MID(C5897,LEN(C5897)-2,1)="2","Necklace",IF(MID(C5897,LEN(C5897)-2,1)="3","Bracelet",IF(MID(C5897,LEN(C5897)-2,1)="4","Ring",IF(MID(C5897,LEN(C5897)-2,1)="5","Anklet","")))))</x:f>
        <x:v>Bracelet</x:v>
      </x:c>
      <x:c r="E5897" s="240">
        <x:v>1</x:v>
      </x:c>
      <x:c r="F5897" s="241" t="s">
        <x:v>6139</x:v>
      </x:c>
      <x:c r="G5897" s="240" t="str">
        <x:f>IF(MID(F5897,LEN(F5897)-2,1)="1","Earring",IF(MID(F5897,LEN(F5897)-2,1)="2","Necklace",IF(MID(F5897,LEN(F5897)-2,1)="3","Bracelet",IF(MID(F5897,LEN(F5897)-2,1)="4","Ring",IF(MID(F5897,LEN(F5897)-2,1)="5","Anklet","")))))</x:f>
        <x:v>Bracelet</x:v>
      </x:c>
      <x:c r="H5897" s="240">
        <x:v>1</x:v>
      </x:c>
      <x:c r="I5897" s="495"/>
    </x:row>
    <x:row r="5898" spans="3:9">
      <x:c r="C5898" s="241" t="s">
        <x:v>6169</x:v>
      </x:c>
      <x:c r="D5898" s="240" t="str">
        <x:f t="shared" si="201"/>
        <x:v>Earring</x:v>
      </x:c>
      <x:c r="E5898" s="240">
        <x:v>1</x:v>
      </x:c>
      <x:c r="F5898" s="241" t="s">
        <x:v>6169</x:v>
      </x:c>
      <x:c r="G5898" s="240" t="str">
        <x:f>IF(MID(F5898,LEN(F5898)-2,1)="1","Earring",IF(MID(F5898,LEN(F5898)-2,1)="2","Necklace",IF(MID(F5898,LEN(F5898)-2,1)="3","Bracelet",IF(MID(F5898,LEN(F5898)-2,1)="4","Ring",IF(MID(F5898,LEN(F5898)-2,1)="5","Anklet","")))))</x:f>
        <x:v>Earring</x:v>
      </x:c>
      <x:c r="H5898" s="240">
        <x:v>1</x:v>
      </x:c>
      <x:c r="I5898" s="495"/>
    </x:row>
    <x:row r="5899" spans="3:9">
      <x:c r="C5899" s="241" t="s">
        <x:v>9305</x:v>
      </x:c>
      <x:c r="D5899" s="240" t="str">
        <x:f t="shared" si="201"/>
        <x:v>Necklace</x:v>
      </x:c>
      <x:c r="E5899" s="240">
        <x:v>1</x:v>
      </x:c>
      <x:c r="F5899" s="241" t="s">
        <x:v>9305</x:v>
      </x:c>
      <x:c r="G5899" s="240" t="str">
        <x:f>IF(MID(F5899,LEN(F5899)-2,1)="1","Earring",IF(MID(F5899,LEN(F5899)-2,1)="2","Necklace",IF(MID(F5899,LEN(F5899)-2,1)="3","Bracelet",IF(MID(F5899,LEN(F5899)-2,1)="4","Ring",IF(MID(F5899,LEN(F5899)-2,1)="5","Anklet","")))))</x:f>
        <x:v>Necklace</x:v>
      </x:c>
      <x:c r="H5899" s="240">
        <x:v>1</x:v>
      </x:c>
      <x:c r="I5899" s="495" t="s">
        <x:v>6487</x:v>
      </x:c>
    </x:row>
    <x:row r="5900" spans="3:9">
      <x:c r="C5900" s="241" t="s">
        <x:v>4533</x:v>
      </x:c>
      <x:c r="D5900" s="240" t="str">
        <x:f t="shared" si="201"/>
        <x:v>Ring</x:v>
      </x:c>
      <x:c r="E5900" s="240">
        <x:v>1</x:v>
      </x:c>
      <x:c r="F5900" s="241" t="s">
        <x:v>4533</x:v>
      </x:c>
      <x:c r="G5900" s="240" t="str">
        <x:f>IF(MID(F5900,LEN(F5900)-2,1)="1","Earring",IF(MID(F5900,LEN(F5900)-2,1)="2","Necklace",IF(MID(F5900,LEN(F5900)-2,1)="3","Bracelet",IF(MID(F5900,LEN(F5900)-2,1)="4","Ring",IF(MID(F5900,LEN(F5900)-2,1)="5","Anklet","")))))</x:f>
        <x:v>Ring</x:v>
      </x:c>
      <x:c r="H5900" s="240">
        <x:v>1</x:v>
      </x:c>
      <x:c r="I5900" s="495"/>
    </x:row>
    <x:row r="5901" spans="5:5">
      <x:c r="E5901" s="240">
        <x:f>SUM(E5897:E5900)</x:f>
        <x:v>4</x:v>
      </x:c>
    </x:row>
    <x:row r="5902" spans="1:9">
      <x:c r="A5902" s="232">
        <x:v>46119</x:v>
      </x:c>
      <x:c r="B5902" s="499" t="s">
        <x:v>10377</x:v>
      </x:c>
      <x:c r="C5902" s="241" t="s">
        <x:v>5740</x:v>
      </x:c>
      <x:c r="D5902" s="240" t="str">
        <x:f t="shared" ref="D5902:D5906" si="202">IF(MID(C5902,LEN(C5902)-2,1)="1","Earring",IF(MID(C5902,LEN(C5902)-2,1)="2","Necklace",IF(MID(C5902,LEN(C5902)-2,1)="3","Bracelet",IF(MID(C5902,LEN(C5902)-2,1)="4","Ring",IF(MID(C5902,LEN(C5902)-2,1)="5","Anklet","")))))</x:f>
        <x:v>Anklet</x:v>
      </x:c>
      <x:c r="E5902" s="240">
        <x:v>1</x:v>
      </x:c>
      <x:c r="F5902" s="241" t="s">
        <x:v>12767</x:v>
      </x:c>
      <x:c r="G5902" s="240" t="str">
        <x:f>IF(MID(F5902,LEN(F5902)-2,1)="1","Earring",IF(MID(F5902,LEN(F5902)-2,1)="2","Necklace",IF(MID(F5902,LEN(F5902)-2,1)="3","Bracelet",IF(MID(F5902,LEN(F5902)-2,1)="4","Ring",IF(MID(F5902,LEN(F5902)-2,1)="5","Anklet","")))))</x:f>
        <x:v>Anklet</x:v>
      </x:c>
      <x:c r="H5902" s="240">
        <x:v>1</x:v>
      </x:c>
      <x:c r="I5902" s="495" t="s">
        <x:v>10339</x:v>
      </x:c>
    </x:row>
    <x:row r="5903" spans="3:9">
      <x:c r="C5903" s="241" t="s">
        <x:v>8923</x:v>
      </x:c>
      <x:c r="D5903" s="240" t="s">
        <x:v>4007</x:v>
      </x:c>
      <x:c r="E5903" s="240">
        <x:v>1</x:v>
      </x:c>
      <x:c r="F5903" s="241" t="s">
        <x:v>8923</x:v>
      </x:c>
      <x:c r="G5903" s="240" t="s">
        <x:v>4007</x:v>
      </x:c>
      <x:c r="H5903" s="240">
        <x:v>1</x:v>
      </x:c>
      <x:c r="I5903" s="495" t="s">
        <x:v>6487</x:v>
      </x:c>
    </x:row>
    <x:row r="5904" spans="3:9">
      <x:c r="C5904" s="241" t="s">
        <x:v>8385</x:v>
      </x:c>
      <x:c r="D5904" s="240" t="str">
        <x:f t="shared" si="202"/>
        <x:v>Earring</x:v>
      </x:c>
      <x:c r="E5904" s="240">
        <x:v>1</x:v>
      </x:c>
      <x:c r="F5904" s="241" t="s">
        <x:v>9078</x:v>
      </x:c>
      <x:c r="G5904" s="240" t="str">
        <x:f>IF(MID(F5904,LEN(F5904)-2,1)="1","Earring",IF(MID(F5904,LEN(F5904)-2,1)="2","Necklace",IF(MID(F5904,LEN(F5904)-2,1)="3","Bracelet",IF(MID(F5904,LEN(F5904)-2,1)="4","Ring",IF(MID(F5904,LEN(F5904)-2,1)="5","Anklet","")))))</x:f>
        <x:v>Necklace</x:v>
      </x:c>
      <x:c r="H5904" s="240">
        <x:v>1</x:v>
      </x:c>
      <x:c r="I5904" s="495"/>
    </x:row>
    <x:row r="5905" spans="3:9">
      <x:c r="C5905" s="241" t="s">
        <x:v>9078</x:v>
      </x:c>
      <x:c r="D5905" s="240" t="str">
        <x:f t="shared" si="202"/>
        <x:v>Necklace</x:v>
      </x:c>
      <x:c r="E5905" s="240">
        <x:v>1</x:v>
      </x:c>
      <x:c r="F5905" s="241" t="s">
        <x:v>8385</x:v>
      </x:c>
      <x:c r="G5905" s="240" t="str">
        <x:f>IF(MID(F5905,LEN(F5905)-2,1)="1","Earring",IF(MID(F5905,LEN(F5905)-2,1)="2","Necklace",IF(MID(F5905,LEN(F5905)-2,1)="3","Bracelet",IF(MID(F5905,LEN(F5905)-2,1)="4","Ring",IF(MID(F5905,LEN(F5905)-2,1)="5","Anklet","")))))</x:f>
        <x:v>Earring</x:v>
      </x:c>
      <x:c r="H5905" s="240">
        <x:v>1</x:v>
      </x:c>
      <x:c r="I5905" s="495"/>
    </x:row>
    <x:row r="5906" spans="3:9">
      <x:c r="C5906" s="241" t="s">
        <x:v>8552</x:v>
      </x:c>
      <x:c r="D5906" s="240" t="str">
        <x:f t="shared" si="202"/>
        <x:v>Necklace</x:v>
      </x:c>
      <x:c r="E5906" s="240">
        <x:v>1</x:v>
      </x:c>
      <x:c r="F5906" s="241" t="s">
        <x:v>8552</x:v>
      </x:c>
      <x:c r="G5906" s="240" t="str">
        <x:f>IF(MID(F5906,LEN(F5906)-2,1)="1","Earring",IF(MID(F5906,LEN(F5906)-2,1)="2","Necklace",IF(MID(F5906,LEN(F5906)-2,1)="3","Bracelet",IF(MID(F5906,LEN(F5906)-2,1)="4","Ring",IF(MID(F5906,LEN(F5906)-2,1)="5","Anklet","")))))</x:f>
        <x:v>Necklace</x:v>
      </x:c>
      <x:c r="H5906" s="240">
        <x:v>1</x:v>
      </x:c>
      <x:c r="I5906" s="495" t="s">
        <x:v>6487</x:v>
      </x:c>
    </x:row>
    <x:row r="5907" spans="5:5">
      <x:c r="E5907" s="240">
        <x:f>SUM(E5902:E5906)</x:f>
        <x:v>5</x:v>
      </x:c>
    </x:row>
    <x:row r="5908" spans="1:9">
      <x:c r="A5908" s="232">
        <x:v>46120</x:v>
      </x:c>
      <x:c r="B5908" s="499" t="s">
        <x:v>10352</x:v>
      </x:c>
      <x:c r="C5908" s="241" t="s">
        <x:v>8545</x:v>
      </x:c>
      <x:c r="D5908" s="240" t="str">
        <x:f t="shared" ref="D5908:D5912" si="203">IF(MID(C5908,LEN(C5908)-2,1)="1","Earring",IF(MID(C5908,LEN(C5908)-2,1)="2","Necklace",IF(MID(C5908,LEN(C5908)-2,1)="3","Bracelet",IF(MID(C5908,LEN(C5908)-2,1)="4","Ring",IF(MID(C5908,LEN(C5908)-2,1)="5","Anklet","")))))</x:f>
        <x:v>Bracelet</x:v>
      </x:c>
      <x:c r="E5908" s="240">
        <x:v>1</x:v>
      </x:c>
      <x:c r="F5908" s="241" t="s">
        <x:v>8545</x:v>
      </x:c>
      <x:c r="G5908" s="240" t="str">
        <x:f>IF(MID(F5908,LEN(F5908)-2,1)="1","Earring",IF(MID(F5908,LEN(F5908)-2,1)="2","Necklace",IF(MID(F5908,LEN(F5908)-2,1)="3","Bracelet",IF(MID(F5908,LEN(F5908)-2,1)="4","Ring",IF(MID(F5908,LEN(F5908)-2,1)="5","Anklet","")))))</x:f>
        <x:v>Bracelet</x:v>
      </x:c>
      <x:c r="H5908" s="240">
        <x:v>1</x:v>
      </x:c>
      <x:c r="I5908" s="495" t="s">
        <x:v>10339</x:v>
      </x:c>
    </x:row>
    <x:row r="5909" spans="3:9">
      <x:c r="C5909" s="241" t="s">
        <x:v>4475</x:v>
      </x:c>
      <x:c r="D5909" s="240" t="str">
        <x:f t="shared" si="203"/>
        <x:v>Bracelet</x:v>
      </x:c>
      <x:c r="E5909" s="240">
        <x:v>1</x:v>
      </x:c>
      <x:c r="F5909" s="241" t="s">
        <x:v>4475</x:v>
      </x:c>
      <x:c r="G5909" s="240" t="str">
        <x:f>IF(MID(F5909,LEN(F5909)-2,1)="1","Earring",IF(MID(F5909,LEN(F5909)-2,1)="2","Necklace",IF(MID(F5909,LEN(F5909)-2,1)="3","Bracelet",IF(MID(F5909,LEN(F5909)-2,1)="4","Ring",IF(MID(F5909,LEN(F5909)-2,1)="5","Anklet","")))))</x:f>
        <x:v>Bracelet</x:v>
      </x:c>
      <x:c r="H5909" s="240">
        <x:v>1</x:v>
      </x:c>
      <x:c r="I5909" s="495" t="s">
        <x:v>10339</x:v>
      </x:c>
    </x:row>
    <x:row r="5910" spans="3:9">
      <x:c r="C5910" s="241" t="s">
        <x:v>8407</x:v>
      </x:c>
      <x:c r="D5910" s="240" t="str">
        <x:f t="shared" si="203"/>
        <x:v>Earring</x:v>
      </x:c>
      <x:c r="E5910" s="240">
        <x:v>1</x:v>
      </x:c>
      <x:c r="F5910" s="241" t="s">
        <x:v>8130</x:v>
      </x:c>
      <x:c r="G5910" s="240" t="str">
        <x:f>IF(MID(F5910,LEN(F5910)-2,1)="1","Earring",IF(MID(F5910,LEN(F5910)-2,1)="2","Necklace",IF(MID(F5910,LEN(F5910)-2,1)="3","Bracelet",IF(MID(F5910,LEN(F5910)-2,1)="4","Ring",IF(MID(F5910,LEN(F5910)-2,1)="5","Anklet","")))))</x:f>
        <x:v>Ring</x:v>
      </x:c>
      <x:c r="H5910" s="240">
        <x:v>1</x:v>
      </x:c>
      <x:c r="I5910" s="495"/>
    </x:row>
    <x:row r="5911" spans="3:9">
      <x:c r="C5911" s="241" t="s">
        <x:v>8130</x:v>
      </x:c>
      <x:c r="D5911" s="240" t="str">
        <x:f t="shared" si="203"/>
        <x:v>Ring</x:v>
      </x:c>
      <x:c r="E5911" s="240">
        <x:v>1</x:v>
      </x:c>
      <x:c r="F5911" s="241" t="s">
        <x:v>11580</x:v>
      </x:c>
      <x:c r="G5911" s="240" t="str">
        <x:f>IF(MID(F5911,LEN(F5911)-2,1)="1","Earring",IF(MID(F5911,LEN(F5911)-2,1)="2","Necklace",IF(MID(F5911,LEN(F5911)-2,1)="3","Bracelet",IF(MID(F5911,LEN(F5911)-2,1)="4","Ring",IF(MID(F5911,LEN(F5911)-2,1)="5","Anklet","")))))</x:f>
        <x:v>Ring</x:v>
      </x:c>
      <x:c r="H5911" s="240">
        <x:v>1</x:v>
      </x:c>
      <x:c r="I5911" s="495" t="s">
        <x:v>6487</x:v>
      </x:c>
    </x:row>
    <x:row r="5912" spans="3:9">
      <x:c r="C5912" s="241" t="s">
        <x:v>11580</x:v>
      </x:c>
      <x:c r="D5912" s="240" t="str">
        <x:f t="shared" si="203"/>
        <x:v>Ring</x:v>
      </x:c>
      <x:c r="E5912" s="240">
        <x:v>1</x:v>
      </x:c>
      <x:c r="F5912" s="241" t="s">
        <x:v>8407</x:v>
      </x:c>
      <x:c r="G5912" s="240" t="str">
        <x:f>IF(MID(F5912,LEN(F5912)-2,1)="1","Earring",IF(MID(F5912,LEN(F5912)-2,1)="2","Necklace",IF(MID(F5912,LEN(F5912)-2,1)="3","Bracelet",IF(MID(F5912,LEN(F5912)-2,1)="4","Ring",IF(MID(F5912,LEN(F5912)-2,1)="5","Anklet","")))))</x:f>
        <x:v>Earring</x:v>
      </x:c>
      <x:c r="H5912" s="240">
        <x:v>1</x:v>
      </x:c>
      <x:c r="I5912" s="495"/>
    </x:row>
    <x:row r="5913" spans="5:5">
      <x:c r="E5913" s="240">
        <x:f>SUM(E5908:E5912)</x:f>
        <x:v>5</x:v>
      </x:c>
    </x:row>
    <x:row r="5914" spans="1:9">
      <x:c r="A5914" s="232">
        <x:v>46121</x:v>
      </x:c>
      <x:c r="B5914" s="499" t="s">
        <x:v>10335</x:v>
      </x:c>
      <x:c r="C5914" s="241" t="s">
        <x:v>4458</x:v>
      </x:c>
      <x:c r="D5914" s="240" t="str">
        <x:f t="shared" ref="D5914:D5920" si="204">IF(MID(C5914,LEN(C5914)-2,1)="1","Earring",IF(MID(C5914,LEN(C5914)-2,1)="2","Necklace",IF(MID(C5914,LEN(C5914)-2,1)="3","Bracelet",IF(MID(C5914,LEN(C5914)-2,1)="4","Ring",IF(MID(C5914,LEN(C5914)-2,1)="5","Anklet","")))))</x:f>
        <x:v>Anklet</x:v>
      </x:c>
      <x:c r="E5914" s="240">
        <x:v>1</x:v>
      </x:c>
      <x:c r="F5914" s="241" t="s">
        <x:v>11476</x:v>
      </x:c>
      <x:c r="G5914" s="240" t="str">
        <x:f>IF(MID(F5914,LEN(F5914)-2,1)="1","Earring",IF(MID(F5914,LEN(F5914)-2,1)="2","Necklace",IF(MID(F5914,LEN(F5914)-2,1)="3","Bracelet",IF(MID(F5914,LEN(F5914)-2,1)="4","Ring",IF(MID(F5914,LEN(F5914)-2,1)="5","Anklet","")))))</x:f>
        <x:v>Ring</x:v>
      </x:c>
      <x:c r="H5914" s="240">
        <x:v>1</x:v>
      </x:c>
      <x:c r="I5914" s="495"/>
    </x:row>
    <x:row r="5915" spans="3:9">
      <x:c r="C5915" s="241" t="s">
        <x:v>9097</x:v>
      </x:c>
      <x:c r="D5915" s="240" t="str">
        <x:f t="shared" si="204"/>
        <x:v>Bracelet</x:v>
      </x:c>
      <x:c r="E5915" s="240">
        <x:v>1</x:v>
      </x:c>
      <x:c r="F5915" s="241" t="s">
        <x:v>1965</x:v>
      </x:c>
      <x:c r="G5915" s="240" t="str">
        <x:f>IF(MID(F5915,LEN(F5915)-2,1)="1","Earring",IF(MID(F5915,LEN(F5915)-2,1)="2","Necklace",IF(MID(F5915,LEN(F5915)-2,1)="3","Bracelet",IF(MID(F5915,LEN(F5915)-2,1)="4","Ring",IF(MID(F5915,LEN(F5915)-2,1)="5","Anklet","")))))</x:f>
        <x:v>Necklace</x:v>
      </x:c>
      <x:c r="H5915" s="240">
        <x:v>1</x:v>
      </x:c>
      <x:c r="I5915" s="495"/>
    </x:row>
    <x:row r="5916" spans="3:9">
      <x:c r="C5916" s="241" t="s">
        <x:v>8977</x:v>
      </x:c>
      <x:c r="D5916" s="240" t="s">
        <x:v>9210</x:v>
      </x:c>
      <x:c r="E5916" s="240">
        <x:v>1</x:v>
      </x:c>
      <x:c r="F5916" s="241" t="s">
        <x:v>4458</x:v>
      </x:c>
      <x:c r="G5916" s="240" t="str">
        <x:f>IF(MID(F5916,LEN(F5916)-2,1)="1","Earring",IF(MID(F5916,LEN(F5916)-2,1)="2","Necklace",IF(MID(F5916,LEN(F5916)-2,1)="3","Bracelet",IF(MID(F5916,LEN(F5916)-2,1)="4","Ring",IF(MID(F5916,LEN(F5916)-2,1)="5","Anklet","")))))</x:f>
        <x:v>Anklet</x:v>
      </x:c>
      <x:c r="H5916" s="240">
        <x:v>1</x:v>
      </x:c>
      <x:c r="I5916" s="495"/>
    </x:row>
    <x:row r="5917" spans="3:9">
      <x:c r="C5917" s="241" t="s">
        <x:v>4516</x:v>
      </x:c>
      <x:c r="D5917" s="240" t="s">
        <x:v>9210</x:v>
      </x:c>
      <x:c r="E5917" s="240">
        <x:v>1</x:v>
      </x:c>
      <x:c r="F5917" s="241" t="s">
        <x:v>9097</x:v>
      </x:c>
      <x:c r="G5917" s="240" t="str">
        <x:f>IF(MID(F5917,LEN(F5917)-2,1)="1","Earring",IF(MID(F5917,LEN(F5917)-2,1)="2","Necklace",IF(MID(F5917,LEN(F5917)-2,1)="3","Bracelet",IF(MID(F5917,LEN(F5917)-2,1)="4","Ring",IF(MID(F5917,LEN(F5917)-2,1)="5","Anklet","")))))</x:f>
        <x:v>Bracelet</x:v>
      </x:c>
      <x:c r="H5917" s="240">
        <x:v>1</x:v>
      </x:c>
      <x:c r="I5917" s="495"/>
    </x:row>
    <x:row r="5918" spans="3:9">
      <x:c r="C5918" s="241" t="s">
        <x:v>4407</x:v>
      </x:c>
      <x:c r="D5918" s="240" t="str">
        <x:f t="shared" si="204"/>
        <x:v>Necklace</x:v>
      </x:c>
      <x:c r="E5918" s="240">
        <x:v>1</x:v>
      </x:c>
      <x:c r="F5918" s="241" t="s">
        <x:v>8977</x:v>
      </x:c>
      <x:c r="G5918" s="240" t="s">
        <x:v>9210</x:v>
      </x:c>
      <x:c r="H5918" s="240">
        <x:v>1</x:v>
      </x:c>
      <x:c r="I5918" s="495" t="s">
        <x:v>10339</x:v>
      </x:c>
    </x:row>
    <x:row r="5919" spans="3:9">
      <x:c r="C5919" s="241" t="s">
        <x:v>1965</x:v>
      </x:c>
      <x:c r="D5919" s="240" t="str">
        <x:f t="shared" si="204"/>
        <x:v>Necklace</x:v>
      </x:c>
      <x:c r="E5919" s="240">
        <x:v>1</x:v>
      </x:c>
      <x:c r="F5919" s="241" t="s">
        <x:v>4516</x:v>
      </x:c>
      <x:c r="G5919" s="240" t="s">
        <x:v>9210</x:v>
      </x:c>
      <x:c r="H5919" s="240">
        <x:v>1</x:v>
      </x:c>
      <x:c r="I5919" s="495"/>
    </x:row>
    <x:row r="5920" spans="3:9">
      <x:c r="C5920" s="241" t="s">
        <x:v>11476</x:v>
      </x:c>
      <x:c r="D5920" s="240" t="str">
        <x:f t="shared" si="204"/>
        <x:v>Ring</x:v>
      </x:c>
      <x:c r="E5920" s="240">
        <x:v>1</x:v>
      </x:c>
      <x:c r="F5920" s="241" t="s">
        <x:v>4407</x:v>
      </x:c>
      <x:c r="G5920" s="240" t="str">
        <x:f>IF(MID(F5920,LEN(F5920)-2,1)="1","Earring",IF(MID(F5920,LEN(F5920)-2,1)="2","Necklace",IF(MID(F5920,LEN(F5920)-2,1)="3","Bracelet",IF(MID(F5920,LEN(F5920)-2,1)="4","Ring",IF(MID(F5920,LEN(F5920)-2,1)="5","Anklet","")))))</x:f>
        <x:v>Necklace</x:v>
      </x:c>
      <x:c r="H5920" s="240">
        <x:v>1</x:v>
      </x:c>
      <x:c r="I5920" s="495"/>
    </x:row>
    <x:row r="5921" spans="5:5">
      <x:c r="E5921" s="240">
        <x:f>SUM(E5914:E5920)</x:f>
        <x:v>7</x:v>
      </x:c>
    </x:row>
    <x:row r="5922" spans="1:9">
      <x:c r="A5922" s="232">
        <x:v>46122</x:v>
      </x:c>
      <x:c r="B5922" s="499" t="s">
        <x:v>10292</x:v>
      </x:c>
      <x:c r="C5922" s="241" t="s">
        <x:v>7678</x:v>
      </x:c>
      <x:c r="D5922" s="240" t="str">
        <x:f t="shared" ref="D5922:D5931" si="205">IF(MID(C5922,LEN(C5922)-2,1)="1","Earring",IF(MID(C5922,LEN(C5922)-2,1)="2","Necklace",IF(MID(C5922,LEN(C5922)-2,1)="3","Bracelet",IF(MID(C5922,LEN(C5922)-2,1)="4","Ring",IF(MID(C5922,LEN(C5922)-2,1)="5","Anklet","")))))</x:f>
        <x:v>Bracelet</x:v>
      </x:c>
      <x:c r="E5922" s="240">
        <x:v>1</x:v>
      </x:c>
      <x:c r="F5922" s="241" t="s">
        <x:v>6075</x:v>
      </x:c>
      <x:c r="G5922" s="240" t="str">
        <x:f>IF(MID(F5922,LEN(F5922)-2,1)="1","Earring",IF(MID(F5922,LEN(F5922)-2,1)="2","Necklace",IF(MID(F5922,LEN(F5922)-2,1)="3","Bracelet",IF(MID(F5922,LEN(F5922)-2,1)="4","Ring",IF(MID(F5922,LEN(F5922)-2,1)="5","Anklet","")))))</x:f>
        <x:v>Necklace</x:v>
      </x:c>
      <x:c r="H5922" s="240">
        <x:v>1</x:v>
      </x:c>
      <x:c r="I5922" s="495" t="s">
        <x:v>10339</x:v>
      </x:c>
    </x:row>
    <x:row r="5923" spans="3:9">
      <x:c r="C5923" s="241" t="s">
        <x:v>9302</x:v>
      </x:c>
      <x:c r="D5923" s="240" t="str">
        <x:f t="shared" si="205"/>
        <x:v>Bracelet</x:v>
      </x:c>
      <x:c r="E5923" s="240">
        <x:v>1</x:v>
      </x:c>
      <x:c r="F5923" s="241" t="s">
        <x:v>7678</x:v>
      </x:c>
      <x:c r="G5923" s="240" t="str">
        <x:f>IF(MID(F5923,LEN(F5923)-2,1)="1","Earring",IF(MID(F5923,LEN(F5923)-2,1)="2","Necklace",IF(MID(F5923,LEN(F5923)-2,1)="3","Bracelet",IF(MID(F5923,LEN(F5923)-2,1)="4","Ring",IF(MID(F5923,LEN(F5923)-2,1)="5","Anklet","")))))</x:f>
        <x:v>Bracelet</x:v>
      </x:c>
      <x:c r="H5923" s="240">
        <x:v>1</x:v>
      </x:c>
      <x:c r="I5923" s="495"/>
    </x:row>
    <x:row r="5924" spans="3:9">
      <x:c r="C5924" s="241" t="s">
        <x:v>9097</x:v>
      </x:c>
      <x:c r="D5924" s="240" t="str">
        <x:f t="shared" si="205"/>
        <x:v>Bracelet</x:v>
      </x:c>
      <x:c r="E5924" s="240">
        <x:v>1</x:v>
      </x:c>
      <x:c r="F5924" s="241" t="s">
        <x:v>8946</x:v>
      </x:c>
      <x:c r="G5924" s="240" t="str">
        <x:f>IF(MID(F5924,LEN(F5924)-2,1)="1","Earring",IF(MID(F5924,LEN(F5924)-2,1)="2","Necklace",IF(MID(F5924,LEN(F5924)-2,1)="3","Bracelet",IF(MID(F5924,LEN(F5924)-2,1)="4","Ring",IF(MID(F5924,LEN(F5924)-2,1)="5","Anklet","")))))</x:f>
        <x:v>Ring</x:v>
      </x:c>
      <x:c r="H5924" s="240">
        <x:v>1</x:v>
      </x:c>
      <x:c r="I5924" s="495"/>
    </x:row>
    <x:row r="5925" spans="3:9">
      <x:c r="C5925" s="241" t="s">
        <x:v>5481</x:v>
      </x:c>
      <x:c r="D5925" s="240" t="str">
        <x:f t="shared" si="205"/>
        <x:v>Earring</x:v>
      </x:c>
      <x:c r="E5925" s="240">
        <x:v>1</x:v>
      </x:c>
      <x:c r="F5925" s="241" t="s">
        <x:v>5481</x:v>
      </x:c>
      <x:c r="G5925" s="240" t="str">
        <x:f>IF(MID(F5925,LEN(F5925)-2,1)="1","Earring",IF(MID(F5925,LEN(F5925)-2,1)="2","Necklace",IF(MID(F5925,LEN(F5925)-2,1)="3","Bracelet",IF(MID(F5925,LEN(F5925)-2,1)="4","Ring",IF(MID(F5925,LEN(F5925)-2,1)="5","Anklet","")))))</x:f>
        <x:v>Earring</x:v>
      </x:c>
      <x:c r="H5925" s="240">
        <x:v>1</x:v>
      </x:c>
      <x:c r="I5925" s="495"/>
    </x:row>
    <x:row r="5926" spans="3:9">
      <x:c r="C5926" s="241" t="s">
        <x:v>11779</x:v>
      </x:c>
      <x:c r="D5926" s="240" t="str">
        <x:f t="shared" si="205"/>
        <x:v>Earring</x:v>
      </x:c>
      <x:c r="E5926" s="240">
        <x:v>1</x:v>
      </x:c>
      <x:c r="F5926" s="241" t="s">
        <x:v>5650</x:v>
      </x:c>
      <x:c r="G5926" s="240" t="str">
        <x:f>IF(MID(F5926,LEN(F5926)-2,1)="1","Earring",IF(MID(F5926,LEN(F5926)-2,1)="2","Necklace",IF(MID(F5926,LEN(F5926)-2,1)="3","Bracelet",IF(MID(F5926,LEN(F5926)-2,1)="4","Ring",IF(MID(F5926,LEN(F5926)-2,1)="5","Anklet","")))))</x:f>
        <x:v>Ring</x:v>
      </x:c>
      <x:c r="H5926" s="240">
        <x:v>1</x:v>
      </x:c>
      <x:c r="I5926" s="495" t="s">
        <x:v>6487</x:v>
      </x:c>
    </x:row>
    <x:row r="5927" spans="3:9">
      <x:c r="C5927" s="241" t="s">
        <x:v>11810</x:v>
      </x:c>
      <x:c r="D5927" s="240" t="str">
        <x:f t="shared" si="205"/>
        <x:v>Earring</x:v>
      </x:c>
      <x:c r="E5927" s="240">
        <x:v>1</x:v>
      </x:c>
      <x:c r="F5927" s="241" t="s">
        <x:v>11779</x:v>
      </x:c>
      <x:c r="G5927" s="240" t="str">
        <x:f>IF(MID(F5927,LEN(F5927)-2,1)="1","Earring",IF(MID(F5927,LEN(F5927)-2,1)="2","Necklace",IF(MID(F5927,LEN(F5927)-2,1)="3","Bracelet",IF(MID(F5927,LEN(F5927)-2,1)="4","Ring",IF(MID(F5927,LEN(F5927)-2,1)="5","Anklet","")))))</x:f>
        <x:v>Earring</x:v>
      </x:c>
      <x:c r="H5927" s="240">
        <x:v>1</x:v>
      </x:c>
      <x:c r="I5927" s="495" t="s">
        <x:v>10339</x:v>
      </x:c>
    </x:row>
    <x:row r="5928" spans="3:9">
      <x:c r="C5928" s="241" t="s">
        <x:v>4516</x:v>
      </x:c>
      <x:c r="D5928" s="240" t="s">
        <x:v>9210</x:v>
      </x:c>
      <x:c r="E5928" s="240">
        <x:v>1</x:v>
      </x:c>
      <x:c r="F5928" s="241" t="s">
        <x:v>9302</x:v>
      </x:c>
      <x:c r="G5928" s="240" t="str">
        <x:f>IF(MID(F5928,LEN(F5928)-2,1)="1","Earring",IF(MID(F5928,LEN(F5928)-2,1)="2","Necklace",IF(MID(F5928,LEN(F5928)-2,1)="3","Bracelet",IF(MID(F5928,LEN(F5928)-2,1)="4","Ring",IF(MID(F5928,LEN(F5928)-2,1)="5","Anklet","")))))</x:f>
        <x:v>Bracelet</x:v>
      </x:c>
      <x:c r="H5928" s="240">
        <x:v>1</x:v>
      </x:c>
      <x:c r="I5928" s="495"/>
    </x:row>
    <x:row r="5929" spans="3:9">
      <x:c r="C5929" s="241" t="s">
        <x:v>6075</x:v>
      </x:c>
      <x:c r="D5929" s="240" t="str">
        <x:f t="shared" si="205"/>
        <x:v>Necklace</x:v>
      </x:c>
      <x:c r="E5929" s="240">
        <x:v>1</x:v>
      </x:c>
      <x:c r="F5929" s="241" t="s">
        <x:v>9097</x:v>
      </x:c>
      <x:c r="G5929" s="240" t="str">
        <x:f>IF(MID(F5929,LEN(F5929)-2,1)="1","Earring",IF(MID(F5929,LEN(F5929)-2,1)="2","Necklace",IF(MID(F5929,LEN(F5929)-2,1)="3","Bracelet",IF(MID(F5929,LEN(F5929)-2,1)="4","Ring",IF(MID(F5929,LEN(F5929)-2,1)="5","Anklet","")))))</x:f>
        <x:v>Bracelet</x:v>
      </x:c>
      <x:c r="H5929" s="240">
        <x:v>1</x:v>
      </x:c>
      <x:c r="I5929" s="495" t="s">
        <x:v>6487</x:v>
      </x:c>
    </x:row>
    <x:row r="5930" spans="3:9">
      <x:c r="C5930" s="241" t="s">
        <x:v>8946</x:v>
      </x:c>
      <x:c r="D5930" s="240" t="str">
        <x:f t="shared" si="205"/>
        <x:v>Ring</x:v>
      </x:c>
      <x:c r="E5930" s="240">
        <x:v>1</x:v>
      </x:c>
      <x:c r="F5930" s="241" t="s">
        <x:v>11810</x:v>
      </x:c>
      <x:c r="G5930" s="240" t="str">
        <x:f>IF(MID(F5930,LEN(F5930)-2,1)="1","Earring",IF(MID(F5930,LEN(F5930)-2,1)="2","Necklace",IF(MID(F5930,LEN(F5930)-2,1)="3","Bracelet",IF(MID(F5930,LEN(F5930)-2,1)="4","Ring",IF(MID(F5930,LEN(F5930)-2,1)="5","Anklet","")))))</x:f>
        <x:v>Earring</x:v>
      </x:c>
      <x:c r="H5930" s="240">
        <x:v>1</x:v>
      </x:c>
      <x:c r="I5930" s="495"/>
    </x:row>
    <x:row r="5931" spans="3:9">
      <x:c r="C5931" s="241" t="s">
        <x:v>5650</x:v>
      </x:c>
      <x:c r="D5931" s="240" t="str">
        <x:f t="shared" si="205"/>
        <x:v>Ring</x:v>
      </x:c>
      <x:c r="E5931" s="240">
        <x:v>1</x:v>
      </x:c>
      <x:c r="F5931" s="241" t="s">
        <x:v>4516</x:v>
      </x:c>
      <x:c r="G5931" s="240" t="s">
        <x:v>9210</x:v>
      </x:c>
      <x:c r="H5931" s="240">
        <x:v>1</x:v>
      </x:c>
      <x:c r="I5931" s="495"/>
    </x:row>
    <x:row r="5932" spans="5:5">
      <x:c r="E5932" s="240">
        <x:f>SUM(E5922:E5931)</x:f>
        <x:v>10</x:v>
      </x:c>
    </x:row>
    <x:row r="5933" spans="1:9">
      <x:c r="A5933" s="232">
        <x:v>46123</x:v>
      </x:c>
      <x:c r="B5933" s="499" t="s">
        <x:v>10312</x:v>
      </x:c>
      <x:c r="C5933" s="241" t="s">
        <x:v>6300</x:v>
      </x:c>
      <x:c r="D5933" s="240" t="s">
        <x:v>4007</x:v>
      </x:c>
      <x:c r="E5933" s="240">
        <x:v>1</x:v>
      </x:c>
      <x:c r="F5933" s="241" t="s">
        <x:v>11471</x:v>
      </x:c>
      <x:c r="G5933" s="240" t="str">
        <x:f>IF(MID(F5933,LEN(F5933)-2,1)="1","Earring",IF(MID(F5933,LEN(F5933)-2,1)="2","Necklace",IF(MID(F5933,LEN(F5933)-2,1)="3","Bracelet",IF(MID(F5933,LEN(F5933)-2,1)="4","Ring",IF(MID(F5933,LEN(F5933)-2,1)="5","Anklet","")))))</x:f>
        <x:v>Necklace</x:v>
      </x:c>
      <x:c r="H5933" s="240">
        <x:v>1</x:v>
      </x:c>
      <x:c r="I5933" s="495"/>
    </x:row>
    <x:row r="5934" spans="3:9">
      <x:c r="C5934" s="241" t="s">
        <x:v>11457</x:v>
      </x:c>
      <x:c r="D5934" s="240" t="str">
        <x:f t="shared" ref="D5934:D5943" si="206">IF(MID(C5934,LEN(C5934)-2,1)="1","Earring",IF(MID(C5934,LEN(C5934)-2,1)="2","Necklace",IF(MID(C5934,LEN(C5934)-2,1)="3","Bracelet",IF(MID(C5934,LEN(C5934)-2,1)="4","Ring",IF(MID(C5934,LEN(C5934)-2,1)="5","Anklet","")))))</x:f>
        <x:v>Bracelet</x:v>
      </x:c>
      <x:c r="E5934" s="240">
        <x:v>1</x:v>
      </x:c>
      <x:c r="F5934" s="241" t="s">
        <x:v>1982</x:v>
      </x:c>
      <x:c r="G5934" s="240" t="str">
        <x:f>IF(MID(F5934,LEN(F5934)-2,1)="1","Earring",IF(MID(F5934,LEN(F5934)-2,1)="2","Necklace",IF(MID(F5934,LEN(F5934)-2,1)="3","Bracelet",IF(MID(F5934,LEN(F5934)-2,1)="4","Ring",IF(MID(F5934,LEN(F5934)-2,1)="5","Anklet","")))))</x:f>
        <x:v>Ring</x:v>
      </x:c>
      <x:c r="H5934" s="240">
        <x:v>1</x:v>
      </x:c>
      <x:c r="I5934" s="495" t="s">
        <x:v>10339</x:v>
      </x:c>
    </x:row>
    <x:row r="5935" spans="3:9">
      <x:c r="C5935" s="241" t="s">
        <x:v>4586</x:v>
      </x:c>
      <x:c r="D5935" s="240" t="str">
        <x:f t="shared" si="206"/>
        <x:v>Earring</x:v>
      </x:c>
      <x:c r="E5935" s="240">
        <x:v>1</x:v>
      </x:c>
      <x:c r="F5935" s="241" t="s">
        <x:v>8368</x:v>
      </x:c>
      <x:c r="G5935" s="240" t="str">
        <x:f>IF(MID(F5935,LEN(F5935)-2,1)="1","Earring",IF(MID(F5935,LEN(F5935)-2,1)="2","Necklace",IF(MID(F5935,LEN(F5935)-2,1)="3","Bracelet",IF(MID(F5935,LEN(F5935)-2,1)="4","Ring",IF(MID(F5935,LEN(F5935)-2,1)="5","Anklet","")))))</x:f>
        <x:v>Ring</x:v>
      </x:c>
      <x:c r="H5935" s="240">
        <x:v>1</x:v>
      </x:c>
      <x:c r="I5935" s="495" t="s">
        <x:v>6487</x:v>
      </x:c>
    </x:row>
    <x:row r="5936" spans="3:9">
      <x:c r="C5936" s="241" t="s">
        <x:v>9212</x:v>
      </x:c>
      <x:c r="D5936" s="240" t="str">
        <x:f t="shared" si="206"/>
        <x:v>Earring</x:v>
      </x:c>
      <x:c r="E5936" s="240">
        <x:v>1</x:v>
      </x:c>
      <x:c r="F5936" s="241" t="s">
        <x:v>4586</x:v>
      </x:c>
      <x:c r="G5936" s="240" t="str">
        <x:f>IF(MID(F5936,LEN(F5936)-2,1)="1","Earring",IF(MID(F5936,LEN(F5936)-2,1)="2","Necklace",IF(MID(F5936,LEN(F5936)-2,1)="3","Bracelet",IF(MID(F5936,LEN(F5936)-2,1)="4","Ring",IF(MID(F5936,LEN(F5936)-2,1)="5","Anklet","")))))</x:f>
        <x:v>Earring</x:v>
      </x:c>
      <x:c r="H5936" s="240">
        <x:v>1</x:v>
      </x:c>
      <x:c r="I5936" s="495"/>
    </x:row>
    <x:row r="5937" spans="3:9">
      <x:c r="C5937" s="241" t="s">
        <x:v>8971</x:v>
      </x:c>
      <x:c r="D5937" s="240" t="str">
        <x:f t="shared" si="206"/>
        <x:v>Earring</x:v>
      </x:c>
      <x:c r="E5937" s="240">
        <x:v>1</x:v>
      </x:c>
      <x:c r="F5937" s="241" t="s">
        <x:v>8938</x:v>
      </x:c>
      <x:c r="G5937" s="240" t="str">
        <x:f>IF(MID(F5937,LEN(F5937)-2,1)="1","Earring",IF(MID(F5937,LEN(F5937)-2,1)="2","Necklace",IF(MID(F5937,LEN(F5937)-2,1)="3","Bracelet",IF(MID(F5937,LEN(F5937)-2,1)="4","Ring",IF(MID(F5937,LEN(F5937)-2,1)="5","Anklet","")))))</x:f>
        <x:v>Ring</x:v>
      </x:c>
      <x:c r="H5937" s="240">
        <x:v>1</x:v>
      </x:c>
      <x:c r="I5937" s="495"/>
    </x:row>
    <x:row r="5938" spans="3:9">
      <x:c r="C5938" s="241" t="s">
        <x:v>4516</x:v>
      </x:c>
      <x:c r="D5938" s="240" t="s">
        <x:v>9210</x:v>
      </x:c>
      <x:c r="E5938" s="240">
        <x:v>1</x:v>
      </x:c>
      <x:c r="F5938" s="241" t="s">
        <x:v>11457</x:v>
      </x:c>
      <x:c r="G5938" s="240" t="str">
        <x:f>IF(MID(F5938,LEN(F5938)-2,1)="1","Earring",IF(MID(F5938,LEN(F5938)-2,1)="2","Necklace",IF(MID(F5938,LEN(F5938)-2,1)="3","Bracelet",IF(MID(F5938,LEN(F5938)-2,1)="4","Ring",IF(MID(F5938,LEN(F5938)-2,1)="5","Anklet","")))))</x:f>
        <x:v>Bracelet</x:v>
      </x:c>
      <x:c r="H5938" s="240">
        <x:v>1</x:v>
      </x:c>
      <x:c r="I5938" s="495"/>
    </x:row>
    <x:row r="5939" spans="3:9">
      <x:c r="C5939" s="241" t="s">
        <x:v>12544</x:v>
      </x:c>
      <x:c r="D5939" s="240" t="str">
        <x:f t="shared" si="206"/>
        <x:v>Necklace</x:v>
      </x:c>
      <x:c r="E5939" s="240">
        <x:v>1</x:v>
      </x:c>
      <x:c r="F5939" s="241" t="s">
        <x:v>9212</x:v>
      </x:c>
      <x:c r="G5939" s="240" t="str">
        <x:f>IF(MID(F5939,LEN(F5939)-2,1)="1","Earring",IF(MID(F5939,LEN(F5939)-2,1)="2","Necklace",IF(MID(F5939,LEN(F5939)-2,1)="3","Bracelet",IF(MID(F5939,LEN(F5939)-2,1)="4","Ring",IF(MID(F5939,LEN(F5939)-2,1)="5","Anklet","")))))</x:f>
        <x:v>Earring</x:v>
      </x:c>
      <x:c r="H5939" s="240">
        <x:v>1</x:v>
      </x:c>
      <x:c r="I5939" s="495" t="s">
        <x:v>6487</x:v>
      </x:c>
    </x:row>
    <x:row r="5940" spans="3:9">
      <x:c r="C5940" s="241" t="s">
        <x:v>11737</x:v>
      </x:c>
      <x:c r="D5940" s="240" t="str">
        <x:f t="shared" si="206"/>
        <x:v>Necklace</x:v>
      </x:c>
      <x:c r="E5940" s="240">
        <x:v>1</x:v>
      </x:c>
      <x:c r="F5940" s="241" t="s">
        <x:v>8971</x:v>
      </x:c>
      <x:c r="G5940" s="240" t="str">
        <x:f>IF(MID(F5940,LEN(F5940)-2,1)="1","Earring",IF(MID(F5940,LEN(F5940)-2,1)="2","Necklace",IF(MID(F5940,LEN(F5940)-2,1)="3","Bracelet",IF(MID(F5940,LEN(F5940)-2,1)="4","Ring",IF(MID(F5940,LEN(F5940)-2,1)="5","Anklet","")))))</x:f>
        <x:v>Earring</x:v>
      </x:c>
      <x:c r="H5940" s="240">
        <x:v>1</x:v>
      </x:c>
      <x:c r="I5940" s="495"/>
    </x:row>
    <x:row r="5941" spans="3:9">
      <x:c r="C5941" s="241" t="s">
        <x:v>1982</x:v>
      </x:c>
      <x:c r="D5941" s="240" t="str">
        <x:f t="shared" si="206"/>
        <x:v>Ring</x:v>
      </x:c>
      <x:c r="E5941" s="240">
        <x:v>1</x:v>
      </x:c>
      <x:c r="F5941" s="241" t="s">
        <x:v>11737</x:v>
      </x:c>
      <x:c r="G5941" s="240" t="str">
        <x:f>IF(MID(F5941,LEN(F5941)-2,1)="1","Earring",IF(MID(F5941,LEN(F5941)-2,1)="2","Necklace",IF(MID(F5941,LEN(F5941)-2,1)="3","Bracelet",IF(MID(F5941,LEN(F5941)-2,1)="4","Ring",IF(MID(F5941,LEN(F5941)-2,1)="5","Anklet","")))))</x:f>
        <x:v>Necklace</x:v>
      </x:c>
      <x:c r="H5941" s="240">
        <x:v>1</x:v>
      </x:c>
      <x:c r="I5941" s="495"/>
    </x:row>
    <x:row r="5942" spans="3:9">
      <x:c r="C5942" s="241" t="s">
        <x:v>8368</x:v>
      </x:c>
      <x:c r="D5942" s="240" t="str">
        <x:f t="shared" si="206"/>
        <x:v>Ring</x:v>
      </x:c>
      <x:c r="E5942" s="240">
        <x:v>1</x:v>
      </x:c>
      <x:c r="F5942" s="241" t="s">
        <x:v>4516</x:v>
      </x:c>
      <x:c r="G5942" s="240" t="s">
        <x:v>9210</x:v>
      </x:c>
      <x:c r="H5942" s="240">
        <x:v>1</x:v>
      </x:c>
      <x:c r="I5942" s="495" t="s">
        <x:v>6487</x:v>
      </x:c>
    </x:row>
    <x:row r="5943" spans="3:9">
      <x:c r="C5943" s="241" t="s">
        <x:v>8938</x:v>
      </x:c>
      <x:c r="D5943" s="240" t="str">
        <x:f t="shared" si="206"/>
        <x:v>Ring</x:v>
      </x:c>
      <x:c r="E5943" s="240">
        <x:v>1</x:v>
      </x:c>
      <x:c r="F5943" s="241" t="s">
        <x:v>6300</x:v>
      </x:c>
      <x:c r="G5943" s="240" t="s">
        <x:v>4007</x:v>
      </x:c>
      <x:c r="H5943" s="240">
        <x:v>1</x:v>
      </x:c>
      <x:c r="I5943" s="495"/>
    </x:row>
    <x:row r="5944" spans="5:5">
      <x:c r="E5944" s="240">
        <x:f>SUM(E5933:E5943)</x:f>
        <x:v>11</x:v>
      </x:c>
    </x:row>
    <x:row r="5945" spans="1:9">
      <x:c r="A5945" s="232">
        <x:v>46124</x:v>
      </x:c>
      <x:c r="B5945" s="499" t="s">
        <x:v>10367</x:v>
      </x:c>
      <x:c r="C5945" s="241" t="s">
        <x:v>11850</x:v>
      </x:c>
      <x:c r="D5945" s="240" t="s">
        <x:v>4007</x:v>
      </x:c>
      <x:c r="E5945" s="240">
        <x:v>1</x:v>
      </x:c>
      <x:c r="F5945" s="241" t="s">
        <x:v>4474</x:v>
      </x:c>
      <x:c r="G5945" s="240" t="str">
        <x:f>IF(MID(F5945,LEN(F5945)-2,1)="1","Earring",IF(MID(F5945,LEN(F5945)-2,1)="2","Necklace",IF(MID(F5945,LEN(F5945)-2,1)="3","Bracelet",IF(MID(F5945,LEN(F5945)-2,1)="4","Ring",IF(MID(F5945,LEN(F5945)-2,1)="5","Anklet","")))))</x:f>
        <x:v>Ring</x:v>
      </x:c>
      <x:c r="H5945" s="240">
        <x:v>1</x:v>
      </x:c>
      <x:c r="I5945" s="495"/>
    </x:row>
    <x:row r="5946" spans="3:9">
      <x:c r="C5946" s="241" t="s">
        <x:v>4474</x:v>
      </x:c>
      <x:c r="D5946" s="240" t="str">
        <x:f t="shared" ref="D5946:D5947" si="207">IF(MID(C5946,LEN(C5946)-2,1)="1","Earring",IF(MID(C5946,LEN(C5946)-2,1)="2","Necklace",IF(MID(C5946,LEN(C5946)-2,1)="3","Bracelet",IF(MID(C5946,LEN(C5946)-2,1)="4","Ring",IF(MID(C5946,LEN(C5946)-2,1)="5","Anklet","")))))</x:f>
        <x:v>Ring</x:v>
      </x:c>
      <x:c r="E5946" s="240">
        <x:v>1</x:v>
      </x:c>
      <x:c r="F5946" s="241" t="s">
        <x:v>5949</x:v>
      </x:c>
      <x:c r="G5946" s="240" t="str">
        <x:f>IF(MID(F5946,LEN(F5946)-2,1)="1","Earring",IF(MID(F5946,LEN(F5946)-2,1)="2","Necklace",IF(MID(F5946,LEN(F5946)-2,1)="3","Bracelet",IF(MID(F5946,LEN(F5946)-2,1)="4","Ring",IF(MID(F5946,LEN(F5946)-2,1)="5","Anklet","")))))</x:f>
        <x:v>Ring</x:v>
      </x:c>
      <x:c r="H5946" s="240">
        <x:v>1</x:v>
      </x:c>
      <x:c r="I5946" s="495" t="s">
        <x:v>10339</x:v>
      </x:c>
    </x:row>
    <x:row r="5947" spans="3:9">
      <x:c r="C5947" s="241" t="s">
        <x:v>5949</x:v>
      </x:c>
      <x:c r="D5947" s="240" t="str">
        <x:f t="shared" si="207"/>
        <x:v>Ring</x:v>
      </x:c>
      <x:c r="E5947" s="240">
        <x:v>1</x:v>
      </x:c>
      <x:c r="F5947" s="241" t="s">
        <x:v>11850</x:v>
      </x:c>
      <x:c r="G5947" s="240" t="s">
        <x:v>4007</x:v>
      </x:c>
      <x:c r="H5947" s="240">
        <x:v>1</x:v>
      </x:c>
      <x:c r="I5947" s="495"/>
    </x:row>
    <x:row r="5948" spans="5:5">
      <x:c r="E5948" s="240">
        <x:f>SUM(E5945:E5947)</x:f>
        <x:v>3</x:v>
      </x:c>
    </x:row>
    <x:row r="5949" spans="1:9">
      <x:c r="A5949" s="232">
        <x:v>46125</x:v>
      </x:c>
      <x:c r="B5949" s="499" t="s">
        <x:v>10315</x:v>
      </x:c>
      <x:c r="C5949" s="241" t="s">
        <x:v>6300</x:v>
      </x:c>
      <x:c r="D5949" s="240" t="s">
        <x:v>4007</x:v>
      </x:c>
      <x:c r="E5949" s="240">
        <x:v>1</x:v>
      </x:c>
      <x:c r="F5949" s="241" t="s">
        <x:v>11471</x:v>
      </x:c>
      <x:c r="G5949" s="240" t="str">
        <x:f>IF(MID(F5949,LEN(F5949)-2,1)="1","Earring",IF(MID(F5949,LEN(F5949)-2,1)="2","Necklace",IF(MID(F5949,LEN(F5949)-2,1)="3","Bracelet",IF(MID(F5949,LEN(F5949)-2,1)="4","Ring",IF(MID(F5949,LEN(F5949)-2,1)="5","Anklet","")))))</x:f>
        <x:v>Necklace</x:v>
      </x:c>
      <x:c r="H5949" s="240">
        <x:v>1</x:v>
      </x:c>
      <x:c r="I5949" s="495" t="s">
        <x:v>6487</x:v>
      </x:c>
    </x:row>
    <x:row r="5950" spans="3:9">
      <x:c r="C5950" s="241" t="s">
        <x:v>6306</x:v>
      </x:c>
      <x:c r="D5950" s="240" t="str">
        <x:f t="shared" ref="D5950:D5954" si="208">IF(MID(C5950,LEN(C5950)-2,1)="1","Earring",IF(MID(C5950,LEN(C5950)-2,1)="2","Necklace",IF(MID(C5950,LEN(C5950)-2,1)="3","Bracelet",IF(MID(C5950,LEN(C5950)-2,1)="4","Ring",IF(MID(C5950,LEN(C5950)-2,1)="5","Anklet","")))))</x:f>
        <x:v>Bracelet</x:v>
      </x:c>
      <x:c r="E5950" s="240">
        <x:v>1</x:v>
      </x:c>
      <x:c r="F5950" s="241" t="s">
        <x:v>9015</x:v>
      </x:c>
      <x:c r="G5950" s="240" t="str">
        <x:f>IF(MID(F5950,LEN(F5950)-2,1)="1","Earring",IF(MID(F5950,LEN(F5950)-2,1)="2","Necklace",IF(MID(F5950,LEN(F5950)-2,1)="3","Bracelet",IF(MID(F5950,LEN(F5950)-2,1)="4","Ring",IF(MID(F5950,LEN(F5950)-2,1)="5","Anklet","")))))</x:f>
        <x:v>Earring</x:v>
      </x:c>
      <x:c r="H5950" s="240">
        <x:v>1</x:v>
      </x:c>
      <x:c r="I5950" s="495"/>
    </x:row>
    <x:row r="5951" spans="3:9">
      <x:c r="C5951" s="241" t="s">
        <x:v>9015</x:v>
      </x:c>
      <x:c r="D5951" s="240" t="str">
        <x:f t="shared" si="208"/>
        <x:v>Earring</x:v>
      </x:c>
      <x:c r="E5951" s="240">
        <x:v>1</x:v>
      </x:c>
      <x:c r="F5951" s="241" t="s">
        <x:v>2078</x:v>
      </x:c>
      <x:c r="G5951" s="240" t="str">
        <x:f>IF(MID(F5951,LEN(F5951)-2,1)="1","Earring",IF(MID(F5951,LEN(F5951)-2,1)="2","Necklace",IF(MID(F5951,LEN(F5951)-2,1)="3","Bracelet",IF(MID(F5951,LEN(F5951)-2,1)="4","Ring",IF(MID(F5951,LEN(F5951)-2,1)="5","Anklet","")))))</x:f>
        <x:v>Necklace</x:v>
      </x:c>
      <x:c r="H5951" s="240">
        <x:v>1</x:v>
      </x:c>
      <x:c r="I5951" s="495" t="s">
        <x:v>6487</x:v>
      </x:c>
    </x:row>
    <x:row r="5952" spans="3:9">
      <x:c r="C5952" s="241" t="s">
        <x:v>12544</x:v>
      </x:c>
      <x:c r="D5952" s="240" t="str">
        <x:f t="shared" si="208"/>
        <x:v>Necklace</x:v>
      </x:c>
      <x:c r="E5952" s="240">
        <x:v>1</x:v>
      </x:c>
      <x:c r="F5952" s="241" t="s">
        <x:v>6306</x:v>
      </x:c>
      <x:c r="G5952" s="240" t="str">
        <x:f>IF(MID(F5952,LEN(F5952)-2,1)="1","Earring",IF(MID(F5952,LEN(F5952)-2,1)="2","Necklace",IF(MID(F5952,LEN(F5952)-2,1)="3","Bracelet",IF(MID(F5952,LEN(F5952)-2,1)="4","Ring",IF(MID(F5952,LEN(F5952)-2,1)="5","Anklet","")))))</x:f>
        <x:v>Bracelet</x:v>
      </x:c>
      <x:c r="H5952" s="240">
        <x:v>1</x:v>
      </x:c>
      <x:c r="I5952" s="495"/>
    </x:row>
    <x:row r="5953" spans="3:9">
      <x:c r="C5953" s="241" t="s">
        <x:v>2078</x:v>
      </x:c>
      <x:c r="D5953" s="240" t="str">
        <x:f t="shared" si="208"/>
        <x:v>Necklace</x:v>
      </x:c>
      <x:c r="E5953" s="240">
        <x:v>1</x:v>
      </x:c>
      <x:c r="F5953" s="241" t="s">
        <x:v>7920</x:v>
      </x:c>
      <x:c r="G5953" s="240" t="str">
        <x:f>IF(MID(F5953,LEN(F5953)-2,1)="1","Earring",IF(MID(F5953,LEN(F5953)-2,1)="2","Necklace",IF(MID(F5953,LEN(F5953)-2,1)="3","Bracelet",IF(MID(F5953,LEN(F5953)-2,1)="4","Ring",IF(MID(F5953,LEN(F5953)-2,1)="5","Anklet","")))))</x:f>
        <x:v>Ring</x:v>
      </x:c>
      <x:c r="H5953" s="240">
        <x:v>1</x:v>
      </x:c>
      <x:c r="I5953" s="495"/>
    </x:row>
    <x:row r="5954" spans="3:9">
      <x:c r="C5954" s="241" t="s">
        <x:v>7920</x:v>
      </x:c>
      <x:c r="D5954" s="240" t="str">
        <x:f t="shared" si="208"/>
        <x:v>Ring</x:v>
      </x:c>
      <x:c r="E5954" s="240">
        <x:v>1</x:v>
      </x:c>
      <x:c r="F5954" s="241" t="s">
        <x:v>6300</x:v>
      </x:c>
      <x:c r="G5954" s="240" t="s">
        <x:v>4007</x:v>
      </x:c>
      <x:c r="H5954" s="240">
        <x:v>1</x:v>
      </x:c>
      <x:c r="I5954" s="495" t="s">
        <x:v>6487</x:v>
      </x:c>
    </x:row>
    <x:row r="5955" spans="5:5">
      <x:c r="E5955" s="240">
        <x:f>SUM(E5949:E5954)</x:f>
        <x:v>6</x:v>
      </x:c>
    </x:row>
    <x:row r="5956" spans="1:9">
      <x:c r="A5956" s="232">
        <x:v>46126</x:v>
      </x:c>
      <x:c r="B5956" s="499" t="s">
        <x:v>10377</x:v>
      </x:c>
      <x:c r="C5956" s="241" t="s">
        <x:v>9272</x:v>
      </x:c>
      <x:c r="D5956" s="240" t="str">
        <x:f t="shared" ref="D5956:D5961" si="209">IF(MID(C5956,LEN(C5956)-2,1)="1","Earring",IF(MID(C5956,LEN(C5956)-2,1)="2","Necklace",IF(MID(C5956,LEN(C5956)-2,1)="3","Bracelet",IF(MID(C5956,LEN(C5956)-2,1)="4","Ring",IF(MID(C5956,LEN(C5956)-2,1)="5","Anklet","")))))</x:f>
        <x:v>Bracelet</x:v>
      </x:c>
      <x:c r="E5956" s="240">
        <x:v>1</x:v>
      </x:c>
      <x:c r="F5956" s="241" t="s">
        <x:v>6162</x:v>
      </x:c>
      <x:c r="G5956" s="240" t="str">
        <x:f>IF(MID(F5956,LEN(F5956)-2,1)="1","Earring",IF(MID(F5956,LEN(F5956)-2,1)="2","Necklace",IF(MID(F5956,LEN(F5956)-2,1)="3","Bracelet",IF(MID(F5956,LEN(F5956)-2,1)="4","Ring",IF(MID(F5956,LEN(F5956)-2,1)="5","Anklet","")))))</x:f>
        <x:v>Earring</x:v>
      </x:c>
      <x:c r="H5956" s="240">
        <x:v>1</x:v>
      </x:c>
      <x:c r="I5956" s="495" t="s">
        <x:v>6487</x:v>
      </x:c>
    </x:row>
    <x:row r="5957" spans="3:9">
      <x:c r="C5957" s="241" t="s">
        <x:v>6162</x:v>
      </x:c>
      <x:c r="D5957" s="240" t="str">
        <x:f t="shared" si="209"/>
        <x:v>Earring</x:v>
      </x:c>
      <x:c r="E5957" s="240">
        <x:v>1</x:v>
      </x:c>
      <x:c r="F5957" s="241" t="s">
        <x:v>2130</x:v>
      </x:c>
      <x:c r="G5957" s="240" t="str">
        <x:f>IF(MID(F5957,LEN(F5957)-2,1)="1","Earring",IF(MID(F5957,LEN(F5957)-2,1)="2","Necklace",IF(MID(F5957,LEN(F5957)-2,1)="3","Bracelet",IF(MID(F5957,LEN(F5957)-2,1)="4","Ring",IF(MID(F5957,LEN(F5957)-2,1)="5","Anklet","")))))</x:f>
        <x:v>Earring</x:v>
      </x:c>
      <x:c r="H5957" s="240">
        <x:v>1</x:v>
      </x:c>
      <x:c r="I5957" s="495"/>
    </x:row>
    <x:row r="5958" spans="3:9">
      <x:c r="C5958" s="241" t="s">
        <x:v>2130</x:v>
      </x:c>
      <x:c r="D5958" s="240" t="str">
        <x:f t="shared" si="209"/>
        <x:v>Earring</x:v>
      </x:c>
      <x:c r="E5958" s="240">
        <x:v>1</x:v>
      </x:c>
      <x:c r="F5958" s="241" t="s">
        <x:v>8946</x:v>
      </x:c>
      <x:c r="G5958" s="240" t="str">
        <x:f>IF(MID(F5958,LEN(F5958)-2,1)="1","Earring",IF(MID(F5958,LEN(F5958)-2,1)="2","Necklace",IF(MID(F5958,LEN(F5958)-2,1)="3","Bracelet",IF(MID(F5958,LEN(F5958)-2,1)="4","Ring",IF(MID(F5958,LEN(F5958)-2,1)="5","Anklet","")))))</x:f>
        <x:v>Ring</x:v>
      </x:c>
      <x:c r="H5958" s="240">
        <x:v>1</x:v>
      </x:c>
      <x:c r="I5958" s="495"/>
    </x:row>
    <x:row r="5959" spans="3:9">
      <x:c r="C5959" s="241" t="s">
        <x:v>1965</x:v>
      </x:c>
      <x:c r="D5959" s="240" t="str">
        <x:f t="shared" si="209"/>
        <x:v>Necklace</x:v>
      </x:c>
      <x:c r="E5959" s="240">
        <x:v>1</x:v>
      </x:c>
      <x:c r="F5959" s="241" t="s">
        <x:v>9272</x:v>
      </x:c>
      <x:c r="G5959" s="240" t="str">
        <x:f>IF(MID(F5959,LEN(F5959)-2,1)="1","Earring",IF(MID(F5959,LEN(F5959)-2,1)="2","Necklace",IF(MID(F5959,LEN(F5959)-2,1)="3","Bracelet",IF(MID(F5959,LEN(F5959)-2,1)="4","Ring",IF(MID(F5959,LEN(F5959)-2,1)="5","Anklet","")))))</x:f>
        <x:v>Bracelet</x:v>
      </x:c>
      <x:c r="H5959" s="240">
        <x:v>1</x:v>
      </x:c>
      <x:c r="I5959" s="495"/>
    </x:row>
    <x:row r="5960" spans="3:9">
      <x:c r="C5960" s="241" t="s">
        <x:v>9114</x:v>
      </x:c>
      <x:c r="D5960" s="240" t="str">
        <x:f t="shared" si="209"/>
        <x:v>Necklace</x:v>
      </x:c>
      <x:c r="E5960" s="240">
        <x:v>1</x:v>
      </x:c>
      <x:c r="F5960" s="241" t="s">
        <x:v>1965</x:v>
      </x:c>
      <x:c r="G5960" s="240" t="str">
        <x:f>IF(MID(F5960,LEN(F5960)-2,1)="1","Earring",IF(MID(F5960,LEN(F5960)-2,1)="2","Necklace",IF(MID(F5960,LEN(F5960)-2,1)="3","Bracelet",IF(MID(F5960,LEN(F5960)-2,1)="4","Ring",IF(MID(F5960,LEN(F5960)-2,1)="5","Anklet","")))))</x:f>
        <x:v>Necklace</x:v>
      </x:c>
      <x:c r="H5960" s="240">
        <x:v>1</x:v>
      </x:c>
      <x:c r="I5960" s="495"/>
    </x:row>
    <x:row r="5961" spans="3:9">
      <x:c r="C5961" s="241" t="s">
        <x:v>8946</x:v>
      </x:c>
      <x:c r="D5961" s="240" t="str">
        <x:f t="shared" si="209"/>
        <x:v>Ring</x:v>
      </x:c>
      <x:c r="E5961" s="240">
        <x:v>1</x:v>
      </x:c>
      <x:c r="F5961" s="241" t="s">
        <x:v>9114</x:v>
      </x:c>
      <x:c r="G5961" s="240" t="str">
        <x:f>IF(MID(F5961,LEN(F5961)-2,1)="1","Earring",IF(MID(F5961,LEN(F5961)-2,1)="2","Necklace",IF(MID(F5961,LEN(F5961)-2,1)="3","Bracelet",IF(MID(F5961,LEN(F5961)-2,1)="4","Ring",IF(MID(F5961,LEN(F5961)-2,1)="5","Anklet","")))))</x:f>
        <x:v>Necklace</x:v>
      </x:c>
      <x:c r="H5961" s="240">
        <x:v>1</x:v>
      </x:c>
      <x:c r="I5961" s="495"/>
    </x:row>
    <x:row r="5962" spans="5:5">
      <x:c r="E5962" s="240">
        <x:f>SUM(E5956:E5961)</x:f>
        <x:v>6</x:v>
      </x:c>
    </x:row>
    <x:row r="5963" spans="1:9">
      <x:c r="A5963" s="232">
        <x:v>46127</x:v>
      </x:c>
      <x:c r="B5963" s="499" t="s">
        <x:v>10352</x:v>
      </x:c>
      <x:c r="C5963" s="241" t="s">
        <x:v>6053</x:v>
      </x:c>
      <x:c r="D5963" s="240" t="str">
        <x:f t="shared" ref="D5963:D5966" si="210">IF(MID(C5963,LEN(C5963)-2,1)="1","Earring",IF(MID(C5963,LEN(C5963)-2,1)="2","Necklace",IF(MID(C5963,LEN(C5963)-2,1)="3","Bracelet",IF(MID(C5963,LEN(C5963)-2,1)="4","Ring",IF(MID(C5963,LEN(C5963)-2,1)="5","Anklet","")))))</x:f>
        <x:v>Bracelet</x:v>
      </x:c>
      <x:c r="E5963" s="240">
        <x:v>1</x:v>
      </x:c>
      <x:c r="F5963" s="241" t="s">
        <x:v>6053</x:v>
      </x:c>
      <x:c r="G5963" s="240" t="str">
        <x:f>IF(MID(F5963,LEN(F5963)-2,1)="1","Earring",IF(MID(F5963,LEN(F5963)-2,1)="2","Necklace",IF(MID(F5963,LEN(F5963)-2,1)="3","Bracelet",IF(MID(F5963,LEN(F5963)-2,1)="4","Ring",IF(MID(F5963,LEN(F5963)-2,1)="5","Anklet","")))))</x:f>
        <x:v>Bracelet</x:v>
      </x:c>
      <x:c r="H5963" s="240">
        <x:v>1</x:v>
      </x:c>
      <x:c r="I5963" s="495" t="s">
        <x:v>10339</x:v>
      </x:c>
    </x:row>
    <x:row r="5964" spans="3:9">
      <x:c r="C5964" s="241" t="s">
        <x:v>9322</x:v>
      </x:c>
      <x:c r="D5964" s="240" t="str">
        <x:f t="shared" si="210"/>
        <x:v>Bracelet</x:v>
      </x:c>
      <x:c r="E5964" s="240">
        <x:v>1</x:v>
      </x:c>
      <x:c r="F5964" s="241" t="s">
        <x:v>8062</x:v>
      </x:c>
      <x:c r="G5964" s="240" t="str">
        <x:f>IF(MID(F5964,LEN(F5964)-2,1)="1","Earring",IF(MID(F5964,LEN(F5964)-2,1)="2","Necklace",IF(MID(F5964,LEN(F5964)-2,1)="3","Bracelet",IF(MID(F5964,LEN(F5964)-2,1)="4","Ring",IF(MID(F5964,LEN(F5964)-2,1)="5","Anklet","")))))</x:f>
        <x:v>Ring</x:v>
      </x:c>
      <x:c r="H5964" s="240">
        <x:v>1</x:v>
      </x:c>
      <x:c r="I5964" s="495"/>
    </x:row>
    <x:row r="5965" spans="3:9">
      <x:c r="C5965" s="241" t="s">
        <x:v>8062</x:v>
      </x:c>
      <x:c r="D5965" s="240" t="str">
        <x:f t="shared" si="210"/>
        <x:v>Ring</x:v>
      </x:c>
      <x:c r="E5965" s="240">
        <x:v>1</x:v>
      </x:c>
      <x:c r="F5965" s="241" t="s">
        <x:v>2237</x:v>
      </x:c>
      <x:c r="G5965" s="240" t="str">
        <x:f>IF(MID(F5965,LEN(F5965)-2,1)="1","Earring",IF(MID(F5965,LEN(F5965)-2,1)="2","Necklace",IF(MID(F5965,LEN(F5965)-2,1)="3","Bracelet",IF(MID(F5965,LEN(F5965)-2,1)="4","Ring",IF(MID(F5965,LEN(F5965)-2,1)="5","Anklet","")))))</x:f>
        <x:v>Ring</x:v>
      </x:c>
      <x:c r="H5965" s="240">
        <x:v>1</x:v>
      </x:c>
      <x:c r="I5965" s="495" t="s">
        <x:v>6487</x:v>
      </x:c>
    </x:row>
    <x:row r="5966" spans="3:9">
      <x:c r="C5966" s="241" t="s">
        <x:v>2237</x:v>
      </x:c>
      <x:c r="D5966" s="240" t="str">
        <x:f t="shared" si="210"/>
        <x:v>Ring</x:v>
      </x:c>
      <x:c r="E5966" s="240">
        <x:v>1</x:v>
      </x:c>
      <x:c r="F5966" s="241" t="s">
        <x:v>9322</x:v>
      </x:c>
      <x:c r="G5966" s="240" t="str">
        <x:f>IF(MID(F5966,LEN(F5966)-2,1)="1","Earring",IF(MID(F5966,LEN(F5966)-2,1)="2","Necklace",IF(MID(F5966,LEN(F5966)-2,1)="3","Bracelet",IF(MID(F5966,LEN(F5966)-2,1)="4","Ring",IF(MID(F5966,LEN(F5966)-2,1)="5","Anklet","")))))</x:f>
        <x:v>Bracelet</x:v>
      </x:c>
      <x:c r="H5966" s="240">
        <x:v>1</x:v>
      </x:c>
      <x:c r="I5966" s="495"/>
    </x:row>
    <x:row r="5967" spans="5:5">
      <x:c r="E5967" s="240">
        <x:f>SUM(E5963:E5966)</x:f>
        <x:v>4</x:v>
      </x:c>
    </x:row>
    <x:row r="5968" spans="1:9">
      <x:c r="A5968" s="232">
        <x:v>46128</x:v>
      </x:c>
      <x:c r="B5968" s="499" t="s">
        <x:v>10335</x:v>
      </x:c>
      <x:c r="C5968" s="241" t="s">
        <x:v>9302</x:v>
      </x:c>
      <x:c r="D5968" s="240" t="str">
        <x:f t="shared" ref="D5968:D5974" si="211">IF(MID(C5968,LEN(C5968)-2,1)="1","Earring",IF(MID(C5968,LEN(C5968)-2,1)="2","Necklace",IF(MID(C5968,LEN(C5968)-2,1)="3","Bracelet",IF(MID(C5968,LEN(C5968)-2,1)="4","Ring",IF(MID(C5968,LEN(C5968)-2,1)="5","Anklet","")))))</x:f>
        <x:v>Bracelet</x:v>
      </x:c>
      <x:c r="E5968" s="240">
        <x:v>1</x:v>
      </x:c>
      <x:c r="F5968" s="241" t="s">
        <x:v>6247</x:v>
      </x:c>
      <x:c r="G5968" s="240" t="str">
        <x:f>IF(MID(F5968,LEN(F5968)-2,1)="1","Earring",IF(MID(F5968,LEN(F5968)-2,1)="2","Necklace",IF(MID(F5968,LEN(F5968)-2,1)="3","Bracelet",IF(MID(F5968,LEN(F5968)-2,1)="4","Ring",IF(MID(F5968,LEN(F5968)-2,1)="5","Anklet","")))))</x:f>
        <x:v>Necklace</x:v>
      </x:c>
      <x:c r="H5968" s="240">
        <x:v>1</x:v>
      </x:c>
      <x:c r="I5968" s="495" t="s">
        <x:v>10339</x:v>
      </x:c>
    </x:row>
    <x:row r="5969" spans="3:9">
      <x:c r="C5969" s="241" t="s">
        <x:v>8362</x:v>
      </x:c>
      <x:c r="D5969" s="240" t="str">
        <x:f t="shared" si="211"/>
        <x:v>Earring</x:v>
      </x:c>
      <x:c r="E5969" s="240">
        <x:v>1</x:v>
      </x:c>
      <x:c r="F5969" s="241" t="s">
        <x:v>8362</x:v>
      </x:c>
      <x:c r="G5969" s="240" t="str">
        <x:f>IF(MID(F5969,LEN(F5969)-2,1)="1","Earring",IF(MID(F5969,LEN(F5969)-2,1)="2","Necklace",IF(MID(F5969,LEN(F5969)-2,1)="3","Bracelet",IF(MID(F5969,LEN(F5969)-2,1)="4","Ring",IF(MID(F5969,LEN(F5969)-2,1)="5","Anklet","")))))</x:f>
        <x:v>Earring</x:v>
      </x:c>
      <x:c r="H5969" s="240">
        <x:v>1</x:v>
      </x:c>
      <x:c r="I5969" s="495" t="s">
        <x:v>6487</x:v>
      </x:c>
    </x:row>
    <x:row r="5970" spans="3:9">
      <x:c r="C5970" s="241" t="s">
        <x:v>7663</x:v>
      </x:c>
      <x:c r="D5970" s="240" t="str">
        <x:f t="shared" si="211"/>
        <x:v>Earring</x:v>
      </x:c>
      <x:c r="E5970" s="240">
        <x:v>1</x:v>
      </x:c>
      <x:c r="F5970" s="241" t="s">
        <x:v>8946</x:v>
      </x:c>
      <x:c r="G5970" s="240" t="str">
        <x:f>IF(MID(F5970,LEN(F5970)-2,1)="1","Earring",IF(MID(F5970,LEN(F5970)-2,1)="2","Necklace",IF(MID(F5970,LEN(F5970)-2,1)="3","Bracelet",IF(MID(F5970,LEN(F5970)-2,1)="4","Ring",IF(MID(F5970,LEN(F5970)-2,1)="5","Anklet","")))))</x:f>
        <x:v>Ring</x:v>
      </x:c>
      <x:c r="H5970" s="240">
        <x:v>1</x:v>
      </x:c>
      <x:c r="I5970" s="495"/>
    </x:row>
    <x:row r="5971" spans="3:9">
      <x:c r="C5971" s="241" t="s">
        <x:v>6247</x:v>
      </x:c>
      <x:c r="D5971" s="240" t="str">
        <x:f t="shared" si="211"/>
        <x:v>Necklace</x:v>
      </x:c>
      <x:c r="E5971" s="240">
        <x:v>1</x:v>
      </x:c>
      <x:c r="F5971" s="241" t="s">
        <x:v>9302</x:v>
      </x:c>
      <x:c r="G5971" s="240" t="str">
        <x:f>IF(MID(F5971,LEN(F5971)-2,1)="1","Earring",IF(MID(F5971,LEN(F5971)-2,1)="2","Necklace",IF(MID(F5971,LEN(F5971)-2,1)="3","Bracelet",IF(MID(F5971,LEN(F5971)-2,1)="4","Ring",IF(MID(F5971,LEN(F5971)-2,1)="5","Anklet","")))))</x:f>
        <x:v>Bracelet</x:v>
      </x:c>
      <x:c r="H5971" s="240">
        <x:v>1</x:v>
      </x:c>
      <x:c r="I5971" s="495" t="s">
        <x:v>6487</x:v>
      </x:c>
    </x:row>
    <x:row r="5972" spans="3:9">
      <x:c r="C5972" s="241" t="s">
        <x:v>2441</x:v>
      </x:c>
      <x:c r="D5972" s="240" t="str">
        <x:f t="shared" si="211"/>
        <x:v>Necklace</x:v>
      </x:c>
      <x:c r="E5972" s="240">
        <x:v>1</x:v>
      </x:c>
      <x:c r="F5972" s="241" t="s">
        <x:v>2441</x:v>
      </x:c>
      <x:c r="G5972" s="240" t="str">
        <x:f>IF(MID(F5972,LEN(F5972)-2,1)="1","Earring",IF(MID(F5972,LEN(F5972)-2,1)="2","Necklace",IF(MID(F5972,LEN(F5972)-2,1)="3","Bracelet",IF(MID(F5972,LEN(F5972)-2,1)="4","Ring",IF(MID(F5972,LEN(F5972)-2,1)="5","Anklet","")))))</x:f>
        <x:v>Necklace</x:v>
      </x:c>
      <x:c r="H5972" s="240">
        <x:v>1</x:v>
      </x:c>
      <x:c r="I5972" s="495" t="s">
        <x:v>6487</x:v>
      </x:c>
    </x:row>
    <x:row r="5973" spans="3:9">
      <x:c r="C5973" s="241" t="s">
        <x:v>9258</x:v>
      </x:c>
      <x:c r="D5973" s="240" t="str">
        <x:f t="shared" si="211"/>
        <x:v>Necklace</x:v>
      </x:c>
      <x:c r="E5973" s="240">
        <x:v>1</x:v>
      </x:c>
      <x:c r="F5973" s="241" t="s">
        <x:v>7663</x:v>
      </x:c>
      <x:c r="G5973" s="240" t="str">
        <x:f>IF(MID(F5973,LEN(F5973)-2,1)="1","Earring",IF(MID(F5973,LEN(F5973)-2,1)="2","Necklace",IF(MID(F5973,LEN(F5973)-2,1)="3","Bracelet",IF(MID(F5973,LEN(F5973)-2,1)="4","Ring",IF(MID(F5973,LEN(F5973)-2,1)="5","Anklet","")))))</x:f>
        <x:v>Earring</x:v>
      </x:c>
      <x:c r="H5973" s="240">
        <x:v>1</x:v>
      </x:c>
      <x:c r="I5973" s="495" t="s">
        <x:v>10339</x:v>
      </x:c>
    </x:row>
    <x:row r="5974" spans="3:9">
      <x:c r="C5974" s="241" t="s">
        <x:v>8946</x:v>
      </x:c>
      <x:c r="D5974" s="240" t="str">
        <x:f t="shared" si="211"/>
        <x:v>Ring</x:v>
      </x:c>
      <x:c r="E5974" s="240">
        <x:v>1</x:v>
      </x:c>
      <x:c r="F5974" s="241" t="s">
        <x:v>9258</x:v>
      </x:c>
      <x:c r="G5974" s="240" t="str">
        <x:f>IF(MID(F5974,LEN(F5974)-2,1)="1","Earring",IF(MID(F5974,LEN(F5974)-2,1)="2","Necklace",IF(MID(F5974,LEN(F5974)-2,1)="3","Bracelet",IF(MID(F5974,LEN(F5974)-2,1)="4","Ring",IF(MID(F5974,LEN(F5974)-2,1)="5","Anklet","")))))</x:f>
        <x:v>Necklace</x:v>
      </x:c>
      <x:c r="H5974" s="240">
        <x:v>1</x:v>
      </x:c>
      <x:c r="I5974" s="495" t="s">
        <x:v>10339</x:v>
      </x:c>
    </x:row>
    <x:row r="5975" spans="5:5">
      <x:c r="E5975" s="240">
        <x:f>SUM(E5968:E5974)</x:f>
        <x:v>7</x:v>
      </x:c>
    </x:row>
    <x:row r="5976" spans="1:9">
      <x:c r="A5976" s="232">
        <x:v>46129</x:v>
      </x:c>
      <x:c r="B5976" s="499" t="s">
        <x:v>10292</x:v>
      </x:c>
      <x:c r="C5976" s="241" t="s">
        <x:v>9187</x:v>
      </x:c>
      <x:c r="D5976" s="240" t="str">
        <x:f t="shared" ref="D5976:D5979" si="212">IF(MID(C5976,LEN(C5976)-2,1)="1","Earring",IF(MID(C5976,LEN(C5976)-2,1)="2","Necklace",IF(MID(C5976,LEN(C5976)-2,1)="3","Bracelet",IF(MID(C5976,LEN(C5976)-2,1)="4","Ring",IF(MID(C5976,LEN(C5976)-2,1)="5","Anklet","")))))</x:f>
        <x:v>Bracelet</x:v>
      </x:c>
      <x:c r="E5976" s="240">
        <x:v>1</x:v>
      </x:c>
      <x:c r="F5976" s="241" t="s">
        <x:v>9221</x:v>
      </x:c>
      <x:c r="G5976" s="240" t="str">
        <x:f>IF(MID(F5976,LEN(F5976)-2,1)="1","Earring",IF(MID(F5976,LEN(F5976)-2,1)="2","Necklace",IF(MID(F5976,LEN(F5976)-2,1)="3","Bracelet",IF(MID(F5976,LEN(F5976)-2,1)="4","Ring",IF(MID(F5976,LEN(F5976)-2,1)="5","Anklet","")))))</x:f>
        <x:v>Ring</x:v>
      </x:c>
      <x:c r="H5976" s="240">
        <x:v>1</x:v>
      </x:c>
      <x:c r="I5976" s="495"/>
    </x:row>
    <x:row r="5977" spans="3:9">
      <x:c r="C5977" s="241" t="s">
        <x:v>5979</x:v>
      </x:c>
      <x:c r="D5977" s="240" t="str">
        <x:f t="shared" si="212"/>
        <x:v>Earring</x:v>
      </x:c>
      <x:c r="E5977" s="240">
        <x:v>1</x:v>
      </x:c>
      <x:c r="F5977" s="241" t="s">
        <x:v>9187</x:v>
      </x:c>
      <x:c r="G5977" s="240" t="str">
        <x:f>IF(MID(F5977,LEN(F5977)-2,1)="1","Earring",IF(MID(F5977,LEN(F5977)-2,1)="2","Necklace",IF(MID(F5977,LEN(F5977)-2,1)="3","Bracelet",IF(MID(F5977,LEN(F5977)-2,1)="4","Ring",IF(MID(F5977,LEN(F5977)-2,1)="5","Anklet","")))))</x:f>
        <x:v>Bracelet</x:v>
      </x:c>
      <x:c r="H5977" s="240">
        <x:v>1</x:v>
      </x:c>
      <x:c r="I5977" s="495"/>
    </x:row>
    <x:row r="5978" spans="3:9">
      <x:c r="C5978" s="241" t="s">
        <x:v>4516</x:v>
      </x:c>
      <x:c r="D5978" s="240" t="str">
        <x:f t="shared" si="212"/>
        <x:v>Bracelet</x:v>
      </x:c>
      <x:c r="E5978" s="240">
        <x:v>1</x:v>
      </x:c>
      <x:c r="F5978" s="241" t="s">
        <x:v>5979</x:v>
      </x:c>
      <x:c r="G5978" s="240" t="str">
        <x:f>IF(MID(F5978,LEN(F5978)-2,1)="1","Earring",IF(MID(F5978,LEN(F5978)-2,1)="2","Necklace",IF(MID(F5978,LEN(F5978)-2,1)="3","Bracelet",IF(MID(F5978,LEN(F5978)-2,1)="4","Ring",IF(MID(F5978,LEN(F5978)-2,1)="5","Anklet","")))))</x:f>
        <x:v>Earring</x:v>
      </x:c>
      <x:c r="H5978" s="240">
        <x:v>1</x:v>
      </x:c>
      <x:c r="I5978" s="495" t="s">
        <x:v>10339</x:v>
      </x:c>
    </x:row>
    <x:row r="5979" spans="3:9">
      <x:c r="C5979" s="241" t="s">
        <x:v>9221</x:v>
      </x:c>
      <x:c r="D5979" s="240" t="str">
        <x:f t="shared" si="212"/>
        <x:v>Ring</x:v>
      </x:c>
      <x:c r="E5979" s="240">
        <x:v>1</x:v>
      </x:c>
      <x:c r="F5979" s="241" t="s">
        <x:v>4516</x:v>
      </x:c>
      <x:c r="G5979" s="240" t="str">
        <x:f>IF(MID(F5979,LEN(F5979)-2,1)="1","Earring",IF(MID(F5979,LEN(F5979)-2,1)="2","Necklace",IF(MID(F5979,LEN(F5979)-2,1)="3","Bracelet",IF(MID(F5979,LEN(F5979)-2,1)="4","Ring",IF(MID(F5979,LEN(F5979)-2,1)="5","Anklet","")))))</x:f>
        <x:v>Bracelet</x:v>
      </x:c>
      <x:c r="H5979" s="240">
        <x:v>1</x:v>
      </x:c>
      <x:c r="I5979" s="495" t="s">
        <x:v>10339</x:v>
      </x:c>
    </x:row>
    <x:row r="5980" spans="5:5">
      <x:c r="E5980" s="240">
        <x:f>SUM(E5976:E5979)</x:f>
        <x:v>4</x:v>
      </x:c>
    </x:row>
    <x:row r="5981" spans="1:9">
      <x:c r="A5981" s="232">
        <x:v>46130</x:v>
      </x:c>
      <x:c r="B5981" s="499" t="s">
        <x:v>10312</x:v>
      </x:c>
      <x:c r="C5981" s="241" t="s">
        <x:v>4543</x:v>
      </x:c>
      <x:c r="D5981" s="240" t="str">
        <x:f t="shared" ref="D5981:D5991" si="213">IF(MID(C5981,LEN(C5981)-2,1)="1","Earring",IF(MID(C5981,LEN(C5981)-2,1)="2","Necklace",IF(MID(C5981,LEN(C5981)-2,1)="3","Bracelet",IF(MID(C5981,LEN(C5981)-2,1)="4","Ring",IF(MID(C5981,LEN(C5981)-2,1)="5","Anklet","")))))</x:f>
        <x:v>Anklet</x:v>
      </x:c>
      <x:c r="E5981" s="240">
        <x:v>1</x:v>
      </x:c>
      <x:c r="F5981" s="241" t="s">
        <x:v>9015</x:v>
      </x:c>
      <x:c r="G5981" s="240" t="str">
        <x:f>IF(MID(F5981,LEN(F5981)-2,1)="1","Earring",IF(MID(F5981,LEN(F5981)-2,1)="2","Necklace",IF(MID(F5981,LEN(F5981)-2,1)="3","Bracelet",IF(MID(F5981,LEN(F5981)-2,1)="4","Ring",IF(MID(F5981,LEN(F5981)-2,1)="5","Anklet","")))))</x:f>
        <x:v>Earring</x:v>
      </x:c>
      <x:c r="H5981" s="240">
        <x:v>1</x:v>
      </x:c>
      <x:c r="I5981" s="495" t="s">
        <x:v>6487</x:v>
      </x:c>
    </x:row>
    <x:row r="5982" spans="3:9">
      <x:c r="C5982" s="241" t="s">
        <x:v>11468</x:v>
      </x:c>
      <x:c r="D5982" s="240" t="str">
        <x:f t="shared" si="213"/>
        <x:v>Anklet</x:v>
      </x:c>
      <x:c r="E5982" s="240">
        <x:v>1</x:v>
      </x:c>
      <x:c r="F5982" s="241" t="s">
        <x:v>4543</x:v>
      </x:c>
      <x:c r="G5982" s="240" t="str">
        <x:f>IF(MID(F5982,LEN(F5982)-2,1)="1","Earring",IF(MID(F5982,LEN(F5982)-2,1)="2","Necklace",IF(MID(F5982,LEN(F5982)-2,1)="3","Bracelet",IF(MID(F5982,LEN(F5982)-2,1)="4","Ring",IF(MID(F5982,LEN(F5982)-2,1)="5","Anklet","")))))</x:f>
        <x:v>Anklet</x:v>
      </x:c>
      <x:c r="H5982" s="240">
        <x:v>1</x:v>
      </x:c>
      <x:c r="I5982" s="495"/>
    </x:row>
    <x:row r="5983" spans="3:9">
      <x:c r="C5983" s="241" t="s">
        <x:v>1943</x:v>
      </x:c>
      <x:c r="D5983" s="240" t="s">
        <x:v>4007</x:v>
      </x:c>
      <x:c r="E5983" s="240">
        <x:v>1</x:v>
      </x:c>
      <x:c r="F5983" s="241" t="s">
        <x:v>4512</x:v>
      </x:c>
      <x:c r="G5983" s="240" t="str">
        <x:f>IF(MID(F5983,LEN(F5983)-2,1)="1","Earring",IF(MID(F5983,LEN(F5983)-2,1)="2","Necklace",IF(MID(F5983,LEN(F5983)-2,1)="3","Bracelet",IF(MID(F5983,LEN(F5983)-2,1)="4","Ring",IF(MID(F5983,LEN(F5983)-2,1)="5","Anklet","")))))</x:f>
        <x:v>Earring</x:v>
      </x:c>
      <x:c r="H5983" s="240">
        <x:v>1</x:v>
      </x:c>
      <x:c r="I5983" s="495" t="s">
        <x:v>10339</x:v>
      </x:c>
    </x:row>
    <x:row r="5984" spans="3:9">
      <x:c r="C5984" s="241" t="s">
        <x:v>2579</x:v>
      </x:c>
      <x:c r="D5984" s="240" t="s">
        <x:v>4007</x:v>
      </x:c>
      <x:c r="E5984" s="240">
        <x:v>1</x:v>
      </x:c>
      <x:c r="F5984" s="241" t="s">
        <x:v>1943</x:v>
      </x:c>
      <x:c r="G5984" s="240" t="s">
        <x:v>4007</x:v>
      </x:c>
      <x:c r="H5984" s="240">
        <x:v>1</x:v>
      </x:c>
      <x:c r="I5984" s="495"/>
    </x:row>
    <x:row r="5985" spans="3:9">
      <x:c r="C5985" s="241" t="s">
        <x:v>4518</x:v>
      </x:c>
      <x:c r="D5985" s="240" t="s">
        <x:v>4007</x:v>
      </x:c>
      <x:c r="E5985" s="240">
        <x:v>1</x:v>
      </x:c>
      <x:c r="F5985" s="241" t="s">
        <x:v>11468</x:v>
      </x:c>
      <x:c r="G5985" s="240" t="str">
        <x:f>IF(MID(F5985,LEN(F5985)-2,1)="1","Earring",IF(MID(F5985,LEN(F5985)-2,1)="2","Necklace",IF(MID(F5985,LEN(F5985)-2,1)="3","Bracelet",IF(MID(F5985,LEN(F5985)-2,1)="4","Ring",IF(MID(F5985,LEN(F5985)-2,1)="5","Anklet","")))))</x:f>
        <x:v>Anklet</x:v>
      </x:c>
      <x:c r="H5985" s="240">
        <x:v>1</x:v>
      </x:c>
      <x:c r="I5985" s="495" t="s">
        <x:v>6487</x:v>
      </x:c>
    </x:row>
    <x:row r="5986" spans="3:9">
      <x:c r="C5986" s="241" t="s">
        <x:v>7858</x:v>
      </x:c>
      <x:c r="D5986" s="240" t="s">
        <x:v>4007</x:v>
      </x:c>
      <x:c r="E5986" s="240">
        <x:v>1</x:v>
      </x:c>
      <x:c r="F5986" s="241" t="s">
        <x:v>2579</x:v>
      </x:c>
      <x:c r="G5986" s="240" t="s">
        <x:v>4007</x:v>
      </x:c>
      <x:c r="H5986" s="240">
        <x:v>1</x:v>
      </x:c>
      <x:c r="I5986" s="495" t="s">
        <x:v>10339</x:v>
      </x:c>
    </x:row>
    <x:row r="5987" spans="3:9">
      <x:c r="C5987" s="241" t="s">
        <x:v>9015</x:v>
      </x:c>
      <x:c r="D5987" s="240" t="str">
        <x:f t="shared" si="213"/>
        <x:v>Earring</x:v>
      </x:c>
      <x:c r="E5987" s="240">
        <x:v>1</x:v>
      </x:c>
      <x:c r="F5987" s="241" t="s">
        <x:v>5878</x:v>
      </x:c>
      <x:c r="G5987" s="240" t="str">
        <x:f>IF(MID(F5987,LEN(F5987)-2,1)="1","Earring",IF(MID(F5987,LEN(F5987)-2,1)="2","Necklace",IF(MID(F5987,LEN(F5987)-2,1)="3","Bracelet",IF(MID(F5987,LEN(F5987)-2,1)="4","Ring",IF(MID(F5987,LEN(F5987)-2,1)="5","Anklet","")))))</x:f>
        <x:v>Ring</x:v>
      </x:c>
      <x:c r="H5987" s="240">
        <x:v>1</x:v>
      </x:c>
      <x:c r="I5987" s="495"/>
    </x:row>
    <x:row r="5988" spans="3:9">
      <x:c r="C5988" s="241" t="s">
        <x:v>4512</x:v>
      </x:c>
      <x:c r="D5988" s="240" t="str">
        <x:f t="shared" si="213"/>
        <x:v>Earring</x:v>
      </x:c>
      <x:c r="E5988" s="240">
        <x:v>1</x:v>
      </x:c>
      <x:c r="F5988" s="241" t="s">
        <x:v>4518</x:v>
      </x:c>
      <x:c r="G5988" s="240" t="s">
        <x:v>4007</x:v>
      </x:c>
      <x:c r="H5988" s="240">
        <x:v>1</x:v>
      </x:c>
      <x:c r="I5988" s="495"/>
    </x:row>
    <x:row r="5989" spans="3:9">
      <x:c r="C5989" s="241" t="s">
        <x:v>6102</x:v>
      </x:c>
      <x:c r="D5989" s="240" t="str">
        <x:f t="shared" si="213"/>
        <x:v>Earring</x:v>
      </x:c>
      <x:c r="E5989" s="240">
        <x:v>1</x:v>
      </x:c>
      <x:c r="F5989" s="241" t="s">
        <x:v>6102</x:v>
      </x:c>
      <x:c r="G5989" s="240" t="str">
        <x:f>IF(MID(F5989,LEN(F5989)-2,1)="1","Earring",IF(MID(F5989,LEN(F5989)-2,1)="2","Necklace",IF(MID(F5989,LEN(F5989)-2,1)="3","Bracelet",IF(MID(F5989,LEN(F5989)-2,1)="4","Ring",IF(MID(F5989,LEN(F5989)-2,1)="5","Anklet","")))))</x:f>
        <x:v>Earring</x:v>
      </x:c>
      <x:c r="H5989" s="240">
        <x:v>1</x:v>
      </x:c>
      <x:c r="I5989" s="495"/>
    </x:row>
    <x:row r="5990" spans="3:9">
      <x:c r="C5990" s="241" t="s">
        <x:v>5999</x:v>
      </x:c>
      <x:c r="D5990" s="240" t="str">
        <x:f t="shared" si="213"/>
        <x:v>Earring</x:v>
      </x:c>
      <x:c r="E5990" s="240">
        <x:v>1</x:v>
      </x:c>
      <x:c r="F5990" s="241" t="s">
        <x:v>5999</x:v>
      </x:c>
      <x:c r="G5990" s="240" t="str">
        <x:f>IF(MID(F5990,LEN(F5990)-2,1)="1","Earring",IF(MID(F5990,LEN(F5990)-2,1)="2","Necklace",IF(MID(F5990,LEN(F5990)-2,1)="3","Bracelet",IF(MID(F5990,LEN(F5990)-2,1)="4","Ring",IF(MID(F5990,LEN(F5990)-2,1)="5","Anklet","")))))</x:f>
        <x:v>Earring</x:v>
      </x:c>
      <x:c r="H5990" s="240">
        <x:v>1</x:v>
      </x:c>
      <x:c r="I5990" s="495" t="s">
        <x:v>10339</x:v>
      </x:c>
    </x:row>
    <x:row r="5991" spans="3:9">
      <x:c r="C5991" s="241" t="s">
        <x:v>5878</x:v>
      </x:c>
      <x:c r="D5991" s="240" t="str">
        <x:f t="shared" si="213"/>
        <x:v>Ring</x:v>
      </x:c>
      <x:c r="E5991" s="240">
        <x:v>1</x:v>
      </x:c>
      <x:c r="F5991" s="241" t="s">
        <x:v>7858</x:v>
      </x:c>
      <x:c r="G5991" s="240" t="s">
        <x:v>4007</x:v>
      </x:c>
      <x:c r="H5991" s="240">
        <x:v>1</x:v>
      </x:c>
      <x:c r="I5991" s="495" t="s">
        <x:v>10339</x:v>
      </x:c>
    </x:row>
    <x:row r="5992" spans="5:5">
      <x:c r="E5992" s="240">
        <x:f>SUM(E5981:E5991)</x:f>
        <x:v>11</x:v>
      </x:c>
    </x:row>
    <x:row r="5993" spans="1:9">
      <x:c r="A5993" s="232">
        <x:v>46131</x:v>
      </x:c>
      <x:c r="B5993" s="499" t="s">
        <x:v>10367</x:v>
      </x:c>
      <x:c r="C5993" s="241" t="s">
        <x:v>6045</x:v>
      </x:c>
      <x:c r="D5993" s="240" t="str">
        <x:f t="shared" ref="D5993:D5995" si="214">IF(MID(C5993,LEN(C5993)-2,1)="1","Earring",IF(MID(C5993,LEN(C5993)-2,1)="2","Necklace",IF(MID(C5993,LEN(C5993)-2,1)="3","Bracelet",IF(MID(C5993,LEN(C5993)-2,1)="4","Ring",IF(MID(C5993,LEN(C5993)-2,1)="5","Anklet","")))))</x:f>
        <x:v>Bracelet</x:v>
      </x:c>
      <x:c r="E5993" s="240">
        <x:v>1</x:v>
      </x:c>
      <x:c r="F5993" s="241" t="s">
        <x:v>6045</x:v>
      </x:c>
      <x:c r="G5993" s="240" t="str">
        <x:f>IF(MID(F5993,LEN(F5993)-2,1)="1","Earring",IF(MID(F5993,LEN(F5993)-2,1)="2","Necklace",IF(MID(F5993,LEN(F5993)-2,1)="3","Bracelet",IF(MID(F5993,LEN(F5993)-2,1)="4","Ring",IF(MID(F5993,LEN(F5993)-2,1)="5","Anklet","")))))</x:f>
        <x:v>Bracelet</x:v>
      </x:c>
      <x:c r="H5993" s="240">
        <x:v>1</x:v>
      </x:c>
      <x:c r="I5993" s="495" t="s">
        <x:v>10339</x:v>
      </x:c>
    </x:row>
    <x:row r="5994" spans="3:9">
      <x:c r="C5994" s="241" t="s">
        <x:v>5898</x:v>
      </x:c>
      <x:c r="D5994" s="240" t="str">
        <x:f t="shared" si="214"/>
        <x:v>Bracelet</x:v>
      </x:c>
      <x:c r="E5994" s="240">
        <x:v>1</x:v>
      </x:c>
      <x:c r="F5994" s="241" t="s">
        <x:v>5898</x:v>
      </x:c>
      <x:c r="G5994" s="240" t="str">
        <x:f>IF(MID(F5994,LEN(F5994)-2,1)="1","Earring",IF(MID(F5994,LEN(F5994)-2,1)="2","Necklace",IF(MID(F5994,LEN(F5994)-2,1)="3","Bracelet",IF(MID(F5994,LEN(F5994)-2,1)="4","Ring",IF(MID(F5994,LEN(F5994)-2,1)="5","Anklet","")))))</x:f>
        <x:v>Bracelet</x:v>
      </x:c>
      <x:c r="H5994" s="240">
        <x:v>1</x:v>
      </x:c>
      <x:c r="I5994" s="495" t="s">
        <x:v>6487</x:v>
      </x:c>
    </x:row>
    <x:row r="5995" spans="3:9">
      <x:c r="C5995" s="241" t="s">
        <x:v>2658</x:v>
      </x:c>
      <x:c r="D5995" s="240" t="str">
        <x:f t="shared" si="214"/>
        <x:v>Bracelet</x:v>
      </x:c>
      <x:c r="E5995" s="240">
        <x:v>1</x:v>
      </x:c>
      <x:c r="F5995" s="241" t="s">
        <x:v>2658</x:v>
      </x:c>
      <x:c r="G5995" s="240" t="str">
        <x:f>IF(MID(F5995,LEN(F5995)-2,1)="1","Earring",IF(MID(F5995,LEN(F5995)-2,1)="2","Necklace",IF(MID(F5995,LEN(F5995)-2,1)="3","Bracelet",IF(MID(F5995,LEN(F5995)-2,1)="4","Ring",IF(MID(F5995,LEN(F5995)-2,1)="5","Anklet","")))))</x:f>
        <x:v>Bracelet</x:v>
      </x:c>
      <x:c r="H5995" s="240">
        <x:v>1</x:v>
      </x:c>
      <x:c r="I5995" s="495"/>
    </x:row>
    <x:row r="5996" spans="5:5">
      <x:c r="E5996" s="240">
        <x:f>SUM(E5993:E5995)</x:f>
        <x:v>3</x:v>
      </x:c>
    </x:row>
    <x:row r="5997" spans="1:9">
      <x:c r="A5997" s="232">
        <x:v>46132</x:v>
      </x:c>
      <x:c r="B5997" s="499" t="s">
        <x:v>10315</x:v>
      </x:c>
      <x:c r="C5997" s="241" t="s">
        <x:v>2093</x:v>
      </x:c>
      <x:c r="D5997" s="240" t="s">
        <x:v>4007</x:v>
      </x:c>
      <x:c r="E5997" s="240">
        <x:v>1</x:v>
      </x:c>
      <x:c r="F5997" s="241" t="s">
        <x:v>7868</x:v>
      </x:c>
      <x:c r="G5997" s="240" t="str">
        <x:f>IF(MID(F5997,LEN(F5997)-2,1)="1","Earring",IF(MID(F5997,LEN(F5997)-2,1)="2","Necklace",IF(MID(F5997,LEN(F5997)-2,1)="3","Bracelet",IF(MID(F5997,LEN(F5997)-2,1)="4","Ring",IF(MID(F5997,LEN(F5997)-2,1)="5","Anklet","")))))</x:f>
        <x:v>Necklace</x:v>
      </x:c>
      <x:c r="H5997" s="240">
        <x:v>1</x:v>
      </x:c>
      <x:c r="I5997" s="495" t="s">
        <x:v>10339</x:v>
      </x:c>
    </x:row>
    <x:row r="5998" spans="3:9">
      <x:c r="C5998" s="241" t="s">
        <x:v>9105</x:v>
      </x:c>
      <x:c r="D5998" s="240" t="str">
        <x:f t="shared" ref="D5998:D6005" si="215">IF(MID(C5998,LEN(C5998)-2,1)="1","Earring",IF(MID(C5998,LEN(C5998)-2,1)="2","Necklace",IF(MID(C5998,LEN(C5998)-2,1)="3","Bracelet",IF(MID(C5998,LEN(C5998)-2,1)="4","Ring",IF(MID(C5998,LEN(C5998)-2,1)="5","Anklet","")))))</x:f>
        <x:v>Earring</x:v>
      </x:c>
      <x:c r="E5998" s="240">
        <x:v>1</x:v>
      </x:c>
      <x:c r="F5998" s="241" t="s">
        <x:v>9105</x:v>
      </x:c>
      <x:c r="G5998" s="240" t="str">
        <x:f>IF(MID(F5998,LEN(F5998)-2,1)="1","Earring",IF(MID(F5998,LEN(F5998)-2,1)="2","Necklace",IF(MID(F5998,LEN(F5998)-2,1)="3","Bracelet",IF(MID(F5998,LEN(F5998)-2,1)="4","Ring",IF(MID(F5998,LEN(F5998)-2,1)="5","Anklet","")))))</x:f>
        <x:v>Earring</x:v>
      </x:c>
      <x:c r="H5998" s="240">
        <x:v>1</x:v>
      </x:c>
      <x:c r="I5998" s="495"/>
    </x:row>
    <x:row r="5999" spans="3:9">
      <x:c r="C5999" s="241" t="s">
        <x:v>9004</x:v>
      </x:c>
      <x:c r="D5999" s="240" t="str">
        <x:f t="shared" si="215"/>
        <x:v>Earring</x:v>
      </x:c>
      <x:c r="E5999" s="240">
        <x:v>1</x:v>
      </x:c>
      <x:c r="F5999" s="241" t="s">
        <x:v>9004</x:v>
      </x:c>
      <x:c r="G5999" s="240" t="str">
        <x:f>IF(MID(F5999,LEN(F5999)-2,1)="1","Earring",IF(MID(F5999,LEN(F5999)-2,1)="2","Necklace",IF(MID(F5999,LEN(F5999)-2,1)="3","Bracelet",IF(MID(F5999,LEN(F5999)-2,1)="4","Ring",IF(MID(F5999,LEN(F5999)-2,1)="5","Anklet","")))))</x:f>
        <x:v>Earring</x:v>
      </x:c>
      <x:c r="H5999" s="240">
        <x:v>1</x:v>
      </x:c>
      <x:c r="I5999" s="495" t="s">
        <x:v>6487</x:v>
      </x:c>
    </x:row>
    <x:row r="6000" spans="3:9">
      <x:c r="C6000" s="241" t="s">
        <x:v>8507</x:v>
      </x:c>
      <x:c r="D6000" s="240" t="str">
        <x:f t="shared" si="215"/>
        <x:v>Earring</x:v>
      </x:c>
      <x:c r="E6000" s="240">
        <x:v>1</x:v>
      </x:c>
      <x:c r="F6000" s="241" t="s">
        <x:v>9233</x:v>
      </x:c>
      <x:c r="G6000" s="240" t="str">
        <x:f>IF(MID(F6000,LEN(F6000)-2,1)="1","Earring",IF(MID(F6000,LEN(F6000)-2,1)="2","Necklace",IF(MID(F6000,LEN(F6000)-2,1)="3","Bracelet",IF(MID(F6000,LEN(F6000)-2,1)="4","Ring",IF(MID(F6000,LEN(F6000)-2,1)="5","Anklet","")))))</x:f>
        <x:v>Necklace</x:v>
      </x:c>
      <x:c r="H6000" s="240">
        <x:v>1</x:v>
      </x:c>
      <x:c r="I6000" s="495" t="s">
        <x:v>6487</x:v>
      </x:c>
    </x:row>
    <x:row r="6001" spans="3:9">
      <x:c r="C6001" s="241" t="s">
        <x:v>8401</x:v>
      </x:c>
      <x:c r="D6001" s="240" t="str">
        <x:f t="shared" si="215"/>
        <x:v>Earring</x:v>
      </x:c>
      <x:c r="E6001" s="240">
        <x:v>1</x:v>
      </x:c>
      <x:c r="F6001" s="241" t="s">
        <x:v>2093</x:v>
      </x:c>
      <x:c r="G6001" s="240" t="s">
        <x:v>4007</x:v>
      </x:c>
      <x:c r="H6001" s="240">
        <x:v>1</x:v>
      </x:c>
      <x:c r="I6001" s="495"/>
    </x:row>
    <x:row r="6002" spans="3:9">
      <x:c r="C6002" s="241" t="s">
        <x:v>2228</x:v>
      </x:c>
      <x:c r="D6002" s="240" t="str">
        <x:f t="shared" si="215"/>
        <x:v>Necklace</x:v>
      </x:c>
      <x:c r="E6002" s="240">
        <x:v>1</x:v>
      </x:c>
      <x:c r="F6002" s="241" t="s">
        <x:v>8507</x:v>
      </x:c>
      <x:c r="G6002" s="240" t="str">
        <x:f>IF(MID(F6002,LEN(F6002)-2,1)="1","Earring",IF(MID(F6002,LEN(F6002)-2,1)="2","Necklace",IF(MID(F6002,LEN(F6002)-2,1)="3","Bracelet",IF(MID(F6002,LEN(F6002)-2,1)="4","Ring",IF(MID(F6002,LEN(F6002)-2,1)="5","Anklet","")))))</x:f>
        <x:v>Earring</x:v>
      </x:c>
      <x:c r="H6002" s="240">
        <x:v>1</x:v>
      </x:c>
      <x:c r="I6002" s="495" t="s">
        <x:v>6487</x:v>
      </x:c>
    </x:row>
    <x:row r="6003" spans="3:9">
      <x:c r="C6003" s="241" t="s">
        <x:v>9233</x:v>
      </x:c>
      <x:c r="D6003" s="240" t="str">
        <x:f t="shared" si="215"/>
        <x:v>Necklace</x:v>
      </x:c>
      <x:c r="E6003" s="240">
        <x:v>1</x:v>
      </x:c>
      <x:c r="F6003" s="241" t="s">
        <x:v>4533</x:v>
      </x:c>
      <x:c r="G6003" s="240" t="str">
        <x:f>IF(MID(F6003,LEN(F6003)-2,1)="1","Earring",IF(MID(F6003,LEN(F6003)-2,1)="2","Necklace",IF(MID(F6003,LEN(F6003)-2,1)="3","Bracelet",IF(MID(F6003,LEN(F6003)-2,1)="4","Ring",IF(MID(F6003,LEN(F6003)-2,1)="5","Anklet","")))))</x:f>
        <x:v>Ring</x:v>
      </x:c>
      <x:c r="H6003" s="240">
        <x:v>1</x:v>
      </x:c>
      <x:c r="I6003" s="495" t="s">
        <x:v>6487</x:v>
      </x:c>
    </x:row>
    <x:row r="6004" spans="3:9">
      <x:c r="C6004" s="241" t="s">
        <x:v>4533</x:v>
      </x:c>
      <x:c r="D6004" s="240" t="str">
        <x:f t="shared" si="215"/>
        <x:v>Ring</x:v>
      </x:c>
      <x:c r="E6004" s="240">
        <x:v>1</x:v>
      </x:c>
      <x:c r="F6004" s="241" t="s">
        <x:v>8482</x:v>
      </x:c>
      <x:c r="G6004" s="240" t="str">
        <x:f>IF(MID(F6004,LEN(F6004)-2,1)="1","Earring",IF(MID(F6004,LEN(F6004)-2,1)="2","Necklace",IF(MID(F6004,LEN(F6004)-2,1)="3","Bracelet",IF(MID(F6004,LEN(F6004)-2,1)="4","Ring",IF(MID(F6004,LEN(F6004)-2,1)="5","Anklet","")))))</x:f>
        <x:v>Ring</x:v>
      </x:c>
      <x:c r="H6004" s="240">
        <x:v>1</x:v>
      </x:c>
      <x:c r="I6004" s="495" t="s">
        <x:v>6487</x:v>
      </x:c>
    </x:row>
    <x:row r="6005" spans="3:9">
      <x:c r="C6005" s="241" t="s">
        <x:v>8482</x:v>
      </x:c>
      <x:c r="D6005" s="240" t="str">
        <x:f t="shared" si="215"/>
        <x:v>Ring</x:v>
      </x:c>
      <x:c r="E6005" s="240">
        <x:v>1</x:v>
      </x:c>
      <x:c r="F6005" s="241" t="s">
        <x:v>8401</x:v>
      </x:c>
      <x:c r="G6005" s="240" t="str">
        <x:f>IF(MID(F6005,LEN(F6005)-2,1)="1","Earring",IF(MID(F6005,LEN(F6005)-2,1)="2","Necklace",IF(MID(F6005,LEN(F6005)-2,1)="3","Bracelet",IF(MID(F6005,LEN(F6005)-2,1)="4","Ring",IF(MID(F6005,LEN(F6005)-2,1)="5","Anklet","")))))</x:f>
        <x:v>Earring</x:v>
      </x:c>
      <x:c r="H6005" s="240">
        <x:v>1</x:v>
      </x:c>
      <x:c r="I6005" s="495"/>
    </x:row>
    <x:row r="6006" spans="5:5">
      <x:c r="E6006" s="240">
        <x:f>SUM(E5997:E6005)</x:f>
        <x:v>9</x:v>
      </x:c>
    </x:row>
    <x:row r="6007" spans="1:9">
      <x:c r="A6007" s="232">
        <x:v>46133</x:v>
      </x:c>
      <x:c r="B6007" s="499" t="s">
        <x:v>10377</x:v>
      </x:c>
      <x:c r="C6007" s="241" t="s">
        <x:v>7606</x:v>
      </x:c>
      <x:c r="D6007" s="240" t="s">
        <x:v>4007</x:v>
      </x:c>
      <x:c r="E6007" s="240">
        <x:v>1</x:v>
      </x:c>
      <x:c r="F6007" s="241" t="s">
        <x:v>9007</x:v>
      </x:c>
      <x:c r="G6007" s="240" t="str">
        <x:f>IF(MID(F6007,LEN(F6007)-2,1)="1","Earring",IF(MID(F6007,LEN(F6007)-2,1)="2","Necklace",IF(MID(F6007,LEN(F6007)-2,1)="3","Bracelet",IF(MID(F6007,LEN(F6007)-2,1)="4","Ring",IF(MID(F6007,LEN(F6007)-2,1)="5","Anklet","")))))</x:f>
        <x:v>Earring</x:v>
      </x:c>
      <x:c r="H6007" s="240">
        <x:v>1</x:v>
      </x:c>
      <x:c r="I6007" s="495" t="s">
        <x:v>6487</x:v>
      </x:c>
    </x:row>
    <x:row r="6008" spans="3:9">
      <x:c r="C6008" s="241" t="s">
        <x:v>2098</x:v>
      </x:c>
      <x:c r="D6008" s="240" t="str">
        <x:f t="shared" ref="D6008:D6017" si="216">IF(MID(C6008,LEN(C6008)-2,1)="1","Earring",IF(MID(C6008,LEN(C6008)-2,1)="2","Necklace",IF(MID(C6008,LEN(C6008)-2,1)="3","Bracelet",IF(MID(C6008,LEN(C6008)-2,1)="4","Ring",IF(MID(C6008,LEN(C6008)-2,1)="5","Anklet","")))))</x:f>
        <x:v>Bracelet</x:v>
      </x:c>
      <x:c r="E6008" s="240">
        <x:v>1</x:v>
      </x:c>
      <x:c r="F6008" s="241" t="s">
        <x:v>9069</x:v>
      </x:c>
      <x:c r="G6008" s="240" t="str">
        <x:f>IF(MID(F6008,LEN(F6008)-2,1)="1","Earring",IF(MID(F6008,LEN(F6008)-2,1)="2","Necklace",IF(MID(F6008,LEN(F6008)-2,1)="3","Bracelet",IF(MID(F6008,LEN(F6008)-2,1)="4","Ring",IF(MID(F6008,LEN(F6008)-2,1)="5","Anklet","")))))</x:f>
        <x:v>Earring</x:v>
      </x:c>
      <x:c r="H6008" s="240">
        <x:v>1</x:v>
      </x:c>
      <x:c r="I6008" s="495"/>
    </x:row>
    <x:row r="6009" spans="3:9">
      <x:c r="C6009" s="241" t="s">
        <x:v>9007</x:v>
      </x:c>
      <x:c r="D6009" s="240" t="str">
        <x:f t="shared" si="216"/>
        <x:v>Earring</x:v>
      </x:c>
      <x:c r="E6009" s="240">
        <x:v>1</x:v>
      </x:c>
      <x:c r="F6009" s="241" t="s">
        <x:v>6008</x:v>
      </x:c>
      <x:c r="G6009" s="240" t="str">
        <x:f>IF(MID(F6009,LEN(F6009)-2,1)="1","Earring",IF(MID(F6009,LEN(F6009)-2,1)="2","Necklace",IF(MID(F6009,LEN(F6009)-2,1)="3","Bracelet",IF(MID(F6009,LEN(F6009)-2,1)="4","Ring",IF(MID(F6009,LEN(F6009)-2,1)="5","Anklet","")))))</x:f>
        <x:v>Necklace</x:v>
      </x:c>
      <x:c r="H6009" s="240">
        <x:v>1</x:v>
      </x:c>
      <x:c r="I6009" s="495" t="s">
        <x:v>10339</x:v>
      </x:c>
    </x:row>
    <x:row r="6010" spans="3:9">
      <x:c r="C6010" s="241" t="s">
        <x:v>9069</x:v>
      </x:c>
      <x:c r="D6010" s="240" t="str">
        <x:f t="shared" si="216"/>
        <x:v>Earring</x:v>
      </x:c>
      <x:c r="E6010" s="240">
        <x:v>1</x:v>
      </x:c>
      <x:c r="F6010" s="241" t="s">
        <x:v>2098</x:v>
      </x:c>
      <x:c r="G6010" s="240" t="str">
        <x:f>IF(MID(F6010,LEN(F6010)-2,1)="1","Earring",IF(MID(F6010,LEN(F6010)-2,1)="2","Necklace",IF(MID(F6010,LEN(F6010)-2,1)="3","Bracelet",IF(MID(F6010,LEN(F6010)-2,1)="4","Ring",IF(MID(F6010,LEN(F6010)-2,1)="5","Anklet","")))))</x:f>
        <x:v>Bracelet</x:v>
      </x:c>
      <x:c r="H6010" s="240">
        <x:v>1</x:v>
      </x:c>
      <x:c r="I6010" s="495" t="s">
        <x:v>10339</x:v>
      </x:c>
    </x:row>
    <x:row r="6011" spans="3:9">
      <x:c r="C6011" s="241" t="s">
        <x:v>11138</x:v>
      </x:c>
      <x:c r="D6011" s="240" t="str">
        <x:f t="shared" si="216"/>
        <x:v>Earring</x:v>
      </x:c>
      <x:c r="E6011" s="240">
        <x:v>1</x:v>
      </x:c>
      <x:c r="F6011" s="241" t="s">
        <x:v>8019</x:v>
      </x:c>
      <x:c r="G6011" s="240" t="str">
        <x:f>IF(MID(F6011,LEN(F6011)-2,1)="1","Earring",IF(MID(F6011,LEN(F6011)-2,1)="2","Necklace",IF(MID(F6011,LEN(F6011)-2,1)="3","Bracelet",IF(MID(F6011,LEN(F6011)-2,1)="4","Ring",IF(MID(F6011,LEN(F6011)-2,1)="5","Anklet","")))))</x:f>
        <x:v>Necklace</x:v>
      </x:c>
      <x:c r="H6011" s="240">
        <x:v>1</x:v>
      </x:c>
      <x:c r="I6011" s="495"/>
    </x:row>
    <x:row r="6012" spans="3:9">
      <x:c r="C6012" s="241" t="s">
        <x:v>6165</x:v>
      </x:c>
      <x:c r="D6012" s="240" t="str">
        <x:f t="shared" si="216"/>
        <x:v>Earring</x:v>
      </x:c>
      <x:c r="E6012" s="240">
        <x:v>1</x:v>
      </x:c>
      <x:c r="F6012" s="241" t="s">
        <x:v>11370</x:v>
      </x:c>
      <x:c r="G6012" s="240" t="str">
        <x:f>IF(MID(F6012,LEN(F6012)-2,1)="1","Earring",IF(MID(F6012,LEN(F6012)-2,1)="2","Necklace",IF(MID(F6012,LEN(F6012)-2,1)="3","Bracelet",IF(MID(F6012,LEN(F6012)-2,1)="4","Ring",IF(MID(F6012,LEN(F6012)-2,1)="5","Anklet","")))))</x:f>
        <x:v>Necklace</x:v>
      </x:c>
      <x:c r="H6012" s="240">
        <x:v>1</x:v>
      </x:c>
      <x:c r="I6012" s="495" t="s">
        <x:v>10339</x:v>
      </x:c>
    </x:row>
    <x:row r="6013" spans="3:9">
      <x:c r="C6013" s="241" t="s">
        <x:v>9064</x:v>
      </x:c>
      <x:c r="D6013" s="240" t="s">
        <x:v>9210</x:v>
      </x:c>
      <x:c r="E6013" s="240">
        <x:v>1</x:v>
      </x:c>
      <x:c r="F6013" s="241" t="s">
        <x:v>11138</x:v>
      </x:c>
      <x:c r="G6013" s="240" t="str">
        <x:f>IF(MID(F6013,LEN(F6013)-2,1)="1","Earring",IF(MID(F6013,LEN(F6013)-2,1)="2","Necklace",IF(MID(F6013,LEN(F6013)-2,1)="3","Bracelet",IF(MID(F6013,LEN(F6013)-2,1)="4","Ring",IF(MID(F6013,LEN(F6013)-2,1)="5","Anklet","")))))</x:f>
        <x:v>Earring</x:v>
      </x:c>
      <x:c r="H6013" s="240">
        <x:v>1</x:v>
      </x:c>
      <x:c r="I6013" s="495"/>
    </x:row>
    <x:row r="6014" spans="3:9">
      <x:c r="C6014" s="241" t="s">
        <x:v>6008</x:v>
      </x:c>
      <x:c r="D6014" s="240" t="str">
        <x:f t="shared" si="216"/>
        <x:v>Necklace</x:v>
      </x:c>
      <x:c r="E6014" s="240">
        <x:v>1</x:v>
      </x:c>
      <x:c r="F6014" s="241" t="s">
        <x:v>7606</x:v>
      </x:c>
      <x:c r="G6014" s="240" t="s">
        <x:v>4007</x:v>
      </x:c>
      <x:c r="H6014" s="240">
        <x:v>1</x:v>
      </x:c>
      <x:c r="I6014" s="495"/>
    </x:row>
    <x:row r="6015" spans="3:9">
      <x:c r="C6015" s="241" t="s">
        <x:v>8019</x:v>
      </x:c>
      <x:c r="D6015" s="240" t="str">
        <x:f t="shared" si="216"/>
        <x:v>Necklace</x:v>
      </x:c>
      <x:c r="E6015" s="240">
        <x:v>1</x:v>
      </x:c>
      <x:c r="F6015" s="241" t="s">
        <x:v>7920</x:v>
      </x:c>
      <x:c r="G6015" s="240" t="str">
        <x:f>IF(MID(F6015,LEN(F6015)-2,1)="1","Earring",IF(MID(F6015,LEN(F6015)-2,1)="2","Necklace",IF(MID(F6015,LEN(F6015)-2,1)="3","Bracelet",IF(MID(F6015,LEN(F6015)-2,1)="4","Ring",IF(MID(F6015,LEN(F6015)-2,1)="5","Anklet","")))))</x:f>
        <x:v>Ring</x:v>
      </x:c>
      <x:c r="H6015" s="240">
        <x:v>1</x:v>
      </x:c>
      <x:c r="I6015" s="495"/>
    </x:row>
    <x:row r="6016" spans="3:9">
      <x:c r="C6016" s="241" t="s">
        <x:v>11370</x:v>
      </x:c>
      <x:c r="D6016" s="240" t="str">
        <x:f t="shared" si="216"/>
        <x:v>Necklace</x:v>
      </x:c>
      <x:c r="E6016" s="240">
        <x:v>1</x:v>
      </x:c>
      <x:c r="F6016" s="241" t="s">
        <x:v>6165</x:v>
      </x:c>
      <x:c r="G6016" s="240" t="str">
        <x:f>IF(MID(F6016,LEN(F6016)-2,1)="1","Earring",IF(MID(F6016,LEN(F6016)-2,1)="2","Necklace",IF(MID(F6016,LEN(F6016)-2,1)="3","Bracelet",IF(MID(F6016,LEN(F6016)-2,1)="4","Ring",IF(MID(F6016,LEN(F6016)-2,1)="5","Anklet","")))))</x:f>
        <x:v>Earring</x:v>
      </x:c>
      <x:c r="H6016" s="240">
        <x:v>1</x:v>
      </x:c>
      <x:c r="I6016" s="495"/>
    </x:row>
    <x:row r="6017" spans="3:9">
      <x:c r="C6017" s="241" t="s">
        <x:v>7920</x:v>
      </x:c>
      <x:c r="D6017" s="240" t="str">
        <x:f t="shared" si="216"/>
        <x:v>Ring</x:v>
      </x:c>
      <x:c r="E6017" s="240">
        <x:v>1</x:v>
      </x:c>
      <x:c r="F6017" s="241" t="s">
        <x:v>9064</x:v>
      </x:c>
      <x:c r="G6017" s="240" t="s">
        <x:v>9210</x:v>
      </x:c>
      <x:c r="H6017" s="240">
        <x:v>1</x:v>
      </x:c>
      <x:c r="I6017" s="495" t="s">
        <x:v>10339</x:v>
      </x:c>
    </x:row>
    <x:row r="6018" spans="5:5">
      <x:c r="E6018" s="240">
        <x:f>SUM(E6007:E6017)</x:f>
        <x:v>11</x:v>
      </x:c>
    </x:row>
    <x:row r="6019" spans="1:9">
      <x:c r="A6019" s="232">
        <x:v>46134</x:v>
      </x:c>
      <x:c r="B6019" s="499" t="s">
        <x:v>10352</x:v>
      </x:c>
      <x:c r="C6019" s="241" t="s">
        <x:v>5951</x:v>
      </x:c>
      <x:c r="D6019" s="240" t="s">
        <x:v>4007</x:v>
      </x:c>
      <x:c r="E6019" s="240">
        <x:v>1</x:v>
      </x:c>
      <x:c r="F6019" s="241" t="s">
        <x:v>4437</x:v>
      </x:c>
      <x:c r="G6019" s="240" t="str">
        <x:f>IF(MID(F6019,LEN(F6019)-2,1)="1","Earring",IF(MID(F6019,LEN(F6019)-2,1)="2","Necklace",IF(MID(F6019,LEN(F6019)-2,1)="3","Bracelet",IF(MID(F6019,LEN(F6019)-2,1)="4","Ring",IF(MID(F6019,LEN(F6019)-2,1)="5","Anklet","")))))</x:f>
        <x:v>Necklace</x:v>
      </x:c>
      <x:c r="H6019" s="240">
        <x:v>1</x:v>
      </x:c>
      <x:c r="I6019" s="495" t="s">
        <x:v>6487</x:v>
      </x:c>
    </x:row>
    <x:row r="6020" spans="1:9" s="240" customFormat="1">
      <x:c r="A6020" s="1573"/>
      <x:c r="B6020" s="499"/>
      <x:c r="C6020" s="241" t="s">
        <x:v>2608</x:v>
      </x:c>
      <x:c r="D6020" s="240" t="s">
        <x:v>4007</x:v>
      </x:c>
      <x:c r="E6020" s="240">
        <x:v>1</x:v>
      </x:c>
      <x:c r="F6020" s="241" t="s">
        <x:v>2085</x:v>
      </x:c>
      <x:c r="G6020" s="240" t="str">
        <x:f>IF(MID(F6020,LEN(F6020)-2,1)="1","Earring",IF(MID(F6020,LEN(F6020)-2,1)="2","Necklace",IF(MID(F6020,LEN(F6020)-2,1)="3","Bracelet",IF(MID(F6020,LEN(F6020)-2,1)="4","Ring",IF(MID(F6020,LEN(F6020)-2,1)="5","Anklet","")))))</x:f>
        <x:v>Ring</x:v>
      </x:c>
      <x:c r="H6020" s="240">
        <x:v>1</x:v>
      </x:c>
      <x:c r="I6020" s="495" t="s">
        <x:v>6487</x:v>
      </x:c>
    </x:row>
    <x:row r="6021" spans="1:9" s="240" customFormat="1">
      <x:c r="A6021" s="1573"/>
      <x:c r="B6021" s="499"/>
      <x:c r="C6021" s="241" t="s">
        <x:v>11241</x:v>
      </x:c>
      <x:c r="D6021" s="240" t="str">
        <x:f t="shared" ref="D6021:D6027" si="217">IF(MID(C6021,LEN(C6021)-2,1)="1","Earring",IF(MID(C6021,LEN(C6021)-2,1)="2","Necklace",IF(MID(C6021,LEN(C6021)-2,1)="3","Bracelet",IF(MID(C6021,LEN(C6021)-2,1)="4","Ring",IF(MID(C6021,LEN(C6021)-2,1)="5","Anklet","")))))</x:f>
        <x:v>Bracelet</x:v>
      </x:c>
      <x:c r="E6021" s="240">
        <x:v>1</x:v>
      </x:c>
      <x:c r="F6021" s="241" t="s">
        <x:v>8981</x:v>
      </x:c>
      <x:c r="G6021" s="240" t="str">
        <x:f>IF(MID(F6021,LEN(F6021)-2,1)="1","Earring",IF(MID(F6021,LEN(F6021)-2,1)="2","Necklace",IF(MID(F6021,LEN(F6021)-2,1)="3","Bracelet",IF(MID(F6021,LEN(F6021)-2,1)="4","Ring",IF(MID(F6021,LEN(F6021)-2,1)="5","Anklet","")))))</x:f>
        <x:v>Ring</x:v>
      </x:c>
      <x:c r="H6021" s="240">
        <x:v>1</x:v>
      </x:c>
      <x:c r="I6021" s="495" t="s">
        <x:v>6487</x:v>
      </x:c>
    </x:row>
    <x:row r="6022" spans="1:9" s="240" customFormat="1">
      <x:c r="A6022" s="1573"/>
      <x:c r="B6022" s="499"/>
      <x:c r="C6022" s="241" t="s">
        <x:v>12766</x:v>
      </x:c>
      <x:c r="D6022" s="240" t="str">
        <x:f t="shared" si="217"/>
        <x:v>Bracelet</x:v>
      </x:c>
      <x:c r="E6022" s="240">
        <x:v>1</x:v>
      </x:c>
      <x:c r="F6022" s="241" t="s">
        <x:v>11241</x:v>
      </x:c>
      <x:c r="G6022" s="240" t="str">
        <x:f>IF(MID(F6022,LEN(F6022)-2,1)="1","Earring",IF(MID(F6022,LEN(F6022)-2,1)="2","Necklace",IF(MID(F6022,LEN(F6022)-2,1)="3","Bracelet",IF(MID(F6022,LEN(F6022)-2,1)="4","Ring",IF(MID(F6022,LEN(F6022)-2,1)="5","Anklet","")))))</x:f>
        <x:v>Bracelet</x:v>
      </x:c>
      <x:c r="H6022" s="240">
        <x:v>1</x:v>
      </x:c>
      <x:c r="I6022" s="495"/>
    </x:row>
    <x:row r="6023" spans="1:9" s="240" customFormat="1">
      <x:c r="A6023" s="1573"/>
      <x:c r="B6023" s="499"/>
      <x:c r="C6023" s="241" t="s">
        <x:v>9212</x:v>
      </x:c>
      <x:c r="D6023" s="240" t="str">
        <x:f t="shared" si="217"/>
        <x:v>Earring</x:v>
      </x:c>
      <x:c r="E6023" s="240">
        <x:v>1</x:v>
      </x:c>
      <x:c r="F6023" s="241" t="s">
        <x:v>12766</x:v>
      </x:c>
      <x:c r="G6023" s="240" t="str">
        <x:f>IF(MID(F6023,LEN(F6023)-2,1)="1","Earring",IF(MID(F6023,LEN(F6023)-2,1)="2","Necklace",IF(MID(F6023,LEN(F6023)-2,1)="3","Bracelet",IF(MID(F6023,LEN(F6023)-2,1)="4","Ring",IF(MID(F6023,LEN(F6023)-2,1)="5","Anklet","")))))</x:f>
        <x:v>Bracelet</x:v>
      </x:c>
      <x:c r="H6023" s="240">
        <x:v>1</x:v>
      </x:c>
      <x:c r="I6023" s="495"/>
    </x:row>
    <x:row r="6024" spans="1:9" s="240" customFormat="1">
      <x:c r="A6024" s="1573"/>
      <x:c r="B6024" s="499"/>
      <x:c r="C6024" s="241" t="s">
        <x:v>4437</x:v>
      </x:c>
      <x:c r="D6024" s="240" t="str">
        <x:f t="shared" si="217"/>
        <x:v>Necklace</x:v>
      </x:c>
      <x:c r="E6024" s="240">
        <x:v>1</x:v>
      </x:c>
      <x:c r="F6024" s="241" t="s">
        <x:v>5951</x:v>
      </x:c>
      <x:c r="G6024" s="240" t="s">
        <x:v>4007</x:v>
      </x:c>
      <x:c r="H6024" s="240">
        <x:v>1</x:v>
      </x:c>
      <x:c r="I6024" s="495"/>
    </x:row>
    <x:row r="6025" spans="1:9" s="240" customFormat="1">
      <x:c r="A6025" s="1573"/>
      <x:c r="B6025" s="499"/>
      <x:c r="C6025" s="241" t="s">
        <x:v>6321</x:v>
      </x:c>
      <x:c r="D6025" s="240" t="str">
        <x:f t="shared" si="217"/>
        <x:v>Necklace</x:v>
      </x:c>
      <x:c r="E6025" s="240">
        <x:v>1</x:v>
      </x:c>
      <x:c r="F6025" s="241" t="s">
        <x:v>9212</x:v>
      </x:c>
      <x:c r="G6025" s="240" t="str">
        <x:f>IF(MID(F6025,LEN(F6025)-2,1)="1","Earring",IF(MID(F6025,LEN(F6025)-2,1)="2","Necklace",IF(MID(F6025,LEN(F6025)-2,1)="3","Bracelet",IF(MID(F6025,LEN(F6025)-2,1)="4","Ring",IF(MID(F6025,LEN(F6025)-2,1)="5","Anklet","")))))</x:f>
        <x:v>Earring</x:v>
      </x:c>
      <x:c r="H6025" s="240">
        <x:v>1</x:v>
      </x:c>
      <x:c r="I6025" s="495" t="s">
        <x:v>10339</x:v>
      </x:c>
    </x:row>
    <x:row r="6026" spans="1:9" s="240" customFormat="1">
      <x:c r="A6026" s="1573"/>
      <x:c r="B6026" s="499"/>
      <x:c r="C6026" s="241" t="s">
        <x:v>2085</x:v>
      </x:c>
      <x:c r="D6026" s="240" t="str">
        <x:f t="shared" si="217"/>
        <x:v>Ring</x:v>
      </x:c>
      <x:c r="E6026" s="240">
        <x:v>1</x:v>
      </x:c>
      <x:c r="F6026" s="241" t="s">
        <x:v>6321</x:v>
      </x:c>
      <x:c r="G6026" s="240" t="str">
        <x:f>IF(MID(F6026,LEN(F6026)-2,1)="1","Earring",IF(MID(F6026,LEN(F6026)-2,1)="2","Necklace",IF(MID(F6026,LEN(F6026)-2,1)="3","Bracelet",IF(MID(F6026,LEN(F6026)-2,1)="4","Ring",IF(MID(F6026,LEN(F6026)-2,1)="5","Anklet","")))))</x:f>
        <x:v>Necklace</x:v>
      </x:c>
      <x:c r="H6026" s="240">
        <x:v>1</x:v>
      </x:c>
      <x:c r="I6026" s="495"/>
    </x:row>
    <x:row r="6027" spans="1:9" s="240" customFormat="1">
      <x:c r="A6027" s="1573"/>
      <x:c r="B6027" s="499"/>
      <x:c r="C6027" s="241" t="s">
        <x:v>8981</x:v>
      </x:c>
      <x:c r="D6027" s="240" t="str">
        <x:f t="shared" si="217"/>
        <x:v>Ring</x:v>
      </x:c>
      <x:c r="E6027" s="240">
        <x:v>1</x:v>
      </x:c>
      <x:c r="F6027" s="241" t="s">
        <x:v>2608</x:v>
      </x:c>
      <x:c r="G6027" s="240" t="s">
        <x:v>4007</x:v>
      </x:c>
      <x:c r="H6027" s="240">
        <x:v>1</x:v>
      </x:c>
      <x:c r="I6027" s="495"/>
    </x:row>
    <x:row r="6028" spans="1:5" s="240" customFormat="1">
      <x:c r="A6028" s="1573"/>
      <x:c r="B6028" s="499"/>
      <x:c r="C6028" s="241"/>
      <x:c r="E6028" s="240">
        <x:f>SUM(E6019:E6027)</x:f>
        <x:v>9</x:v>
      </x:c>
    </x:row>
    <x:row r="6029" spans="1:9">
      <x:c r="A6029" s="232">
        <x:v>46135</x:v>
      </x:c>
      <x:c r="B6029" s="499" t="s">
        <x:v>10335</x:v>
      </x:c>
      <x:c r="C6029" s="241" t="s">
        <x:v>5624</x:v>
      </x:c>
      <x:c r="D6029" s="240" t="s">
        <x:v>9160</x:v>
      </x:c>
      <x:c r="E6029" s="240">
        <x:v>1</x:v>
      </x:c>
      <x:c r="F6029" s="241" t="s">
        <x:v>2783</x:v>
      </x:c>
      <x:c r="G6029" s="240" t="s">
        <x:v>9160</x:v>
      </x:c>
      <x:c r="H6029" s="240">
        <x:v>1</x:v>
      </x:c>
      <x:c r="I6029" s="495" t="s">
        <x:v>10339</x:v>
      </x:c>
    </x:row>
    <x:row r="6030" spans="3:9">
      <x:c r="C6030" s="241" t="s">
        <x:v>9302</x:v>
      </x:c>
      <x:c r="D6030" s="240" t="str">
        <x:f t="shared" ref="D6030:D6036" si="218">IF(MID(C6030,LEN(C6030)-2,1)="1","Earring",IF(MID(C6030,LEN(C6030)-2,1)="2","Necklace",IF(MID(C6030,LEN(C6030)-2,1)="3","Bracelet",IF(MID(C6030,LEN(C6030)-2,1)="4","Ring",IF(MID(C6030,LEN(C6030)-2,1)="5","Anklet","")))))</x:f>
        <x:v>Bracelet</x:v>
      </x:c>
      <x:c r="E6030" s="240">
        <x:v>1</x:v>
      </x:c>
      <x:c r="F6030" s="241" t="s">
        <x:v>8425</x:v>
      </x:c>
      <x:c r="G6030" s="240" t="str">
        <x:f>IF(MID(F6030,LEN(F6030)-2,1)="1","Earring",IF(MID(F6030,LEN(F6030)-2,1)="2","Necklace",IF(MID(F6030,LEN(F6030)-2,1)="3","Bracelet",IF(MID(F6030,LEN(F6030)-2,1)="4","Ring",IF(MID(F6030,LEN(F6030)-2,1)="5","Anklet","")))))</x:f>
        <x:v>Ring</x:v>
      </x:c>
      <x:c r="H6030" s="240">
        <x:v>1</x:v>
      </x:c>
      <x:c r="I6030" s="495" t="s">
        <x:v>10339</x:v>
      </x:c>
    </x:row>
    <x:row r="6031" spans="3:9">
      <x:c r="C6031" s="241" t="s">
        <x:v>9097</x:v>
      </x:c>
      <x:c r="D6031" s="240" t="str">
        <x:f t="shared" si="218"/>
        <x:v>Bracelet</x:v>
      </x:c>
      <x:c r="E6031" s="240">
        <x:v>1</x:v>
      </x:c>
      <x:c r="F6031" s="241" t="s">
        <x:v>6157</x:v>
      </x:c>
      <x:c r="G6031" s="240" t="str">
        <x:f>IF(MID(F6031,LEN(F6031)-2,1)="1","Earring",IF(MID(F6031,LEN(F6031)-2,1)="2","Necklace",IF(MID(F6031,LEN(F6031)-2,1)="3","Bracelet",IF(MID(F6031,LEN(F6031)-2,1)="4","Ring",IF(MID(F6031,LEN(F6031)-2,1)="5","Anklet","")))))</x:f>
        <x:v>Ring</x:v>
      </x:c>
      <x:c r="H6031" s="240">
        <x:v>1</x:v>
      </x:c>
      <x:c r="I6031" s="495"/>
    </x:row>
    <x:row r="6032" spans="3:9">
      <x:c r="C6032" s="241" t="s">
        <x:v>5609</x:v>
      </x:c>
      <x:c r="D6032" s="240" t="str">
        <x:f t="shared" si="218"/>
        <x:v>Necklace</x:v>
      </x:c>
      <x:c r="E6032" s="240">
        <x:v>1</x:v>
      </x:c>
      <x:c r="F6032" s="241" t="s">
        <x:v>5609</x:v>
      </x:c>
      <x:c r="G6032" s="240" t="str">
        <x:f>IF(MID(F6032,LEN(F6032)-2,1)="1","Earring",IF(MID(F6032,LEN(F6032)-2,1)="2","Necklace",IF(MID(F6032,LEN(F6032)-2,1)="3","Bracelet",IF(MID(F6032,LEN(F6032)-2,1)="4","Ring",IF(MID(F6032,LEN(F6032)-2,1)="5","Anklet","")))))</x:f>
        <x:v>Necklace</x:v>
      </x:c>
      <x:c r="H6032" s="240">
        <x:v>1</x:v>
      </x:c>
      <x:c r="I6032" s="495" t="s">
        <x:v>6487</x:v>
      </x:c>
    </x:row>
    <x:row r="6033" spans="3:9">
      <x:c r="C6033" s="241" t="s">
        <x:v>2086</x:v>
      </x:c>
      <x:c r="D6033" s="240" t="str">
        <x:f t="shared" si="218"/>
        <x:v>Necklace</x:v>
      </x:c>
      <x:c r="E6033" s="240">
        <x:v>1</x:v>
      </x:c>
      <x:c r="F6033" s="241" t="s">
        <x:v>9302</x:v>
      </x:c>
      <x:c r="G6033" s="240" t="str">
        <x:f>IF(MID(F6033,LEN(F6033)-2,1)="1","Earring",IF(MID(F6033,LEN(F6033)-2,1)="2","Necklace",IF(MID(F6033,LEN(F6033)-2,1)="3","Bracelet",IF(MID(F6033,LEN(F6033)-2,1)="4","Ring",IF(MID(F6033,LEN(F6033)-2,1)="5","Anklet","")))))</x:f>
        <x:v>Bracelet</x:v>
      </x:c>
      <x:c r="H6033" s="240">
        <x:v>1</x:v>
      </x:c>
      <x:c r="I6033" s="495" t="s">
        <x:v>10339</x:v>
      </x:c>
    </x:row>
    <x:row r="6034" spans="3:9">
      <x:c r="C6034" s="241" t="s">
        <x:v>8425</x:v>
      </x:c>
      <x:c r="D6034" s="240" t="str">
        <x:f t="shared" si="218"/>
        <x:v>Ring</x:v>
      </x:c>
      <x:c r="E6034" s="240">
        <x:v>1</x:v>
      </x:c>
      <x:c r="F6034" s="241" t="s">
        <x:v>8391</x:v>
      </x:c>
      <x:c r="G6034" s="240" t="str">
        <x:f>IF(MID(F6034,LEN(F6034)-2,1)="1","Earring",IF(MID(F6034,LEN(F6034)-2,1)="2","Necklace",IF(MID(F6034,LEN(F6034)-2,1)="3","Bracelet",IF(MID(F6034,LEN(F6034)-2,1)="4","Ring",IF(MID(F6034,LEN(F6034)-2,1)="5","Anklet","")))))</x:f>
        <x:v>Ring</x:v>
      </x:c>
      <x:c r="H6034" s="240">
        <x:v>1</x:v>
      </x:c>
      <x:c r="I6034" s="495" t="s">
        <x:v>6487</x:v>
      </x:c>
    </x:row>
    <x:row r="6035" spans="3:9">
      <x:c r="C6035" s="241" t="s">
        <x:v>6157</x:v>
      </x:c>
      <x:c r="D6035" s="240" t="str">
        <x:f t="shared" si="218"/>
        <x:v>Ring</x:v>
      </x:c>
      <x:c r="E6035" s="240">
        <x:v>1</x:v>
      </x:c>
      <x:c r="F6035" s="241" t="s">
        <x:v>2086</x:v>
      </x:c>
      <x:c r="G6035" s="240" t="str">
        <x:f>IF(MID(F6035,LEN(F6035)-2,1)="1","Earring",IF(MID(F6035,LEN(F6035)-2,1)="2","Necklace",IF(MID(F6035,LEN(F6035)-2,1)="3","Bracelet",IF(MID(F6035,LEN(F6035)-2,1)="4","Ring",IF(MID(F6035,LEN(F6035)-2,1)="5","Anklet","")))))</x:f>
        <x:v>Necklace</x:v>
      </x:c>
      <x:c r="H6035" s="240">
        <x:v>1</x:v>
      </x:c>
      <x:c r="I6035" s="495" t="s">
        <x:v>6487</x:v>
      </x:c>
    </x:row>
    <x:row r="6036" spans="3:9">
      <x:c r="C6036" s="241" t="s">
        <x:v>8391</x:v>
      </x:c>
      <x:c r="D6036" s="240" t="str">
        <x:f t="shared" si="218"/>
        <x:v>Ring</x:v>
      </x:c>
      <x:c r="E6036" s="240">
        <x:v>1</x:v>
      </x:c>
      <x:c r="F6036" s="241" t="s">
        <x:v>9097</x:v>
      </x:c>
      <x:c r="G6036" s="240" t="str">
        <x:f>IF(MID(F6036,LEN(F6036)-2,1)="1","Earring",IF(MID(F6036,LEN(F6036)-2,1)="2","Necklace",IF(MID(F6036,LEN(F6036)-2,1)="3","Bracelet",IF(MID(F6036,LEN(F6036)-2,1)="4","Ring",IF(MID(F6036,LEN(F6036)-2,1)="5","Anklet","")))))</x:f>
        <x:v>Bracelet</x:v>
      </x:c>
      <x:c r="H6036" s="240">
        <x:v>1</x:v>
      </x:c>
      <x:c r="I6036" s="495" t="s">
        <x:v>10339</x:v>
      </x:c>
    </x:row>
    <x:row r="6037" spans="5:5">
      <x:c r="E6037" s="240">
        <x:f>SUM(E6029:E6036)</x:f>
        <x:v>8</x:v>
      </x:c>
    </x:row>
    <x:row r="6038" spans="1:9">
      <x:c r="A6038" s="232">
        <x:v>46136</x:v>
      </x:c>
      <x:c r="B6038" s="499" t="s">
        <x:v>10292</x:v>
      </x:c>
      <x:c r="C6038" s="241" t="s">
        <x:v>2608</x:v>
      </x:c>
      <x:c r="D6038" s="240" t="s">
        <x:v>4007</x:v>
      </x:c>
      <x:c r="E6038" s="240">
        <x:v>1</x:v>
      </x:c>
      <x:c r="F6038" s="241" t="s">
        <x:v>8443</x:v>
      </x:c>
      <x:c r="G6038" s="240" t="str">
        <x:f>IF(MID(F6038,LEN(F6038)-2,1)="1","Earring",IF(MID(F6038,LEN(F6038)-2,1)="2","Necklace",IF(MID(F6038,LEN(F6038)-2,1)="3","Bracelet",IF(MID(F6038,LEN(F6038)-2,1)="4","Ring",IF(MID(F6038,LEN(F6038)-2,1)="5","Anklet","")))))</x:f>
        <x:v>Ring</x:v>
      </x:c>
      <x:c r="H6038" s="240">
        <x:v>1</x:v>
      </x:c>
      <x:c r="I6038" s="495"/>
    </x:row>
    <x:row r="6039" spans="3:9">
      <x:c r="C6039" s="241" t="s">
        <x:v>7875</x:v>
      </x:c>
      <x:c r="D6039" s="240" t="str">
        <x:f t="shared" ref="D6039:D6049" si="219">IF(MID(C6039,LEN(C6039)-2,1)="1","Earring",IF(MID(C6039,LEN(C6039)-2,1)="2","Necklace",IF(MID(C6039,LEN(C6039)-2,1)="3","Bracelet",IF(MID(C6039,LEN(C6039)-2,1)="4","Ring",IF(MID(C6039,LEN(C6039)-2,1)="5","Anklet","")))))</x:f>
        <x:v>Bracelet</x:v>
      </x:c>
      <x:c r="E6039" s="240">
        <x:v>1</x:v>
      </x:c>
      <x:c r="F6039" s="241" t="s">
        <x:v>9078</x:v>
      </x:c>
      <x:c r="G6039" s="240" t="str">
        <x:f>IF(MID(F6039,LEN(F6039)-2,1)="1","Earring",IF(MID(F6039,LEN(F6039)-2,1)="2","Necklace",IF(MID(F6039,LEN(F6039)-2,1)="3","Bracelet",IF(MID(F6039,LEN(F6039)-2,1)="4","Ring",IF(MID(F6039,LEN(F6039)-2,1)="5","Anklet","")))))</x:f>
        <x:v>Necklace</x:v>
      </x:c>
      <x:c r="H6039" s="240">
        <x:v>1</x:v>
      </x:c>
      <x:c r="I6039" s="495"/>
    </x:row>
    <x:row r="6040" spans="3:9">
      <x:c r="C6040" s="241" t="s">
        <x:v>12477</x:v>
      </x:c>
      <x:c r="D6040" s="240" t="str">
        <x:f t="shared" si="219"/>
        <x:v>Bracelet</x:v>
      </x:c>
      <x:c r="E6040" s="240">
        <x:v>1</x:v>
      </x:c>
      <x:c r="F6040" s="241" t="s">
        <x:v>7875</x:v>
      </x:c>
      <x:c r="G6040" s="240" t="str">
        <x:f>IF(MID(F6040,LEN(F6040)-2,1)="1","Earring",IF(MID(F6040,LEN(F6040)-2,1)="2","Necklace",IF(MID(F6040,LEN(F6040)-2,1)="3","Bracelet",IF(MID(F6040,LEN(F6040)-2,1)="4","Ring",IF(MID(F6040,LEN(F6040)-2,1)="5","Anklet","")))))</x:f>
        <x:v>Bracelet</x:v>
      </x:c>
      <x:c r="H6040" s="240">
        <x:v>1</x:v>
      </x:c>
      <x:c r="I6040" s="495" t="s">
        <x:v>10339</x:v>
      </x:c>
    </x:row>
    <x:row r="6041" spans="3:9">
      <x:c r="C6041" s="241" t="s">
        <x:v>11180</x:v>
      </x:c>
      <x:c r="D6041" s="240" t="str">
        <x:f t="shared" si="219"/>
        <x:v>Earring</x:v>
      </x:c>
      <x:c r="E6041" s="240">
        <x:v>1</x:v>
      </x:c>
      <x:c r="F6041" s="241" t="s">
        <x:v>1993</x:v>
      </x:c>
      <x:c r="G6041" s="240" t="str">
        <x:f>IF(MID(F6041,LEN(F6041)-2,1)="1","Earring",IF(MID(F6041,LEN(F6041)-2,1)="2","Necklace",IF(MID(F6041,LEN(F6041)-2,1)="3","Bracelet",IF(MID(F6041,LEN(F6041)-2,1)="4","Ring",IF(MID(F6041,LEN(F6041)-2,1)="5","Anklet","")))))</x:f>
        <x:v>Ring</x:v>
      </x:c>
      <x:c r="H6041" s="240">
        <x:v>1</x:v>
      </x:c>
      <x:c r="I6041" s="495"/>
    </x:row>
    <x:row r="6042" spans="3:9">
      <x:c r="C6042" s="241" t="s">
        <x:v>9078</x:v>
      </x:c>
      <x:c r="D6042" s="240" t="str">
        <x:f t="shared" si="219"/>
        <x:v>Necklace</x:v>
      </x:c>
      <x:c r="E6042" s="240">
        <x:v>1</x:v>
      </x:c>
      <x:c r="F6042" s="241" t="s">
        <x:v>12477</x:v>
      </x:c>
      <x:c r="G6042" s="240" t="str">
        <x:f>IF(MID(F6042,LEN(F6042)-2,1)="1","Earring",IF(MID(F6042,LEN(F6042)-2,1)="2","Necklace",IF(MID(F6042,LEN(F6042)-2,1)="3","Bracelet",IF(MID(F6042,LEN(F6042)-2,1)="4","Ring",IF(MID(F6042,LEN(F6042)-2,1)="5","Anklet","")))))</x:f>
        <x:v>Bracelet</x:v>
      </x:c>
      <x:c r="H6042" s="240">
        <x:v>1</x:v>
      </x:c>
      <x:c r="I6042" s="495" t="s">
        <x:v>6487</x:v>
      </x:c>
    </x:row>
    <x:row r="6043" spans="3:9">
      <x:c r="C6043" s="241" t="s">
        <x:v>2131</x:v>
      </x:c>
      <x:c r="D6043" s="240" t="str">
        <x:f t="shared" si="219"/>
        <x:v>Necklace</x:v>
      </x:c>
      <x:c r="E6043" s="240">
        <x:v>2</x:v>
      </x:c>
      <x:c r="F6043" s="241" t="s">
        <x:v>2608</x:v>
      </x:c>
      <x:c r="G6043" s="240" t="s">
        <x:v>4007</x:v>
      </x:c>
      <x:c r="H6043" s="240">
        <x:v>1</x:v>
      </x:c>
      <x:c r="I6043" s="495"/>
    </x:row>
    <x:row r="6044" spans="3:9">
      <x:c r="C6044" s="241" t="s">
        <x:v>4592</x:v>
      </x:c>
      <x:c r="D6044" s="240" t="str">
        <x:f t="shared" si="219"/>
        <x:v>Necklace</x:v>
      </x:c>
      <x:c r="E6044" s="240">
        <x:v>1</x:v>
      </x:c>
      <x:c r="F6044" s="241" t="s">
        <x:v>7920</x:v>
      </x:c>
      <x:c r="G6044" s="240" t="str">
        <x:f>IF(MID(F6044,LEN(F6044)-2,1)="1","Earring",IF(MID(F6044,LEN(F6044)-2,1)="2","Necklace",IF(MID(F6044,LEN(F6044)-2,1)="3","Bracelet",IF(MID(F6044,LEN(F6044)-2,1)="4","Ring",IF(MID(F6044,LEN(F6044)-2,1)="5","Anklet","")))))</x:f>
        <x:v>Ring</x:v>
      </x:c>
      <x:c r="H6044" s="240">
        <x:v>2</x:v>
      </x:c>
      <x:c r="I6044" s="495"/>
    </x:row>
    <x:row r="6045" spans="3:9">
      <x:c r="C6045" s="241" t="s">
        <x:v>8443</x:v>
      </x:c>
      <x:c r="D6045" s="240" t="str">
        <x:f t="shared" si="219"/>
        <x:v>Ring</x:v>
      </x:c>
      <x:c r="E6045" s="240">
        <x:v>1</x:v>
      </x:c>
      <x:c r="F6045" s="241" t="s">
        <x:v>11180</x:v>
      </x:c>
      <x:c r="G6045" s="240" t="str">
        <x:f>IF(MID(F6045,LEN(F6045)-2,1)="1","Earring",IF(MID(F6045,LEN(F6045)-2,1)="2","Necklace",IF(MID(F6045,LEN(F6045)-2,1)="3","Bracelet",IF(MID(F6045,LEN(F6045)-2,1)="4","Ring",IF(MID(F6045,LEN(F6045)-2,1)="5","Anklet","")))))</x:f>
        <x:v>Earring</x:v>
      </x:c>
      <x:c r="H6045" s="240">
        <x:v>1</x:v>
      </x:c>
      <x:c r="I6045" s="495" t="s">
        <x:v>6487</x:v>
      </x:c>
    </x:row>
    <x:row r="6046" spans="3:9">
      <x:c r="C6046" s="241" t="s">
        <x:v>1993</x:v>
      </x:c>
      <x:c r="D6046" s="240" t="str">
        <x:f t="shared" si="219"/>
        <x:v>Ring</x:v>
      </x:c>
      <x:c r="E6046" s="240">
        <x:v>1</x:v>
      </x:c>
      <x:c r="F6046" s="241" t="s">
        <x:v>2131</x:v>
      </x:c>
      <x:c r="G6046" s="240" t="str">
        <x:f>IF(MID(F6046,LEN(F6046)-2,1)="1","Earring",IF(MID(F6046,LEN(F6046)-2,1)="2","Necklace",IF(MID(F6046,LEN(F6046)-2,1)="3","Bracelet",IF(MID(F6046,LEN(F6046)-2,1)="4","Ring",IF(MID(F6046,LEN(F6046)-2,1)="5","Anklet","")))))</x:f>
        <x:v>Necklace</x:v>
      </x:c>
      <x:c r="H6046" s="240">
        <x:v>2</x:v>
      </x:c>
      <x:c r="I6046" s="495"/>
    </x:row>
    <x:row r="6047" spans="3:9">
      <x:c r="C6047" s="241" t="s">
        <x:v>7920</x:v>
      </x:c>
      <x:c r="D6047" s="240" t="str">
        <x:f t="shared" si="219"/>
        <x:v>Ring</x:v>
      </x:c>
      <x:c r="E6047" s="240">
        <x:v>2</x:v>
      </x:c>
      <x:c r="F6047" s="241" t="s">
        <x:v>4592</x:v>
      </x:c>
      <x:c r="G6047" s="240" t="str">
        <x:f>IF(MID(F6047,LEN(F6047)-2,1)="1","Earring",IF(MID(F6047,LEN(F6047)-2,1)="2","Necklace",IF(MID(F6047,LEN(F6047)-2,1)="3","Bracelet",IF(MID(F6047,LEN(F6047)-2,1)="4","Ring",IF(MID(F6047,LEN(F6047)-2,1)="5","Anklet","")))))</x:f>
        <x:v>Necklace</x:v>
      </x:c>
      <x:c r="H6047" s="240">
        <x:v>1</x:v>
      </x:c>
      <x:c r="I6047" s="495"/>
    </x:row>
    <x:row r="6048" spans="3:9">
      <x:c r="C6048" s="241" t="s">
        <x:v>6173</x:v>
      </x:c>
      <x:c r="D6048" s="240" t="str">
        <x:f t="shared" si="219"/>
        <x:v>Ring</x:v>
      </x:c>
      <x:c r="E6048" s="240">
        <x:v>1</x:v>
      </x:c>
      <x:c r="F6048" s="241" t="s">
        <x:v>6173</x:v>
      </x:c>
      <x:c r="G6048" s="240" t="str">
        <x:f>IF(MID(F6048,LEN(F6048)-2,1)="1","Earring",IF(MID(F6048,LEN(F6048)-2,1)="2","Necklace",IF(MID(F6048,LEN(F6048)-2,1)="3","Bracelet",IF(MID(F6048,LEN(F6048)-2,1)="4","Ring",IF(MID(F6048,LEN(F6048)-2,1)="5","Anklet","")))))</x:f>
        <x:v>Ring</x:v>
      </x:c>
      <x:c r="H6048" s="240">
        <x:v>1</x:v>
      </x:c>
      <x:c r="I6048" s="495"/>
    </x:row>
    <x:row r="6049" spans="3:9">
      <x:c r="C6049" s="241" t="s">
        <x:v>4607</x:v>
      </x:c>
      <x:c r="D6049" s="240" t="str">
        <x:f t="shared" si="219"/>
        <x:v>Ring</x:v>
      </x:c>
      <x:c r="E6049" s="240">
        <x:v>1</x:v>
      </x:c>
      <x:c r="F6049" s="241" t="s">
        <x:v>4607</x:v>
      </x:c>
      <x:c r="G6049" s="240" t="str">
        <x:f>IF(MID(F6049,LEN(F6049)-2,1)="1","Earring",IF(MID(F6049,LEN(F6049)-2,1)="2","Necklace",IF(MID(F6049,LEN(F6049)-2,1)="3","Bracelet",IF(MID(F6049,LEN(F6049)-2,1)="4","Ring",IF(MID(F6049,LEN(F6049)-2,1)="5","Anklet","")))))</x:f>
        <x:v>Ring</x:v>
      </x:c>
      <x:c r="H6049" s="240">
        <x:v>1</x:v>
      </x:c>
      <x:c r="I6049" s="495"/>
    </x:row>
    <x:row r="6050" spans="5:5">
      <x:c r="E6050" s="240">
        <x:f>SUM(E6038:E6049)</x:f>
        <x:v>14</x:v>
      </x:c>
    </x:row>
    <x:row r="6051" spans="1:9">
      <x:c r="A6051" s="232">
        <x:v>46137</x:v>
      </x:c>
      <x:c r="B6051" s="499" t="s">
        <x:v>10312</x:v>
      </x:c>
      <x:c r="C6051" s="241" t="s">
        <x:v>8509</x:v>
      </x:c>
      <x:c r="D6051" s="240" t="str">
        <x:f t="shared" ref="D6051:D6060" si="220">IF(MID(C6051,LEN(C6051)-2,1)="1","Earring",IF(MID(C6051,LEN(C6051)-2,1)="2","Necklace",IF(MID(C6051,LEN(C6051)-2,1)="3","Bracelet",IF(MID(C6051,LEN(C6051)-2,1)="4","Ring",IF(MID(C6051,LEN(C6051)-2,1)="5","Anklet","")))))</x:f>
        <x:v>Anklet</x:v>
      </x:c>
      <x:c r="E6051" s="240">
        <x:v>1</x:v>
      </x:c>
      <x:c r="F6051" s="241" t="s">
        <x:v>8510</x:v>
      </x:c>
      <x:c r="G6051" s="240" t="str">
        <x:f>IF(MID(F6051,LEN(F6051)-2,1)="1","Earring",IF(MID(F6051,LEN(F6051)-2,1)="2","Necklace",IF(MID(F6051,LEN(F6051)-2,1)="3","Bracelet",IF(MID(F6051,LEN(F6051)-2,1)="4","Ring",IF(MID(F6051,LEN(F6051)-2,1)="5","Anklet","")))))</x:f>
        <x:v>Earring</x:v>
      </x:c>
      <x:c r="H6051" s="240">
        <x:v>1</x:v>
      </x:c>
      <x:c r="I6051" s="495" t="s">
        <x:v>6487</x:v>
      </x:c>
    </x:row>
    <x:row r="6052" spans="3:9">
      <x:c r="C6052" s="241" t="s">
        <x:v>5781</x:v>
      </x:c>
      <x:c r="D6052" s="240" t="s">
        <x:v>4007</x:v>
      </x:c>
      <x:c r="E6052" s="240">
        <x:v>1</x:v>
      </x:c>
      <x:c r="F6052" s="241" t="s">
        <x:v>6307</x:v>
      </x:c>
      <x:c r="G6052" s="240" t="str">
        <x:f>IF(MID(F6052,LEN(F6052)-2,1)="1","Earring",IF(MID(F6052,LEN(F6052)-2,1)="2","Necklace",IF(MID(F6052,LEN(F6052)-2,1)="3","Bracelet",IF(MID(F6052,LEN(F6052)-2,1)="4","Ring",IF(MID(F6052,LEN(F6052)-2,1)="5","Anklet","")))))</x:f>
        <x:v>Ring</x:v>
      </x:c>
      <x:c r="H6052" s="240">
        <x:v>1</x:v>
      </x:c>
      <x:c r="I6052" s="495" t="s">
        <x:v>6487</x:v>
      </x:c>
    </x:row>
    <x:row r="6053" spans="3:9">
      <x:c r="C6053" s="241" t="s">
        <x:v>8510</x:v>
      </x:c>
      <x:c r="D6053" s="240" t="str">
        <x:f t="shared" si="220"/>
        <x:v>Earring</x:v>
      </x:c>
      <x:c r="E6053" s="240">
        <x:v>1</x:v>
      </x:c>
      <x:c r="F6053" s="241" t="s">
        <x:v>6276</x:v>
      </x:c>
      <x:c r="G6053" s="240" t="str">
        <x:f>IF(MID(F6053,LEN(F6053)-2,1)="1","Earring",IF(MID(F6053,LEN(F6053)-2,1)="2","Necklace",IF(MID(F6053,LEN(F6053)-2,1)="3","Bracelet",IF(MID(F6053,LEN(F6053)-2,1)="4","Ring",IF(MID(F6053,LEN(F6053)-2,1)="5","Anklet","")))))</x:f>
        <x:v>Necklace</x:v>
      </x:c>
      <x:c r="H6053" s="240">
        <x:v>1</x:v>
      </x:c>
      <x:c r="I6053" s="495" t="s">
        <x:v>6487</x:v>
      </x:c>
    </x:row>
    <x:row r="6054" spans="3:9">
      <x:c r="C6054" s="241" t="s">
        <x:v>4575</x:v>
      </x:c>
      <x:c r="D6054" s="240" t="str">
        <x:f t="shared" si="220"/>
        <x:v>Earring</x:v>
      </x:c>
      <x:c r="E6054" s="240">
        <x:v>1</x:v>
      </x:c>
      <x:c r="F6054" s="241" t="s">
        <x:v>9224</x:v>
      </x:c>
      <x:c r="G6054" s="240" t="str">
        <x:f>IF(MID(F6054,LEN(F6054)-2,1)="1","Earring",IF(MID(F6054,LEN(F6054)-2,1)="2","Necklace",IF(MID(F6054,LEN(F6054)-2,1)="3","Bracelet",IF(MID(F6054,LEN(F6054)-2,1)="4","Ring",IF(MID(F6054,LEN(F6054)-2,1)="5","Anklet","")))))</x:f>
        <x:v>Necklace</x:v>
      </x:c>
      <x:c r="H6054" s="240">
        <x:v>1</x:v>
      </x:c>
      <x:c r="I6054" s="495" t="s">
        <x:v>10339</x:v>
      </x:c>
    </x:row>
    <x:row r="6055" spans="3:9">
      <x:c r="C6055" s="241" t="s">
        <x:v>4564</x:v>
      </x:c>
      <x:c r="D6055" s="240" t="str">
        <x:f t="shared" si="220"/>
        <x:v>Earring</x:v>
      </x:c>
      <x:c r="E6055" s="240">
        <x:v>1</x:v>
      </x:c>
      <x:c r="F6055" s="241" t="s">
        <x:v>12552</x:v>
      </x:c>
      <x:c r="G6055" s="240" t="str">
        <x:f>IF(MID(F6055,LEN(F6055)-2,1)="1","Earring",IF(MID(F6055,LEN(F6055)-2,1)="2","Necklace",IF(MID(F6055,LEN(F6055)-2,1)="3","Bracelet",IF(MID(F6055,LEN(F6055)-2,1)="4","Ring",IF(MID(F6055,LEN(F6055)-2,1)="5","Anklet","")))))</x:f>
        <x:v>Ring</x:v>
      </x:c>
      <x:c r="H6055" s="240">
        <x:v>1</x:v>
      </x:c>
      <x:c r="I6055" s="495" t="s">
        <x:v>6487</x:v>
      </x:c>
    </x:row>
    <x:row r="6056" spans="3:9">
      <x:c r="C6056" s="241" t="s">
        <x:v>6276</x:v>
      </x:c>
      <x:c r="D6056" s="240" t="str">
        <x:f t="shared" si="220"/>
        <x:v>Necklace</x:v>
      </x:c>
      <x:c r="E6056" s="240">
        <x:v>1</x:v>
      </x:c>
      <x:c r="F6056" s="241" t="s">
        <x:v>8509</x:v>
      </x:c>
      <x:c r="G6056" s="240" t="str">
        <x:f>IF(MID(F6056,LEN(F6056)-2,1)="1","Earring",IF(MID(F6056,LEN(F6056)-2,1)="2","Necklace",IF(MID(F6056,LEN(F6056)-2,1)="3","Bracelet",IF(MID(F6056,LEN(F6056)-2,1)="4","Ring",IF(MID(F6056,LEN(F6056)-2,1)="5","Anklet","")))))</x:f>
        <x:v>Anklet</x:v>
      </x:c>
      <x:c r="H6056" s="240">
        <x:v>1</x:v>
      </x:c>
      <x:c r="I6056" s="495"/>
    </x:row>
    <x:row r="6057" spans="3:9">
      <x:c r="C6057" s="241" t="s">
        <x:v>9224</x:v>
      </x:c>
      <x:c r="D6057" s="240" t="str">
        <x:f t="shared" si="220"/>
        <x:v>Necklace</x:v>
      </x:c>
      <x:c r="E6057" s="240">
        <x:v>1</x:v>
      </x:c>
      <x:c r="F6057" s="241" t="s">
        <x:v>2059</x:v>
      </x:c>
      <x:c r="G6057" s="240" t="str">
        <x:f>IF(MID(F6057,LEN(F6057)-2,1)="1","Earring",IF(MID(F6057,LEN(F6057)-2,1)="2","Necklace",IF(MID(F6057,LEN(F6057)-2,1)="3","Bracelet",IF(MID(F6057,LEN(F6057)-2,1)="4","Ring",IF(MID(F6057,LEN(F6057)-2,1)="5","Anklet","")))))</x:f>
        <x:v>Necklace</x:v>
      </x:c>
      <x:c r="H6057" s="240">
        <x:v>1</x:v>
      </x:c>
      <x:c r="I6057" s="495" t="s">
        <x:v>10339</x:v>
      </x:c>
    </x:row>
    <x:row r="6058" spans="3:9">
      <x:c r="C6058" s="241" t="s">
        <x:v>2059</x:v>
      </x:c>
      <x:c r="D6058" s="240" t="str">
        <x:f t="shared" si="220"/>
        <x:v>Necklace</x:v>
      </x:c>
      <x:c r="E6058" s="240">
        <x:v>1</x:v>
      </x:c>
      <x:c r="F6058" s="241" t="s">
        <x:v>5781</x:v>
      </x:c>
      <x:c r="G6058" s="240" t="s">
        <x:v>4007</x:v>
      </x:c>
      <x:c r="H6058" s="240">
        <x:v>1</x:v>
      </x:c>
      <x:c r="I6058" s="495" t="s">
        <x:v>6487</x:v>
      </x:c>
    </x:row>
    <x:row r="6059" spans="3:9">
      <x:c r="C6059" s="241" t="s">
        <x:v>6307</x:v>
      </x:c>
      <x:c r="D6059" s="240" t="str">
        <x:f t="shared" si="220"/>
        <x:v>Ring</x:v>
      </x:c>
      <x:c r="E6059" s="240">
        <x:v>1</x:v>
      </x:c>
      <x:c r="F6059" s="241" t="s">
        <x:v>4575</x:v>
      </x:c>
      <x:c r="G6059" s="240" t="str">
        <x:f>IF(MID(F6059,LEN(F6059)-2,1)="1","Earring",IF(MID(F6059,LEN(F6059)-2,1)="2","Necklace",IF(MID(F6059,LEN(F6059)-2,1)="3","Bracelet",IF(MID(F6059,LEN(F6059)-2,1)="4","Ring",IF(MID(F6059,LEN(F6059)-2,1)="5","Anklet","")))))</x:f>
        <x:v>Earring</x:v>
      </x:c>
      <x:c r="H6059" s="240">
        <x:v>1</x:v>
      </x:c>
      <x:c r="I6059" s="495"/>
    </x:row>
    <x:row r="6060" spans="3:9">
      <x:c r="C6060" s="241" t="s">
        <x:v>12552</x:v>
      </x:c>
      <x:c r="D6060" s="240" t="str">
        <x:f t="shared" si="220"/>
        <x:v>Ring</x:v>
      </x:c>
      <x:c r="E6060" s="240">
        <x:v>1</x:v>
      </x:c>
      <x:c r="F6060" s="241" t="s">
        <x:v>4564</x:v>
      </x:c>
      <x:c r="G6060" s="240" t="str">
        <x:f>IF(MID(F6060,LEN(F6060)-2,1)="1","Earring",IF(MID(F6060,LEN(F6060)-2,1)="2","Necklace",IF(MID(F6060,LEN(F6060)-2,1)="3","Bracelet",IF(MID(F6060,LEN(F6060)-2,1)="4","Ring",IF(MID(F6060,LEN(F6060)-2,1)="5","Anklet","")))))</x:f>
        <x:v>Earring</x:v>
      </x:c>
      <x:c r="H6060" s="240">
        <x:v>1</x:v>
      </x:c>
      <x:c r="I6060" s="495"/>
    </x:row>
    <x:row r="6061" spans="5:5">
      <x:c r="E6061" s="240">
        <x:f>SUM(E6051:E6060)</x:f>
        <x:v>10</x:v>
      </x:c>
    </x:row>
    <x:row r="6062" spans="1:9">
      <x:c r="A6062" s="232">
        <x:v>46138</x:v>
      </x:c>
      <x:c r="B6062" s="499" t="s">
        <x:v>10367</x:v>
      </x:c>
      <x:c r="C6062" s="241" t="s">
        <x:v>5769</x:v>
      </x:c>
      <x:c r="D6062" s="240" t="str">
        <x:f t="shared" ref="D6062:D6072" si="221">IF(MID(C6062,LEN(C6062)-2,1)="1","Earring",IF(MID(C6062,LEN(C6062)-2,1)="2","Necklace",IF(MID(C6062,LEN(C6062)-2,1)="3","Bracelet",IF(MID(C6062,LEN(C6062)-2,1)="4","Ring",IF(MID(C6062,LEN(C6062)-2,1)="5","Anklet","")))))</x:f>
        <x:v>Anklet</x:v>
      </x:c>
      <x:c r="E6062" s="240">
        <x:v>1</x:v>
      </x:c>
      <x:c r="F6062" s="241" t="s">
        <x:v>2708</x:v>
      </x:c>
      <x:c r="G6062" s="240" t="str">
        <x:f>IF(MID(F6062,LEN(F6062)-2,1)="1","Earring",IF(MID(F6062,LEN(F6062)-2,1)="2","Necklace",IF(MID(F6062,LEN(F6062)-2,1)="3","Bracelet",IF(MID(F6062,LEN(F6062)-2,1)="4","Ring",IF(MID(F6062,LEN(F6062)-2,1)="5","Anklet","")))))</x:f>
        <x:v>Earring</x:v>
      </x:c>
      <x:c r="H6062" s="240">
        <x:v>1</x:v>
      </x:c>
      <x:c r="I6062" s="495" t="s">
        <x:v>10339</x:v>
      </x:c>
    </x:row>
    <x:row r="6063" spans="3:9">
      <x:c r="C6063" s="241" t="s">
        <x:v>6300</x:v>
      </x:c>
      <x:c r="D6063" s="240" t="s">
        <x:v>4007</x:v>
      </x:c>
      <x:c r="E6063" s="240">
        <x:v>1</x:v>
      </x:c>
      <x:c r="F6063" s="241" t="s">
        <x:v>4608</x:v>
      </x:c>
      <x:c r="G6063" s="240" t="str">
        <x:f>IF(MID(F6063,LEN(F6063)-2,1)="1","Earring",IF(MID(F6063,LEN(F6063)-2,1)="2","Necklace",IF(MID(F6063,LEN(F6063)-2,1)="3","Bracelet",IF(MID(F6063,LEN(F6063)-2,1)="4","Ring",IF(MID(F6063,LEN(F6063)-2,1)="5","Anklet","")))))</x:f>
        <x:v>Ring</x:v>
      </x:c>
      <x:c r="H6063" s="240">
        <x:v>1</x:v>
      </x:c>
      <x:c r="I6063" s="495"/>
    </x:row>
    <x:row r="6064" spans="3:9">
      <x:c r="C6064" s="241" t="s">
        <x:v>6139</x:v>
      </x:c>
      <x:c r="D6064" s="240" t="str">
        <x:f t="shared" si="221"/>
        <x:v>Bracelet</x:v>
      </x:c>
      <x:c r="E6064" s="240">
        <x:v>1</x:v>
      </x:c>
      <x:c r="F6064" s="241" t="s">
        <x:v>2026</x:v>
      </x:c>
      <x:c r="G6064" s="240" t="str">
        <x:f>IF(MID(F6064,LEN(F6064)-2,1)="1","Earring",IF(MID(F6064,LEN(F6064)-2,1)="2","Necklace",IF(MID(F6064,LEN(F6064)-2,1)="3","Bracelet",IF(MID(F6064,LEN(F6064)-2,1)="4","Ring",IF(MID(F6064,LEN(F6064)-2,1)="5","Anklet","")))))</x:f>
        <x:v>Earring</x:v>
      </x:c>
      <x:c r="H6064" s="240">
        <x:v>1</x:v>
      </x:c>
      <x:c r="I6064" s="495" t="s">
        <x:v>6487</x:v>
      </x:c>
    </x:row>
    <x:row r="6065" spans="3:9">
      <x:c r="C6065" s="241" t="s">
        <x:v>1931</x:v>
      </x:c>
      <x:c r="D6065" s="240" t="str">
        <x:f t="shared" si="221"/>
        <x:v>Earring</x:v>
      </x:c>
      <x:c r="E6065" s="240">
        <x:v>1</x:v>
      </x:c>
      <x:c r="F6065" s="241" t="s">
        <x:v>5769</x:v>
      </x:c>
      <x:c r="G6065" s="240" t="str">
        <x:f>IF(MID(F6065,LEN(F6065)-2,1)="1","Earring",IF(MID(F6065,LEN(F6065)-2,1)="2","Necklace",IF(MID(F6065,LEN(F6065)-2,1)="3","Bracelet",IF(MID(F6065,LEN(F6065)-2,1)="4","Ring",IF(MID(F6065,LEN(F6065)-2,1)="5","Anklet","")))))</x:f>
        <x:v>Anklet</x:v>
      </x:c>
      <x:c r="H6065" s="240">
        <x:v>1</x:v>
      </x:c>
      <x:c r="I6065" s="495" t="s">
        <x:v>10339</x:v>
      </x:c>
    </x:row>
    <x:row r="6066" spans="3:9">
      <x:c r="C6066" s="241" t="s">
        <x:v>2026</x:v>
      </x:c>
      <x:c r="D6066" s="240" t="str">
        <x:f t="shared" si="221"/>
        <x:v>Earring</x:v>
      </x:c>
      <x:c r="E6066" s="240">
        <x:v>1</x:v>
      </x:c>
      <x:c r="F6066" s="241" t="s">
        <x:v>6139</x:v>
      </x:c>
      <x:c r="G6066" s="240" t="str">
        <x:f>IF(MID(F6066,LEN(F6066)-2,1)="1","Earring",IF(MID(F6066,LEN(F6066)-2,1)="2","Necklace",IF(MID(F6066,LEN(F6066)-2,1)="3","Bracelet",IF(MID(F6066,LEN(F6066)-2,1)="4","Ring",IF(MID(F6066,LEN(F6066)-2,1)="5","Anklet","")))))</x:f>
        <x:v>Bracelet</x:v>
      </x:c>
      <x:c r="H6066" s="240">
        <x:v>1</x:v>
      </x:c>
      <x:c r="I6066" s="495"/>
    </x:row>
    <x:row r="6067" spans="3:9">
      <x:c r="C6067" s="241" t="s">
        <x:v>9159</x:v>
      </x:c>
      <x:c r="D6067" s="240" t="str">
        <x:f t="shared" si="221"/>
        <x:v>Earring</x:v>
      </x:c>
      <x:c r="E6067" s="240">
        <x:v>1</x:v>
      </x:c>
      <x:c r="F6067" s="241" t="s">
        <x:v>4364</x:v>
      </x:c>
      <x:c r="G6067" s="240" t="str">
        <x:f>IF(MID(F6067,LEN(F6067)-2,1)="1","Earring",IF(MID(F6067,LEN(F6067)-2,1)="2","Necklace",IF(MID(F6067,LEN(F6067)-2,1)="3","Bracelet",IF(MID(F6067,LEN(F6067)-2,1)="4","Ring",IF(MID(F6067,LEN(F6067)-2,1)="5","Anklet","")))))</x:f>
        <x:v>Necklace</x:v>
      </x:c>
      <x:c r="H6067" s="240">
        <x:v>1</x:v>
      </x:c>
      <x:c r="I6067" s="495" t="s">
        <x:v>6487</x:v>
      </x:c>
    </x:row>
    <x:row r="6068" spans="3:9">
      <x:c r="C6068" s="241" t="s">
        <x:v>11325</x:v>
      </x:c>
      <x:c r="D6068" s="240" t="str">
        <x:f t="shared" si="221"/>
        <x:v>Earring</x:v>
      </x:c>
      <x:c r="E6068" s="240">
        <x:v>1</x:v>
      </x:c>
      <x:c r="F6068" s="241" t="s">
        <x:v>9159</x:v>
      </x:c>
      <x:c r="G6068" s="240" t="str">
        <x:f>IF(MID(F6068,LEN(F6068)-2,1)="1","Earring",IF(MID(F6068,LEN(F6068)-2,1)="2","Necklace",IF(MID(F6068,LEN(F6068)-2,1)="3","Bracelet",IF(MID(F6068,LEN(F6068)-2,1)="4","Ring",IF(MID(F6068,LEN(F6068)-2,1)="5","Anklet","")))))</x:f>
        <x:v>Earring</x:v>
      </x:c>
      <x:c r="H6068" s="240">
        <x:v>1</x:v>
      </x:c>
      <x:c r="I6068" s="495" t="s">
        <x:v>6487</x:v>
      </x:c>
    </x:row>
    <x:row r="6069" spans="3:9">
      <x:c r="C6069" s="241" t="s">
        <x:v>1964</x:v>
      </x:c>
      <x:c r="D6069" s="240" t="s">
        <x:v>9210</x:v>
      </x:c>
      <x:c r="E6069" s="240">
        <x:v>1</x:v>
      </x:c>
      <x:c r="F6069" s="241" t="s">
        <x:v>6289</x:v>
      </x:c>
      <x:c r="G6069" s="240" t="str">
        <x:f>IF(MID(F6069,LEN(F6069)-2,1)="1","Earring",IF(MID(F6069,LEN(F6069)-2,1)="2","Necklace",IF(MID(F6069,LEN(F6069)-2,1)="3","Bracelet",IF(MID(F6069,LEN(F6069)-2,1)="4","Ring",IF(MID(F6069,LEN(F6069)-2,1)="5","Anklet","")))))</x:f>
        <x:v>Necklace</x:v>
      </x:c>
      <x:c r="H6069" s="240">
        <x:v>1</x:v>
      </x:c>
      <x:c r="I6069" s="495" t="s">
        <x:v>6487</x:v>
      </x:c>
    </x:row>
    <x:row r="6070" spans="3:9">
      <x:c r="C6070" s="241" t="s">
        <x:v>4364</x:v>
      </x:c>
      <x:c r="D6070" s="240" t="str">
        <x:f t="shared" si="221"/>
        <x:v>Necklace</x:v>
      </x:c>
      <x:c r="E6070" s="240">
        <x:v>1</x:v>
      </x:c>
      <x:c r="F6070" s="241" t="s">
        <x:v>11325</x:v>
      </x:c>
      <x:c r="G6070" s="240" t="str">
        <x:f>IF(MID(F6070,LEN(F6070)-2,1)="1","Earring",IF(MID(F6070,LEN(F6070)-2,1)="2","Necklace",IF(MID(F6070,LEN(F6070)-2,1)="3","Bracelet",IF(MID(F6070,LEN(F6070)-2,1)="4","Ring",IF(MID(F6070,LEN(F6070)-2,1)="5","Anklet","")))))</x:f>
        <x:v>Earring</x:v>
      </x:c>
      <x:c r="H6070" s="240">
        <x:v>1</x:v>
      </x:c>
      <x:c r="I6070" s="495" t="s">
        <x:v>10339</x:v>
      </x:c>
    </x:row>
    <x:row r="6071" spans="3:9">
      <x:c r="C6071" s="241" t="s">
        <x:v>6289</x:v>
      </x:c>
      <x:c r="D6071" s="240" t="str">
        <x:f t="shared" si="221"/>
        <x:v>Necklace</x:v>
      </x:c>
      <x:c r="E6071" s="240">
        <x:v>1</x:v>
      </x:c>
      <x:c r="F6071" s="241" t="s">
        <x:v>6300</x:v>
      </x:c>
      <x:c r="G6071" s="240" t="s">
        <x:v>4007</x:v>
      </x:c>
      <x:c r="H6071" s="240">
        <x:v>1</x:v>
      </x:c>
      <x:c r="I6071" s="495" t="s">
        <x:v>10339</x:v>
      </x:c>
    </x:row>
    <x:row r="6072" spans="3:9">
      <x:c r="C6072" s="241" t="s">
        <x:v>4608</x:v>
      </x:c>
      <x:c r="D6072" s="240" t="str">
        <x:f t="shared" si="221"/>
        <x:v>Ring</x:v>
      </x:c>
      <x:c r="E6072" s="240">
        <x:v>1</x:v>
      </x:c>
      <x:c r="F6072" s="241" t="s">
        <x:v>1964</x:v>
      </x:c>
      <x:c r="G6072" s="240" t="s">
        <x:v>9210</x:v>
      </x:c>
      <x:c r="H6072" s="240">
        <x:v>1</x:v>
      </x:c>
      <x:c r="I6072" s="495"/>
    </x:row>
    <x:row r="6073" spans="5:5">
      <x:c r="E6073" s="240">
        <x:f>SUM(E6062:E6072)</x:f>
        <x:v>11</x:v>
      </x:c>
    </x:row>
    <x:row r="6074" spans="1:9">
      <x:c r="A6074" s="232">
        <x:v>46139</x:v>
      </x:c>
      <x:c r="B6074" s="499" t="s">
        <x:v>10315</x:v>
      </x:c>
      <x:c r="C6074" s="241" t="s">
        <x:v>2103</x:v>
      </x:c>
      <x:c r="D6074" s="240" t="str">
        <x:f t="shared" ref="D6074:D6082" si="222">IF(MID(C6074,LEN(C6074)-2,1)="1","Earring",IF(MID(C6074,LEN(C6074)-2,1)="2","Necklace",IF(MID(C6074,LEN(C6074)-2,1)="3","Bracelet",IF(MID(C6074,LEN(C6074)-2,1)="4","Ring",IF(MID(C6074,LEN(C6074)-2,1)="5","Anklet","")))))</x:f>
        <x:v>Bracelet</x:v>
      </x:c>
      <x:c r="E6074" s="240">
        <x:v>1</x:v>
      </x:c>
      <x:c r="F6074" s="241" t="s">
        <x:v>4534</x:v>
      </x:c>
      <x:c r="G6074" s="240" t="str">
        <x:f>IF(MID(F6074,LEN(F6074)-2,1)="1","Earring",IF(MID(F6074,LEN(F6074)-2,1)="2","Necklace",IF(MID(F6074,LEN(F6074)-2,1)="3","Bracelet",IF(MID(F6074,LEN(F6074)-2,1)="4","Ring",IF(MID(F6074,LEN(F6074)-2,1)="5","Anklet","")))))</x:f>
        <x:v>Earring</x:v>
      </x:c>
      <x:c r="H6074" s="240">
        <x:v>1</x:v>
      </x:c>
      <x:c r="I6074" s="495"/>
    </x:row>
    <x:row r="6075" spans="3:9">
      <x:c r="C6075" s="241" t="s">
        <x:v>9322</x:v>
      </x:c>
      <x:c r="D6075" s="240" t="str">
        <x:f t="shared" si="222"/>
        <x:v>Bracelet</x:v>
      </x:c>
      <x:c r="E6075" s="240">
        <x:v>1</x:v>
      </x:c>
      <x:c r="F6075" s="241" t="s">
        <x:v>11916</x:v>
      </x:c>
      <x:c r="G6075" s="240" t="str">
        <x:f>IF(MID(F6075,LEN(F6075)-2,1)="1","Earring",IF(MID(F6075,LEN(F6075)-2,1)="2","Necklace",IF(MID(F6075,LEN(F6075)-2,1)="3","Bracelet",IF(MID(F6075,LEN(F6075)-2,1)="4","Ring",IF(MID(F6075,LEN(F6075)-2,1)="5","Anklet","")))))</x:f>
        <x:v>Necklace</x:v>
      </x:c>
      <x:c r="H6075" s="240">
        <x:v>1</x:v>
      </x:c>
      <x:c r="I6075" s="495" t="s">
        <x:v>6487</x:v>
      </x:c>
    </x:row>
    <x:row r="6076" spans="3:9">
      <x:c r="C6076" s="241" t="s">
        <x:v>9205</x:v>
      </x:c>
      <x:c r="D6076" s="240" t="str">
        <x:f t="shared" si="222"/>
        <x:v>Bracelet</x:v>
      </x:c>
      <x:c r="E6076" s="240">
        <x:v>1</x:v>
      </x:c>
      <x:c r="F6076" s="241" t="s">
        <x:v>1946</x:v>
      </x:c>
      <x:c r="G6076" s="240" t="str">
        <x:f>IF(MID(F6076,LEN(F6076)-2,1)="1","Earring",IF(MID(F6076,LEN(F6076)-2,1)="2","Necklace",IF(MID(F6076,LEN(F6076)-2,1)="3","Bracelet",IF(MID(F6076,LEN(F6076)-2,1)="4","Ring",IF(MID(F6076,LEN(F6076)-2,1)="5","Anklet","")))))</x:f>
        <x:v>Earring</x:v>
      </x:c>
      <x:c r="H6076" s="240">
        <x:v>1</x:v>
      </x:c>
      <x:c r="I6076" s="495"/>
    </x:row>
    <x:row r="6077" spans="3:9">
      <x:c r="C6077" s="241" t="s">
        <x:v>4534</x:v>
      </x:c>
      <x:c r="D6077" s="240" t="str">
        <x:f t="shared" si="222"/>
        <x:v>Earring</x:v>
      </x:c>
      <x:c r="E6077" s="240">
        <x:v>1</x:v>
      </x:c>
      <x:c r="F6077" s="241" t="s">
        <x:v>2103</x:v>
      </x:c>
      <x:c r="G6077" s="240" t="str">
        <x:f>IF(MID(F6077,LEN(F6077)-2,1)="1","Earring",IF(MID(F6077,LEN(F6077)-2,1)="2","Necklace",IF(MID(F6077,LEN(F6077)-2,1)="3","Bracelet",IF(MID(F6077,LEN(F6077)-2,1)="4","Ring",IF(MID(F6077,LEN(F6077)-2,1)="5","Anklet","")))))</x:f>
        <x:v>Bracelet</x:v>
      </x:c>
      <x:c r="H6077" s="240">
        <x:v>1</x:v>
      </x:c>
      <x:c r="I6077" s="495" t="s">
        <x:v>6487</x:v>
      </x:c>
    </x:row>
    <x:row r="6078" spans="3:9">
      <x:c r="C6078" s="241" t="s">
        <x:v>1946</x:v>
      </x:c>
      <x:c r="D6078" s="240" t="str">
        <x:f t="shared" si="222"/>
        <x:v>Earring</x:v>
      </x:c>
      <x:c r="E6078" s="240">
        <x:v>1</x:v>
      </x:c>
      <x:c r="F6078" s="241" t="s">
        <x:v>2102</x:v>
      </x:c>
      <x:c r="G6078" s="240" t="str">
        <x:f>IF(MID(F6078,LEN(F6078)-2,1)="1","Earring",IF(MID(F6078,LEN(F6078)-2,1)="2","Necklace",IF(MID(F6078,LEN(F6078)-2,1)="3","Bracelet",IF(MID(F6078,LEN(F6078)-2,1)="4","Ring",IF(MID(F6078,LEN(F6078)-2,1)="5","Anklet","")))))</x:f>
        <x:v>Earring</x:v>
      </x:c>
      <x:c r="H6078" s="240">
        <x:v>1</x:v>
      </x:c>
      <x:c r="I6078" s="495"/>
    </x:row>
    <x:row r="6079" spans="3:9">
      <x:c r="C6079" s="241" t="s">
        <x:v>2102</x:v>
      </x:c>
      <x:c r="D6079" s="240" t="str">
        <x:f t="shared" si="222"/>
        <x:v>Earring</x:v>
      </x:c>
      <x:c r="E6079" s="240">
        <x:v>1</x:v>
      </x:c>
      <x:c r="F6079" s="241" t="s">
        <x:v>4349</x:v>
      </x:c>
      <x:c r="G6079" s="240" t="str">
        <x:f>IF(MID(F6079,LEN(F6079)-2,1)="1","Earring",IF(MID(F6079,LEN(F6079)-2,1)="2","Necklace",IF(MID(F6079,LEN(F6079)-2,1)="3","Bracelet",IF(MID(F6079,LEN(F6079)-2,1)="4","Ring",IF(MID(F6079,LEN(F6079)-2,1)="5","Anklet","")))))</x:f>
        <x:v>Necklace</x:v>
      </x:c>
      <x:c r="H6079" s="240">
        <x:v>1</x:v>
      </x:c>
      <x:c r="I6079" s="495" t="s">
        <x:v>10339</x:v>
      </x:c>
    </x:row>
    <x:row r="6080" spans="3:9">
      <x:c r="C6080" s="241" t="s">
        <x:v>9091</x:v>
      </x:c>
      <x:c r="D6080" s="240" t="str">
        <x:f t="shared" si="222"/>
        <x:v>Earring</x:v>
      </x:c>
      <x:c r="E6080" s="240">
        <x:v>1</x:v>
      </x:c>
      <x:c r="F6080" s="241" t="s">
        <x:v>9091</x:v>
      </x:c>
      <x:c r="G6080" s="240" t="str">
        <x:f>IF(MID(F6080,LEN(F6080)-2,1)="1","Earring",IF(MID(F6080,LEN(F6080)-2,1)="2","Necklace",IF(MID(F6080,LEN(F6080)-2,1)="3","Bracelet",IF(MID(F6080,LEN(F6080)-2,1)="4","Ring",IF(MID(F6080,LEN(F6080)-2,1)="5","Anklet","")))))</x:f>
        <x:v>Earring</x:v>
      </x:c>
      <x:c r="H6080" s="240">
        <x:v>1</x:v>
      </x:c>
      <x:c r="I6080" s="495" t="s">
        <x:v>6487</x:v>
      </x:c>
    </x:row>
    <x:row r="6081" spans="3:9">
      <x:c r="C6081" s="241" t="s">
        <x:v>11916</x:v>
      </x:c>
      <x:c r="D6081" s="240" t="str">
        <x:f t="shared" si="222"/>
        <x:v>Necklace</x:v>
      </x:c>
      <x:c r="E6081" s="240">
        <x:v>1</x:v>
      </x:c>
      <x:c r="F6081" s="241" t="s">
        <x:v>9322</x:v>
      </x:c>
      <x:c r="G6081" s="240" t="str">
        <x:f>IF(MID(F6081,LEN(F6081)-2,1)="1","Earring",IF(MID(F6081,LEN(F6081)-2,1)="2","Necklace",IF(MID(F6081,LEN(F6081)-2,1)="3","Bracelet",IF(MID(F6081,LEN(F6081)-2,1)="4","Ring",IF(MID(F6081,LEN(F6081)-2,1)="5","Anklet","")))))</x:f>
        <x:v>Bracelet</x:v>
      </x:c>
      <x:c r="H6081" s="240">
        <x:v>1</x:v>
      </x:c>
      <x:c r="I6081" s="495"/>
    </x:row>
    <x:row r="6082" spans="3:9">
      <x:c r="C6082" s="241" t="s">
        <x:v>4349</x:v>
      </x:c>
      <x:c r="D6082" s="240" t="str">
        <x:f t="shared" si="222"/>
        <x:v>Necklace</x:v>
      </x:c>
      <x:c r="E6082" s="240">
        <x:v>1</x:v>
      </x:c>
      <x:c r="F6082" s="241" t="s">
        <x:v>9205</x:v>
      </x:c>
      <x:c r="G6082" s="240" t="str">
        <x:f>IF(MID(F6082,LEN(F6082)-2,1)="1","Earring",IF(MID(F6082,LEN(F6082)-2,1)="2","Necklace",IF(MID(F6082,LEN(F6082)-2,1)="3","Bracelet",IF(MID(F6082,LEN(F6082)-2,1)="4","Ring",IF(MID(F6082,LEN(F6082)-2,1)="5","Anklet","")))))</x:f>
        <x:v>Bracelet</x:v>
      </x:c>
      <x:c r="H6082" s="240">
        <x:v>1</x:v>
      </x:c>
      <x:c r="I6082" s="495"/>
    </x:row>
    <x:row r="6083" spans="5:5">
      <x:c r="E6083" s="240">
        <x:f>SUM(E6074:E6082)</x:f>
        <x:v>9</x:v>
      </x:c>
    </x:row>
    <x:row r="6084" spans="1:9">
      <x:c r="A6084" s="232">
        <x:v>46140</x:v>
      </x:c>
      <x:c r="B6084" s="499" t="s">
        <x:v>10377</x:v>
      </x:c>
      <x:c r="C6084" s="241" t="s">
        <x:v>5839</x:v>
      </x:c>
      <x:c r="D6084" s="240" t="s">
        <x:v>4007</x:v>
      </x:c>
      <x:c r="E6084" s="240">
        <x:v>1</x:v>
      </x:c>
      <x:c r="F6084" s="241" t="s">
        <x:v>5846</x:v>
      </x:c>
      <x:c r="G6084" s="240" t="str">
        <x:f>IF(MID(F6084,LEN(F6084)-2,1)="1","Earring",IF(MID(F6084,LEN(F6084)-2,1)="2","Necklace",IF(MID(F6084,LEN(F6084)-2,1)="3","Bracelet",IF(MID(F6084,LEN(F6084)-2,1)="4","Ring",IF(MID(F6084,LEN(F6084)-2,1)="5","Anklet","")))))</x:f>
        <x:v>Earring</x:v>
      </x:c>
      <x:c r="H6084" s="240">
        <x:v>1</x:v>
      </x:c>
      <x:c r="I6084" s="495"/>
    </x:row>
    <x:row r="6085" spans="3:9">
      <x:c r="C6085" s="241" t="s">
        <x:v>7491</x:v>
      </x:c>
      <x:c r="D6085" s="240" t="s">
        <x:v>2124</x:v>
      </x:c>
      <x:c r="E6085" s="240">
        <x:v>1</x:v>
      </x:c>
      <x:c r="F6085" s="241" t="s">
        <x:v>9157</x:v>
      </x:c>
      <x:c r="G6085" s="240" t="str">
        <x:f>IF(MID(F6085,LEN(F6085)-2,1)="1","Earring",IF(MID(F6085,LEN(F6085)-2,1)="2","Necklace",IF(MID(F6085,LEN(F6085)-2,1)="3","Bracelet",IF(MID(F6085,LEN(F6085)-2,1)="4","Ring",IF(MID(F6085,LEN(F6085)-2,1)="5","Anklet","")))))</x:f>
        <x:v>Earring</x:v>
      </x:c>
      <x:c r="H6085" s="240">
        <x:v>1</x:v>
      </x:c>
      <x:c r="I6085" s="495" t="s">
        <x:v>6487</x:v>
      </x:c>
    </x:row>
    <x:row r="6086" spans="3:9">
      <x:c r="C6086" s="241" t="s">
        <x:v>7701</x:v>
      </x:c>
      <x:c r="D6086" s="240" t="str">
        <x:f t="shared" ref="D6086:D6094" si="223">IF(MID(C6086,LEN(C6086)-2,1)="1","Earring",IF(MID(C6086,LEN(C6086)-2,1)="2","Necklace",IF(MID(C6086,LEN(C6086)-2,1)="3","Bracelet",IF(MID(C6086,LEN(C6086)-2,1)="4","Ring",IF(MID(C6086,LEN(C6086)-2,1)="5","Anklet","")))))</x:f>
        <x:v>Earring</x:v>
      </x:c>
      <x:c r="E6086" s="240">
        <x:v>1</x:v>
      </x:c>
      <x:c r="F6086" s="241" t="s">
        <x:v>9059</x:v>
      </x:c>
      <x:c r="G6086" s="240" t="str">
        <x:f>IF(MID(F6086,LEN(F6086)-2,1)="1","Earring",IF(MID(F6086,LEN(F6086)-2,1)="2","Necklace",IF(MID(F6086,LEN(F6086)-2,1)="3","Bracelet",IF(MID(F6086,LEN(F6086)-2,1)="4","Ring",IF(MID(F6086,LEN(F6086)-2,1)="5","Anklet","")))))</x:f>
        <x:v>Earring</x:v>
      </x:c>
      <x:c r="H6086" s="240">
        <x:v>1</x:v>
      </x:c>
      <x:c r="I6086" s="495"/>
    </x:row>
    <x:row r="6087" spans="3:9">
      <x:c r="C6087" s="241" t="s">
        <x:v>9157</x:v>
      </x:c>
      <x:c r="D6087" s="240" t="str">
        <x:f t="shared" si="223"/>
        <x:v>Earring</x:v>
      </x:c>
      <x:c r="E6087" s="240">
        <x:v>1</x:v>
      </x:c>
      <x:c r="F6087" s="241" t="s">
        <x:v>2715</x:v>
      </x:c>
      <x:c r="G6087" s="240" t="str">
        <x:f>IF(MID(F6087,LEN(F6087)-2,1)="1","Earring",IF(MID(F6087,LEN(F6087)-2,1)="2","Necklace",IF(MID(F6087,LEN(F6087)-2,1)="3","Bracelet",IF(MID(F6087,LEN(F6087)-2,1)="4","Ring",IF(MID(F6087,LEN(F6087)-2,1)="5","Anklet","")))))</x:f>
        <x:v>Necklace</x:v>
      </x:c>
      <x:c r="H6087" s="240">
        <x:v>1</x:v>
      </x:c>
      <x:c r="I6087" s="495"/>
    </x:row>
    <x:row r="6088" spans="3:9">
      <x:c r="C6088" s="241" t="s">
        <x:v>9059</x:v>
      </x:c>
      <x:c r="D6088" s="240" t="str">
        <x:f t="shared" si="223"/>
        <x:v>Earring</x:v>
      </x:c>
      <x:c r="E6088" s="240">
        <x:v>1</x:v>
      </x:c>
      <x:c r="F6088" s="241" t="s">
        <x:v>7491</x:v>
      </x:c>
      <x:c r="G6088" s="240" t="s">
        <x:v>2124</x:v>
      </x:c>
      <x:c r="H6088" s="240">
        <x:v>1</x:v>
      </x:c>
      <x:c r="I6088" s="495" t="s">
        <x:v>10339</x:v>
      </x:c>
    </x:row>
    <x:row r="6089" spans="3:9">
      <x:c r="C6089" s="241" t="s">
        <x:v>2066</x:v>
      </x:c>
      <x:c r="D6089" s="240" t="str">
        <x:f t="shared" si="223"/>
        <x:v>Earring</x:v>
      </x:c>
      <x:c r="E6089" s="240">
        <x:v>1</x:v>
      </x:c>
      <x:c r="F6089" s="241" t="s">
        <x:v>6251</x:v>
      </x:c>
      <x:c r="G6089" s="240" t="str">
        <x:f>IF(MID(F6089,LEN(F6089)-2,1)="1","Earring",IF(MID(F6089,LEN(F6089)-2,1)="2","Necklace",IF(MID(F6089,LEN(F6089)-2,1)="3","Bracelet",IF(MID(F6089,LEN(F6089)-2,1)="4","Ring",IF(MID(F6089,LEN(F6089)-2,1)="5","Anklet","")))))</x:f>
        <x:v>Necklace</x:v>
      </x:c>
      <x:c r="H6089" s="240">
        <x:v>1</x:v>
      </x:c>
      <x:c r="I6089" s="495" t="s">
        <x:v>10339</x:v>
      </x:c>
    </x:row>
    <x:row r="6090" spans="3:9">
      <x:c r="C6090" s="241" t="s">
        <x:v>8548</x:v>
      </x:c>
      <x:c r="D6090" s="240" t="str">
        <x:f t="shared" si="223"/>
        <x:v>Earring</x:v>
      </x:c>
      <x:c r="E6090" s="240">
        <x:v>1</x:v>
      </x:c>
      <x:c r="F6090" s="241" t="s">
        <x:v>2066</x:v>
      </x:c>
      <x:c r="G6090" s="240" t="str">
        <x:f>IF(MID(F6090,LEN(F6090)-2,1)="1","Earring",IF(MID(F6090,LEN(F6090)-2,1)="2","Necklace",IF(MID(F6090,LEN(F6090)-2,1)="3","Bracelet",IF(MID(F6090,LEN(F6090)-2,1)="4","Ring",IF(MID(F6090,LEN(F6090)-2,1)="5","Anklet","")))))</x:f>
        <x:v>Earring</x:v>
      </x:c>
      <x:c r="H6090" s="240">
        <x:v>1</x:v>
      </x:c>
      <x:c r="I6090" s="495"/>
    </x:row>
    <x:row r="6091" spans="3:9">
      <x:c r="C6091" s="241" t="s">
        <x:v>2715</x:v>
      </x:c>
      <x:c r="D6091" s="240" t="str">
        <x:f t="shared" si="223"/>
        <x:v>Necklace</x:v>
      </x:c>
      <x:c r="E6091" s="240">
        <x:v>1</x:v>
      </x:c>
      <x:c r="F6091" s="241" t="s">
        <x:v>6321</x:v>
      </x:c>
      <x:c r="G6091" s="240" t="str">
        <x:f>IF(MID(F6091,LEN(F6091)-2,1)="1","Earring",IF(MID(F6091,LEN(F6091)-2,1)="2","Necklace",IF(MID(F6091,LEN(F6091)-2,1)="3","Bracelet",IF(MID(F6091,LEN(F6091)-2,1)="4","Ring",IF(MID(F6091,LEN(F6091)-2,1)="5","Anklet","")))))</x:f>
        <x:v>Necklace</x:v>
      </x:c>
      <x:c r="H6091" s="240">
        <x:v>1</x:v>
      </x:c>
      <x:c r="I6091" s="495" t="s">
        <x:v>6487</x:v>
      </x:c>
    </x:row>
    <x:row r="6092" spans="3:9">
      <x:c r="C6092" s="241" t="s">
        <x:v>6251</x:v>
      </x:c>
      <x:c r="D6092" s="240" t="str">
        <x:f t="shared" si="223"/>
        <x:v>Necklace</x:v>
      </x:c>
      <x:c r="E6092" s="240">
        <x:v>1</x:v>
      </x:c>
      <x:c r="F6092" s="241" t="s">
        <x:v>8548</x:v>
      </x:c>
      <x:c r="G6092" s="240" t="str">
        <x:f>IF(MID(F6092,LEN(F6092)-2,1)="1","Earring",IF(MID(F6092,LEN(F6092)-2,1)="2","Necklace",IF(MID(F6092,LEN(F6092)-2,1)="3","Bracelet",IF(MID(F6092,LEN(F6092)-2,1)="4","Ring",IF(MID(F6092,LEN(F6092)-2,1)="5","Anklet","")))))</x:f>
        <x:v>Earring</x:v>
      </x:c>
      <x:c r="H6092" s="240">
        <x:v>1</x:v>
      </x:c>
      <x:c r="I6092" s="495" t="s">
        <x:v>6487</x:v>
      </x:c>
    </x:row>
    <x:row r="6093" spans="3:9">
      <x:c r="C6093" s="241" t="s">
        <x:v>6321</x:v>
      </x:c>
      <x:c r="D6093" s="240" t="str">
        <x:f t="shared" si="223"/>
        <x:v>Necklace</x:v>
      </x:c>
      <x:c r="E6093" s="240">
        <x:v>1</x:v>
      </x:c>
      <x:c r="F6093" s="241" t="s">
        <x:v>5839</x:v>
      </x:c>
      <x:c r="G6093" s="240" t="s">
        <x:v>4007</x:v>
      </x:c>
      <x:c r="H6093" s="240">
        <x:v>1</x:v>
      </x:c>
      <x:c r="I6093" s="495"/>
    </x:row>
    <x:row r="6094" spans="3:9">
      <x:c r="C6094" s="241" t="s">
        <x:v>9117</x:v>
      </x:c>
      <x:c r="D6094" s="240" t="str">
        <x:f t="shared" si="223"/>
        <x:v>Ring</x:v>
      </x:c>
      <x:c r="E6094" s="240">
        <x:v>1</x:v>
      </x:c>
      <x:c r="F6094" s="241" t="s">
        <x:v>9117</x:v>
      </x:c>
      <x:c r="G6094" s="240" t="str">
        <x:f>IF(MID(F6094,LEN(F6094)-2,1)="1","Earring",IF(MID(F6094,LEN(F6094)-2,1)="2","Necklace",IF(MID(F6094,LEN(F6094)-2,1)="3","Bracelet",IF(MID(F6094,LEN(F6094)-2,1)="4","Ring",IF(MID(F6094,LEN(F6094)-2,1)="5","Anklet","")))))</x:f>
        <x:v>Ring</x:v>
      </x:c>
      <x:c r="H6094" s="240">
        <x:v>1</x:v>
      </x:c>
      <x:c r="I6094" s="495"/>
    </x:row>
    <x:row r="6095" spans="5:5">
      <x:c r="E6095" s="240">
        <x:f>SUM(E6084:E6094)</x:f>
        <x:v>11</x:v>
      </x:c>
    </x:row>
    <x:row r="6096" spans="1:9">
      <x:c r="A6096" s="232">
        <x:v>46141</x:v>
      </x:c>
      <x:c r="B6096" s="499" t="s">
        <x:v>10352</x:v>
      </x:c>
      <x:c r="C6096" s="241" t="s">
        <x:v>9205</x:v>
      </x:c>
      <x:c r="D6096" s="240" t="str">
        <x:f t="shared" ref="D6096:D6102" si="224">IF(MID(C6096,LEN(C6096)-2,1)="1","Earring",IF(MID(C6096,LEN(C6096)-2,1)="2","Necklace",IF(MID(C6096,LEN(C6096)-2,1)="3","Bracelet",IF(MID(C6096,LEN(C6096)-2,1)="4","Ring",IF(MID(C6096,LEN(C6096)-2,1)="5","Anklet","")))))</x:f>
        <x:v>Bracelet</x:v>
      </x:c>
      <x:c r="E6096" s="240">
        <x:v>1</x:v>
      </x:c>
      <x:c r="F6096" s="241" t="s">
        <x:v>8531</x:v>
      </x:c>
      <x:c r="G6096" s="240" t="str">
        <x:f>IF(MID(F6096,LEN(F6096)-2,1)="1","Earring",IF(MID(F6096,LEN(F6096)-2,1)="2","Necklace",IF(MID(F6096,LEN(F6096)-2,1)="3","Bracelet",IF(MID(F6096,LEN(F6096)-2,1)="4","Ring",IF(MID(F6096,LEN(F6096)-2,1)="5","Anklet","")))))</x:f>
        <x:v>Necklace</x:v>
      </x:c>
      <x:c r="H6096" s="240">
        <x:v>1</x:v>
      </x:c>
      <x:c r="I6096" s="495" t="s">
        <x:v>10339</x:v>
      </x:c>
    </x:row>
    <x:row r="6097" spans="3:9">
      <x:c r="C6097" s="241" t="s">
        <x:v>6197</x:v>
      </x:c>
      <x:c r="D6097" s="240" t="str">
        <x:f t="shared" si="224"/>
        <x:v>Earring</x:v>
      </x:c>
      <x:c r="E6097" s="240">
        <x:v>1</x:v>
      </x:c>
      <x:c r="F6097" s="241" t="s">
        <x:v>6197</x:v>
      </x:c>
      <x:c r="G6097" s="240" t="str">
        <x:f>IF(MID(F6097,LEN(F6097)-2,1)="1","Earring",IF(MID(F6097,LEN(F6097)-2,1)="2","Necklace",IF(MID(F6097,LEN(F6097)-2,1)="3","Bracelet",IF(MID(F6097,LEN(F6097)-2,1)="4","Ring",IF(MID(F6097,LEN(F6097)-2,1)="5","Anklet","")))))</x:f>
        <x:v>Earring</x:v>
      </x:c>
      <x:c r="H6097" s="240">
        <x:v>1</x:v>
      </x:c>
      <x:c r="I6097" s="495"/>
    </x:row>
    <x:row r="6098" spans="3:9">
      <x:c r="C6098" s="241" t="s">
        <x:v>1964</x:v>
      </x:c>
      <x:c r="D6098" s="240" t="s">
        <x:v>9210</x:v>
      </x:c>
      <x:c r="E6098" s="240">
        <x:v>1</x:v>
      </x:c>
      <x:c r="F6098" s="241" t="s">
        <x:v>6321</x:v>
      </x:c>
      <x:c r="G6098" s="240" t="str">
        <x:f>IF(MID(F6098,LEN(F6098)-2,1)="1","Earring",IF(MID(F6098,LEN(F6098)-2,1)="2","Necklace",IF(MID(F6098,LEN(F6098)-2,1)="3","Bracelet",IF(MID(F6098,LEN(F6098)-2,1)="4","Ring",IF(MID(F6098,LEN(F6098)-2,1)="5","Anklet","")))))</x:f>
        <x:v>Necklace</x:v>
      </x:c>
      <x:c r="H6098" s="240">
        <x:v>1</x:v>
      </x:c>
      <x:c r="I6098" s="495" t="s">
        <x:v>10339</x:v>
      </x:c>
    </x:row>
    <x:row r="6099" spans="3:9">
      <x:c r="C6099" s="241" t="s">
        <x:v>8531</x:v>
      </x:c>
      <x:c r="D6099" s="240" t="str">
        <x:f t="shared" si="224"/>
        <x:v>Necklace</x:v>
      </x:c>
      <x:c r="E6099" s="240">
        <x:v>1</x:v>
      </x:c>
      <x:c r="F6099" s="241" t="s">
        <x:v>11737</x:v>
      </x:c>
      <x:c r="G6099" s="240" t="str">
        <x:f>IF(MID(F6099,LEN(F6099)-2,1)="1","Earring",IF(MID(F6099,LEN(F6099)-2,1)="2","Necklace",IF(MID(F6099,LEN(F6099)-2,1)="3","Bracelet",IF(MID(F6099,LEN(F6099)-2,1)="4","Ring",IF(MID(F6099,LEN(F6099)-2,1)="5","Anklet","")))))</x:f>
        <x:v>Necklace</x:v>
      </x:c>
      <x:c r="H6099" s="240">
        <x:v>1</x:v>
      </x:c>
      <x:c r="I6099" s="495"/>
    </x:row>
    <x:row r="6100" spans="3:9">
      <x:c r="C6100" s="241" t="s">
        <x:v>6321</x:v>
      </x:c>
      <x:c r="D6100" s="240" t="str">
        <x:f t="shared" si="224"/>
        <x:v>Necklace</x:v>
      </x:c>
      <x:c r="E6100" s="240">
        <x:v>1</x:v>
      </x:c>
      <x:c r="F6100" s="241" t="s">
        <x:v>2131</x:v>
      </x:c>
      <x:c r="G6100" s="240" t="str">
        <x:f>IF(MID(F6100,LEN(F6100)-2,1)="1","Earring",IF(MID(F6100,LEN(F6100)-2,1)="2","Necklace",IF(MID(F6100,LEN(F6100)-2,1)="3","Bracelet",IF(MID(F6100,LEN(F6100)-2,1)="4","Ring",IF(MID(F6100,LEN(F6100)-2,1)="5","Anklet","")))))</x:f>
        <x:v>Necklace</x:v>
      </x:c>
      <x:c r="H6100" s="240">
        <x:v>1</x:v>
      </x:c>
      <x:c r="I6100" s="495" t="s">
        <x:v>6487</x:v>
      </x:c>
    </x:row>
    <x:row r="6101" spans="3:9">
      <x:c r="C6101" s="241" t="s">
        <x:v>11737</x:v>
      </x:c>
      <x:c r="D6101" s="240" t="str">
        <x:f t="shared" si="224"/>
        <x:v>Necklace</x:v>
      </x:c>
      <x:c r="E6101" s="240">
        <x:v>1</x:v>
      </x:c>
      <x:c r="F6101" s="241" t="s">
        <x:v>9205</x:v>
      </x:c>
      <x:c r="G6101" s="240" t="str">
        <x:f>IF(MID(F6101,LEN(F6101)-2,1)="1","Earring",IF(MID(F6101,LEN(F6101)-2,1)="2","Necklace",IF(MID(F6101,LEN(F6101)-2,1)="3","Bracelet",IF(MID(F6101,LEN(F6101)-2,1)="4","Ring",IF(MID(F6101,LEN(F6101)-2,1)="5","Anklet","")))))</x:f>
        <x:v>Bracelet</x:v>
      </x:c>
      <x:c r="H6101" s="240">
        <x:v>1</x:v>
      </x:c>
      <x:c r="I6101" s="495"/>
    </x:row>
    <x:row r="6102" spans="3:9">
      <x:c r="C6102" s="241" t="s">
        <x:v>2131</x:v>
      </x:c>
      <x:c r="D6102" s="240" t="str">
        <x:f t="shared" si="224"/>
        <x:v>Necklace</x:v>
      </x:c>
      <x:c r="E6102" s="240">
        <x:v>1</x:v>
      </x:c>
      <x:c r="F6102" s="241" t="s">
        <x:v>1964</x:v>
      </x:c>
      <x:c r="G6102" s="240" t="s">
        <x:v>9210</x:v>
      </x:c>
      <x:c r="H6102" s="240">
        <x:v>1</x:v>
      </x:c>
      <x:c r="I6102" s="495"/>
    </x:row>
    <x:row r="6103" spans="5:5">
      <x:c r="E6103" s="240">
        <x:f>SUM(E6096:E6102)</x:f>
        <x:v>7</x:v>
      </x:c>
    </x:row>
    <x:row r="6104" spans="1:9">
      <x:c r="A6104" s="232">
        <x:v>46142</x:v>
      </x:c>
      <x:c r="B6104" s="499" t="s">
        <x:v>10335</x:v>
      </x:c>
      <x:c r="C6104" s="241" t="s">
        <x:v>6138</x:v>
      </x:c>
      <x:c r="D6104" s="240" t="str">
        <x:f t="shared" ref="D6104:D6105" si="225">IF(MID(C6104,LEN(C6104)-2,1)="1","Earring",IF(MID(C6104,LEN(C6104)-2,1)="2","Necklace",IF(MID(C6104,LEN(C6104)-2,1)="3","Bracelet",IF(MID(C6104,LEN(C6104)-2,1)="4","Ring",IF(MID(C6104,LEN(C6104)-2,1)="5","Anklet","")))))</x:f>
        <x:v>Earring</x:v>
      </x:c>
      <x:c r="E6104" s="240">
        <x:v>1</x:v>
      </x:c>
      <x:c r="F6104" s="241" t="s">
        <x:v>9208</x:v>
      </x:c>
      <x:c r="G6104" s="240" t="str">
        <x:f>IF(MID(F6104,LEN(F6104)-2,1)="1","Earring",IF(MID(F6104,LEN(F6104)-2,1)="2","Necklace",IF(MID(F6104,LEN(F6104)-2,1)="3","Bracelet",IF(MID(F6104,LEN(F6104)-2,1)="4","Ring",IF(MID(F6104,LEN(F6104)-2,1)="5","Anklet","")))))</x:f>
        <x:v>Necklace</x:v>
      </x:c>
      <x:c r="H6104" s="240">
        <x:v>1</x:v>
      </x:c>
      <x:c r="I6104" s="495"/>
    </x:row>
    <x:row r="6105" spans="3:9">
      <x:c r="C6105" s="241" t="s">
        <x:v>9208</x:v>
      </x:c>
      <x:c r="D6105" s="240" t="str">
        <x:f t="shared" si="225"/>
        <x:v>Necklace</x:v>
      </x:c>
      <x:c r="E6105" s="240">
        <x:v>1</x:v>
      </x:c>
      <x:c r="F6105" s="241" t="s">
        <x:v>6138</x:v>
      </x:c>
      <x:c r="G6105" s="240" t="str">
        <x:f>IF(MID(F6105,LEN(F6105)-2,1)="1","Earring",IF(MID(F6105,LEN(F6105)-2,1)="2","Necklace",IF(MID(F6105,LEN(F6105)-2,1)="3","Bracelet",IF(MID(F6105,LEN(F6105)-2,1)="4","Ring",IF(MID(F6105,LEN(F6105)-2,1)="5","Anklet","")))))</x:f>
        <x:v>Earring</x:v>
      </x:c>
      <x:c r="H6105" s="240">
        <x:v>1</x:v>
      </x:c>
      <x:c r="I6105" s="495"/>
    </x:row>
    <x:row r="6106" spans="5:5">
      <x:c r="E6106" s="240">
        <x:f>SUM(E6104:E6105)</x:f>
        <x:v>2</x:v>
      </x:c>
    </x:row>
    <x:row r="6107" spans="1:9">
      <x:c r="A6107" s="232">
        <x:v>46143</x:v>
      </x:c>
      <x:c r="B6107" s="499" t="s">
        <x:v>10292</x:v>
      </x:c>
      <x:c r="C6107" s="241" t="s">
        <x:v>2129</x:v>
      </x:c>
      <x:c r="D6107" s="240" t="str">
        <x:f t="shared" ref="D6107:D6119" si="226">IF(MID(C6107,LEN(C6107)-2,1)="1","Earring",IF(MID(C6107,LEN(C6107)-2,1)="2","Necklace",IF(MID(C6107,LEN(C6107)-2,1)="3","Bracelet",IF(MID(C6107,LEN(C6107)-2,1)="4","Ring",IF(MID(C6107,LEN(C6107)-2,1)="5","Anklet","")))))</x:f>
        <x:v>Bracelet</x:v>
      </x:c>
      <x:c r="E6107" s="240">
        <x:v>1</x:v>
      </x:c>
      <x:c r="F6107" s="241" t="s">
        <x:v>7588</x:v>
      </x:c>
      <x:c r="G6107" s="240" t="str">
        <x:f>IF(MID(F6107,LEN(F6107)-2,1)="1","Earring",IF(MID(F6107,LEN(F6107)-2,1)="2","Necklace",IF(MID(F6107,LEN(F6107)-2,1)="3","Bracelet",IF(MID(F6107,LEN(F6107)-2,1)="4","Ring",IF(MID(F6107,LEN(F6107)-2,1)="5","Anklet","")))))</x:f>
        <x:v>Ring</x:v>
      </x:c>
      <x:c r="H6107" s="240">
        <x:v>1</x:v>
      </x:c>
      <x:c r="I6107" s="495" t="s">
        <x:v>6487</x:v>
      </x:c>
    </x:row>
    <x:row r="6108" spans="3:9">
      <x:c r="C6108" s="241" t="s">
        <x:v>2088</x:v>
      </x:c>
      <x:c r="D6108" s="240" t="s">
        <x:v>2124</x:v>
      </x:c>
      <x:c r="E6108" s="240">
        <x:v>1</x:v>
      </x:c>
      <x:c r="F6108" s="241" t="s">
        <x:v>2079</x:v>
      </x:c>
      <x:c r="G6108" s="240" t="str">
        <x:f>IF(MID(F6108,LEN(F6108)-2,1)="1","Earring",IF(MID(F6108,LEN(F6108)-2,1)="2","Necklace",IF(MID(F6108,LEN(F6108)-2,1)="3","Bracelet",IF(MID(F6108,LEN(F6108)-2,1)="4","Ring",IF(MID(F6108,LEN(F6108)-2,1)="5","Anklet","")))))</x:f>
        <x:v>Ring</x:v>
      </x:c>
      <x:c r="H6108" s="240">
        <x:v>1</x:v>
      </x:c>
      <x:c r="I6108" s="495"/>
    </x:row>
    <x:row r="6109" spans="3:9">
      <x:c r="C6109" s="241" t="s">
        <x:v>12273</x:v>
      </x:c>
      <x:c r="D6109" s="240" t="str">
        <x:f t="shared" si="226"/>
        <x:v>Earring</x:v>
      </x:c>
      <x:c r="E6109" s="240">
        <x:v>1</x:v>
      </x:c>
      <x:c r="F6109" s="241" t="s">
        <x:v>8371</x:v>
      </x:c>
      <x:c r="G6109" s="240" t="str">
        <x:f>IF(MID(F6109,LEN(F6109)-2,1)="1","Earring",IF(MID(F6109,LEN(F6109)-2,1)="2","Necklace",IF(MID(F6109,LEN(F6109)-2,1)="3","Bracelet",IF(MID(F6109,LEN(F6109)-2,1)="4","Ring",IF(MID(F6109,LEN(F6109)-2,1)="5","Anklet","")))))</x:f>
        <x:v>Necklace</x:v>
      </x:c>
      <x:c r="H6109" s="240">
        <x:v>1</x:v>
      </x:c>
      <x:c r="I6109" s="495"/>
    </x:row>
    <x:row r="6110" spans="3:9">
      <x:c r="C6110" s="241" t="s">
        <x:v>8371</x:v>
      </x:c>
      <x:c r="D6110" s="240" t="str">
        <x:f t="shared" si="226"/>
        <x:v>Necklace</x:v>
      </x:c>
      <x:c r="E6110" s="240">
        <x:v>1</x:v>
      </x:c>
      <x:c r="F6110" s="241" t="s">
        <x:v>2088</x:v>
      </x:c>
      <x:c r="G6110" s="240" t="s">
        <x:v>2124</x:v>
      </x:c>
      <x:c r="H6110" s="240">
        <x:v>1</x:v>
      </x:c>
      <x:c r="I6110" s="495" t="s">
        <x:v>6487</x:v>
      </x:c>
    </x:row>
    <x:row r="6111" spans="3:9">
      <x:c r="C6111" s="241" t="s">
        <x:v>9233</x:v>
      </x:c>
      <x:c r="D6111" s="240" t="str">
        <x:f t="shared" si="226"/>
        <x:v>Necklace</x:v>
      </x:c>
      <x:c r="E6111" s="240">
        <x:v>1</x:v>
      </x:c>
      <x:c r="F6111" s="241" t="s">
        <x:v>9233</x:v>
      </x:c>
      <x:c r="G6111" s="240" t="str">
        <x:f>IF(MID(F6111,LEN(F6111)-2,1)="1","Earring",IF(MID(F6111,LEN(F6111)-2,1)="2","Necklace",IF(MID(F6111,LEN(F6111)-2,1)="3","Bracelet",IF(MID(F6111,LEN(F6111)-2,1)="4","Ring",IF(MID(F6111,LEN(F6111)-2,1)="5","Anklet","")))))</x:f>
        <x:v>Necklace</x:v>
      </x:c>
      <x:c r="H6111" s="240">
        <x:v>1</x:v>
      </x:c>
      <x:c r="I6111" s="495" t="s">
        <x:v>10339</x:v>
      </x:c>
    </x:row>
    <x:row r="6112" spans="3:9">
      <x:c r="C6112" s="241" t="s">
        <x:v>2758</x:v>
      </x:c>
      <x:c r="D6112" s="240" t="str">
        <x:f t="shared" si="226"/>
        <x:v>Necklace</x:v>
      </x:c>
      <x:c r="E6112" s="240">
        <x:v>1</x:v>
      </x:c>
      <x:c r="F6112" s="241" t="s">
        <x:v>2129</x:v>
      </x:c>
      <x:c r="G6112" s="240" t="str">
        <x:f>IF(MID(F6112,LEN(F6112)-2,1)="1","Earring",IF(MID(F6112,LEN(F6112)-2,1)="2","Necklace",IF(MID(F6112,LEN(F6112)-2,1)="3","Bracelet",IF(MID(F6112,LEN(F6112)-2,1)="4","Ring",IF(MID(F6112,LEN(F6112)-2,1)="5","Anklet","")))))</x:f>
        <x:v>Bracelet</x:v>
      </x:c>
      <x:c r="H6112" s="240">
        <x:v>1</x:v>
      </x:c>
      <x:c r="I6112" s="495" t="s">
        <x:v>6487</x:v>
      </x:c>
    </x:row>
    <x:row r="6113" spans="3:9">
      <x:c r="C6113" s="241" t="s">
        <x:v>6297</x:v>
      </x:c>
      <x:c r="D6113" s="240" t="str">
        <x:f t="shared" si="226"/>
        <x:v>Necklace</x:v>
      </x:c>
      <x:c r="E6113" s="240">
        <x:v>1</x:v>
      </x:c>
      <x:c r="F6113" s="241" t="s">
        <x:v>12273</x:v>
      </x:c>
      <x:c r="G6113" s="240" t="str">
        <x:f>IF(MID(F6113,LEN(F6113)-2,1)="1","Earring",IF(MID(F6113,LEN(F6113)-2,1)="2","Necklace",IF(MID(F6113,LEN(F6113)-2,1)="3","Bracelet",IF(MID(F6113,LEN(F6113)-2,1)="4","Ring",IF(MID(F6113,LEN(F6113)-2,1)="5","Anklet","")))))</x:f>
        <x:v>Earring</x:v>
      </x:c>
      <x:c r="H6113" s="240">
        <x:v>1</x:v>
      </x:c>
      <x:c r="I6113" s="495" t="s">
        <x:v>6487</x:v>
      </x:c>
    </x:row>
    <x:row r="6114" spans="3:9">
      <x:c r="C6114" s="241" t="s">
        <x:v>5982</x:v>
      </x:c>
      <x:c r="D6114" s="240" t="str">
        <x:f t="shared" si="226"/>
        <x:v>Necklace</x:v>
      </x:c>
      <x:c r="E6114" s="240">
        <x:v>1</x:v>
      </x:c>
      <x:c r="F6114" s="241" t="s">
        <x:v>2758</x:v>
      </x:c>
      <x:c r="G6114" s="240" t="str">
        <x:f>IF(MID(F6114,LEN(F6114)-2,1)="1","Earring",IF(MID(F6114,LEN(F6114)-2,1)="2","Necklace",IF(MID(F6114,LEN(F6114)-2,1)="3","Bracelet",IF(MID(F6114,LEN(F6114)-2,1)="4","Ring",IF(MID(F6114,LEN(F6114)-2,1)="5","Anklet","")))))</x:f>
        <x:v>Necklace</x:v>
      </x:c>
      <x:c r="H6114" s="240">
        <x:v>1</x:v>
      </x:c>
      <x:c r="I6114" s="495" t="s">
        <x:v>6487</x:v>
      </x:c>
    </x:row>
    <x:row r="6115" spans="3:9">
      <x:c r="C6115" s="241" t="s">
        <x:v>2112</x:v>
      </x:c>
      <x:c r="D6115" s="240" t="str">
        <x:f t="shared" si="226"/>
        <x:v>Necklace</x:v>
      </x:c>
      <x:c r="E6115" s="240">
        <x:v>1</x:v>
      </x:c>
      <x:c r="F6115" s="241" t="s">
        <x:v>6297</x:v>
      </x:c>
      <x:c r="G6115" s="240" t="str">
        <x:f>IF(MID(F6115,LEN(F6115)-2,1)="1","Earring",IF(MID(F6115,LEN(F6115)-2,1)="2","Necklace",IF(MID(F6115,LEN(F6115)-2,1)="3","Bracelet",IF(MID(F6115,LEN(F6115)-2,1)="4","Ring",IF(MID(F6115,LEN(F6115)-2,1)="5","Anklet","")))))</x:f>
        <x:v>Necklace</x:v>
      </x:c>
      <x:c r="H6115" s="240">
        <x:v>1</x:v>
      </x:c>
      <x:c r="I6115" s="495"/>
    </x:row>
    <x:row r="6116" spans="3:9">
      <x:c r="C6116" s="241" t="s">
        <x:v>9170</x:v>
      </x:c>
      <x:c r="D6116" s="240" t="str">
        <x:f t="shared" si="226"/>
        <x:v>Necklace</x:v>
      </x:c>
      <x:c r="E6116" s="240">
        <x:v>1</x:v>
      </x:c>
      <x:c r="F6116" s="241" t="s">
        <x:v>5982</x:v>
      </x:c>
      <x:c r="G6116" s="240" t="str">
        <x:f>IF(MID(F6116,LEN(F6116)-2,1)="1","Earring",IF(MID(F6116,LEN(F6116)-2,1)="2","Necklace",IF(MID(F6116,LEN(F6116)-2,1)="3","Bracelet",IF(MID(F6116,LEN(F6116)-2,1)="4","Ring",IF(MID(F6116,LEN(F6116)-2,1)="5","Anklet","")))))</x:f>
        <x:v>Necklace</x:v>
      </x:c>
      <x:c r="H6116" s="240">
        <x:v>1</x:v>
      </x:c>
      <x:c r="I6116" s="495" t="s">
        <x:v>10339</x:v>
      </x:c>
    </x:row>
    <x:row r="6117" spans="3:9">
      <x:c r="C6117" s="241" t="s">
        <x:v>2468</x:v>
      </x:c>
      <x:c r="D6117" s="240" t="str">
        <x:f t="shared" si="226"/>
        <x:v>Ring</x:v>
      </x:c>
      <x:c r="E6117" s="240">
        <x:v>1</x:v>
      </x:c>
      <x:c r="F6117" s="241" t="s">
        <x:v>9117</x:v>
      </x:c>
      <x:c r="G6117" s="240" t="str">
        <x:f>IF(MID(F6117,LEN(F6117)-2,1)="1","Earring",IF(MID(F6117,LEN(F6117)-2,1)="2","Necklace",IF(MID(F6117,LEN(F6117)-2,1)="3","Bracelet",IF(MID(F6117,LEN(F6117)-2,1)="4","Ring",IF(MID(F6117,LEN(F6117)-2,1)="5","Anklet","")))))</x:f>
        <x:v>Ring</x:v>
      </x:c>
      <x:c r="H6117" s="240">
        <x:v>1</x:v>
      </x:c>
      <x:c r="I6117" s="495" t="s">
        <x:v>6487</x:v>
      </x:c>
    </x:row>
    <x:row r="6118" spans="3:9">
      <x:c r="C6118" s="241" t="s">
        <x:v>2079</x:v>
      </x:c>
      <x:c r="D6118" s="240" t="str">
        <x:f t="shared" si="226"/>
        <x:v>Ring</x:v>
      </x:c>
      <x:c r="E6118" s="240">
        <x:v>1</x:v>
      </x:c>
      <x:c r="F6118" s="241" t="s">
        <x:v>2112</x:v>
      </x:c>
      <x:c r="G6118" s="240" t="str">
        <x:f>IF(MID(F6118,LEN(F6118)-2,1)="1","Earring",IF(MID(F6118,LEN(F6118)-2,1)="2","Necklace",IF(MID(F6118,LEN(F6118)-2,1)="3","Bracelet",IF(MID(F6118,LEN(F6118)-2,1)="4","Ring",IF(MID(F6118,LEN(F6118)-2,1)="5","Anklet","")))))</x:f>
        <x:v>Necklace</x:v>
      </x:c>
      <x:c r="H6118" s="240">
        <x:v>1</x:v>
      </x:c>
      <x:c r="I6118" s="495" t="s">
        <x:v>10339</x:v>
      </x:c>
    </x:row>
    <x:row r="6119" spans="3:9">
      <x:c r="C6119" s="241" t="s">
        <x:v>9117</x:v>
      </x:c>
      <x:c r="D6119" s="240" t="str">
        <x:f t="shared" si="226"/>
        <x:v>Ring</x:v>
      </x:c>
      <x:c r="E6119" s="240">
        <x:v>1</x:v>
      </x:c>
      <x:c r="F6119" s="241" t="s">
        <x:v>9170</x:v>
      </x:c>
      <x:c r="G6119" s="240" t="str">
        <x:f>IF(MID(F6119,LEN(F6119)-2,1)="1","Earring",IF(MID(F6119,LEN(F6119)-2,1)="2","Necklace",IF(MID(F6119,LEN(F6119)-2,1)="3","Bracelet",IF(MID(F6119,LEN(F6119)-2,1)="4","Ring",IF(MID(F6119,LEN(F6119)-2,1)="5","Anklet","")))))</x:f>
        <x:v>Necklace</x:v>
      </x:c>
      <x:c r="H6119" s="240">
        <x:v>1</x:v>
      </x:c>
      <x:c r="I6119" s="495" t="s">
        <x:v>10339</x:v>
      </x:c>
    </x:row>
    <x:row r="6120" spans="5:5">
      <x:c r="E6120" s="240">
        <x:f>SUM(E6107:E6119)</x:f>
        <x:v>13</x:v>
      </x:c>
    </x:row>
    <x:row r="6121" spans="1:9">
      <x:c r="A6121" s="232">
        <x:v>46144</x:v>
      </x:c>
      <x:c r="B6121" s="499" t="s">
        <x:v>10312</x:v>
      </x:c>
      <x:c r="C6121" s="241" t="s">
        <x:v>9205</x:v>
      </x:c>
      <x:c r="D6121" s="240" t="str">
        <x:f t="shared" ref="D6121:D6129" si="227">IF(MID(C6121,LEN(C6121)-2,1)="1","Earring",IF(MID(C6121,LEN(C6121)-2,1)="2","Necklace",IF(MID(C6121,LEN(C6121)-2,1)="3","Bracelet",IF(MID(C6121,LEN(C6121)-2,1)="4","Ring",IF(MID(C6121,LEN(C6121)-2,1)="5","Anklet","")))))</x:f>
        <x:v>Bracelet</x:v>
      </x:c>
      <x:c r="E6121" s="240">
        <x:v>1</x:v>
      </x:c>
      <x:c r="F6121" s="241" t="s">
        <x:v>4364</x:v>
      </x:c>
      <x:c r="G6121" s="240" t="str">
        <x:f>IF(MID(F6121,LEN(F6121)-2,1)="1","Earring",IF(MID(F6121,LEN(F6121)-2,1)="2","Necklace",IF(MID(F6121,LEN(F6121)-2,1)="3","Bracelet",IF(MID(F6121,LEN(F6121)-2,1)="4","Ring",IF(MID(F6121,LEN(F6121)-2,1)="5","Anklet","")))))</x:f>
        <x:v>Necklace</x:v>
      </x:c>
      <x:c r="H6121" s="240">
        <x:v>1</x:v>
      </x:c>
      <x:c r="I6121" s="495" t="s">
        <x:v>10339</x:v>
      </x:c>
    </x:row>
    <x:row r="6122" spans="3:9">
      <x:c r="C6122" s="241" t="s">
        <x:v>9249</x:v>
      </x:c>
      <x:c r="D6122" s="240" t="str">
        <x:f t="shared" si="227"/>
        <x:v>Earring</x:v>
      </x:c>
      <x:c r="E6122" s="240">
        <x:v>1</x:v>
      </x:c>
      <x:c r="F6122" s="241" t="s">
        <x:v>9249</x:v>
      </x:c>
      <x:c r="G6122" s="240" t="str">
        <x:f>IF(MID(F6122,LEN(F6122)-2,1)="1","Earring",IF(MID(F6122,LEN(F6122)-2,1)="2","Necklace",IF(MID(F6122,LEN(F6122)-2,1)="3","Bracelet",IF(MID(F6122,LEN(F6122)-2,1)="4","Ring",IF(MID(F6122,LEN(F6122)-2,1)="5","Anklet","")))))</x:f>
        <x:v>Earring</x:v>
      </x:c>
      <x:c r="H6122" s="240">
        <x:v>1</x:v>
      </x:c>
      <x:c r="I6122" s="495" t="s">
        <x:v>6487</x:v>
      </x:c>
    </x:row>
    <x:row r="6123" spans="3:9">
      <x:c r="C6123" s="241" t="s">
        <x:v>6244</x:v>
      </x:c>
      <x:c r="D6123" s="240" t="str">
        <x:f t="shared" si="227"/>
        <x:v>Earring</x:v>
      </x:c>
      <x:c r="E6123" s="240">
        <x:v>1</x:v>
      </x:c>
      <x:c r="F6123" s="241" t="s">
        <x:v>6244</x:v>
      </x:c>
      <x:c r="G6123" s="240" t="str">
        <x:f>IF(MID(F6123,LEN(F6123)-2,1)="1","Earring",IF(MID(F6123,LEN(F6123)-2,1)="2","Necklace",IF(MID(F6123,LEN(F6123)-2,1)="3","Bracelet",IF(MID(F6123,LEN(F6123)-2,1)="4","Ring",IF(MID(F6123,LEN(F6123)-2,1)="5","Anklet","")))))</x:f>
        <x:v>Earring</x:v>
      </x:c>
      <x:c r="H6123" s="240">
        <x:v>1</x:v>
      </x:c>
      <x:c r="I6123" s="495" t="s">
        <x:v>10339</x:v>
      </x:c>
    </x:row>
    <x:row r="6124" spans="3:9">
      <x:c r="C6124" s="241" t="s">
        <x:v>8385</x:v>
      </x:c>
      <x:c r="D6124" s="240" t="str">
        <x:f t="shared" si="227"/>
        <x:v>Earring</x:v>
      </x:c>
      <x:c r="E6124" s="240">
        <x:v>1</x:v>
      </x:c>
      <x:c r="F6124" s="241" t="s">
        <x:v>8946</x:v>
      </x:c>
      <x:c r="G6124" s="240" t="str">
        <x:f>IF(MID(F6124,LEN(F6124)-2,1)="1","Earring",IF(MID(F6124,LEN(F6124)-2,1)="2","Necklace",IF(MID(F6124,LEN(F6124)-2,1)="3","Bracelet",IF(MID(F6124,LEN(F6124)-2,1)="4","Ring",IF(MID(F6124,LEN(F6124)-2,1)="5","Anklet","")))))</x:f>
        <x:v>Ring</x:v>
      </x:c>
      <x:c r="H6124" s="240">
        <x:v>1</x:v>
      </x:c>
      <x:c r="I6124" s="495" t="s">
        <x:v>6487</x:v>
      </x:c>
    </x:row>
    <x:row r="6125" spans="3:9">
      <x:c r="C6125" s="241" t="s">
        <x:v>8407</x:v>
      </x:c>
      <x:c r="D6125" s="240" t="str">
        <x:f t="shared" si="227"/>
        <x:v>Earring</x:v>
      </x:c>
      <x:c r="E6125" s="240">
        <x:v>1</x:v>
      </x:c>
      <x:c r="F6125" s="241" t="s">
        <x:v>8385</x:v>
      </x:c>
      <x:c r="G6125" s="240" t="str">
        <x:f>IF(MID(F6125,LEN(F6125)-2,1)="1","Earring",IF(MID(F6125,LEN(F6125)-2,1)="2","Necklace",IF(MID(F6125,LEN(F6125)-2,1)="3","Bracelet",IF(MID(F6125,LEN(F6125)-2,1)="4","Ring",IF(MID(F6125,LEN(F6125)-2,1)="5","Anklet","")))))</x:f>
        <x:v>Earring</x:v>
      </x:c>
      <x:c r="H6125" s="240">
        <x:v>1</x:v>
      </x:c>
      <x:c r="I6125" s="495"/>
    </x:row>
    <x:row r="6126" spans="3:9">
      <x:c r="C6126" s="241" t="s">
        <x:v>4435</x:v>
      </x:c>
      <x:c r="D6126" s="240" t="str">
        <x:f t="shared" si="227"/>
        <x:v>Earring</x:v>
      </x:c>
      <x:c r="E6126" s="240">
        <x:v>1</x:v>
      </x:c>
      <x:c r="F6126" s="241" t="s">
        <x:v>8407</x:v>
      </x:c>
      <x:c r="G6126" s="240" t="str">
        <x:f>IF(MID(F6126,LEN(F6126)-2,1)="1","Earring",IF(MID(F6126,LEN(F6126)-2,1)="2","Necklace",IF(MID(F6126,LEN(F6126)-2,1)="3","Bracelet",IF(MID(F6126,LEN(F6126)-2,1)="4","Ring",IF(MID(F6126,LEN(F6126)-2,1)="5","Anklet","")))))</x:f>
        <x:v>Earring</x:v>
      </x:c>
      <x:c r="H6126" s="240">
        <x:v>1</x:v>
      </x:c>
      <x:c r="I6126" s="495" t="s">
        <x:v>6487</x:v>
      </x:c>
    </x:row>
    <x:row r="6127" spans="3:9">
      <x:c r="C6127" s="241" t="s">
        <x:v>6111</x:v>
      </x:c>
      <x:c r="D6127" s="240" t="str">
        <x:f t="shared" si="227"/>
        <x:v>Earring</x:v>
      </x:c>
      <x:c r="E6127" s="240">
        <x:v>1</x:v>
      </x:c>
      <x:c r="F6127" s="241" t="s">
        <x:v>4435</x:v>
      </x:c>
      <x:c r="G6127" s="240" t="str">
        <x:f>IF(MID(F6127,LEN(F6127)-2,1)="1","Earring",IF(MID(F6127,LEN(F6127)-2,1)="2","Necklace",IF(MID(F6127,LEN(F6127)-2,1)="3","Bracelet",IF(MID(F6127,LEN(F6127)-2,1)="4","Ring",IF(MID(F6127,LEN(F6127)-2,1)="5","Anklet","")))))</x:f>
        <x:v>Earring</x:v>
      </x:c>
      <x:c r="H6127" s="240">
        <x:v>1</x:v>
      </x:c>
      <x:c r="I6127" s="495"/>
    </x:row>
    <x:row r="6128" spans="3:9">
      <x:c r="C6128" s="241" t="s">
        <x:v>4364</x:v>
      </x:c>
      <x:c r="D6128" s="240" t="str">
        <x:f t="shared" si="227"/>
        <x:v>Necklace</x:v>
      </x:c>
      <x:c r="E6128" s="240">
        <x:v>1</x:v>
      </x:c>
      <x:c r="F6128" s="241" t="s">
        <x:v>6111</x:v>
      </x:c>
      <x:c r="G6128" s="240" t="str">
        <x:f>IF(MID(F6128,LEN(F6128)-2,1)="1","Earring",IF(MID(F6128,LEN(F6128)-2,1)="2","Necklace",IF(MID(F6128,LEN(F6128)-2,1)="3","Bracelet",IF(MID(F6128,LEN(F6128)-2,1)="4","Ring",IF(MID(F6128,LEN(F6128)-2,1)="5","Anklet","")))))</x:f>
        <x:v>Earring</x:v>
      </x:c>
      <x:c r="H6128" s="240">
        <x:v>1</x:v>
      </x:c>
      <x:c r="I6128" s="495"/>
    </x:row>
    <x:row r="6129" spans="3:9">
      <x:c r="C6129" s="241" t="s">
        <x:v>8946</x:v>
      </x:c>
      <x:c r="D6129" s="240" t="str">
        <x:f t="shared" si="227"/>
        <x:v>Ring</x:v>
      </x:c>
      <x:c r="E6129" s="240">
        <x:v>1</x:v>
      </x:c>
      <x:c r="F6129" s="241" t="s">
        <x:v>9205</x:v>
      </x:c>
      <x:c r="G6129" s="240" t="str">
        <x:f>IF(MID(F6129,LEN(F6129)-2,1)="1","Earring",IF(MID(F6129,LEN(F6129)-2,1)="2","Necklace",IF(MID(F6129,LEN(F6129)-2,1)="3","Bracelet",IF(MID(F6129,LEN(F6129)-2,1)="4","Ring",IF(MID(F6129,LEN(F6129)-2,1)="5","Anklet","")))))</x:f>
        <x:v>Bracelet</x:v>
      </x:c>
      <x:c r="H6129" s="240">
        <x:v>1</x:v>
      </x:c>
      <x:c r="I6129" s="495"/>
    </x:row>
    <x:row r="6130" spans="5:5">
      <x:c r="E6130" s="240">
        <x:f>SUM(E6121:E6129)</x:f>
        <x:v>9</x:v>
      </x:c>
    </x:row>
    <x:row r="6131" spans="1:9">
      <x:c r="A6131" s="232">
        <x:v>46145</x:v>
      </x:c>
      <x:c r="B6131" s="499" t="s">
        <x:v>10367</x:v>
      </x:c>
      <x:c r="C6131" s="241" t="s">
        <x:v>5908</x:v>
      </x:c>
      <x:c r="D6131" s="240" t="str">
        <x:f t="shared" ref="D6131:D6148" si="228">IF(MID(C6131,LEN(C6131)-2,1)="1","Earring",IF(MID(C6131,LEN(C6131)-2,1)="2","Necklace",IF(MID(C6131,LEN(C6131)-2,1)="3","Bracelet",IF(MID(C6131,LEN(C6131)-2,1)="4","Ring",IF(MID(C6131,LEN(C6131)-2,1)="5","Anklet","")))))</x:f>
        <x:v>Bracelet</x:v>
      </x:c>
      <x:c r="E6131" s="240">
        <x:v>1</x:v>
      </x:c>
      <x:c r="F6131" s="241" t="s">
        <x:v>11774</x:v>
      </x:c>
      <x:c r="G6131" s="240" t="str">
        <x:f>IF(MID(F6131,LEN(F6131)-2,1)="1","Earring",IF(MID(F6131,LEN(F6131)-2,1)="2","Necklace",IF(MID(F6131,LEN(F6131)-2,1)="3","Bracelet",IF(MID(F6131,LEN(F6131)-2,1)="4","Ring",IF(MID(F6131,LEN(F6131)-2,1)="5","Anklet","")))))</x:f>
        <x:v>Earring</x:v>
      </x:c>
      <x:c r="H6131" s="240">
        <x:v>1</x:v>
      </x:c>
      <x:c r="I6131" s="495" t="s">
        <x:v>6487</x:v>
      </x:c>
    </x:row>
    <x:row r="6132" spans="3:9">
      <x:c r="C6132" s="241" t="s">
        <x:v>11839</x:v>
      </x:c>
      <x:c r="D6132" s="240" t="str">
        <x:f t="shared" si="228"/>
        <x:v>Bracelet</x:v>
      </x:c>
      <x:c r="E6132" s="240">
        <x:v>1</x:v>
      </x:c>
      <x:c r="F6132" s="241" t="s">
        <x:v>7612</x:v>
      </x:c>
      <x:c r="G6132" s="240" t="str">
        <x:f>IF(MID(F6132,LEN(F6132)-2,1)="1","Earring",IF(MID(F6132,LEN(F6132)-2,1)="2","Necklace",IF(MID(F6132,LEN(F6132)-2,1)="3","Bracelet",IF(MID(F6132,LEN(F6132)-2,1)="4","Ring",IF(MID(F6132,LEN(F6132)-2,1)="5","Anklet","")))))</x:f>
        <x:v>Bracelet</x:v>
      </x:c>
      <x:c r="H6132" s="240">
        <x:v>1</x:v>
      </x:c>
      <x:c r="I6132" s="495" t="s">
        <x:v>6487</x:v>
      </x:c>
    </x:row>
    <x:row r="6133" spans="3:9">
      <x:c r="C6133" s="241" t="s">
        <x:v>4394</x:v>
      </x:c>
      <x:c r="D6133" s="240" t="str">
        <x:f t="shared" si="228"/>
        <x:v>Bracelet</x:v>
      </x:c>
      <x:c r="E6133" s="240">
        <x:v>1</x:v>
      </x:c>
      <x:c r="F6133" s="241" t="s">
        <x:v>6276</x:v>
      </x:c>
      <x:c r="G6133" s="240" t="str">
        <x:f>IF(MID(F6133,LEN(F6133)-2,1)="1","Earring",IF(MID(F6133,LEN(F6133)-2,1)="2","Necklace",IF(MID(F6133,LEN(F6133)-2,1)="3","Bracelet",IF(MID(F6133,LEN(F6133)-2,1)="4","Ring",IF(MID(F6133,LEN(F6133)-2,1)="5","Anklet","")))))</x:f>
        <x:v>Necklace</x:v>
      </x:c>
      <x:c r="H6133" s="240">
        <x:v>1</x:v>
      </x:c>
      <x:c r="I6133" s="495" t="s">
        <x:v>10339</x:v>
      </x:c>
    </x:row>
    <x:row r="6134" spans="3:9">
      <x:c r="C6134" s="241" t="s">
        <x:v>9205</x:v>
      </x:c>
      <x:c r="D6134" s="240" t="str">
        <x:f t="shared" si="228"/>
        <x:v>Bracelet</x:v>
      </x:c>
      <x:c r="E6134" s="240">
        <x:v>1</x:v>
      </x:c>
      <x:c r="F6134" s="241" t="s">
        <x:v>9007</x:v>
      </x:c>
      <x:c r="G6134" s="240" t="str">
        <x:f>IF(MID(F6134,LEN(F6134)-2,1)="1","Earring",IF(MID(F6134,LEN(F6134)-2,1)="2","Necklace",IF(MID(F6134,LEN(F6134)-2,1)="3","Bracelet",IF(MID(F6134,LEN(F6134)-2,1)="4","Ring",IF(MID(F6134,LEN(F6134)-2,1)="5","Anklet","")))))</x:f>
        <x:v>Earring</x:v>
      </x:c>
      <x:c r="H6134" s="240">
        <x:v>1</x:v>
      </x:c>
      <x:c r="I6134" s="495" t="s">
        <x:v>10339</x:v>
      </x:c>
    </x:row>
    <x:row r="6135" spans="3:9">
      <x:c r="C6135" s="241" t="s">
        <x:v>7772</x:v>
      </x:c>
      <x:c r="D6135" s="240" t="str">
        <x:f t="shared" si="228"/>
        <x:v>Earring</x:v>
      </x:c>
      <x:c r="E6135" s="240">
        <x:v>1</x:v>
      </x:c>
      <x:c r="F6135" s="241" t="s">
        <x:v>8470</x:v>
      </x:c>
      <x:c r="G6135" s="240" t="str">
        <x:f>IF(MID(F6135,LEN(F6135)-2,1)="1","Earring",IF(MID(F6135,LEN(F6135)-2,1)="2","Necklace",IF(MID(F6135,LEN(F6135)-2,1)="3","Bracelet",IF(MID(F6135,LEN(F6135)-2,1)="4","Ring",IF(MID(F6135,LEN(F6135)-2,1)="5","Anklet","")))))</x:f>
        <x:v>Earring</x:v>
      </x:c>
      <x:c r="H6135" s="240">
        <x:v>1</x:v>
      </x:c>
      <x:c r="I6135" s="495" t="s">
        <x:v>10339</x:v>
      </x:c>
    </x:row>
    <x:row r="6136" spans="3:9">
      <x:c r="C6136" s="241" t="s">
        <x:v>9007</x:v>
      </x:c>
      <x:c r="D6136" s="240" t="str">
        <x:f t="shared" si="228"/>
        <x:v>Earring</x:v>
      </x:c>
      <x:c r="E6136" s="240">
        <x:v>1</x:v>
      </x:c>
      <x:c r="F6136" s="241" t="s">
        <x:v>12273</x:v>
      </x:c>
      <x:c r="G6136" s="240" t="str">
        <x:f>IF(MID(F6136,LEN(F6136)-2,1)="1","Earring",IF(MID(F6136,LEN(F6136)-2,1)="2","Necklace",IF(MID(F6136,LEN(F6136)-2,1)="3","Bracelet",IF(MID(F6136,LEN(F6136)-2,1)="4","Ring",IF(MID(F6136,LEN(F6136)-2,1)="5","Anklet","")))))</x:f>
        <x:v>Earring</x:v>
      </x:c>
      <x:c r="H6136" s="240">
        <x:v>1</x:v>
      </x:c>
      <x:c r="I6136" s="495" t="s">
        <x:v>10339</x:v>
      </x:c>
    </x:row>
    <x:row r="6137" spans="3:9">
      <x:c r="C6137" s="241" t="s">
        <x:v>8470</x:v>
      </x:c>
      <x:c r="D6137" s="240" t="str">
        <x:f t="shared" si="228"/>
        <x:v>Earring</x:v>
      </x:c>
      <x:c r="E6137" s="240">
        <x:v>1</x:v>
      </x:c>
      <x:c r="F6137" s="241" t="s">
        <x:v>5609</x:v>
      </x:c>
      <x:c r="G6137" s="240" t="str">
        <x:f>IF(MID(F6137,LEN(F6137)-2,1)="1","Earring",IF(MID(F6137,LEN(F6137)-2,1)="2","Necklace",IF(MID(F6137,LEN(F6137)-2,1)="3","Bracelet",IF(MID(F6137,LEN(F6137)-2,1)="4","Ring",IF(MID(F6137,LEN(F6137)-2,1)="5","Anklet","")))))</x:f>
        <x:v>Necklace</x:v>
      </x:c>
      <x:c r="H6137" s="240">
        <x:v>1</x:v>
      </x:c>
      <x:c r="I6137" s="495" t="s">
        <x:v>10339</x:v>
      </x:c>
    </x:row>
    <x:row r="6138" spans="3:9">
      <x:c r="C6138" s="241" t="s">
        <x:v>12273</x:v>
      </x:c>
      <x:c r="D6138" s="240" t="str">
        <x:f t="shared" si="228"/>
        <x:v>Earring</x:v>
      </x:c>
      <x:c r="E6138" s="240">
        <x:v>1</x:v>
      </x:c>
      <x:c r="F6138" s="241" t="s">
        <x:v>11839</x:v>
      </x:c>
      <x:c r="G6138" s="240" t="str">
        <x:f>IF(MID(F6138,LEN(F6138)-2,1)="1","Earring",IF(MID(F6138,LEN(F6138)-2,1)="2","Necklace",IF(MID(F6138,LEN(F6138)-2,1)="3","Bracelet",IF(MID(F6138,LEN(F6138)-2,1)="4","Ring",IF(MID(F6138,LEN(F6138)-2,1)="5","Anklet","")))))</x:f>
        <x:v>Bracelet</x:v>
      </x:c>
      <x:c r="H6138" s="240">
        <x:v>1</x:v>
      </x:c>
      <x:c r="I6138" s="495"/>
    </x:row>
    <x:row r="6139" spans="3:9">
      <x:c r="C6139" s="241" t="s">
        <x:v>8081</x:v>
      </x:c>
      <x:c r="D6139" s="240" t="str">
        <x:f t="shared" si="228"/>
        <x:v>Earring</x:v>
      </x:c>
      <x:c r="E6139" s="240">
        <x:v>1</x:v>
      </x:c>
      <x:c r="F6139" s="241" t="s">
        <x:v>8081</x:v>
      </x:c>
      <x:c r="G6139" s="240" t="str">
        <x:f>IF(MID(F6139,LEN(F6139)-2,1)="1","Earring",IF(MID(F6139,LEN(F6139)-2,1)="2","Necklace",IF(MID(F6139,LEN(F6139)-2,1)="3","Bracelet",IF(MID(F6139,LEN(F6139)-2,1)="4","Ring",IF(MID(F6139,LEN(F6139)-2,1)="5","Anklet","")))))</x:f>
        <x:v>Earring</x:v>
      </x:c>
      <x:c r="H6139" s="240">
        <x:v>1</x:v>
      </x:c>
      <x:c r="I6139" s="495" t="s">
        <x:v>10339</x:v>
      </x:c>
    </x:row>
    <x:row r="6140" spans="3:9">
      <x:c r="C6140" s="241" t="s">
        <x:v>1983</x:v>
      </x:c>
      <x:c r="D6140" s="240" t="str">
        <x:f t="shared" si="228"/>
        <x:v>Earring</x:v>
      </x:c>
      <x:c r="E6140" s="240">
        <x:v>1</x:v>
      </x:c>
      <x:c r="F6140" s="241" t="s">
        <x:v>4459</x:v>
      </x:c>
      <x:c r="G6140" s="240" t="str">
        <x:f>IF(MID(F6140,LEN(F6140)-2,1)="1","Earring",IF(MID(F6140,LEN(F6140)-2,1)="2","Necklace",IF(MID(F6140,LEN(F6140)-2,1)="3","Bracelet",IF(MID(F6140,LEN(F6140)-2,1)="4","Ring",IF(MID(F6140,LEN(F6140)-2,1)="5","Anklet","")))))</x:f>
        <x:v>Necklace</x:v>
      </x:c>
      <x:c r="H6140" s="240">
        <x:v>1</x:v>
      </x:c>
      <x:c r="I6140" s="495"/>
    </x:row>
    <x:row r="6141" spans="3:9">
      <x:c r="C6141" s="241" t="s">
        <x:v>4522</x:v>
      </x:c>
      <x:c r="D6141" s="240" t="str">
        <x:f t="shared" si="228"/>
        <x:v>Earring</x:v>
      </x:c>
      <x:c r="E6141" s="240">
        <x:v>1</x:v>
      </x:c>
      <x:c r="F6141" s="241" t="s">
        <x:v>6264</x:v>
      </x:c>
      <x:c r="G6141" s="240" t="str">
        <x:f>IF(MID(F6141,LEN(F6141)-2,1)="1","Earring",IF(MID(F6141,LEN(F6141)-2,1)="2","Necklace",IF(MID(F6141,LEN(F6141)-2,1)="3","Bracelet",IF(MID(F6141,LEN(F6141)-2,1)="4","Ring",IF(MID(F6141,LEN(F6141)-2,1)="5","Anklet","")))))</x:f>
        <x:v>Necklace</x:v>
      </x:c>
      <x:c r="H6141" s="240">
        <x:v>1</x:v>
      </x:c>
      <x:c r="I6141" s="495"/>
    </x:row>
    <x:row r="6142" spans="3:9">
      <x:c r="C6142" s="241" t="s">
        <x:v>1933</x:v>
      </x:c>
      <x:c r="D6142" s="240" t="str">
        <x:f t="shared" si="228"/>
        <x:v>Earring</x:v>
      </x:c>
      <x:c r="E6142" s="240">
        <x:v>1</x:v>
      </x:c>
      <x:c r="F6142" s="241" t="s">
        <x:v>1983</x:v>
      </x:c>
      <x:c r="G6142" s="240" t="str">
        <x:f>IF(MID(F6142,LEN(F6142)-2,1)="1","Earring",IF(MID(F6142,LEN(F6142)-2,1)="2","Necklace",IF(MID(F6142,LEN(F6142)-2,1)="3","Bracelet",IF(MID(F6142,LEN(F6142)-2,1)="4","Ring",IF(MID(F6142,LEN(F6142)-2,1)="5","Anklet","")))))</x:f>
        <x:v>Earring</x:v>
      </x:c>
      <x:c r="H6142" s="240">
        <x:v>1</x:v>
      </x:c>
      <x:c r="I6142" s="495" t="s">
        <x:v>6487</x:v>
      </x:c>
    </x:row>
    <x:row r="6143" spans="3:9">
      <x:c r="C6143" s="241" t="s">
        <x:v>4504</x:v>
      </x:c>
      <x:c r="D6143" s="240" t="str">
        <x:f t="shared" si="228"/>
        <x:v>Earring</x:v>
      </x:c>
      <x:c r="E6143" s="240">
        <x:v>1</x:v>
      </x:c>
      <x:c r="F6143" s="241" t="s">
        <x:v>4522</x:v>
      </x:c>
      <x:c r="G6143" s="240" t="str">
        <x:f>IF(MID(F6143,LEN(F6143)-2,1)="1","Earring",IF(MID(F6143,LEN(F6143)-2,1)="2","Necklace",IF(MID(F6143,LEN(F6143)-2,1)="3","Bracelet",IF(MID(F6143,LEN(F6143)-2,1)="4","Ring",IF(MID(F6143,LEN(F6143)-2,1)="5","Anklet","")))))</x:f>
        <x:v>Earring</x:v>
      </x:c>
      <x:c r="H6143" s="240">
        <x:v>1</x:v>
      </x:c>
      <x:c r="I6143" s="495" t="s">
        <x:v>10339</x:v>
      </x:c>
    </x:row>
    <x:row r="6144" spans="3:9">
      <x:c r="C6144" s="241" t="s">
        <x:v>4575</x:v>
      </x:c>
      <x:c r="D6144" s="240" t="str">
        <x:f t="shared" si="228"/>
        <x:v>Earring</x:v>
      </x:c>
      <x:c r="E6144" s="240">
        <x:v>1</x:v>
      </x:c>
      <x:c r="F6144" s="241" t="s">
        <x:v>4394</x:v>
      </x:c>
      <x:c r="G6144" s="240" t="str">
        <x:f>IF(MID(F6144,LEN(F6144)-2,1)="1","Earring",IF(MID(F6144,LEN(F6144)-2,1)="2","Necklace",IF(MID(F6144,LEN(F6144)-2,1)="3","Bracelet",IF(MID(F6144,LEN(F6144)-2,1)="4","Ring",IF(MID(F6144,LEN(F6144)-2,1)="5","Anklet","")))))</x:f>
        <x:v>Bracelet</x:v>
      </x:c>
      <x:c r="H6144" s="240">
        <x:v>1</x:v>
      </x:c>
      <x:c r="I6144" s="495"/>
    </x:row>
    <x:row r="6145" spans="3:9">
      <x:c r="C6145" s="241" t="s">
        <x:v>6276</x:v>
      </x:c>
      <x:c r="D6145" s="240" t="str">
        <x:f t="shared" si="228"/>
        <x:v>Necklace</x:v>
      </x:c>
      <x:c r="E6145" s="240">
        <x:v>1</x:v>
      </x:c>
      <x:c r="F6145" s="241" t="s">
        <x:v>1933</x:v>
      </x:c>
      <x:c r="G6145" s="240" t="str">
        <x:f>IF(MID(F6145,LEN(F6145)-2,1)="1","Earring",IF(MID(F6145,LEN(F6145)-2,1)="2","Necklace",IF(MID(F6145,LEN(F6145)-2,1)="3","Bracelet",IF(MID(F6145,LEN(F6145)-2,1)="4","Ring",IF(MID(F6145,LEN(F6145)-2,1)="5","Anklet","")))))</x:f>
        <x:v>Earring</x:v>
      </x:c>
      <x:c r="H6145" s="240">
        <x:v>1</x:v>
      </x:c>
      <x:c r="I6145" s="495"/>
    </x:row>
    <x:row r="6146" spans="3:9">
      <x:c r="C6146" s="241" t="s">
        <x:v>5609</x:v>
      </x:c>
      <x:c r="D6146" s="240" t="str">
        <x:f t="shared" si="228"/>
        <x:v>Necklace</x:v>
      </x:c>
      <x:c r="E6146" s="240">
        <x:v>1</x:v>
      </x:c>
      <x:c r="F6146" s="241" t="s">
        <x:v>4504</x:v>
      </x:c>
      <x:c r="G6146" s="240" t="str">
        <x:f>IF(MID(F6146,LEN(F6146)-2,1)="1","Earring",IF(MID(F6146,LEN(F6146)-2,1)="2","Necklace",IF(MID(F6146,LEN(F6146)-2,1)="3","Bracelet",IF(MID(F6146,LEN(F6146)-2,1)="4","Ring",IF(MID(F6146,LEN(F6146)-2,1)="5","Anklet","")))))</x:f>
        <x:v>Earring</x:v>
      </x:c>
      <x:c r="H6146" s="240">
        <x:v>1</x:v>
      </x:c>
      <x:c r="I6146" s="495"/>
    </x:row>
    <x:row r="6147" spans="3:9">
      <x:c r="C6147" s="241" t="s">
        <x:v>4459</x:v>
      </x:c>
      <x:c r="D6147" s="240" t="str">
        <x:f t="shared" si="228"/>
        <x:v>Necklace</x:v>
      </x:c>
      <x:c r="E6147" s="240">
        <x:v>1</x:v>
      </x:c>
      <x:c r="F6147" s="241" t="s">
        <x:v>4575</x:v>
      </x:c>
      <x:c r="G6147" s="240" t="str">
        <x:f>IF(MID(F6147,LEN(F6147)-2,1)="1","Earring",IF(MID(F6147,LEN(F6147)-2,1)="2","Necklace",IF(MID(F6147,LEN(F6147)-2,1)="3","Bracelet",IF(MID(F6147,LEN(F6147)-2,1)="4","Ring",IF(MID(F6147,LEN(F6147)-2,1)="5","Anklet","")))))</x:f>
        <x:v>Earring</x:v>
      </x:c>
      <x:c r="H6147" s="240">
        <x:v>1</x:v>
      </x:c>
      <x:c r="I6147" s="495"/>
    </x:row>
    <x:row r="6148" spans="3:9">
      <x:c r="C6148" s="241" t="s">
        <x:v>6264</x:v>
      </x:c>
      <x:c r="D6148" s="240" t="str">
        <x:f t="shared" si="228"/>
        <x:v>Necklace</x:v>
      </x:c>
      <x:c r="E6148" s="240">
        <x:v>1</x:v>
      </x:c>
      <x:c r="F6148" s="241" t="s">
        <x:v>9205</x:v>
      </x:c>
      <x:c r="G6148" s="240" t="str">
        <x:f>IF(MID(F6148,LEN(F6148)-2,1)="1","Earring",IF(MID(F6148,LEN(F6148)-2,1)="2","Necklace",IF(MID(F6148,LEN(F6148)-2,1)="3","Bracelet",IF(MID(F6148,LEN(F6148)-2,1)="4","Ring",IF(MID(F6148,LEN(F6148)-2,1)="5","Anklet","")))))</x:f>
        <x:v>Bracelet</x:v>
      </x:c>
      <x:c r="H6148" s="240">
        <x:v>1</x:v>
      </x:c>
      <x:c r="I6148" s="495" t="s">
        <x:v>6487</x:v>
      </x:c>
    </x:row>
    <x:row r="6149" spans="5:5">
      <x:c r="E6149" s="240">
        <x:f>SUM(E6131:E6148)</x:f>
        <x:v>18</x:v>
      </x:c>
    </x:row>
    <x:row r="6150" spans="1:9">
      <x:c r="A6150" s="232">
        <x:v>46146</x:v>
      </x:c>
      <x:c r="B6150" s="499" t="s">
        <x:v>10315</x:v>
      </x:c>
      <x:c r="C6150" s="241" t="s">
        <x:v>1943</x:v>
      </x:c>
      <x:c r="D6150" s="240" t="s">
        <x:v>4007</x:v>
      </x:c>
      <x:c r="E6150" s="240">
        <x:v>1</x:v>
      </x:c>
      <x:c r="F6150" s="241" t="s">
        <x:v>1943</x:v>
      </x:c>
      <x:c r="G6150" s="240" t="s">
        <x:v>4007</x:v>
      </x:c>
      <x:c r="H6150" s="240">
        <x:v>1</x:v>
      </x:c>
      <x:c r="I6150" s="495"/>
    </x:row>
    <x:row r="6151" spans="3:9">
      <x:c r="C6151" s="241" t="s">
        <x:v>6318</x:v>
      </x:c>
      <x:c r="D6151" s="240" t="str">
        <x:f>IF(MID(C6151,LEN(C6151)-2,1)="1","Earring",IF(MID(C6151,LEN(C6151)-2,1)="2","Necklace",IF(MID(C6151,LEN(C6151)-2,1)="3","Bracelet",IF(MID(C6151,LEN(C6151)-2,1)="4","Ring",IF(MID(C6151,LEN(C6151)-2,1)="5","Anklet","")))))</x:f>
        <x:v>Necklace</x:v>
      </x:c>
      <x:c r="E6151" s="240">
        <x:v>1</x:v>
      </x:c>
      <x:c r="F6151" s="241" t="s">
        <x:v>6318</x:v>
      </x:c>
      <x:c r="G6151" s="240" t="str">
        <x:f>IF(MID(F6151,LEN(F6151)-2,1)="1","Earring",IF(MID(F6151,LEN(F6151)-2,1)="2","Necklace",IF(MID(F6151,LEN(F6151)-2,1)="3","Bracelet",IF(MID(F6151,LEN(F6151)-2,1)="4","Ring",IF(MID(F6151,LEN(F6151)-2,1)="5","Anklet","")))))</x:f>
        <x:v>Necklace</x:v>
      </x:c>
      <x:c r="H6151" s="240">
        <x:v>1</x:v>
      </x:c>
      <x:c r="I6151" s="495" t="s">
        <x:v>10339</x:v>
      </x:c>
    </x:row>
    <x:row r="6152" spans="5:5">
      <x:c r="E6152" s="240">
        <x:f>SUM(E6150:E6151)</x:f>
        <x:v>2</x:v>
      </x:c>
    </x:row>
    <x:row r="6153" spans="1:9">
      <x:c r="A6153" s="232">
        <x:v>46147</x:v>
      </x:c>
      <x:c r="B6153" s="499" t="s">
        <x:v>10377</x:v>
      </x:c>
      <x:c r="C6153" s="241" t="s">
        <x:v>7899</x:v>
      </x:c>
      <x:c r="D6153" s="240" t="s">
        <x:v>4007</x:v>
      </x:c>
      <x:c r="E6153" s="240">
        <x:v>1</x:v>
      </x:c>
      <x:c r="F6153" s="241" t="s">
        <x:v>6154</x:v>
      </x:c>
      <x:c r="G6153" s="240" t="str">
        <x:f>IF(MID(F6153,LEN(F6153)-2,1)="1","Earring",IF(MID(F6153,LEN(F6153)-2,1)="2","Necklace",IF(MID(F6153,LEN(F6153)-2,1)="3","Bracelet",IF(MID(F6153,LEN(F6153)-2,1)="4","Ring",IF(MID(F6153,LEN(F6153)-2,1)="5","Anklet","")))))</x:f>
        <x:v>Necklace</x:v>
      </x:c>
      <x:c r="H6153" s="240">
        <x:v>1</x:v>
      </x:c>
      <x:c r="I6153" s="495" t="s">
        <x:v>6487</x:v>
      </x:c>
    </x:row>
    <x:row r="6154" spans="3:9">
      <x:c r="C6154" s="241" t="s">
        <x:v>6080</x:v>
      </x:c>
      <x:c r="D6154" s="240" t="s">
        <x:v>4007</x:v>
      </x:c>
      <x:c r="E6154" s="240">
        <x:v>1</x:v>
      </x:c>
      <x:c r="F6154" s="241" t="s">
        <x:v>9083</x:v>
      </x:c>
      <x:c r="G6154" s="240" t="str">
        <x:f>IF(MID(F6154,LEN(F6154)-2,1)="1","Earring",IF(MID(F6154,LEN(F6154)-2,1)="2","Necklace",IF(MID(F6154,LEN(F6154)-2,1)="3","Bracelet",IF(MID(F6154,LEN(F6154)-2,1)="4","Ring",IF(MID(F6154,LEN(F6154)-2,1)="5","Anklet","")))))</x:f>
        <x:v>Earring</x:v>
      </x:c>
      <x:c r="H6154" s="240">
        <x:v>1</x:v>
      </x:c>
      <x:c r="I6154" s="495"/>
    </x:row>
    <x:row r="6155" spans="3:9">
      <x:c r="C6155" s="241" t="s">
        <x:v>6245</x:v>
      </x:c>
      <x:c r="D6155" s="240" t="str">
        <x:f t="shared" ref="D6155:D6163" si="229">IF(MID(C6155,LEN(C6155)-2,1)="1","Earring",IF(MID(C6155,LEN(C6155)-2,1)="2","Necklace",IF(MID(C6155,LEN(C6155)-2,1)="3","Bracelet",IF(MID(C6155,LEN(C6155)-2,1)="4","Ring",IF(MID(C6155,LEN(C6155)-2,1)="5","Anklet","")))))</x:f>
        <x:v>Bracelet</x:v>
      </x:c>
      <x:c r="E6155" s="240">
        <x:v>1</x:v>
      </x:c>
      <x:c r="F6155" s="241" t="s">
        <x:v>2026</x:v>
      </x:c>
      <x:c r="G6155" s="240" t="str">
        <x:f>IF(MID(F6155,LEN(F6155)-2,1)="1","Earring",IF(MID(F6155,LEN(F6155)-2,1)="2","Necklace",IF(MID(F6155,LEN(F6155)-2,1)="3","Bracelet",IF(MID(F6155,LEN(F6155)-2,1)="4","Ring",IF(MID(F6155,LEN(F6155)-2,1)="5","Anklet","")))))</x:f>
        <x:v>Earring</x:v>
      </x:c>
      <x:c r="H6155" s="240">
        <x:v>1</x:v>
      </x:c>
      <x:c r="I6155" s="495" t="s">
        <x:v>10339</x:v>
      </x:c>
    </x:row>
    <x:row r="6156" spans="3:9">
      <x:c r="C6156" s="241" t="s">
        <x:v>9083</x:v>
      </x:c>
      <x:c r="D6156" s="240" t="str">
        <x:f t="shared" si="229"/>
        <x:v>Earring</x:v>
      </x:c>
      <x:c r="E6156" s="240">
        <x:v>1</x:v>
      </x:c>
      <x:c r="F6156" s="241" t="s">
        <x:v>6157</x:v>
      </x:c>
      <x:c r="G6156" s="240" t="str">
        <x:f>IF(MID(F6156,LEN(F6156)-2,1)="1","Earring",IF(MID(F6156,LEN(F6156)-2,1)="2","Necklace",IF(MID(F6156,LEN(F6156)-2,1)="3","Bracelet",IF(MID(F6156,LEN(F6156)-2,1)="4","Ring",IF(MID(F6156,LEN(F6156)-2,1)="5","Anklet","")))))</x:f>
        <x:v>Ring</x:v>
      </x:c>
      <x:c r="H6156" s="240">
        <x:v>1</x:v>
      </x:c>
      <x:c r="I6156" s="495" t="s">
        <x:v>6487</x:v>
      </x:c>
    </x:row>
    <x:row r="6157" spans="3:9">
      <x:c r="C6157" s="241" t="s">
        <x:v>2026</x:v>
      </x:c>
      <x:c r="D6157" s="240" t="str">
        <x:f t="shared" si="229"/>
        <x:v>Earring</x:v>
      </x:c>
      <x:c r="E6157" s="240">
        <x:v>1</x:v>
      </x:c>
      <x:c r="F6157" s="241" t="s">
        <x:v>8515</x:v>
      </x:c>
      <x:c r="G6157" s="240" t="str">
        <x:f>IF(MID(F6157,LEN(F6157)-2,1)="1","Earring",IF(MID(F6157,LEN(F6157)-2,1)="2","Necklace",IF(MID(F6157,LEN(F6157)-2,1)="3","Bracelet",IF(MID(F6157,LEN(F6157)-2,1)="4","Ring",IF(MID(F6157,LEN(F6157)-2,1)="5","Anklet","")))))</x:f>
        <x:v>Necklace</x:v>
      </x:c>
      <x:c r="H6157" s="240">
        <x:v>1</x:v>
      </x:c>
      <x:c r="I6157" s="495"/>
    </x:row>
    <x:row r="6158" spans="3:9">
      <x:c r="C6158" s="241" t="s">
        <x:v>6138</x:v>
      </x:c>
      <x:c r="D6158" s="240" t="str">
        <x:f t="shared" si="229"/>
        <x:v>Earring</x:v>
      </x:c>
      <x:c r="E6158" s="240">
        <x:v>2</x:v>
      </x:c>
      <x:c r="F6158" s="241" t="s">
        <x:v>7899</x:v>
      </x:c>
      <x:c r="G6158" s="240" t="s">
        <x:v>4007</x:v>
      </x:c>
      <x:c r="H6158" s="240">
        <x:v>1</x:v>
      </x:c>
      <x:c r="I6158" s="495" t="s">
        <x:v>6487</x:v>
      </x:c>
    </x:row>
    <x:row r="6159" spans="3:9">
      <x:c r="C6159" s="241" t="s">
        <x:v>6154</x:v>
      </x:c>
      <x:c r="D6159" s="240" t="str">
        <x:f t="shared" si="229"/>
        <x:v>Necklace</x:v>
      </x:c>
      <x:c r="E6159" s="240">
        <x:v>1</x:v>
      </x:c>
      <x:c r="F6159" s="241" t="s">
        <x:v>6245</x:v>
      </x:c>
      <x:c r="G6159" s="240" t="str">
        <x:f>IF(MID(F6159,LEN(F6159)-2,1)="1","Earring",IF(MID(F6159,LEN(F6159)-2,1)="2","Necklace",IF(MID(F6159,LEN(F6159)-2,1)="3","Bracelet",IF(MID(F6159,LEN(F6159)-2,1)="4","Ring",IF(MID(F6159,LEN(F6159)-2,1)="5","Anklet","")))))</x:f>
        <x:v>Bracelet</x:v>
      </x:c>
      <x:c r="H6159" s="240">
        <x:v>1</x:v>
      </x:c>
      <x:c r="I6159" s="495"/>
    </x:row>
    <x:row r="6160" spans="3:9">
      <x:c r="C6160" s="241" t="s">
        <x:v>8515</x:v>
      </x:c>
      <x:c r="D6160" s="240" t="str">
        <x:f t="shared" si="229"/>
        <x:v>Necklace</x:v>
      </x:c>
      <x:c r="E6160" s="240">
        <x:v>1</x:v>
      </x:c>
      <x:c r="F6160" s="241" t="s">
        <x:v>6080</x:v>
      </x:c>
      <x:c r="G6160" s="240" t="s">
        <x:v>4007</x:v>
      </x:c>
      <x:c r="H6160" s="240">
        <x:v>1</x:v>
      </x:c>
      <x:c r="I6160" s="495" t="s">
        <x:v>6487</x:v>
      </x:c>
    </x:row>
    <x:row r="6161" spans="3:9">
      <x:c r="C6161" s="241" t="s">
        <x:v>6157</x:v>
      </x:c>
      <x:c r="D6161" s="240" t="str">
        <x:f t="shared" si="229"/>
        <x:v>Ring</x:v>
      </x:c>
      <x:c r="E6161" s="240">
        <x:v>1</x:v>
      </x:c>
      <x:c r="F6161" s="241" t="s">
        <x:v>9036</x:v>
      </x:c>
      <x:c r="G6161" s="240" t="str">
        <x:f>IF(MID(F6161,LEN(F6161)-2,1)="1","Earring",IF(MID(F6161,LEN(F6161)-2,1)="2","Necklace",IF(MID(F6161,LEN(F6161)-2,1)="3","Bracelet",IF(MID(F6161,LEN(F6161)-2,1)="4","Ring",IF(MID(F6161,LEN(F6161)-2,1)="5","Anklet","")))))</x:f>
        <x:v>Ring</x:v>
      </x:c>
      <x:c r="H6161" s="240">
        <x:v>1</x:v>
      </x:c>
      <x:c r="I6161" s="495"/>
    </x:row>
    <x:row r="6162" spans="3:9">
      <x:c r="C6162" s="241" t="s">
        <x:v>9036</x:v>
      </x:c>
      <x:c r="D6162" s="240" t="str">
        <x:f t="shared" si="229"/>
        <x:v>Ring</x:v>
      </x:c>
      <x:c r="E6162" s="240">
        <x:v>1</x:v>
      </x:c>
      <x:c r="F6162" s="241" t="s">
        <x:v>6138</x:v>
      </x:c>
      <x:c r="G6162" s="240" t="str">
        <x:f>IF(MID(F6162,LEN(F6162)-2,1)="1","Earring",IF(MID(F6162,LEN(F6162)-2,1)="2","Necklace",IF(MID(F6162,LEN(F6162)-2,1)="3","Bracelet",IF(MID(F6162,LEN(F6162)-2,1)="4","Ring",IF(MID(F6162,LEN(F6162)-2,1)="5","Anklet","")))))</x:f>
        <x:v>Earring</x:v>
      </x:c>
      <x:c r="H6162" s="240">
        <x:v>2</x:v>
      </x:c>
      <x:c r="I6162" s="495" t="s">
        <x:v>6487</x:v>
      </x:c>
    </x:row>
    <x:row r="6163" spans="3:9">
      <x:c r="C6163" s="241" t="s">
        <x:v>2153</x:v>
      </x:c>
      <x:c r="D6163" s="240" t="str">
        <x:f t="shared" si="229"/>
        <x:v>Ring</x:v>
      </x:c>
      <x:c r="E6163" s="240">
        <x:v>1</x:v>
      </x:c>
      <x:c r="F6163" s="241" t="s">
        <x:v>2153</x:v>
      </x:c>
      <x:c r="G6163" s="240" t="str">
        <x:f>IF(MID(F6163,LEN(F6163)-2,1)="1","Earring",IF(MID(F6163,LEN(F6163)-2,1)="2","Necklace",IF(MID(F6163,LEN(F6163)-2,1)="3","Bracelet",IF(MID(F6163,LEN(F6163)-2,1)="4","Ring",IF(MID(F6163,LEN(F6163)-2,1)="5","Anklet","")))))</x:f>
        <x:v>Ring</x:v>
      </x:c>
      <x:c r="H6163" s="240">
        <x:v>1</x:v>
      </x:c>
      <x:c r="I6163" s="495"/>
    </x:row>
    <x:row r="6164" spans="5:5">
      <x:c r="E6164" s="240">
        <x:f>SUM(E6153:E6163)</x:f>
        <x:v>12</x:v>
      </x:c>
    </x:row>
    <x:row r="6165" spans="1:9">
      <x:c r="A6165" s="232">
        <x:v>46148</x:v>
      </x:c>
      <x:c r="B6165" s="499" t="s">
        <x:v>10352</x:v>
      </x:c>
      <x:c r="C6165" s="241" t="s">
        <x:v>2608</x:v>
      </x:c>
      <x:c r="D6165" s="240" t="s">
        <x:v>4007</x:v>
      </x:c>
      <x:c r="E6165" s="240">
        <x:v>1</x:v>
      </x:c>
      <x:c r="F6165" s="241" t="s">
        <x:v>11759</x:v>
      </x:c>
      <x:c r="G6165" s="240" t="s">
        <x:v>8633</x:v>
      </x:c>
      <x:c r="H6165" s="240">
        <x:v>1</x:v>
      </x:c>
      <x:c r="I6165" s="495"/>
    </x:row>
    <x:row r="6166" spans="3:9">
      <x:c r="C6166" s="241" t="s">
        <x:v>2087</x:v>
      </x:c>
      <x:c r="D6166" s="240" t="str">
        <x:f t="shared" ref="D6166:D6185" si="230">IF(MID(C6166,LEN(C6166)-2,1)="1","Earring",IF(MID(C6166,LEN(C6166)-2,1)="2","Necklace",IF(MID(C6166,LEN(C6166)-2,1)="3","Bracelet",IF(MID(C6166,LEN(C6166)-2,1)="4","Ring",IF(MID(C6166,LEN(C6166)-2,1)="5","Anklet","")))))</x:f>
        <x:v>Bracelet</x:v>
      </x:c>
      <x:c r="E6166" s="240">
        <x:v>1</x:v>
      </x:c>
      <x:c r="F6166" s="241" t="s">
        <x:v>11545</x:v>
      </x:c>
      <x:c r="G6166" s="240" t="str">
        <x:f>IF(MID(F6166,LEN(F6166)-2,1)="1","Earring",IF(MID(F6166,LEN(F6166)-2,1)="2","Necklace",IF(MID(F6166,LEN(F6166)-2,1)="3","Bracelet",IF(MID(F6166,LEN(F6166)-2,1)="4","Ring",IF(MID(F6166,LEN(F6166)-2,1)="5","Anklet","")))))</x:f>
        <x:v>Earring</x:v>
      </x:c>
      <x:c r="H6166" s="240">
        <x:v>1</x:v>
      </x:c>
      <x:c r="I6166" s="495" t="s">
        <x:v>6487</x:v>
      </x:c>
    </x:row>
    <x:row r="6167" spans="3:9">
      <x:c r="C6167" s="241" t="s">
        <x:v>1922</x:v>
      </x:c>
      <x:c r="D6167" s="240" t="str">
        <x:f t="shared" si="230"/>
        <x:v>Earring</x:v>
      </x:c>
      <x:c r="E6167" s="240">
        <x:v>1</x:v>
      </x:c>
      <x:c r="F6167" s="241" t="s">
        <x:v>11906</x:v>
      </x:c>
      <x:c r="G6167" s="240" t="s">
        <x:v>7479</x:v>
      </x:c>
      <x:c r="H6167" s="240">
        <x:v>1</x:v>
      </x:c>
      <x:c r="I6167" s="495"/>
    </x:row>
    <x:row r="6168" spans="3:9">
      <x:c r="C6168" s="241" t="s">
        <x:v>2075</x:v>
      </x:c>
      <x:c r="D6168" s="240" t="str">
        <x:f t="shared" si="230"/>
        <x:v>Earring</x:v>
      </x:c>
      <x:c r="E6168" s="240">
        <x:v>1</x:v>
      </x:c>
      <x:c r="F6168" s="241" t="s">
        <x:v>2075</x:v>
      </x:c>
      <x:c r="G6168" s="240" t="str">
        <x:f>IF(MID(F6168,LEN(F6168)-2,1)="1","Earring",IF(MID(F6168,LEN(F6168)-2,1)="2","Necklace",IF(MID(F6168,LEN(F6168)-2,1)="3","Bracelet",IF(MID(F6168,LEN(F6168)-2,1)="4","Ring",IF(MID(F6168,LEN(F6168)-2,1)="5","Anklet","")))))</x:f>
        <x:v>Earring</x:v>
      </x:c>
      <x:c r="H6168" s="240">
        <x:v>1</x:v>
      </x:c>
      <x:c r="I6168" s="495"/>
    </x:row>
    <x:row r="6169" spans="3:9">
      <x:c r="C6169" s="241" t="s">
        <x:v>9301</x:v>
      </x:c>
      <x:c r="D6169" s="240" t="str">
        <x:f t="shared" si="230"/>
        <x:v>Earring</x:v>
      </x:c>
      <x:c r="E6169" s="240">
        <x:v>1</x:v>
      </x:c>
      <x:c r="F6169" s="241" t="s">
        <x:v>9301</x:v>
      </x:c>
      <x:c r="G6169" s="240" t="str">
        <x:f>IF(MID(F6169,LEN(F6169)-2,1)="1","Earring",IF(MID(F6169,LEN(F6169)-2,1)="2","Necklace",IF(MID(F6169,LEN(F6169)-2,1)="3","Bracelet",IF(MID(F6169,LEN(F6169)-2,1)="4","Ring",IF(MID(F6169,LEN(F6169)-2,1)="5","Anklet","")))))</x:f>
        <x:v>Earring</x:v>
      </x:c>
      <x:c r="H6169" s="240">
        <x:v>1</x:v>
      </x:c>
      <x:c r="I6169" s="495" t="s">
        <x:v>10339</x:v>
      </x:c>
    </x:row>
    <x:row r="6170" spans="3:9">
      <x:c r="C6170" s="241" t="s">
        <x:v>6194</x:v>
      </x:c>
      <x:c r="D6170" s="240" t="str">
        <x:f t="shared" si="230"/>
        <x:v>Earring</x:v>
      </x:c>
      <x:c r="E6170" s="240">
        <x:v>1</x:v>
      </x:c>
      <x:c r="F6170" s="241" t="s">
        <x:v>8388</x:v>
      </x:c>
      <x:c r="G6170" s="240" t="s">
        <x:v>6135</x:v>
      </x:c>
      <x:c r="H6170" s="240">
        <x:v>1</x:v>
      </x:c>
      <x:c r="I6170" s="495"/>
    </x:row>
    <x:row r="6171" spans="3:9">
      <x:c r="C6171" s="241" t="s">
        <x:v>8490</x:v>
      </x:c>
      <x:c r="D6171" s="240" t="str">
        <x:f t="shared" si="230"/>
        <x:v>Earring</x:v>
      </x:c>
      <x:c r="E6171" s="240">
        <x:v>1</x:v>
      </x:c>
      <x:c r="F6171" s="241" t="s">
        <x:v>6194</x:v>
      </x:c>
      <x:c r="G6171" s="240" t="str">
        <x:f>IF(MID(F6171,LEN(F6171)-2,1)="1","Earring",IF(MID(F6171,LEN(F6171)-2,1)="2","Necklace",IF(MID(F6171,LEN(F6171)-2,1)="3","Bracelet",IF(MID(F6171,LEN(F6171)-2,1)="4","Ring",IF(MID(F6171,LEN(F6171)-2,1)="5","Anklet","")))))</x:f>
        <x:v>Earring</x:v>
      </x:c>
      <x:c r="H6171" s="240">
        <x:v>1</x:v>
      </x:c>
      <x:c r="I6171" s="495"/>
    </x:row>
    <x:row r="6172" spans="3:9">
      <x:c r="C6172" s="241" t="s">
        <x:v>2020</x:v>
      </x:c>
      <x:c r="D6172" s="240" t="str">
        <x:f t="shared" si="230"/>
        <x:v>Earring</x:v>
      </x:c>
      <x:c r="E6172" s="240">
        <x:v>1</x:v>
      </x:c>
      <x:c r="F6172" s="241" t="s">
        <x:v>6220</x:v>
      </x:c>
      <x:c r="G6172" s="240" t="str">
        <x:f>IF(MID(F6172,LEN(F6172)-2,1)="1","Earring",IF(MID(F6172,LEN(F6172)-2,1)="2","Necklace",IF(MID(F6172,LEN(F6172)-2,1)="3","Bracelet",IF(MID(F6172,LEN(F6172)-2,1)="4","Ring",IF(MID(F6172,LEN(F6172)-2,1)="5","Anklet","")))))</x:f>
        <x:v>Necklace</x:v>
      </x:c>
      <x:c r="H6172" s="240">
        <x:v>1</x:v>
      </x:c>
      <x:c r="I6172" s="495" t="s">
        <x:v>10339</x:v>
      </x:c>
    </x:row>
    <x:row r="6173" spans="3:9">
      <x:c r="C6173" s="241" t="s">
        <x:v>6202</x:v>
      </x:c>
      <x:c r="D6173" s="240" t="str">
        <x:f t="shared" si="230"/>
        <x:v>Earring</x:v>
      </x:c>
      <x:c r="E6173" s="240">
        <x:v>1</x:v>
      </x:c>
      <x:c r="F6173" s="241" t="s">
        <x:v>8490</x:v>
      </x:c>
      <x:c r="G6173" s="240" t="str">
        <x:f>IF(MID(F6173,LEN(F6173)-2,1)="1","Earring",IF(MID(F6173,LEN(F6173)-2,1)="2","Necklace",IF(MID(F6173,LEN(F6173)-2,1)="3","Bracelet",IF(MID(F6173,LEN(F6173)-2,1)="4","Ring",IF(MID(F6173,LEN(F6173)-2,1)="5","Anklet","")))))</x:f>
        <x:v>Earring</x:v>
      </x:c>
      <x:c r="H6173" s="240">
        <x:v>1</x:v>
      </x:c>
      <x:c r="I6173" s="495" t="s">
        <x:v>6487</x:v>
      </x:c>
    </x:row>
    <x:row r="6174" spans="3:9">
      <x:c r="C6174" s="241" t="s">
        <x:v>4569</x:v>
      </x:c>
      <x:c r="D6174" s="240" t="str">
        <x:f t="shared" si="230"/>
        <x:v>Earring</x:v>
      </x:c>
      <x:c r="E6174" s="240">
        <x:v>1</x:v>
      </x:c>
      <x:c r="F6174" s="241" t="s">
        <x:v>11249</x:v>
      </x:c>
      <x:c r="G6174" s="240" t="str">
        <x:f>IF(MID(F6174,LEN(F6174)-2,1)="1","Earring",IF(MID(F6174,LEN(F6174)-2,1)="2","Necklace",IF(MID(F6174,LEN(F6174)-2,1)="3","Bracelet",IF(MID(F6174,LEN(F6174)-2,1)="4","Ring",IF(MID(F6174,LEN(F6174)-2,1)="5","Anklet","")))))</x:f>
        <x:v>Necklace</x:v>
      </x:c>
      <x:c r="H6174" s="240">
        <x:v>1</x:v>
      </x:c>
      <x:c r="I6174" s="495" t="s">
        <x:v>10339</x:v>
      </x:c>
    </x:row>
    <x:row r="6175" spans="3:9">
      <x:c r="C6175" s="241" t="s">
        <x:v>6220</x:v>
      </x:c>
      <x:c r="D6175" s="240" t="str">
        <x:f t="shared" si="230"/>
        <x:v>Necklace</x:v>
      </x:c>
      <x:c r="E6175" s="240">
        <x:v>1</x:v>
      </x:c>
      <x:c r="F6175" s="241" t="s">
        <x:v>11586</x:v>
      </x:c>
      <x:c r="G6175" s="240" t="str">
        <x:f>IF(MID(F6175,LEN(F6175)-2,1)="1","Earring",IF(MID(F6175,LEN(F6175)-2,1)="2","Necklace",IF(MID(F6175,LEN(F6175)-2,1)="3","Bracelet",IF(MID(F6175,LEN(F6175)-2,1)="4","Ring",IF(MID(F6175,LEN(F6175)-2,1)="5","Anklet","")))))</x:f>
        <x:v>Ring</x:v>
      </x:c>
      <x:c r="H6175" s="240">
        <x:v>1</x:v>
      </x:c>
      <x:c r="I6175" s="495"/>
    </x:row>
    <x:row r="6176" spans="3:9">
      <x:c r="C6176" s="241" t="s">
        <x:v>11249</x:v>
      </x:c>
      <x:c r="D6176" s="240" t="str">
        <x:f t="shared" si="230"/>
        <x:v>Necklace</x:v>
      </x:c>
      <x:c r="E6176" s="240">
        <x:v>1</x:v>
      </x:c>
      <x:c r="F6176" s="241" t="s">
        <x:v>6064</x:v>
      </x:c>
      <x:c r="G6176" s="240" t="str">
        <x:f>IF(MID(F6176,LEN(F6176)-2,1)="1","Earring",IF(MID(F6176,LEN(F6176)-2,1)="2","Necklace",IF(MID(F6176,LEN(F6176)-2,1)="3","Bracelet",IF(MID(F6176,LEN(F6176)-2,1)="4","Ring",IF(MID(F6176,LEN(F6176)-2,1)="5","Anklet","")))))</x:f>
        <x:v>Necklace</x:v>
      </x:c>
      <x:c r="H6176" s="240">
        <x:v>1</x:v>
      </x:c>
      <x:c r="I6176" s="495" t="s">
        <x:v>6487</x:v>
      </x:c>
    </x:row>
    <x:row r="6177" spans="3:9">
      <x:c r="C6177" s="241" t="s">
        <x:v>6064</x:v>
      </x:c>
      <x:c r="D6177" s="240" t="str">
        <x:f t="shared" si="230"/>
        <x:v>Necklace</x:v>
      </x:c>
      <x:c r="E6177" s="240">
        <x:v>1</x:v>
      </x:c>
      <x:c r="F6177" s="241" t="s">
        <x:v>2087</x:v>
      </x:c>
      <x:c r="G6177" s="240" t="str">
        <x:f>IF(MID(F6177,LEN(F6177)-2,1)="1","Earring",IF(MID(F6177,LEN(F6177)-2,1)="2","Necklace",IF(MID(F6177,LEN(F6177)-2,1)="3","Bracelet",IF(MID(F6177,LEN(F6177)-2,1)="4","Ring",IF(MID(F6177,LEN(F6177)-2,1)="5","Anklet","")))))</x:f>
        <x:v>Bracelet</x:v>
      </x:c>
      <x:c r="H6177" s="240">
        <x:v>1</x:v>
      </x:c>
      <x:c r="I6177" s="495"/>
    </x:row>
    <x:row r="6178" spans="3:9">
      <x:c r="C6178" s="241" t="s">
        <x:v>4519</x:v>
      </x:c>
      <x:c r="D6178" s="240" t="str">
        <x:f t="shared" si="230"/>
        <x:v>Necklace</x:v>
      </x:c>
      <x:c r="E6178" s="240">
        <x:v>1</x:v>
      </x:c>
      <x:c r="F6178" s="241" t="s">
        <x:v>4557</x:v>
      </x:c>
      <x:c r="G6178" s="240" t="str">
        <x:f>IF(MID(F6178,LEN(F6178)-2,1)="1","Earring",IF(MID(F6178,LEN(F6178)-2,1)="2","Necklace",IF(MID(F6178,LEN(F6178)-2,1)="3","Bracelet",IF(MID(F6178,LEN(F6178)-2,1)="4","Ring",IF(MID(F6178,LEN(F6178)-2,1)="5","Anklet","")))))</x:f>
        <x:v>Ring</x:v>
      </x:c>
      <x:c r="H6178" s="240">
        <x:v>1</x:v>
      </x:c>
      <x:c r="I6178" s="495"/>
    </x:row>
    <x:row r="6179" spans="3:9">
      <x:c r="C6179" s="241" t="s">
        <x:v>8392</x:v>
      </x:c>
      <x:c r="D6179" s="240" t="str">
        <x:f t="shared" si="230"/>
        <x:v>Necklace</x:v>
      </x:c>
      <x:c r="E6179" s="240">
        <x:v>1</x:v>
      </x:c>
      <x:c r="F6179" s="241" t="s">
        <x:v>8392</x:v>
      </x:c>
      <x:c r="G6179" s="240" t="str">
        <x:f>IF(MID(F6179,LEN(F6179)-2,1)="1","Earring",IF(MID(F6179,LEN(F6179)-2,1)="2","Necklace",IF(MID(F6179,LEN(F6179)-2,1)="3","Bracelet",IF(MID(F6179,LEN(F6179)-2,1)="4","Ring",IF(MID(F6179,LEN(F6179)-2,1)="5","Anklet","")))))</x:f>
        <x:v>Necklace</x:v>
      </x:c>
      <x:c r="H6179" s="240">
        <x:v>1</x:v>
      </x:c>
      <x:c r="I6179" s="495" t="s">
        <x:v>10339</x:v>
      </x:c>
    </x:row>
    <x:row r="6180" spans="3:9">
      <x:c r="C6180" s="241" t="s">
        <x:v>12359</x:v>
      </x:c>
      <x:c r="D6180" s="240" t="s">
        <x:v>8633</x:v>
      </x:c>
      <x:c r="E6180" s="240">
        <x:v>1</x:v>
      </x:c>
      <x:c r="F6180" s="241" t="s">
        <x:v>4519</x:v>
      </x:c>
      <x:c r="G6180" s="240" t="str">
        <x:f>IF(MID(F6180,LEN(F6180)-2,1)="1","Earring",IF(MID(F6180,LEN(F6180)-2,1)="2","Necklace",IF(MID(F6180,LEN(F6180)-2,1)="3","Bracelet",IF(MID(F6180,LEN(F6180)-2,1)="4","Ring",IF(MID(F6180,LEN(F6180)-2,1)="5","Anklet","")))))</x:f>
        <x:v>Necklace</x:v>
      </x:c>
      <x:c r="H6180" s="240">
        <x:v>1</x:v>
      </x:c>
      <x:c r="I6180" s="495" t="s">
        <x:v>10339</x:v>
      </x:c>
    </x:row>
    <x:row r="6181" spans="3:9">
      <x:c r="C6181" s="241" t="s">
        <x:v>8388</x:v>
      </x:c>
      <x:c r="D6181" s="240" t="s">
        <x:v>6135</x:v>
      </x:c>
      <x:c r="E6181" s="240">
        <x:v>1</x:v>
      </x:c>
      <x:c r="F6181" s="241" t="s">
        <x:v>2608</x:v>
      </x:c>
      <x:c r="G6181" s="240" t="s">
        <x:v>4007</x:v>
      </x:c>
      <x:c r="H6181" s="240">
        <x:v>1</x:v>
      </x:c>
      <x:c r="I6181" s="495"/>
    </x:row>
    <x:row r="6182" spans="3:9">
      <x:c r="C6182" s="241" t="s">
        <x:v>2782</x:v>
      </x:c>
      <x:c r="D6182" s="240" t="s">
        <x:v>7479</x:v>
      </x:c>
      <x:c r="E6182" s="240">
        <x:v>1</x:v>
      </x:c>
      <x:c r="F6182" s="241" t="s">
        <x:v>2020</x:v>
      </x:c>
      <x:c r="G6182" s="240" t="str">
        <x:f>IF(MID(F6182,LEN(F6182)-2,1)="1","Earring",IF(MID(F6182,LEN(F6182)-2,1)="2","Necklace",IF(MID(F6182,LEN(F6182)-2,1)="3","Bracelet",IF(MID(F6182,LEN(F6182)-2,1)="4","Ring",IF(MID(F6182,LEN(F6182)-2,1)="5","Anklet","")))))</x:f>
        <x:v>Earring</x:v>
      </x:c>
      <x:c r="H6182" s="240">
        <x:v>1</x:v>
      </x:c>
      <x:c r="I6182" s="495"/>
    </x:row>
    <x:row r="6183" spans="3:9">
      <x:c r="C6183" s="241" t="s">
        <x:v>11586</x:v>
      </x:c>
      <x:c r="D6183" s="240" t="str">
        <x:f t="shared" si="230"/>
        <x:v>Ring</x:v>
      </x:c>
      <x:c r="E6183" s="240">
        <x:v>1</x:v>
      </x:c>
      <x:c r="F6183" s="241" t="s">
        <x:v>4607</x:v>
      </x:c>
      <x:c r="G6183" s="240" t="str">
        <x:f>IF(MID(F6183,LEN(F6183)-2,1)="1","Earring",IF(MID(F6183,LEN(F6183)-2,1)="2","Necklace",IF(MID(F6183,LEN(F6183)-2,1)="3","Bracelet",IF(MID(F6183,LEN(F6183)-2,1)="4","Ring",IF(MID(F6183,LEN(F6183)-2,1)="5","Anklet","")))))</x:f>
        <x:v>Ring</x:v>
      </x:c>
      <x:c r="H6183" s="240">
        <x:v>1</x:v>
      </x:c>
      <x:c r="I6183" s="495"/>
    </x:row>
    <x:row r="6184" spans="3:9">
      <x:c r="C6184" s="241" t="s">
        <x:v>4557</x:v>
      </x:c>
      <x:c r="D6184" s="240" t="str">
        <x:f t="shared" si="230"/>
        <x:v>Ring</x:v>
      </x:c>
      <x:c r="E6184" s="240">
        <x:v>1</x:v>
      </x:c>
      <x:c r="F6184" s="241" t="s">
        <x:v>6202</x:v>
      </x:c>
      <x:c r="G6184" s="240" t="str">
        <x:f>IF(MID(F6184,LEN(F6184)-2,1)="1","Earring",IF(MID(F6184,LEN(F6184)-2,1)="2","Necklace",IF(MID(F6184,LEN(F6184)-2,1)="3","Bracelet",IF(MID(F6184,LEN(F6184)-2,1)="4","Ring",IF(MID(F6184,LEN(F6184)-2,1)="5","Anklet","")))))</x:f>
        <x:v>Earring</x:v>
      </x:c>
      <x:c r="H6184" s="240">
        <x:v>1</x:v>
      </x:c>
      <x:c r="I6184" s="495"/>
    </x:row>
    <x:row r="6185" spans="3:9">
      <x:c r="C6185" s="241" t="s">
        <x:v>4607</x:v>
      </x:c>
      <x:c r="D6185" s="240" t="str">
        <x:f t="shared" si="230"/>
        <x:v>Ring</x:v>
      </x:c>
      <x:c r="E6185" s="240">
        <x:v>1</x:v>
      </x:c>
      <x:c r="F6185" s="241" t="s">
        <x:v>4569</x:v>
      </x:c>
      <x:c r="G6185" s="240" t="str">
        <x:f>IF(MID(F6185,LEN(F6185)-2,1)="1","Earring",IF(MID(F6185,LEN(F6185)-2,1)="2","Necklace",IF(MID(F6185,LEN(F6185)-2,1)="3","Bracelet",IF(MID(F6185,LEN(F6185)-2,1)="4","Ring",IF(MID(F6185,LEN(F6185)-2,1)="5","Anklet","")))))</x:f>
        <x:v>Earring</x:v>
      </x:c>
      <x:c r="H6185" s="240">
        <x:v>1</x:v>
      </x:c>
      <x:c r="I6185" s="495"/>
    </x:row>
    <x:row r="6186" spans="5:5">
      <x:c r="E6186" s="240">
        <x:f>SUM(E6165:E6185)</x:f>
        <x:v>21</x:v>
      </x:c>
    </x:row>
    <x:row r="6187" spans="1:9">
      <x:c r="A6187" s="232">
        <x:v>46149</x:v>
      </x:c>
      <x:c r="B6187" s="499" t="s">
        <x:v>10335</x:v>
      </x:c>
      <x:c r="C6187" s="241" t="s">
        <x:v>7527</x:v>
      </x:c>
      <x:c r="D6187" s="240" t="s">
        <x:v>4007</x:v>
      </x:c>
      <x:c r="E6187" s="240">
        <x:v>1</x:v>
      </x:c>
      <x:c r="F6187" s="241" t="s">
        <x:v>4405</x:v>
      </x:c>
      <x:c r="G6187" s="240" t="str">
        <x:f>IF(MID(F6187,LEN(F6187)-2,1)="1","Earring",IF(MID(F6187,LEN(F6187)-2,1)="2","Necklace",IF(MID(F6187,LEN(F6187)-2,1)="3","Bracelet",IF(MID(F6187,LEN(F6187)-2,1)="4","Ring",IF(MID(F6187,LEN(F6187)-2,1)="5","Anklet","")))))</x:f>
        <x:v>Earring</x:v>
      </x:c>
      <x:c r="H6187" s="240">
        <x:v>1</x:v>
      </x:c>
      <x:c r="I6187" s="495" t="s">
        <x:v>10339</x:v>
      </x:c>
    </x:row>
    <x:row r="6188" spans="3:9">
      <x:c r="C6188" s="241" t="s">
        <x:v>2093</x:v>
      </x:c>
      <x:c r="D6188" s="240" t="s">
        <x:v>4007</x:v>
      </x:c>
      <x:c r="E6188" s="240">
        <x:v>1</x:v>
      </x:c>
      <x:c r="F6188" s="241" t="s">
        <x:v>5485</x:v>
      </x:c>
      <x:c r="G6188" s="240" t="str">
        <x:f>IF(MID(F6188,LEN(F6188)-2,1)="1","Earring",IF(MID(F6188,LEN(F6188)-2,1)="2","Necklace",IF(MID(F6188,LEN(F6188)-2,1)="3","Bracelet",IF(MID(F6188,LEN(F6188)-2,1)="4","Ring",IF(MID(F6188,LEN(F6188)-2,1)="5","Anklet","")))))</x:f>
        <x:v>Ring</x:v>
      </x:c>
      <x:c r="H6188" s="240">
        <x:v>1</x:v>
      </x:c>
      <x:c r="I6188" s="495"/>
    </x:row>
    <x:row r="6189" spans="3:9">
      <x:c r="C6189" s="241" t="s">
        <x:v>4405</x:v>
      </x:c>
      <x:c r="D6189" s="240" t="str">
        <x:f t="shared" ref="D6189:D6195" si="231">IF(MID(C6189,LEN(C6189)-2,1)="1","Earring",IF(MID(C6189,LEN(C6189)-2,1)="2","Necklace",IF(MID(C6189,LEN(C6189)-2,1)="3","Bracelet",IF(MID(C6189,LEN(C6189)-2,1)="4","Ring",IF(MID(C6189,LEN(C6189)-2,1)="5","Anklet","")))))</x:f>
        <x:v>Earring</x:v>
      </x:c>
      <x:c r="E6189" s="240">
        <x:v>1</x:v>
      </x:c>
      <x:c r="F6189" s="241" t="s">
        <x:v>4348</x:v>
      </x:c>
      <x:c r="G6189" s="240" t="str">
        <x:f>IF(MID(F6189,LEN(F6189)-2,1)="1","Earring",IF(MID(F6189,LEN(F6189)-2,1)="2","Necklace",IF(MID(F6189,LEN(F6189)-2,1)="3","Bracelet",IF(MID(F6189,LEN(F6189)-2,1)="4","Ring",IF(MID(F6189,LEN(F6189)-2,1)="5","Anklet","")))))</x:f>
        <x:v>Necklace</x:v>
      </x:c>
      <x:c r="H6189" s="240">
        <x:v>1</x:v>
      </x:c>
      <x:c r="I6189" s="495"/>
    </x:row>
    <x:row r="6190" spans="3:9">
      <x:c r="C6190" s="241" t="s">
        <x:v>2814</x:v>
      </x:c>
      <x:c r="D6190" s="240" t="str">
        <x:f t="shared" si="231"/>
        <x:v>Earring</x:v>
      </x:c>
      <x:c r="E6190" s="240">
        <x:v>1</x:v>
      </x:c>
      <x:c r="F6190" s="241" t="s">
        <x:v>7527</x:v>
      </x:c>
      <x:c r="G6190" s="240" t="s">
        <x:v>4007</x:v>
      </x:c>
      <x:c r="H6190" s="240">
        <x:v>1</x:v>
      </x:c>
      <x:c r="I6190" s="495" t="s">
        <x:v>10339</x:v>
      </x:c>
    </x:row>
    <x:row r="6191" spans="3:9">
      <x:c r="C6191" s="241" t="s">
        <x:v>4348</x:v>
      </x:c>
      <x:c r="D6191" s="240" t="str">
        <x:f t="shared" si="231"/>
        <x:v>Necklace</x:v>
      </x:c>
      <x:c r="E6191" s="240">
        <x:v>1</x:v>
      </x:c>
      <x:c r="F6191" s="241" t="s">
        <x:v>2093</x:v>
      </x:c>
      <x:c r="G6191" s="240" t="s">
        <x:v>4007</x:v>
      </x:c>
      <x:c r="H6191" s="240">
        <x:v>1</x:v>
      </x:c>
      <x:c r="I6191" s="495"/>
    </x:row>
    <x:row r="6192" spans="3:9">
      <x:c r="C6192" s="241" t="s">
        <x:v>6297</x:v>
      </x:c>
      <x:c r="D6192" s="240" t="str">
        <x:f t="shared" si="231"/>
        <x:v>Necklace</x:v>
      </x:c>
      <x:c r="E6192" s="240">
        <x:v>1</x:v>
      </x:c>
      <x:c r="F6192" s="241" t="s">
        <x:v>6297</x:v>
      </x:c>
      <x:c r="G6192" s="240" t="str">
        <x:f>IF(MID(F6192,LEN(F6192)-2,1)="1","Earring",IF(MID(F6192,LEN(F6192)-2,1)="2","Necklace",IF(MID(F6192,LEN(F6192)-2,1)="3","Bracelet",IF(MID(F6192,LEN(F6192)-2,1)="4","Ring",IF(MID(F6192,LEN(F6192)-2,1)="5","Anklet","")))))</x:f>
        <x:v>Necklace</x:v>
      </x:c>
      <x:c r="H6192" s="240">
        <x:v>1</x:v>
      </x:c>
      <x:c r="I6192" s="495" t="s">
        <x:v>6487</x:v>
      </x:c>
    </x:row>
    <x:row r="6193" spans="3:9">
      <x:c r="C6193" s="241" t="s">
        <x:v>6131</x:v>
      </x:c>
      <x:c r="D6193" s="240" t="str">
        <x:f t="shared" si="231"/>
        <x:v>Necklace</x:v>
      </x:c>
      <x:c r="E6193" s="240">
        <x:v>1</x:v>
      </x:c>
      <x:c r="F6193" s="241" t="s">
        <x:v>6131</x:v>
      </x:c>
      <x:c r="G6193" s="240" t="str">
        <x:f>IF(MID(F6193,LEN(F6193)-2,1)="1","Earring",IF(MID(F6193,LEN(F6193)-2,1)="2","Necklace",IF(MID(F6193,LEN(F6193)-2,1)="3","Bracelet",IF(MID(F6193,LEN(F6193)-2,1)="4","Ring",IF(MID(F6193,LEN(F6193)-2,1)="5","Anklet","")))))</x:f>
        <x:v>Necklace</x:v>
      </x:c>
      <x:c r="H6193" s="240">
        <x:v>1</x:v>
      </x:c>
      <x:c r="I6193" s="495" t="s">
        <x:v>6487</x:v>
      </x:c>
    </x:row>
    <x:row r="6194" spans="3:9">
      <x:c r="C6194" s="241" t="s">
        <x:v>8390</x:v>
      </x:c>
      <x:c r="D6194" s="240" t="str">
        <x:f t="shared" si="231"/>
        <x:v>Necklace</x:v>
      </x:c>
      <x:c r="E6194" s="240">
        <x:v>1</x:v>
      </x:c>
      <x:c r="F6194" s="241" t="s">
        <x:v>8390</x:v>
      </x:c>
      <x:c r="G6194" s="240" t="str">
        <x:f>IF(MID(F6194,LEN(F6194)-2,1)="1","Earring",IF(MID(F6194,LEN(F6194)-2,1)="2","Necklace",IF(MID(F6194,LEN(F6194)-2,1)="3","Bracelet",IF(MID(F6194,LEN(F6194)-2,1)="4","Ring",IF(MID(F6194,LEN(F6194)-2,1)="5","Anklet","")))))</x:f>
        <x:v>Necklace</x:v>
      </x:c>
      <x:c r="H6194" s="240">
        <x:v>1</x:v>
      </x:c>
      <x:c r="I6194" s="495" t="s">
        <x:v>6487</x:v>
      </x:c>
    </x:row>
    <x:row r="6195" spans="3:9">
      <x:c r="C6195" s="241" t="s">
        <x:v>5485</x:v>
      </x:c>
      <x:c r="D6195" s="240" t="str">
        <x:f t="shared" si="231"/>
        <x:v>Ring</x:v>
      </x:c>
      <x:c r="E6195" s="240">
        <x:v>1</x:v>
      </x:c>
      <x:c r="F6195" s="241" t="s">
        <x:v>2814</x:v>
      </x:c>
      <x:c r="G6195" s="240" t="str">
        <x:f>IF(MID(F6195,LEN(F6195)-2,1)="1","Earring",IF(MID(F6195,LEN(F6195)-2,1)="2","Necklace",IF(MID(F6195,LEN(F6195)-2,1)="3","Bracelet",IF(MID(F6195,LEN(F6195)-2,1)="4","Ring",IF(MID(F6195,LEN(F6195)-2,1)="5","Anklet","")))))</x:f>
        <x:v>Earring</x:v>
      </x:c>
      <x:c r="H6195" s="240">
        <x:v>1</x:v>
      </x:c>
      <x:c r="I6195" s="495" t="s">
        <x:v>10339</x:v>
      </x:c>
    </x:row>
    <x:row r="6196" spans="5:5">
      <x:c r="E6196" s="240">
        <x:f>SUM(E6187:E6195)</x:f>
        <x:v>9</x:v>
      </x:c>
    </x:row>
    <x:row r="6197" spans="1:9">
      <x:c r="A6197" s="232">
        <x:v>46150</x:v>
      </x:c>
      <x:c r="B6197" s="499" t="s">
        <x:v>10292</x:v>
      </x:c>
      <x:c r="C6197" s="241" t="s">
        <x:v>6177</x:v>
      </x:c>
      <x:c r="D6197" s="240" t="s">
        <x:v>4007</x:v>
      </x:c>
      <x:c r="E6197" s="240">
        <x:v>1</x:v>
      </x:c>
      <x:c r="F6197" s="241" t="s">
        <x:v>11215</x:v>
      </x:c>
      <x:c r="G6197" s="240" t="str">
        <x:f>IF(MID(F6197,LEN(F6197)-2,1)="1","Earring",IF(MID(F6197,LEN(F6197)-2,1)="2","Necklace",IF(MID(F6197,LEN(F6197)-2,1)="3","Bracelet",IF(MID(F6197,LEN(F6197)-2,1)="4","Ring",IF(MID(F6197,LEN(F6197)-2,1)="5","Anklet","")))))</x:f>
        <x:v>Necklace</x:v>
      </x:c>
      <x:c r="H6197" s="240">
        <x:v>1</x:v>
      </x:c>
      <x:c r="I6197" s="495" t="s">
        <x:v>10339</x:v>
      </x:c>
    </x:row>
    <x:row r="6198" spans="3:9">
      <x:c r="C6198" s="241" t="s">
        <x:v>8923</x:v>
      </x:c>
      <x:c r="D6198" s="240" t="s">
        <x:v>4007</x:v>
      </x:c>
      <x:c r="E6198" s="240">
        <x:v>1</x:v>
      </x:c>
      <x:c r="F6198" s="241" t="s">
        <x:v>6020</x:v>
      </x:c>
      <x:c r="G6198" s="240" t="str">
        <x:f>IF(MID(F6198,LEN(F6198)-2,1)="1","Earring",IF(MID(F6198,LEN(F6198)-2,1)="2","Necklace",IF(MID(F6198,LEN(F6198)-2,1)="3","Bracelet",IF(MID(F6198,LEN(F6198)-2,1)="4","Ring",IF(MID(F6198,LEN(F6198)-2,1)="5","Anklet","")))))</x:f>
        <x:v>Ring</x:v>
      </x:c>
      <x:c r="H6198" s="240">
        <x:v>1</x:v>
      </x:c>
      <x:c r="I6198" s="495" t="s">
        <x:v>10339</x:v>
      </x:c>
    </x:row>
    <x:row r="6199" spans="3:9">
      <x:c r="C6199" s="241" t="s">
        <x:v>11241</x:v>
      </x:c>
      <x:c r="D6199" s="240" t="str">
        <x:f t="shared" ref="D6199:D6206" si="232">IF(MID(C6199,LEN(C6199)-2,1)="1","Earring",IF(MID(C6199,LEN(C6199)-2,1)="2","Necklace",IF(MID(C6199,LEN(C6199)-2,1)="3","Bracelet",IF(MID(C6199,LEN(C6199)-2,1)="4","Ring",IF(MID(C6199,LEN(C6199)-2,1)="5","Anklet","")))))</x:f>
        <x:v>Bracelet</x:v>
      </x:c>
      <x:c r="E6199" s="240">
        <x:v>1</x:v>
      </x:c>
      <x:c r="F6199" s="241" t="s">
        <x:v>4429</x:v>
      </x:c>
      <x:c r="G6199" s="240" t="str">
        <x:f>IF(MID(F6199,LEN(F6199)-2,1)="1","Earring",IF(MID(F6199,LEN(F6199)-2,1)="2","Necklace",IF(MID(F6199,LEN(F6199)-2,1)="3","Bracelet",IF(MID(F6199,LEN(F6199)-2,1)="4","Ring",IF(MID(F6199,LEN(F6199)-2,1)="5","Anklet","")))))</x:f>
        <x:v>Earring</x:v>
      </x:c>
      <x:c r="H6199" s="240">
        <x:v>1</x:v>
      </x:c>
      <x:c r="I6199" s="495" t="s">
        <x:v>6487</x:v>
      </x:c>
    </x:row>
    <x:row r="6200" spans="3:9">
      <x:c r="C6200" s="241" t="s">
        <x:v>9205</x:v>
      </x:c>
      <x:c r="D6200" s="240" t="str">
        <x:f t="shared" si="232"/>
        <x:v>Bracelet</x:v>
      </x:c>
      <x:c r="E6200" s="240">
        <x:v>1</x:v>
      </x:c>
      <x:c r="F6200" s="241" t="s">
        <x:v>6177</x:v>
      </x:c>
      <x:c r="G6200" s="240" t="s">
        <x:v>4007</x:v>
      </x:c>
      <x:c r="H6200" s="240">
        <x:v>1</x:v>
      </x:c>
      <x:c r="I6200" s="495" t="s">
        <x:v>6487</x:v>
      </x:c>
    </x:row>
    <x:row r="6201" spans="3:9">
      <x:c r="C6201" s="241" t="s">
        <x:v>4429</x:v>
      </x:c>
      <x:c r="D6201" s="240" t="str">
        <x:f t="shared" si="232"/>
        <x:v>Earring</x:v>
      </x:c>
      <x:c r="E6201" s="240">
        <x:v>1</x:v>
      </x:c>
      <x:c r="F6201" s="241" t="s">
        <x:v>8923</x:v>
      </x:c>
      <x:c r="G6201" s="240" t="s">
        <x:v>4007</x:v>
      </x:c>
      <x:c r="H6201" s="240">
        <x:v>1</x:v>
      </x:c>
      <x:c r="I6201" s="495" t="s">
        <x:v>10339</x:v>
      </x:c>
    </x:row>
    <x:row r="6202" spans="3:9">
      <x:c r="C6202" s="241" t="s">
        <x:v>11410</x:v>
      </x:c>
      <x:c r="D6202" s="240" t="str">
        <x:f t="shared" si="232"/>
        <x:v>Earring</x:v>
      </x:c>
      <x:c r="E6202" s="240">
        <x:v>1</x:v>
      </x:c>
      <x:c r="F6202" s="241" t="s">
        <x:v>11410</x:v>
      </x:c>
      <x:c r="G6202" s="240" t="str">
        <x:f>IF(MID(F6202,LEN(F6202)-2,1)="1","Earring",IF(MID(F6202,LEN(F6202)-2,1)="2","Necklace",IF(MID(F6202,LEN(F6202)-2,1)="3","Bracelet",IF(MID(F6202,LEN(F6202)-2,1)="4","Ring",IF(MID(F6202,LEN(F6202)-2,1)="5","Anklet","")))))</x:f>
        <x:v>Earring</x:v>
      </x:c>
      <x:c r="H6202" s="240">
        <x:v>1</x:v>
      </x:c>
      <x:c r="I6202" s="495" t="s">
        <x:v>6487</x:v>
      </x:c>
    </x:row>
    <x:row r="6203" spans="3:9">
      <x:c r="C6203" s="241" t="s">
        <x:v>11527</x:v>
      </x:c>
      <x:c r="D6203" s="240" t="str">
        <x:f t="shared" si="232"/>
        <x:v>Necklace</x:v>
      </x:c>
      <x:c r="E6203" s="240">
        <x:v>1</x:v>
      </x:c>
      <x:c r="F6203" s="241" t="s">
        <x:v>8062</x:v>
      </x:c>
      <x:c r="G6203" s="240" t="str">
        <x:f>IF(MID(F6203,LEN(F6203)-2,1)="1","Earring",IF(MID(F6203,LEN(F6203)-2,1)="2","Necklace",IF(MID(F6203,LEN(F6203)-2,1)="3","Bracelet",IF(MID(F6203,LEN(F6203)-2,1)="4","Ring",IF(MID(F6203,LEN(F6203)-2,1)="5","Anklet","")))))</x:f>
        <x:v>Ring</x:v>
      </x:c>
      <x:c r="H6203" s="240">
        <x:v>1</x:v>
      </x:c>
      <x:c r="I6203" s="495"/>
    </x:row>
    <x:row r="6204" spans="3:9">
      <x:c r="C6204" s="241" t="s">
        <x:v>6020</x:v>
      </x:c>
      <x:c r="D6204" s="240" t="str">
        <x:f t="shared" si="232"/>
        <x:v>Ring</x:v>
      </x:c>
      <x:c r="E6204" s="240">
        <x:v>1</x:v>
      </x:c>
      <x:c r="F6204" s="241" t="s">
        <x:v>11241</x:v>
      </x:c>
      <x:c r="G6204" s="240" t="str">
        <x:f>IF(MID(F6204,LEN(F6204)-2,1)="1","Earring",IF(MID(F6204,LEN(F6204)-2,1)="2","Necklace",IF(MID(F6204,LEN(F6204)-2,1)="3","Bracelet",IF(MID(F6204,LEN(F6204)-2,1)="4","Ring",IF(MID(F6204,LEN(F6204)-2,1)="5","Anklet","")))))</x:f>
        <x:v>Bracelet</x:v>
      </x:c>
      <x:c r="H6204" s="240">
        <x:v>1</x:v>
      </x:c>
      <x:c r="I6204" s="495" t="s">
        <x:v>6487</x:v>
      </x:c>
    </x:row>
    <x:row r="6205" spans="3:9">
      <x:c r="C6205" s="241" t="s">
        <x:v>8062</x:v>
      </x:c>
      <x:c r="D6205" s="240" t="str">
        <x:f t="shared" si="232"/>
        <x:v>Ring</x:v>
      </x:c>
      <x:c r="E6205" s="240">
        <x:v>1</x:v>
      </x:c>
      <x:c r="F6205" s="241" t="s">
        <x:v>7920</x:v>
      </x:c>
      <x:c r="G6205" s="240" t="str">
        <x:f>IF(MID(F6205,LEN(F6205)-2,1)="1","Earring",IF(MID(F6205,LEN(F6205)-2,1)="2","Necklace",IF(MID(F6205,LEN(F6205)-2,1)="3","Bracelet",IF(MID(F6205,LEN(F6205)-2,1)="4","Ring",IF(MID(F6205,LEN(F6205)-2,1)="5","Anklet","")))))</x:f>
        <x:v>Ring</x:v>
      </x:c>
      <x:c r="H6205" s="240">
        <x:v>1</x:v>
      </x:c>
      <x:c r="I6205" s="495" t="s">
        <x:v>6487</x:v>
      </x:c>
    </x:row>
    <x:row r="6206" spans="3:9">
      <x:c r="C6206" s="241" t="s">
        <x:v>7920</x:v>
      </x:c>
      <x:c r="D6206" s="240" t="str">
        <x:f t="shared" si="232"/>
        <x:v>Ring</x:v>
      </x:c>
      <x:c r="E6206" s="240">
        <x:v>1</x:v>
      </x:c>
      <x:c r="F6206" s="241" t="s">
        <x:v>9205</x:v>
      </x:c>
      <x:c r="G6206" s="240" t="str">
        <x:f>IF(MID(F6206,LEN(F6206)-2,1)="1","Earring",IF(MID(F6206,LEN(F6206)-2,1)="2","Necklace",IF(MID(F6206,LEN(F6206)-2,1)="3","Bracelet",IF(MID(F6206,LEN(F6206)-2,1)="4","Ring",IF(MID(F6206,LEN(F6206)-2,1)="5","Anklet","")))))</x:f>
        <x:v>Bracelet</x:v>
      </x:c>
      <x:c r="H6206" s="240">
        <x:v>1</x:v>
      </x:c>
      <x:c r="I6206" s="495" t="s">
        <x:v>10339</x:v>
      </x:c>
    </x:row>
    <x:row r="6207" spans="5:5">
      <x:c r="E6207" s="240">
        <x:f>SUM(E6197:E6206)</x:f>
        <x:v>10</x:v>
      </x:c>
    </x:row>
    <x:row r="6208" spans="1:9">
      <x:c r="A6208" s="232">
        <x:v>46151</x:v>
      </x:c>
      <x:c r="B6208" s="499" t="s">
        <x:v>10312</x:v>
      </x:c>
      <x:c r="C6208" s="241" t="s">
        <x:v>5951</x:v>
      </x:c>
      <x:c r="D6208" s="240" t="s">
        <x:v>4007</x:v>
      </x:c>
      <x:c r="E6208" s="240">
        <x:v>1</x:v>
      </x:c>
      <x:c r="F6208" s="241" t="s">
        <x:v>7908</x:v>
      </x:c>
      <x:c r="G6208" s="240" t="str">
        <x:f>IF(MID(F6208,LEN(F6208)-2,1)="1","Earring",IF(MID(F6208,LEN(F6208)-2,1)="2","Necklace",IF(MID(F6208,LEN(F6208)-2,1)="3","Bracelet",IF(MID(F6208,LEN(F6208)-2,1)="4","Ring",IF(MID(F6208,LEN(F6208)-2,1)="5","Anklet","")))))</x:f>
        <x:v>Earring</x:v>
      </x:c>
      <x:c r="H6208" s="240">
        <x:v>1</x:v>
      </x:c>
      <x:c r="I6208" s="495" t="s">
        <x:v>10339</x:v>
      </x:c>
    </x:row>
    <x:row r="6209" spans="3:9">
      <x:c r="C6209" s="241" t="s">
        <x:v>11472</x:v>
      </x:c>
      <x:c r="D6209" s="240" t="s">
        <x:v>9160</x:v>
      </x:c>
      <x:c r="E6209" s="240">
        <x:v>1</x:v>
      </x:c>
      <x:c r="F6209" s="241" t="s">
        <x:v>5548</x:v>
      </x:c>
      <x:c r="G6209" s="240" t="str">
        <x:f>IF(MID(F6209,LEN(F6209)-2,1)="1","Earring",IF(MID(F6209,LEN(F6209)-2,1)="2","Necklace",IF(MID(F6209,LEN(F6209)-2,1)="3","Bracelet",IF(MID(F6209,LEN(F6209)-2,1)="4","Ring",IF(MID(F6209,LEN(F6209)-2,1)="5","Anklet","")))))</x:f>
        <x:v>Ring</x:v>
      </x:c>
      <x:c r="H6209" s="240">
        <x:v>1</x:v>
      </x:c>
      <x:c r="I6209" s="495" t="s">
        <x:v>10339</x:v>
      </x:c>
    </x:row>
    <x:row r="6210" spans="3:9">
      <x:c r="C6210" s="241" t="s">
        <x:v>8486</x:v>
      </x:c>
      <x:c r="D6210" s="240" t="str">
        <x:f t="shared" ref="D6210:D6228" si="233">IF(MID(C6210,LEN(C6210)-2,1)="1","Earring",IF(MID(C6210,LEN(C6210)-2,1)="2","Necklace",IF(MID(C6210,LEN(C6210)-2,1)="3","Bracelet",IF(MID(C6210,LEN(C6210)-2,1)="4","Ring",IF(MID(C6210,LEN(C6210)-2,1)="5","Anklet","")))))</x:f>
        <x:v>Bracelet</x:v>
      </x:c>
      <x:c r="E6210" s="240">
        <x:v>1</x:v>
      </x:c>
      <x:c r="F6210" s="241" t="s">
        <x:v>4429</x:v>
      </x:c>
      <x:c r="G6210" s="240" t="str">
        <x:f>IF(MID(F6210,LEN(F6210)-2,1)="1","Earring",IF(MID(F6210,LEN(F6210)-2,1)="2","Necklace",IF(MID(F6210,LEN(F6210)-2,1)="3","Bracelet",IF(MID(F6210,LEN(F6210)-2,1)="4","Ring",IF(MID(F6210,LEN(F6210)-2,1)="5","Anklet","")))))</x:f>
        <x:v>Earring</x:v>
      </x:c>
      <x:c r="H6210" s="240">
        <x:v>1</x:v>
      </x:c>
      <x:c r="I6210" s="495" t="s">
        <x:v>10339</x:v>
      </x:c>
    </x:row>
    <x:row r="6211" spans="3:9">
      <x:c r="C6211" s="241" t="s">
        <x:v>6024</x:v>
      </x:c>
      <x:c r="D6211" s="240" t="str">
        <x:f t="shared" si="233"/>
        <x:v>Bracelet</x:v>
      </x:c>
      <x:c r="E6211" s="240">
        <x:v>1</x:v>
      </x:c>
      <x:c r="F6211" s="241" t="s">
        <x:v>6223</x:v>
      </x:c>
      <x:c r="G6211" s="240" t="str">
        <x:f>IF(MID(F6211,LEN(F6211)-2,1)="1","Earring",IF(MID(F6211,LEN(F6211)-2,1)="2","Necklace",IF(MID(F6211,LEN(F6211)-2,1)="3","Bracelet",IF(MID(F6211,LEN(F6211)-2,1)="4","Ring",IF(MID(F6211,LEN(F6211)-2,1)="5","Anklet","")))))</x:f>
        <x:v>Necklace</x:v>
      </x:c>
      <x:c r="H6211" s="240">
        <x:v>1</x:v>
      </x:c>
      <x:c r="I6211" s="495" t="s">
        <x:v>6487</x:v>
      </x:c>
    </x:row>
    <x:row r="6212" spans="3:9">
      <x:c r="C6212" s="241" t="s">
        <x:v>12477</x:v>
      </x:c>
      <x:c r="D6212" s="240" t="str">
        <x:f t="shared" si="233"/>
        <x:v>Bracelet</x:v>
      </x:c>
      <x:c r="E6212" s="240">
        <x:v>1</x:v>
      </x:c>
      <x:c r="F6212" s="241" t="s">
        <x:v>11594</x:v>
      </x:c>
      <x:c r="G6212" s="240" t="s">
        <x:v>2124</x:v>
      </x:c>
      <x:c r="H6212" s="240">
        <x:v>1</x:v>
      </x:c>
      <x:c r="I6212" s="495"/>
    </x:row>
    <x:row r="6213" spans="3:9">
      <x:c r="C6213" s="241" t="s">
        <x:v>9205</x:v>
      </x:c>
      <x:c r="D6213" s="240" t="str">
        <x:f t="shared" si="233"/>
        <x:v>Bracelet</x:v>
      </x:c>
      <x:c r="E6213" s="240">
        <x:v>1</x:v>
      </x:c>
      <x:c r="F6213" s="241" t="s">
        <x:v>11472</x:v>
      </x:c>
      <x:c r="G6213" s="240" t="s">
        <x:v>9160</x:v>
      </x:c>
      <x:c r="H6213" s="240">
        <x:v>1</x:v>
      </x:c>
      <x:c r="I6213" s="495" t="s">
        <x:v>10339</x:v>
      </x:c>
    </x:row>
    <x:row r="6214" spans="3:9">
      <x:c r="C6214" s="241" t="s">
        <x:v>11594</x:v>
      </x:c>
      <x:c r="D6214" s="240" t="s">
        <x:v>2124</x:v>
      </x:c>
      <x:c r="E6214" s="240">
        <x:v>1</x:v>
      </x:c>
      <x:c r="F6214" s="241" t="s">
        <x:v>12485</x:v>
      </x:c>
      <x:c r="G6214" s="240" t="str">
        <x:f>IF(MID(F6214,LEN(F6214)-2,1)="1","Earring",IF(MID(F6214,LEN(F6214)-2,1)="2","Necklace",IF(MID(F6214,LEN(F6214)-2,1)="3","Bracelet",IF(MID(F6214,LEN(F6214)-2,1)="4","Ring",IF(MID(F6214,LEN(F6214)-2,1)="5","Anklet","")))))</x:f>
        <x:v>Earring</x:v>
      </x:c>
      <x:c r="H6214" s="240">
        <x:v>1</x:v>
      </x:c>
      <x:c r="I6214" s="495" t="s">
        <x:v>6487</x:v>
      </x:c>
    </x:row>
    <x:row r="6215" spans="3:9">
      <x:c r="C6215" s="241" t="s">
        <x:v>5917</x:v>
      </x:c>
      <x:c r="D6215" s="240" t="str">
        <x:f t="shared" si="233"/>
        <x:v>Earring</x:v>
      </x:c>
      <x:c r="E6215" s="240">
        <x:v>1</x:v>
      </x:c>
      <x:c r="F6215" s="241" t="s">
        <x:v>8427</x:v>
      </x:c>
      <x:c r="G6215" s="240" t="str">
        <x:f>IF(MID(F6215,LEN(F6215)-2,1)="1","Earring",IF(MID(F6215,LEN(F6215)-2,1)="2","Necklace",IF(MID(F6215,LEN(F6215)-2,1)="3","Bracelet",IF(MID(F6215,LEN(F6215)-2,1)="4","Ring",IF(MID(F6215,LEN(F6215)-2,1)="5","Anklet","")))))</x:f>
        <x:v>Earring</x:v>
      </x:c>
      <x:c r="H6215" s="240">
        <x:v>1</x:v>
      </x:c>
      <x:c r="I6215" s="495"/>
    </x:row>
    <x:row r="6216" spans="3:9">
      <x:c r="C6216" s="241" t="s">
        <x:v>4429</x:v>
      </x:c>
      <x:c r="D6216" s="240" t="str">
        <x:f t="shared" si="233"/>
        <x:v>Earring</x:v>
      </x:c>
      <x:c r="E6216" s="240">
        <x:v>1</x:v>
      </x:c>
      <x:c r="F6216" s="241" t="s">
        <x:v>4472</x:v>
      </x:c>
      <x:c r="G6216" s="240" t="str">
        <x:f>IF(MID(F6216,LEN(F6216)-2,1)="1","Earring",IF(MID(F6216,LEN(F6216)-2,1)="2","Necklace",IF(MID(F6216,LEN(F6216)-2,1)="3","Bracelet",IF(MID(F6216,LEN(F6216)-2,1)="4","Ring",IF(MID(F6216,LEN(F6216)-2,1)="5","Anklet","")))))</x:f>
        <x:v>Necklace</x:v>
      </x:c>
      <x:c r="H6216" s="240">
        <x:v>1</x:v>
      </x:c>
      <x:c r="I6216" s="495" t="s">
        <x:v>6487</x:v>
      </x:c>
    </x:row>
    <x:row r="6217" spans="3:9">
      <x:c r="C6217" s="241" t="s">
        <x:v>12485</x:v>
      </x:c>
      <x:c r="D6217" s="240" t="str">
        <x:f t="shared" si="233"/>
        <x:v>Earring</x:v>
      </x:c>
      <x:c r="E6217" s="240">
        <x:v>1</x:v>
      </x:c>
      <x:c r="F6217" s="241" t="s">
        <x:v>8486</x:v>
      </x:c>
      <x:c r="G6217" s="240" t="str">
        <x:f>IF(MID(F6217,LEN(F6217)-2,1)="1","Earring",IF(MID(F6217,LEN(F6217)-2,1)="2","Necklace",IF(MID(F6217,LEN(F6217)-2,1)="3","Bracelet",IF(MID(F6217,LEN(F6217)-2,1)="4","Ring",IF(MID(F6217,LEN(F6217)-2,1)="5","Anklet","")))))</x:f>
        <x:v>Bracelet</x:v>
      </x:c>
      <x:c r="H6217" s="240">
        <x:v>1</x:v>
      </x:c>
      <x:c r="I6217" s="495"/>
    </x:row>
    <x:row r="6218" spans="3:9">
      <x:c r="C6218" s="241" t="s">
        <x:v>8427</x:v>
      </x:c>
      <x:c r="D6218" s="240" t="str">
        <x:f t="shared" si="233"/>
        <x:v>Earring</x:v>
      </x:c>
      <x:c r="E6218" s="240">
        <x:v>1</x:v>
      </x:c>
      <x:c r="F6218" s="241" t="s">
        <x:v>5951</x:v>
      </x:c>
      <x:c r="G6218" s="240" t="s">
        <x:v>4007</x:v>
      </x:c>
      <x:c r="H6218" s="240">
        <x:v>1</x:v>
      </x:c>
      <x:c r="I6218" s="495"/>
    </x:row>
    <x:row r="6219" spans="3:9">
      <x:c r="C6219" s="241" t="s">
        <x:v>2066</x:v>
      </x:c>
      <x:c r="D6219" s="240" t="str">
        <x:f t="shared" si="233"/>
        <x:v>Earring</x:v>
      </x:c>
      <x:c r="E6219" s="240">
        <x:v>1</x:v>
      </x:c>
      <x:c r="F6219" s="241" t="s">
        <x:v>6024</x:v>
      </x:c>
      <x:c r="G6219" s="240" t="str">
        <x:f>IF(MID(F6219,LEN(F6219)-2,1)="1","Earring",IF(MID(F6219,LEN(F6219)-2,1)="2","Necklace",IF(MID(F6219,LEN(F6219)-2,1)="3","Bracelet",IF(MID(F6219,LEN(F6219)-2,1)="4","Ring",IF(MID(F6219,LEN(F6219)-2,1)="5","Anklet","")))))</x:f>
        <x:v>Bracelet</x:v>
      </x:c>
      <x:c r="H6219" s="240">
        <x:v>1</x:v>
      </x:c>
      <x:c r="I6219" s="495" t="s">
        <x:v>6487</x:v>
      </x:c>
    </x:row>
    <x:row r="6220" spans="3:9">
      <x:c r="C6220" s="241" t="s">
        <x:v>8401</x:v>
      </x:c>
      <x:c r="D6220" s="240" t="str">
        <x:f t="shared" si="233"/>
        <x:v>Earring</x:v>
      </x:c>
      <x:c r="E6220" s="240">
        <x:v>1</x:v>
      </x:c>
      <x:c r="F6220" s="241" t="s">
        <x:v>2066</x:v>
      </x:c>
      <x:c r="G6220" s="240" t="str">
        <x:f>IF(MID(F6220,LEN(F6220)-2,1)="1","Earring",IF(MID(F6220,LEN(F6220)-2,1)="2","Necklace",IF(MID(F6220,LEN(F6220)-2,1)="3","Bracelet",IF(MID(F6220,LEN(F6220)-2,1)="4","Ring",IF(MID(F6220,LEN(F6220)-2,1)="5","Anklet","")))))</x:f>
        <x:v>Earring</x:v>
      </x:c>
      <x:c r="H6220" s="240">
        <x:v>1</x:v>
      </x:c>
      <x:c r="I6220" s="495" t="s">
        <x:v>6487</x:v>
      </x:c>
    </x:row>
    <x:row r="6221" spans="3:9">
      <x:c r="C6221" s="241" t="s">
        <x:v>6100</x:v>
      </x:c>
      <x:c r="D6221" s="240" t="str">
        <x:f t="shared" si="233"/>
        <x:v>Earring</x:v>
      </x:c>
      <x:c r="E6221" s="240">
        <x:v>1</x:v>
      </x:c>
      <x:c r="F6221" s="241" t="s">
        <x:v>9055</x:v>
      </x:c>
      <x:c r="G6221" s="240" t="str">
        <x:f>IF(MID(F6221,LEN(F6221)-2,1)="1","Earring",IF(MID(F6221,LEN(F6221)-2,1)="2","Necklace",IF(MID(F6221,LEN(F6221)-2,1)="3","Bracelet",IF(MID(F6221,LEN(F6221)-2,1)="4","Ring",IF(MID(F6221,LEN(F6221)-2,1)="5","Anklet","")))))</x:f>
        <x:v>Necklace</x:v>
      </x:c>
      <x:c r="H6221" s="240">
        <x:v>1</x:v>
      </x:c>
      <x:c r="I6221" s="495"/>
    </x:row>
    <x:row r="6222" spans="3:9">
      <x:c r="C6222" s="241" t="s">
        <x:v>1964</x:v>
      </x:c>
      <x:c r="D6222" s="240" t="s">
        <x:v>9210</x:v>
      </x:c>
      <x:c r="E6222" s="240">
        <x:v>1</x:v>
      </x:c>
      <x:c r="F6222" s="241" t="s">
        <x:v>8401</x:v>
      </x:c>
      <x:c r="G6222" s="240" t="str">
        <x:f>IF(MID(F6222,LEN(F6222)-2,1)="1","Earring",IF(MID(F6222,LEN(F6222)-2,1)="2","Necklace",IF(MID(F6222,LEN(F6222)-2,1)="3","Bracelet",IF(MID(F6222,LEN(F6222)-2,1)="4","Ring",IF(MID(F6222,LEN(F6222)-2,1)="5","Anklet","")))))</x:f>
        <x:v>Earring</x:v>
      </x:c>
      <x:c r="H6222" s="240">
        <x:v>1</x:v>
      </x:c>
      <x:c r="I6222" s="495" t="s">
        <x:v>6487</x:v>
      </x:c>
    </x:row>
    <x:row r="6223" spans="3:9">
      <x:c r="C6223" s="241" t="s">
        <x:v>6223</x:v>
      </x:c>
      <x:c r="D6223" s="240" t="str">
        <x:f t="shared" si="233"/>
        <x:v>Necklace</x:v>
      </x:c>
      <x:c r="E6223" s="240">
        <x:v>1</x:v>
      </x:c>
      <x:c r="F6223" s="241" t="s">
        <x:v>6100</x:v>
      </x:c>
      <x:c r="G6223" s="240" t="str">
        <x:f>IF(MID(F6223,LEN(F6223)-2,1)="1","Earring",IF(MID(F6223,LEN(F6223)-2,1)="2","Necklace",IF(MID(F6223,LEN(F6223)-2,1)="3","Bracelet",IF(MID(F6223,LEN(F6223)-2,1)="4","Ring",IF(MID(F6223,LEN(F6223)-2,1)="5","Anklet","")))))</x:f>
        <x:v>Earring</x:v>
      </x:c>
      <x:c r="H6223" s="240">
        <x:v>1</x:v>
      </x:c>
      <x:c r="I6223" s="495" t="s">
        <x:v>6487</x:v>
      </x:c>
    </x:row>
    <x:row r="6224" spans="3:9">
      <x:c r="C6224" s="241" t="s">
        <x:v>4472</x:v>
      </x:c>
      <x:c r="D6224" s="240" t="str">
        <x:f t="shared" si="233"/>
        <x:v>Necklace</x:v>
      </x:c>
      <x:c r="E6224" s="240">
        <x:v>1</x:v>
      </x:c>
      <x:c r="F6224" s="241" t="s">
        <x:v>12477</x:v>
      </x:c>
      <x:c r="G6224" s="240" t="str">
        <x:f>IF(MID(F6224,LEN(F6224)-2,1)="1","Earring",IF(MID(F6224,LEN(F6224)-2,1)="2","Necklace",IF(MID(F6224,LEN(F6224)-2,1)="3","Bracelet",IF(MID(F6224,LEN(F6224)-2,1)="4","Ring",IF(MID(F6224,LEN(F6224)-2,1)="5","Anklet","")))))</x:f>
        <x:v>Bracelet</x:v>
      </x:c>
      <x:c r="H6224" s="240">
        <x:v>1</x:v>
      </x:c>
      <x:c r="I6224" s="495" t="s">
        <x:v>10339</x:v>
      </x:c>
    </x:row>
    <x:row r="6225" spans="3:9">
      <x:c r="C6225" s="241" t="s">
        <x:v>9055</x:v>
      </x:c>
      <x:c r="D6225" s="240" t="str">
        <x:f t="shared" si="233"/>
        <x:v>Necklace</x:v>
      </x:c>
      <x:c r="E6225" s="240">
        <x:v>1</x:v>
      </x:c>
      <x:c r="F6225" s="241" t="s">
        <x:v>9205</x:v>
      </x:c>
      <x:c r="G6225" s="240" t="str">
        <x:f>IF(MID(F6225,LEN(F6225)-2,1)="1","Earring",IF(MID(F6225,LEN(F6225)-2,1)="2","Necklace",IF(MID(F6225,LEN(F6225)-2,1)="3","Bracelet",IF(MID(F6225,LEN(F6225)-2,1)="4","Ring",IF(MID(F6225,LEN(F6225)-2,1)="5","Anklet","")))))</x:f>
        <x:v>Bracelet</x:v>
      </x:c>
      <x:c r="H6225" s="240">
        <x:v>1</x:v>
      </x:c>
      <x:c r="I6225" s="495">
        <x:v>-1</x:v>
      </x:c>
    </x:row>
    <x:row r="6226" spans="3:9">
      <x:c r="C6226" s="241" t="s">
        <x:v>4342</x:v>
      </x:c>
      <x:c r="D6226" s="240" t="str">
        <x:f t="shared" si="233"/>
        <x:v>Necklace</x:v>
      </x:c>
      <x:c r="E6226" s="240">
        <x:v>1</x:v>
      </x:c>
      <x:c r="F6226" s="241" t="s">
        <x:v>1964</x:v>
      </x:c>
      <x:c r="G6226" s="240" t="s">
        <x:v>9210</x:v>
      </x:c>
      <x:c r="H6226" s="240">
        <x:v>1</x:v>
      </x:c>
      <x:c r="I6226" s="495"/>
    </x:row>
    <x:row r="6227" spans="3:9">
      <x:c r="C6227" s="241" t="s">
        <x:v>5548</x:v>
      </x:c>
      <x:c r="D6227" s="240" t="str">
        <x:f t="shared" si="233"/>
        <x:v>Ring</x:v>
      </x:c>
      <x:c r="E6227" s="240">
        <x:v>1</x:v>
      </x:c>
      <x:c r="F6227" s="241" t="s">
        <x:v>4342</x:v>
      </x:c>
      <x:c r="G6227" s="240" t="str">
        <x:f>IF(MID(F6227,LEN(F6227)-2,1)="1","Earring",IF(MID(F6227,LEN(F6227)-2,1)="2","Necklace",IF(MID(F6227,LEN(F6227)-2,1)="3","Bracelet",IF(MID(F6227,LEN(F6227)-2,1)="4","Ring",IF(MID(F6227,LEN(F6227)-2,1)="5","Anklet","")))))</x:f>
        <x:v>Necklace</x:v>
      </x:c>
      <x:c r="H6227" s="240">
        <x:v>1</x:v>
      </x:c>
      <x:c r="I6227" s="495" t="s">
        <x:v>6487</x:v>
      </x:c>
    </x:row>
    <x:row r="6228" spans="3:9">
      <x:c r="C6228" s="241" t="s">
        <x:v>6146</x:v>
      </x:c>
      <x:c r="D6228" s="240" t="str">
        <x:f t="shared" si="233"/>
        <x:v>Ring</x:v>
      </x:c>
      <x:c r="E6228" s="240">
        <x:v>1</x:v>
      </x:c>
      <x:c r="F6228" s="241" t="s">
        <x:v>6146</x:v>
      </x:c>
      <x:c r="G6228" s="240" t="str">
        <x:f>IF(MID(F6228,LEN(F6228)-2,1)="1","Earring",IF(MID(F6228,LEN(F6228)-2,1)="2","Necklace",IF(MID(F6228,LEN(F6228)-2,1)="3","Bracelet",IF(MID(F6228,LEN(F6228)-2,1)="4","Ring",IF(MID(F6228,LEN(F6228)-2,1)="5","Anklet","")))))</x:f>
        <x:v>Ring</x:v>
      </x:c>
      <x:c r="H6228" s="240">
        <x:v>1</x:v>
      </x:c>
      <x:c r="I6228" s="495"/>
    </x:row>
    <x:row r="6229" spans="5:5">
      <x:c r="E6229" s="240">
        <x:f>SUM(E6208:E6228)</x:f>
        <x:v>21</x:v>
      </x:c>
    </x:row>
    <x:row r="6230" spans="1:9">
      <x:c r="A6230" s="232">
        <x:v>46152</x:v>
      </x:c>
      <x:c r="B6230" s="499" t="s">
        <x:v>10367</x:v>
      </x:c>
      <x:c r="C6230" s="241" t="s">
        <x:v>2556</x:v>
      </x:c>
      <x:c r="D6230" s="240" t="s">
        <x:v>9160</x:v>
      </x:c>
      <x:c r="E6230" s="240">
        <x:v>1</x:v>
      </x:c>
      <x:c r="F6230" s="280" t="s">
        <x:v>11857</x:v>
      </x:c>
      <x:c r="G6230" s="240" t="str">
        <x:f>IF(MID(F6230,LEN(F6230)-2,1)="1","Earring",IF(MID(F6230,LEN(F6230)-2,1)="2","Necklace",IF(MID(F6230,LEN(F6230)-2,1)="3","Bracelet",IF(MID(F6230,LEN(F6230)-2,1)="4","Ring",IF(MID(F6230,LEN(F6230)-2,1)="5","Anklet","")))))</x:f>
        <x:v>Ring</x:v>
      </x:c>
      <x:c r="H6230" s="240">
        <x:v>1</x:v>
      </x:c>
      <x:c r="I6230" s="495" t="s">
        <x:v>6487</x:v>
      </x:c>
    </x:row>
    <x:row r="6231" spans="3:9">
      <x:c r="C6231" s="241" t="s">
        <x:v>9165</x:v>
      </x:c>
      <x:c r="D6231" s="240" t="str">
        <x:f t="shared" ref="D6231:D6243" si="234">IF(MID(C6231,LEN(C6231)-2,1)="1","Earring",IF(MID(C6231,LEN(C6231)-2,1)="2","Necklace",IF(MID(C6231,LEN(C6231)-2,1)="3","Bracelet",IF(MID(C6231,LEN(C6231)-2,1)="4","Ring",IF(MID(C6231,LEN(C6231)-2,1)="5","Anklet","")))))</x:f>
        <x:v>Bracelet</x:v>
      </x:c>
      <x:c r="E6231" s="240">
        <x:v>1</x:v>
      </x:c>
      <x:c r="F6231" s="280" t="s">
        <x:v>11296</x:v>
      </x:c>
      <x:c r="G6231" s="240" t="str">
        <x:f>IF(MID(F6231,LEN(F6231)-2,1)="1","Earring",IF(MID(F6231,LEN(F6231)-2,1)="2","Necklace",IF(MID(F6231,LEN(F6231)-2,1)="3","Bracelet",IF(MID(F6231,LEN(F6231)-2,1)="4","Ring",IF(MID(F6231,LEN(F6231)-2,1)="5","Anklet","")))))</x:f>
        <x:v>Earring</x:v>
      </x:c>
      <x:c r="H6231" s="240">
        <x:v>1</x:v>
      </x:c>
      <x:c r="I6231" s="495" t="s">
        <x:v>10339</x:v>
      </x:c>
    </x:row>
    <x:row r="6232" spans="3:9">
      <x:c r="C6232" s="241" t="s">
        <x:v>9322</x:v>
      </x:c>
      <x:c r="D6232" s="240" t="str">
        <x:f t="shared" si="234"/>
        <x:v>Bracelet</x:v>
      </x:c>
      <x:c r="E6232" s="240">
        <x:v>1</x:v>
      </x:c>
      <x:c r="F6232" s="241" t="s">
        <x:v>4608</x:v>
      </x:c>
      <x:c r="G6232" s="240" t="str">
        <x:f>IF(MID(F6232,LEN(F6232)-2,1)="1","Earring",IF(MID(F6232,LEN(F6232)-2,1)="2","Necklace",IF(MID(F6232,LEN(F6232)-2,1)="3","Bracelet",IF(MID(F6232,LEN(F6232)-2,1)="4","Ring",IF(MID(F6232,LEN(F6232)-2,1)="5","Anklet","")))))</x:f>
        <x:v>Ring</x:v>
      </x:c>
      <x:c r="H6232" s="240">
        <x:v>1</x:v>
      </x:c>
      <x:c r="I6232" s="495" t="s">
        <x:v>6487</x:v>
      </x:c>
    </x:row>
    <x:row r="6233" spans="3:9">
      <x:c r="C6233" s="241" t="s">
        <x:v>2796</x:v>
      </x:c>
      <x:c r="D6233" s="240" t="str">
        <x:f t="shared" si="234"/>
        <x:v>Earring</x:v>
      </x:c>
      <x:c r="E6233" s="240">
        <x:v>1</x:v>
      </x:c>
      <x:c r="F6233" s="241" t="s">
        <x:v>2014</x:v>
      </x:c>
      <x:c r="G6233" s="240" t="str">
        <x:f>IF(MID(F6233,LEN(F6233)-2,1)="1","Earring",IF(MID(F6233,LEN(F6233)-2,1)="2","Necklace",IF(MID(F6233,LEN(F6233)-2,1)="3","Bracelet",IF(MID(F6233,LEN(F6233)-2,1)="4","Ring",IF(MID(F6233,LEN(F6233)-2,1)="5","Anklet","")))))</x:f>
        <x:v>Earring</x:v>
      </x:c>
      <x:c r="H6233" s="240">
        <x:v>1</x:v>
      </x:c>
      <x:c r="I6233" s="495"/>
    </x:row>
    <x:row r="6234" spans="3:9">
      <x:c r="C6234" s="241" t="s">
        <x:v>2014</x:v>
      </x:c>
      <x:c r="D6234" s="240" t="str">
        <x:f t="shared" si="234"/>
        <x:v>Earring</x:v>
      </x:c>
      <x:c r="E6234" s="240">
        <x:v>1</x:v>
      </x:c>
      <x:c r="F6234" s="280" t="s">
        <x:v>8474</x:v>
      </x:c>
      <x:c r="G6234" s="240" t="str">
        <x:f>IF(MID(F6234,LEN(F6234)-2,1)="1","Earring",IF(MID(F6234,LEN(F6234)-2,1)="2","Necklace",IF(MID(F6234,LEN(F6234)-2,1)="3","Bracelet",IF(MID(F6234,LEN(F6234)-2,1)="4","Ring",IF(MID(F6234,LEN(F6234)-2,1)="5","Anklet","")))))</x:f>
        <x:v>Ring</x:v>
      </x:c>
      <x:c r="H6234" s="240">
        <x:v>1</x:v>
      </x:c>
      <x:c r="I6234" s="495" t="s">
        <x:v>6487</x:v>
      </x:c>
    </x:row>
    <x:row r="6235" spans="3:9">
      <x:c r="C6235" s="241" t="s">
        <x:v>2752</x:v>
      </x:c>
      <x:c r="D6235" s="240" t="str">
        <x:f t="shared" si="234"/>
        <x:v>Earring</x:v>
      </x:c>
      <x:c r="E6235" s="240">
        <x:v>1</x:v>
      </x:c>
      <x:c r="F6235" s="280" t="s">
        <x:v>2556</x:v>
      </x:c>
      <x:c r="G6235" s="240" t="s">
        <x:v>9160</x:v>
      </x:c>
      <x:c r="H6235" s="240">
        <x:v>1</x:v>
      </x:c>
      <x:c r="I6235" s="495" t="s">
        <x:v>10339</x:v>
      </x:c>
    </x:row>
    <x:row r="6236" spans="3:9">
      <x:c r="C6236" s="241" t="s">
        <x:v>6159</x:v>
      </x:c>
      <x:c r="D6236" s="240" t="str">
        <x:f t="shared" si="234"/>
        <x:v>Earring</x:v>
      </x:c>
      <x:c r="E6236" s="240">
        <x:v>1</x:v>
      </x:c>
      <x:c r="F6236" s="280" t="s">
        <x:v>2752</x:v>
      </x:c>
      <x:c r="G6236" s="240" t="str">
        <x:f>IF(MID(F6236,LEN(F6236)-2,1)="1","Earring",IF(MID(F6236,LEN(F6236)-2,1)="2","Necklace",IF(MID(F6236,LEN(F6236)-2,1)="3","Bracelet",IF(MID(F6236,LEN(F6236)-2,1)="4","Ring",IF(MID(F6236,LEN(F6236)-2,1)="5","Anklet","")))))</x:f>
        <x:v>Earring</x:v>
      </x:c>
      <x:c r="H6236" s="240">
        <x:v>1</x:v>
      </x:c>
      <x:c r="I6236" s="495"/>
    </x:row>
    <x:row r="6237" spans="3:9">
      <x:c r="C6237" s="241" t="s">
        <x:v>1968</x:v>
      </x:c>
      <x:c r="D6237" s="240" t="str">
        <x:f t="shared" si="234"/>
        <x:v>Earring</x:v>
      </x:c>
      <x:c r="E6237" s="240">
        <x:v>1</x:v>
      </x:c>
      <x:c r="F6237" s="241" t="s">
        <x:v>9165</x:v>
      </x:c>
      <x:c r="G6237" s="240" t="str">
        <x:f>IF(MID(F6237,LEN(F6237)-2,1)="1","Earring",IF(MID(F6237,LEN(F6237)-2,1)="2","Necklace",IF(MID(F6237,LEN(F6237)-2,1)="3","Bracelet",IF(MID(F6237,LEN(F6237)-2,1)="4","Ring",IF(MID(F6237,LEN(F6237)-2,1)="5","Anklet","")))))</x:f>
        <x:v>Bracelet</x:v>
      </x:c>
      <x:c r="H6237" s="240">
        <x:v>1</x:v>
      </x:c>
      <x:c r="I6237" s="495" t="s">
        <x:v>6487</x:v>
      </x:c>
    </x:row>
    <x:row r="6238" spans="3:9">
      <x:c r="C6238" s="241" t="s">
        <x:v>6111</x:v>
      </x:c>
      <x:c r="D6238" s="240" t="str">
        <x:f t="shared" si="234"/>
        <x:v>Earring</x:v>
      </x:c>
      <x:c r="E6238" s="240">
        <x:v>1</x:v>
      </x:c>
      <x:c r="F6238" s="241" t="s">
        <x:v>8977</x:v>
      </x:c>
      <x:c r="G6238" s="240" t="s">
        <x:v>9210</x:v>
      </x:c>
      <x:c r="H6238" s="240">
        <x:v>1</x:v>
      </x:c>
      <x:c r="I6238" s="495" t="s">
        <x:v>10339</x:v>
      </x:c>
    </x:row>
    <x:row r="6239" spans="3:9">
      <x:c r="C6239" s="241" t="s">
        <x:v>4575</x:v>
      </x:c>
      <x:c r="D6239" s="240" t="str">
        <x:f t="shared" si="234"/>
        <x:v>Earring</x:v>
      </x:c>
      <x:c r="E6239" s="240">
        <x:v>1</x:v>
      </x:c>
      <x:c r="F6239" s="280" t="s">
        <x:v>9322</x:v>
      </x:c>
      <x:c r="G6239" s="240" t="str">
        <x:f>IF(MID(F6239,LEN(F6239)-2,1)="1","Earring",IF(MID(F6239,LEN(F6239)-2,1)="2","Necklace",IF(MID(F6239,LEN(F6239)-2,1)="3","Bracelet",IF(MID(F6239,LEN(F6239)-2,1)="4","Ring",IF(MID(F6239,LEN(F6239)-2,1)="5","Anklet","")))))</x:f>
        <x:v>Bracelet</x:v>
      </x:c>
      <x:c r="H6239" s="240">
        <x:v>1</x:v>
      </x:c>
      <x:c r="I6239" s="495"/>
    </x:row>
    <x:row r="6240" spans="3:9">
      <x:c r="C6240" s="241" t="s">
        <x:v>8977</x:v>
      </x:c>
      <x:c r="D6240" s="240" t="s">
        <x:v>9210</x:v>
      </x:c>
      <x:c r="E6240" s="240">
        <x:v>1</x:v>
      </x:c>
      <x:c r="F6240" s="280" t="s">
        <x:v>6159</x:v>
      </x:c>
      <x:c r="G6240" s="240" t="str">
        <x:f>IF(MID(F6240,LEN(F6240)-2,1)="1","Earring",IF(MID(F6240,LEN(F6240)-2,1)="2","Necklace",IF(MID(F6240,LEN(F6240)-2,1)="3","Bracelet",IF(MID(F6240,LEN(F6240)-2,1)="4","Ring",IF(MID(F6240,LEN(F6240)-2,1)="5","Anklet","")))))</x:f>
        <x:v>Earring</x:v>
      </x:c>
      <x:c r="H6240" s="240">
        <x:v>1</x:v>
      </x:c>
      <x:c r="I6240" s="495"/>
    </x:row>
    <x:row r="6241" spans="3:9">
      <x:c r="C6241" s="241" t="s">
        <x:v>2443</x:v>
      </x:c>
      <x:c r="D6241" s="240" t="str">
        <x:f t="shared" si="234"/>
        <x:v>Ring</x:v>
      </x:c>
      <x:c r="E6241" s="240">
        <x:v>1</x:v>
      </x:c>
      <x:c r="F6241" s="241" t="s">
        <x:v>1968</x:v>
      </x:c>
      <x:c r="G6241" s="240" t="str">
        <x:f>IF(MID(F6241,LEN(F6241)-2,1)="1","Earring",IF(MID(F6241,LEN(F6241)-2,1)="2","Necklace",IF(MID(F6241,LEN(F6241)-2,1)="3","Bracelet",IF(MID(F6241,LEN(F6241)-2,1)="4","Ring",IF(MID(F6241,LEN(F6241)-2,1)="5","Anklet","")))))</x:f>
        <x:v>Earring</x:v>
      </x:c>
      <x:c r="H6241" s="240">
        <x:v>1</x:v>
      </x:c>
      <x:c r="I6241" s="495"/>
    </x:row>
    <x:row r="6242" spans="3:9">
      <x:c r="C6242" s="241" t="s">
        <x:v>4608</x:v>
      </x:c>
      <x:c r="D6242" s="240" t="str">
        <x:f t="shared" si="234"/>
        <x:v>Ring</x:v>
      </x:c>
      <x:c r="E6242" s="240">
        <x:v>1</x:v>
      </x:c>
      <x:c r="F6242" s="241" t="s">
        <x:v>6111</x:v>
      </x:c>
      <x:c r="G6242" s="240" t="str">
        <x:f>IF(MID(F6242,LEN(F6242)-2,1)="1","Earring",IF(MID(F6242,LEN(F6242)-2,1)="2","Necklace",IF(MID(F6242,LEN(F6242)-2,1)="3","Bracelet",IF(MID(F6242,LEN(F6242)-2,1)="4","Ring",IF(MID(F6242,LEN(F6242)-2,1)="5","Anklet","")))))</x:f>
        <x:v>Earring</x:v>
      </x:c>
      <x:c r="H6242" s="240">
        <x:v>1</x:v>
      </x:c>
      <x:c r="I6242" s="495"/>
    </x:row>
    <x:row r="6243" spans="3:9">
      <x:c r="C6243" s="241" t="s">
        <x:v>8474</x:v>
      </x:c>
      <x:c r="D6243" s="240" t="str">
        <x:f t="shared" si="234"/>
        <x:v>Ring</x:v>
      </x:c>
      <x:c r="E6243" s="240">
        <x:v>1</x:v>
      </x:c>
      <x:c r="F6243" s="241" t="s">
        <x:v>4575</x:v>
      </x:c>
      <x:c r="G6243" s="240" t="str">
        <x:f>IF(MID(F6243,LEN(F6243)-2,1)="1","Earring",IF(MID(F6243,LEN(F6243)-2,1)="2","Necklace",IF(MID(F6243,LEN(F6243)-2,1)="3","Bracelet",IF(MID(F6243,LEN(F6243)-2,1)="4","Ring",IF(MID(F6243,LEN(F6243)-2,1)="5","Anklet","")))))</x:f>
        <x:v>Earring</x:v>
      </x:c>
      <x:c r="H6243" s="240">
        <x:v>1</x:v>
      </x:c>
      <x:c r="I6243" s="495"/>
    </x:row>
    <x:row r="6244" spans="5:5">
      <x:c r="E6244" s="240">
        <x:f>SUM(E6230:E6243)</x:f>
        <x:v>14</x:v>
      </x:c>
    </x:row>
    <x:row r="6245" spans="1:9">
      <x:c r="A6245" s="232">
        <x:v>46153</x:v>
      </x:c>
      <x:c r="B6245" s="499" t="s">
        <x:v>10315</x:v>
      </x:c>
      <x:c r="C6245" s="241" t="s">
        <x:v>2773</x:v>
      </x:c>
      <x:c r="D6245" s="240" t="str">
        <x:f t="shared" ref="D6245:D6246" si="235">IF(MID(C6245,LEN(C6245)-2,1)="1","Earring",IF(MID(C6245,LEN(C6245)-2,1)="2","Necklace",IF(MID(C6245,LEN(C6245)-2,1)="3","Bracelet",IF(MID(C6245,LEN(C6245)-2,1)="4","Ring",IF(MID(C6245,LEN(C6245)-2,1)="5","Anklet","")))))</x:f>
        <x:v>Bracelet</x:v>
      </x:c>
      <x:c r="E6245" s="240">
        <x:v>1</x:v>
      </x:c>
      <x:c r="F6245" s="241" t="s">
        <x:v>9159</x:v>
      </x:c>
      <x:c r="G6245" s="240" t="str">
        <x:f>IF(MID(F6245,LEN(F6245)-2,1)="1","Earring",IF(MID(F6245,LEN(F6245)-2,1)="2","Necklace",IF(MID(F6245,LEN(F6245)-2,1)="3","Bracelet",IF(MID(F6245,LEN(F6245)-2,1)="4","Ring",IF(MID(F6245,LEN(F6245)-2,1)="5","Anklet","")))))</x:f>
        <x:v>Earring</x:v>
      </x:c>
      <x:c r="H6245" s="240">
        <x:v>1</x:v>
      </x:c>
      <x:c r="I6245" s="495" t="s">
        <x:v>10339</x:v>
      </x:c>
    </x:row>
    <x:row r="6246" spans="3:9">
      <x:c r="C6246" s="241" t="s">
        <x:v>9159</x:v>
      </x:c>
      <x:c r="D6246" s="240" t="str">
        <x:f t="shared" si="235"/>
        <x:v>Earring</x:v>
      </x:c>
      <x:c r="E6246" s="240">
        <x:v>1</x:v>
      </x:c>
      <x:c r="F6246" s="241" t="s">
        <x:v>2773</x:v>
      </x:c>
      <x:c r="G6246" s="240" t="str">
        <x:f>IF(MID(F6246,LEN(F6246)-2,1)="1","Earring",IF(MID(F6246,LEN(F6246)-2,1)="2","Necklace",IF(MID(F6246,LEN(F6246)-2,1)="3","Bracelet",IF(MID(F6246,LEN(F6246)-2,1)="4","Ring",IF(MID(F6246,LEN(F6246)-2,1)="5","Anklet","")))))</x:f>
        <x:v>Bracelet</x:v>
      </x:c>
      <x:c r="H6246" s="240">
        <x:v>1</x:v>
      </x:c>
      <x:c r="I6246" s="495"/>
    </x:row>
    <x:row r="6247" spans="5:5">
      <x:c r="E6247" s="240">
        <x:f>SUM(E6245:E6246)</x:f>
        <x:v>2</x:v>
      </x:c>
    </x:row>
    <x:row r="6248" spans="1:9">
      <x:c r="A6248" s="232">
        <x:v>46154</x:v>
      </x:c>
      <x:c r="B6248" s="499" t="s">
        <x:v>10377</x:v>
      </x:c>
      <x:c r="C6248" s="241" t="s">
        <x:v>4458</x:v>
      </x:c>
      <x:c r="D6248" s="240" t="str">
        <x:f t="shared" ref="D6248:D6251" si="236">IF(MID(C6248,LEN(C6248)-2,1)="1","Earring",IF(MID(C6248,LEN(C6248)-2,1)="2","Necklace",IF(MID(C6248,LEN(C6248)-2,1)="3","Bracelet",IF(MID(C6248,LEN(C6248)-2,1)="4","Ring",IF(MID(C6248,LEN(C6248)-2,1)="5","Anklet","")))))</x:f>
        <x:v>Anklet</x:v>
      </x:c>
      <x:c r="E6248" s="240">
        <x:v>1</x:v>
      </x:c>
      <x:c r="F6248" s="280" t="s">
        <x:v>6212</x:v>
      </x:c>
      <x:c r="G6248" s="240" t="str">
        <x:f>IF(MID(F6248,LEN(F6248)-2,1)="1","Earring",IF(MID(F6248,LEN(F6248)-2,1)="2","Necklace",IF(MID(F6248,LEN(F6248)-2,1)="3","Bracelet",IF(MID(F6248,LEN(F6248)-2,1)="4","Ring",IF(MID(F6248,LEN(F6248)-2,1)="5","Anklet","")))))</x:f>
        <x:v>Earring</x:v>
      </x:c>
      <x:c r="H6248" s="240">
        <x:v>1</x:v>
      </x:c>
      <x:c r="I6248" s="495"/>
    </x:row>
    <x:row r="6249" spans="3:9">
      <x:c r="C6249" s="241" t="s">
        <x:v>9031</x:v>
      </x:c>
      <x:c r="D6249" s="240" t="str">
        <x:f t="shared" si="236"/>
        <x:v>Bracelet</x:v>
      </x:c>
      <x:c r="E6249" s="240">
        <x:v>1</x:v>
      </x:c>
      <x:c r="F6249" s="280" t="s">
        <x:v>9031</x:v>
      </x:c>
      <x:c r="G6249" s="240" t="str">
        <x:f>IF(MID(F6249,LEN(F6249)-2,1)="1","Earring",IF(MID(F6249,LEN(F6249)-2,1)="2","Necklace",IF(MID(F6249,LEN(F6249)-2,1)="3","Bracelet",IF(MID(F6249,LEN(F6249)-2,1)="4","Ring",IF(MID(F6249,LEN(F6249)-2,1)="5","Anklet","")))))</x:f>
        <x:v>Bracelet</x:v>
      </x:c>
      <x:c r="H6249" s="240">
        <x:v>1</x:v>
      </x:c>
      <x:c r="I6249" s="495" t="s">
        <x:v>10339</x:v>
      </x:c>
    </x:row>
    <x:row r="6250" spans="3:9">
      <x:c r="C6250" s="241" t="s">
        <x:v>5844</x:v>
      </x:c>
      <x:c r="D6250" s="240" t="str">
        <x:f t="shared" si="236"/>
        <x:v>Bracelet</x:v>
      </x:c>
      <x:c r="E6250" s="240">
        <x:v>1</x:v>
      </x:c>
      <x:c r="F6250" s="241" t="s">
        <x:v>6223</x:v>
      </x:c>
      <x:c r="G6250" s="240" t="str">
        <x:f>IF(MID(F6250,LEN(F6250)-2,1)="1","Earring",IF(MID(F6250,LEN(F6250)-2,1)="2","Necklace",IF(MID(F6250,LEN(F6250)-2,1)="3","Bracelet",IF(MID(F6250,LEN(F6250)-2,1)="4","Ring",IF(MID(F6250,LEN(F6250)-2,1)="5","Anklet","")))))</x:f>
        <x:v>Necklace</x:v>
      </x:c>
      <x:c r="H6250" s="240">
        <x:v>1</x:v>
      </x:c>
      <x:c r="I6250" s="495" t="s">
        <x:v>10339</x:v>
      </x:c>
    </x:row>
    <x:row r="6251" spans="3:9">
      <x:c r="C6251" s="241" t="s">
        <x:v>6212</x:v>
      </x:c>
      <x:c r="D6251" s="240" t="str">
        <x:f t="shared" si="236"/>
        <x:v>Earring</x:v>
      </x:c>
      <x:c r="E6251" s="240">
        <x:v>1</x:v>
      </x:c>
      <x:c r="F6251" s="241" t="s">
        <x:v>5844</x:v>
      </x:c>
      <x:c r="G6251" s="240" t="str">
        <x:f>IF(MID(F6251,LEN(F6251)-2,1)="1","Earring",IF(MID(F6251,LEN(F6251)-2,1)="2","Necklace",IF(MID(F6251,LEN(F6251)-2,1)="3","Bracelet",IF(MID(F6251,LEN(F6251)-2,1)="4","Ring",IF(MID(F6251,LEN(F6251)-2,1)="5","Anklet","")))))</x:f>
        <x:v>Bracelet</x:v>
      </x:c>
      <x:c r="H6251" s="240">
        <x:v>1</x:v>
      </x:c>
      <x:c r="I6251" s="495" t="s">
        <x:v>10339</x:v>
      </x:c>
    </x:row>
    <x:row r="6252" spans="3:9">
      <x:c r="C6252" s="241" t="s">
        <x:v>1964</x:v>
      </x:c>
      <x:c r="D6252" s="240" t="s">
        <x:v>9210</x:v>
      </x:c>
      <x:c r="E6252" s="240">
        <x:v>1</x:v>
      </x:c>
      <x:c r="F6252" s="280" t="s">
        <x:v>4458</x:v>
      </x:c>
      <x:c r="G6252" s="240" t="str">
        <x:f>IF(MID(F6252,LEN(F6252)-2,1)="1","Earring",IF(MID(F6252,LEN(F6252)-2,1)="2","Necklace",IF(MID(F6252,LEN(F6252)-2,1)="3","Bracelet",IF(MID(F6252,LEN(F6252)-2,1)="4","Ring",IF(MID(F6252,LEN(F6252)-2,1)="5","Anklet","")))))</x:f>
        <x:v>Anklet</x:v>
      </x:c>
      <x:c r="H6252" s="240">
        <x:v>1</x:v>
      </x:c>
      <x:c r="I6252" s="495"/>
    </x:row>
    <x:row r="6253" spans="3:9">
      <x:c r="C6253" s="241" t="s">
        <x:v>6223</x:v>
      </x:c>
      <x:c r="D6253" s="240" t="str">
        <x:f t="shared" ref="D6253:D6255" si="237">IF(MID(C6253,LEN(C6253)-2,1)="1","Earring",IF(MID(C6253,LEN(C6253)-2,1)="2","Necklace",IF(MID(C6253,LEN(C6253)-2,1)="3","Bracelet",IF(MID(C6253,LEN(C6253)-2,1)="4","Ring",IF(MID(C6253,LEN(C6253)-2,1)="5","Anklet","")))))</x:f>
        <x:v>Necklace</x:v>
      </x:c>
      <x:c r="E6253" s="240">
        <x:v>1</x:v>
      </x:c>
      <x:c r="F6253" s="280" t="s">
        <x:v>5545</x:v>
      </x:c>
      <x:c r="G6253" s="240" t="str">
        <x:f>IF(MID(F6253,LEN(F6253)-2,1)="1","Earring",IF(MID(F6253,LEN(F6253)-2,1)="2","Necklace",IF(MID(F6253,LEN(F6253)-2,1)="3","Bracelet",IF(MID(F6253,LEN(F6253)-2,1)="4","Ring",IF(MID(F6253,LEN(F6253)-2,1)="5","Anklet","")))))</x:f>
        <x:v>Necklace</x:v>
      </x:c>
      <x:c r="H6253" s="240">
        <x:v>1</x:v>
      </x:c>
      <x:c r="I6253" s="495"/>
    </x:row>
    <x:row r="6254" spans="3:9">
      <x:c r="C6254" s="241" t="s">
        <x:v>5545</x:v>
      </x:c>
      <x:c r="D6254" s="240" t="str">
        <x:f t="shared" si="237"/>
        <x:v>Necklace</x:v>
      </x:c>
      <x:c r="E6254" s="240">
        <x:v>1</x:v>
      </x:c>
      <x:c r="F6254" s="241" t="s">
        <x:v>1964</x:v>
      </x:c>
      <x:c r="G6254" s="240" t="s">
        <x:v>9210</x:v>
      </x:c>
      <x:c r="H6254" s="240">
        <x:v>1</x:v>
      </x:c>
      <x:c r="I6254" s="495"/>
    </x:row>
    <x:row r="6255" spans="3:9">
      <x:c r="C6255" s="241" t="s">
        <x:v>6153</x:v>
      </x:c>
      <x:c r="D6255" s="240" t="str">
        <x:f t="shared" si="237"/>
        <x:v>Necklace</x:v>
      </x:c>
      <x:c r="E6255" s="240">
        <x:v>1</x:v>
      </x:c>
      <x:c r="F6255" s="241" t="s">
        <x:v>6153</x:v>
      </x:c>
      <x:c r="G6255" s="240" t="str">
        <x:f>IF(MID(F6255,LEN(F6255)-2,1)="1","Earring",IF(MID(F6255,LEN(F6255)-2,1)="2","Necklace",IF(MID(F6255,LEN(F6255)-2,1)="3","Bracelet",IF(MID(F6255,LEN(F6255)-2,1)="4","Ring",IF(MID(F6255,LEN(F6255)-2,1)="5","Anklet","")))))</x:f>
        <x:v>Necklace</x:v>
      </x:c>
      <x:c r="H6255" s="240">
        <x:v>1</x:v>
      </x:c>
      <x:c r="I6255" s="495" t="s">
        <x:v>6487</x:v>
      </x:c>
    </x:row>
    <x:row r="6256" spans="5:5">
      <x:c r="E6256" s="240">
        <x:f>SUM(E6248:E6255)</x:f>
        <x:v>8</x:v>
      </x:c>
    </x:row>
    <x:row r="6257" spans="1:9">
      <x:c r="A6257" s="232">
        <x:v>46155</x:v>
      </x:c>
      <x:c r="B6257" s="499" t="s">
        <x:v>10352</x:v>
      </x:c>
      <x:c r="C6257" s="241" t="s">
        <x:v>9133</x:v>
      </x:c>
      <x:c r="D6257" s="240" t="s">
        <x:v>4007</x:v>
      </x:c>
      <x:c r="E6257" s="240">
        <x:v>1</x:v>
      </x:c>
      <x:c r="F6257" s="280" t="s">
        <x:v>2220</x:v>
      </x:c>
      <x:c r="G6257" s="281" t="str">
        <x:f>IF(MID(F6257,LEN(F6257)-2,1)="1","Earring",IF(MID(F6257,LEN(F6257)-2,1)="2","Necklace",IF(MID(F6257,LEN(F6257)-2,1)="3","Bracelet",IF(MID(F6257,LEN(F6257)-2,1)="4","Ring",IF(MID(F6257,LEN(F6257)-2,1)="5","Anklet","")))))</x:f>
        <x:v>Bracelet</x:v>
      </x:c>
      <x:c r="H6257" s="281">
        <x:v>1</x:v>
      </x:c>
      <x:c r="I6257" s="495" t="s">
        <x:v>10339</x:v>
      </x:c>
    </x:row>
    <x:row r="6258" spans="3:9">
      <x:c r="C6258" s="241" t="s">
        <x:v>7512</x:v>
      </x:c>
      <x:c r="D6258" s="240" t="str">
        <x:f t="shared" ref="D6258:D6269" si="238">IF(MID(C6258,LEN(C6258)-2,1)="1","Earring",IF(MID(C6258,LEN(C6258)-2,1)="2","Necklace",IF(MID(C6258,LEN(C6258)-2,1)="3","Bracelet",IF(MID(C6258,LEN(C6258)-2,1)="4","Ring",IF(MID(C6258,LEN(C6258)-2,1)="5","Anklet","")))))</x:f>
        <x:v>Bracelet</x:v>
      </x:c>
      <x:c r="E6258" s="240">
        <x:v>1</x:v>
      </x:c>
      <x:c r="F6258" s="241" t="s">
        <x:v>9087</x:v>
      </x:c>
      <x:c r="G6258" s="240" t="str">
        <x:f>IF(MID(F6258,LEN(F6258)-2,1)="1","Earring",IF(MID(F6258,LEN(F6258)-2,1)="2","Necklace",IF(MID(F6258,LEN(F6258)-2,1)="3","Bracelet",IF(MID(F6258,LEN(F6258)-2,1)="4","Ring",IF(MID(F6258,LEN(F6258)-2,1)="5","Anklet","")))))</x:f>
        <x:v>Earring</x:v>
      </x:c>
      <x:c r="H6258" s="240">
        <x:v>1</x:v>
      </x:c>
      <x:c r="I6258" s="495"/>
    </x:row>
    <x:row r="6259" spans="3:9">
      <x:c r="C6259" s="241" t="s">
        <x:v>6122</x:v>
      </x:c>
      <x:c r="D6259" s="240" t="str">
        <x:f t="shared" si="238"/>
        <x:v>Bracelet</x:v>
      </x:c>
      <x:c r="E6259" s="240">
        <x:v>1</x:v>
      </x:c>
      <x:c r="F6259" s="241" t="s">
        <x:v>9133</x:v>
      </x:c>
      <x:c r="G6259" s="240" t="s">
        <x:v>4007</x:v>
      </x:c>
      <x:c r="H6259" s="240">
        <x:v>1</x:v>
      </x:c>
      <x:c r="I6259" s="495" t="s">
        <x:v>10339</x:v>
      </x:c>
    </x:row>
    <x:row r="6260" spans="3:9">
      <x:c r="C6260" s="241" t="s">
        <x:v>5804</x:v>
      </x:c>
      <x:c r="D6260" s="240" t="str">
        <x:f t="shared" si="238"/>
        <x:v>Bracelet</x:v>
      </x:c>
      <x:c r="E6260" s="240">
        <x:v>1</x:v>
      </x:c>
      <x:c r="F6260" s="241" t="s">
        <x:v>9140</x:v>
      </x:c>
      <x:c r="G6260" s="240" t="str">
        <x:f>IF(MID(F6260,LEN(F6260)-2,1)="1","Earring",IF(MID(F6260,LEN(F6260)-2,1)="2","Necklace",IF(MID(F6260,LEN(F6260)-2,1)="3","Bracelet",IF(MID(F6260,LEN(F6260)-2,1)="4","Ring",IF(MID(F6260,LEN(F6260)-2,1)="5","Anklet","")))))</x:f>
        <x:v>Ring</x:v>
      </x:c>
      <x:c r="H6260" s="240">
        <x:v>1</x:v>
      </x:c>
      <x:c r="I6260" s="495" t="s">
        <x:v>10339</x:v>
      </x:c>
    </x:row>
    <x:row r="6261" spans="3:9">
      <x:c r="C6261" s="241" t="s">
        <x:v>9087</x:v>
      </x:c>
      <x:c r="D6261" s="240" t="str">
        <x:f t="shared" si="238"/>
        <x:v>Earring</x:v>
      </x:c>
      <x:c r="E6261" s="240">
        <x:v>1</x:v>
      </x:c>
      <x:c r="F6261" s="280" t="s">
        <x:v>6122</x:v>
      </x:c>
      <x:c r="G6261" s="281" t="str">
        <x:f>IF(MID(F6261,LEN(F6261)-2,1)="1","Earring",IF(MID(F6261,LEN(F6261)-2,1)="2","Necklace",IF(MID(F6261,LEN(F6261)-2,1)="3","Bracelet",IF(MID(F6261,LEN(F6261)-2,1)="4","Ring",IF(MID(F6261,LEN(F6261)-2,1)="5","Anklet","")))))</x:f>
        <x:v>Bracelet</x:v>
      </x:c>
      <x:c r="H6261" s="281">
        <x:v>1</x:v>
      </x:c>
      <x:c r="I6261" s="495" t="s">
        <x:v>6487</x:v>
      </x:c>
    </x:row>
    <x:row r="6262" spans="3:9">
      <x:c r="C6262" s="241" t="s">
        <x:v>2398</x:v>
      </x:c>
      <x:c r="D6262" s="240" t="str">
        <x:f t="shared" si="238"/>
        <x:v>Earring</x:v>
      </x:c>
      <x:c r="E6262" s="240">
        <x:v>1</x:v>
      </x:c>
      <x:c r="F6262" s="280" t="s">
        <x:v>8938</x:v>
      </x:c>
      <x:c r="G6262" s="281" t="str">
        <x:f>IF(MID(F6262,LEN(F6262)-2,1)="1","Earring",IF(MID(F6262,LEN(F6262)-2,1)="2","Necklace",IF(MID(F6262,LEN(F6262)-2,1)="3","Bracelet",IF(MID(F6262,LEN(F6262)-2,1)="4","Ring",IF(MID(F6262,LEN(F6262)-2,1)="5","Anklet","")))))</x:f>
        <x:v>Ring</x:v>
      </x:c>
      <x:c r="H6262" s="281">
        <x:v>1</x:v>
      </x:c>
      <x:c r="I6262" s="495" t="s">
        <x:v>6487</x:v>
      </x:c>
    </x:row>
    <x:row r="6263" spans="3:9">
      <x:c r="C6263" s="241" t="s">
        <x:v>11554</x:v>
      </x:c>
      <x:c r="D6263" s="240" t="str">
        <x:f t="shared" si="238"/>
        <x:v>Earring</x:v>
      </x:c>
      <x:c r="E6263" s="240">
        <x:v>1</x:v>
      </x:c>
      <x:c r="F6263" s="280" t="s">
        <x:v>9089</x:v>
      </x:c>
      <x:c r="G6263" s="281" t="str">
        <x:f>IF(MID(F6263,LEN(F6263)-2,1)="1","Earring",IF(MID(F6263,LEN(F6263)-2,1)="2","Necklace",IF(MID(F6263,LEN(F6263)-2,1)="3","Bracelet",IF(MID(F6263,LEN(F6263)-2,1)="4","Ring",IF(MID(F6263,LEN(F6263)-2,1)="5","Anklet","")))))</x:f>
        <x:v>Necklace</x:v>
      </x:c>
      <x:c r="H6263" s="281">
        <x:v>1</x:v>
      </x:c>
      <x:c r="I6263" s="495" t="s">
        <x:v>6487</x:v>
      </x:c>
    </x:row>
    <x:row r="6264" spans="3:9">
      <x:c r="C6264" s="241" t="s">
        <x:v>9324</x:v>
      </x:c>
      <x:c r="D6264" s="240" t="str">
        <x:f t="shared" si="238"/>
        <x:v>Earring</x:v>
      </x:c>
      <x:c r="E6264" s="240">
        <x:v>1</x:v>
      </x:c>
      <x:c r="F6264" s="280" t="s">
        <x:v>5804</x:v>
      </x:c>
      <x:c r="G6264" s="281" t="str">
        <x:f>IF(MID(F6264,LEN(F6264)-2,1)="1","Earring",IF(MID(F6264,LEN(F6264)-2,1)="2","Necklace",IF(MID(F6264,LEN(F6264)-2,1)="3","Bracelet",IF(MID(F6264,LEN(F6264)-2,1)="4","Ring",IF(MID(F6264,LEN(F6264)-2,1)="5","Anklet","")))))</x:f>
        <x:v>Bracelet</x:v>
      </x:c>
      <x:c r="H6264" s="281">
        <x:v>1</x:v>
      </x:c>
      <x:c r="I6264" s="495" t="s">
        <x:v>10339</x:v>
      </x:c>
    </x:row>
    <x:row r="6265" spans="3:9">
      <x:c r="C6265" s="241" t="s">
        <x:v>9089</x:v>
      </x:c>
      <x:c r="D6265" s="240" t="str">
        <x:f t="shared" si="238"/>
        <x:v>Necklace</x:v>
      </x:c>
      <x:c r="E6265" s="240">
        <x:v>1</x:v>
      </x:c>
      <x:c r="F6265" s="241" t="s">
        <x:v>2398</x:v>
      </x:c>
      <x:c r="G6265" s="240" t="str">
        <x:f>IF(MID(F6265,LEN(F6265)-2,1)="1","Earring",IF(MID(F6265,LEN(F6265)-2,1)="2","Necklace",IF(MID(F6265,LEN(F6265)-2,1)="3","Bracelet",IF(MID(F6265,LEN(F6265)-2,1)="4","Ring",IF(MID(F6265,LEN(F6265)-2,1)="5","Anklet","")))))</x:f>
        <x:v>Earring</x:v>
      </x:c>
      <x:c r="H6265" s="240">
        <x:v>1</x:v>
      </x:c>
      <x:c r="I6265" s="495" t="s">
        <x:v>6487</x:v>
      </x:c>
    </x:row>
    <x:row r="6266" spans="3:9">
      <x:c r="C6266" s="241" t="s">
        <x:v>8552</x:v>
      </x:c>
      <x:c r="D6266" s="240" t="str">
        <x:f t="shared" si="238"/>
        <x:v>Necklace</x:v>
      </x:c>
      <x:c r="E6266" s="240">
        <x:v>1</x:v>
      </x:c>
      <x:c r="F6266" s="241" t="s">
        <x:v>11554</x:v>
      </x:c>
      <x:c r="G6266" s="240" t="str">
        <x:f>IF(MID(F6266,LEN(F6266)-2,1)="1","Earring",IF(MID(F6266,LEN(F6266)-2,1)="2","Necklace",IF(MID(F6266,LEN(F6266)-2,1)="3","Bracelet",IF(MID(F6266,LEN(F6266)-2,1)="4","Ring",IF(MID(F6266,LEN(F6266)-2,1)="5","Anklet","")))))</x:f>
        <x:v>Earring</x:v>
      </x:c>
      <x:c r="H6266" s="240">
        <x:v>1</x:v>
      </x:c>
      <x:c r="I6266" s="495" t="s">
        <x:v>10339</x:v>
      </x:c>
    </x:row>
    <x:row r="6267" spans="3:9">
      <x:c r="C6267" s="241" t="s">
        <x:v>9140</x:v>
      </x:c>
      <x:c r="D6267" s="240" t="str">
        <x:f t="shared" si="238"/>
        <x:v>Ring</x:v>
      </x:c>
      <x:c r="E6267" s="240">
        <x:v>1</x:v>
      </x:c>
      <x:c r="F6267" s="280" t="s">
        <x:v>9324</x:v>
      </x:c>
      <x:c r="G6267" s="281" t="str">
        <x:f>IF(MID(F6267,LEN(F6267)-2,1)="1","Earring",IF(MID(F6267,LEN(F6267)-2,1)="2","Necklace",IF(MID(F6267,LEN(F6267)-2,1)="3","Bracelet",IF(MID(F6267,LEN(F6267)-2,1)="4","Ring",IF(MID(F6267,LEN(F6267)-2,1)="5","Anklet","")))))</x:f>
        <x:v>Earring</x:v>
      </x:c>
      <x:c r="H6267" s="281">
        <x:v>1</x:v>
      </x:c>
      <x:c r="I6267" s="495" t="s">
        <x:v>6487</x:v>
      </x:c>
    </x:row>
    <x:row r="6268" spans="3:9">
      <x:c r="C6268" s="241" t="s">
        <x:v>8938</x:v>
      </x:c>
      <x:c r="D6268" s="240" t="str">
        <x:f t="shared" si="238"/>
        <x:v>Ring</x:v>
      </x:c>
      <x:c r="E6268" s="240">
        <x:v>1</x:v>
      </x:c>
      <x:c r="F6268" s="280" t="s">
        <x:v>8552</x:v>
      </x:c>
      <x:c r="G6268" s="281" t="str">
        <x:f>IF(MID(F6268,LEN(F6268)-2,1)="1","Earring",IF(MID(F6268,LEN(F6268)-2,1)="2","Necklace",IF(MID(F6268,LEN(F6268)-2,1)="3","Bracelet",IF(MID(F6268,LEN(F6268)-2,1)="4","Ring",IF(MID(F6268,LEN(F6268)-2,1)="5","Anklet","")))))</x:f>
        <x:v>Necklace</x:v>
      </x:c>
      <x:c r="H6268" s="281">
        <x:v>1</x:v>
      </x:c>
      <x:c r="I6268" s="495" t="s">
        <x:v>10339</x:v>
      </x:c>
    </x:row>
    <x:row r="6269" spans="3:9">
      <x:c r="C6269" s="241" t="s">
        <x:v>6191</x:v>
      </x:c>
      <x:c r="D6269" s="240" t="str">
        <x:f t="shared" si="238"/>
        <x:v>Ring</x:v>
      </x:c>
      <x:c r="E6269" s="240">
        <x:v>1</x:v>
      </x:c>
      <x:c r="F6269" s="280" t="s">
        <x:v>6191</x:v>
      </x:c>
      <x:c r="G6269" s="281" t="str">
        <x:f>IF(MID(F6269,LEN(F6269)-2,1)="1","Earring",IF(MID(F6269,LEN(F6269)-2,1)="2","Necklace",IF(MID(F6269,LEN(F6269)-2,1)="3","Bracelet",IF(MID(F6269,LEN(F6269)-2,1)="4","Ring",IF(MID(F6269,LEN(F6269)-2,1)="5","Anklet","")))))</x:f>
        <x:v>Ring</x:v>
      </x:c>
      <x:c r="H6269" s="281">
        <x:v>1</x:v>
      </x:c>
      <x:c r="I6269" s="495" t="s">
        <x:v>6487</x:v>
      </x:c>
    </x:row>
    <x:row r="6270" spans="5:5">
      <x:c r="E6270" s="240">
        <x:f>SUM(E6257:E6269)</x:f>
        <x:v>13</x:v>
      </x:c>
    </x:row>
    <x:row r="6271" spans="1:9">
      <x:c r="A6271" s="232">
        <x:v>46156</x:v>
      </x:c>
      <x:c r="B6271" s="499" t="s">
        <x:v>10335</x:v>
      </x:c>
      <x:c r="C6271" s="241" t="s">
        <x:v>6312</x:v>
      </x:c>
      <x:c r="D6271" s="240" t="str">
        <x:f>IF(MID(C6271,LEN(C6271)-2,1)="1","Earring",IF(MID(C6271,LEN(C6271)-2,1)="2","Necklace",IF(MID(C6271,LEN(C6271)-2,1)="3","Bracelet",IF(MID(C6271,LEN(C6271)-2,1)="4","Ring",IF(MID(C6271,LEN(C6271)-2,1)="5","Anklet","")))))</x:f>
        <x:v>Anklet</x:v>
      </x:c>
      <x:c r="E6271" s="240">
        <x:v>1</x:v>
      </x:c>
      <x:c r="F6271" s="280" t="s">
        <x:v>5514</x:v>
      </x:c>
      <x:c r="G6271" s="281" t="str">
        <x:f>IF(MID(F6271,LEN(F6271)-2,1)="1","Earring",IF(MID(F6271,LEN(F6271)-2,1)="2","Necklace",IF(MID(F6271,LEN(F6271)-2,1)="3","Bracelet",IF(MID(F6271,LEN(F6271)-2,1)="4","Ring",IF(MID(F6271,LEN(F6271)-2,1)="5","Anklet","")))))</x:f>
        <x:v>Bracelet</x:v>
      </x:c>
      <x:c r="H6271" s="281">
        <x:v>1</x:v>
      </x:c>
      <x:c r="I6271" s="495" t="s">
        <x:v>6487</x:v>
      </x:c>
    </x:row>
    <x:row r="6272" spans="3:9">
      <x:c r="C6272" s="241" t="s">
        <x:v>2108</x:v>
      </x:c>
      <x:c r="D6272" s="240" t="s">
        <x:v>4007</x:v>
      </x:c>
      <x:c r="E6272" s="240">
        <x:v>1</x:v>
      </x:c>
      <x:c r="F6272" s="241" t="s">
        <x:v>9188</x:v>
      </x:c>
      <x:c r="G6272" s="240" t="str">
        <x:f>IF(MID(F6272,LEN(F6272)-2,1)="1","Earring",IF(MID(F6272,LEN(F6272)-2,1)="2","Necklace",IF(MID(F6272,LEN(F6272)-2,1)="3","Bracelet",IF(MID(F6272,LEN(F6272)-2,1)="4","Ring",IF(MID(F6272,LEN(F6272)-2,1)="5","Anklet","")))))</x:f>
        <x:v>Earring</x:v>
      </x:c>
      <x:c r="H6272" s="240">
        <x:v>1</x:v>
      </x:c>
      <x:c r="I6272" s="495" t="s">
        <x:v>10339</x:v>
      </x:c>
    </x:row>
    <x:row r="6273" spans="3:9">
      <x:c r="C6273" s="241" t="s">
        <x:v>2322</x:v>
      </x:c>
      <x:c r="D6273" s="240" t="str">
        <x:f>IF(MID(C6273,LEN(C6273)-2,1)="1","Earring",IF(MID(C6273,LEN(C6273)-2,1)="2","Necklace",IF(MID(C6273,LEN(C6273)-2,1)="3","Bracelet",IF(MID(C6273,LEN(C6273)-2,1)="4","Ring",IF(MID(C6273,LEN(C6273)-2,1)="5","Anklet","")))))</x:f>
        <x:v>Bracelet</x:v>
      </x:c>
      <x:c r="E6273" s="240">
        <x:v>1</x:v>
      </x:c>
      <x:c r="F6273" s="241" t="s">
        <x:v>1972</x:v>
      </x:c>
      <x:c r="G6273" s="240" t="str">
        <x:f>IF(MID(F6273,LEN(F6273)-2,1)="1","Earring",IF(MID(F6273,LEN(F6273)-2,1)="2","Necklace",IF(MID(F6273,LEN(F6273)-2,1)="3","Bracelet",IF(MID(F6273,LEN(F6273)-2,1)="4","Ring",IF(MID(F6273,LEN(F6273)-2,1)="5","Anklet","")))))</x:f>
        <x:v>Necklace</x:v>
      </x:c>
      <x:c r="H6273" s="240">
        <x:v>1</x:v>
      </x:c>
      <x:c r="I6273" s="495" t="s">
        <x:v>10339</x:v>
      </x:c>
    </x:row>
    <x:row r="6274" spans="3:9">
      <x:c r="C6274" s="241" t="s">
        <x:v>8516</x:v>
      </x:c>
      <x:c r="D6274" s="240" t="str">
        <x:f t="shared" ref="D6274:D6277" si="239">IF(MID(C6274,LEN(C6274)-2,1)="1","Earring",IF(MID(C6274,LEN(C6274)-2,1)="2","Necklace",IF(MID(C6274,LEN(C6274)-2,1)="3","Bracelet",IF(MID(C6274,LEN(C6274)-2,1)="4","Ring",IF(MID(C6274,LEN(C6274)-2,1)="5","Anklet","")))))</x:f>
        <x:v>Bracelet</x:v>
      </x:c>
      <x:c r="E6274" s="240">
        <x:v>1</x:v>
      </x:c>
      <x:c r="F6274" s="280" t="s">
        <x:v>2014</x:v>
      </x:c>
      <x:c r="G6274" s="281" t="str">
        <x:f>IF(MID(F6274,LEN(F6274)-2,1)="1","Earring",IF(MID(F6274,LEN(F6274)-2,1)="2","Necklace",IF(MID(F6274,LEN(F6274)-2,1)="3","Bracelet",IF(MID(F6274,LEN(F6274)-2,1)="4","Ring",IF(MID(F6274,LEN(F6274)-2,1)="5","Anklet","")))))</x:f>
        <x:v>Earring</x:v>
      </x:c>
      <x:c r="H6274" s="281">
        <x:v>1</x:v>
      </x:c>
      <x:c r="I6274" s="495"/>
    </x:row>
    <x:row r="6275" spans="3:9">
      <x:c r="C6275" s="241" t="s">
        <x:v>6205</x:v>
      </x:c>
      <x:c r="D6275" s="240" t="str">
        <x:f t="shared" si="239"/>
        <x:v>Bracelet</x:v>
      </x:c>
      <x:c r="E6275" s="240">
        <x:v>1</x:v>
      </x:c>
      <x:c r="F6275" s="280" t="s">
        <x:v>8516</x:v>
      </x:c>
      <x:c r="G6275" s="281" t="str">
        <x:f>IF(MID(F6275,LEN(F6275)-2,1)="1","Earring",IF(MID(F6275,LEN(F6275)-2,1)="2","Necklace",IF(MID(F6275,LEN(F6275)-2,1)="3","Bracelet",IF(MID(F6275,LEN(F6275)-2,1)="4","Ring",IF(MID(F6275,LEN(F6275)-2,1)="5","Anklet","")))))</x:f>
        <x:v>Bracelet</x:v>
      </x:c>
      <x:c r="H6275" s="281">
        <x:v>1</x:v>
      </x:c>
      <x:c r="I6275" s="495"/>
    </x:row>
    <x:row r="6276" spans="3:9">
      <x:c r="C6276" s="241" t="s">
        <x:v>7565</x:v>
      </x:c>
      <x:c r="D6276" s="240" t="str">
        <x:f t="shared" si="239"/>
        <x:v>Bracelet</x:v>
      </x:c>
      <x:c r="E6276" s="240">
        <x:v>1</x:v>
      </x:c>
      <x:c r="F6276" s="280" t="s">
        <x:v>6205</x:v>
      </x:c>
      <x:c r="G6276" s="281" t="str">
        <x:f>IF(MID(F6276,LEN(F6276)-2,1)="1","Earring",IF(MID(F6276,LEN(F6276)-2,1)="2","Necklace",IF(MID(F6276,LEN(F6276)-2,1)="3","Bracelet",IF(MID(F6276,LEN(F6276)-2,1)="4","Ring",IF(MID(F6276,LEN(F6276)-2,1)="5","Anklet","")))))</x:f>
        <x:v>Bracelet</x:v>
      </x:c>
      <x:c r="H6276" s="281">
        <x:v>1</x:v>
      </x:c>
      <x:c r="I6276" s="495" t="s">
        <x:v>6487</x:v>
      </x:c>
    </x:row>
    <x:row r="6277" spans="3:9">
      <x:c r="C6277" s="241" t="s">
        <x:v>8438</x:v>
      </x:c>
      <x:c r="D6277" s="240" t="str">
        <x:f t="shared" si="239"/>
        <x:v>Bracelet</x:v>
      </x:c>
      <x:c r="E6277" s="240">
        <x:v>1</x:v>
      </x:c>
      <x:c r="F6277" s="241" t="s">
        <x:v>9027</x:v>
      </x:c>
      <x:c r="G6277" s="240" t="str">
        <x:f>IF(MID(F6277,LEN(F6277)-2,1)="1","Earring",IF(MID(F6277,LEN(F6277)-2,1)="2","Necklace",IF(MID(F6277,LEN(F6277)-2,1)="3","Bracelet",IF(MID(F6277,LEN(F6277)-2,1)="4","Ring",IF(MID(F6277,LEN(F6277)-2,1)="5","Anklet","")))))</x:f>
        <x:v>Earring</x:v>
      </x:c>
      <x:c r="H6277" s="240">
        <x:v>1</x:v>
      </x:c>
      <x:c r="I6277" s="495" t="s">
        <x:v>10339</x:v>
      </x:c>
    </x:row>
    <x:row r="6278" spans="3:9">
      <x:c r="C6278" s="241" t="s">
        <x:v>6176</x:v>
      </x:c>
      <x:c r="D6278" s="240" t="s">
        <x:v>7639</x:v>
      </x:c>
      <x:c r="E6278" s="240">
        <x:v>1</x:v>
      </x:c>
      <x:c r="F6278" s="241" t="s">
        <x:v>7565</x:v>
      </x:c>
      <x:c r="G6278" s="240" t="str">
        <x:f>IF(MID(F6278,LEN(F6278)-2,1)="1","Earring",IF(MID(F6278,LEN(F6278)-2,1)="2","Necklace",IF(MID(F6278,LEN(F6278)-2,1)="3","Bracelet",IF(MID(F6278,LEN(F6278)-2,1)="4","Ring",IF(MID(F6278,LEN(F6278)-2,1)="5","Anklet","")))))</x:f>
        <x:v>Bracelet</x:v>
      </x:c>
      <x:c r="H6278" s="240">
        <x:v>1</x:v>
      </x:c>
      <x:c r="I6278" s="495"/>
    </x:row>
    <x:row r="6279" spans="3:9">
      <x:c r="C6279" s="241" t="s">
        <x:v>9188</x:v>
      </x:c>
      <x:c r="D6279" s="240" t="str">
        <x:f t="shared" ref="D6279:D6285" si="240">IF(MID(C6279,LEN(C6279)-2,1)="1","Earring",IF(MID(C6279,LEN(C6279)-2,1)="2","Necklace",IF(MID(C6279,LEN(C6279)-2,1)="3","Bracelet",IF(MID(C6279,LEN(C6279)-2,1)="4","Ring",IF(MID(C6279,LEN(C6279)-2,1)="5","Anklet","")))))</x:f>
        <x:v>Earring</x:v>
      </x:c>
      <x:c r="E6279" s="240">
        <x:v>1</x:v>
      </x:c>
      <x:c r="F6279" s="241" t="s">
        <x:v>12720</x:v>
      </x:c>
      <x:c r="G6279" s="240" t="str">
        <x:f>IF(MID(F6279,LEN(F6279)-2,1)="1","Earring",IF(MID(F6279,LEN(F6279)-2,1)="2","Necklace",IF(MID(F6279,LEN(F6279)-2,1)="3","Bracelet",IF(MID(F6279,LEN(F6279)-2,1)="4","Ring",IF(MID(F6279,LEN(F6279)-2,1)="5","Anklet","")))))</x:f>
        <x:v>Necklace</x:v>
      </x:c>
      <x:c r="H6279" s="240">
        <x:v>1</x:v>
      </x:c>
      <x:c r="I6279" s="495" t="s">
        <x:v>10339</x:v>
      </x:c>
    </x:row>
    <x:row r="6280" spans="3:9">
      <x:c r="C6280" s="241" t="s">
        <x:v>2014</x:v>
      </x:c>
      <x:c r="D6280" s="240" t="str">
        <x:f t="shared" si="240"/>
        <x:v>Earring</x:v>
      </x:c>
      <x:c r="E6280" s="240">
        <x:v>1</x:v>
      </x:c>
      <x:c r="F6280" s="280" t="s">
        <x:v>8438</x:v>
      </x:c>
      <x:c r="G6280" s="281" t="str">
        <x:f>IF(MID(F6280,LEN(F6280)-2,1)="1","Earring",IF(MID(F6280,LEN(F6280)-2,1)="2","Necklace",IF(MID(F6280,LEN(F6280)-2,1)="3","Bracelet",IF(MID(F6280,LEN(F6280)-2,1)="4","Ring",IF(MID(F6280,LEN(F6280)-2,1)="5","Anklet","")))))</x:f>
        <x:v>Bracelet</x:v>
      </x:c>
      <x:c r="H6280" s="281">
        <x:v>1</x:v>
      </x:c>
      <x:c r="I6280" s="495"/>
    </x:row>
    <x:row r="6281" spans="3:9">
      <x:c r="C6281" s="241" t="s">
        <x:v>9027</x:v>
      </x:c>
      <x:c r="D6281" s="240" t="str">
        <x:f t="shared" si="240"/>
        <x:v>Earring</x:v>
      </x:c>
      <x:c r="E6281" s="240">
        <x:v>1</x:v>
      </x:c>
      <x:c r="F6281" s="280" t="s">
        <x:v>8332</x:v>
      </x:c>
      <x:c r="G6281" s="281" t="str">
        <x:f>IF(MID(F6281,LEN(F6281)-2,1)="1","Earring",IF(MID(F6281,LEN(F6281)-2,1)="2","Necklace",IF(MID(F6281,LEN(F6281)-2,1)="3","Bracelet",IF(MID(F6281,LEN(F6281)-2,1)="4","Ring",IF(MID(F6281,LEN(F6281)-2,1)="5","Anklet","")))))</x:f>
        <x:v>Necklace</x:v>
      </x:c>
      <x:c r="H6281" s="281">
        <x:v>1</x:v>
      </x:c>
      <x:c r="I6281" s="495"/>
    </x:row>
    <x:row r="6282" spans="3:9">
      <x:c r="C6282" s="241" t="s">
        <x:v>1972</x:v>
      </x:c>
      <x:c r="D6282" s="240" t="str">
        <x:f t="shared" si="240"/>
        <x:v>Necklace</x:v>
      </x:c>
      <x:c r="E6282" s="240">
        <x:v>1</x:v>
      </x:c>
      <x:c r="F6282" s="241" t="s">
        <x:v>2112</x:v>
      </x:c>
      <x:c r="G6282" s="240" t="str">
        <x:f>IF(MID(F6282,LEN(F6282)-2,1)="1","Earring",IF(MID(F6282,LEN(F6282)-2,1)="2","Necklace",IF(MID(F6282,LEN(F6282)-2,1)="3","Bracelet",IF(MID(F6282,LEN(F6282)-2,1)="4","Ring",IF(MID(F6282,LEN(F6282)-2,1)="5","Anklet","")))))</x:f>
        <x:v>Necklace</x:v>
      </x:c>
      <x:c r="H6282" s="240">
        <x:v>1</x:v>
      </x:c>
      <x:c r="I6282" s="495" t="s">
        <x:v>10339</x:v>
      </x:c>
    </x:row>
    <x:row r="6283" spans="3:9">
      <x:c r="C6283" s="241" t="s">
        <x:v>12720</x:v>
      </x:c>
      <x:c r="D6283" s="240" t="str">
        <x:f t="shared" si="240"/>
        <x:v>Necklace</x:v>
      </x:c>
      <x:c r="E6283" s="240">
        <x:v>1</x:v>
      </x:c>
      <x:c r="F6283" s="241" t="s">
        <x:v>6312</x:v>
      </x:c>
      <x:c r="G6283" s="240" t="str">
        <x:f>IF(MID(F6283,LEN(F6283)-2,1)="1","Earring",IF(MID(F6283,LEN(F6283)-2,1)="2","Necklace",IF(MID(F6283,LEN(F6283)-2,1)="3","Bracelet",IF(MID(F6283,LEN(F6283)-2,1)="4","Ring",IF(MID(F6283,LEN(F6283)-2,1)="5","Anklet","")))))</x:f>
        <x:v>Anklet</x:v>
      </x:c>
      <x:c r="H6283" s="240">
        <x:v>1</x:v>
      </x:c>
      <x:c r="I6283" s="495"/>
    </x:row>
    <x:row r="6284" spans="3:9">
      <x:c r="C6284" s="241" t="s">
        <x:v>8332</x:v>
      </x:c>
      <x:c r="D6284" s="240" t="str">
        <x:f t="shared" si="240"/>
        <x:v>Necklace</x:v>
      </x:c>
      <x:c r="E6284" s="240">
        <x:v>1</x:v>
      </x:c>
      <x:c r="F6284" s="280" t="s">
        <x:v>2108</x:v>
      </x:c>
      <x:c r="G6284" s="281" t="s">
        <x:v>4007</x:v>
      </x:c>
      <x:c r="H6284" s="281">
        <x:v>1</x:v>
      </x:c>
      <x:c r="I6284" s="495" t="s">
        <x:v>6487</x:v>
      </x:c>
    </x:row>
    <x:row r="6285" spans="3:9">
      <x:c r="C6285" s="241" t="s">
        <x:v>2112</x:v>
      </x:c>
      <x:c r="D6285" s="240" t="str">
        <x:f t="shared" si="240"/>
        <x:v>Necklace</x:v>
      </x:c>
      <x:c r="E6285" s="240">
        <x:v>1</x:v>
      </x:c>
      <x:c r="F6285" s="280" t="s">
        <x:v>6176</x:v>
      </x:c>
      <x:c r="G6285" s="281" t="s">
        <x:v>7639</x:v>
      </x:c>
      <x:c r="H6285" s="281">
        <x:v>1</x:v>
      </x:c>
      <x:c r="I6285" s="495"/>
    </x:row>
    <x:row r="6286" spans="5:5">
      <x:c r="E6286" s="240">
        <x:f>SUM(E6271:E6285)</x:f>
        <x:v>15</x:v>
      </x:c>
    </x:row>
    <x:row r="6287" spans="1:9">
      <x:c r="A6287" s="232">
        <x:v>46157</x:v>
      </x:c>
      <x:c r="B6287" s="499" t="s">
        <x:v>10292</x:v>
      </x:c>
      <x:c r="C6287" s="241" t="s">
        <x:v>8344</x:v>
      </x:c>
      <x:c r="D6287" s="240" t="s">
        <x:v>4007</x:v>
      </x:c>
      <x:c r="E6287" s="240">
        <x:v>1</x:v>
      </x:c>
      <x:c r="F6287" s="280" t="s">
        <x:v>2813</x:v>
      </x:c>
      <x:c r="G6287" s="281" t="str">
        <x:f>IF(MID(F6287,LEN(F6287)-2,1)="1","Earring",IF(MID(F6287,LEN(F6287)-2,1)="2","Necklace",IF(MID(F6287,LEN(F6287)-2,1)="3","Bracelet",IF(MID(F6287,LEN(F6287)-2,1)="4","Ring",IF(MID(F6287,LEN(F6287)-2,1)="5","Anklet","")))))</x:f>
        <x:v>Earring</x:v>
      </x:c>
      <x:c r="H6287" s="281">
        <x:v>1</x:v>
      </x:c>
      <x:c r="I6287" s="495" t="s">
        <x:v>6487</x:v>
      </x:c>
    </x:row>
    <x:row r="6288" spans="3:9">
      <x:c r="C6288" s="241" t="s">
        <x:v>4357</x:v>
      </x:c>
      <x:c r="D6288" s="240" t="str">
        <x:f>IF(MID(C6288,LEN(C6288)-2,1)="1","Earring",IF(MID(C6288,LEN(C6288)-2,1)="2","Necklace",IF(MID(C6288,LEN(C6288)-2,1)="3","Bracelet",IF(MID(C6288,LEN(C6288)-2,1)="4","Ring",IF(MID(C6288,LEN(C6288)-2,1)="5","Anklet","")))))</x:f>
        <x:v>Bracelet</x:v>
      </x:c>
      <x:c r="E6288" s="240">
        <x:v>1</x:v>
      </x:c>
      <x:c r="F6288" s="280" t="s">
        <x:v>2677</x:v>
      </x:c>
      <x:c r="G6288" s="281" t="str">
        <x:f>IF(MID(F6288,LEN(F6288)-2,1)="1","Earring",IF(MID(F6288,LEN(F6288)-2,1)="2","Necklace",IF(MID(F6288,LEN(F6288)-2,1)="3","Bracelet",IF(MID(F6288,LEN(F6288)-2,1)="4","Ring",IF(MID(F6288,LEN(F6288)-2,1)="5","Anklet","")))))</x:f>
        <x:v>Earring</x:v>
      </x:c>
      <x:c r="H6288" s="281">
        <x:v>1</x:v>
      </x:c>
      <x:c r="I6288" s="495"/>
    </x:row>
    <x:row r="6289" spans="3:9">
      <x:c r="C6289" s="241" t="s">
        <x:v>4438</x:v>
      </x:c>
      <x:c r="D6289" s="240" t="s">
        <x:v>7639</x:v>
      </x:c>
      <x:c r="E6289" s="240">
        <x:v>2</x:v>
      </x:c>
      <x:c r="F6289" s="280" t="s">
        <x:v>12485</x:v>
      </x:c>
      <x:c r="G6289" s="281" t="str">
        <x:f>IF(MID(F6289,LEN(F6289)-2,1)="1","Earring",IF(MID(F6289,LEN(F6289)-2,1)="2","Necklace",IF(MID(F6289,LEN(F6289)-2,1)="3","Bracelet",IF(MID(F6289,LEN(F6289)-2,1)="4","Ring",IF(MID(F6289,LEN(F6289)-2,1)="5","Anklet","")))))</x:f>
        <x:v>Earring</x:v>
      </x:c>
      <x:c r="H6289" s="281">
        <x:v>1</x:v>
      </x:c>
      <x:c r="I6289" s="495" t="s">
        <x:v>10339</x:v>
      </x:c>
    </x:row>
    <x:row r="6290" spans="3:9">
      <x:c r="C6290" s="241" t="s">
        <x:v>7636</x:v>
      </x:c>
      <x:c r="D6290" s="240" t="str">
        <x:f>IF(MID(C6290,LEN(C6290)-2,1)="1","Earring",IF(MID(C6290,LEN(C6290)-2,1)="2","Necklace",IF(MID(C6290,LEN(C6290)-2,1)="3","Bracelet",IF(MID(C6290,LEN(C6290)-2,1)="4","Ring",IF(MID(C6290,LEN(C6290)-2,1)="5","Anklet","")))))</x:f>
        <x:v>Earring</x:v>
      </x:c>
      <x:c r="E6290" s="240">
        <x:v>1</x:v>
      </x:c>
      <x:c r="F6290" s="241" t="s">
        <x:v>4538</x:v>
      </x:c>
      <x:c r="G6290" s="240" t="str">
        <x:f>IF(MID(F6290,LEN(F6290)-2,1)="1","Earring",IF(MID(F6290,LEN(F6290)-2,1)="2","Necklace",IF(MID(F6290,LEN(F6290)-2,1)="3","Bracelet",IF(MID(F6290,LEN(F6290)-2,1)="4","Ring",IF(MID(F6290,LEN(F6290)-2,1)="5","Anklet","")))))</x:f>
        <x:v>Earring</x:v>
      </x:c>
      <x:c r="H6290" s="240">
        <x:v>1</x:v>
      </x:c>
      <x:c r="I6290" s="495"/>
    </x:row>
    <x:row r="6291" spans="3:9">
      <x:c r="C6291" s="241" t="s">
        <x:v>2677</x:v>
      </x:c>
      <x:c r="D6291" s="240" t="str">
        <x:f t="shared" ref="D6291:D6294" si="241">IF(MID(C6291,LEN(C6291)-2,1)="1","Earring",IF(MID(C6291,LEN(C6291)-2,1)="2","Necklace",IF(MID(C6291,LEN(C6291)-2,1)="3","Bracelet",IF(MID(C6291,LEN(C6291)-2,1)="4","Ring",IF(MID(C6291,LEN(C6291)-2,1)="5","Anklet","")))))</x:f>
        <x:v>Earring</x:v>
      </x:c>
      <x:c r="E6291" s="240">
        <x:v>1</x:v>
      </x:c>
      <x:c r="F6291" s="241" t="s">
        <x:v>8344</x:v>
      </x:c>
      <x:c r="G6291" s="240" t="s">
        <x:v>4007</x:v>
      </x:c>
      <x:c r="H6291" s="240">
        <x:v>1</x:v>
      </x:c>
      <x:c r="I6291" s="495"/>
    </x:row>
    <x:row r="6292" spans="3:9">
      <x:c r="C6292" s="241" t="s">
        <x:v>12485</x:v>
      </x:c>
      <x:c r="D6292" s="240" t="str">
        <x:f t="shared" si="241"/>
        <x:v>Earring</x:v>
      </x:c>
      <x:c r="E6292" s="240">
        <x:v>1</x:v>
      </x:c>
      <x:c r="F6292" s="280" t="s">
        <x:v>4572</x:v>
      </x:c>
      <x:c r="G6292" s="281" t="str">
        <x:f>IF(MID(F6292,LEN(F6292)-2,1)="1","Earring",IF(MID(F6292,LEN(F6292)-2,1)="2","Necklace",IF(MID(F6292,LEN(F6292)-2,1)="3","Bracelet",IF(MID(F6292,LEN(F6292)-2,1)="4","Ring",IF(MID(F6292,LEN(F6292)-2,1)="5","Anklet","")))))</x:f>
        <x:v>Ring</x:v>
      </x:c>
      <x:c r="H6292" s="281">
        <x:v>1</x:v>
      </x:c>
      <x:c r="I6292" s="495"/>
    </x:row>
    <x:row r="6293" spans="3:9">
      <x:c r="C6293" s="241" t="s">
        <x:v>4538</x:v>
      </x:c>
      <x:c r="D6293" s="240" t="str">
        <x:f t="shared" si="241"/>
        <x:v>Earring</x:v>
      </x:c>
      <x:c r="E6293" s="240">
        <x:v>1</x:v>
      </x:c>
      <x:c r="F6293" s="280" t="s">
        <x:v>8457</x:v>
      </x:c>
      <x:c r="G6293" s="281" t="str">
        <x:f>IF(MID(F6293,LEN(F6293)-2,1)="1","Earring",IF(MID(F6293,LEN(F6293)-2,1)="2","Necklace",IF(MID(F6293,LEN(F6293)-2,1)="3","Bracelet",IF(MID(F6293,LEN(F6293)-2,1)="4","Ring",IF(MID(F6293,LEN(F6293)-2,1)="5","Anklet","")))))</x:f>
        <x:v>Necklace</x:v>
      </x:c>
      <x:c r="H6293" s="281">
        <x:v>1</x:v>
      </x:c>
      <x:c r="I6293" s="495"/>
    </x:row>
    <x:row r="6294" spans="3:9">
      <x:c r="C6294" s="241" t="s">
        <x:v>4351</x:v>
      </x:c>
      <x:c r="D6294" s="240" t="str">
        <x:f t="shared" si="241"/>
        <x:v>Earring</x:v>
      </x:c>
      <x:c r="E6294" s="240">
        <x:v>1</x:v>
      </x:c>
      <x:c r="F6294" s="280" t="s">
        <x:v>6209</x:v>
      </x:c>
      <x:c r="G6294" s="281" t="str">
        <x:f>IF(MID(F6294,LEN(F6294)-2,1)="1","Earring",IF(MID(F6294,LEN(F6294)-2,1)="2","Necklace",IF(MID(F6294,LEN(F6294)-2,1)="3","Bracelet",IF(MID(F6294,LEN(F6294)-2,1)="4","Ring",IF(MID(F6294,LEN(F6294)-2,1)="5","Anklet","")))))</x:f>
        <x:v>Necklace</x:v>
      </x:c>
      <x:c r="H6294" s="281">
        <x:v>1</x:v>
      </x:c>
      <x:c r="I6294" s="495" t="s">
        <x:v>10339</x:v>
      </x:c>
    </x:row>
    <x:row r="6295" spans="3:9">
      <x:c r="C6295" s="241" t="s">
        <x:v>8428</x:v>
      </x:c>
      <x:c r="D6295" s="240" t="s">
        <x:v>9210</x:v>
      </x:c>
      <x:c r="E6295" s="240">
        <x:v>1</x:v>
      </x:c>
      <x:c r="F6295" s="241" t="s">
        <x:v>4351</x:v>
      </x:c>
      <x:c r="G6295" s="240" t="str">
        <x:f>IF(MID(F6295,LEN(F6295)-2,1)="1","Earring",IF(MID(F6295,LEN(F6295)-2,1)="2","Necklace",IF(MID(F6295,LEN(F6295)-2,1)="3","Bracelet",IF(MID(F6295,LEN(F6295)-2,1)="4","Ring",IF(MID(F6295,LEN(F6295)-2,1)="5","Anklet","")))))</x:f>
        <x:v>Earring</x:v>
      </x:c>
      <x:c r="H6295" s="240">
        <x:v>1</x:v>
      </x:c>
      <x:c r="I6295" s="495" t="s">
        <x:v>6487</x:v>
      </x:c>
    </x:row>
    <x:row r="6296" spans="3:9">
      <x:c r="C6296" s="241" t="s">
        <x:v>8457</x:v>
      </x:c>
      <x:c r="D6296" s="240" t="str">
        <x:f t="shared" ref="D6296:D6298" si="242">IF(MID(C6296,LEN(C6296)-2,1)="1","Earring",IF(MID(C6296,LEN(C6296)-2,1)="2","Necklace",IF(MID(C6296,LEN(C6296)-2,1)="3","Bracelet",IF(MID(C6296,LEN(C6296)-2,1)="4","Ring",IF(MID(C6296,LEN(C6296)-2,1)="5","Anklet","")))))</x:f>
        <x:v>Necklace</x:v>
      </x:c>
      <x:c r="E6296" s="240">
        <x:v>1</x:v>
      </x:c>
      <x:c r="F6296" s="241" t="s">
        <x:v>4357</x:v>
      </x:c>
      <x:c r="G6296" s="240" t="str">
        <x:f>IF(MID(F6296,LEN(F6296)-2,1)="1","Earring",IF(MID(F6296,LEN(F6296)-2,1)="2","Necklace",IF(MID(F6296,LEN(F6296)-2,1)="3","Bracelet",IF(MID(F6296,LEN(F6296)-2,1)="4","Ring",IF(MID(F6296,LEN(F6296)-2,1)="5","Anklet","")))))</x:f>
        <x:v>Bracelet</x:v>
      </x:c>
      <x:c r="H6296" s="240">
        <x:v>1</x:v>
      </x:c>
      <x:c r="I6296" s="495"/>
    </x:row>
    <x:row r="6297" spans="3:9">
      <x:c r="C6297" s="241" t="s">
        <x:v>6209</x:v>
      </x:c>
      <x:c r="D6297" s="240" t="str">
        <x:f t="shared" si="242"/>
        <x:v>Necklace</x:v>
      </x:c>
      <x:c r="E6297" s="240">
        <x:v>1</x:v>
      </x:c>
      <x:c r="F6297" s="241" t="s">
        <x:v>4438</x:v>
      </x:c>
      <x:c r="G6297" s="240" t="s">
        <x:v>7639</x:v>
      </x:c>
      <x:c r="H6297" s="240">
        <x:v>2</x:v>
      </x:c>
      <x:c r="I6297" s="495" t="s">
        <x:v>10339</x:v>
      </x:c>
    </x:row>
    <x:row r="6298" spans="3:9">
      <x:c r="C6298" s="241" t="s">
        <x:v>4572</x:v>
      </x:c>
      <x:c r="D6298" s="240" t="str">
        <x:f t="shared" si="242"/>
        <x:v>Ring</x:v>
      </x:c>
      <x:c r="E6298" s="240">
        <x:v>1</x:v>
      </x:c>
      <x:c r="F6298" s="241" t="s">
        <x:v>8428</x:v>
      </x:c>
      <x:c r="G6298" s="240" t="s">
        <x:v>9210</x:v>
      </x:c>
      <x:c r="H6298" s="240">
        <x:v>1</x:v>
      </x:c>
      <x:c r="I6298" s="495"/>
    </x:row>
    <x:row r="6299" spans="5:5">
      <x:c r="E6299" s="240">
        <x:f>SUM(E6287:E6298)</x:f>
        <x:v>13</x:v>
      </x:c>
    </x:row>
    <x:row r="6300" spans="1:9">
      <x:c r="A6300" s="232">
        <x:v>46158</x:v>
      </x:c>
      <x:c r="B6300" s="499" t="s">
        <x:v>10312</x:v>
      </x:c>
      <x:c r="C6300" s="241" t="s">
        <x:v>4365</x:v>
      </x:c>
      <x:c r="D6300" s="240" t="s">
        <x:v>4007</x:v>
      </x:c>
      <x:c r="E6300" s="240">
        <x:v>1</x:v>
      </x:c>
      <x:c r="F6300" s="241" t="s">
        <x:v>11892</x:v>
      </x:c>
      <x:c r="G6300" s="240" t="str">
        <x:f>IF(MID(F6300,LEN(F6300)-2,1)="1","Earring",IF(MID(F6300,LEN(F6300)-2,1)="2","Necklace",IF(MID(F6300,LEN(F6300)-2,1)="3","Bracelet",IF(MID(F6300,LEN(F6300)-2,1)="4","Ring",IF(MID(F6300,LEN(F6300)-2,1)="5","Anklet","")))))</x:f>
        <x:v>Ring</x:v>
      </x:c>
      <x:c r="H6300" s="240">
        <x:v>1</x:v>
      </x:c>
      <x:c r="I6300" s="495"/>
    </x:row>
    <x:row r="6301" spans="3:9">
      <x:c r="C6301" s="241" t="s">
        <x:v>4383</x:v>
      </x:c>
      <x:c r="D6301" s="240" t="str">
        <x:f t="shared" ref="D6301:D6309" si="243">IF(MID(C6301,LEN(C6301)-2,1)="1","Earring",IF(MID(C6301,LEN(C6301)-2,1)="2","Necklace",IF(MID(C6301,LEN(C6301)-2,1)="3","Bracelet",IF(MID(C6301,LEN(C6301)-2,1)="4","Ring",IF(MID(C6301,LEN(C6301)-2,1)="5","Anklet","")))))</x:f>
        <x:v>Bracelet</x:v>
      </x:c>
      <x:c r="E6301" s="240">
        <x:v>1</x:v>
      </x:c>
      <x:c r="F6301" s="280" t="s">
        <x:v>7643</x:v>
      </x:c>
      <x:c r="G6301" s="281" t="str">
        <x:f>IF(MID(F6301,LEN(F6301)-2,1)="1","Earring",IF(MID(F6301,LEN(F6301)-2,1)="2","Necklace",IF(MID(F6301,LEN(F6301)-2,1)="3","Bracelet",IF(MID(F6301,LEN(F6301)-2,1)="4","Ring",IF(MID(F6301,LEN(F6301)-2,1)="5","Anklet","")))))</x:f>
        <x:v>Necklace</x:v>
      </x:c>
      <x:c r="H6301" s="281">
        <x:v>1</x:v>
      </x:c>
      <x:c r="I6301" s="495" t="s">
        <x:v>10339</x:v>
      </x:c>
    </x:row>
    <x:row r="6302" spans="3:9">
      <x:c r="C6302" s="241" t="s">
        <x:v>8486</x:v>
      </x:c>
      <x:c r="D6302" s="240" t="str">
        <x:f t="shared" si="243"/>
        <x:v>Bracelet</x:v>
      </x:c>
      <x:c r="E6302" s="240">
        <x:v>1</x:v>
      </x:c>
      <x:c r="F6302" s="280" t="s">
        <x:v>4383</x:v>
      </x:c>
      <x:c r="G6302" s="281" t="str">
        <x:f>IF(MID(F6302,LEN(F6302)-2,1)="1","Earring",IF(MID(F6302,LEN(F6302)-2,1)="2","Necklace",IF(MID(F6302,LEN(F6302)-2,1)="3","Bracelet",IF(MID(F6302,LEN(F6302)-2,1)="4","Ring",IF(MID(F6302,LEN(F6302)-2,1)="5","Anklet","")))))</x:f>
        <x:v>Bracelet</x:v>
      </x:c>
      <x:c r="H6302" s="281">
        <x:v>1</x:v>
      </x:c>
      <x:c r="I6302" s="495" t="s">
        <x:v>6487</x:v>
      </x:c>
    </x:row>
    <x:row r="6303" spans="3:9">
      <x:c r="C6303" s="241" t="s">
        <x:v>9295</x:v>
      </x:c>
      <x:c r="D6303" s="240" t="str">
        <x:f t="shared" si="243"/>
        <x:v>Bracelet</x:v>
      </x:c>
      <x:c r="E6303" s="240">
        <x:v>1</x:v>
      </x:c>
      <x:c r="F6303" s="241" t="s">
        <x:v>8486</x:v>
      </x:c>
      <x:c r="G6303" s="240" t="str">
        <x:f>IF(MID(F6303,LEN(F6303)-2,1)="1","Earring",IF(MID(F6303,LEN(F6303)-2,1)="2","Necklace",IF(MID(F6303,LEN(F6303)-2,1)="3","Bracelet",IF(MID(F6303,LEN(F6303)-2,1)="4","Ring",IF(MID(F6303,LEN(F6303)-2,1)="5","Anklet","")))))</x:f>
        <x:v>Bracelet</x:v>
      </x:c>
      <x:c r="H6303" s="240">
        <x:v>1</x:v>
      </x:c>
      <x:c r="I6303" s="495"/>
    </x:row>
    <x:row r="6304" spans="3:9">
      <x:c r="C6304" s="241" t="s">
        <x:v>8971</x:v>
      </x:c>
      <x:c r="D6304" s="240" t="str">
        <x:f t="shared" si="243"/>
        <x:v>Earring</x:v>
      </x:c>
      <x:c r="E6304" s="240">
        <x:v>1</x:v>
      </x:c>
      <x:c r="F6304" s="241" t="s">
        <x:v>8482</x:v>
      </x:c>
      <x:c r="G6304" s="240" t="str">
        <x:f>IF(MID(F6304,LEN(F6304)-2,1)="1","Earring",IF(MID(F6304,LEN(F6304)-2,1)="2","Necklace",IF(MID(F6304,LEN(F6304)-2,1)="3","Bracelet",IF(MID(F6304,LEN(F6304)-2,1)="4","Ring",IF(MID(F6304,LEN(F6304)-2,1)="5","Anklet","")))))</x:f>
        <x:v>Ring</x:v>
      </x:c>
      <x:c r="H6304" s="240">
        <x:v>1</x:v>
      </x:c>
      <x:c r="I6304" s="495" t="s">
        <x:v>10339</x:v>
      </x:c>
    </x:row>
    <x:row r="6305" spans="3:9">
      <x:c r="C6305" s="241" t="s">
        <x:v>6152</x:v>
      </x:c>
      <x:c r="D6305" s="240" t="str">
        <x:f t="shared" si="243"/>
        <x:v>Necklace</x:v>
      </x:c>
      <x:c r="E6305" s="240">
        <x:v>1</x:v>
      </x:c>
      <x:c r="F6305" s="280" t="s">
        <x:v>2059</x:v>
      </x:c>
      <x:c r="G6305" s="281" t="str">
        <x:f>IF(MID(F6305,LEN(F6305)-2,1)="1","Earring",IF(MID(F6305,LEN(F6305)-2,1)="2","Necklace",IF(MID(F6305,LEN(F6305)-2,1)="3","Bracelet",IF(MID(F6305,LEN(F6305)-2,1)="4","Ring",IF(MID(F6305,LEN(F6305)-2,1)="5","Anklet","")))))</x:f>
        <x:v>Necklace</x:v>
      </x:c>
      <x:c r="H6305" s="281">
        <x:v>1</x:v>
      </x:c>
      <x:c r="I6305" s="495" t="s">
        <x:v>10339</x:v>
      </x:c>
    </x:row>
    <x:row r="6306" spans="3:9">
      <x:c r="C6306" s="241" t="s">
        <x:v>2059</x:v>
      </x:c>
      <x:c r="D6306" s="240" t="str">
        <x:f t="shared" si="243"/>
        <x:v>Necklace</x:v>
      </x:c>
      <x:c r="E6306" s="240">
        <x:v>1</x:v>
      </x:c>
      <x:c r="F6306" s="280" t="s">
        <x:v>8971</x:v>
      </x:c>
      <x:c r="G6306" s="281" t="str">
        <x:f>IF(MID(F6306,LEN(F6306)-2,1)="1","Earring",IF(MID(F6306,LEN(F6306)-2,1)="2","Necklace",IF(MID(F6306,LEN(F6306)-2,1)="3","Bracelet",IF(MID(F6306,LEN(F6306)-2,1)="4","Ring",IF(MID(F6306,LEN(F6306)-2,1)="5","Anklet","")))))</x:f>
        <x:v>Earring</x:v>
      </x:c>
      <x:c r="H6306" s="281">
        <x:v>1</x:v>
      </x:c>
      <x:c r="I6306" s="495"/>
    </x:row>
    <x:row r="6307" spans="3:9">
      <x:c r="C6307" s="241" t="s">
        <x:v>2357</x:v>
      </x:c>
      <x:c r="D6307" s="240" t="str">
        <x:f t="shared" si="243"/>
        <x:v>Necklace</x:v>
      </x:c>
      <x:c r="E6307" s="240">
        <x:v>1</x:v>
      </x:c>
      <x:c r="F6307" s="280" t="s">
        <x:v>2357</x:v>
      </x:c>
      <x:c r="G6307" s="281" t="str">
        <x:f>IF(MID(F6307,LEN(F6307)-2,1)="1","Earring",IF(MID(F6307,LEN(F6307)-2,1)="2","Necklace",IF(MID(F6307,LEN(F6307)-2,1)="3","Bracelet",IF(MID(F6307,LEN(F6307)-2,1)="4","Ring",IF(MID(F6307,LEN(F6307)-2,1)="5","Anklet","")))))</x:f>
        <x:v>Necklace</x:v>
      </x:c>
      <x:c r="H6307" s="281">
        <x:v>1</x:v>
      </x:c>
      <x:c r="I6307" s="495"/>
    </x:row>
    <x:row r="6308" spans="3:9">
      <x:c r="C6308" s="241" t="s">
        <x:v>11386</x:v>
      </x:c>
      <x:c r="D6308" s="240" t="str">
        <x:f t="shared" si="243"/>
        <x:v>Ring</x:v>
      </x:c>
      <x:c r="E6308" s="240">
        <x:v>1</x:v>
      </x:c>
      <x:c r="F6308" s="241" t="s">
        <x:v>9295</x:v>
      </x:c>
      <x:c r="G6308" s="240" t="str">
        <x:f>IF(MID(F6308,LEN(F6308)-2,1)="1","Earring",IF(MID(F6308,LEN(F6308)-2,1)="2","Necklace",IF(MID(F6308,LEN(F6308)-2,1)="3","Bracelet",IF(MID(F6308,LEN(F6308)-2,1)="4","Ring",IF(MID(F6308,LEN(F6308)-2,1)="5","Anklet","")))))</x:f>
        <x:v>Bracelet</x:v>
      </x:c>
      <x:c r="H6308" s="240">
        <x:v>1</x:v>
      </x:c>
      <x:c r="I6308" s="495"/>
    </x:row>
    <x:row r="6309" spans="3:9">
      <x:c r="C6309" s="241" t="s">
        <x:v>8482</x:v>
      </x:c>
      <x:c r="D6309" s="240" t="str">
        <x:f t="shared" si="243"/>
        <x:v>Ring</x:v>
      </x:c>
      <x:c r="E6309" s="240">
        <x:v>1</x:v>
      </x:c>
      <x:c r="F6309" s="241" t="s">
        <x:v>4365</x:v>
      </x:c>
      <x:c r="G6309" s="240" t="s">
        <x:v>4007</x:v>
      </x:c>
      <x:c r="H6309" s="240">
        <x:v>1</x:v>
      </x:c>
      <x:c r="I6309" s="495"/>
    </x:row>
    <x:row r="6310" spans="5:5">
      <x:c r="E6310" s="240">
        <x:f>SUM(E6300:E6309)</x:f>
        <x:v>10</x:v>
      </x:c>
    </x:row>
    <x:row r="6311" spans="1:9">
      <x:c r="A6311" s="232">
        <x:v>46159</x:v>
      </x:c>
      <x:c r="B6311" s="499" t="s">
        <x:v>10367</x:v>
      </x:c>
      <x:c r="C6311" s="241" t="s">
        <x:v>4389</x:v>
      </x:c>
      <x:c r="D6311" s="240" t="s">
        <x:v>4007</x:v>
      </x:c>
      <x:c r="E6311" s="240">
        <x:v>1</x:v>
      </x:c>
      <x:c r="F6311" s="280" t="s">
        <x:v>4528</x:v>
      </x:c>
      <x:c r="G6311" s="281" t="str">
        <x:f>IF(MID(F6311,LEN(F6311)-2,1)="1","Earring",IF(MID(F6311,LEN(F6311)-2,1)="2","Necklace",IF(MID(F6311,LEN(F6311)-2,1)="3","Bracelet",IF(MID(F6311,LEN(F6311)-2,1)="4","Ring",IF(MID(F6311,LEN(F6311)-2,1)="5","Anklet","")))))</x:f>
        <x:v>Necklace</x:v>
      </x:c>
      <x:c r="H6311" s="281">
        <x:v>1</x:v>
      </x:c>
      <x:c r="I6311" s="495" t="s">
        <x:v>10339</x:v>
      </x:c>
    </x:row>
    <x:row r="6312" spans="3:9">
      <x:c r="C6312" s="241" t="s">
        <x:v>1943</x:v>
      </x:c>
      <x:c r="D6312" s="240" t="s">
        <x:v>4007</x:v>
      </x:c>
      <x:c r="E6312" s="240">
        <x:v>1</x:v>
      </x:c>
      <x:c r="F6312" s="280" t="s">
        <x:v>4389</x:v>
      </x:c>
      <x:c r="G6312" s="281" t="s">
        <x:v>4007</x:v>
      </x:c>
      <x:c r="H6312" s="281">
        <x:v>1</x:v>
      </x:c>
      <x:c r="I6312" s="495" t="s">
        <x:v>10339</x:v>
      </x:c>
    </x:row>
    <x:row r="6313" spans="3:9">
      <x:c r="C6313" s="241" t="s">
        <x:v>11294</x:v>
      </x:c>
      <x:c r="D6313" s="240" t="s">
        <x:v>4007</x:v>
      </x:c>
      <x:c r="E6313" s="240">
        <x:v>1</x:v>
      </x:c>
      <x:c r="F6313" s="280" t="s">
        <x:v>4568</x:v>
      </x:c>
      <x:c r="G6313" s="281" t="str">
        <x:f>IF(MID(F6313,LEN(F6313)-2,1)="1","Earring",IF(MID(F6313,LEN(F6313)-2,1)="2","Necklace",IF(MID(F6313,LEN(F6313)-2,1)="3","Bracelet",IF(MID(F6313,LEN(F6313)-2,1)="4","Ring",IF(MID(F6313,LEN(F6313)-2,1)="5","Anklet","")))))</x:f>
        <x:v>Bracelet</x:v>
      </x:c>
      <x:c r="H6313" s="281">
        <x:v>1</x:v>
      </x:c>
      <x:c r="I6313" s="495" t="s">
        <x:v>6487</x:v>
      </x:c>
    </x:row>
    <x:row r="6314" spans="3:9">
      <x:c r="C6314" s="241" t="s">
        <x:v>6098</x:v>
      </x:c>
      <x:c r="D6314" s="240" t="s">
        <x:v>4007</x:v>
      </x:c>
      <x:c r="E6314" s="240">
        <x:v>1</x:v>
      </x:c>
      <x:c r="F6314" s="241" t="s">
        <x:v>6122</x:v>
      </x:c>
      <x:c r="G6314" s="240" t="str">
        <x:f>IF(MID(F6314,LEN(F6314)-2,1)="1","Earring",IF(MID(F6314,LEN(F6314)-2,1)="2","Necklace",IF(MID(F6314,LEN(F6314)-2,1)="3","Bracelet",IF(MID(F6314,LEN(F6314)-2,1)="4","Ring",IF(MID(F6314,LEN(F6314)-2,1)="5","Anklet","")))))</x:f>
        <x:v>Bracelet</x:v>
      </x:c>
      <x:c r="H6314" s="240">
        <x:v>1</x:v>
      </x:c>
      <x:c r="I6314" s="495" t="s">
        <x:v>10339</x:v>
      </x:c>
    </x:row>
    <x:row r="6315" spans="3:9">
      <x:c r="C6315" s="241" t="s">
        <x:v>4568</x:v>
      </x:c>
      <x:c r="D6315" s="240" t="str">
        <x:f t="shared" ref="D6315:D6321" si="244">IF(MID(C6315,LEN(C6315)-2,1)="1","Earring",IF(MID(C6315,LEN(C6315)-2,1)="2","Necklace",IF(MID(C6315,LEN(C6315)-2,1)="3","Bracelet",IF(MID(C6315,LEN(C6315)-2,1)="4","Ring",IF(MID(C6315,LEN(C6315)-2,1)="5","Anklet","")))))</x:f>
        <x:v>Bracelet</x:v>
      </x:c>
      <x:c r="E6315" s="240">
        <x:v>1</x:v>
      </x:c>
      <x:c r="F6315" s="241" t="s">
        <x:v>1943</x:v>
      </x:c>
      <x:c r="G6315" s="240" t="s">
        <x:v>4007</x:v>
      </x:c>
      <x:c r="H6315" s="240">
        <x:v>1</x:v>
      </x:c>
      <x:c r="I6315" s="495" t="s">
        <x:v>6487</x:v>
      </x:c>
    </x:row>
    <x:row r="6316" spans="3:9">
      <x:c r="C6316" s="241" t="s">
        <x:v>6122</x:v>
      </x:c>
      <x:c r="D6316" s="240" t="str">
        <x:f t="shared" si="244"/>
        <x:v>Bracelet</x:v>
      </x:c>
      <x:c r="E6316" s="240">
        <x:v>1</x:v>
      </x:c>
      <x:c r="F6316" s="241" t="s">
        <x:v>11294</x:v>
      </x:c>
      <x:c r="G6316" s="240" t="s">
        <x:v>4007</x:v>
      </x:c>
      <x:c r="H6316" s="240">
        <x:v>1</x:v>
      </x:c>
      <x:c r="I6316" s="495" t="s">
        <x:v>6487</x:v>
      </x:c>
    </x:row>
    <x:row r="6317" spans="3:9">
      <x:c r="C6317" s="241" t="s">
        <x:v>7534</x:v>
      </x:c>
      <x:c r="D6317" s="240" t="str">
        <x:f t="shared" si="244"/>
        <x:v>Bracelet</x:v>
      </x:c>
      <x:c r="E6317" s="240">
        <x:v>1</x:v>
      </x:c>
      <x:c r="F6317" s="241" t="s">
        <x:v>7534</x:v>
      </x:c>
      <x:c r="G6317" s="240" t="str">
        <x:f>IF(MID(F6317,LEN(F6317)-2,1)="1","Earring",IF(MID(F6317,LEN(F6317)-2,1)="2","Necklace",IF(MID(F6317,LEN(F6317)-2,1)="3","Bracelet",IF(MID(F6317,LEN(F6317)-2,1)="4","Ring",IF(MID(F6317,LEN(F6317)-2,1)="5","Anklet","")))))</x:f>
        <x:v>Bracelet</x:v>
      </x:c>
      <x:c r="H6317" s="240">
        <x:v>1</x:v>
      </x:c>
      <x:c r="I6317" s="495"/>
    </x:row>
    <x:row r="6318" spans="3:9">
      <x:c r="C6318" s="241" t="s">
        <x:v>11939</x:v>
      </x:c>
      <x:c r="D6318" s="240" t="str">
        <x:f t="shared" si="244"/>
        <x:v>Bracelet</x:v>
      </x:c>
      <x:c r="E6318" s="240">
        <x:v>1</x:v>
      </x:c>
      <x:c r="F6318" s="280" t="s">
        <x:v>8033</x:v>
      </x:c>
      <x:c r="G6318" s="281" t="str">
        <x:f>IF(MID(F6318,LEN(F6318)-2,1)="1","Earring",IF(MID(F6318,LEN(F6318)-2,1)="2","Necklace",IF(MID(F6318,LEN(F6318)-2,1)="3","Bracelet",IF(MID(F6318,LEN(F6318)-2,1)="4","Ring",IF(MID(F6318,LEN(F6318)-2,1)="5","Anklet","")))))</x:f>
        <x:v>Necklace</x:v>
      </x:c>
      <x:c r="H6318" s="281">
        <x:v>1</x:v>
      </x:c>
      <x:c r="I6318" s="495" t="s">
        <x:v>10339</x:v>
      </x:c>
    </x:row>
    <x:row r="6319" spans="3:9">
      <x:c r="C6319" s="241" t="s">
        <x:v>6116</x:v>
      </x:c>
      <x:c r="D6319" s="240" t="str">
        <x:f t="shared" si="244"/>
        <x:v>Bracelet</x:v>
      </x:c>
      <x:c r="E6319" s="240">
        <x:v>1</x:v>
      </x:c>
      <x:c r="F6319" s="280" t="s">
        <x:v>11939</x:v>
      </x:c>
      <x:c r="G6319" s="281" t="str">
        <x:f>IF(MID(F6319,LEN(F6319)-2,1)="1","Earring",IF(MID(F6319,LEN(F6319)-2,1)="2","Necklace",IF(MID(F6319,LEN(F6319)-2,1)="3","Bracelet",IF(MID(F6319,LEN(F6319)-2,1)="4","Ring",IF(MID(F6319,LEN(F6319)-2,1)="5","Anklet","")))))</x:f>
        <x:v>Bracelet</x:v>
      </x:c>
      <x:c r="H6319" s="281">
        <x:v>1</x:v>
      </x:c>
      <x:c r="I6319" s="495"/>
    </x:row>
    <x:row r="6320" spans="3:9">
      <x:c r="C6320" s="241" t="s">
        <x:v>6024</x:v>
      </x:c>
      <x:c r="D6320" s="240" t="str">
        <x:f t="shared" si="244"/>
        <x:v>Bracelet</x:v>
      </x:c>
      <x:c r="E6320" s="240">
        <x:v>1</x:v>
      </x:c>
      <x:c r="F6320" s="241" t="s">
        <x:v>6116</x:v>
      </x:c>
      <x:c r="G6320" s="240" t="str">
        <x:f>IF(MID(F6320,LEN(F6320)-2,1)="1","Earring",IF(MID(F6320,LEN(F6320)-2,1)="2","Necklace",IF(MID(F6320,LEN(F6320)-2,1)="3","Bracelet",IF(MID(F6320,LEN(F6320)-2,1)="4","Ring",IF(MID(F6320,LEN(F6320)-2,1)="5","Anklet","")))))</x:f>
        <x:v>Bracelet</x:v>
      </x:c>
      <x:c r="H6320" s="240">
        <x:v>1</x:v>
      </x:c>
      <x:c r="I6320" s="495"/>
    </x:row>
    <x:row r="6321" spans="3:9">
      <x:c r="C6321" s="241" t="s">
        <x:v>6221</x:v>
      </x:c>
      <x:c r="D6321" s="240" t="str">
        <x:f t="shared" si="244"/>
        <x:v>Bracelet</x:v>
      </x:c>
      <x:c r="E6321" s="240">
        <x:v>1</x:v>
      </x:c>
      <x:c r="F6321" s="241" t="s">
        <x:v>6024</x:v>
      </x:c>
      <x:c r="G6321" s="240" t="str">
        <x:f>IF(MID(F6321,LEN(F6321)-2,1)="1","Earring",IF(MID(F6321,LEN(F6321)-2,1)="2","Necklace",IF(MID(F6321,LEN(F6321)-2,1)="3","Bracelet",IF(MID(F6321,LEN(F6321)-2,1)="4","Ring",IF(MID(F6321,LEN(F6321)-2,1)="5","Anklet","")))))</x:f>
        <x:v>Bracelet</x:v>
      </x:c>
      <x:c r="H6321" s="240">
        <x:v>1</x:v>
      </x:c>
      <x:c r="I6321" s="495" t="s">
        <x:v>10339</x:v>
      </x:c>
    </x:row>
    <x:row r="6322" spans="3:9">
      <x:c r="C6322" s="241" t="s">
        <x:v>8496</x:v>
      </x:c>
      <x:c r="D6322" s="240" t="s">
        <x:v>7639</x:v>
      </x:c>
      <x:c r="E6322" s="240">
        <x:v>1</x:v>
      </x:c>
      <x:c r="F6322" s="280" t="s">
        <x:v>8436</x:v>
      </x:c>
      <x:c r="G6322" s="281" t="str">
        <x:f>IF(MID(F6322,LEN(F6322)-2,1)="1","Earring",IF(MID(F6322,LEN(F6322)-2,1)="2","Necklace",IF(MID(F6322,LEN(F6322)-2,1)="3","Bracelet",IF(MID(F6322,LEN(F6322)-2,1)="4","Ring",IF(MID(F6322,LEN(F6322)-2,1)="5","Anklet","")))))</x:f>
        <x:v>Ring</x:v>
      </x:c>
      <x:c r="H6322" s="281">
        <x:v>1</x:v>
      </x:c>
      <x:c r="I6322" s="495" t="s">
        <x:v>6487</x:v>
      </x:c>
    </x:row>
    <x:row r="6323" spans="3:9">
      <x:c r="C6323" s="241" t="s">
        <x:v>8428</x:v>
      </x:c>
      <x:c r="D6323" s="240" t="s">
        <x:v>9210</x:v>
      </x:c>
      <x:c r="E6323" s="240">
        <x:v>1</x:v>
      </x:c>
      <x:c r="F6323" s="280" t="s">
        <x:v>6098</x:v>
      </x:c>
      <x:c r="G6323" s="281" t="s">
        <x:v>4007</x:v>
      </x:c>
      <x:c r="H6323" s="281">
        <x:v>1</x:v>
      </x:c>
      <x:c r="I6323" s="495"/>
    </x:row>
    <x:row r="6324" spans="3:9">
      <x:c r="C6324" s="241" t="s">
        <x:v>4528</x:v>
      </x:c>
      <x:c r="D6324" s="240" t="str">
        <x:f t="shared" ref="D6324:D6326" si="245">IF(MID(C6324,LEN(C6324)-2,1)="1","Earring",IF(MID(C6324,LEN(C6324)-2,1)="2","Necklace",IF(MID(C6324,LEN(C6324)-2,1)="3","Bracelet",IF(MID(C6324,LEN(C6324)-2,1)="4","Ring",IF(MID(C6324,LEN(C6324)-2,1)="5","Anklet","")))))</x:f>
        <x:v>Necklace</x:v>
      </x:c>
      <x:c r="E6324" s="240">
        <x:v>1</x:v>
      </x:c>
      <x:c r="F6324" s="241" t="s">
        <x:v>6221</x:v>
      </x:c>
      <x:c r="G6324" s="240" t="str">
        <x:f>IF(MID(F6324,LEN(F6324)-2,1)="1","Earring",IF(MID(F6324,LEN(F6324)-2,1)="2","Necklace",IF(MID(F6324,LEN(F6324)-2,1)="3","Bracelet",IF(MID(F6324,LEN(F6324)-2,1)="4","Ring",IF(MID(F6324,LEN(F6324)-2,1)="5","Anklet","")))))</x:f>
        <x:v>Bracelet</x:v>
      </x:c>
      <x:c r="H6324" s="240">
        <x:v>1</x:v>
      </x:c>
      <x:c r="I6324" s="495" t="s">
        <x:v>6487</x:v>
      </x:c>
    </x:row>
    <x:row r="6325" spans="3:9">
      <x:c r="C6325" s="241" t="s">
        <x:v>8033</x:v>
      </x:c>
      <x:c r="D6325" s="240" t="str">
        <x:f t="shared" si="245"/>
        <x:v>Necklace</x:v>
      </x:c>
      <x:c r="E6325" s="240">
        <x:v>1</x:v>
      </x:c>
      <x:c r="F6325" s="241" t="s">
        <x:v>8496</x:v>
      </x:c>
      <x:c r="G6325" s="240" t="s">
        <x:v>7639</x:v>
      </x:c>
      <x:c r="H6325" s="240">
        <x:v>1</x:v>
      </x:c>
      <x:c r="I6325" s="495" t="s">
        <x:v>6487</x:v>
      </x:c>
    </x:row>
    <x:row r="6326" spans="3:9">
      <x:c r="C6326" s="241" t="s">
        <x:v>8436</x:v>
      </x:c>
      <x:c r="D6326" s="240" t="str">
        <x:f t="shared" si="245"/>
        <x:v>Ring</x:v>
      </x:c>
      <x:c r="E6326" s="240">
        <x:v>1</x:v>
      </x:c>
      <x:c r="F6326" s="241" t="s">
        <x:v>8428</x:v>
      </x:c>
      <x:c r="G6326" s="240" t="s">
        <x:v>9210</x:v>
      </x:c>
      <x:c r="H6326" s="240">
        <x:v>1</x:v>
      </x:c>
      <x:c r="I6326" s="495"/>
    </x:row>
    <x:row r="6327" spans="5:5">
      <x:c r="E6327" s="240">
        <x:f>SUM(E6311:E6326)</x:f>
        <x:v>16</x:v>
      </x:c>
    </x:row>
    <x:row r="6328" spans="1:9">
      <x:c r="A6328" s="232">
        <x:v>46160</x:v>
      </x:c>
      <x:c r="B6328" s="499" t="s">
        <x:v>10315</x:v>
      </x:c>
      <x:c r="C6328" s="241" t="s">
        <x:v>5854</x:v>
      </x:c>
      <x:c r="D6328" s="240" t="str">
        <x:f t="shared" ref="D6328:D6337" si="246">IF(MID(C6328,LEN(C6328)-2,1)="1","Earring",IF(MID(C6328,LEN(C6328)-2,1)="2","Necklace",IF(MID(C6328,LEN(C6328)-2,1)="3","Bracelet",IF(MID(C6328,LEN(C6328)-2,1)="4","Ring",IF(MID(C6328,LEN(C6328)-2,1)="5","Anklet","")))))</x:f>
        <x:v>Bracelet</x:v>
      </x:c>
      <x:c r="E6328" s="240">
        <x:v>1</x:v>
      </x:c>
      <x:c r="F6328" s="241" t="s">
        <x:v>5631</x:v>
      </x:c>
      <x:c r="G6328" s="240" t="str">
        <x:f>IF(MID(F6328,LEN(F6328)-2,1)="1","Earring",IF(MID(F6328,LEN(F6328)-2,1)="2","Necklace",IF(MID(F6328,LEN(F6328)-2,1)="3","Bracelet",IF(MID(F6328,LEN(F6328)-2,1)="4","Ring",IF(MID(F6328,LEN(F6328)-2,1)="5","Anklet","")))))</x:f>
        <x:v>Bracelet</x:v>
      </x:c>
      <x:c r="H6328" s="240">
        <x:v>1</x:v>
      </x:c>
      <x:c r="I6328" s="495"/>
    </x:row>
    <x:row r="6329" spans="3:9">
      <x:c r="C6329" s="241" t="s">
        <x:v>4568</x:v>
      </x:c>
      <x:c r="D6329" s="240" t="str">
        <x:f t="shared" si="246"/>
        <x:v>Bracelet</x:v>
      </x:c>
      <x:c r="E6329" s="240">
        <x:v>1</x:v>
      </x:c>
      <x:c r="F6329" s="241" t="s">
        <x:v>6193</x:v>
      </x:c>
      <x:c r="G6329" s="240" t="str">
        <x:f>IF(MID(F6329,LEN(F6329)-2,1)="1","Earring",IF(MID(F6329,LEN(F6329)-2,1)="2","Necklace",IF(MID(F6329,LEN(F6329)-2,1)="3","Bracelet",IF(MID(F6329,LEN(F6329)-2,1)="4","Ring",IF(MID(F6329,LEN(F6329)-2,1)="5","Anklet","")))))</x:f>
        <x:v>Ring</x:v>
      </x:c>
      <x:c r="H6329" s="240">
        <x:v>1</x:v>
      </x:c>
      <x:c r="I6329" s="495"/>
    </x:row>
    <x:row r="6330" spans="3:9">
      <x:c r="C6330" s="241" t="s">
        <x:v>6100</x:v>
      </x:c>
      <x:c r="D6330" s="240" t="str">
        <x:f t="shared" si="246"/>
        <x:v>Earring</x:v>
      </x:c>
      <x:c r="E6330" s="240">
        <x:v>1</x:v>
      </x:c>
      <x:c r="F6330" s="241" t="s">
        <x:v>4568</x:v>
      </x:c>
      <x:c r="G6330" s="240" t="str">
        <x:f>IF(MID(F6330,LEN(F6330)-2,1)="1","Earring",IF(MID(F6330,LEN(F6330)-2,1)="2","Necklace",IF(MID(F6330,LEN(F6330)-2,1)="3","Bracelet",IF(MID(F6330,LEN(F6330)-2,1)="4","Ring",IF(MID(F6330,LEN(F6330)-2,1)="5","Anklet","")))))</x:f>
        <x:v>Bracelet</x:v>
      </x:c>
      <x:c r="H6330" s="240">
        <x:v>1</x:v>
      </x:c>
      <x:c r="I6330" s="495" t="s">
        <x:v>10339</x:v>
      </x:c>
    </x:row>
    <x:row r="6331" spans="3:9">
      <x:c r="C6331" s="241" t="s">
        <x:v>2065</x:v>
      </x:c>
      <x:c r="D6331" s="240" t="str">
        <x:f t="shared" si="246"/>
        <x:v>Earring</x:v>
      </x:c>
      <x:c r="E6331" s="240">
        <x:v>1</x:v>
      </x:c>
      <x:c r="F6331" s="241" t="s">
        <x:v>1985</x:v>
      </x:c>
      <x:c r="G6331" s="240" t="str">
        <x:f>IF(MID(F6331,LEN(F6331)-2,1)="1","Earring",IF(MID(F6331,LEN(F6331)-2,1)="2","Necklace",IF(MID(F6331,LEN(F6331)-2,1)="3","Bracelet",IF(MID(F6331,LEN(F6331)-2,1)="4","Ring",IF(MID(F6331,LEN(F6331)-2,1)="5","Anklet","")))))</x:f>
        <x:v>Ring</x:v>
      </x:c>
      <x:c r="H6331" s="240">
        <x:v>1</x:v>
      </x:c>
      <x:c r="I6331" s="495"/>
    </x:row>
    <x:row r="6332" spans="3:9">
      <x:c r="C6332" s="241" t="s">
        <x:v>6138</x:v>
      </x:c>
      <x:c r="D6332" s="240" t="str">
        <x:f t="shared" si="246"/>
        <x:v>Earring</x:v>
      </x:c>
      <x:c r="E6332" s="240">
        <x:v>1</x:v>
      </x:c>
      <x:c r="F6332" s="241" t="s">
        <x:v>11476</x:v>
      </x:c>
      <x:c r="G6332" s="240" t="str">
        <x:f>IF(MID(F6332,LEN(F6332)-2,1)="1","Earring",IF(MID(F6332,LEN(F6332)-2,1)="2","Necklace",IF(MID(F6332,LEN(F6332)-2,1)="3","Bracelet",IF(MID(F6332,LEN(F6332)-2,1)="4","Ring",IF(MID(F6332,LEN(F6332)-2,1)="5","Anklet","")))))</x:f>
        <x:v>Ring</x:v>
      </x:c>
      <x:c r="H6332" s="240">
        <x:v>1</x:v>
      </x:c>
      <x:c r="I6332" s="495" t="s">
        <x:v>6487</x:v>
      </x:c>
    </x:row>
    <x:row r="6333" spans="1:9" s="240" customFormat="1">
      <x:c r="A6333" s="243"/>
      <x:c r="B6333" s="276"/>
      <x:c r="C6333" s="241" t="s">
        <x:v>9223</x:v>
      </x:c>
      <x:c r="D6333" s="240" t="str">
        <x:f t="shared" si="246"/>
        <x:v>Earring</x:v>
      </x:c>
      <x:c r="E6333" s="240">
        <x:v>1</x:v>
      </x:c>
      <x:c r="F6333" s="241" t="s">
        <x:v>1965</x:v>
      </x:c>
      <x:c r="G6333" s="240" t="str">
        <x:f>IF(MID(F6333,LEN(F6333)-2,1)="1","Earring",IF(MID(F6333,LEN(F6333)-2,1)="2","Necklace",IF(MID(F6333,LEN(F6333)-2,1)="3","Bracelet",IF(MID(F6333,LEN(F6333)-2,1)="4","Ring",IF(MID(F6333,LEN(F6333)-2,1)="5","Anklet","")))))</x:f>
        <x:v>Necklace</x:v>
      </x:c>
      <x:c r="H6333" s="240">
        <x:v>1</x:v>
      </x:c>
      <x:c r="I6333" s="495" t="s">
        <x:v>6487</x:v>
      </x:c>
    </x:row>
    <x:row r="6334" spans="1:9" s="240" customFormat="1">
      <x:c r="A6334" s="243"/>
      <x:c r="B6334" s="276"/>
      <x:c r="C6334" s="241" t="s">
        <x:v>1965</x:v>
      </x:c>
      <x:c r="D6334" s="240" t="str">
        <x:f t="shared" si="246"/>
        <x:v>Necklace</x:v>
      </x:c>
      <x:c r="E6334" s="240">
        <x:v>1</x:v>
      </x:c>
      <x:c r="F6334" s="241" t="s">
        <x:v>6100</x:v>
      </x:c>
      <x:c r="G6334" s="240" t="str">
        <x:f>IF(MID(F6334,LEN(F6334)-2,1)="1","Earring",IF(MID(F6334,LEN(F6334)-2,1)="2","Necklace",IF(MID(F6334,LEN(F6334)-2,1)="3","Bracelet",IF(MID(F6334,LEN(F6334)-2,1)="4","Ring",IF(MID(F6334,LEN(F6334)-2,1)="5","Anklet","")))))</x:f>
        <x:v>Earring</x:v>
      </x:c>
      <x:c r="H6334" s="240">
        <x:v>1</x:v>
      </x:c>
      <x:c r="I6334" s="495" t="s">
        <x:v>10339</x:v>
      </x:c>
    </x:row>
    <x:row r="6335" spans="1:9" s="240" customFormat="1">
      <x:c r="A6335" s="243"/>
      <x:c r="B6335" s="276"/>
      <x:c r="C6335" s="241" t="s">
        <x:v>6193</x:v>
      </x:c>
      <x:c r="D6335" s="240" t="str">
        <x:f t="shared" si="246"/>
        <x:v>Ring</x:v>
      </x:c>
      <x:c r="E6335" s="240">
        <x:v>1</x:v>
      </x:c>
      <x:c r="F6335" s="241" t="s">
        <x:v>2065</x:v>
      </x:c>
      <x:c r="G6335" s="240" t="str">
        <x:f>IF(MID(F6335,LEN(F6335)-2,1)="1","Earring",IF(MID(F6335,LEN(F6335)-2,1)="2","Necklace",IF(MID(F6335,LEN(F6335)-2,1)="3","Bracelet",IF(MID(F6335,LEN(F6335)-2,1)="4","Ring",IF(MID(F6335,LEN(F6335)-2,1)="5","Anklet","")))))</x:f>
        <x:v>Earring</x:v>
      </x:c>
      <x:c r="H6335" s="240">
        <x:v>1</x:v>
      </x:c>
      <x:c r="I6335" s="495"/>
    </x:row>
    <x:row r="6336" spans="1:9" s="240" customFormat="1">
      <x:c r="A6336" s="243"/>
      <x:c r="B6336" s="276"/>
      <x:c r="C6336" s="241" t="s">
        <x:v>1985</x:v>
      </x:c>
      <x:c r="D6336" s="240" t="str">
        <x:f t="shared" si="246"/>
        <x:v>Ring</x:v>
      </x:c>
      <x:c r="E6336" s="240">
        <x:v>1</x:v>
      </x:c>
      <x:c r="F6336" s="241" t="s">
        <x:v>6138</x:v>
      </x:c>
      <x:c r="G6336" s="240" t="str">
        <x:f>IF(MID(F6336,LEN(F6336)-2,1)="1","Earring",IF(MID(F6336,LEN(F6336)-2,1)="2","Necklace",IF(MID(F6336,LEN(F6336)-2,1)="3","Bracelet",IF(MID(F6336,LEN(F6336)-2,1)="4","Ring",IF(MID(F6336,LEN(F6336)-2,1)="5","Anklet","")))))</x:f>
        <x:v>Earring</x:v>
      </x:c>
      <x:c r="H6336" s="240">
        <x:v>1</x:v>
      </x:c>
      <x:c r="I6336" s="495" t="s">
        <x:v>10339</x:v>
      </x:c>
    </x:row>
    <x:row r="6337" spans="1:9" s="240" customFormat="1">
      <x:c r="A6337" s="243"/>
      <x:c r="B6337" s="276"/>
      <x:c r="C6337" s="241" t="s">
        <x:v>11476</x:v>
      </x:c>
      <x:c r="D6337" s="240" t="str">
        <x:f t="shared" si="246"/>
        <x:v>Ring</x:v>
      </x:c>
      <x:c r="E6337" s="240">
        <x:v>1</x:v>
      </x:c>
      <x:c r="F6337" s="241" t="s">
        <x:v>9223</x:v>
      </x:c>
      <x:c r="G6337" s="240" t="str">
        <x:f>IF(MID(F6337,LEN(F6337)-2,1)="1","Earring",IF(MID(F6337,LEN(F6337)-2,1)="2","Necklace",IF(MID(F6337,LEN(F6337)-2,1)="3","Bracelet",IF(MID(F6337,LEN(F6337)-2,1)="4","Ring",IF(MID(F6337,LEN(F6337)-2,1)="5","Anklet","")))))</x:f>
        <x:v>Earring</x:v>
      </x:c>
      <x:c r="H6337" s="240">
        <x:v>1</x:v>
      </x:c>
      <x:c r="I6337" s="495"/>
    </x:row>
    <x:row r="6338" spans="1:6" s="240" customFormat="1">
      <x:c r="A6338" s="243"/>
      <x:c r="B6338" s="276"/>
      <x:c r="C6338" s="241"/>
      <x:c r="E6338" s="240">
        <x:f>SUM(E6328:E6337)</x:f>
        <x:v>10</x:v>
      </x:c>
      <x:c r="F6338" s="241"/>
    </x:row>
    <x:row r="6339" spans="1:9">
      <x:c r="A6339" s="232">
        <x:v>46161</x:v>
      </x:c>
      <x:c r="B6339" s="499" t="s">
        <x:v>10377</x:v>
      </x:c>
      <x:c r="C6339" s="241" t="s">
        <x:v>6098</x:v>
      </x:c>
      <x:c r="D6339" s="240" t="s">
        <x:v>4007</x:v>
      </x:c>
      <x:c r="E6339" s="240">
        <x:v>1</x:v>
      </x:c>
      <x:c r="F6339" s="280" t="s">
        <x:v>6102</x:v>
      </x:c>
      <x:c r="G6339" s="281" t="str">
        <x:f>IF(MID(F6339,LEN(F6339)-2,1)="1","Earring",IF(MID(F6339,LEN(F6339)-2,1)="2","Necklace",IF(MID(F6339,LEN(F6339)-2,1)="3","Bracelet",IF(MID(F6339,LEN(F6339)-2,1)="4","Ring",IF(MID(F6339,LEN(F6339)-2,1)="5","Anklet","")))))</x:f>
        <x:v>Earring</x:v>
      </x:c>
      <x:c r="H6339" s="281">
        <x:v>1</x:v>
      </x:c>
      <x:c r="I6339" s="495"/>
    </x:row>
    <x:row r="6340" spans="3:9">
      <x:c r="C6340" s="241" t="s">
        <x:v>4340</x:v>
      </x:c>
      <x:c r="D6340" s="240" t="s">
        <x:v>4007</x:v>
      </x:c>
      <x:c r="E6340" s="240">
        <x:v>1</x:v>
      </x:c>
      <x:c r="F6340" s="241" t="s">
        <x:v>8538</x:v>
      </x:c>
      <x:c r="G6340" s="240" t="str">
        <x:f>IF(MID(F6340,LEN(F6340)-2,1)="1","Earring",IF(MID(F6340,LEN(F6340)-2,1)="2","Necklace",IF(MID(F6340,LEN(F6340)-2,1)="3","Bracelet",IF(MID(F6340,LEN(F6340)-2,1)="4","Ring",IF(MID(F6340,LEN(F6340)-2,1)="5","Anklet","")))))</x:f>
        <x:v>Earring</x:v>
      </x:c>
      <x:c r="H6340" s="240">
        <x:v>1</x:v>
      </x:c>
      <x:c r="I6340" s="495"/>
    </x:row>
    <x:row r="6341" spans="3:9">
      <x:c r="C6341" s="241" t="s">
        <x:v>4394</x:v>
      </x:c>
      <x:c r="D6341" s="240" t="str">
        <x:f t="shared" ref="D6341:D6348" si="247">IF(MID(C6341,LEN(C6341)-2,1)="1","Earring",IF(MID(C6341,LEN(C6341)-2,1)="2","Necklace",IF(MID(C6341,LEN(C6341)-2,1)="3","Bracelet",IF(MID(C6341,LEN(C6341)-2,1)="4","Ring",IF(MID(C6341,LEN(C6341)-2,1)="5","Anklet","")))))</x:f>
        <x:v>Bracelet</x:v>
      </x:c>
      <x:c r="E6341" s="240">
        <x:v>1</x:v>
      </x:c>
      <x:c r="F6341" s="241" t="s">
        <x:v>4394</x:v>
      </x:c>
      <x:c r="G6341" s="240" t="str">
        <x:f>IF(MID(F6341,LEN(F6341)-2,1)="1","Earring",IF(MID(F6341,LEN(F6341)-2,1)="2","Necklace",IF(MID(F6341,LEN(F6341)-2,1)="3","Bracelet",IF(MID(F6341,LEN(F6341)-2,1)="4","Ring",IF(MID(F6341,LEN(F6341)-2,1)="5","Anklet","")))))</x:f>
        <x:v>Bracelet</x:v>
      </x:c>
      <x:c r="H6341" s="240">
        <x:v>1</x:v>
      </x:c>
      <x:c r="I6341" s="495"/>
    </x:row>
    <x:row r="6342" spans="3:9">
      <x:c r="C6342" s="241" t="s">
        <x:v>6102</x:v>
      </x:c>
      <x:c r="D6342" s="240" t="str">
        <x:f t="shared" si="247"/>
        <x:v>Earring</x:v>
      </x:c>
      <x:c r="E6342" s="240">
        <x:v>1</x:v>
      </x:c>
      <x:c r="F6342" s="241" t="s">
        <x:v>9072</x:v>
      </x:c>
      <x:c r="G6342" s="240" t="str">
        <x:f>IF(MID(F6342,LEN(F6342)-2,1)="1","Earring",IF(MID(F6342,LEN(F6342)-2,1)="2","Necklace",IF(MID(F6342,LEN(F6342)-2,1)="3","Bracelet",IF(MID(F6342,LEN(F6342)-2,1)="4","Ring",IF(MID(F6342,LEN(F6342)-2,1)="5","Anklet","")))))</x:f>
        <x:v>Ring</x:v>
      </x:c>
      <x:c r="H6342" s="240">
        <x:v>1</x:v>
      </x:c>
      <x:c r="I6342" s="495"/>
    </x:row>
    <x:row r="6343" spans="3:9">
      <x:c r="C6343" s="241" t="s">
        <x:v>8538</x:v>
      </x:c>
      <x:c r="D6343" s="240" t="str">
        <x:f t="shared" si="247"/>
        <x:v>Earring</x:v>
      </x:c>
      <x:c r="E6343" s="240">
        <x:v>1</x:v>
      </x:c>
      <x:c r="F6343" s="241" t="s">
        <x:v>11180</x:v>
      </x:c>
      <x:c r="G6343" s="240" t="str">
        <x:f>IF(MID(F6343,LEN(F6343)-2,1)="1","Earring",IF(MID(F6343,LEN(F6343)-2,1)="2","Necklace",IF(MID(F6343,LEN(F6343)-2,1)="3","Bracelet",IF(MID(F6343,LEN(F6343)-2,1)="4","Ring",IF(MID(F6343,LEN(F6343)-2,1)="5","Anklet","")))))</x:f>
        <x:v>Earring</x:v>
      </x:c>
      <x:c r="H6343" s="240">
        <x:v>1</x:v>
      </x:c>
      <x:c r="I6343" s="495" t="s">
        <x:v>10339</x:v>
      </x:c>
    </x:row>
    <x:row r="6344" spans="3:9">
      <x:c r="C6344" s="241" t="s">
        <x:v>11180</x:v>
      </x:c>
      <x:c r="D6344" s="240" t="str">
        <x:f t="shared" si="247"/>
        <x:v>Earring</x:v>
      </x:c>
      <x:c r="E6344" s="240">
        <x:v>1</x:v>
      </x:c>
      <x:c r="F6344" s="280" t="s">
        <x:v>6098</x:v>
      </x:c>
      <x:c r="G6344" s="281" t="s">
        <x:v>4007</x:v>
      </x:c>
      <x:c r="H6344" s="281">
        <x:v>1</x:v>
      </x:c>
      <x:c r="I6344" s="495"/>
    </x:row>
    <x:row r="6345" spans="3:9">
      <x:c r="C6345" s="241" t="s">
        <x:v>9276</x:v>
      </x:c>
      <x:c r="D6345" s="240" t="str">
        <x:f t="shared" si="247"/>
        <x:v>Necklace</x:v>
      </x:c>
      <x:c r="E6345" s="240">
        <x:v>1</x:v>
      </x:c>
      <x:c r="F6345" s="241" t="s">
        <x:v>8941</x:v>
      </x:c>
      <x:c r="G6345" s="240" t="str">
        <x:f>IF(MID(F6345,LEN(F6345)-2,1)="1","Earring",IF(MID(F6345,LEN(F6345)-2,1)="2","Necklace",IF(MID(F6345,LEN(F6345)-2,1)="3","Bracelet",IF(MID(F6345,LEN(F6345)-2,1)="4","Ring",IF(MID(F6345,LEN(F6345)-2,1)="5","Anklet","")))))</x:f>
        <x:v>Necklace</x:v>
      </x:c>
      <x:c r="H6345" s="240">
        <x:v>1</x:v>
      </x:c>
      <x:c r="I6345" s="495" t="s">
        <x:v>6487</x:v>
      </x:c>
    </x:row>
    <x:row r="6346" spans="3:9">
      <x:c r="C6346" s="241" t="s">
        <x:v>8941</x:v>
      </x:c>
      <x:c r="D6346" s="240" t="str">
        <x:f t="shared" si="247"/>
        <x:v>Necklace</x:v>
      </x:c>
      <x:c r="E6346" s="240">
        <x:v>1</x:v>
      </x:c>
      <x:c r="F6346" s="241" t="s">
        <x:v>4340</x:v>
      </x:c>
      <x:c r="G6346" s="240" t="s">
        <x:v>4007</x:v>
      </x:c>
      <x:c r="H6346" s="240">
        <x:v>1</x:v>
      </x:c>
      <x:c r="I6346" s="495"/>
    </x:row>
    <x:row r="6347" spans="3:9">
      <x:c r="C6347" s="241" t="s">
        <x:v>9072</x:v>
      </x:c>
      <x:c r="D6347" s="240" t="str">
        <x:f t="shared" si="247"/>
        <x:v>Ring</x:v>
      </x:c>
      <x:c r="E6347" s="240">
        <x:v>1</x:v>
      </x:c>
      <x:c r="F6347" s="241" t="s">
        <x:v>9318</x:v>
      </x:c>
      <x:c r="G6347" s="240" t="str">
        <x:f>IF(MID(F6347,LEN(F6347)-2,1)="1","Earring",IF(MID(F6347,LEN(F6347)-2,1)="2","Necklace",IF(MID(F6347,LEN(F6347)-2,1)="3","Bracelet",IF(MID(F6347,LEN(F6347)-2,1)="4","Ring",IF(MID(F6347,LEN(F6347)-2,1)="5","Anklet","")))))</x:f>
        <x:v>Ring</x:v>
      </x:c>
      <x:c r="H6347" s="240">
        <x:v>1</x:v>
      </x:c>
      <x:c r="I6347" s="495"/>
    </x:row>
    <x:row r="6348" spans="3:9">
      <x:c r="C6348" s="241" t="s">
        <x:v>9318</x:v>
      </x:c>
      <x:c r="D6348" s="240" t="str">
        <x:f t="shared" si="247"/>
        <x:v>Ring</x:v>
      </x:c>
      <x:c r="E6348" s="240">
        <x:v>1</x:v>
      </x:c>
      <x:c r="F6348" s="241" t="s">
        <x:v>9276</x:v>
      </x:c>
      <x:c r="G6348" s="240" t="str">
        <x:f>IF(MID(F6348,LEN(F6348)-2,1)="1","Earring",IF(MID(F6348,LEN(F6348)-2,1)="2","Necklace",IF(MID(F6348,LEN(F6348)-2,1)="3","Bracelet",IF(MID(F6348,LEN(F6348)-2,1)="4","Ring",IF(MID(F6348,LEN(F6348)-2,1)="5","Anklet","")))))</x:f>
        <x:v>Necklace</x:v>
      </x:c>
      <x:c r="H6348" s="240">
        <x:v>1</x:v>
      </x:c>
      <x:c r="I6348" s="495"/>
    </x:row>
    <x:row r="6349" spans="5:5">
      <x:c r="E6349" s="240">
        <x:f>SUM(E6339:E6348)</x:f>
        <x:v>10</x:v>
      </x:c>
    </x:row>
    <x:row r="6350" spans="1:9">
      <x:c r="A6350" s="232">
        <x:v>46162</x:v>
      </x:c>
      <x:c r="B6350" s="499" t="s">
        <x:v>10352</x:v>
      </x:c>
      <x:c r="C6350" s="241" t="s">
        <x:v>8074</x:v>
      </x:c>
      <x:c r="D6350" s="240" t="str">
        <x:f t="shared" ref="D6350:D6356" si="248">IF(MID(C6350,LEN(C6350)-2,1)="1","Earring",IF(MID(C6350,LEN(C6350)-2,1)="2","Necklace",IF(MID(C6350,LEN(C6350)-2,1)="3","Bracelet",IF(MID(C6350,LEN(C6350)-2,1)="4","Ring",IF(MID(C6350,LEN(C6350)-2,1)="5","Anklet","")))))</x:f>
        <x:v>Bracelet</x:v>
      </x:c>
      <x:c r="E6350" s="240">
        <x:v>1</x:v>
      </x:c>
      <x:c r="F6350" s="280" t="s">
        <x:v>11303</x:v>
      </x:c>
      <x:c r="G6350" s="281" t="str">
        <x:f>IF(MID(F6350,LEN(F6350)-2,1)="1","Earring",IF(MID(F6350,LEN(F6350)-2,1)="2","Necklace",IF(MID(F6350,LEN(F6350)-2,1)="3","Bracelet",IF(MID(F6350,LEN(F6350)-2,1)="4","Ring",IF(MID(F6350,LEN(F6350)-2,1)="5","Anklet","")))))</x:f>
        <x:v>Bracelet</x:v>
      </x:c>
      <x:c r="H6350" s="281">
        <x:v>1</x:v>
      </x:c>
      <x:c r="I6350" s="495" t="s">
        <x:v>10339</x:v>
      </x:c>
    </x:row>
    <x:row r="6351" spans="3:9">
      <x:c r="C6351" s="241" t="s">
        <x:v>6184</x:v>
      </x:c>
      <x:c r="D6351" s="240" t="str">
        <x:f t="shared" si="248"/>
        <x:v>Earring</x:v>
      </x:c>
      <x:c r="E6351" s="240">
        <x:v>1</x:v>
      </x:c>
      <x:c r="F6351" s="241" t="s">
        <x:v>9078</x:v>
      </x:c>
      <x:c r="G6351" s="240" t="str">
        <x:f>IF(MID(F6351,LEN(F6351)-2,1)="1","Earring",IF(MID(F6351,LEN(F6351)-2,1)="2","Necklace",IF(MID(F6351,LEN(F6351)-2,1)="3","Bracelet",IF(MID(F6351,LEN(F6351)-2,1)="4","Ring",IF(MID(F6351,LEN(F6351)-2,1)="5","Anklet","")))))</x:f>
        <x:v>Necklace</x:v>
      </x:c>
      <x:c r="H6351" s="240">
        <x:v>1</x:v>
      </x:c>
      <x:c r="I6351" s="495" t="s">
        <x:v>6487</x:v>
      </x:c>
    </x:row>
    <x:row r="6352" spans="3:9">
      <x:c r="C6352" s="241" t="s">
        <x:v>4501</x:v>
      </x:c>
      <x:c r="D6352" s="240" t="str">
        <x:f t="shared" si="248"/>
        <x:v>Earring</x:v>
      </x:c>
      <x:c r="E6352" s="240">
        <x:v>1</x:v>
      </x:c>
      <x:c r="F6352" s="241" t="s">
        <x:v>6184</x:v>
      </x:c>
      <x:c r="G6352" s="240" t="str">
        <x:f>IF(MID(F6352,LEN(F6352)-2,1)="1","Earring",IF(MID(F6352,LEN(F6352)-2,1)="2","Necklace",IF(MID(F6352,LEN(F6352)-2,1)="3","Bracelet",IF(MID(F6352,LEN(F6352)-2,1)="4","Ring",IF(MID(F6352,LEN(F6352)-2,1)="5","Anklet","")))))</x:f>
        <x:v>Earring</x:v>
      </x:c>
      <x:c r="H6352" s="240">
        <x:v>1</x:v>
      </x:c>
      <x:c r="I6352" s="495"/>
    </x:row>
    <x:row r="6353" spans="3:9">
      <x:c r="C6353" s="241" t="s">
        <x:v>8916</x:v>
      </x:c>
      <x:c r="D6353" s="240" t="str">
        <x:f t="shared" si="248"/>
        <x:v>Earring</x:v>
      </x:c>
      <x:c r="E6353" s="240">
        <x:v>1</x:v>
      </x:c>
      <x:c r="F6353" s="241" t="s">
        <x:v>7740</x:v>
      </x:c>
      <x:c r="G6353" s="240" t="str">
        <x:f>IF(MID(F6353,LEN(F6353)-2,1)="1","Earring",IF(MID(F6353,LEN(F6353)-2,1)="2","Necklace",IF(MID(F6353,LEN(F6353)-2,1)="3","Bracelet",IF(MID(F6353,LEN(F6353)-2,1)="4","Ring",IF(MID(F6353,LEN(F6353)-2,1)="5","Anklet","")))))</x:f>
        <x:v>Necklace</x:v>
      </x:c>
      <x:c r="H6353" s="240">
        <x:v>1</x:v>
      </x:c>
      <x:c r="I6353" s="495" t="s">
        <x:v>6487</x:v>
      </x:c>
    </x:row>
    <x:row r="6354" spans="3:9">
      <x:c r="C6354" s="241" t="s">
        <x:v>9078</x:v>
      </x:c>
      <x:c r="D6354" s="240" t="str">
        <x:f t="shared" si="248"/>
        <x:v>Necklace</x:v>
      </x:c>
      <x:c r="E6354" s="240">
        <x:v>1</x:v>
      </x:c>
      <x:c r="F6354" s="280" t="s">
        <x:v>4501</x:v>
      </x:c>
      <x:c r="G6354" s="281" t="str">
        <x:f>IF(MID(F6354,LEN(F6354)-2,1)="1","Earring",IF(MID(F6354,LEN(F6354)-2,1)="2","Necklace",IF(MID(F6354,LEN(F6354)-2,1)="3","Bracelet",IF(MID(F6354,LEN(F6354)-2,1)="4","Ring",IF(MID(F6354,LEN(F6354)-2,1)="5","Anklet","")))))</x:f>
        <x:v>Earring</x:v>
      </x:c>
      <x:c r="H6354" s="281">
        <x:v>1</x:v>
      </x:c>
      <x:c r="I6354" s="495"/>
    </x:row>
    <x:row r="6355" spans="3:9">
      <x:c r="C6355" s="241" t="s">
        <x:v>7740</x:v>
      </x:c>
      <x:c r="D6355" s="240" t="str">
        <x:f t="shared" si="248"/>
        <x:v>Necklace</x:v>
      </x:c>
      <x:c r="E6355" s="240">
        <x:v>1</x:v>
      </x:c>
      <x:c r="F6355" s="241" t="s">
        <x:v>8916</x:v>
      </x:c>
      <x:c r="G6355" s="240" t="str">
        <x:f>IF(MID(F6355,LEN(F6355)-2,1)="1","Earring",IF(MID(F6355,LEN(F6355)-2,1)="2","Necklace",IF(MID(F6355,LEN(F6355)-2,1)="3","Bracelet",IF(MID(F6355,LEN(F6355)-2,1)="4","Ring",IF(MID(F6355,LEN(F6355)-2,1)="5","Anklet","")))))</x:f>
        <x:v>Earring</x:v>
      </x:c>
      <x:c r="H6355" s="240">
        <x:v>1</x:v>
      </x:c>
      <x:c r="I6355" s="495"/>
    </x:row>
    <x:row r="6356" spans="3:9">
      <x:c r="C6356" s="241" t="s">
        <x:v>9276</x:v>
      </x:c>
      <x:c r="D6356" s="240" t="str">
        <x:f t="shared" si="248"/>
        <x:v>Necklace</x:v>
      </x:c>
      <x:c r="E6356" s="240">
        <x:v>1</x:v>
      </x:c>
      <x:c r="F6356" s="241" t="s">
        <x:v>9276</x:v>
      </x:c>
      <x:c r="G6356" s="240" t="str">
        <x:f>IF(MID(F6356,LEN(F6356)-2,1)="1","Earring",IF(MID(F6356,LEN(F6356)-2,1)="2","Necklace",IF(MID(F6356,LEN(F6356)-2,1)="3","Bracelet",IF(MID(F6356,LEN(F6356)-2,1)="4","Ring",IF(MID(F6356,LEN(F6356)-2,1)="5","Anklet","")))))</x:f>
        <x:v>Necklace</x:v>
      </x:c>
      <x:c r="H6356" s="240">
        <x:v>1</x:v>
      </x:c>
      <x:c r="I6356" s="495"/>
    </x:row>
    <x:row r="6357" spans="5:5">
      <x:c r="E6357" s="240">
        <x:f>SUM(E6350:E6356)</x:f>
        <x:v>7</x:v>
      </x:c>
    </x:row>
    <x:row r="6358" spans="1:9">
      <x:c r="A6358" s="232">
        <x:v>46163</x:v>
      </x:c>
      <x:c r="B6358" s="499" t="s">
        <x:v>10335</x:v>
      </x:c>
      <x:c r="C6358" s="241" t="s">
        <x:v>12605</x:v>
      </x:c>
      <x:c r="D6358" s="240" t="s">
        <x:v>4007</x:v>
      </x:c>
      <x:c r="E6358" s="240">
        <x:v>1</x:v>
      </x:c>
      <x:c r="F6358" s="280" t="s">
        <x:v>2342</x:v>
      </x:c>
      <x:c r="G6358" s="281" t="s">
        <x:v>4007</x:v>
      </x:c>
      <x:c r="H6358" s="281">
        <x:v>1</x:v>
      </x:c>
      <x:c r="I6358" s="495" t="s">
        <x:v>6487</x:v>
      </x:c>
    </x:row>
    <x:row r="6359" spans="3:9">
      <x:c r="C6359" s="241" t="s">
        <x:v>2118</x:v>
      </x:c>
      <x:c r="D6359" s="240" t="s">
        <x:v>4007</x:v>
      </x:c>
      <x:c r="E6359" s="240">
        <x:v>1</x:v>
      </x:c>
      <x:c r="F6359" s="241" t="s">
        <x:v>2118</x:v>
      </x:c>
      <x:c r="G6359" s="240" t="s">
        <x:v>4007</x:v>
      </x:c>
      <x:c r="H6359" s="240">
        <x:v>1</x:v>
      </x:c>
      <x:c r="I6359" s="495" t="s">
        <x:v>6487</x:v>
      </x:c>
    </x:row>
    <x:row r="6360" spans="3:9">
      <x:c r="C6360" s="241" t="s">
        <x:v>4563</x:v>
      </x:c>
      <x:c r="D6360" s="240" t="s">
        <x:v>4007</x:v>
      </x:c>
      <x:c r="E6360" s="240">
        <x:v>1</x:v>
      </x:c>
      <x:c r="F6360" s="241" t="s">
        <x:v>4409</x:v>
      </x:c>
      <x:c r="G6360" s="240" t="str">
        <x:f>IF(MID(F6360,LEN(F6360)-2,1)="1","Earring",IF(MID(F6360,LEN(F6360)-2,1)="2","Necklace",IF(MID(F6360,LEN(F6360)-2,1)="3","Bracelet",IF(MID(F6360,LEN(F6360)-2,1)="4","Ring",IF(MID(F6360,LEN(F6360)-2,1)="5","Anklet","")))))</x:f>
        <x:v>Earring</x:v>
      </x:c>
      <x:c r="H6360" s="240">
        <x:v>1</x:v>
      </x:c>
      <x:c r="I6360" s="495" t="s">
        <x:v>6487</x:v>
      </x:c>
    </x:row>
    <x:row r="6361" spans="3:9">
      <x:c r="C6361" s="241" t="s">
        <x:v>2608</x:v>
      </x:c>
      <x:c r="D6361" s="240" t="s">
        <x:v>4007</x:v>
      </x:c>
      <x:c r="E6361" s="240">
        <x:v>1</x:v>
      </x:c>
      <x:c r="F6361" s="241" t="s">
        <x:v>9083</x:v>
      </x:c>
      <x:c r="G6361" s="240" t="str">
        <x:f>IF(MID(F6361,LEN(F6361)-2,1)="1","Earring",IF(MID(F6361,LEN(F6361)-2,1)="2","Necklace",IF(MID(F6361,LEN(F6361)-2,1)="3","Bracelet",IF(MID(F6361,LEN(F6361)-2,1)="4","Ring",IF(MID(F6361,LEN(F6361)-2,1)="5","Anklet","")))))</x:f>
        <x:v>Earring</x:v>
      </x:c>
      <x:c r="H6361" s="240">
        <x:v>1</x:v>
      </x:c>
      <x:c r="I6361" s="495" t="s">
        <x:v>6487</x:v>
      </x:c>
    </x:row>
    <x:row r="6362" spans="3:9">
      <x:c r="C6362" s="241" t="s">
        <x:v>4338</x:v>
      </x:c>
      <x:c r="D6362" s="240" t="s">
        <x:v>4007</x:v>
      </x:c>
      <x:c r="E6362" s="240">
        <x:v>1</x:v>
      </x:c>
      <x:c r="F6362" s="280" t="s">
        <x:v>4563</x:v>
      </x:c>
      <x:c r="G6362" s="281" t="s">
        <x:v>4007</x:v>
      </x:c>
      <x:c r="H6362" s="281">
        <x:v>1</x:v>
      </x:c>
      <x:c r="I6362" s="495" t="s">
        <x:v>6487</x:v>
      </x:c>
    </x:row>
    <x:row r="6363" spans="3:9">
      <x:c r="C6363" s="241" t="s">
        <x:v>4409</x:v>
      </x:c>
      <x:c r="D6363" s="240" t="str">
        <x:f t="shared" ref="D6363:D6374" si="249">IF(MID(C6363,LEN(C6363)-2,1)="1","Earring",IF(MID(C6363,LEN(C6363)-2,1)="2","Necklace",IF(MID(C6363,LEN(C6363)-2,1)="3","Bracelet",IF(MID(C6363,LEN(C6363)-2,1)="4","Ring",IF(MID(C6363,LEN(C6363)-2,1)="5","Anklet","")))))</x:f>
        <x:v>Earring</x:v>
      </x:c>
      <x:c r="E6363" s="240">
        <x:v>1</x:v>
      </x:c>
      <x:c r="F6363" s="280" t="s">
        <x:v>12649</x:v>
      </x:c>
      <x:c r="G6363" s="281" t="str">
        <x:f>IF(MID(F6363,LEN(F6363)-2,1)="1","Earring",IF(MID(F6363,LEN(F6363)-2,1)="2","Necklace",IF(MID(F6363,LEN(F6363)-2,1)="3","Bracelet",IF(MID(F6363,LEN(F6363)-2,1)="4","Ring",IF(MID(F6363,LEN(F6363)-2,1)="5","Anklet","")))))</x:f>
        <x:v>Earring</x:v>
      </x:c>
      <x:c r="H6363" s="281">
        <x:v>1</x:v>
      </x:c>
      <x:c r="I6363" s="495" t="s">
        <x:v>10339</x:v>
      </x:c>
    </x:row>
    <x:row r="6364" spans="3:9">
      <x:c r="C6364" s="241" t="s">
        <x:v>9083</x:v>
      </x:c>
      <x:c r="D6364" s="240" t="str">
        <x:f t="shared" si="249"/>
        <x:v>Earring</x:v>
      </x:c>
      <x:c r="E6364" s="240">
        <x:v>1</x:v>
      </x:c>
      <x:c r="F6364" s="280" t="s">
        <x:v>5890</x:v>
      </x:c>
      <x:c r="G6364" s="281" t="str">
        <x:f>IF(MID(F6364,LEN(F6364)-2,1)="1","Earring",IF(MID(F6364,LEN(F6364)-2,1)="2","Necklace",IF(MID(F6364,LEN(F6364)-2,1)="3","Bracelet",IF(MID(F6364,LEN(F6364)-2,1)="4","Ring",IF(MID(F6364,LEN(F6364)-2,1)="5","Anklet","")))))</x:f>
        <x:v>Earring</x:v>
      </x:c>
      <x:c r="H6364" s="281">
        <x:v>1</x:v>
      </x:c>
      <x:c r="I6364" s="495"/>
    </x:row>
    <x:row r="6365" spans="3:9">
      <x:c r="C6365" s="241" t="s">
        <x:v>12649</x:v>
      </x:c>
      <x:c r="D6365" s="240" t="str">
        <x:f t="shared" si="249"/>
        <x:v>Earring</x:v>
      </x:c>
      <x:c r="E6365" s="240">
        <x:v>1</x:v>
      </x:c>
      <x:c r="F6365" s="241" t="s">
        <x:v>8546</x:v>
      </x:c>
      <x:c r="G6365" s="240" t="str">
        <x:f>IF(MID(F6365,LEN(F6365)-2,1)="1","Earring",IF(MID(F6365,LEN(F6365)-2,1)="2","Necklace",IF(MID(F6365,LEN(F6365)-2,1)="3","Bracelet",IF(MID(F6365,LEN(F6365)-2,1)="4","Ring",IF(MID(F6365,LEN(F6365)-2,1)="5","Anklet","")))))</x:f>
        <x:v>Earring</x:v>
      </x:c>
      <x:c r="H6365" s="240">
        <x:v>1</x:v>
      </x:c>
      <x:c r="I6365" s="495" t="s">
        <x:v>10339</x:v>
      </x:c>
    </x:row>
    <x:row r="6366" spans="3:9">
      <x:c r="C6366" s="241" t="s">
        <x:v>5890</x:v>
      </x:c>
      <x:c r="D6366" s="240" t="str">
        <x:f t="shared" si="249"/>
        <x:v>Earring</x:v>
      </x:c>
      <x:c r="E6366" s="240">
        <x:v>1</x:v>
      </x:c>
      <x:c r="F6366" s="241" t="s">
        <x:v>6215</x:v>
      </x:c>
      <x:c r="G6366" s="240" t="str">
        <x:f>IF(MID(F6366,LEN(F6366)-2,1)="1","Earring",IF(MID(F6366,LEN(F6366)-2,1)="2","Necklace",IF(MID(F6366,LEN(F6366)-2,1)="3","Bracelet",IF(MID(F6366,LEN(F6366)-2,1)="4","Ring",IF(MID(F6366,LEN(F6366)-2,1)="5","Anklet","")))))</x:f>
        <x:v>Earring</x:v>
      </x:c>
      <x:c r="H6366" s="240">
        <x:v>1</x:v>
      </x:c>
      <x:c r="I6366" s="495"/>
    </x:row>
    <x:row r="6367" spans="3:9">
      <x:c r="C6367" s="241" t="s">
        <x:v>8546</x:v>
      </x:c>
      <x:c r="D6367" s="240" t="str">
        <x:f t="shared" si="249"/>
        <x:v>Earring</x:v>
      </x:c>
      <x:c r="E6367" s="240">
        <x:v>1</x:v>
      </x:c>
      <x:c r="F6367" s="241" t="s">
        <x:v>4599</x:v>
      </x:c>
      <x:c r="G6367" s="240" t="str">
        <x:f>IF(MID(F6367,LEN(F6367)-2,1)="1","Earring",IF(MID(F6367,LEN(F6367)-2,1)="2","Necklace",IF(MID(F6367,LEN(F6367)-2,1)="3","Bracelet",IF(MID(F6367,LEN(F6367)-2,1)="4","Ring",IF(MID(F6367,LEN(F6367)-2,1)="5","Anklet","")))))</x:f>
        <x:v>Earring</x:v>
      </x:c>
      <x:c r="H6367" s="240">
        <x:v>1</x:v>
      </x:c>
      <x:c r="I6367" s="495" t="s">
        <x:v>6487</x:v>
      </x:c>
    </x:row>
    <x:row r="6368" spans="3:9">
      <x:c r="C6368" s="241" t="s">
        <x:v>6215</x:v>
      </x:c>
      <x:c r="D6368" s="240" t="str">
        <x:f t="shared" si="249"/>
        <x:v>Earring</x:v>
      </x:c>
      <x:c r="E6368" s="240">
        <x:v>1</x:v>
      </x:c>
      <x:c r="F6368" s="280" t="s">
        <x:v>2608</x:v>
      </x:c>
      <x:c r="G6368" s="281" t="s">
        <x:v>4007</x:v>
      </x:c>
      <x:c r="H6368" s="281">
        <x:v>1</x:v>
      </x:c>
      <x:c r="I6368" s="495" t="s">
        <x:v>6487</x:v>
      </x:c>
    </x:row>
    <x:row r="6369" spans="3:9">
      <x:c r="C6369" s="241" t="s">
        <x:v>4599</x:v>
      </x:c>
      <x:c r="D6369" s="240" t="str">
        <x:f t="shared" si="249"/>
        <x:v>Earring</x:v>
      </x:c>
      <x:c r="E6369" s="240">
        <x:v>1</x:v>
      </x:c>
      <x:c r="F6369" s="241" t="s">
        <x:v>8407</x:v>
      </x:c>
      <x:c r="G6369" s="240" t="str">
        <x:f>IF(MID(F6369,LEN(F6369)-2,1)="1","Earring",IF(MID(F6369,LEN(F6369)-2,1)="2","Necklace",IF(MID(F6369,LEN(F6369)-2,1)="3","Bracelet",IF(MID(F6369,LEN(F6369)-2,1)="4","Ring",IF(MID(F6369,LEN(F6369)-2,1)="5","Anklet","")))))</x:f>
        <x:v>Earring</x:v>
      </x:c>
      <x:c r="H6369" s="240">
        <x:v>1</x:v>
      </x:c>
      <x:c r="I6369" s="495" t="s">
        <x:v>10339</x:v>
      </x:c>
    </x:row>
    <x:row r="6370" spans="3:9">
      <x:c r="C6370" s="241" t="s">
        <x:v>8407</x:v>
      </x:c>
      <x:c r="D6370" s="240" t="str">
        <x:f t="shared" si="249"/>
        <x:v>Earring</x:v>
      </x:c>
      <x:c r="E6370" s="240">
        <x:v>1</x:v>
      </x:c>
      <x:c r="F6370" s="280" t="s">
        <x:v>9238</x:v>
      </x:c>
      <x:c r="G6370" s="281" t="str">
        <x:f>IF(MID(F6370,LEN(F6370)-2,1)="1","Earring",IF(MID(F6370,LEN(F6370)-2,1)="2","Necklace",IF(MID(F6370,LEN(F6370)-2,1)="3","Bracelet",IF(MID(F6370,LEN(F6370)-2,1)="4","Ring",IF(MID(F6370,LEN(F6370)-2,1)="5","Anklet","")))))</x:f>
        <x:v>Necklace</x:v>
      </x:c>
      <x:c r="H6370" s="281">
        <x:v>1</x:v>
      </x:c>
      <x:c r="I6370" s="495"/>
    </x:row>
    <x:row r="6371" spans="3:9">
      <x:c r="C6371" s="241" t="s">
        <x:v>8428</x:v>
      </x:c>
      <x:c r="D6371" s="240" t="s">
        <x:v>9210</x:v>
      </x:c>
      <x:c r="E6371" s="240">
        <x:v>1</x:v>
      </x:c>
      <x:c r="F6371" s="280" t="s">
        <x:v>4338</x:v>
      </x:c>
      <x:c r="G6371" s="281" t="s">
        <x:v>4007</x:v>
      </x:c>
      <x:c r="H6371" s="281">
        <x:v>1</x:v>
      </x:c>
      <x:c r="I6371" s="495"/>
    </x:row>
    <x:row r="6372" spans="3:9">
      <x:c r="C6372" s="241" t="s">
        <x:v>6316</x:v>
      </x:c>
      <x:c r="D6372" s="240" t="s">
        <x:v>9210</x:v>
      </x:c>
      <x:c r="E6372" s="240">
        <x:v>1</x:v>
      </x:c>
      <x:c r="F6372" s="280" t="s">
        <x:v>8428</x:v>
      </x:c>
      <x:c r="G6372" s="281" t="s">
        <x:v>9210</x:v>
      </x:c>
      <x:c r="H6372" s="281">
        <x:v>1</x:v>
      </x:c>
      <x:c r="I6372" s="495"/>
    </x:row>
    <x:row r="6373" spans="3:9">
      <x:c r="C6373" s="241" t="s">
        <x:v>9238</x:v>
      </x:c>
      <x:c r="D6373" s="240" t="str">
        <x:f t="shared" si="249"/>
        <x:v>Necklace</x:v>
      </x:c>
      <x:c r="E6373" s="240">
        <x:v>1</x:v>
      </x:c>
      <x:c r="F6373" s="280" t="s">
        <x:v>6316</x:v>
      </x:c>
      <x:c r="G6373" s="281" t="s">
        <x:v>9210</x:v>
      </x:c>
      <x:c r="H6373" s="281">
        <x:v>1</x:v>
      </x:c>
      <x:c r="I6373" s="495"/>
    </x:row>
    <x:row r="6374" spans="3:9">
      <x:c r="C6374" s="241" t="s">
        <x:v>4359</x:v>
      </x:c>
      <x:c r="D6374" s="240" t="str">
        <x:f t="shared" si="249"/>
        <x:v>Necklace</x:v>
      </x:c>
      <x:c r="E6374" s="240">
        <x:v>1</x:v>
      </x:c>
      <x:c r="F6374" s="280" t="s">
        <x:v>4359</x:v>
      </x:c>
      <x:c r="G6374" s="281" t="str">
        <x:f>IF(MID(F6374,LEN(F6374)-2,1)="1","Earring",IF(MID(F6374,LEN(F6374)-2,1)="2","Necklace",IF(MID(F6374,LEN(F6374)-2,1)="3","Bracelet",IF(MID(F6374,LEN(F6374)-2,1)="4","Ring",IF(MID(F6374,LEN(F6374)-2,1)="5","Anklet","")))))</x:f>
        <x:v>Necklace</x:v>
      </x:c>
      <x:c r="H6374" s="281">
        <x:v>1</x:v>
      </x:c>
      <x:c r="I6374" s="495"/>
    </x:row>
    <x:row r="6375" spans="5:5">
      <x:c r="E6375" s="240">
        <x:f>SUM(E6358:E6374)</x:f>
        <x:v>17</x:v>
      </x:c>
    </x:row>
    <x:row r="6376" spans="1:9">
      <x:c r="A6376" s="232">
        <x:v>46164</x:v>
      </x:c>
      <x:c r="B6376" s="499" t="s">
        <x:v>10292</x:v>
      </x:c>
      <x:c r="C6376" s="241" t="s">
        <x:v>7967</x:v>
      </x:c>
      <x:c r="D6376" s="240" t="str">
        <x:f>IF(MID(C6376,LEN(C6376)-2,1)="1","Earring",IF(MID(C6376,LEN(C6376)-2,1)="2","Necklace",IF(MID(C6376,LEN(C6376)-2,1)="3","Bracelet",IF(MID(C6376,LEN(C6376)-2,1)="4","Ring",IF(MID(C6376,LEN(C6376)-2,1)="5","Anklet","")))))</x:f>
        <x:v>Anklet</x:v>
      </x:c>
      <x:c r="E6376" s="240">
        <x:v>1</x:v>
      </x:c>
      <x:c r="F6376" s="280" t="s">
        <x:v>11287</x:v>
      </x:c>
      <x:c r="G6376" s="281" t="s">
        <x:v>7479</x:v>
      </x:c>
      <x:c r="H6376" s="281">
        <x:v>1</x:v>
      </x:c>
      <x:c r="I6376" s="495" t="s">
        <x:v>10339</x:v>
      </x:c>
    </x:row>
    <x:row r="6377" spans="3:9">
      <x:c r="C6377" s="241" t="s">
        <x:v>9058</x:v>
      </x:c>
      <x:c r="D6377" s="240" t="s">
        <x:v>4007</x:v>
      </x:c>
      <x:c r="E6377" s="240">
        <x:v>1</x:v>
      </x:c>
      <x:c r="F6377" s="241" t="s">
        <x:v>9058</x:v>
      </x:c>
      <x:c r="G6377" s="240" t="s">
        <x:v>4007</x:v>
      </x:c>
      <x:c r="H6377" s="240">
        <x:v>1</x:v>
      </x:c>
      <x:c r="I6377" s="495" t="s">
        <x:v>10339</x:v>
      </x:c>
    </x:row>
    <x:row r="6378" spans="3:9">
      <x:c r="C6378" s="241" t="s">
        <x:v>5951</x:v>
      </x:c>
      <x:c r="D6378" s="240" t="s">
        <x:v>4007</x:v>
      </x:c>
      <x:c r="E6378" s="240">
        <x:v>1</x:v>
      </x:c>
      <x:c r="F6378" s="280" t="s">
        <x:v>4578</x:v>
      </x:c>
      <x:c r="G6378" s="281" t="str">
        <x:f>IF(MID(F6378,LEN(F6378)-2,1)="1","Earring",IF(MID(F6378,LEN(F6378)-2,1)="2","Necklace",IF(MID(F6378,LEN(F6378)-2,1)="3","Bracelet",IF(MID(F6378,LEN(F6378)-2,1)="4","Ring",IF(MID(F6378,LEN(F6378)-2,1)="5","Anklet","")))))</x:f>
        <x:v>Necklace</x:v>
      </x:c>
      <x:c r="H6378" s="281">
        <x:v>1</x:v>
      </x:c>
      <x:c r="I6378" s="495" t="s">
        <x:v>6487</x:v>
      </x:c>
    </x:row>
    <x:row r="6379" spans="3:9">
      <x:c r="C6379" s="241" t="s">
        <x:v>8344</x:v>
      </x:c>
      <x:c r="D6379" s="240" t="s">
        <x:v>4007</x:v>
      </x:c>
      <x:c r="E6379" s="240">
        <x:v>1</x:v>
      </x:c>
      <x:c r="F6379" s="241" t="s">
        <x:v>6200</x:v>
      </x:c>
      <x:c r="G6379" s="240" t="str">
        <x:f>IF(MID(F6379,LEN(F6379)-2,1)="1","Earring",IF(MID(F6379,LEN(F6379)-2,1)="2","Necklace",IF(MID(F6379,LEN(F6379)-2,1)="3","Bracelet",IF(MID(F6379,LEN(F6379)-2,1)="4","Ring",IF(MID(F6379,LEN(F6379)-2,1)="5","Anklet","")))))</x:f>
        <x:v>Bracelet</x:v>
      </x:c>
      <x:c r="H6379" s="240">
        <x:v>1</x:v>
      </x:c>
      <x:c r="I6379" s="495"/>
    </x:row>
    <x:row r="6380" spans="3:9">
      <x:c r="C6380" s="241" t="s">
        <x:v>2092</x:v>
      </x:c>
      <x:c r="D6380" s="240" t="s">
        <x:v>4007</x:v>
      </x:c>
      <x:c r="E6380" s="240">
        <x:v>1</x:v>
      </x:c>
      <x:c r="F6380" s="241" t="s">
        <x:v>6194</x:v>
      </x:c>
      <x:c r="G6380" s="240" t="str">
        <x:f>IF(MID(F6380,LEN(F6380)-2,1)="1","Earring",IF(MID(F6380,LEN(F6380)-2,1)="2","Necklace",IF(MID(F6380,LEN(F6380)-2,1)="3","Bracelet",IF(MID(F6380,LEN(F6380)-2,1)="4","Ring",IF(MID(F6380,LEN(F6380)-2,1)="5","Anklet","")))))</x:f>
        <x:v>Earring</x:v>
      </x:c>
      <x:c r="H6380" s="240">
        <x:v>1</x:v>
      </x:c>
      <x:c r="I6380" s="495" t="s">
        <x:v>6487</x:v>
      </x:c>
    </x:row>
    <x:row r="6381" spans="3:9">
      <x:c r="C6381" s="241" t="s">
        <x:v>5570</x:v>
      </x:c>
      <x:c r="D6381" s="240" t="s">
        <x:v>4007</x:v>
      </x:c>
      <x:c r="E6381" s="240">
        <x:v>1</x:v>
      </x:c>
      <x:c r="F6381" s="280" t="s">
        <x:v>8490</x:v>
      </x:c>
      <x:c r="G6381" s="281" t="str">
        <x:f>IF(MID(F6381,LEN(F6381)-2,1)="1","Earring",IF(MID(F6381,LEN(F6381)-2,1)="2","Necklace",IF(MID(F6381,LEN(F6381)-2,1)="3","Bracelet",IF(MID(F6381,LEN(F6381)-2,1)="4","Ring",IF(MID(F6381,LEN(F6381)-2,1)="5","Anklet","")))))</x:f>
        <x:v>Earring</x:v>
      </x:c>
      <x:c r="H6381" s="281">
        <x:v>1</x:v>
      </x:c>
      <x:c r="I6381" s="495" t="s">
        <x:v>10339</x:v>
      </x:c>
    </x:row>
    <x:row r="6382" spans="3:9">
      <x:c r="C6382" s="241" t="s">
        <x:v>4346</x:v>
      </x:c>
      <x:c r="D6382" s="240" t="str">
        <x:f>IF(MID(C6382,LEN(C6382)-2,1)="1","Earring",IF(MID(C6382,LEN(C6382)-2,1)="2","Necklace",IF(MID(C6382,LEN(C6382)-2,1)="3","Bracelet",IF(MID(C6382,LEN(C6382)-2,1)="4","Ring",IF(MID(C6382,LEN(C6382)-2,1)="5","Anklet","")))))</x:f>
        <x:v>Bracelet</x:v>
      </x:c>
      <x:c r="E6382" s="240">
        <x:v>1</x:v>
      </x:c>
      <x:c r="F6382" s="280" t="s">
        <x:v>5570</x:v>
      </x:c>
      <x:c r="G6382" s="281" t="s">
        <x:v>4007</x:v>
      </x:c>
      <x:c r="H6382" s="281">
        <x:v>1</x:v>
      </x:c>
      <x:c r="I6382" s="495" t="s">
        <x:v>10339</x:v>
      </x:c>
    </x:row>
    <x:row r="6383" spans="3:9">
      <x:c r="C6383" s="241" t="s">
        <x:v>6200</x:v>
      </x:c>
      <x:c r="D6383" s="240" t="str">
        <x:f t="shared" ref="D6383:D6393" si="250">IF(MID(C6383,LEN(C6383)-2,1)="1","Earring",IF(MID(C6383,LEN(C6383)-2,1)="2","Necklace",IF(MID(C6383,LEN(C6383)-2,1)="3","Bracelet",IF(MID(C6383,LEN(C6383)-2,1)="4","Ring",IF(MID(C6383,LEN(C6383)-2,1)="5","Anklet","")))))</x:f>
        <x:v>Bracelet</x:v>
      </x:c>
      <x:c r="E6383" s="240">
        <x:v>1</x:v>
      </x:c>
      <x:c r="F6383" s="241" t="s">
        <x:v>7967</x:v>
      </x:c>
      <x:c r="G6383" s="240" t="str">
        <x:f>IF(MID(F6383,LEN(F6383)-2,1)="1","Earring",IF(MID(F6383,LEN(F6383)-2,1)="2","Necklace",IF(MID(F6383,LEN(F6383)-2,1)="3","Bracelet",IF(MID(F6383,LEN(F6383)-2,1)="4","Ring",IF(MID(F6383,LEN(F6383)-2,1)="5","Anklet","")))))</x:f>
        <x:v>Anklet</x:v>
      </x:c>
      <x:c r="H6383" s="240">
        <x:v>1</x:v>
      </x:c>
      <x:c r="I6383" s="495"/>
    </x:row>
    <x:row r="6384" spans="3:9">
      <x:c r="C6384" s="241" t="s">
        <x:v>7534</x:v>
      </x:c>
      <x:c r="D6384" s="240" t="str">
        <x:f t="shared" si="250"/>
        <x:v>Bracelet</x:v>
      </x:c>
      <x:c r="E6384" s="240">
        <x:v>1</x:v>
      </x:c>
      <x:c r="F6384" s="241" t="s">
        <x:v>7534</x:v>
      </x:c>
      <x:c r="G6384" s="240" t="str">
        <x:f>IF(MID(F6384,LEN(F6384)-2,1)="1","Earring",IF(MID(F6384,LEN(F6384)-2,1)="2","Necklace",IF(MID(F6384,LEN(F6384)-2,1)="3","Bracelet",IF(MID(F6384,LEN(F6384)-2,1)="4","Ring",IF(MID(F6384,LEN(F6384)-2,1)="5","Anklet","")))))</x:f>
        <x:v>Bracelet</x:v>
      </x:c>
      <x:c r="H6384" s="240">
        <x:v>1</x:v>
      </x:c>
      <x:c r="I6384" s="495"/>
    </x:row>
    <x:row r="6385" spans="3:9">
      <x:c r="C6385" s="241" t="s">
        <x:v>11413</x:v>
      </x:c>
      <x:c r="D6385" s="240" t="str">
        <x:f t="shared" si="250"/>
        <x:v>Bracelet</x:v>
      </x:c>
      <x:c r="E6385" s="240">
        <x:v>1</x:v>
      </x:c>
      <x:c r="F6385" s="241" t="s">
        <x:v>11413</x:v>
      </x:c>
      <x:c r="G6385" s="240" t="str">
        <x:f>IF(MID(F6385,LEN(F6385)-2,1)="1","Earring",IF(MID(F6385,LEN(F6385)-2,1)="2","Necklace",IF(MID(F6385,LEN(F6385)-2,1)="3","Bracelet",IF(MID(F6385,LEN(F6385)-2,1)="4","Ring",IF(MID(F6385,LEN(F6385)-2,1)="5","Anklet","")))))</x:f>
        <x:v>Bracelet</x:v>
      </x:c>
      <x:c r="H6385" s="240">
        <x:v>1</x:v>
      </x:c>
      <x:c r="I6385" s="495" t="s">
        <x:v>10339</x:v>
      </x:c>
    </x:row>
    <x:row r="6386" spans="3:9">
      <x:c r="C6386" s="241" t="s">
        <x:v>12766</x:v>
      </x:c>
      <x:c r="D6386" s="240" t="str">
        <x:f t="shared" si="250"/>
        <x:v>Bracelet</x:v>
      </x:c>
      <x:c r="E6386" s="240">
        <x:v>1</x:v>
      </x:c>
      <x:c r="F6386" s="241" t="s">
        <x:v>12766</x:v>
      </x:c>
      <x:c r="G6386" s="240" t="str">
        <x:f>IF(MID(F6386,LEN(F6386)-2,1)="1","Earring",IF(MID(F6386,LEN(F6386)-2,1)="2","Necklace",IF(MID(F6386,LEN(F6386)-2,1)="3","Bracelet",IF(MID(F6386,LEN(F6386)-2,1)="4","Ring",IF(MID(F6386,LEN(F6386)-2,1)="5","Anklet","")))))</x:f>
        <x:v>Bracelet</x:v>
      </x:c>
      <x:c r="H6386" s="240">
        <x:v>1</x:v>
      </x:c>
      <x:c r="I6386" s="495" t="s">
        <x:v>6487</x:v>
      </x:c>
    </x:row>
    <x:row r="6387" spans="3:9">
      <x:c r="C6387" s="241" t="s">
        <x:v>2469</x:v>
      </x:c>
      <x:c r="D6387" s="240" t="str">
        <x:f t="shared" si="250"/>
        <x:v>Bracelet</x:v>
      </x:c>
      <x:c r="E6387" s="240">
        <x:v>1</x:v>
      </x:c>
      <x:c r="F6387" s="280" t="s">
        <x:v>2469</x:v>
      </x:c>
      <x:c r="G6387" s="281" t="str">
        <x:f>IF(MID(F6387,LEN(F6387)-2,1)="1","Earring",IF(MID(F6387,LEN(F6387)-2,1)="2","Necklace",IF(MID(F6387,LEN(F6387)-2,1)="3","Bracelet",IF(MID(F6387,LEN(F6387)-2,1)="4","Ring",IF(MID(F6387,LEN(F6387)-2,1)="5","Anklet","")))))</x:f>
        <x:v>Bracelet</x:v>
      </x:c>
      <x:c r="H6387" s="281">
        <x:v>1</x:v>
      </x:c>
      <x:c r="I6387" s="495" t="s">
        <x:v>10339</x:v>
      </x:c>
    </x:row>
    <x:row r="6388" spans="3:9">
      <x:c r="C6388" s="241" t="s">
        <x:v>1974</x:v>
      </x:c>
      <x:c r="D6388" s="240" t="str">
        <x:f t="shared" si="250"/>
        <x:v>Bracelet</x:v>
      </x:c>
      <x:c r="E6388" s="240">
        <x:v>1</x:v>
      </x:c>
      <x:c r="F6388" s="280" t="s">
        <x:v>11292</x:v>
      </x:c>
      <x:c r="G6388" s="281" t="str">
        <x:f>IF(MID(F6388,LEN(F6388)-2,1)="1","Earring",IF(MID(F6388,LEN(F6388)-2,1)="2","Necklace",IF(MID(F6388,LEN(F6388)-2,1)="3","Bracelet",IF(MID(F6388,LEN(F6388)-2,1)="4","Ring",IF(MID(F6388,LEN(F6388)-2,1)="5","Anklet","")))))</x:f>
        <x:v>Earring</x:v>
      </x:c>
      <x:c r="H6388" s="281">
        <x:v>1</x:v>
      </x:c>
      <x:c r="I6388" s="495"/>
    </x:row>
    <x:row r="6389" spans="3:9">
      <x:c r="C6389" s="241" t="s">
        <x:v>6194</x:v>
      </x:c>
      <x:c r="D6389" s="240" t="str">
        <x:f t="shared" si="250"/>
        <x:v>Earring</x:v>
      </x:c>
      <x:c r="E6389" s="240">
        <x:v>1</x:v>
      </x:c>
      <x:c r="F6389" s="241" t="s">
        <x:v>5951</x:v>
      </x:c>
      <x:c r="G6389" s="240" t="s">
        <x:v>4007</x:v>
      </x:c>
      <x:c r="H6389" s="240">
        <x:v>1</x:v>
      </x:c>
      <x:c r="I6389" s="495"/>
    </x:row>
    <x:row r="6390" spans="3:9">
      <x:c r="C6390" s="241" t="s">
        <x:v>8490</x:v>
      </x:c>
      <x:c r="D6390" s="240" t="str">
        <x:f t="shared" si="250"/>
        <x:v>Earring</x:v>
      </x:c>
      <x:c r="E6390" s="240">
        <x:v>1</x:v>
      </x:c>
      <x:c r="F6390" s="241" t="s">
        <x:v>8344</x:v>
      </x:c>
      <x:c r="G6390" s="240" t="s">
        <x:v>4007</x:v>
      </x:c>
      <x:c r="H6390" s="240">
        <x:v>1</x:v>
      </x:c>
      <x:c r="I6390" s="495" t="s">
        <x:v>6487</x:v>
      </x:c>
    </x:row>
    <x:row r="6391" spans="3:9">
      <x:c r="C6391" s="241" t="s">
        <x:v>11292</x:v>
      </x:c>
      <x:c r="D6391" s="240" t="str">
        <x:f t="shared" si="250"/>
        <x:v>Earring</x:v>
      </x:c>
      <x:c r="E6391" s="240">
        <x:v>1</x:v>
      </x:c>
      <x:c r="F6391" s="241" t="s">
        <x:v>1974</x:v>
      </x:c>
      <x:c r="G6391" s="240" t="str">
        <x:f>IF(MID(F6391,LEN(F6391)-2,1)="1","Earring",IF(MID(F6391,LEN(F6391)-2,1)="2","Necklace",IF(MID(F6391,LEN(F6391)-2,1)="3","Bracelet",IF(MID(F6391,LEN(F6391)-2,1)="4","Ring",IF(MID(F6391,LEN(F6391)-2,1)="5","Anklet","")))))</x:f>
        <x:v>Bracelet</x:v>
      </x:c>
      <x:c r="H6391" s="240">
        <x:v>1</x:v>
      </x:c>
      <x:c r="I6391" s="495"/>
    </x:row>
    <x:row r="6392" spans="3:9">
      <x:c r="C6392" s="241" t="s">
        <x:v>6102</x:v>
      </x:c>
      <x:c r="D6392" s="240" t="str">
        <x:f t="shared" si="250"/>
        <x:v>Earring</x:v>
      </x:c>
      <x:c r="E6392" s="240">
        <x:v>1</x:v>
      </x:c>
      <x:c r="F6392" s="241" t="s">
        <x:v>6102</x:v>
      </x:c>
      <x:c r="G6392" s="240" t="str">
        <x:f>IF(MID(F6392,LEN(F6392)-2,1)="1","Earring",IF(MID(F6392,LEN(F6392)-2,1)="2","Necklace",IF(MID(F6392,LEN(F6392)-2,1)="3","Bracelet",IF(MID(F6392,LEN(F6392)-2,1)="4","Ring",IF(MID(F6392,LEN(F6392)-2,1)="5","Anklet","")))))</x:f>
        <x:v>Earring</x:v>
      </x:c>
      <x:c r="H6392" s="240">
        <x:v>1</x:v>
      </x:c>
      <x:c r="I6392" s="495" t="s">
        <x:v>6487</x:v>
      </x:c>
    </x:row>
    <x:row r="6393" spans="3:9">
      <x:c r="C6393" s="241" t="s">
        <x:v>2013</x:v>
      </x:c>
      <x:c r="D6393" s="240" t="str">
        <x:f t="shared" si="250"/>
        <x:v>Earring</x:v>
      </x:c>
      <x:c r="E6393" s="240">
        <x:v>1</x:v>
      </x:c>
      <x:c r="F6393" s="280" t="s">
        <x:v>2013</x:v>
      </x:c>
      <x:c r="G6393" s="281" t="str">
        <x:f>IF(MID(F6393,LEN(F6393)-2,1)="1","Earring",IF(MID(F6393,LEN(F6393)-2,1)="2","Necklace",IF(MID(F6393,LEN(F6393)-2,1)="3","Bracelet",IF(MID(F6393,LEN(F6393)-2,1)="4","Ring",IF(MID(F6393,LEN(F6393)-2,1)="5","Anklet","")))))</x:f>
        <x:v>Earring</x:v>
      </x:c>
      <x:c r="H6393" s="281">
        <x:v>1</x:v>
      </x:c>
      <x:c r="I6393" s="495"/>
    </x:row>
    <x:row r="6394" spans="3:9">
      <x:c r="C6394" s="241" t="s">
        <x:v>8428</x:v>
      </x:c>
      <x:c r="D6394" s="240" t="s">
        <x:v>9210</x:v>
      </x:c>
      <x:c r="E6394" s="240">
        <x:v>2</x:v>
      </x:c>
      <x:c r="F6394" s="280" t="s">
        <x:v>2441</x:v>
      </x:c>
      <x:c r="G6394" s="281" t="str">
        <x:f>IF(MID(F6394,LEN(F6394)-2,1)="1","Earring",IF(MID(F6394,LEN(F6394)-2,1)="2","Necklace",IF(MID(F6394,LEN(F6394)-2,1)="3","Bracelet",IF(MID(F6394,LEN(F6394)-2,1)="4","Ring",IF(MID(F6394,LEN(F6394)-2,1)="5","Anklet","")))))</x:f>
        <x:v>Necklace</x:v>
      </x:c>
      <x:c r="H6394" s="281">
        <x:v>1</x:v>
      </x:c>
      <x:c r="I6394" s="495" t="s">
        <x:v>10339</x:v>
      </x:c>
    </x:row>
    <x:row r="6395" spans="3:9">
      <x:c r="C6395" s="241" t="s">
        <x:v>4578</x:v>
      </x:c>
      <x:c r="D6395" s="240" t="str">
        <x:f t="shared" ref="D6395:D6398" si="251">IF(MID(C6395,LEN(C6395)-2,1)="1","Earring",IF(MID(C6395,LEN(C6395)-2,1)="2","Necklace",IF(MID(C6395,LEN(C6395)-2,1)="3","Bracelet",IF(MID(C6395,LEN(C6395)-2,1)="4","Ring",IF(MID(C6395,LEN(C6395)-2,1)="5","Anklet","")))))</x:f>
        <x:v>Necklace</x:v>
      </x:c>
      <x:c r="E6395" s="240">
        <x:v>1</x:v>
      </x:c>
      <x:c r="F6395" s="241" t="s">
        <x:v>2092</x:v>
      </x:c>
      <x:c r="G6395" s="240" t="s">
        <x:v>4007</x:v>
      </x:c>
      <x:c r="H6395" s="240">
        <x:v>1</x:v>
      </x:c>
      <x:c r="I6395" s="495"/>
    </x:row>
    <x:row r="6396" spans="3:9">
      <x:c r="C6396" s="241" t="s">
        <x:v>2441</x:v>
      </x:c>
      <x:c r="D6396" s="240" t="str">
        <x:f t="shared" si="251"/>
        <x:v>Necklace</x:v>
      </x:c>
      <x:c r="E6396" s="240">
        <x:v>1</x:v>
      </x:c>
      <x:c r="F6396" s="241" t="s">
        <x:v>4346</x:v>
      </x:c>
      <x:c r="G6396" s="240" t="str">
        <x:f>IF(MID(F6396,LEN(F6396)-2,1)="1","Earring",IF(MID(F6396,LEN(F6396)-2,1)="2","Necklace",IF(MID(F6396,LEN(F6396)-2,1)="3","Bracelet",IF(MID(F6396,LEN(F6396)-2,1)="4","Ring",IF(MID(F6396,LEN(F6396)-2,1)="5","Anklet","")))))</x:f>
        <x:v>Bracelet</x:v>
      </x:c>
      <x:c r="H6396" s="240">
        <x:v>1</x:v>
      </x:c>
      <x:c r="I6396" s="495"/>
    </x:row>
    <x:row r="6397" spans="3:9">
      <x:c r="C6397" s="241" t="s">
        <x:v>8920</x:v>
      </x:c>
      <x:c r="D6397" s="240" t="str">
        <x:f t="shared" si="251"/>
        <x:v>Necklace</x:v>
      </x:c>
      <x:c r="E6397" s="240">
        <x:v>1</x:v>
      </x:c>
      <x:c r="F6397" s="241" t="s">
        <x:v>8920</x:v>
      </x:c>
      <x:c r="G6397" s="240" t="str">
        <x:f>IF(MID(F6397,LEN(F6397)-2,1)="1","Earring",IF(MID(F6397,LEN(F6397)-2,1)="2","Necklace",IF(MID(F6397,LEN(F6397)-2,1)="3","Bracelet",IF(MID(F6397,LEN(F6397)-2,1)="4","Ring",IF(MID(F6397,LEN(F6397)-2,1)="5","Anklet","")))))</x:f>
        <x:v>Necklace</x:v>
      </x:c>
      <x:c r="H6397" s="240">
        <x:v>1</x:v>
      </x:c>
      <x:c r="I6397" s="495"/>
    </x:row>
    <x:row r="6398" spans="3:9">
      <x:c r="C6398" s="241" t="s">
        <x:v>9261</x:v>
      </x:c>
      <x:c r="D6398" s="240" t="str">
        <x:f t="shared" si="251"/>
        <x:v>Necklace</x:v>
      </x:c>
      <x:c r="E6398" s="240">
        <x:v>1</x:v>
      </x:c>
      <x:c r="F6398" s="241" t="s">
        <x:v>9261</x:v>
      </x:c>
      <x:c r="G6398" s="240" t="str">
        <x:f>IF(MID(F6398,LEN(F6398)-2,1)="1","Earring",IF(MID(F6398,LEN(F6398)-2,1)="2","Necklace",IF(MID(F6398,LEN(F6398)-2,1)="3","Bracelet",IF(MID(F6398,LEN(F6398)-2,1)="4","Ring",IF(MID(F6398,LEN(F6398)-2,1)="5","Anklet","")))))</x:f>
        <x:v>Necklace</x:v>
      </x:c>
      <x:c r="H6398" s="240">
        <x:v>1</x:v>
      </x:c>
      <x:c r="I6398" s="495"/>
    </x:row>
    <x:row r="6399" spans="3:9">
      <x:c r="C6399" s="241" t="s">
        <x:v>7947</x:v>
      </x:c>
      <x:c r="D6399" s="240" t="s">
        <x:v>7479</x:v>
      </x:c>
      <x:c r="E6399" s="240">
        <x:v>1</x:v>
      </x:c>
      <x:c r="F6399" s="241" t="s">
        <x:v>8428</x:v>
      </x:c>
      <x:c r="G6399" s="240" t="s">
        <x:v>9210</x:v>
      </x:c>
      <x:c r="H6399" s="240">
        <x:v>2</x:v>
      </x:c>
      <x:c r="I6399" s="495" t="s">
        <x:v>6487</x:v>
      </x:c>
    </x:row>
    <x:row r="6400" spans="5:5">
      <x:c r="E6400" s="240">
        <x:f>SUM(E6376:E6399)</x:f>
        <x:v>25</x:v>
      </x:c>
    </x:row>
    <x:row r="6401" spans="1:9">
      <x:c r="A6401" s="232">
        <x:v>46165</x:v>
      </x:c>
      <x:c r="B6401" s="499" t="s">
        <x:v>10312</x:v>
      </x:c>
      <x:c r="C6401" s="241" t="s">
        <x:v>1994</x:v>
      </x:c>
      <x:c r="D6401" s="240" t="s">
        <x:v>4007</x:v>
      </x:c>
      <x:c r="E6401" s="240">
        <x:v>1</x:v>
      </x:c>
      <x:c r="F6401" s="280" t="s">
        <x:v>5755</x:v>
      </x:c>
      <x:c r="G6401" s="281" t="str">
        <x:f>IF(MID(F6401,LEN(F6401)-2,1)="1","Earring",IF(MID(F6401,LEN(F6401)-2,1)="2","Necklace",IF(MID(F6401,LEN(F6401)-2,1)="3","Bracelet",IF(MID(F6401,LEN(F6401)-2,1)="4","Ring",IF(MID(F6401,LEN(F6401)-2,1)="5","Anklet","")))))</x:f>
        <x:v>Ring</x:v>
      </x:c>
      <x:c r="H6401" s="281">
        <x:v>1</x:v>
      </x:c>
      <x:c r="I6401" s="495"/>
    </x:row>
    <x:row r="6402" spans="3:9">
      <x:c r="C6402" s="241" t="s">
        <x:v>8974</x:v>
      </x:c>
      <x:c r="D6402" s="240" t="str">
        <x:f t="shared" ref="D6402:D6404" si="252">IF(MID(C6402,LEN(C6402)-2,1)="1","Earring",IF(MID(C6402,LEN(C6402)-2,1)="2","Necklace",IF(MID(C6402,LEN(C6402)-2,1)="3","Bracelet",IF(MID(C6402,LEN(C6402)-2,1)="4","Ring",IF(MID(C6402,LEN(C6402)-2,1)="5","Anklet","")))))</x:f>
        <x:v>Bracelet</x:v>
      </x:c>
      <x:c r="E6402" s="240">
        <x:v>1</x:v>
      </x:c>
      <x:c r="F6402" s="280" t="s">
        <x:v>7710</x:v>
      </x:c>
      <x:c r="G6402" s="281" t="str">
        <x:f>IF(MID(F6402,LEN(F6402)-2,1)="1","Earring",IF(MID(F6402,LEN(F6402)-2,1)="2","Necklace",IF(MID(F6402,LEN(F6402)-2,1)="3","Bracelet",IF(MID(F6402,LEN(F6402)-2,1)="4","Ring",IF(MID(F6402,LEN(F6402)-2,1)="5","Anklet","")))))</x:f>
        <x:v>Earring</x:v>
      </x:c>
      <x:c r="H6402" s="281">
        <x:v>1</x:v>
      </x:c>
      <x:c r="I6402" s="495" t="s">
        <x:v>10339</x:v>
      </x:c>
    </x:row>
    <x:row r="6403" spans="3:9">
      <x:c r="C6403" s="241" t="s">
        <x:v>6116</x:v>
      </x:c>
      <x:c r="D6403" s="240" t="str">
        <x:f t="shared" si="252"/>
        <x:v>Bracelet</x:v>
      </x:c>
      <x:c r="E6403" s="240">
        <x:v>1</x:v>
      </x:c>
      <x:c r="F6403" s="241" t="s">
        <x:v>6190</x:v>
      </x:c>
      <x:c r="G6403" s="240" t="str">
        <x:f>IF(MID(F6403,LEN(F6403)-2,1)="1","Earring",IF(MID(F6403,LEN(F6403)-2,1)="2","Necklace",IF(MID(F6403,LEN(F6403)-2,1)="3","Bracelet",IF(MID(F6403,LEN(F6403)-2,1)="4","Ring",IF(MID(F6403,LEN(F6403)-2,1)="5","Anklet","")))))</x:f>
        <x:v>Ring</x:v>
      </x:c>
      <x:c r="H6403" s="240">
        <x:v>1</x:v>
      </x:c>
      <x:c r="I6403" s="495"/>
    </x:row>
    <x:row r="6404" spans="3:9">
      <x:c r="C6404" s="241" t="s">
        <x:v>9097</x:v>
      </x:c>
      <x:c r="D6404" s="240" t="str">
        <x:f t="shared" si="252"/>
        <x:v>Bracelet</x:v>
      </x:c>
      <x:c r="E6404" s="240">
        <x:v>1</x:v>
      </x:c>
      <x:c r="F6404" s="241" t="s">
        <x:v>4395</x:v>
      </x:c>
      <x:c r="G6404" s="240" t="str">
        <x:f>IF(MID(F6404,LEN(F6404)-2,1)="1","Earring",IF(MID(F6404,LEN(F6404)-2,1)="2","Necklace",IF(MID(F6404,LEN(F6404)-2,1)="3","Bracelet",IF(MID(F6404,LEN(F6404)-2,1)="4","Ring",IF(MID(F6404,LEN(F6404)-2,1)="5","Anklet","")))))</x:f>
        <x:v>Necklace</x:v>
      </x:c>
      <x:c r="H6404" s="240">
        <x:v>1</x:v>
      </x:c>
      <x:c r="I6404" s="495" t="s">
        <x:v>10339</x:v>
      </x:c>
    </x:row>
    <x:row r="6405" spans="3:9">
      <x:c r="C6405" s="241" t="s">
        <x:v>6176</x:v>
      </x:c>
      <x:c r="D6405" s="240" t="s">
        <x:v>5727</x:v>
      </x:c>
      <x:c r="E6405" s="240">
        <x:v>2</x:v>
      </x:c>
      <x:c r="F6405" s="280" t="s">
        <x:v>11410</x:v>
      </x:c>
      <x:c r="G6405" s="281" t="str">
        <x:f>IF(MID(F6405,LEN(F6405)-2,1)="1","Earring",IF(MID(F6405,LEN(F6405)-2,1)="2","Necklace",IF(MID(F6405,LEN(F6405)-2,1)="3","Bracelet",IF(MID(F6405,LEN(F6405)-2,1)="4","Ring",IF(MID(F6405,LEN(F6405)-2,1)="5","Anklet","")))))</x:f>
        <x:v>Earring</x:v>
      </x:c>
      <x:c r="H6405" s="281">
        <x:v>1</x:v>
      </x:c>
      <x:c r="I6405" s="495" t="s">
        <x:v>10339</x:v>
      </x:c>
    </x:row>
    <x:row r="6406" spans="3:9">
      <x:c r="C6406" s="241" t="s">
        <x:v>7806</x:v>
      </x:c>
      <x:c r="D6406" s="240" t="str">
        <x:f t="shared" ref="D6406:D6428" si="253">IF(MID(C6406,LEN(C6406)-2,1)="1","Earring",IF(MID(C6406,LEN(C6406)-2,1)="2","Necklace",IF(MID(C6406,LEN(C6406)-2,1)="3","Bracelet",IF(MID(C6406,LEN(C6406)-2,1)="4","Ring",IF(MID(C6406,LEN(C6406)-2,1)="5","Anklet","")))))</x:f>
        <x:v>Earring</x:v>
      </x:c>
      <x:c r="E6406" s="240">
        <x:v>1</x:v>
      </x:c>
      <x:c r="F6406" s="280" t="s">
        <x:v>2034</x:v>
      </x:c>
      <x:c r="G6406" s="281" t="str">
        <x:f>IF(MID(F6406,LEN(F6406)-2,1)="1","Earring",IF(MID(F6406,LEN(F6406)-2,1)="2","Necklace",IF(MID(F6406,LEN(F6406)-2,1)="3","Bracelet",IF(MID(F6406,LEN(F6406)-2,1)="4","Ring",IF(MID(F6406,LEN(F6406)-2,1)="5","Anklet","")))))</x:f>
        <x:v>Necklace</x:v>
      </x:c>
      <x:c r="H6406" s="281">
        <x:v>1</x:v>
      </x:c>
      <x:c r="I6406" s="495" t="s">
        <x:v>6487</x:v>
      </x:c>
    </x:row>
    <x:row r="6407" spans="3:9">
      <x:c r="C6407" s="241" t="s">
        <x:v>11410</x:v>
      </x:c>
      <x:c r="D6407" s="240" t="str">
        <x:f t="shared" si="253"/>
        <x:v>Earring</x:v>
      </x:c>
      <x:c r="E6407" s="240">
        <x:v>1</x:v>
      </x:c>
      <x:c r="F6407" s="280" t="s">
        <x:v>11916</x:v>
      </x:c>
      <x:c r="G6407" s="281" t="str">
        <x:f>IF(MID(F6407,LEN(F6407)-2,1)="1","Earring",IF(MID(F6407,LEN(F6407)-2,1)="2","Necklace",IF(MID(F6407,LEN(F6407)-2,1)="3","Bracelet",IF(MID(F6407,LEN(F6407)-2,1)="4","Ring",IF(MID(F6407,LEN(F6407)-2,1)="5","Anklet","")))))</x:f>
        <x:v>Necklace</x:v>
      </x:c>
      <x:c r="H6407" s="281">
        <x:v>1</x:v>
      </x:c>
      <x:c r="I6407" s="495" t="s">
        <x:v>10339</x:v>
      </x:c>
    </x:row>
    <x:row r="6408" spans="3:9">
      <x:c r="C6408" s="241" t="s">
        <x:v>4510</x:v>
      </x:c>
      <x:c r="D6408" s="240" t="str">
        <x:f t="shared" si="253"/>
        <x:v>Earring</x:v>
      </x:c>
      <x:c r="E6408" s="240">
        <x:v>1</x:v>
      </x:c>
      <x:c r="F6408" s="241" t="s">
        <x:v>4557</x:v>
      </x:c>
      <x:c r="G6408" s="240" t="str">
        <x:f>IF(MID(F6408,LEN(F6408)-2,1)="1","Earring",IF(MID(F6408,LEN(F6408)-2,1)="2","Necklace",IF(MID(F6408,LEN(F6408)-2,1)="3","Bracelet",IF(MID(F6408,LEN(F6408)-2,1)="4","Ring",IF(MID(F6408,LEN(F6408)-2,1)="5","Anklet","")))))</x:f>
        <x:v>Ring</x:v>
      </x:c>
      <x:c r="H6408" s="240">
        <x:v>1</x:v>
      </x:c>
      <x:c r="I6408" s="495"/>
    </x:row>
    <x:row r="6409" spans="3:9">
      <x:c r="C6409" s="241" t="s">
        <x:v>2102</x:v>
      </x:c>
      <x:c r="D6409" s="240" t="str">
        <x:f t="shared" si="253"/>
        <x:v>Earring</x:v>
      </x:c>
      <x:c r="E6409" s="240">
        <x:v>1</x:v>
      </x:c>
      <x:c r="F6409" s="241" t="s">
        <x:v>4510</x:v>
      </x:c>
      <x:c r="G6409" s="240" t="str">
        <x:f>IF(MID(F6409,LEN(F6409)-2,1)="1","Earring",IF(MID(F6409,LEN(F6409)-2,1)="2","Necklace",IF(MID(F6409,LEN(F6409)-2,1)="3","Bracelet",IF(MID(F6409,LEN(F6409)-2,1)="4","Ring",IF(MID(F6409,LEN(F6409)-2,1)="5","Anklet","")))))</x:f>
        <x:v>Earring</x:v>
      </x:c>
      <x:c r="H6409" s="240">
        <x:v>1</x:v>
      </x:c>
      <x:c r="I6409" s="495" t="s">
        <x:v>6487</x:v>
      </x:c>
    </x:row>
    <x:row r="6410" spans="3:9">
      <x:c r="C6410" s="241" t="s">
        <x:v>6197</x:v>
      </x:c>
      <x:c r="D6410" s="240" t="str">
        <x:f t="shared" si="253"/>
        <x:v>Earring</x:v>
      </x:c>
      <x:c r="E6410" s="240">
        <x:v>1</x:v>
      </x:c>
      <x:c r="F6410" s="241" t="s">
        <x:v>6116</x:v>
      </x:c>
      <x:c r="G6410" s="240" t="str">
        <x:f>IF(MID(F6410,LEN(F6410)-2,1)="1","Earring",IF(MID(F6410,LEN(F6410)-2,1)="2","Necklace",IF(MID(F6410,LEN(F6410)-2,1)="3","Bracelet",IF(MID(F6410,LEN(F6410)-2,1)="4","Ring",IF(MID(F6410,LEN(F6410)-2,1)="5","Anklet","")))))</x:f>
        <x:v>Bracelet</x:v>
      </x:c>
      <x:c r="H6410" s="240">
        <x:v>1</x:v>
      </x:c>
      <x:c r="I6410" s="495" t="s">
        <x:v>6487</x:v>
      </x:c>
    </x:row>
    <x:row r="6411" spans="3:9">
      <x:c r="C6411" s="241" t="s">
        <x:v>9173</x:v>
      </x:c>
      <x:c r="D6411" s="240" t="str">
        <x:f t="shared" si="253"/>
        <x:v>Earring</x:v>
      </x:c>
      <x:c r="E6411" s="240">
        <x:v>1</x:v>
      </x:c>
      <x:c r="F6411" s="241" t="s">
        <x:v>2102</x:v>
      </x:c>
      <x:c r="G6411" s="240" t="str">
        <x:f>IF(MID(F6411,LEN(F6411)-2,1)="1","Earring",IF(MID(F6411,LEN(F6411)-2,1)="2","Necklace",IF(MID(F6411,LEN(F6411)-2,1)="3","Bracelet",IF(MID(F6411,LEN(F6411)-2,1)="4","Ring",IF(MID(F6411,LEN(F6411)-2,1)="5","Anklet","")))))</x:f>
        <x:v>Earring</x:v>
      </x:c>
      <x:c r="H6411" s="240">
        <x:v>1</x:v>
      </x:c>
      <x:c r="I6411" s="495"/>
    </x:row>
    <x:row r="6412" spans="3:9">
      <x:c r="C6412" s="241" t="s">
        <x:v>9282</x:v>
      </x:c>
      <x:c r="D6412" s="240" t="str">
        <x:f t="shared" si="253"/>
        <x:v>Earring</x:v>
      </x:c>
      <x:c r="E6412" s="240">
        <x:v>1</x:v>
      </x:c>
      <x:c r="F6412" s="241" t="s">
        <x:v>6043</x:v>
      </x:c>
      <x:c r="G6412" s="240" t="str">
        <x:f>IF(MID(F6412,LEN(F6412)-2,1)="1","Earring",IF(MID(F6412,LEN(F6412)-2,1)="2","Necklace",IF(MID(F6412,LEN(F6412)-2,1)="3","Bracelet",IF(MID(F6412,LEN(F6412)-2,1)="4","Ring",IF(MID(F6412,LEN(F6412)-2,1)="5","Anklet","")))))</x:f>
        <x:v>Necklace</x:v>
      </x:c>
      <x:c r="H6412" s="240">
        <x:v>2</x:v>
      </x:c>
      <x:c r="I6412" s="495" t="s">
        <x:v>10339</x:v>
      </x:c>
    </x:row>
    <x:row r="6413" spans="3:9">
      <x:c r="C6413" s="241" t="s">
        <x:v>8529</x:v>
      </x:c>
      <x:c r="D6413" s="240" t="str">
        <x:f t="shared" si="253"/>
        <x:v>Earring</x:v>
      </x:c>
      <x:c r="E6413" s="240">
        <x:v>1</x:v>
      </x:c>
      <x:c r="F6413" s="241" t="s">
        <x:v>6197</x:v>
      </x:c>
      <x:c r="G6413" s="240" t="str">
        <x:f>IF(MID(F6413,LEN(F6413)-2,1)="1","Earring",IF(MID(F6413,LEN(F6413)-2,1)="2","Necklace",IF(MID(F6413,LEN(F6413)-2,1)="3","Bracelet",IF(MID(F6413,LEN(F6413)-2,1)="4","Ring",IF(MID(F6413,LEN(F6413)-2,1)="5","Anklet","")))))</x:f>
        <x:v>Earring</x:v>
      </x:c>
      <x:c r="H6413" s="240">
        <x:v>1</x:v>
      </x:c>
      <x:c r="I6413" s="495" t="s">
        <x:v>6487</x:v>
      </x:c>
    </x:row>
    <x:row r="6414" spans="3:9">
      <x:c r="C6414" s="241" t="s">
        <x:v>4395</x:v>
      </x:c>
      <x:c r="D6414" s="240" t="str">
        <x:f t="shared" si="253"/>
        <x:v>Necklace</x:v>
      </x:c>
      <x:c r="E6414" s="240">
        <x:v>1</x:v>
      </x:c>
      <x:c r="F6414" s="241" t="s">
        <x:v>9173</x:v>
      </x:c>
      <x:c r="G6414" s="240" t="str">
        <x:f>IF(MID(F6414,LEN(F6414)-2,1)="1","Earring",IF(MID(F6414,LEN(F6414)-2,1)="2","Necklace",IF(MID(F6414,LEN(F6414)-2,1)="3","Bracelet",IF(MID(F6414,LEN(F6414)-2,1)="4","Ring",IF(MID(F6414,LEN(F6414)-2,1)="5","Anklet","")))))</x:f>
        <x:v>Earring</x:v>
      </x:c>
      <x:c r="H6414" s="240">
        <x:v>1</x:v>
      </x:c>
      <x:c r="I6414" s="495"/>
    </x:row>
    <x:row r="6415" spans="3:9">
      <x:c r="C6415" s="241" t="s">
        <x:v>2034</x:v>
      </x:c>
      <x:c r="D6415" s="240" t="str">
        <x:f t="shared" si="253"/>
        <x:v>Necklace</x:v>
      </x:c>
      <x:c r="E6415" s="240">
        <x:v>1</x:v>
      </x:c>
      <x:c r="F6415" s="280" t="s">
        <x:v>9282</x:v>
      </x:c>
      <x:c r="G6415" s="281" t="str">
        <x:f>IF(MID(F6415,LEN(F6415)-2,1)="1","Earring",IF(MID(F6415,LEN(F6415)-2,1)="2","Necklace",IF(MID(F6415,LEN(F6415)-2,1)="3","Bracelet",IF(MID(F6415,LEN(F6415)-2,1)="4","Ring",IF(MID(F6415,LEN(F6415)-2,1)="5","Anklet","")))))</x:f>
        <x:v>Earring</x:v>
      </x:c>
      <x:c r="H6415" s="281">
        <x:v>1</x:v>
      </x:c>
      <x:c r="I6415" s="495"/>
    </x:row>
    <x:row r="6416" spans="3:9">
      <x:c r="C6416" s="241" t="s">
        <x:v>11916</x:v>
      </x:c>
      <x:c r="D6416" s="240" t="str">
        <x:f t="shared" si="253"/>
        <x:v>Necklace</x:v>
      </x:c>
      <x:c r="E6416" s="240">
        <x:v>1</x:v>
      </x:c>
      <x:c r="F6416" s="280" t="s">
        <x:v>8332</x:v>
      </x:c>
      <x:c r="G6416" s="281" t="str">
        <x:f>IF(MID(F6416,LEN(F6416)-2,1)="1","Earring",IF(MID(F6416,LEN(F6416)-2,1)="2","Necklace",IF(MID(F6416,LEN(F6416)-2,1)="3","Bracelet",IF(MID(F6416,LEN(F6416)-2,1)="4","Ring",IF(MID(F6416,LEN(F6416)-2,1)="5","Anklet","")))))</x:f>
        <x:v>Necklace</x:v>
      </x:c>
      <x:c r="H6416" s="281">
        <x:v>1</x:v>
      </x:c>
      <x:c r="I6416" s="495" t="s">
        <x:v>6487</x:v>
      </x:c>
    </x:row>
    <x:row r="6417" spans="3:9">
      <x:c r="C6417" s="241" t="s">
        <x:v>8332</x:v>
      </x:c>
      <x:c r="D6417" s="240" t="str">
        <x:f t="shared" si="253"/>
        <x:v>Necklace</x:v>
      </x:c>
      <x:c r="E6417" s="240">
        <x:v>1</x:v>
      </x:c>
      <x:c r="F6417" s="280" t="s">
        <x:v>9097</x:v>
      </x:c>
      <x:c r="G6417" s="281" t="str">
        <x:f>IF(MID(F6417,LEN(F6417)-2,1)="1","Earring",IF(MID(F6417,LEN(F6417)-2,1)="2","Necklace",IF(MID(F6417,LEN(F6417)-2,1)="3","Bracelet",IF(MID(F6417,LEN(F6417)-2,1)="4","Ring",IF(MID(F6417,LEN(F6417)-2,1)="5","Anklet","")))))</x:f>
        <x:v>Bracelet</x:v>
      </x:c>
      <x:c r="H6417" s="281">
        <x:v>1</x:v>
      </x:c>
      <x:c r="I6417" s="495" t="s">
        <x:v>10339</x:v>
      </x:c>
    </x:row>
    <x:row r="6418" spans="3:9">
      <x:c r="C6418" s="241" t="s">
        <x:v>6120</x:v>
      </x:c>
      <x:c r="D6418" s="240" t="str">
        <x:f t="shared" si="253"/>
        <x:v>Necklace</x:v>
      </x:c>
      <x:c r="E6418" s="240">
        <x:v>1</x:v>
      </x:c>
      <x:c r="F6418" s="280" t="s">
        <x:v>6120</x:v>
      </x:c>
      <x:c r="G6418" s="281" t="str">
        <x:f>IF(MID(F6418,LEN(F6418)-2,1)="1","Earring",IF(MID(F6418,LEN(F6418)-2,1)="2","Necklace",IF(MID(F6418,LEN(F6418)-2,1)="3","Bracelet",IF(MID(F6418,LEN(F6418)-2,1)="4","Ring",IF(MID(F6418,LEN(F6418)-2,1)="5","Anklet","")))))</x:f>
        <x:v>Necklace</x:v>
      </x:c>
      <x:c r="H6418" s="281">
        <x:v>1</x:v>
      </x:c>
      <x:c r="I6418" s="495"/>
    </x:row>
    <x:row r="6419" spans="3:9">
      <x:c r="C6419" s="241" t="s">
        <x:v>9238</x:v>
      </x:c>
      <x:c r="D6419" s="240" t="str">
        <x:f t="shared" si="253"/>
        <x:v>Necklace</x:v>
      </x:c>
      <x:c r="E6419" s="240">
        <x:v>1</x:v>
      </x:c>
      <x:c r="F6419" s="280" t="s">
        <x:v>2357</x:v>
      </x:c>
      <x:c r="G6419" s="281" t="str">
        <x:f>IF(MID(F6419,LEN(F6419)-2,1)="1","Earring",IF(MID(F6419,LEN(F6419)-2,1)="2","Necklace",IF(MID(F6419,LEN(F6419)-2,1)="3","Bracelet",IF(MID(F6419,LEN(F6419)-2,1)="4","Ring",IF(MID(F6419,LEN(F6419)-2,1)="5","Anklet","")))))</x:f>
        <x:v>Necklace</x:v>
      </x:c>
      <x:c r="H6419" s="281">
        <x:v>2</x:v>
      </x:c>
      <x:c r="I6419" s="495" t="s">
        <x:v>6487</x:v>
      </x:c>
    </x:row>
    <x:row r="6420" spans="3:9">
      <x:c r="C6420" s="241" t="s">
        <x:v>6043</x:v>
      </x:c>
      <x:c r="D6420" s="240" t="str">
        <x:f t="shared" si="253"/>
        <x:v>Necklace</x:v>
      </x:c>
      <x:c r="E6420" s="240">
        <x:v>2</x:v>
      </x:c>
      <x:c r="F6420" s="241" t="s">
        <x:v>1994</x:v>
      </x:c>
      <x:c r="G6420" s="240" t="s">
        <x:v>4007</x:v>
      </x:c>
      <x:c r="H6420" s="240">
        <x:v>1</x:v>
      </x:c>
      <x:c r="I6420" s="495"/>
    </x:row>
    <x:row r="6421" spans="3:9">
      <x:c r="C6421" s="241" t="s">
        <x:v>2357</x:v>
      </x:c>
      <x:c r="D6421" s="240" t="str">
        <x:f t="shared" si="253"/>
        <x:v>Necklace</x:v>
      </x:c>
      <x:c r="E6421" s="240">
        <x:v>2</x:v>
      </x:c>
      <x:c r="F6421" s="280" t="s">
        <x:v>8529</x:v>
      </x:c>
      <x:c r="G6421" s="281" t="str">
        <x:f>IF(MID(F6421,LEN(F6421)-2,1)="1","Earring",IF(MID(F6421,LEN(F6421)-2,1)="2","Necklace",IF(MID(F6421,LEN(F6421)-2,1)="3","Bracelet",IF(MID(F6421,LEN(F6421)-2,1)="4","Ring",IF(MID(F6421,LEN(F6421)-2,1)="5","Anklet","")))))</x:f>
        <x:v>Earring</x:v>
      </x:c>
      <x:c r="H6421" s="281">
        <x:v>1</x:v>
      </x:c>
      <x:c r="I6421" s="495"/>
    </x:row>
    <x:row r="6422" spans="3:9">
      <x:c r="C6422" s="241" t="s">
        <x:v>6153</x:v>
      </x:c>
      <x:c r="D6422" s="240" t="str">
        <x:f t="shared" si="253"/>
        <x:v>Necklace</x:v>
      </x:c>
      <x:c r="E6422" s="240">
        <x:v>1</x:v>
      </x:c>
      <x:c r="F6422" s="241" t="s">
        <x:v>6153</x:v>
      </x:c>
      <x:c r="G6422" s="240" t="str">
        <x:f>IF(MID(F6422,LEN(F6422)-2,1)="1","Earring",IF(MID(F6422,LEN(F6422)-2,1)="2","Necklace",IF(MID(F6422,LEN(F6422)-2,1)="3","Bracelet",IF(MID(F6422,LEN(F6422)-2,1)="4","Ring",IF(MID(F6422,LEN(F6422)-2,1)="5","Anklet","")))))</x:f>
        <x:v>Necklace</x:v>
      </x:c>
      <x:c r="H6422" s="240">
        <x:v>1</x:v>
      </x:c>
      <x:c r="I6422" s="495" t="s">
        <x:v>10339</x:v>
      </x:c>
    </x:row>
    <x:row r="6423" spans="3:9">
      <x:c r="C6423" s="241" t="s">
        <x:v>8954</x:v>
      </x:c>
      <x:c r="D6423" s="240" t="str">
        <x:f t="shared" si="253"/>
        <x:v>Necklace</x:v>
      </x:c>
      <x:c r="E6423" s="240">
        <x:v>1</x:v>
      </x:c>
      <x:c r="F6423" s="241" t="s">
        <x:v>8954</x:v>
      </x:c>
      <x:c r="G6423" s="240" t="str">
        <x:f>IF(MID(F6423,LEN(F6423)-2,1)="1","Earring",IF(MID(F6423,LEN(F6423)-2,1)="2","Necklace",IF(MID(F6423,LEN(F6423)-2,1)="3","Bracelet",IF(MID(F6423,LEN(F6423)-2,1)="4","Ring",IF(MID(F6423,LEN(F6423)-2,1)="5","Anklet","")))))</x:f>
        <x:v>Necklace</x:v>
      </x:c>
      <x:c r="H6423" s="240">
        <x:v>1</x:v>
      </x:c>
      <x:c r="I6423" s="495"/>
    </x:row>
    <x:row r="6424" spans="3:9">
      <x:c r="C6424" s="241" t="s">
        <x:v>2062</x:v>
      </x:c>
      <x:c r="D6424" s="240" t="str">
        <x:f t="shared" si="253"/>
        <x:v>Necklace</x:v>
      </x:c>
      <x:c r="E6424" s="240">
        <x:v>1</x:v>
      </x:c>
      <x:c r="F6424" s="241" t="s">
        <x:v>2062</x:v>
      </x:c>
      <x:c r="G6424" s="240" t="str">
        <x:f>IF(MID(F6424,LEN(F6424)-2,1)="1","Earring",IF(MID(F6424,LEN(F6424)-2,1)="2","Necklace",IF(MID(F6424,LEN(F6424)-2,1)="3","Bracelet",IF(MID(F6424,LEN(F6424)-2,1)="4","Ring",IF(MID(F6424,LEN(F6424)-2,1)="5","Anklet","")))))</x:f>
        <x:v>Necklace</x:v>
      </x:c>
      <x:c r="H6424" s="240">
        <x:v>1</x:v>
      </x:c>
      <x:c r="I6424" s="495"/>
    </x:row>
    <x:row r="6425" spans="3:9">
      <x:c r="C6425" s="241" t="s">
        <x:v>11968</x:v>
      </x:c>
      <x:c r="D6425" s="240" t="str">
        <x:f t="shared" si="253"/>
        <x:v>Ring</x:v>
      </x:c>
      <x:c r="E6425" s="240">
        <x:v>1</x:v>
      </x:c>
      <x:c r="F6425" s="241" t="s">
        <x:v>9238</x:v>
      </x:c>
      <x:c r="G6425" s="240" t="str">
        <x:f>IF(MID(F6425,LEN(F6425)-2,1)="1","Earring",IF(MID(F6425,LEN(F6425)-2,1)="2","Necklace",IF(MID(F6425,LEN(F6425)-2,1)="3","Bracelet",IF(MID(F6425,LEN(F6425)-2,1)="4","Ring",IF(MID(F6425,LEN(F6425)-2,1)="5","Anklet","")))))</x:f>
        <x:v>Necklace</x:v>
      </x:c>
      <x:c r="H6425" s="240">
        <x:v>1</x:v>
      </x:c>
      <x:c r="I6425" s="495" t="s">
        <x:v>6487</x:v>
      </x:c>
    </x:row>
    <x:row r="6426" spans="3:9">
      <x:c r="C6426" s="241" t="s">
        <x:v>6190</x:v>
      </x:c>
      <x:c r="D6426" s="240" t="str">
        <x:f t="shared" si="253"/>
        <x:v>Ring</x:v>
      </x:c>
      <x:c r="E6426" s="240">
        <x:v>1</x:v>
      </x:c>
      <x:c r="F6426" s="241" t="s">
        <x:v>8974</x:v>
      </x:c>
      <x:c r="G6426" s="240" t="str">
        <x:f>IF(MID(F6426,LEN(F6426)-2,1)="1","Earring",IF(MID(F6426,LEN(F6426)-2,1)="2","Necklace",IF(MID(F6426,LEN(F6426)-2,1)="3","Bracelet",IF(MID(F6426,LEN(F6426)-2,1)="4","Ring",IF(MID(F6426,LEN(F6426)-2,1)="5","Anklet","")))))</x:f>
        <x:v>Bracelet</x:v>
      </x:c>
      <x:c r="H6426" s="240">
        <x:v>1</x:v>
      </x:c>
      <x:c r="I6426" s="495"/>
    </x:row>
    <x:row r="6427" spans="3:9">
      <x:c r="C6427" s="241" t="s">
        <x:v>4557</x:v>
      </x:c>
      <x:c r="D6427" s="240" t="str">
        <x:f t="shared" si="253"/>
        <x:v>Ring</x:v>
      </x:c>
      <x:c r="E6427" s="240">
        <x:v>1</x:v>
      </x:c>
      <x:c r="F6427" s="241" t="s">
        <x:v>6146</x:v>
      </x:c>
      <x:c r="G6427" s="240" t="str">
        <x:f>IF(MID(F6427,LEN(F6427)-2,1)="1","Earring",IF(MID(F6427,LEN(F6427)-2,1)="2","Necklace",IF(MID(F6427,LEN(F6427)-2,1)="3","Bracelet",IF(MID(F6427,LEN(F6427)-2,1)="4","Ring",IF(MID(F6427,LEN(F6427)-2,1)="5","Anklet","")))))</x:f>
        <x:v>Ring</x:v>
      </x:c>
      <x:c r="H6427" s="240">
        <x:v>1</x:v>
      </x:c>
      <x:c r="I6427" s="495"/>
    </x:row>
    <x:row r="6428" spans="3:9">
      <x:c r="C6428" s="241" t="s">
        <x:v>6146</x:v>
      </x:c>
      <x:c r="D6428" s="240" t="str">
        <x:f t="shared" si="253"/>
        <x:v>Ring</x:v>
      </x:c>
      <x:c r="E6428" s="240">
        <x:v>1</x:v>
      </x:c>
      <x:c r="F6428" s="241" t="s">
        <x:v>6176</x:v>
      </x:c>
      <x:c r="G6428" s="240" t="s">
        <x:v>5727</x:v>
      </x:c>
      <x:c r="H6428" s="240">
        <x:v>2</x:v>
      </x:c>
      <x:c r="I6428" s="495"/>
    </x:row>
    <x:row r="6429" spans="5:5">
      <x:c r="E6429" s="240">
        <x:f>SUM(E6401:E6428)</x:f>
        <x:v>31</x:v>
      </x:c>
    </x:row>
    <x:row r="6430" spans="1:9">
      <x:c r="A6430" s="232">
        <x:v>46166</x:v>
      </x:c>
      <x:c r="B6430" s="499" t="s">
        <x:v>10367</x:v>
      </x:c>
      <x:c r="C6430" s="241" t="s">
        <x:v>6080</x:v>
      </x:c>
      <x:c r="D6430" s="240" t="s">
        <x:v>4007</x:v>
      </x:c>
      <x:c r="E6430" s="240">
        <x:v>1</x:v>
      </x:c>
      <x:c r="F6430" s="280" t="s">
        <x:v>6210</x:v>
      </x:c>
      <x:c r="G6430" s="281" t="str">
        <x:f>IF(MID(F6430,LEN(F6430)-2,1)="1","Earring",IF(MID(F6430,LEN(F6430)-2,1)="2","Necklace",IF(MID(F6430,LEN(F6430)-2,1)="3","Bracelet",IF(MID(F6430,LEN(F6430)-2,1)="4","Ring",IF(MID(F6430,LEN(F6430)-2,1)="5","Anklet","")))))</x:f>
        <x:v>Necklace</x:v>
      </x:c>
      <x:c r="H6430" s="281">
        <x:v>1</x:v>
      </x:c>
      <x:c r="I6430" s="495" t="s">
        <x:v>10339</x:v>
      </x:c>
    </x:row>
    <x:row r="6431" spans="1:9">
      <x:c r="A6431" s="22"/>
      <x:c r="C6431" s="241" t="s">
        <x:v>11850</x:v>
      </x:c>
      <x:c r="D6431" s="240" t="s">
        <x:v>4007</x:v>
      </x:c>
      <x:c r="E6431" s="240">
        <x:v>1</x:v>
      </x:c>
      <x:c r="F6431" s="280" t="s">
        <x:v>5978</x:v>
      </x:c>
      <x:c r="G6431" s="281" t="str">
        <x:f>IF(MID(F6431,LEN(F6431)-2,1)="1","Earring",IF(MID(F6431,LEN(F6431)-2,1)="2","Necklace",IF(MID(F6431,LEN(F6431)-2,1)="3","Bracelet",IF(MID(F6431,LEN(F6431)-2,1)="4","Ring",IF(MID(F6431,LEN(F6431)-2,1)="5","Anklet","")))))</x:f>
        <x:v>Ring</x:v>
      </x:c>
      <x:c r="H6431" s="281">
        <x:v>1</x:v>
      </x:c>
      <x:c r="I6431" s="495"/>
    </x:row>
    <x:row r="6432" spans="1:9">
      <x:c r="A6432" s="22"/>
      <x:c r="C6432" s="241" t="s">
        <x:v>9265</x:v>
      </x:c>
      <x:c r="D6432" s="240" t="str">
        <x:f t="shared" ref="D6432:D6436" si="254">IF(MID(C6432,LEN(C6432)-2,1)="1","Earring",IF(MID(C6432,LEN(C6432)-2,1)="2","Necklace",IF(MID(C6432,LEN(C6432)-2,1)="3","Bracelet",IF(MID(C6432,LEN(C6432)-2,1)="4","Ring",IF(MID(C6432,LEN(C6432)-2,1)="5","Anklet","")))))</x:f>
        <x:v>Bracelet</x:v>
      </x:c>
      <x:c r="E6432" s="240">
        <x:v>1</x:v>
      </x:c>
      <x:c r="F6432" s="241" t="s">
        <x:v>8946</x:v>
      </x:c>
      <x:c r="G6432" s="240" t="str">
        <x:f>IF(MID(F6432,LEN(F6432)-2,1)="1","Earring",IF(MID(F6432,LEN(F6432)-2,1)="2","Necklace",IF(MID(F6432,LEN(F6432)-2,1)="3","Bracelet",IF(MID(F6432,LEN(F6432)-2,1)="4","Ring",IF(MID(F6432,LEN(F6432)-2,1)="5","Anklet","")))))</x:f>
        <x:v>Ring</x:v>
      </x:c>
      <x:c r="H6432" s="240">
        <x:v>1</x:v>
      </x:c>
      <x:c r="I6432" s="495" t="s">
        <x:v>10339</x:v>
      </x:c>
    </x:row>
    <x:row r="6433" spans="1:9">
      <x:c r="A6433" s="22"/>
      <x:c r="C6433" s="241" t="s">
        <x:v>1974</x:v>
      </x:c>
      <x:c r="D6433" s="240" t="str">
        <x:f t="shared" si="254"/>
        <x:v>Bracelet</x:v>
      </x:c>
      <x:c r="E6433" s="240">
        <x:v>2</x:v>
      </x:c>
      <x:c r="F6433" s="241" t="s">
        <x:v>8515</x:v>
      </x:c>
      <x:c r="G6433" s="240" t="str">
        <x:f>IF(MID(F6433,LEN(F6433)-2,1)="1","Earring",IF(MID(F6433,LEN(F6433)-2,1)="2","Necklace",IF(MID(F6433,LEN(F6433)-2,1)="3","Bracelet",IF(MID(F6433,LEN(F6433)-2,1)="4","Ring",IF(MID(F6433,LEN(F6433)-2,1)="5","Anklet","")))))</x:f>
        <x:v>Necklace</x:v>
      </x:c>
      <x:c r="H6433" s="240">
        <x:v>1</x:v>
      </x:c>
      <x:c r="I6433" s="495" t="s">
        <x:v>6487</x:v>
      </x:c>
    </x:row>
    <x:row r="6434" spans="1:9">
      <x:c r="A6434" s="22"/>
      <x:c r="C6434" s="241" t="s">
        <x:v>11138</x:v>
      </x:c>
      <x:c r="D6434" s="240" t="str">
        <x:f t="shared" si="254"/>
        <x:v>Earring</x:v>
      </x:c>
      <x:c r="E6434" s="240">
        <x:v>1</x:v>
      </x:c>
      <x:c r="F6434" s="241" t="s">
        <x:v>9265</x:v>
      </x:c>
      <x:c r="G6434" s="240" t="str">
        <x:f>IF(MID(F6434,LEN(F6434)-2,1)="1","Earring",IF(MID(F6434,LEN(F6434)-2,1)="2","Necklace",IF(MID(F6434,LEN(F6434)-2,1)="3","Bracelet",IF(MID(F6434,LEN(F6434)-2,1)="4","Ring",IF(MID(F6434,LEN(F6434)-2,1)="5","Anklet","")))))</x:f>
        <x:v>Bracelet</x:v>
      </x:c>
      <x:c r="H6434" s="240">
        <x:v>1</x:v>
      </x:c>
      <x:c r="I6434" s="495" t="s">
        <x:v>10339</x:v>
      </x:c>
    </x:row>
    <x:row r="6435" spans="1:9">
      <x:c r="A6435" s="22"/>
      <x:c r="C6435" s="241" t="s">
        <x:v>5931</x:v>
      </x:c>
      <x:c r="D6435" s="240" t="str">
        <x:f t="shared" si="254"/>
        <x:v>Earring</x:v>
      </x:c>
      <x:c r="E6435" s="240">
        <x:v>1</x:v>
      </x:c>
      <x:c r="F6435" s="280" t="s">
        <x:v>11138</x:v>
      </x:c>
      <x:c r="G6435" s="281" t="str">
        <x:f>IF(MID(F6435,LEN(F6435)-2,1)="1","Earring",IF(MID(F6435,LEN(F6435)-2,1)="2","Necklace",IF(MID(F6435,LEN(F6435)-2,1)="3","Bracelet",IF(MID(F6435,LEN(F6435)-2,1)="4","Ring",IF(MID(F6435,LEN(F6435)-2,1)="5","Anklet","")))))</x:f>
        <x:v>Earring</x:v>
      </x:c>
      <x:c r="H6435" s="281">
        <x:v>1</x:v>
      </x:c>
      <x:c r="I6435" s="495" t="s">
        <x:v>6487</x:v>
      </x:c>
    </x:row>
    <x:row r="6436" spans="1:9">
      <x:c r="A6436" s="22"/>
      <x:c r="C6436" s="241" t="s">
        <x:v>2066</x:v>
      </x:c>
      <x:c r="D6436" s="240" t="str">
        <x:f t="shared" si="254"/>
        <x:v>Earring</x:v>
      </x:c>
      <x:c r="E6436" s="240">
        <x:v>1</x:v>
      </x:c>
      <x:c r="F6436" s="280" t="s">
        <x:v>5931</x:v>
      </x:c>
      <x:c r="G6436" s="281" t="str">
        <x:f>IF(MID(F6436,LEN(F6436)-2,1)="1","Earring",IF(MID(F6436,LEN(F6436)-2,1)="2","Necklace",IF(MID(F6436,LEN(F6436)-2,1)="3","Bracelet",IF(MID(F6436,LEN(F6436)-2,1)="4","Ring",IF(MID(F6436,LEN(F6436)-2,1)="5","Anklet","")))))</x:f>
        <x:v>Earring</x:v>
      </x:c>
      <x:c r="H6436" s="281">
        <x:v>1</x:v>
      </x:c>
      <x:c r="I6436" s="495" t="s">
        <x:v>10339</x:v>
      </x:c>
    </x:row>
    <x:row r="6437" spans="1:9">
      <x:c r="A6437" s="22"/>
      <x:c r="C6437" s="241" t="s">
        <x:v>5965</x:v>
      </x:c>
      <x:c r="D6437" s="240" t="s">
        <x:v>9210</x:v>
      </x:c>
      <x:c r="E6437" s="240">
        <x:v>1</x:v>
      </x:c>
      <x:c r="F6437" s="241" t="s">
        <x:v>4493</x:v>
      </x:c>
      <x:c r="G6437" s="240" t="str">
        <x:f>IF(MID(F6437,LEN(F6437)-2,1)="1","Earring",IF(MID(F6437,LEN(F6437)-2,1)="2","Necklace",IF(MID(F6437,LEN(F6437)-2,1)="3","Bracelet",IF(MID(F6437,LEN(F6437)-2,1)="4","Ring",IF(MID(F6437,LEN(F6437)-2,1)="5","Anklet","")))))</x:f>
        <x:v>Ring</x:v>
      </x:c>
      <x:c r="H6437" s="240">
        <x:v>1</x:v>
      </x:c>
      <x:c r="I6437" s="495"/>
    </x:row>
    <x:row r="6438" spans="1:9">
      <x:c r="A6438" s="22"/>
      <x:c r="C6438" s="241" t="s">
        <x:v>6210</x:v>
      </x:c>
      <x:c r="D6438" s="240" t="str">
        <x:f t="shared" ref="D6438:D6450" si="255">IF(MID(C6438,LEN(C6438)-2,1)="1","Earring",IF(MID(C6438,LEN(C6438)-2,1)="2","Necklace",IF(MID(C6438,LEN(C6438)-2,1)="3","Bracelet",IF(MID(C6438,LEN(C6438)-2,1)="4","Ring",IF(MID(C6438,LEN(C6438)-2,1)="5","Anklet","")))))</x:f>
        <x:v>Necklace</x:v>
      </x:c>
      <x:c r="E6438" s="240">
        <x:v>1</x:v>
      </x:c>
      <x:c r="F6438" s="241" t="s">
        <x:v>1974</x:v>
      </x:c>
      <x:c r="G6438" s="240" t="str">
        <x:f>IF(MID(F6438,LEN(F6438)-2,1)="1","Earring",IF(MID(F6438,LEN(F6438)-2,1)="2","Necklace",IF(MID(F6438,LEN(F6438)-2,1)="3","Bracelet",IF(MID(F6438,LEN(F6438)-2,1)="4","Ring",IF(MID(F6438,LEN(F6438)-2,1)="5","Anklet","")))))</x:f>
        <x:v>Bracelet</x:v>
      </x:c>
      <x:c r="H6438" s="240">
        <x:v>2</x:v>
      </x:c>
      <x:c r="I6438" s="495" t="s">
        <x:v>10339</x:v>
      </x:c>
    </x:row>
    <x:row r="6439" spans="1:9">
      <x:c r="A6439" s="22"/>
      <x:c r="C6439" s="241" t="s">
        <x:v>8515</x:v>
      </x:c>
      <x:c r="D6439" s="240" t="str">
        <x:f t="shared" si="255"/>
        <x:v>Necklace</x:v>
      </x:c>
      <x:c r="E6439" s="240">
        <x:v>1</x:v>
      </x:c>
      <x:c r="F6439" s="241" t="s">
        <x:v>2066</x:v>
      </x:c>
      <x:c r="G6439" s="240" t="str">
        <x:f>IF(MID(F6439,LEN(F6439)-2,1)="1","Earring",IF(MID(F6439,LEN(F6439)-2,1)="2","Necklace",IF(MID(F6439,LEN(F6439)-2,1)="3","Bracelet",IF(MID(F6439,LEN(F6439)-2,1)="4","Ring",IF(MID(F6439,LEN(F6439)-2,1)="5","Anklet","")))))</x:f>
        <x:v>Earring</x:v>
      </x:c>
      <x:c r="H6439" s="240">
        <x:v>1</x:v>
      </x:c>
      <x:c r="I6439" s="495" t="s">
        <x:v>10339</x:v>
      </x:c>
    </x:row>
    <x:row r="6440" spans="1:9">
      <x:c r="A6440" s="22"/>
      <x:c r="C6440" s="241" t="s">
        <x:v>6257</x:v>
      </x:c>
      <x:c r="D6440" s="240" t="str">
        <x:f t="shared" si="255"/>
        <x:v>Necklace</x:v>
      </x:c>
      <x:c r="E6440" s="240">
        <x:v>1</x:v>
      </x:c>
      <x:c r="F6440" s="280" t="s">
        <x:v>4473</x:v>
      </x:c>
      <x:c r="G6440" s="281" t="str">
        <x:f>IF(MID(F6440,LEN(F6440)-2,1)="1","Earring",IF(MID(F6440,LEN(F6440)-2,1)="2","Necklace",IF(MID(F6440,LEN(F6440)-2,1)="3","Bracelet",IF(MID(F6440,LEN(F6440)-2,1)="4","Ring",IF(MID(F6440,LEN(F6440)-2,1)="5","Anklet","")))))</x:f>
        <x:v>Ring</x:v>
      </x:c>
      <x:c r="H6440" s="281">
        <x:v>1</x:v>
      </x:c>
      <x:c r="I6440" s="495" t="s">
        <x:v>10339</x:v>
      </x:c>
    </x:row>
    <x:row r="6441" spans="1:9">
      <x:c r="A6441" s="22"/>
      <x:c r="C6441" s="241" t="s">
        <x:v>9261</x:v>
      </x:c>
      <x:c r="D6441" s="240" t="str">
        <x:f t="shared" si="255"/>
        <x:v>Necklace</x:v>
      </x:c>
      <x:c r="E6441" s="240">
        <x:v>1</x:v>
      </x:c>
      <x:c r="F6441" s="280" t="s">
        <x:v>6080</x:v>
      </x:c>
      <x:c r="G6441" s="281" t="s">
        <x:v>4007</x:v>
      </x:c>
      <x:c r="H6441" s="281">
        <x:v>1</x:v>
      </x:c>
      <x:c r="I6441" s="495" t="s">
        <x:v>10339</x:v>
      </x:c>
    </x:row>
    <x:row r="6442" spans="1:9">
      <x:c r="A6442" s="22"/>
      <x:c r="C6442" s="241" t="s">
        <x:v>9276</x:v>
      </x:c>
      <x:c r="D6442" s="240" t="str">
        <x:f t="shared" si="255"/>
        <x:v>Necklace</x:v>
      </x:c>
      <x:c r="E6442" s="240">
        <x:v>1</x:v>
      </x:c>
      <x:c r="F6442" s="280" t="s">
        <x:v>6257</x:v>
      </x:c>
      <x:c r="G6442" s="281" t="str">
        <x:f>IF(MID(F6442,LEN(F6442)-2,1)="1","Earring",IF(MID(F6442,LEN(F6442)-2,1)="2","Necklace",IF(MID(F6442,LEN(F6442)-2,1)="3","Bracelet",IF(MID(F6442,LEN(F6442)-2,1)="4","Ring",IF(MID(F6442,LEN(F6442)-2,1)="5","Anklet","")))))</x:f>
        <x:v>Necklace</x:v>
      </x:c>
      <x:c r="H6442" s="281">
        <x:v>1</x:v>
      </x:c>
      <x:c r="I6442" s="495" t="s">
        <x:v>6487</x:v>
      </x:c>
    </x:row>
    <x:row r="6443" spans="1:9">
      <x:c r="A6443" s="22"/>
      <x:c r="C6443" s="241" t="s">
        <x:v>2329</x:v>
      </x:c>
      <x:c r="D6443" s="240" t="str">
        <x:f t="shared" si="255"/>
        <x:v>Necklace</x:v>
      </x:c>
      <x:c r="E6443" s="240">
        <x:v>1</x:v>
      </x:c>
      <x:c r="F6443" s="280" t="s">
        <x:v>11850</x:v>
      </x:c>
      <x:c r="G6443" s="281" t="s">
        <x:v>4007</x:v>
      </x:c>
      <x:c r="H6443" s="281">
        <x:v>1</x:v>
      </x:c>
      <x:c r="I6443" s="495" t="s">
        <x:v>6487</x:v>
      </x:c>
    </x:row>
    <x:row r="6444" spans="1:9">
      <x:c r="A6444" s="22"/>
      <x:c r="C6444" s="241" t="s">
        <x:v>2357</x:v>
      </x:c>
      <x:c r="D6444" s="240" t="str">
        <x:f t="shared" si="255"/>
        <x:v>Necklace</x:v>
      </x:c>
      <x:c r="E6444" s="240">
        <x:v>1</x:v>
      </x:c>
      <x:c r="F6444" s="280" t="s">
        <x:v>2329</x:v>
      </x:c>
      <x:c r="G6444" s="281" t="str">
        <x:f>IF(MID(F6444,LEN(F6444)-2,1)="1","Earring",IF(MID(F6444,LEN(F6444)-2,1)="2","Necklace",IF(MID(F6444,LEN(F6444)-2,1)="3","Bracelet",IF(MID(F6444,LEN(F6444)-2,1)="4","Ring",IF(MID(F6444,LEN(F6444)-2,1)="5","Anklet","")))))</x:f>
        <x:v>Necklace</x:v>
      </x:c>
      <x:c r="H6444" s="281">
        <x:v>1</x:v>
      </x:c>
      <x:c r="I6444" s="495"/>
    </x:row>
    <x:row r="6445" spans="1:9">
      <x:c r="A6445" s="22"/>
      <x:c r="C6445" s="241" t="s">
        <x:v>8936</x:v>
      </x:c>
      <x:c r="D6445" s="240" t="str">
        <x:f t="shared" si="255"/>
        <x:v>Necklace</x:v>
      </x:c>
      <x:c r="E6445" s="240">
        <x:v>1</x:v>
      </x:c>
      <x:c r="F6445" s="280" t="s">
        <x:v>2357</x:v>
      </x:c>
      <x:c r="G6445" s="281" t="str">
        <x:f>IF(MID(F6445,LEN(F6445)-2,1)="1","Earring",IF(MID(F6445,LEN(F6445)-2,1)="2","Necklace",IF(MID(F6445,LEN(F6445)-2,1)="3","Bracelet",IF(MID(F6445,LEN(F6445)-2,1)="4","Ring",IF(MID(F6445,LEN(F6445)-2,1)="5","Anklet","")))))</x:f>
        <x:v>Necklace</x:v>
      </x:c>
      <x:c r="H6445" s="281">
        <x:v>1</x:v>
      </x:c>
      <x:c r="I6445" s="495" t="s">
        <x:v>10339</x:v>
      </x:c>
    </x:row>
    <x:row r="6446" spans="1:9">
      <x:c r="A6446" s="22"/>
      <x:c r="C6446" s="241" t="s">
        <x:v>5978</x:v>
      </x:c>
      <x:c r="D6446" s="240" t="str">
        <x:f t="shared" si="255"/>
        <x:v>Ring</x:v>
      </x:c>
      <x:c r="E6446" s="240">
        <x:v>1</x:v>
      </x:c>
      <x:c r="F6446" s="241" t="s">
        <x:v>6191</x:v>
      </x:c>
      <x:c r="G6446" s="240" t="str">
        <x:f>IF(MID(F6446,LEN(F6446)-2,1)="1","Earring",IF(MID(F6446,LEN(F6446)-2,1)="2","Necklace",IF(MID(F6446,LEN(F6446)-2,1)="3","Bracelet",IF(MID(F6446,LEN(F6446)-2,1)="4","Ring",IF(MID(F6446,LEN(F6446)-2,1)="5","Anklet","")))))</x:f>
        <x:v>Ring</x:v>
      </x:c>
      <x:c r="H6446" s="240">
        <x:v>1</x:v>
      </x:c>
      <x:c r="I6446" s="495" t="s">
        <x:v>10339</x:v>
      </x:c>
    </x:row>
    <x:row r="6447" spans="1:9">
      <x:c r="A6447" s="22"/>
      <x:c r="C6447" s="241" t="s">
        <x:v>8946</x:v>
      </x:c>
      <x:c r="D6447" s="240" t="str">
        <x:f t="shared" si="255"/>
        <x:v>Ring</x:v>
      </x:c>
      <x:c r="E6447" s="240">
        <x:v>1</x:v>
      </x:c>
      <x:c r="F6447" s="280" t="s">
        <x:v>8936</x:v>
      </x:c>
      <x:c r="G6447" s="281" t="str">
        <x:f>IF(MID(F6447,LEN(F6447)-2,1)="1","Earring",IF(MID(F6447,LEN(F6447)-2,1)="2","Necklace",IF(MID(F6447,LEN(F6447)-2,1)="3","Bracelet",IF(MID(F6447,LEN(F6447)-2,1)="4","Ring",IF(MID(F6447,LEN(F6447)-2,1)="5","Anklet","")))))</x:f>
        <x:v>Necklace</x:v>
      </x:c>
      <x:c r="H6447" s="281">
        <x:v>1</x:v>
      </x:c>
      <x:c r="I6447" s="495" t="s">
        <x:v>6487</x:v>
      </x:c>
    </x:row>
    <x:row r="6448" spans="1:9">
      <x:c r="A6448" s="22"/>
      <x:c r="C6448" s="241" t="s">
        <x:v>4493</x:v>
      </x:c>
      <x:c r="D6448" s="240" t="str">
        <x:f t="shared" si="255"/>
        <x:v>Ring</x:v>
      </x:c>
      <x:c r="E6448" s="240">
        <x:v>1</x:v>
      </x:c>
      <x:c r="F6448" s="280" t="s">
        <x:v>9261</x:v>
      </x:c>
      <x:c r="G6448" s="281" t="str">
        <x:f>IF(MID(F6448,LEN(F6448)-2,1)="1","Earring",IF(MID(F6448,LEN(F6448)-2,1)="2","Necklace",IF(MID(F6448,LEN(F6448)-2,1)="3","Bracelet",IF(MID(F6448,LEN(F6448)-2,1)="4","Ring",IF(MID(F6448,LEN(F6448)-2,1)="5","Anklet","")))))</x:f>
        <x:v>Necklace</x:v>
      </x:c>
      <x:c r="H6448" s="281">
        <x:v>1</x:v>
      </x:c>
      <x:c r="I6448" s="495" t="s">
        <x:v>6487</x:v>
      </x:c>
    </x:row>
    <x:row r="6449" spans="1:9">
      <x:c r="A6449" s="22"/>
      <x:c r="C6449" s="241" t="s">
        <x:v>4473</x:v>
      </x:c>
      <x:c r="D6449" s="240" t="str">
        <x:f t="shared" si="255"/>
        <x:v>Ring</x:v>
      </x:c>
      <x:c r="E6449" s="240">
        <x:v>1</x:v>
      </x:c>
      <x:c r="F6449" s="280" t="s">
        <x:v>9276</x:v>
      </x:c>
      <x:c r="G6449" s="281" t="str">
        <x:f>IF(MID(F6449,LEN(F6449)-2,1)="1","Earring",IF(MID(F6449,LEN(F6449)-2,1)="2","Necklace",IF(MID(F6449,LEN(F6449)-2,1)="3","Bracelet",IF(MID(F6449,LEN(F6449)-2,1)="4","Ring",IF(MID(F6449,LEN(F6449)-2,1)="5","Anklet","")))))</x:f>
        <x:v>Necklace</x:v>
      </x:c>
      <x:c r="H6449" s="281">
        <x:v>1</x:v>
      </x:c>
      <x:c r="I6449" s="495"/>
    </x:row>
    <x:row r="6450" spans="1:9">
      <x:c r="A6450" s="22"/>
      <x:c r="C6450" s="241" t="s">
        <x:v>6191</x:v>
      </x:c>
      <x:c r="D6450" s="240" t="str">
        <x:f t="shared" si="255"/>
        <x:v>Ring</x:v>
      </x:c>
      <x:c r="E6450" s="240">
        <x:v>1</x:v>
      </x:c>
      <x:c r="F6450" s="280" t="s">
        <x:v>5965</x:v>
      </x:c>
      <x:c r="G6450" s="281" t="s">
        <x:v>9210</x:v>
      </x:c>
      <x:c r="H6450" s="281">
        <x:v>1</x:v>
      </x:c>
      <x:c r="I6450" s="495"/>
    </x:row>
    <x:row r="6451" spans="1:5">
      <x:c r="A6451" s="22"/>
      <x:c r="E6451" s="240">
        <x:f>SUM(E6430:E6450)</x:f>
        <x:v>22</x:v>
      </x:c>
    </x:row>
    <x:row r="6452" spans="1:9">
      <x:c r="A6452" s="232">
        <x:v>46167</x:v>
      </x:c>
      <x:c r="B6452" s="499" t="s">
        <x:v>10315</x:v>
      </x:c>
      <x:c r="C6452" s="241" t="s">
        <x:v>4357</x:v>
      </x:c>
      <x:c r="D6452" s="240" t="str">
        <x:f t="shared" ref="D6452:D6457" si="256">IF(MID(C6452,LEN(C6452)-2,1)="1","Earring",IF(MID(C6452,LEN(C6452)-2,1)="2","Necklace",IF(MID(C6452,LEN(C6452)-2,1)="3","Bracelet",IF(MID(C6452,LEN(C6452)-2,1)="4","Ring",IF(MID(C6452,LEN(C6452)-2,1)="5","Anklet","")))))</x:f>
        <x:v>Bracelet</x:v>
      </x:c>
      <x:c r="E6452" s="240">
        <x:v>1</x:v>
      </x:c>
      <x:c r="F6452" s="280" t="s">
        <x:v>11838</x:v>
      </x:c>
      <x:c r="G6452" s="281" t="str">
        <x:f>IF(MID(F6452,LEN(F6452)-2,1)="1","Earring",IF(MID(F6452,LEN(F6452)-2,1)="2","Necklace",IF(MID(F6452,LEN(F6452)-2,1)="3","Bracelet",IF(MID(F6452,LEN(F6452)-2,1)="4","Ring",IF(MID(F6452,LEN(F6452)-2,1)="5","Anklet","")))))</x:f>
        <x:v>Earring</x:v>
      </x:c>
      <x:c r="H6452" s="281">
        <x:v>2</x:v>
      </x:c>
      <x:c r="I6452" s="495" t="s">
        <x:v>6487</x:v>
      </x:c>
    </x:row>
    <x:row r="6453" spans="1:9">
      <x:c r="A6453" s="22"/>
      <x:c r="C6453" s="241" t="s">
        <x:v>12288</x:v>
      </x:c>
      <x:c r="D6453" s="240" t="str">
        <x:f t="shared" si="256"/>
        <x:v>Bracelet</x:v>
      </x:c>
      <x:c r="E6453" s="240">
        <x:v>1</x:v>
      </x:c>
      <x:c r="F6453" s="241" t="s">
        <x:v>11531</x:v>
      </x:c>
      <x:c r="G6453" s="240" t="str">
        <x:f>IF(MID(F6453,LEN(F6453)-2,1)="1","Earring",IF(MID(F6453,LEN(F6453)-2,1)="2","Necklace",IF(MID(F6453,LEN(F6453)-2,1)="3","Bracelet",IF(MID(F6453,LEN(F6453)-2,1)="4","Ring",IF(MID(F6453,LEN(F6453)-2,1)="5","Anklet","")))))</x:f>
        <x:v>Bracelet</x:v>
      </x:c>
      <x:c r="H6453" s="240">
        <x:v>1</x:v>
      </x:c>
      <x:c r="I6453" s="495" t="s">
        <x:v>6487</x:v>
      </x:c>
    </x:row>
    <x:row r="6454" spans="1:9">
      <x:c r="A6454" s="22"/>
      <x:c r="C6454" s="241" t="s">
        <x:v>1951</x:v>
      </x:c>
      <x:c r="D6454" s="240" t="str">
        <x:f t="shared" si="256"/>
        <x:v>Bracelet</x:v>
      </x:c>
      <x:c r="E6454" s="240">
        <x:v>2</x:v>
      </x:c>
      <x:c r="F6454" s="280" t="s">
        <x:v>4534</x:v>
      </x:c>
      <x:c r="G6454" s="281" t="str">
        <x:f>IF(MID(F6454,LEN(F6454)-2,1)="1","Earring",IF(MID(F6454,LEN(F6454)-2,1)="2","Necklace",IF(MID(F6454,LEN(F6454)-2,1)="3","Bracelet",IF(MID(F6454,LEN(F6454)-2,1)="4","Ring",IF(MID(F6454,LEN(F6454)-2,1)="5","Anklet","")))))</x:f>
        <x:v>Earring</x:v>
      </x:c>
      <x:c r="H6454" s="281">
        <x:v>1</x:v>
      </x:c>
      <x:c r="I6454" s="495"/>
    </x:row>
    <x:row r="6455" spans="1:9">
      <x:c r="A6455" s="22"/>
      <x:c r="C6455" s="241" t="s">
        <x:v>4606</x:v>
      </x:c>
      <x:c r="D6455" s="240" t="str">
        <x:f t="shared" si="256"/>
        <x:v>Bracelet</x:v>
      </x:c>
      <x:c r="E6455" s="240">
        <x:v>1</x:v>
      </x:c>
      <x:c r="F6455" s="280" t="s">
        <x:v>9012</x:v>
      </x:c>
      <x:c r="G6455" s="281" t="str">
        <x:f>IF(MID(F6455,LEN(F6455)-2,1)="1","Earring",IF(MID(F6455,LEN(F6455)-2,1)="2","Necklace",IF(MID(F6455,LEN(F6455)-2,1)="3","Bracelet",IF(MID(F6455,LEN(F6455)-2,1)="4","Ring",IF(MID(F6455,LEN(F6455)-2,1)="5","Anklet","")))))</x:f>
        <x:v>Necklace</x:v>
      </x:c>
      <x:c r="H6455" s="281">
        <x:v>1</x:v>
      </x:c>
      <x:c r="I6455" s="495" t="s">
        <x:v>6487</x:v>
      </x:c>
    </x:row>
    <x:row r="6456" spans="1:9">
      <x:c r="A6456" s="22"/>
      <x:c r="C6456" s="241" t="s">
        <x:v>9165</x:v>
      </x:c>
      <x:c r="D6456" s="240" t="str">
        <x:f t="shared" si="256"/>
        <x:v>Bracelet</x:v>
      </x:c>
      <x:c r="E6456" s="240">
        <x:v>1</x:v>
      </x:c>
      <x:c r="F6456" s="280" t="s">
        <x:v>8371</x:v>
      </x:c>
      <x:c r="G6456" s="281" t="str">
        <x:f>IF(MID(F6456,LEN(F6456)-2,1)="1","Earring",IF(MID(F6456,LEN(F6456)-2,1)="2","Necklace",IF(MID(F6456,LEN(F6456)-2,1)="3","Bracelet",IF(MID(F6456,LEN(F6456)-2,1)="4","Ring",IF(MID(F6456,LEN(F6456)-2,1)="5","Anklet","")))))</x:f>
        <x:v>Necklace</x:v>
      </x:c>
      <x:c r="H6456" s="281">
        <x:v>1</x:v>
      </x:c>
      <x:c r="I6456" s="495" t="s">
        <x:v>6487</x:v>
      </x:c>
    </x:row>
    <x:row r="6457" spans="1:9">
      <x:c r="A6457" s="22"/>
      <x:c r="C6457" s="241" t="s">
        <x:v>9322</x:v>
      </x:c>
      <x:c r="D6457" s="240" t="str">
        <x:f t="shared" si="256"/>
        <x:v>Bracelet</x:v>
      </x:c>
      <x:c r="E6457" s="240">
        <x:v>1</x:v>
      </x:c>
      <x:c r="F6457" s="241" t="s">
        <x:v>8403</x:v>
      </x:c>
      <x:c r="G6457" s="240" t="str">
        <x:f>IF(MID(F6457,LEN(F6457)-2,1)="1","Earring",IF(MID(F6457,LEN(F6457)-2,1)="2","Necklace",IF(MID(F6457,LEN(F6457)-2,1)="3","Bracelet",IF(MID(F6457,LEN(F6457)-2,1)="4","Ring",IF(MID(F6457,LEN(F6457)-2,1)="5","Anklet","")))))</x:f>
        <x:v>Ring</x:v>
      </x:c>
      <x:c r="H6457" s="240">
        <x:v>1</x:v>
      </x:c>
      <x:c r="I6457" s="495" t="s">
        <x:v>10339</x:v>
      </x:c>
    </x:row>
    <x:row r="6458" spans="1:9">
      <x:c r="A6458" s="22"/>
      <x:c r="C6458" s="241" t="s">
        <x:v>6176</x:v>
      </x:c>
      <x:c r="D6458" s="240" t="s">
        <x:v>2922</x:v>
      </x:c>
      <x:c r="E6458" s="240">
        <x:v>1</x:v>
      </x:c>
      <x:c r="F6458" s="241" t="s">
        <x:v>9044</x:v>
      </x:c>
      <x:c r="G6458" s="240" t="str">
        <x:f>IF(MID(F6458,LEN(F6458)-2,1)="1","Earring",IF(MID(F6458,LEN(F6458)-2,1)="2","Necklace",IF(MID(F6458,LEN(F6458)-2,1)="3","Bracelet",IF(MID(F6458,LEN(F6458)-2,1)="4","Ring",IF(MID(F6458,LEN(F6458)-2,1)="5","Anklet","")))))</x:f>
        <x:v>Ring</x:v>
      </x:c>
      <x:c r="H6458" s="240">
        <x:v>1</x:v>
      </x:c>
      <x:c r="I6458" s="495"/>
    </x:row>
    <x:row r="6459" spans="1:9">
      <x:c r="A6459" s="22"/>
      <x:c r="C6459" s="241" t="s">
        <x:v>11826</x:v>
      </x:c>
      <x:c r="D6459" s="240" t="str">
        <x:f t="shared" ref="D6459:D6468" si="257">IF(MID(C6459,LEN(C6459)-2,1)="1","Earring",IF(MID(C6459,LEN(C6459)-2,1)="2","Necklace",IF(MID(C6459,LEN(C6459)-2,1)="3","Bracelet",IF(MID(C6459,LEN(C6459)-2,1)="4","Ring",IF(MID(C6459,LEN(C6459)-2,1)="5","Anklet","")))))</x:f>
        <x:v>Earring</x:v>
      </x:c>
      <x:c r="E6459" s="240">
        <x:v>2</x:v>
      </x:c>
      <x:c r="F6459" s="280" t="s">
        <x:v>1951</x:v>
      </x:c>
      <x:c r="G6459" s="281" t="str">
        <x:f>IF(MID(F6459,LEN(F6459)-2,1)="1","Earring",IF(MID(F6459,LEN(F6459)-2,1)="2","Necklace",IF(MID(F6459,LEN(F6459)-2,1)="3","Bracelet",IF(MID(F6459,LEN(F6459)-2,1)="4","Ring",IF(MID(F6459,LEN(F6459)-2,1)="5","Anklet","")))))</x:f>
        <x:v>Bracelet</x:v>
      </x:c>
      <x:c r="H6459" s="281">
        <x:v>2</x:v>
      </x:c>
      <x:c r="I6459" s="495" t="s">
        <x:v>10339</x:v>
      </x:c>
    </x:row>
    <x:row r="6460" spans="1:9">
      <x:c r="A6460" s="22"/>
      <x:c r="C6460" s="241" t="s">
        <x:v>4534</x:v>
      </x:c>
      <x:c r="D6460" s="240" t="str">
        <x:f t="shared" si="257"/>
        <x:v>Earring</x:v>
      </x:c>
      <x:c r="E6460" s="240">
        <x:v>1</x:v>
      </x:c>
      <x:c r="F6460" s="280" t="s">
        <x:v>9298</x:v>
      </x:c>
      <x:c r="G6460" s="281" t="str">
        <x:f>IF(MID(F6460,LEN(F6460)-2,1)="1","Earring",IF(MID(F6460,LEN(F6460)-2,1)="2","Necklace",IF(MID(F6460,LEN(F6460)-2,1)="3","Bracelet",IF(MID(F6460,LEN(F6460)-2,1)="4","Ring",IF(MID(F6460,LEN(F6460)-2,1)="5","Anklet","")))))</x:f>
        <x:v>Ring</x:v>
      </x:c>
      <x:c r="H6460" s="281">
        <x:v>1</x:v>
      </x:c>
      <x:c r="I6460" s="495"/>
    </x:row>
    <x:row r="6461" spans="1:9">
      <x:c r="A6461" s="22"/>
      <x:c r="C6461" s="241" t="s">
        <x:v>9015</x:v>
      </x:c>
      <x:c r="D6461" s="240" t="str">
        <x:f t="shared" si="257"/>
        <x:v>Earring</x:v>
      </x:c>
      <x:c r="E6461" s="240">
        <x:v>1</x:v>
      </x:c>
      <x:c r="F6461" s="241" t="s">
        <x:v>9015</x:v>
      </x:c>
      <x:c r="G6461" s="240" t="str">
        <x:f>IF(MID(F6461,LEN(F6461)-2,1)="1","Earring",IF(MID(F6461,LEN(F6461)-2,1)="2","Necklace",IF(MID(F6461,LEN(F6461)-2,1)="3","Bracelet",IF(MID(F6461,LEN(F6461)-2,1)="4","Ring",IF(MID(F6461,LEN(F6461)-2,1)="5","Anklet","")))))</x:f>
        <x:v>Earring</x:v>
      </x:c>
      <x:c r="H6461" s="240">
        <x:v>1</x:v>
      </x:c>
      <x:c r="I6461" s="495" t="s">
        <x:v>10339</x:v>
      </x:c>
    </x:row>
    <x:row r="6462" spans="1:9">
      <x:c r="A6462" s="22"/>
      <x:c r="C6462" s="241" t="s">
        <x:v>5481</x:v>
      </x:c>
      <x:c r="D6462" s="240" t="str">
        <x:f t="shared" si="257"/>
        <x:v>Earring</x:v>
      </x:c>
      <x:c r="E6462" s="240">
        <x:v>1</x:v>
      </x:c>
      <x:c r="F6462" s="280" t="s">
        <x:v>4606</x:v>
      </x:c>
      <x:c r="G6462" s="281" t="str">
        <x:f>IF(MID(F6462,LEN(F6462)-2,1)="1","Earring",IF(MID(F6462,LEN(F6462)-2,1)="2","Necklace",IF(MID(F6462,LEN(F6462)-2,1)="3","Bracelet",IF(MID(F6462,LEN(F6462)-2,1)="4","Ring",IF(MID(F6462,LEN(F6462)-2,1)="5","Anklet","")))))</x:f>
        <x:v>Bracelet</x:v>
      </x:c>
      <x:c r="H6462" s="281">
        <x:v>1</x:v>
      </x:c>
      <x:c r="I6462" s="495"/>
    </x:row>
    <x:row r="6463" spans="1:9">
      <x:c r="A6463" s="22"/>
      <x:c r="C6463" s="241" t="s">
        <x:v>6042</x:v>
      </x:c>
      <x:c r="D6463" s="240" t="str">
        <x:f t="shared" si="257"/>
        <x:v>Earring</x:v>
      </x:c>
      <x:c r="E6463" s="240">
        <x:v>1</x:v>
      </x:c>
      <x:c r="F6463" s="280" t="s">
        <x:v>4356</x:v>
      </x:c>
      <x:c r="G6463" s="281" t="str">
        <x:f>IF(MID(F6463,LEN(F6463)-2,1)="1","Earring",IF(MID(F6463,LEN(F6463)-2,1)="2","Necklace",IF(MID(F6463,LEN(F6463)-2,1)="3","Bracelet",IF(MID(F6463,LEN(F6463)-2,1)="4","Ring",IF(MID(F6463,LEN(F6463)-2,1)="5","Anklet","")))))</x:f>
        <x:v>Ring</x:v>
      </x:c>
      <x:c r="H6463" s="281">
        <x:v>1</x:v>
      </x:c>
      <x:c r="I6463" s="495" t="s">
        <x:v>10339</x:v>
      </x:c>
    </x:row>
    <x:row r="6464" spans="1:9">
      <x:c r="A6464" s="22"/>
      <x:c r="C6464" s="241" t="s">
        <x:v>6102</x:v>
      </x:c>
      <x:c r="D6464" s="240" t="str">
        <x:f t="shared" si="257"/>
        <x:v>Earring</x:v>
      </x:c>
      <x:c r="E6464" s="240">
        <x:v>1</x:v>
      </x:c>
      <x:c r="F6464" s="241" t="s">
        <x:v>4583</x:v>
      </x:c>
      <x:c r="G6464" s="240" t="str">
        <x:f>IF(MID(F6464,LEN(F6464)-2,1)="1","Earring",IF(MID(F6464,LEN(F6464)-2,1)="2","Necklace",IF(MID(F6464,LEN(F6464)-2,1)="3","Bracelet",IF(MID(F6464,LEN(F6464)-2,1)="4","Ring",IF(MID(F6464,LEN(F6464)-2,1)="5","Anklet","")))))</x:f>
        <x:v>Ring</x:v>
      </x:c>
      <x:c r="H6464" s="240">
        <x:v>1</x:v>
      </x:c>
      <x:c r="I6464" s="495" t="s">
        <x:v>10339</x:v>
      </x:c>
    </x:row>
    <x:row r="6465" spans="1:9">
      <x:c r="A6465" s="22"/>
      <x:c r="C6465" s="241" t="s">
        <x:v>11810</x:v>
      </x:c>
      <x:c r="D6465" s="240" t="str">
        <x:f t="shared" si="257"/>
        <x:v>Earring</x:v>
      </x:c>
      <x:c r="E6465" s="240">
        <x:v>1</x:v>
      </x:c>
      <x:c r="F6465" s="241" t="s">
        <x:v>8481</x:v>
      </x:c>
      <x:c r="G6465" s="240" t="str">
        <x:f>IF(MID(F6465,LEN(F6465)-2,1)="1","Earring",IF(MID(F6465,LEN(F6465)-2,1)="2","Necklace",IF(MID(F6465,LEN(F6465)-2,1)="3","Bracelet",IF(MID(F6465,LEN(F6465)-2,1)="4","Ring",IF(MID(F6465,LEN(F6465)-2,1)="5","Anklet","")))))</x:f>
        <x:v>Ring</x:v>
      </x:c>
      <x:c r="H6465" s="240">
        <x:v>1</x:v>
      </x:c>
      <x:c r="I6465" s="495" t="s">
        <x:v>6487</x:v>
      </x:c>
    </x:row>
    <x:row r="6466" spans="1:9">
      <x:c r="A6466" s="22"/>
      <x:c r="C6466" s="241" t="s">
        <x:v>8433</x:v>
      </x:c>
      <x:c r="D6466" s="240" t="str">
        <x:f t="shared" si="257"/>
        <x:v>Earring</x:v>
      </x:c>
      <x:c r="E6466" s="240">
        <x:v>1</x:v>
      </x:c>
      <x:c r="F6466" s="280" t="s">
        <x:v>5481</x:v>
      </x:c>
      <x:c r="G6466" s="281" t="str">
        <x:f>IF(MID(F6466,LEN(F6466)-2,1)="1","Earring",IF(MID(F6466,LEN(F6466)-2,1)="2","Necklace",IF(MID(F6466,LEN(F6466)-2,1)="3","Bracelet",IF(MID(F6466,LEN(F6466)-2,1)="4","Ring",IF(MID(F6466,LEN(F6466)-2,1)="5","Anklet","")))))</x:f>
        <x:v>Earring</x:v>
      </x:c>
      <x:c r="H6466" s="281">
        <x:v>1</x:v>
      </x:c>
      <x:c r="I6466" s="495" t="s">
        <x:v>6487</x:v>
      </x:c>
    </x:row>
    <x:row r="6467" spans="1:9">
      <x:c r="A6467" s="22"/>
      <x:c r="C6467" s="241" t="s">
        <x:v>6159</x:v>
      </x:c>
      <x:c r="D6467" s="240" t="str">
        <x:f t="shared" si="257"/>
        <x:v>Earring</x:v>
      </x:c>
      <x:c r="E6467" s="240">
        <x:v>1</x:v>
      </x:c>
      <x:c r="F6467" s="241" t="s">
        <x:v>6042</x:v>
      </x:c>
      <x:c r="G6467" s="240" t="str">
        <x:f>IF(MID(F6467,LEN(F6467)-2,1)="1","Earring",IF(MID(F6467,LEN(F6467)-2,1)="2","Necklace",IF(MID(F6467,LEN(F6467)-2,1)="3","Bracelet",IF(MID(F6467,LEN(F6467)-2,1)="4","Ring",IF(MID(F6467,LEN(F6467)-2,1)="5","Anklet","")))))</x:f>
        <x:v>Earring</x:v>
      </x:c>
      <x:c r="H6467" s="240">
        <x:v>1</x:v>
      </x:c>
      <x:c r="I6467" s="495"/>
    </x:row>
    <x:row r="6468" spans="1:9">
      <x:c r="A6468" s="22"/>
      <x:c r="C6468" s="241" t="s">
        <x:v>4575</x:v>
      </x:c>
      <x:c r="D6468" s="240" t="str">
        <x:f t="shared" si="257"/>
        <x:v>Earring</x:v>
      </x:c>
      <x:c r="E6468" s="240">
        <x:v>1</x:v>
      </x:c>
      <x:c r="F6468" s="241" t="s">
        <x:v>9165</x:v>
      </x:c>
      <x:c r="G6468" s="240" t="str">
        <x:f>IF(MID(F6468,LEN(F6468)-2,1)="1","Earring",IF(MID(F6468,LEN(F6468)-2,1)="2","Necklace",IF(MID(F6468,LEN(F6468)-2,1)="3","Bracelet",IF(MID(F6468,LEN(F6468)-2,1)="4","Ring",IF(MID(F6468,LEN(F6468)-2,1)="5","Anklet","")))))</x:f>
        <x:v>Bracelet</x:v>
      </x:c>
      <x:c r="H6468" s="240">
        <x:v>1</x:v>
      </x:c>
      <x:c r="I6468" s="495" t="s">
        <x:v>10339</x:v>
      </x:c>
    </x:row>
    <x:row r="6469" spans="1:9">
      <x:c r="A6469" s="22"/>
      <x:c r="C6469" s="241" t="s">
        <x:v>5965</x:v>
      </x:c>
      <x:c r="D6469" s="240" t="s">
        <x:v>9210</x:v>
      </x:c>
      <x:c r="E6469" s="240">
        <x:v>1</x:v>
      </x:c>
      <x:c r="F6469" s="241" t="s">
        <x:v>8390</x:v>
      </x:c>
      <x:c r="G6469" s="240" t="str">
        <x:f>IF(MID(F6469,LEN(F6469)-2,1)="1","Earring",IF(MID(F6469,LEN(F6469)-2,1)="2","Necklace",IF(MID(F6469,LEN(F6469)-2,1)="3","Bracelet",IF(MID(F6469,LEN(F6469)-2,1)="4","Ring",IF(MID(F6469,LEN(F6469)-2,1)="5","Anklet","")))))</x:f>
        <x:v>Necklace</x:v>
      </x:c>
      <x:c r="H6469" s="240">
        <x:v>1</x:v>
      </x:c>
      <x:c r="I6469" s="495" t="s">
        <x:v>10339</x:v>
      </x:c>
    </x:row>
    <x:row r="6470" spans="1:9">
      <x:c r="A6470" s="22"/>
      <x:c r="C6470" s="241" t="s">
        <x:v>8428</x:v>
      </x:c>
      <x:c r="D6470" s="240" t="s">
        <x:v>9210</x:v>
      </x:c>
      <x:c r="E6470" s="240">
        <x:v>1</x:v>
      </x:c>
      <x:c r="F6470" s="241" t="s">
        <x:v>6102</x:v>
      </x:c>
      <x:c r="G6470" s="240" t="str">
        <x:f>IF(MID(F6470,LEN(F6470)-2,1)="1","Earring",IF(MID(F6470,LEN(F6470)-2,1)="2","Necklace",IF(MID(F6470,LEN(F6470)-2,1)="3","Bracelet",IF(MID(F6470,LEN(F6470)-2,1)="4","Ring",IF(MID(F6470,LEN(F6470)-2,1)="5","Anklet","")))))</x:f>
        <x:v>Earring</x:v>
      </x:c>
      <x:c r="H6470" s="240">
        <x:v>1</x:v>
      </x:c>
      <x:c r="I6470" s="495" t="s">
        <x:v>10339</x:v>
      </x:c>
    </x:row>
    <x:row r="6471" spans="1:9">
      <x:c r="A6471" s="22"/>
      <x:c r="C6471" s="241" t="s">
        <x:v>9012</x:v>
      </x:c>
      <x:c r="D6471" s="240" t="str">
        <x:f t="shared" ref="D6471:D6488" si="258">IF(MID(C6471,LEN(C6471)-2,1)="1","Earring",IF(MID(C6471,LEN(C6471)-2,1)="2","Necklace",IF(MID(C6471,LEN(C6471)-2,1)="3","Bracelet",IF(MID(C6471,LEN(C6471)-2,1)="4","Ring",IF(MID(C6471,LEN(C6471)-2,1)="5","Anklet","")))))</x:f>
        <x:v>Necklace</x:v>
      </x:c>
      <x:c r="E6471" s="240">
        <x:v>1</x:v>
      </x:c>
      <x:c r="F6471" s="280" t="s">
        <x:v>9117</x:v>
      </x:c>
      <x:c r="G6471" s="281" t="str">
        <x:f>IF(MID(F6471,LEN(F6471)-2,1)="1","Earring",IF(MID(F6471,LEN(F6471)-2,1)="2","Necklace",IF(MID(F6471,LEN(F6471)-2,1)="3","Bracelet",IF(MID(F6471,LEN(F6471)-2,1)="4","Ring",IF(MID(F6471,LEN(F6471)-2,1)="5","Anklet","")))))</x:f>
        <x:v>Ring</x:v>
      </x:c>
      <x:c r="H6471" s="281">
        <x:v>1</x:v>
      </x:c>
      <x:c r="I6471" s="495" t="s">
        <x:v>10339</x:v>
      </x:c>
    </x:row>
    <x:row r="6472" spans="1:9">
      <x:c r="A6472" s="22"/>
      <x:c r="C6472" s="241" t="s">
        <x:v>8371</x:v>
      </x:c>
      <x:c r="D6472" s="240" t="str">
        <x:f t="shared" si="258"/>
        <x:v>Necklace</x:v>
      </x:c>
      <x:c r="E6472" s="240">
        <x:v>1</x:v>
      </x:c>
      <x:c r="F6472" s="280" t="s">
        <x:v>2329</x:v>
      </x:c>
      <x:c r="G6472" s="281" t="str">
        <x:f>IF(MID(F6472,LEN(F6472)-2,1)="1","Earring",IF(MID(F6472,LEN(F6472)-2,1)="2","Necklace",IF(MID(F6472,LEN(F6472)-2,1)="3","Bracelet",IF(MID(F6472,LEN(F6472)-2,1)="4","Ring",IF(MID(F6472,LEN(F6472)-2,1)="5","Anklet","")))))</x:f>
        <x:v>Necklace</x:v>
      </x:c>
      <x:c r="H6472" s="281">
        <x:v>1</x:v>
      </x:c>
      <x:c r="I6472" s="495" t="s">
        <x:v>6487</x:v>
      </x:c>
    </x:row>
    <x:row r="6473" spans="1:9">
      <x:c r="A6473" s="22"/>
      <x:c r="C6473" s="241" t="s">
        <x:v>8390</x:v>
      </x:c>
      <x:c r="D6473" s="240" t="str">
        <x:f t="shared" si="258"/>
        <x:v>Necklace</x:v>
      </x:c>
      <x:c r="E6473" s="240">
        <x:v>1</x:v>
      </x:c>
      <x:c r="F6473" s="280" t="s">
        <x:v>11810</x:v>
      </x:c>
      <x:c r="G6473" s="281" t="str">
        <x:f>IF(MID(F6473,LEN(F6473)-2,1)="1","Earring",IF(MID(F6473,LEN(F6473)-2,1)="2","Necklace",IF(MID(F6473,LEN(F6473)-2,1)="3","Bracelet",IF(MID(F6473,LEN(F6473)-2,1)="4","Ring",IF(MID(F6473,LEN(F6473)-2,1)="5","Anklet","")))))</x:f>
        <x:v>Earring</x:v>
      </x:c>
      <x:c r="H6473" s="281">
        <x:v>1</x:v>
      </x:c>
      <x:c r="I6473" s="495" t="s">
        <x:v>6487</x:v>
      </x:c>
    </x:row>
    <x:row r="6474" spans="1:9">
      <x:c r="A6474" s="22"/>
      <x:c r="C6474" s="241" t="s">
        <x:v>8929</x:v>
      </x:c>
      <x:c r="D6474" s="240" t="str">
        <x:f t="shared" si="258"/>
        <x:v>Necklace</x:v>
      </x:c>
      <x:c r="E6474" s="240">
        <x:v>1</x:v>
      </x:c>
      <x:c r="F6474" s="280" t="s">
        <x:v>2357</x:v>
      </x:c>
      <x:c r="G6474" s="281" t="str">
        <x:f>IF(MID(F6474,LEN(F6474)-2,1)="1","Earring",IF(MID(F6474,LEN(F6474)-2,1)="2","Necklace",IF(MID(F6474,LEN(F6474)-2,1)="3","Bracelet",IF(MID(F6474,LEN(F6474)-2,1)="4","Ring",IF(MID(F6474,LEN(F6474)-2,1)="5","Anklet","")))))</x:f>
        <x:v>Necklace</x:v>
      </x:c>
      <x:c r="H6474" s="281">
        <x:v>1</x:v>
      </x:c>
      <x:c r="I6474" s="495">
        <x:v>-1</x:v>
      </x:c>
    </x:row>
    <x:row r="6475" spans="1:9">
      <x:c r="A6475" s="22"/>
      <x:c r="C6475" s="241" t="s">
        <x:v>9276</x:v>
      </x:c>
      <x:c r="D6475" s="240" t="str">
        <x:f t="shared" si="258"/>
        <x:v>Necklace</x:v>
      </x:c>
      <x:c r="E6475" s="240">
        <x:v>1</x:v>
      </x:c>
      <x:c r="F6475" s="241" t="s">
        <x:v>9322</x:v>
      </x:c>
      <x:c r="G6475" s="240" t="str">
        <x:f>IF(MID(F6475,LEN(F6475)-2,1)="1","Earring",IF(MID(F6475,LEN(F6475)-2,1)="2","Necklace",IF(MID(F6475,LEN(F6475)-2,1)="3","Bracelet",IF(MID(F6475,LEN(F6475)-2,1)="4","Ring",IF(MID(F6475,LEN(F6475)-2,1)="5","Anklet","")))))</x:f>
        <x:v>Bracelet</x:v>
      </x:c>
      <x:c r="H6475" s="240">
        <x:v>1</x:v>
      </x:c>
      <x:c r="I6475" s="495"/>
    </x:row>
    <x:row r="6476" spans="1:9">
      <x:c r="A6476" s="22"/>
      <x:c r="C6476" s="241" t="s">
        <x:v>2329</x:v>
      </x:c>
      <x:c r="D6476" s="240" t="str">
        <x:f t="shared" si="258"/>
        <x:v>Necklace</x:v>
      </x:c>
      <x:c r="E6476" s="240">
        <x:v>1</x:v>
      </x:c>
      <x:c r="F6476" s="241" t="s">
        <x:v>6148</x:v>
      </x:c>
      <x:c r="G6476" s="240" t="str">
        <x:f>IF(MID(F6476,LEN(F6476)-2,1)="1","Earring",IF(MID(F6476,LEN(F6476)-2,1)="2","Necklace",IF(MID(F6476,LEN(F6476)-2,1)="3","Bracelet",IF(MID(F6476,LEN(F6476)-2,1)="4","Ring",IF(MID(F6476,LEN(F6476)-2,1)="5","Anklet","")))))</x:f>
        <x:v>Ring</x:v>
      </x:c>
      <x:c r="H6476" s="240">
        <x:v>1</x:v>
      </x:c>
      <x:c r="I6476" s="495" t="s">
        <x:v>10339</x:v>
      </x:c>
    </x:row>
    <x:row r="6477" spans="1:9">
      <x:c r="A6477" s="22"/>
      <x:c r="C6477" s="241" t="s">
        <x:v>2357</x:v>
      </x:c>
      <x:c r="D6477" s="240" t="str">
        <x:f t="shared" si="258"/>
        <x:v>Necklace</x:v>
      </x:c>
      <x:c r="E6477" s="240">
        <x:v>1</x:v>
      </x:c>
      <x:c r="F6477" s="241" t="s">
        <x:v>8433</x:v>
      </x:c>
      <x:c r="G6477" s="240" t="str">
        <x:f>IF(MID(F6477,LEN(F6477)-2,1)="1","Earring",IF(MID(F6477,LEN(F6477)-2,1)="2","Necklace",IF(MID(F6477,LEN(F6477)-2,1)="3","Bracelet",IF(MID(F6477,LEN(F6477)-2,1)="4","Ring",IF(MID(F6477,LEN(F6477)-2,1)="5","Anklet","")))))</x:f>
        <x:v>Earring</x:v>
      </x:c>
      <x:c r="H6477" s="240">
        <x:v>1</x:v>
      </x:c>
      <x:c r="I6477" s="495"/>
    </x:row>
    <x:row r="6478" spans="1:9">
      <x:c r="A6478" s="22"/>
      <x:c r="C6478" s="241" t="s">
        <x:v>8941</x:v>
      </x:c>
      <x:c r="D6478" s="240" t="str">
        <x:f t="shared" si="258"/>
        <x:v>Necklace</x:v>
      </x:c>
      <x:c r="E6478" s="240">
        <x:v>1</x:v>
      </x:c>
      <x:c r="F6478" s="241" t="s">
        <x:v>6159</x:v>
      </x:c>
      <x:c r="G6478" s="240" t="str">
        <x:f>IF(MID(F6478,LEN(F6478)-2,1)="1","Earring",IF(MID(F6478,LEN(F6478)-2,1)="2","Necklace",IF(MID(F6478,LEN(F6478)-2,1)="3","Bracelet",IF(MID(F6478,LEN(F6478)-2,1)="4","Ring",IF(MID(F6478,LEN(F6478)-2,1)="5","Anklet","")))))</x:f>
        <x:v>Earring</x:v>
      </x:c>
      <x:c r="H6478" s="240">
        <x:v>1</x:v>
      </x:c>
      <x:c r="I6478" s="495"/>
    </x:row>
    <x:row r="6479" spans="1:9">
      <x:c r="A6479" s="22"/>
      <x:c r="C6479" s="241" t="s">
        <x:v>2062</x:v>
      </x:c>
      <x:c r="D6479" s="240" t="str">
        <x:f t="shared" si="258"/>
        <x:v>Necklace</x:v>
      </x:c>
      <x:c r="E6479" s="240">
        <x:v>1</x:v>
      </x:c>
      <x:c r="F6479" s="280" t="s">
        <x:v>4575</x:v>
      </x:c>
      <x:c r="G6479" s="281" t="str">
        <x:f>IF(MID(F6479,LEN(F6479)-2,1)="1","Earring",IF(MID(F6479,LEN(F6479)-2,1)="2","Necklace",IF(MID(F6479,LEN(F6479)-2,1)="3","Bracelet",IF(MID(F6479,LEN(F6479)-2,1)="4","Ring",IF(MID(F6479,LEN(F6479)-2,1)="5","Anklet","")))))</x:f>
        <x:v>Earring</x:v>
      </x:c>
      <x:c r="H6479" s="281">
        <x:v>1</x:v>
      </x:c>
      <x:c r="I6479" s="495" t="s">
        <x:v>6487</x:v>
      </x:c>
    </x:row>
    <x:row r="6480" spans="1:9">
      <x:c r="A6480" s="22"/>
      <x:c r="C6480" s="241" t="s">
        <x:v>8403</x:v>
      </x:c>
      <x:c r="D6480" s="240" t="str">
        <x:f t="shared" si="258"/>
        <x:v>Ring</x:v>
      </x:c>
      <x:c r="E6480" s="240">
        <x:v>1</x:v>
      </x:c>
      <x:c r="F6480" s="241" t="s">
        <x:v>8941</x:v>
      </x:c>
      <x:c r="G6480" s="240" t="str">
        <x:f>IF(MID(F6480,LEN(F6480)-2,1)="1","Earring",IF(MID(F6480,LEN(F6480)-2,1)="2","Necklace",IF(MID(F6480,LEN(F6480)-2,1)="3","Bracelet",IF(MID(F6480,LEN(F6480)-2,1)="4","Ring",IF(MID(F6480,LEN(F6480)-2,1)="5","Anklet","")))))</x:f>
        <x:v>Necklace</x:v>
      </x:c>
      <x:c r="H6480" s="240">
        <x:v>1</x:v>
      </x:c>
      <x:c r="I6480" s="495" t="s">
        <x:v>10339</x:v>
      </x:c>
    </x:row>
    <x:row r="6481" spans="1:9">
      <x:c r="A6481" s="22"/>
      <x:c r="C6481" s="241" t="s">
        <x:v>9044</x:v>
      </x:c>
      <x:c r="D6481" s="240" t="str">
        <x:f t="shared" si="258"/>
        <x:v>Ring</x:v>
      </x:c>
      <x:c r="E6481" s="240">
        <x:v>1</x:v>
      </x:c>
      <x:c r="F6481" s="241" t="s">
        <x:v>2062</x:v>
      </x:c>
      <x:c r="G6481" s="240" t="str">
        <x:f>IF(MID(F6481,LEN(F6481)-2,1)="1","Earring",IF(MID(F6481,LEN(F6481)-2,1)="2","Necklace",IF(MID(F6481,LEN(F6481)-2,1)="3","Bracelet",IF(MID(F6481,LEN(F6481)-2,1)="4","Ring",IF(MID(F6481,LEN(F6481)-2,1)="5","Anklet","")))))</x:f>
        <x:v>Necklace</x:v>
      </x:c>
      <x:c r="H6481" s="240">
        <x:v>1</x:v>
      </x:c>
      <x:c r="I6481" s="495"/>
    </x:row>
    <x:row r="6482" spans="1:9">
      <x:c r="A6482" s="22"/>
      <x:c r="C6482" s="241" t="s">
        <x:v>9298</x:v>
      </x:c>
      <x:c r="D6482" s="240" t="str">
        <x:f t="shared" si="258"/>
        <x:v>Ring</x:v>
      </x:c>
      <x:c r="E6482" s="240">
        <x:v>1</x:v>
      </x:c>
      <x:c r="F6482" s="241" t="s">
        <x:v>8929</x:v>
      </x:c>
      <x:c r="G6482" s="240" t="str">
        <x:f>IF(MID(F6482,LEN(F6482)-2,1)="1","Earring",IF(MID(F6482,LEN(F6482)-2,1)="2","Necklace",IF(MID(F6482,LEN(F6482)-2,1)="3","Bracelet",IF(MID(F6482,LEN(F6482)-2,1)="4","Ring",IF(MID(F6482,LEN(F6482)-2,1)="5","Anklet","")))))</x:f>
        <x:v>Necklace</x:v>
      </x:c>
      <x:c r="H6482" s="240">
        <x:v>1</x:v>
      </x:c>
      <x:c r="I6482" s="495"/>
    </x:row>
    <x:row r="6483" spans="1:9">
      <x:c r="A6483" s="22"/>
      <x:c r="C6483" s="241" t="s">
        <x:v>4356</x:v>
      </x:c>
      <x:c r="D6483" s="240" t="str">
        <x:f t="shared" si="258"/>
        <x:v>Ring</x:v>
      </x:c>
      <x:c r="E6483" s="240">
        <x:v>1</x:v>
      </x:c>
      <x:c r="F6483" s="241" t="s">
        <x:v>4357</x:v>
      </x:c>
      <x:c r="G6483" s="240" t="str">
        <x:f>IF(MID(F6483,LEN(F6483)-2,1)="1","Earring",IF(MID(F6483,LEN(F6483)-2,1)="2","Necklace",IF(MID(F6483,LEN(F6483)-2,1)="3","Bracelet",IF(MID(F6483,LEN(F6483)-2,1)="4","Ring",IF(MID(F6483,LEN(F6483)-2,1)="5","Anklet","")))))</x:f>
        <x:v>Bracelet</x:v>
      </x:c>
      <x:c r="H6483" s="240">
        <x:v>1</x:v>
      </x:c>
      <x:c r="I6483" s="495" t="s">
        <x:v>6487</x:v>
      </x:c>
    </x:row>
    <x:row r="6484" spans="1:9">
      <x:c r="A6484" s="22"/>
      <x:c r="C6484" s="241" t="s">
        <x:v>4583</x:v>
      </x:c>
      <x:c r="D6484" s="240" t="str">
        <x:f t="shared" si="258"/>
        <x:v>Ring</x:v>
      </x:c>
      <x:c r="E6484" s="240">
        <x:v>1</x:v>
      </x:c>
      <x:c r="F6484" s="241" t="s">
        <x:v>6146</x:v>
      </x:c>
      <x:c r="G6484" s="240" t="str">
        <x:f>IF(MID(F6484,LEN(F6484)-2,1)="1","Earring",IF(MID(F6484,LEN(F6484)-2,1)="2","Necklace",IF(MID(F6484,LEN(F6484)-2,1)="3","Bracelet",IF(MID(F6484,LEN(F6484)-2,1)="4","Ring",IF(MID(F6484,LEN(F6484)-2,1)="5","Anklet","")))))</x:f>
        <x:v>Ring</x:v>
      </x:c>
      <x:c r="H6484" s="240">
        <x:v>1</x:v>
      </x:c>
      <x:c r="I6484" s="495"/>
    </x:row>
    <x:row r="6485" spans="1:9">
      <x:c r="A6485" s="22"/>
      <x:c r="C6485" s="241" t="s">
        <x:v>8481</x:v>
      </x:c>
      <x:c r="D6485" s="240" t="str">
        <x:f t="shared" si="258"/>
        <x:v>Ring</x:v>
      </x:c>
      <x:c r="E6485" s="240">
        <x:v>1</x:v>
      </x:c>
      <x:c r="F6485" s="241" t="s">
        <x:v>6176</x:v>
      </x:c>
      <x:c r="G6485" s="240" t="s">
        <x:v>2922</x:v>
      </x:c>
      <x:c r="H6485" s="240">
        <x:v>1</x:v>
      </x:c>
      <x:c r="I6485" s="495"/>
    </x:row>
    <x:row r="6486" spans="1:9">
      <x:c r="A6486" s="22"/>
      <x:c r="C6486" s="241" t="s">
        <x:v>9117</x:v>
      </x:c>
      <x:c r="D6486" s="240" t="str">
        <x:f t="shared" si="258"/>
        <x:v>Ring</x:v>
      </x:c>
      <x:c r="E6486" s="240">
        <x:v>1</x:v>
      </x:c>
      <x:c r="F6486" s="241" t="s">
        <x:v>9276</x:v>
      </x:c>
      <x:c r="G6486" s="240" t="str">
        <x:f>IF(MID(F6486,LEN(F6486)-2,1)="1","Earring",IF(MID(F6486,LEN(F6486)-2,1)="2","Necklace",IF(MID(F6486,LEN(F6486)-2,1)="3","Bracelet",IF(MID(F6486,LEN(F6486)-2,1)="4","Ring",IF(MID(F6486,LEN(F6486)-2,1)="5","Anklet","")))))</x:f>
        <x:v>Necklace</x:v>
      </x:c>
      <x:c r="H6486" s="240">
        <x:v>1</x:v>
      </x:c>
      <x:c r="I6486" s="495"/>
    </x:row>
    <x:row r="6487" spans="1:9">
      <x:c r="A6487" s="22"/>
      <x:c r="C6487" s="241" t="s">
        <x:v>6148</x:v>
      </x:c>
      <x:c r="D6487" s="240" t="str">
        <x:f t="shared" si="258"/>
        <x:v>Ring</x:v>
      </x:c>
      <x:c r="E6487" s="240">
        <x:v>1</x:v>
      </x:c>
      <x:c r="F6487" s="241" t="s">
        <x:v>5965</x:v>
      </x:c>
      <x:c r="G6487" s="240" t="s">
        <x:v>9210</x:v>
      </x:c>
      <x:c r="H6487" s="240">
        <x:v>1</x:v>
      </x:c>
      <x:c r="I6487" s="495"/>
    </x:row>
    <x:row r="6488" spans="1:9">
      <x:c r="A6488" s="22"/>
      <x:c r="C6488" s="241" t="s">
        <x:v>6146</x:v>
      </x:c>
      <x:c r="D6488" s="240" t="str">
        <x:f t="shared" si="258"/>
        <x:v>Ring</x:v>
      </x:c>
      <x:c r="E6488" s="240">
        <x:v>1</x:v>
      </x:c>
      <x:c r="F6488" s="241" t="s">
        <x:v>8428</x:v>
      </x:c>
      <x:c r="G6488" s="240" t="s">
        <x:v>9210</x:v>
      </x:c>
      <x:c r="H6488" s="240">
        <x:v>1</x:v>
      </x:c>
      <x:c r="I6488" s="495" t="s">
        <x:v>10339</x:v>
      </x:c>
    </x:row>
    <x:row r="6489" spans="1:5">
      <x:c r="A6489" s="22"/>
      <x:c r="E6489" s="240">
        <x:f>SUM(E6452:E6488)</x:f>
        <x:v>39</x:v>
      </x:c>
    </x:row>
    <x:row r="6490" spans="1:9">
      <x:c r="A6490" s="232">
        <x:v>46168</x:v>
      </x:c>
      <x:c r="B6490" s="499" t="s">
        <x:v>10377</x:v>
      </x:c>
      <x:c r="C6490" s="241" t="s">
        <x:v>4458</x:v>
      </x:c>
      <x:c r="D6490" s="240" t="str">
        <x:f>IF(MID(C6490,LEN(C6490)-2,1)="1","Earring",IF(MID(C6490,LEN(C6490)-2,1)="2","Necklace",IF(MID(C6490,LEN(C6490)-2,1)="3","Bracelet",IF(MID(C6490,LEN(C6490)-2,1)="4","Ring",IF(MID(C6490,LEN(C6490)-2,1)="5","Anklet","")))))</x:f>
        <x:v>Anklet</x:v>
      </x:c>
      <x:c r="E6490" s="240">
        <x:v>1</x:v>
      </x:c>
      <x:c r="F6490" s="280" t="s">
        <x:v>5755</x:v>
      </x:c>
      <x:c r="G6490" s="281" t="str">
        <x:f>IF(MID(F6490,LEN(F6490)-2,1)="1","Earring",IF(MID(F6490,LEN(F6490)-2,1)="2","Necklace",IF(MID(F6490,LEN(F6490)-2,1)="3","Bracelet",IF(MID(F6490,LEN(F6490)-2,1)="4","Ring",IF(MID(F6490,LEN(F6490)-2,1)="5","Anklet","")))))</x:f>
        <x:v>Ring</x:v>
      </x:c>
      <x:c r="H6490" s="281">
        <x:v>1</x:v>
      </x:c>
      <x:c r="I6490" s="495" t="s">
        <x:v>6487</x:v>
      </x:c>
    </x:row>
    <x:row r="6491" spans="1:9">
      <x:c r="A6491" s="22"/>
      <x:c r="C6491" s="241" t="s">
        <x:v>2773</x:v>
      </x:c>
      <x:c r="D6491" s="240" t="str">
        <x:f t="shared" ref="D6491:D6493" si="259">IF(MID(C6491,LEN(C6491)-2,1)="1","Earring",IF(MID(C6491,LEN(C6491)-2,1)="2","Necklace",IF(MID(C6491,LEN(C6491)-2,1)="3","Bracelet",IF(MID(C6491,LEN(C6491)-2,1)="4","Ring",IF(MID(C6491,LEN(C6491)-2,1)="5","Anklet","")))))</x:f>
        <x:v>Bracelet</x:v>
      </x:c>
      <x:c r="E6491" s="240">
        <x:v>1</x:v>
      </x:c>
      <x:c r="F6491" s="280" t="s">
        <x:v>11774</x:v>
      </x:c>
      <x:c r="G6491" s="281" t="str">
        <x:f>IF(MID(F6491,LEN(F6491)-2,1)="1","Earring",IF(MID(F6491,LEN(F6491)-2,1)="2","Necklace",IF(MID(F6491,LEN(F6491)-2,1)="3","Bracelet",IF(MID(F6491,LEN(F6491)-2,1)="4","Ring",IF(MID(F6491,LEN(F6491)-2,1)="5","Anklet","")))))</x:f>
        <x:v>Earring</x:v>
      </x:c>
      <x:c r="H6491" s="281">
        <x:v>1</x:v>
      </x:c>
      <x:c r="I6491" s="495" t="s">
        <x:v>10339</x:v>
      </x:c>
    </x:row>
    <x:row r="6492" spans="1:9">
      <x:c r="A6492" s="22"/>
      <x:c r="C6492" s="241" t="s">
        <x:v>9187</x:v>
      </x:c>
      <x:c r="D6492" s="240" t="str">
        <x:f t="shared" si="259"/>
        <x:v>Bracelet</x:v>
      </x:c>
      <x:c r="E6492" s="240">
        <x:v>1</x:v>
      </x:c>
      <x:c r="F6492" s="241" t="s">
        <x:v>8432</x:v>
      </x:c>
      <x:c r="G6492" s="240" t="str">
        <x:f>IF(MID(F6492,LEN(F6492)-2,1)="1","Earring",IF(MID(F6492,LEN(F6492)-2,1)="2","Necklace",IF(MID(F6492,LEN(F6492)-2,1)="3","Bracelet",IF(MID(F6492,LEN(F6492)-2,1)="4","Ring",IF(MID(F6492,LEN(F6492)-2,1)="5","Anklet","")))))</x:f>
        <x:v>Earring</x:v>
      </x:c>
      <x:c r="H6492" s="240">
        <x:v>1</x:v>
      </x:c>
      <x:c r="I6492" s="495" t="s">
        <x:v>10339</x:v>
      </x:c>
    </x:row>
    <x:row r="6493" spans="1:9">
      <x:c r="A6493" s="22"/>
      <x:c r="C6493" s="241" t="s">
        <x:v>6116</x:v>
      </x:c>
      <x:c r="D6493" s="240" t="str">
        <x:f t="shared" si="259"/>
        <x:v>Bracelet</x:v>
      </x:c>
      <x:c r="E6493" s="240">
        <x:v>1</x:v>
      </x:c>
      <x:c r="F6493" s="241" t="s">
        <x:v>8406</x:v>
      </x:c>
      <x:c r="G6493" s="240" t="str">
        <x:f>IF(MID(F6493,LEN(F6493)-2,1)="1","Earring",IF(MID(F6493,LEN(F6493)-2,1)="2","Necklace",IF(MID(F6493,LEN(F6493)-2,1)="3","Bracelet",IF(MID(F6493,LEN(F6493)-2,1)="4","Ring",IF(MID(F6493,LEN(F6493)-2,1)="5","Anklet","")))))</x:f>
        <x:v>Ring</x:v>
      </x:c>
      <x:c r="H6493" s="240">
        <x:v>1</x:v>
      </x:c>
      <x:c r="I6493" s="495"/>
    </x:row>
    <x:row r="6494" spans="1:9">
      <x:c r="A6494" s="22"/>
      <x:c r="C6494" s="241" t="s">
        <x:v>6176</x:v>
      </x:c>
      <x:c r="D6494" s="240" t="s">
        <x:v>7639</x:v>
      </x:c>
      <x:c r="E6494" s="240">
        <x:v>1</x:v>
      </x:c>
      <x:c r="F6494" s="241" t="s">
        <x:v>6144</x:v>
      </x:c>
      <x:c r="G6494" s="240" t="str">
        <x:f>IF(MID(F6494,LEN(F6494)-2,1)="1","Earring",IF(MID(F6494,LEN(F6494)-2,1)="2","Necklace",IF(MID(F6494,LEN(F6494)-2,1)="3","Bracelet",IF(MID(F6494,LEN(F6494)-2,1)="4","Ring",IF(MID(F6494,LEN(F6494)-2,1)="5","Anklet","")))))</x:f>
        <x:v>Earring</x:v>
      </x:c>
      <x:c r="H6494" s="240">
        <x:v>1</x:v>
      </x:c>
      <x:c r="I6494" s="495" t="s">
        <x:v>6487</x:v>
      </x:c>
    </x:row>
    <x:row r="6495" spans="1:9">
      <x:c r="A6495" s="22"/>
      <x:c r="C6495" s="241" t="s">
        <x:v>7772</x:v>
      </x:c>
      <x:c r="D6495" s="240" t="str">
        <x:f t="shared" ref="D6495:D6502" si="260">IF(MID(C6495,LEN(C6495)-2,1)="1","Earring",IF(MID(C6495,LEN(C6495)-2,1)="2","Necklace",IF(MID(C6495,LEN(C6495)-2,1)="3","Bracelet",IF(MID(C6495,LEN(C6495)-2,1)="4","Ring",IF(MID(C6495,LEN(C6495)-2,1)="5","Anklet","")))))</x:f>
        <x:v>Earring</x:v>
      </x:c>
      <x:c r="E6495" s="240">
        <x:v>1</x:v>
      </x:c>
      <x:c r="F6495" s="280" t="s">
        <x:v>6137</x:v>
      </x:c>
      <x:c r="G6495" s="281" t="str">
        <x:f>IF(MID(F6495,LEN(F6495)-2,1)="1","Earring",IF(MID(F6495,LEN(F6495)-2,1)="2","Necklace",IF(MID(F6495,LEN(F6495)-2,1)="3","Bracelet",IF(MID(F6495,LEN(F6495)-2,1)="4","Ring",IF(MID(F6495,LEN(F6495)-2,1)="5","Anklet","")))))</x:f>
        <x:v>Necklace</x:v>
      </x:c>
      <x:c r="H6495" s="281">
        <x:v>1</x:v>
      </x:c>
      <x:c r="I6495" s="495" t="s">
        <x:v>10339</x:v>
      </x:c>
    </x:row>
    <x:row r="6496" spans="1:9">
      <x:c r="A6496" s="22"/>
      <x:c r="C6496" s="241" t="s">
        <x:v>8432</x:v>
      </x:c>
      <x:c r="D6496" s="240" t="str">
        <x:f t="shared" si="260"/>
        <x:v>Earring</x:v>
      </x:c>
      <x:c r="E6496" s="240">
        <x:v>1</x:v>
      </x:c>
      <x:c r="F6496" s="280" t="s">
        <x:v>5845</x:v>
      </x:c>
      <x:c r="G6496" s="281" t="str">
        <x:f>IF(MID(F6496,LEN(F6496)-2,1)="1","Earring",IF(MID(F6496,LEN(F6496)-2,1)="2","Necklace",IF(MID(F6496,LEN(F6496)-2,1)="3","Bracelet",IF(MID(F6496,LEN(F6496)-2,1)="4","Ring",IF(MID(F6496,LEN(F6496)-2,1)="5","Anklet","")))))</x:f>
        <x:v>Ring</x:v>
      </x:c>
      <x:c r="H6496" s="281">
        <x:v>1</x:v>
      </x:c>
      <x:c r="I6496" s="495"/>
    </x:row>
    <x:row r="6497" spans="1:9">
      <x:c r="A6497" s="22"/>
      <x:c r="C6497" s="241" t="s">
        <x:v>6144</x:v>
      </x:c>
      <x:c r="D6497" s="240" t="str">
        <x:f t="shared" si="260"/>
        <x:v>Earring</x:v>
      </x:c>
      <x:c r="E6497" s="240">
        <x:v>1</x:v>
      </x:c>
      <x:c r="F6497" s="241" t="s">
        <x:v>4432</x:v>
      </x:c>
      <x:c r="G6497" s="240" t="str">
        <x:f>IF(MID(F6497,LEN(F6497)-2,1)="1","Earring",IF(MID(F6497,LEN(F6497)-2,1)="2","Necklace",IF(MID(F6497,LEN(F6497)-2,1)="3","Bracelet",IF(MID(F6497,LEN(F6497)-2,1)="4","Ring",IF(MID(F6497,LEN(F6497)-2,1)="5","Anklet","")))))</x:f>
        <x:v>Necklace</x:v>
      </x:c>
      <x:c r="H6497" s="240">
        <x:v>1</x:v>
      </x:c>
      <x:c r="I6497" s="495"/>
    </x:row>
    <x:row r="6498" spans="1:9">
      <x:c r="A6498" s="22"/>
      <x:c r="C6498" s="241" t="s">
        <x:v>2652</x:v>
      </x:c>
      <x:c r="D6498" s="240" t="str">
        <x:f t="shared" si="260"/>
        <x:v>Earring</x:v>
      </x:c>
      <x:c r="E6498" s="240">
        <x:v>1</x:v>
      </x:c>
      <x:c r="F6498" s="241" t="s">
        <x:v>2773</x:v>
      </x:c>
      <x:c r="G6498" s="240" t="str">
        <x:f>IF(MID(F6498,LEN(F6498)-2,1)="1","Earring",IF(MID(F6498,LEN(F6498)-2,1)="2","Necklace",IF(MID(F6498,LEN(F6498)-2,1)="3","Bracelet",IF(MID(F6498,LEN(F6498)-2,1)="4","Ring",IF(MID(F6498,LEN(F6498)-2,1)="5","Anklet","")))))</x:f>
        <x:v>Bracelet</x:v>
      </x:c>
      <x:c r="H6498" s="240">
        <x:v>1</x:v>
      </x:c>
      <x:c r="I6498" s="495"/>
    </x:row>
    <x:row r="6499" spans="1:9">
      <x:c r="A6499" s="22"/>
      <x:c r="C6499" s="241" t="s">
        <x:v>4499</x:v>
      </x:c>
      <x:c r="D6499" s="240" t="str">
        <x:f t="shared" si="260"/>
        <x:v>Earring</x:v>
      </x:c>
      <x:c r="E6499" s="240">
        <x:v>1</x:v>
      </x:c>
      <x:c r="F6499" s="241" t="s">
        <x:v>2652</x:v>
      </x:c>
      <x:c r="G6499" s="240" t="str">
        <x:f>IF(MID(F6499,LEN(F6499)-2,1)="1","Earring",IF(MID(F6499,LEN(F6499)-2,1)="2","Necklace",IF(MID(F6499,LEN(F6499)-2,1)="3","Bracelet",IF(MID(F6499,LEN(F6499)-2,1)="4","Ring",IF(MID(F6499,LEN(F6499)-2,1)="5","Anklet","")))))</x:f>
        <x:v>Earring</x:v>
      </x:c>
      <x:c r="H6499" s="240">
        <x:v>1</x:v>
      </x:c>
      <x:c r="I6499" s="495"/>
    </x:row>
    <x:row r="6500" spans="1:9">
      <x:c r="A6500" s="22"/>
      <x:c r="C6500" s="241" t="s">
        <x:v>9324</x:v>
      </x:c>
      <x:c r="D6500" s="240" t="str">
        <x:f t="shared" si="260"/>
        <x:v>Earring</x:v>
      </x:c>
      <x:c r="E6500" s="240">
        <x:v>1</x:v>
      </x:c>
      <x:c r="F6500" s="241" t="s">
        <x:v>11269</x:v>
      </x:c>
      <x:c r="G6500" s="240" t="str">
        <x:f>IF(MID(F6500,LEN(F6500)-2,1)="1","Earring",IF(MID(F6500,LEN(F6500)-2,1)="2","Necklace",IF(MID(F6500,LEN(F6500)-2,1)="3","Bracelet",IF(MID(F6500,LEN(F6500)-2,1)="4","Ring",IF(MID(F6500,LEN(F6500)-2,1)="5","Anklet","")))))</x:f>
        <x:v>Necklace</x:v>
      </x:c>
      <x:c r="H6500" s="240">
        <x:v>1</x:v>
      </x:c>
      <x:c r="I6500" s="495" t="s">
        <x:v>6487</x:v>
      </x:c>
    </x:row>
    <x:row r="6501" spans="1:9">
      <x:c r="A6501" s="22"/>
      <x:c r="C6501" s="241" t="s">
        <x:v>2013</x:v>
      </x:c>
      <x:c r="D6501" s="240" t="str">
        <x:f t="shared" si="260"/>
        <x:v>Earring</x:v>
      </x:c>
      <x:c r="E6501" s="240">
        <x:v>2</x:v>
      </x:c>
      <x:c r="F6501" s="280" t="s">
        <x:v>4499</x:v>
      </x:c>
      <x:c r="G6501" s="281" t="str">
        <x:f>IF(MID(F6501,LEN(F6501)-2,1)="1","Earring",IF(MID(F6501,LEN(F6501)-2,1)="2","Necklace",IF(MID(F6501,LEN(F6501)-2,1)="3","Bracelet",IF(MID(F6501,LEN(F6501)-2,1)="4","Ring",IF(MID(F6501,LEN(F6501)-2,1)="5","Anklet","")))))</x:f>
        <x:v>Earring</x:v>
      </x:c>
      <x:c r="H6501" s="281">
        <x:v>1</x:v>
      </x:c>
      <x:c r="I6501" s="495"/>
    </x:row>
    <x:row r="6502" spans="1:9">
      <x:c r="A6502" s="22"/>
      <x:c r="C6502" s="241" t="s">
        <x:v>6165</x:v>
      </x:c>
      <x:c r="D6502" s="240" t="str">
        <x:f t="shared" si="260"/>
        <x:v>Earring</x:v>
      </x:c>
      <x:c r="E6502" s="240">
        <x:v>1</x:v>
      </x:c>
      <x:c r="F6502" s="280" t="s">
        <x:v>9187</x:v>
      </x:c>
      <x:c r="G6502" s="281" t="str">
        <x:f>IF(MID(F6502,LEN(F6502)-2,1)="1","Earring",IF(MID(F6502,LEN(F6502)-2,1)="2","Necklace",IF(MID(F6502,LEN(F6502)-2,1)="3","Bracelet",IF(MID(F6502,LEN(F6502)-2,1)="4","Ring",IF(MID(F6502,LEN(F6502)-2,1)="5","Anklet","")))))</x:f>
        <x:v>Bracelet</x:v>
      </x:c>
      <x:c r="H6502" s="281">
        <x:v>1</x:v>
      </x:c>
      <x:c r="I6502" s="495"/>
    </x:row>
    <x:row r="6503" spans="1:9">
      <x:c r="A6503" s="22"/>
      <x:c r="C6503" s="241" t="s">
        <x:v>5965</x:v>
      </x:c>
      <x:c r="D6503" s="240" t="s">
        <x:v>9210</x:v>
      </x:c>
      <x:c r="E6503" s="240">
        <x:v>2</x:v>
      </x:c>
      <x:c r="F6503" s="280" t="s">
        <x:v>9324</x:v>
      </x:c>
      <x:c r="G6503" s="281" t="str">
        <x:f>IF(MID(F6503,LEN(F6503)-2,1)="1","Earring",IF(MID(F6503,LEN(F6503)-2,1)="2","Necklace",IF(MID(F6503,LEN(F6503)-2,1)="3","Bracelet",IF(MID(F6503,LEN(F6503)-2,1)="4","Ring",IF(MID(F6503,LEN(F6503)-2,1)="5","Anklet","")))))</x:f>
        <x:v>Earring</x:v>
      </x:c>
      <x:c r="H6503" s="281">
        <x:v>1</x:v>
      </x:c>
      <x:c r="I6503" s="495" t="s">
        <x:v>10339</x:v>
      </x:c>
    </x:row>
    <x:row r="6504" spans="1:9">
      <x:c r="A6504" s="22"/>
      <x:c r="C6504" s="241" t="s">
        <x:v>6316</x:v>
      </x:c>
      <x:c r="D6504" s="240" t="s">
        <x:v>9210</x:v>
      </x:c>
      <x:c r="E6504" s="240">
        <x:v>2</x:v>
      </x:c>
      <x:c r="F6504" s="280" t="s">
        <x:v>6116</x:v>
      </x:c>
      <x:c r="G6504" s="281" t="str">
        <x:f>IF(MID(F6504,LEN(F6504)-2,1)="1","Earring",IF(MID(F6504,LEN(F6504)-2,1)="2","Necklace",IF(MID(F6504,LEN(F6504)-2,1)="3","Bracelet",IF(MID(F6504,LEN(F6504)-2,1)="4","Ring",IF(MID(F6504,LEN(F6504)-2,1)="5","Anklet","")))))</x:f>
        <x:v>Bracelet</x:v>
      </x:c>
      <x:c r="H6504" s="281">
        <x:v>1</x:v>
      </x:c>
      <x:c r="I6504" s="495" t="s">
        <x:v>10339</x:v>
      </x:c>
    </x:row>
    <x:row r="6505" spans="1:9">
      <x:c r="A6505" s="22"/>
      <x:c r="C6505" s="241" t="s">
        <x:v>6314</x:v>
      </x:c>
      <x:c r="D6505" s="240" t="s">
        <x:v>9210</x:v>
      </x:c>
      <x:c r="E6505" s="240">
        <x:v>1</x:v>
      </x:c>
      <x:c r="F6505" s="280" t="s">
        <x:v>4539</x:v>
      </x:c>
      <x:c r="G6505" s="281" t="str">
        <x:f>IF(MID(F6505,LEN(F6505)-2,1)="1","Earring",IF(MID(F6505,LEN(F6505)-2,1)="2","Necklace",IF(MID(F6505,LEN(F6505)-2,1)="3","Bracelet",IF(MID(F6505,LEN(F6505)-2,1)="4","Ring",IF(MID(F6505,LEN(F6505)-2,1)="5","Anklet","")))))</x:f>
        <x:v>Ring</x:v>
      </x:c>
      <x:c r="H6505" s="281">
        <x:v>1</x:v>
      </x:c>
      <x:c r="I6505" s="495"/>
    </x:row>
    <x:row r="6506" spans="1:9">
      <x:c r="A6506" s="22"/>
      <x:c r="C6506" s="241" t="s">
        <x:v>6137</x:v>
      </x:c>
      <x:c r="D6506" s="240" t="str">
        <x:f t="shared" ref="D6506:D6512" si="261">IF(MID(C6506,LEN(C6506)-2,1)="1","Earring",IF(MID(C6506,LEN(C6506)-2,1)="2","Necklace",IF(MID(C6506,LEN(C6506)-2,1)="3","Bracelet",IF(MID(C6506,LEN(C6506)-2,1)="4","Ring",IF(MID(C6506,LEN(C6506)-2,1)="5","Anklet","")))))</x:f>
        <x:v>Necklace</x:v>
      </x:c>
      <x:c r="E6506" s="240">
        <x:v>1</x:v>
      </x:c>
      <x:c r="F6506" s="241" t="s">
        <x:v>2013</x:v>
      </x:c>
      <x:c r="G6506" s="240" t="str">
        <x:f>IF(MID(F6506,LEN(F6506)-2,1)="1","Earring",IF(MID(F6506,LEN(F6506)-2,1)="2","Necklace",IF(MID(F6506,LEN(F6506)-2,1)="3","Bracelet",IF(MID(F6506,LEN(F6506)-2,1)="4","Ring",IF(MID(F6506,LEN(F6506)-2,1)="5","Anklet","")))))</x:f>
        <x:v>Earring</x:v>
      </x:c>
      <x:c r="H6506" s="240">
        <x:v>2</x:v>
      </x:c>
      <x:c r="I6506" s="495" t="s">
        <x:v>10339</x:v>
      </x:c>
    </x:row>
    <x:row r="6507" spans="1:9">
      <x:c r="A6507" s="22"/>
      <x:c r="C6507" s="241" t="s">
        <x:v>4432</x:v>
      </x:c>
      <x:c r="D6507" s="240" t="str">
        <x:f t="shared" si="261"/>
        <x:v>Necklace</x:v>
      </x:c>
      <x:c r="E6507" s="240">
        <x:v>1</x:v>
      </x:c>
      <x:c r="F6507" s="241" t="s">
        <x:v>4458</x:v>
      </x:c>
      <x:c r="G6507" s="240" t="str">
        <x:f>IF(MID(F6507,LEN(F6507)-2,1)="1","Earring",IF(MID(F6507,LEN(F6507)-2,1)="2","Necklace",IF(MID(F6507,LEN(F6507)-2,1)="3","Bracelet",IF(MID(F6507,LEN(F6507)-2,1)="4","Ring",IF(MID(F6507,LEN(F6507)-2,1)="5","Anklet","")))))</x:f>
        <x:v>Anklet</x:v>
      </x:c>
      <x:c r="H6507" s="240">
        <x:v>1</x:v>
      </x:c>
      <x:c r="I6507" s="495" t="s">
        <x:v>6487</x:v>
      </x:c>
    </x:row>
    <x:row r="6508" spans="1:9">
      <x:c r="A6508" s="22"/>
      <x:c r="C6508" s="241" t="s">
        <x:v>11269</x:v>
      </x:c>
      <x:c r="D6508" s="240" t="str">
        <x:f t="shared" si="261"/>
        <x:v>Necklace</x:v>
      </x:c>
      <x:c r="E6508" s="240">
        <x:v>1</x:v>
      </x:c>
      <x:c r="F6508" s="280" t="s">
        <x:v>6165</x:v>
      </x:c>
      <x:c r="G6508" s="281" t="str">
        <x:f>IF(MID(F6508,LEN(F6508)-2,1)="1","Earring",IF(MID(F6508,LEN(F6508)-2,1)="2","Necklace",IF(MID(F6508,LEN(F6508)-2,1)="3","Bracelet",IF(MID(F6508,LEN(F6508)-2,1)="4","Ring",IF(MID(F6508,LEN(F6508)-2,1)="5","Anklet","")))))</x:f>
        <x:v>Earring</x:v>
      </x:c>
      <x:c r="H6508" s="281">
        <x:v>1</x:v>
      </x:c>
      <x:c r="I6508" s="495"/>
    </x:row>
    <x:row r="6509" spans="1:9">
      <x:c r="A6509" s="22"/>
      <x:c r="C6509" s="241" t="s">
        <x:v>11968</x:v>
      </x:c>
      <x:c r="D6509" s="240" t="str">
        <x:f t="shared" si="261"/>
        <x:v>Ring</x:v>
      </x:c>
      <x:c r="E6509" s="240">
        <x:v>1</x:v>
      </x:c>
      <x:c r="F6509" s="241" t="s">
        <x:v>6176</x:v>
      </x:c>
      <x:c r="G6509" s="240" t="s">
        <x:v>7639</x:v>
      </x:c>
      <x:c r="H6509" s="240">
        <x:v>1</x:v>
      </x:c>
      <x:c r="I6509" s="495" t="s">
        <x:v>6487</x:v>
      </x:c>
    </x:row>
    <x:row r="6510" spans="1:9">
      <x:c r="A6510" s="22"/>
      <x:c r="C6510" s="241" t="s">
        <x:v>8406</x:v>
      </x:c>
      <x:c r="D6510" s="240" t="str">
        <x:f t="shared" si="261"/>
        <x:v>Ring</x:v>
      </x:c>
      <x:c r="E6510" s="240">
        <x:v>1</x:v>
      </x:c>
      <x:c r="F6510" s="241" t="s">
        <x:v>5965</x:v>
      </x:c>
      <x:c r="G6510" s="240" t="s">
        <x:v>9210</x:v>
      </x:c>
      <x:c r="H6510" s="240">
        <x:v>2</x:v>
      </x:c>
      <x:c r="I6510" s="495"/>
    </x:row>
    <x:row r="6511" spans="1:9">
      <x:c r="A6511" s="22"/>
      <x:c r="C6511" s="241" t="s">
        <x:v>5845</x:v>
      </x:c>
      <x:c r="D6511" s="240" t="str">
        <x:f t="shared" si="261"/>
        <x:v>Ring</x:v>
      </x:c>
      <x:c r="E6511" s="240">
        <x:v>1</x:v>
      </x:c>
      <x:c r="F6511" s="241" t="s">
        <x:v>6316</x:v>
      </x:c>
      <x:c r="G6511" s="240" t="s">
        <x:v>9210</x:v>
      </x:c>
      <x:c r="H6511" s="240">
        <x:v>2</x:v>
      </x:c>
      <x:c r="I6511" s="495"/>
    </x:row>
    <x:row r="6512" spans="1:9">
      <x:c r="A6512" s="22"/>
      <x:c r="C6512" s="241" t="s">
        <x:v>4539</x:v>
      </x:c>
      <x:c r="D6512" s="240" t="str">
        <x:f t="shared" si="261"/>
        <x:v>Ring</x:v>
      </x:c>
      <x:c r="E6512" s="240">
        <x:v>1</x:v>
      </x:c>
      <x:c r="F6512" s="241" t="s">
        <x:v>6314</x:v>
      </x:c>
      <x:c r="G6512" s="240" t="s">
        <x:v>9210</x:v>
      </x:c>
      <x:c r="H6512" s="240">
        <x:v>1</x:v>
      </x:c>
      <x:c r="I6512" s="495"/>
    </x:row>
    <x:row r="6513" spans="1:1">
      <x:c r="A6513" s="22"/>
    </x:row>
    <x:row r="6514" spans="1:9">
      <x:c r="A6514" s="232">
        <x:v>46169</x:v>
      </x:c>
      <x:c r="B6514" s="499" t="s">
        <x:v>10352</x:v>
      </x:c>
      <x:c r="C6514" s="241" t="s">
        <x:v>8509</x:v>
      </x:c>
      <x:c r="D6514" s="240" t="str">
        <x:f>IF(MID(C6514,LEN(C6514)-2,1)="1","Earring",IF(MID(C6514,LEN(C6514)-2,1)="2","Necklace",IF(MID(C6514,LEN(C6514)-2,1)="3","Bracelet",IF(MID(C6514,LEN(C6514)-2,1)="4","Ring",IF(MID(C6514,LEN(C6514)-2,1)="5","Anklet","")))))</x:f>
        <x:v>Anklet</x:v>
      </x:c>
      <x:c r="E6514" s="240">
        <x:v>1</x:v>
      </x:c>
      <x:c r="F6514" s="280" t="s">
        <x:v>2237</x:v>
      </x:c>
      <x:c r="G6514" s="281" t="str">
        <x:f>IF(MID(F6514,LEN(F6514)-2,1)="1","Earring",IF(MID(F6514,LEN(F6514)-2,1)="2","Necklace",IF(MID(F6514,LEN(F6514)-2,1)="3","Bracelet",IF(MID(F6514,LEN(F6514)-2,1)="4","Ring",IF(MID(F6514,LEN(F6514)-2,1)="5","Anklet","")))))</x:f>
        <x:v>Ring</x:v>
      </x:c>
      <x:c r="H6514" s="281">
        <x:v>1</x:v>
      </x:c>
      <x:c r="I6514" s="495" t="s">
        <x:v>10339</x:v>
      </x:c>
    </x:row>
    <x:row r="6515" spans="1:9">
      <x:c r="A6515" s="22"/>
      <x:c r="C6515" s="241" t="s">
        <x:v>4547</x:v>
      </x:c>
      <x:c r="D6515" s="240" t="s">
        <x:v>4007</x:v>
      </x:c>
      <x:c r="E6515" s="240">
        <x:v>1</x:v>
      </x:c>
      <x:c r="F6515" s="241" t="s">
        <x:v>8509</x:v>
      </x:c>
      <x:c r="G6515" s="240" t="str">
        <x:f>IF(MID(F6515,LEN(F6515)-2,1)="1","Earring",IF(MID(F6515,LEN(F6515)-2,1)="2","Necklace",IF(MID(F6515,LEN(F6515)-2,1)="3","Bracelet",IF(MID(F6515,LEN(F6515)-2,1)="4","Ring",IF(MID(F6515,LEN(F6515)-2,1)="5","Anklet","")))))</x:f>
        <x:v>Anklet</x:v>
      </x:c>
      <x:c r="H6515" s="240">
        <x:v>1</x:v>
      </x:c>
      <x:c r="I6515" s="495"/>
    </x:row>
    <x:row r="6516" spans="1:9">
      <x:c r="A6516" s="22"/>
      <x:c r="C6516" s="241" t="s">
        <x:v>6192</x:v>
      </x:c>
      <x:c r="D6516" s="240" t="str">
        <x:f>IF(MID(C6516,LEN(C6516)-2,1)="1","Earring",IF(MID(C6516,LEN(C6516)-2,1)="2","Necklace",IF(MID(C6516,LEN(C6516)-2,1)="3","Bracelet",IF(MID(C6516,LEN(C6516)-2,1)="4","Ring",IF(MID(C6516,LEN(C6516)-2,1)="5","Anklet","")))))</x:f>
        <x:v>Bracelet</x:v>
      </x:c>
      <x:c r="E6516" s="240">
        <x:v>1</x:v>
      </x:c>
      <x:c r="F6516" s="280" t="s">
        <x:v>5826</x:v>
      </x:c>
      <x:c r="G6516" s="281" t="str">
        <x:f>IF(MID(F6516,LEN(F6516)-2,1)="1","Earring",IF(MID(F6516,LEN(F6516)-2,1)="2","Necklace",IF(MID(F6516,LEN(F6516)-2,1)="3","Bracelet",IF(MID(F6516,LEN(F6516)-2,1)="4","Ring",IF(MID(F6516,LEN(F6516)-2,1)="5","Anklet","")))))</x:f>
        <x:v>Ring</x:v>
      </x:c>
      <x:c r="H6516" s="281">
        <x:v>1</x:v>
      </x:c>
      <x:c r="I6516" s="495"/>
    </x:row>
    <x:row r="6517" spans="1:9">
      <x:c r="A6517" s="22"/>
      <x:c r="C6517" s="241" t="s">
        <x:v>6314</x:v>
      </x:c>
      <x:c r="D6517" s="240" t="s">
        <x:v>9210</x:v>
      </x:c>
      <x:c r="E6517" s="240">
        <x:v>1</x:v>
      </x:c>
      <x:c r="F6517" s="241" t="s">
        <x:v>6192</x:v>
      </x:c>
      <x:c r="G6517" s="240" t="str">
        <x:f>IF(MID(F6517,LEN(F6517)-2,1)="1","Earring",IF(MID(F6517,LEN(F6517)-2,1)="2","Necklace",IF(MID(F6517,LEN(F6517)-2,1)="3","Bracelet",IF(MID(F6517,LEN(F6517)-2,1)="4","Ring",IF(MID(F6517,LEN(F6517)-2,1)="5","Anklet","")))))</x:f>
        <x:v>Bracelet</x:v>
      </x:c>
      <x:c r="H6517" s="240">
        <x:v>1</x:v>
      </x:c>
      <x:c r="I6517" s="495" t="s">
        <x:v>10339</x:v>
      </x:c>
    </x:row>
    <x:row r="6518" spans="1:9">
      <x:c r="A6518" s="22"/>
      <x:c r="C6518" s="241" t="s">
        <x:v>2237</x:v>
      </x:c>
      <x:c r="D6518" s="240" t="str">
        <x:f>IF(MID(C6518,LEN(C6518)-2,1)="1","Earring",IF(MID(C6518,LEN(C6518)-2,1)="2","Necklace",IF(MID(C6518,LEN(C6518)-2,1)="3","Bracelet",IF(MID(C6518,LEN(C6518)-2,1)="4","Ring",IF(MID(C6518,LEN(C6518)-2,1)="5","Anklet","")))))</x:f>
        <x:v>Ring</x:v>
      </x:c>
      <x:c r="E6518" s="240">
        <x:v>1</x:v>
      </x:c>
      <x:c r="F6518" s="280" t="s">
        <x:v>4547</x:v>
      </x:c>
      <x:c r="G6518" s="281" t="s">
        <x:v>4007</x:v>
      </x:c>
      <x:c r="H6518" s="281">
        <x:v>1</x:v>
      </x:c>
      <x:c r="I6518" s="495" t="s">
        <x:v>10339</x:v>
      </x:c>
    </x:row>
    <x:row r="6519" spans="1:9">
      <x:c r="A6519" s="22"/>
      <x:c r="C6519" s="241" t="s">
        <x:v>5826</x:v>
      </x:c>
      <x:c r="D6519" s="240" t="str">
        <x:f>IF(MID(C6519,LEN(C6519)-2,1)="1","Earring",IF(MID(C6519,LEN(C6519)-2,1)="2","Necklace",IF(MID(C6519,LEN(C6519)-2,1)="3","Bracelet",IF(MID(C6519,LEN(C6519)-2,1)="4","Ring",IF(MID(C6519,LEN(C6519)-2,1)="5","Anklet","")))))</x:f>
        <x:v>Ring</x:v>
      </x:c>
      <x:c r="E6519" s="240">
        <x:v>1</x:v>
      </x:c>
      <x:c r="F6519" s="280" t="s">
        <x:v>6314</x:v>
      </x:c>
      <x:c r="G6519" s="281" t="s">
        <x:v>9210</x:v>
      </x:c>
      <x:c r="H6519" s="281">
        <x:v>1</x:v>
      </x:c>
      <x:c r="I6519" s="495"/>
    </x:row>
    <x:row r="6520" spans="1:5">
      <x:c r="A6520" s="22"/>
      <x:c r="E6520" s="240">
        <x:f>SUM(E6514:E6519)</x:f>
        <x:v>6</x:v>
      </x:c>
    </x:row>
    <x:row r="6521" spans="1:9">
      <x:c r="A6521" s="232">
        <x:v>46170</x:v>
      </x:c>
      <x:c r="B6521" s="499" t="s">
        <x:v>10335</x:v>
      </x:c>
      <x:c r="C6521" s="241" t="s">
        <x:v>11468</x:v>
      </x:c>
      <x:c r="D6521" s="240" t="str">
        <x:f>IF(MID(C6521,LEN(C6521)-2,1)="1","Earring",IF(MID(C6521,LEN(C6521)-2,1)="2","Necklace",IF(MID(C6521,LEN(C6521)-2,1)="3","Bracelet",IF(MID(C6521,LEN(C6521)-2,1)="4","Ring",IF(MID(C6521,LEN(C6521)-2,1)="5","Anklet","")))))</x:f>
        <x:v>Anklet</x:v>
      </x:c>
      <x:c r="E6521" s="240">
        <x:v>1</x:v>
      </x:c>
      <x:c r="F6521" s="280" t="s">
        <x:v>5683</x:v>
      </x:c>
      <x:c r="G6521" s="281" t="str">
        <x:f>IF(MID(F6521,LEN(F6521)-2,1)="1","Earring",IF(MID(F6521,LEN(F6521)-2,1)="2","Necklace",IF(MID(F6521,LEN(F6521)-2,1)="3","Bracelet",IF(MID(F6521,LEN(F6521)-2,1)="4","Ring",IF(MID(F6521,LEN(F6521)-2,1)="5","Anklet","")))))</x:f>
        <x:v>Earring</x:v>
      </x:c>
      <x:c r="H6521" s="281">
        <x:v>1</x:v>
      </x:c>
      <x:c r="I6521" s="495" t="s">
        <x:v>10339</x:v>
      </x:c>
    </x:row>
    <x:row r="6522" spans="1:9">
      <x:c r="A6522" s="22"/>
      <x:c r="C6522" s="241" t="s">
        <x:v>4458</x:v>
      </x:c>
      <x:c r="D6522" s="240" t="str">
        <x:f>IF(MID(C6522,LEN(C6522)-2,1)="1","Earring",IF(MID(C6522,LEN(C6522)-2,1)="2","Necklace",IF(MID(C6522,LEN(C6522)-2,1)="3","Bracelet",IF(MID(C6522,LEN(C6522)-2,1)="4","Ring",IF(MID(C6522,LEN(C6522)-2,1)="5","Anklet","")))))</x:f>
        <x:v>Anklet</x:v>
      </x:c>
      <x:c r="E6522" s="240">
        <x:v>1</x:v>
      </x:c>
      <x:c r="F6522" s="241" t="s">
        <x:v>8393</x:v>
      </x:c>
      <x:c r="G6522" s="240" t="str">
        <x:f>IF(MID(F6522,LEN(F6522)-2,1)="1","Earring",IF(MID(F6522,LEN(F6522)-2,1)="2","Necklace",IF(MID(F6522,LEN(F6522)-2,1)="3","Bracelet",IF(MID(F6522,LEN(F6522)-2,1)="4","Ring",IF(MID(F6522,LEN(F6522)-2,1)="5","Anklet","")))))</x:f>
        <x:v>Earring</x:v>
      </x:c>
      <x:c r="H6522" s="240">
        <x:v>1</x:v>
      </x:c>
      <x:c r="I6522" s="495" t="s">
        <x:v>10339</x:v>
      </x:c>
    </x:row>
    <x:row r="6523" spans="1:9">
      <x:c r="A6523" s="22"/>
      <x:c r="C6523" s="241" t="s">
        <x:v>8344</x:v>
      </x:c>
      <x:c r="D6523" s="240" t="s">
        <x:v>4007</x:v>
      </x:c>
      <x:c r="E6523" s="240">
        <x:v>1</x:v>
      </x:c>
      <x:c r="F6523" s="241" t="s">
        <x:v>6284</x:v>
      </x:c>
      <x:c r="G6523" s="240" t="str">
        <x:f>IF(MID(F6523,LEN(F6523)-2,1)="1","Earring",IF(MID(F6523,LEN(F6523)-2,1)="2","Necklace",IF(MID(F6523,LEN(F6523)-2,1)="3","Bracelet",IF(MID(F6523,LEN(F6523)-2,1)="4","Ring",IF(MID(F6523,LEN(F6523)-2,1)="5","Anklet","")))))</x:f>
        <x:v>Ring</x:v>
      </x:c>
      <x:c r="H6523" s="240">
        <x:v>1</x:v>
      </x:c>
      <x:c r="I6523" s="495"/>
    </x:row>
    <x:row r="6524" spans="1:9">
      <x:c r="A6524" s="22"/>
      <x:c r="C6524" s="241" t="s">
        <x:v>9272</x:v>
      </x:c>
      <x:c r="D6524" s="240" t="s">
        <x:v>4007</x:v>
      </x:c>
      <x:c r="E6524" s="240">
        <x:v>1</x:v>
      </x:c>
      <x:c r="F6524" s="280" t="s">
        <x:v>11468</x:v>
      </x:c>
      <x:c r="G6524" s="281" t="str">
        <x:f>IF(MID(F6524,LEN(F6524)-2,1)="1","Earring",IF(MID(F6524,LEN(F6524)-2,1)="2","Necklace",IF(MID(F6524,LEN(F6524)-2,1)="3","Bracelet",IF(MID(F6524,LEN(F6524)-2,1)="4","Ring",IF(MID(F6524,LEN(F6524)-2,1)="5","Anklet","")))))</x:f>
        <x:v>Anklet</x:v>
      </x:c>
      <x:c r="H6524" s="281">
        <x:v>1</x:v>
      </x:c>
      <x:c r="I6524" s="495" t="s">
        <x:v>10339</x:v>
      </x:c>
    </x:row>
    <x:row r="6525" spans="1:9">
      <x:c r="A6525" s="22"/>
      <x:c r="C6525" s="241" t="s">
        <x:v>6009</x:v>
      </x:c>
      <x:c r="D6525" s="240" t="s">
        <x:v>4007</x:v>
      </x:c>
      <x:c r="E6525" s="240">
        <x:v>1</x:v>
      </x:c>
      <x:c r="F6525" s="280" t="s">
        <x:v>12766</x:v>
      </x:c>
      <x:c r="G6525" s="281" t="str">
        <x:f>IF(MID(F6525,LEN(F6525)-2,1)="1","Earring",IF(MID(F6525,LEN(F6525)-2,1)="2","Necklace",IF(MID(F6525,LEN(F6525)-2,1)="3","Bracelet",IF(MID(F6525,LEN(F6525)-2,1)="4","Ring",IF(MID(F6525,LEN(F6525)-2,1)="5","Anklet","")))))</x:f>
        <x:v>Bracelet</x:v>
      </x:c>
      <x:c r="H6525" s="281">
        <x:v>1</x:v>
      </x:c>
      <x:c r="I6525" s="495" t="s">
        <x:v>10339</x:v>
      </x:c>
    </x:row>
    <x:row r="6526" spans="1:9">
      <x:c r="A6526" s="22"/>
      <x:c r="C6526" s="241" t="s">
        <x:v>5839</x:v>
      </x:c>
      <x:c r="D6526" s="240" t="s">
        <x:v>4007</x:v>
      </x:c>
      <x:c r="E6526" s="240">
        <x:v>1</x:v>
      </x:c>
      <x:c r="F6526" s="241" t="s">
        <x:v>2752</x:v>
      </x:c>
      <x:c r="G6526" s="240" t="str">
        <x:f>IF(MID(F6526,LEN(F6526)-2,1)="1","Earring",IF(MID(F6526,LEN(F6526)-2,1)="2","Necklace",IF(MID(F6526,LEN(F6526)-2,1)="3","Bracelet",IF(MID(F6526,LEN(F6526)-2,1)="4","Ring",IF(MID(F6526,LEN(F6526)-2,1)="5","Anklet","")))))</x:f>
        <x:v>Earring</x:v>
      </x:c>
      <x:c r="H6526" s="240">
        <x:v>1</x:v>
      </x:c>
      <x:c r="I6526" s="495"/>
    </x:row>
    <x:row r="6527" spans="1:9">
      <x:c r="A6527" s="22"/>
      <x:c r="C6527" s="241" t="s">
        <x:v>12766</x:v>
      </x:c>
      <x:c r="D6527" s="240" t="str">
        <x:f>IF(MID(C6527,LEN(C6527)-2,1)="1","Earring",IF(MID(C6527,LEN(C6527)-2,1)="2","Necklace",IF(MID(C6527,LEN(C6527)-2,1)="3","Bracelet",IF(MID(C6527,LEN(C6527)-2,1)="4","Ring",IF(MID(C6527,LEN(C6527)-2,1)="5","Anklet","")))))</x:f>
        <x:v>Bracelet</x:v>
      </x:c>
      <x:c r="E6527" s="240">
        <x:v>1</x:v>
      </x:c>
      <x:c r="F6527" s="280" t="s">
        <x:v>6189</x:v>
      </x:c>
      <x:c r="G6527" s="281" t="str">
        <x:f>IF(MID(F6527,LEN(F6527)-2,1)="1","Earring",IF(MID(F6527,LEN(F6527)-2,1)="2","Necklace",IF(MID(F6527,LEN(F6527)-2,1)="3","Bracelet",IF(MID(F6527,LEN(F6527)-2,1)="4","Ring",IF(MID(F6527,LEN(F6527)-2,1)="5","Anklet","")))))</x:f>
        <x:v>Necklace</x:v>
      </x:c>
      <x:c r="H6527" s="281">
        <x:v>2</x:v>
      </x:c>
      <x:c r="I6527" s="495" t="s">
        <x:v>10339</x:v>
      </x:c>
    </x:row>
    <x:row r="6528" spans="1:9">
      <x:c r="A6528" s="22"/>
      <x:c r="C6528" s="241" t="s">
        <x:v>2373</x:v>
      </x:c>
      <x:c r="D6528" s="240" t="str">
        <x:f>IF(MID(C6528,LEN(C6528)-2,1)="1","Earring",IF(MID(C6528,LEN(C6528)-2,1)="2","Necklace",IF(MID(C6528,LEN(C6528)-2,1)="3","Bracelet",IF(MID(C6528,LEN(C6528)-2,1)="4","Ring",IF(MID(C6528,LEN(C6528)-2,1)="5","Anklet","")))))</x:f>
        <x:v>Earring</x:v>
      </x:c>
      <x:c r="E6528" s="240">
        <x:v>1</x:v>
      </x:c>
      <x:c r="F6528" s="280" t="s">
        <x:v>6280</x:v>
      </x:c>
      <x:c r="G6528" s="281" t="str">
        <x:f>IF(MID(F6528,LEN(F6528)-2,1)="1","Earring",IF(MID(F6528,LEN(F6528)-2,1)="2","Necklace",IF(MID(F6528,LEN(F6528)-2,1)="3","Bracelet",IF(MID(F6528,LEN(F6528)-2,1)="4","Ring",IF(MID(F6528,LEN(F6528)-2,1)="5","Anklet","")))))</x:f>
        <x:v>Earring</x:v>
      </x:c>
      <x:c r="H6528" s="281">
        <x:v>1</x:v>
      </x:c>
      <x:c r="I6528" s="495"/>
    </x:row>
    <x:row r="6529" spans="1:9">
      <x:c r="A6529" s="22"/>
      <x:c r="C6529" s="241" t="s">
        <x:v>8393</x:v>
      </x:c>
      <x:c r="D6529" s="240" t="str">
        <x:f t="shared" ref="D6529:D6532" si="262">IF(MID(C6529,LEN(C6529)-2,1)="1","Earring",IF(MID(C6529,LEN(C6529)-2,1)="2","Necklace",IF(MID(C6529,LEN(C6529)-2,1)="3","Bracelet",IF(MID(C6529,LEN(C6529)-2,1)="4","Ring",IF(MID(C6529,LEN(C6529)-2,1)="5","Anklet","")))))</x:f>
        <x:v>Earring</x:v>
      </x:c>
      <x:c r="E6529" s="240">
        <x:v>1</x:v>
      </x:c>
      <x:c r="F6529" s="280" t="s">
        <x:v>8344</x:v>
      </x:c>
      <x:c r="G6529" s="281" t="s">
        <x:v>4007</x:v>
      </x:c>
      <x:c r="H6529" s="281">
        <x:v>1</x:v>
      </x:c>
      <x:c r="I6529" s="495" t="s">
        <x:v>10339</x:v>
      </x:c>
    </x:row>
    <x:row r="6530" spans="1:9">
      <x:c r="A6530" s="22"/>
      <x:c r="C6530" s="241" t="s">
        <x:v>2752</x:v>
      </x:c>
      <x:c r="D6530" s="240" t="str">
        <x:f t="shared" si="262"/>
        <x:v>Earring</x:v>
      </x:c>
      <x:c r="E6530" s="240">
        <x:v>1</x:v>
      </x:c>
      <x:c r="F6530" s="280" t="s">
        <x:v>9272</x:v>
      </x:c>
      <x:c r="G6530" s="281" t="s">
        <x:v>4007</x:v>
      </x:c>
      <x:c r="H6530" s="281">
        <x:v>1</x:v>
      </x:c>
      <x:c r="I6530" s="495"/>
    </x:row>
    <x:row r="6531" spans="1:9">
      <x:c r="A6531" s="22"/>
      <x:c r="C6531" s="241" t="s">
        <x:v>6280</x:v>
      </x:c>
      <x:c r="D6531" s="240" t="str">
        <x:f t="shared" si="262"/>
        <x:v>Earring</x:v>
      </x:c>
      <x:c r="E6531" s="240">
        <x:v>1</x:v>
      </x:c>
      <x:c r="F6531" s="241" t="s">
        <x:v>4458</x:v>
      </x:c>
      <x:c r="G6531" s="240" t="str">
        <x:f>IF(MID(F6531,LEN(F6531)-2,1)="1","Earring",IF(MID(F6531,LEN(F6531)-2,1)="2","Necklace",IF(MID(F6531,LEN(F6531)-2,1)="3","Bracelet",IF(MID(F6531,LEN(F6531)-2,1)="4","Ring",IF(MID(F6531,LEN(F6531)-2,1)="5","Anklet","")))))</x:f>
        <x:v>Anklet</x:v>
      </x:c>
      <x:c r="H6531" s="240">
        <x:v>1</x:v>
      </x:c>
      <x:c r="I6531" s="495" t="s">
        <x:v>10339</x:v>
      </x:c>
    </x:row>
    <x:row r="6532" spans="1:9">
      <x:c r="A6532" s="22"/>
      <x:c r="C6532" s="241" t="s">
        <x:v>9030</x:v>
      </x:c>
      <x:c r="D6532" s="240" t="str">
        <x:f t="shared" si="262"/>
        <x:v>Earring</x:v>
      </x:c>
      <x:c r="E6532" s="240">
        <x:v>1</x:v>
      </x:c>
      <x:c r="F6532" s="241" t="s">
        <x:v>9114</x:v>
      </x:c>
      <x:c r="G6532" s="240" t="str">
        <x:f>IF(MID(F6532,LEN(F6532)-2,1)="1","Earring",IF(MID(F6532,LEN(F6532)-2,1)="2","Necklace",IF(MID(F6532,LEN(F6532)-2,1)="3","Bracelet",IF(MID(F6532,LEN(F6532)-2,1)="4","Ring",IF(MID(F6532,LEN(F6532)-2,1)="5","Anklet","")))))</x:f>
        <x:v>Necklace</x:v>
      </x:c>
      <x:c r="H6532" s="240">
        <x:v>1</x:v>
      </x:c>
      <x:c r="I6532" s="495"/>
    </x:row>
    <x:row r="6533" spans="1:9">
      <x:c r="A6533" s="22"/>
      <x:c r="C6533" s="241" t="s">
        <x:v>6314</x:v>
      </x:c>
      <x:c r="D6533" s="240" t="s">
        <x:v>9210</x:v>
      </x:c>
      <x:c r="E6533" s="240">
        <x:v>2</x:v>
      </x:c>
      <x:c r="F6533" s="241" t="s">
        <x:v>6009</x:v>
      </x:c>
      <x:c r="G6533" s="240" t="s">
        <x:v>4007</x:v>
      </x:c>
      <x:c r="H6533" s="240">
        <x:v>1</x:v>
      </x:c>
      <x:c r="I6533" s="495" t="s">
        <x:v>10339</x:v>
      </x:c>
    </x:row>
    <x:row r="6534" spans="1:9">
      <x:c r="A6534" s="22"/>
      <x:c r="C6534" s="241" t="s">
        <x:v>6189</x:v>
      </x:c>
      <x:c r="D6534" s="240" t="str">
        <x:f t="shared" ref="D6534:D6538" si="263">IF(MID(C6534,LEN(C6534)-2,1)="1","Earring",IF(MID(C6534,LEN(C6534)-2,1)="2","Necklace",IF(MID(C6534,LEN(C6534)-2,1)="3","Bracelet",IF(MID(C6534,LEN(C6534)-2,1)="4","Ring",IF(MID(C6534,LEN(C6534)-2,1)="5","Anklet","")))))</x:f>
        <x:v>Necklace</x:v>
      </x:c>
      <x:c r="E6534" s="240">
        <x:v>2</x:v>
      </x:c>
      <x:c r="F6534" s="241" t="s">
        <x:v>9030</x:v>
      </x:c>
      <x:c r="G6534" s="240" t="str">
        <x:f>IF(MID(F6534,LEN(F6534)-2,1)="1","Earring",IF(MID(F6534,LEN(F6534)-2,1)="2","Necklace",IF(MID(F6534,LEN(F6534)-2,1)="3","Bracelet",IF(MID(F6534,LEN(F6534)-2,1)="4","Ring",IF(MID(F6534,LEN(F6534)-2,1)="5","Anklet","")))))</x:f>
        <x:v>Earring</x:v>
      </x:c>
      <x:c r="H6534" s="240">
        <x:v>1</x:v>
      </x:c>
      <x:c r="I6534" s="495" t="s">
        <x:v>10339</x:v>
      </x:c>
    </x:row>
    <x:row r="6535" spans="1:9">
      <x:c r="A6535" s="22"/>
      <x:c r="C6535" s="241" t="s">
        <x:v>9114</x:v>
      </x:c>
      <x:c r="D6535" s="240" t="str">
        <x:f t="shared" si="263"/>
        <x:v>Necklace</x:v>
      </x:c>
      <x:c r="E6535" s="240">
        <x:v>1</x:v>
      </x:c>
      <x:c r="F6535" s="241" t="s">
        <x:v>5839</x:v>
      </x:c>
      <x:c r="G6535" s="240" t="s">
        <x:v>4007</x:v>
      </x:c>
      <x:c r="H6535" s="240">
        <x:v>1</x:v>
      </x:c>
      <x:c r="I6535" s="495"/>
    </x:row>
    <x:row r="6536" spans="1:9">
      <x:c r="A6536" s="22"/>
      <x:c r="C6536" s="241" t="s">
        <x:v>4442</x:v>
      </x:c>
      <x:c r="D6536" s="240" t="str">
        <x:f t="shared" si="263"/>
        <x:v>Necklace</x:v>
      </x:c>
      <x:c r="E6536" s="240">
        <x:v>1</x:v>
      </x:c>
      <x:c r="F6536" s="280" t="s">
        <x:v>6146</x:v>
      </x:c>
      <x:c r="G6536" s="281" t="str">
        <x:f>IF(MID(F6536,LEN(F6536)-2,1)="1","Earring",IF(MID(F6536,LEN(F6536)-2,1)="2","Necklace",IF(MID(F6536,LEN(F6536)-2,1)="3","Bracelet",IF(MID(F6536,LEN(F6536)-2,1)="4","Ring",IF(MID(F6536,LEN(F6536)-2,1)="5","Anklet","")))))</x:f>
        <x:v>Ring</x:v>
      </x:c>
      <x:c r="H6536" s="281">
        <x:v>1</x:v>
      </x:c>
      <x:c r="I6536" s="495"/>
    </x:row>
    <x:row r="6537" spans="1:9">
      <x:c r="A6537" s="22"/>
      <x:c r="C6537" s="241" t="s">
        <x:v>6284</x:v>
      </x:c>
      <x:c r="D6537" s="240" t="str">
        <x:f t="shared" si="263"/>
        <x:v>Ring</x:v>
      </x:c>
      <x:c r="E6537" s="240">
        <x:v>1</x:v>
      </x:c>
      <x:c r="F6537" s="280" t="s">
        <x:v>4442</x:v>
      </x:c>
      <x:c r="G6537" s="281" t="str">
        <x:f>IF(MID(F6537,LEN(F6537)-2,1)="1","Earring",IF(MID(F6537,LEN(F6537)-2,1)="2","Necklace",IF(MID(F6537,LEN(F6537)-2,1)="3","Bracelet",IF(MID(F6537,LEN(F6537)-2,1)="4","Ring",IF(MID(F6537,LEN(F6537)-2,1)="5","Anklet","")))))</x:f>
        <x:v>Necklace</x:v>
      </x:c>
      <x:c r="H6537" s="281">
        <x:v>1</x:v>
      </x:c>
      <x:c r="I6537" s="495" t="s">
        <x:v>6487</x:v>
      </x:c>
    </x:row>
    <x:row r="6538" spans="1:9">
      <x:c r="A6538" s="22"/>
      <x:c r="C6538" s="241" t="s">
        <x:v>6146</x:v>
      </x:c>
      <x:c r="D6538" s="240" t="str">
        <x:f t="shared" si="263"/>
        <x:v>Ring</x:v>
      </x:c>
      <x:c r="E6538" s="240">
        <x:v>1</x:v>
      </x:c>
      <x:c r="F6538" s="280" t="s">
        <x:v>6314</x:v>
      </x:c>
      <x:c r="G6538" s="281" t="s">
        <x:v>9210</x:v>
      </x:c>
      <x:c r="H6538" s="281">
        <x:v>2</x:v>
      </x:c>
      <x:c r="I6538" s="495"/>
    </x:row>
    <x:row r="6539" spans="1:5">
      <x:c r="A6539" s="22"/>
      <x:c r="E6539" s="240">
        <x:f>SUM(E6521:E6538)</x:f>
        <x:v>20</x:v>
      </x:c>
    </x:row>
    <x:row r="6540" spans="1:9">
      <x:c r="A6540" s="232">
        <x:v>46171</x:v>
      </x:c>
      <x:c r="B6540" s="499" t="s">
        <x:v>10292</x:v>
      </x:c>
      <x:c r="C6540" s="241" t="s">
        <x:v>11850</x:v>
      </x:c>
      <x:c r="D6540" s="240" t="s">
        <x:v>4007</x:v>
      </x:c>
      <x:c r="E6540" s="240">
        <x:v>1</x:v>
      </x:c>
      <x:c r="F6540" s="280" t="s">
        <x:v>5729</x:v>
      </x:c>
      <x:c r="G6540" s="281" t="str">
        <x:f>IF(MID(F6540,LEN(F6540)-2,1)="1","Earring",IF(MID(F6540,LEN(F6540)-2,1)="2","Necklace",IF(MID(F6540,LEN(F6540)-2,1)="3","Bracelet",IF(MID(F6540,LEN(F6540)-2,1)="4","Ring",IF(MID(F6540,LEN(F6540)-2,1)="5","Anklet","")))))</x:f>
        <x:v>Earring</x:v>
      </x:c>
      <x:c r="H6540" s="281">
        <x:v>1</x:v>
      </x:c>
      <x:c r="I6540" s="495"/>
    </x:row>
    <x:row r="6541" spans="1:9">
      <x:c r="A6541" s="22"/>
      <x:c r="C6541" s="241" t="s">
        <x:v>4338</x:v>
      </x:c>
      <x:c r="D6541" s="240" t="s">
        <x:v>4007</x:v>
      </x:c>
      <x:c r="E6541" s="240">
        <x:v>1</x:v>
      </x:c>
      <x:c r="F6541" s="241" t="s">
        <x:v>6018</x:v>
      </x:c>
      <x:c r="G6541" s="240" t="str">
        <x:f>IF(MID(F6541,LEN(F6541)-2,1)="1","Earring",IF(MID(F6541,LEN(F6541)-2,1)="2","Necklace",IF(MID(F6541,LEN(F6541)-2,1)="3","Bracelet",IF(MID(F6541,LEN(F6541)-2,1)="4","Ring",IF(MID(F6541,LEN(F6541)-2,1)="5","Anklet","")))))</x:f>
        <x:v>Ring</x:v>
      </x:c>
      <x:c r="H6541" s="240">
        <x:v>1</x:v>
      </x:c>
      <x:c r="I6541" s="495" t="s">
        <x:v>10339</x:v>
      </x:c>
    </x:row>
    <x:row r="6542" spans="1:9">
      <x:c r="A6542" s="22"/>
      <x:c r="C6542" s="241" t="s">
        <x:v>2678</x:v>
      </x:c>
      <x:c r="D6542" s="240" t="str">
        <x:f t="shared" ref="D6542:D6549" si="264">IF(MID(C6542,LEN(C6542)-2,1)="1","Earring",IF(MID(C6542,LEN(C6542)-2,1)="2","Necklace",IF(MID(C6542,LEN(C6542)-2,1)="3","Bracelet",IF(MID(C6542,LEN(C6542)-2,1)="4","Ring",IF(MID(C6542,LEN(C6542)-2,1)="5","Anklet","")))))</x:f>
        <x:v>Earring</x:v>
      </x:c>
      <x:c r="E6542" s="240">
        <x:v>1</x:v>
      </x:c>
      <x:c r="F6542" s="280" t="s">
        <x:v>12757</x:v>
      </x:c>
      <x:c r="G6542" s="281" t="str">
        <x:f>IF(MID(F6542,LEN(F6542)-2,1)="1","Earring",IF(MID(F6542,LEN(F6542)-2,1)="2","Necklace",IF(MID(F6542,LEN(F6542)-2,1)="3","Bracelet",IF(MID(F6542,LEN(F6542)-2,1)="4","Ring",IF(MID(F6542,LEN(F6542)-2,1)="5","Anklet","")))))</x:f>
        <x:v>Earring</x:v>
      </x:c>
      <x:c r="H6542" s="281">
        <x:v>1</x:v>
      </x:c>
      <x:c r="I6542" s="495" t="s">
        <x:v>6487</x:v>
      </x:c>
    </x:row>
    <x:row r="6543" spans="1:9">
      <x:c r="A6543" s="22"/>
      <x:c r="C6543" s="241" t="s">
        <x:v>12757</x:v>
      </x:c>
      <x:c r="D6543" s="240" t="str">
        <x:f t="shared" si="264"/>
        <x:v>Earring</x:v>
      </x:c>
      <x:c r="E6543" s="240">
        <x:v>1</x:v>
      </x:c>
      <x:c r="F6543" s="280" t="s">
        <x:v>5845</x:v>
      </x:c>
      <x:c r="G6543" s="281" t="str">
        <x:f>IF(MID(F6543,LEN(F6543)-2,1)="1","Earring",IF(MID(F6543,LEN(F6543)-2,1)="2","Necklace",IF(MID(F6543,LEN(F6543)-2,1)="3","Bracelet",IF(MID(F6543,LEN(F6543)-2,1)="4","Ring",IF(MID(F6543,LEN(F6543)-2,1)="5","Anklet","")))))</x:f>
        <x:v>Ring</x:v>
      </x:c>
      <x:c r="H6543" s="281">
        <x:v>1</x:v>
      </x:c>
      <x:c r="I6543" s="495"/>
    </x:row>
    <x:row r="6544" spans="1:9">
      <x:c r="A6544" s="22"/>
      <x:c r="C6544" s="241" t="s">
        <x:v>4378</x:v>
      </x:c>
      <x:c r="D6544" s="240" t="str">
        <x:f t="shared" si="264"/>
        <x:v>Earring</x:v>
      </x:c>
      <x:c r="E6544" s="240">
        <x:v>1</x:v>
      </x:c>
      <x:c r="F6544" s="241" t="s">
        <x:v>4378</x:v>
      </x:c>
      <x:c r="G6544" s="240" t="str">
        <x:f>IF(MID(F6544,LEN(F6544)-2,1)="1","Earring",IF(MID(F6544,LEN(F6544)-2,1)="2","Necklace",IF(MID(F6544,LEN(F6544)-2,1)="3","Bracelet",IF(MID(F6544,LEN(F6544)-2,1)="4","Ring",IF(MID(F6544,LEN(F6544)-2,1)="5","Anklet","")))))</x:f>
        <x:v>Earring</x:v>
      </x:c>
      <x:c r="H6544" s="240">
        <x:v>1</x:v>
      </x:c>
      <x:c r="I6544" s="495"/>
    </x:row>
    <x:row r="6545" spans="1:9">
      <x:c r="A6545" s="22"/>
      <x:c r="C6545" s="241" t="s">
        <x:v>6159</x:v>
      </x:c>
      <x:c r="D6545" s="240" t="str">
        <x:f t="shared" si="264"/>
        <x:v>Earring</x:v>
      </x:c>
      <x:c r="E6545" s="240">
        <x:v>1</x:v>
      </x:c>
      <x:c r="F6545" s="280" t="s">
        <x:v>9072</x:v>
      </x:c>
      <x:c r="G6545" s="281" t="str">
        <x:f>IF(MID(F6545,LEN(F6545)-2,1)="1","Earring",IF(MID(F6545,LEN(F6545)-2,1)="2","Necklace",IF(MID(F6545,LEN(F6545)-2,1)="3","Bracelet",IF(MID(F6545,LEN(F6545)-2,1)="4","Ring",IF(MID(F6545,LEN(F6545)-2,1)="5","Anklet","")))))</x:f>
        <x:v>Ring</x:v>
      </x:c>
      <x:c r="H6545" s="281">
        <x:v>1</x:v>
      </x:c>
      <x:c r="I6545" s="495" t="s">
        <x:v>6487</x:v>
      </x:c>
    </x:row>
    <x:row r="6546" spans="1:9">
      <x:c r="A6546" s="22"/>
      <x:c r="C6546" s="241" t="s">
        <x:v>1987</x:v>
      </x:c>
      <x:c r="D6546" s="240" t="str">
        <x:f t="shared" si="264"/>
        <x:v>Earring</x:v>
      </x:c>
      <x:c r="E6546" s="240">
        <x:v>1</x:v>
      </x:c>
      <x:c r="F6546" s="280" t="s">
        <x:v>11850</x:v>
      </x:c>
      <x:c r="G6546" s="281" t="s">
        <x:v>4007</x:v>
      </x:c>
      <x:c r="H6546" s="281">
        <x:v>1</x:v>
      </x:c>
      <x:c r="I6546" s="495" t="s">
        <x:v>10339</x:v>
      </x:c>
    </x:row>
    <x:row r="6547" spans="1:9">
      <x:c r="A6547" s="22"/>
      <x:c r="C6547" s="241" t="s">
        <x:v>6018</x:v>
      </x:c>
      <x:c r="D6547" s="240" t="str">
        <x:f t="shared" si="264"/>
        <x:v>Ring</x:v>
      </x:c>
      <x:c r="E6547" s="240">
        <x:v>1</x:v>
      </x:c>
      <x:c r="F6547" s="241" t="s">
        <x:v>6159</x:v>
      </x:c>
      <x:c r="G6547" s="240" t="str">
        <x:f>IF(MID(F6547,LEN(F6547)-2,1)="1","Earring",IF(MID(F6547,LEN(F6547)-2,1)="2","Necklace",IF(MID(F6547,LEN(F6547)-2,1)="3","Bracelet",IF(MID(F6547,LEN(F6547)-2,1)="4","Ring",IF(MID(F6547,LEN(F6547)-2,1)="5","Anklet","")))))</x:f>
        <x:v>Earring</x:v>
      </x:c>
      <x:c r="H6547" s="240">
        <x:v>1</x:v>
      </x:c>
      <x:c r="I6547" s="495" t="s">
        <x:v>6487</x:v>
      </x:c>
    </x:row>
    <x:row r="6548" spans="1:9">
      <x:c r="A6548" s="22"/>
      <x:c r="C6548" s="241" t="s">
        <x:v>5845</x:v>
      </x:c>
      <x:c r="D6548" s="240" t="str">
        <x:f t="shared" si="264"/>
        <x:v>Ring</x:v>
      </x:c>
      <x:c r="E6548" s="240">
        <x:v>1</x:v>
      </x:c>
      <x:c r="F6548" s="280" t="s">
        <x:v>4338</x:v>
      </x:c>
      <x:c r="G6548" s="281" t="s">
        <x:v>4007</x:v>
      </x:c>
      <x:c r="H6548" s="281">
        <x:v>1</x:v>
      </x:c>
      <x:c r="I6548" s="495" t="s">
        <x:v>6487</x:v>
      </x:c>
    </x:row>
    <x:row r="6549" spans="1:9">
      <x:c r="A6549" s="22"/>
      <x:c r="C6549" s="241" t="s">
        <x:v>9072</x:v>
      </x:c>
      <x:c r="D6549" s="240" t="str">
        <x:f t="shared" si="264"/>
        <x:v>Ring</x:v>
      </x:c>
      <x:c r="E6549" s="240">
        <x:v>1</x:v>
      </x:c>
      <x:c r="F6549" s="280" t="s">
        <x:v>1987</x:v>
      </x:c>
      <x:c r="G6549" s="281" t="str">
        <x:f>IF(MID(F6549,LEN(F6549)-2,1)="1","Earring",IF(MID(F6549,LEN(F6549)-2,1)="2","Necklace",IF(MID(F6549,LEN(F6549)-2,1)="3","Bracelet",IF(MID(F6549,LEN(F6549)-2,1)="4","Ring",IF(MID(F6549,LEN(F6549)-2,1)="5","Anklet","")))))</x:f>
        <x:v>Earring</x:v>
      </x:c>
      <x:c r="H6549" s="281">
        <x:v>1</x:v>
      </x:c>
      <x:c r="I6549" s="495"/>
    </x:row>
    <x:row r="6550" spans="1:5">
      <x:c r="A6550" s="22"/>
      <x:c r="E6550" s="240">
        <x:f>SUM(E6540:E6549)</x:f>
        <x:v>10</x:v>
      </x:c>
    </x:row>
    <x:row r="6551" spans="1:9">
      <x:c r="A6551" s="232">
        <x:v>46172</x:v>
      </x:c>
      <x:c r="B6551" s="499" t="s">
        <x:v>10312</x:v>
      </x:c>
      <x:c r="C6551" s="241" t="s">
        <x:v>7899</x:v>
      </x:c>
      <x:c r="D6551" s="240" t="s">
        <x:v>4007</x:v>
      </x:c>
      <x:c r="E6551" s="240">
        <x:v>1</x:v>
      </x:c>
      <x:c r="F6551" s="241" t="s">
        <x:v>8007</x:v>
      </x:c>
      <x:c r="G6551" s="240" t="str">
        <x:f>IF(MID(F6551,LEN(F6551)-2,1)="1","Earring",IF(MID(F6551,LEN(F6551)-2,1)="2","Necklace",IF(MID(F6551,LEN(F6551)-2,1)="3","Bracelet",IF(MID(F6551,LEN(F6551)-2,1)="4","Ring",IF(MID(F6551,LEN(F6551)-2,1)="5","Anklet","")))))</x:f>
        <x:v>Earring</x:v>
      </x:c>
      <x:c r="H6551" s="240">
        <x:v>1</x:v>
      </x:c>
      <x:c r="I6551" s="495" t="s">
        <x:v>10339</x:v>
      </x:c>
    </x:row>
    <x:row r="6552" spans="1:9">
      <x:c r="A6552" s="22"/>
      <x:c r="C6552" s="241" t="s">
        <x:v>4547</x:v>
      </x:c>
      <x:c r="D6552" s="240" t="s">
        <x:v>4007</x:v>
      </x:c>
      <x:c r="E6552" s="240">
        <x:v>1</x:v>
      </x:c>
      <x:c r="F6552" s="280" t="s">
        <x:v>9136</x:v>
      </x:c>
      <x:c r="G6552" s="281" t="str">
        <x:f>IF(MID(F6552,LEN(F6552)-2,1)="1","Earring",IF(MID(F6552,LEN(F6552)-2,1)="2","Necklace",IF(MID(F6552,LEN(F6552)-2,1)="3","Bracelet",IF(MID(F6552,LEN(F6552)-2,1)="4","Ring",IF(MID(F6552,LEN(F6552)-2,1)="5","Anklet","")))))</x:f>
        <x:v>Ring</x:v>
      </x:c>
      <x:c r="H6552" s="281">
        <x:v>1</x:v>
      </x:c>
      <x:c r="I6552" s="495" t="s">
        <x:v>10339</x:v>
      </x:c>
    </x:row>
    <x:row r="6553" spans="1:9">
      <x:c r="A6553" s="22"/>
      <x:c r="C6553" s="241" t="s">
        <x:v>4366</x:v>
      </x:c>
      <x:c r="D6553" s="240" t="str">
        <x:f t="shared" ref="D6553:D6568" si="265">IF(MID(C6553,LEN(C6553)-2,1)="1","Earring",IF(MID(C6553,LEN(C6553)-2,1)="2","Necklace",IF(MID(C6553,LEN(C6553)-2,1)="3","Bracelet",IF(MID(C6553,LEN(C6553)-2,1)="4","Ring",IF(MID(C6553,LEN(C6553)-2,1)="5","Anklet","")))))</x:f>
        <x:v>Bracelet</x:v>
      </x:c>
      <x:c r="E6553" s="240">
        <x:v>1</x:v>
      </x:c>
      <x:c r="F6553" s="241" t="s">
        <x:v>8961</x:v>
      </x:c>
      <x:c r="G6553" s="240" t="str">
        <x:f>IF(MID(F6553,LEN(F6553)-2,1)="1","Earring",IF(MID(F6553,LEN(F6553)-2,1)="2","Necklace",IF(MID(F6553,LEN(F6553)-2,1)="3","Bracelet",IF(MID(F6553,LEN(F6553)-2,1)="4","Ring",IF(MID(F6553,LEN(F6553)-2,1)="5","Anklet","")))))</x:f>
        <x:v>Earring</x:v>
      </x:c>
      <x:c r="H6553" s="240">
        <x:v>1</x:v>
      </x:c>
      <x:c r="I6553" s="495" t="s">
        <x:v>10339</x:v>
      </x:c>
    </x:row>
    <x:row r="6554" spans="1:9">
      <x:c r="A6554" s="22"/>
      <x:c r="C6554" s="241" t="s">
        <x:v>4357</x:v>
      </x:c>
      <x:c r="D6554" s="240" t="str">
        <x:f t="shared" si="265"/>
        <x:v>Bracelet</x:v>
      </x:c>
      <x:c r="E6554" s="240">
        <x:v>1</x:v>
      </x:c>
      <x:c r="F6554" s="280" t="s">
        <x:v>6210</x:v>
      </x:c>
      <x:c r="G6554" s="281" t="str">
        <x:f>IF(MID(F6554,LEN(F6554)-2,1)="1","Earring",IF(MID(F6554,LEN(F6554)-2,1)="2","Necklace",IF(MID(F6554,LEN(F6554)-2,1)="3","Bracelet",IF(MID(F6554,LEN(F6554)-2,1)="4","Ring",IF(MID(F6554,LEN(F6554)-2,1)="5","Anklet","")))))</x:f>
        <x:v>Necklace</x:v>
      </x:c>
      <x:c r="H6554" s="281">
        <x:v>1</x:v>
      </x:c>
      <x:c r="I6554" s="495">
        <x:v>-1</x:v>
      </x:c>
    </x:row>
    <x:row r="6555" spans="1:9">
      <x:c r="A6555" s="22"/>
      <x:c r="C6555" s="241" t="s">
        <x:v>4452</x:v>
      </x:c>
      <x:c r="D6555" s="240" t="str">
        <x:f t="shared" si="265"/>
        <x:v>Bracelet</x:v>
      </x:c>
      <x:c r="E6555" s="240">
        <x:v>1</x:v>
      </x:c>
      <x:c r="F6555" s="241" t="s">
        <x:v>4452</x:v>
      </x:c>
      <x:c r="G6555" s="240" t="str">
        <x:f>IF(MID(F6555,LEN(F6555)-2,1)="1","Earring",IF(MID(F6555,LEN(F6555)-2,1)="2","Necklace",IF(MID(F6555,LEN(F6555)-2,1)="3","Bracelet",IF(MID(F6555,LEN(F6555)-2,1)="4","Ring",IF(MID(F6555,LEN(F6555)-2,1)="5","Anklet","")))))</x:f>
        <x:v>Bracelet</x:v>
      </x:c>
      <x:c r="H6555" s="240">
        <x:v>1</x:v>
      </x:c>
      <x:c r="I6555" s="495" t="s">
        <x:v>10339</x:v>
      </x:c>
    </x:row>
    <x:row r="6556" spans="1:9">
      <x:c r="A6556" s="22"/>
      <x:c r="C6556" s="241" t="s">
        <x:v>8438</x:v>
      </x:c>
      <x:c r="D6556" s="240" t="str">
        <x:f t="shared" si="265"/>
        <x:v>Bracelet</x:v>
      </x:c>
      <x:c r="E6556" s="240">
        <x:v>1</x:v>
      </x:c>
      <x:c r="F6556" s="280" t="s">
        <x:v>8423</x:v>
      </x:c>
      <x:c r="G6556" s="281" t="str">
        <x:f>IF(MID(F6556,LEN(F6556)-2,1)="1","Earring",IF(MID(F6556,LEN(F6556)-2,1)="2","Necklace",IF(MID(F6556,LEN(F6556)-2,1)="3","Bracelet",IF(MID(F6556,LEN(F6556)-2,1)="4","Ring",IF(MID(F6556,LEN(F6556)-2,1)="5","Anklet","")))))</x:f>
        <x:v>Ring</x:v>
      </x:c>
      <x:c r="H6556" s="281">
        <x:v>1</x:v>
      </x:c>
      <x:c r="I6556" s="495" t="s">
        <x:v>10339</x:v>
      </x:c>
    </x:row>
    <x:row r="6557" spans="1:9">
      <x:c r="A6557" s="22"/>
      <x:c r="C6557" s="241" t="s">
        <x:v>2635</x:v>
      </x:c>
      <x:c r="D6557" s="240" t="str">
        <x:f t="shared" si="265"/>
        <x:v>Earring</x:v>
      </x:c>
      <x:c r="E6557" s="240">
        <x:v>1</x:v>
      </x:c>
      <x:c r="F6557" s="241" t="s">
        <x:v>9017</x:v>
      </x:c>
      <x:c r="G6557" s="240" t="str">
        <x:f>IF(MID(F6557,LEN(F6557)-2,1)="1","Earring",IF(MID(F6557,LEN(F6557)-2,1)="2","Necklace",IF(MID(F6557,LEN(F6557)-2,1)="3","Bracelet",IF(MID(F6557,LEN(F6557)-2,1)="4","Ring",IF(MID(F6557,LEN(F6557)-2,1)="5","Anklet","")))))</x:f>
        <x:v>Earring</x:v>
      </x:c>
      <x:c r="H6557" s="240">
        <x:v>1</x:v>
      </x:c>
      <x:c r="I6557" s="495" t="s">
        <x:v>10339</x:v>
      </x:c>
    </x:row>
    <x:row r="6558" spans="1:9">
      <x:c r="A6558" s="22"/>
      <x:c r="C6558" s="241" t="s">
        <x:v>8961</x:v>
      </x:c>
      <x:c r="D6558" s="240" t="str">
        <x:f t="shared" si="265"/>
        <x:v>Earring</x:v>
      </x:c>
      <x:c r="E6558" s="240">
        <x:v>1</x:v>
      </x:c>
      <x:c r="F6558" s="280" t="s">
        <x:v>7899</x:v>
      </x:c>
      <x:c r="G6558" s="281" t="s">
        <x:v>4007</x:v>
      </x:c>
      <x:c r="H6558" s="281">
        <x:v>1</x:v>
      </x:c>
      <x:c r="I6558" s="495" t="s">
        <x:v>10339</x:v>
      </x:c>
    </x:row>
    <x:row r="6559" spans="1:9">
      <x:c r="A6559" s="22"/>
      <x:c r="C6559" s="241" t="s">
        <x:v>9017</x:v>
      </x:c>
      <x:c r="D6559" s="240" t="str">
        <x:f t="shared" si="265"/>
        <x:v>Earring</x:v>
      </x:c>
      <x:c r="E6559" s="240">
        <x:v>1</x:v>
      </x:c>
      <x:c r="F6559" s="280" t="s">
        <x:v>2652</x:v>
      </x:c>
      <x:c r="G6559" s="281" t="str">
        <x:f>IF(MID(F6559,LEN(F6559)-2,1)="1","Earring",IF(MID(F6559,LEN(F6559)-2,1)="2","Necklace",IF(MID(F6559,LEN(F6559)-2,1)="3","Bracelet",IF(MID(F6559,LEN(F6559)-2,1)="4","Ring",IF(MID(F6559,LEN(F6559)-2,1)="5","Anklet","")))))</x:f>
        <x:v>Earring</x:v>
      </x:c>
      <x:c r="H6559" s="281">
        <x:v>1</x:v>
      </x:c>
      <x:c r="I6559" s="495" t="s">
        <x:v>6487</x:v>
      </x:c>
    </x:row>
    <x:row r="6560" spans="1:9">
      <x:c r="A6560" s="22"/>
      <x:c r="C6560" s="241" t="s">
        <x:v>2652</x:v>
      </x:c>
      <x:c r="D6560" s="240" t="str">
        <x:f t="shared" si="265"/>
        <x:v>Earring</x:v>
      </x:c>
      <x:c r="E6560" s="240">
        <x:v>1</x:v>
      </x:c>
      <x:c r="F6560" s="241" t="s">
        <x:v>6042</x:v>
      </x:c>
      <x:c r="G6560" s="240" t="str">
        <x:f>IF(MID(F6560,LEN(F6560)-2,1)="1","Earring",IF(MID(F6560,LEN(F6560)-2,1)="2","Necklace",IF(MID(F6560,LEN(F6560)-2,1)="3","Bracelet",IF(MID(F6560,LEN(F6560)-2,1)="4","Ring",IF(MID(F6560,LEN(F6560)-2,1)="5","Anklet","")))))</x:f>
        <x:v>Earring</x:v>
      </x:c>
      <x:c r="H6560" s="240">
        <x:v>1</x:v>
      </x:c>
      <x:c r="I6560" s="495" t="s">
        <x:v>6487</x:v>
      </x:c>
    </x:row>
    <x:row r="6561" spans="1:9">
      <x:c r="A6561" s="22"/>
      <x:c r="C6561" s="241" t="s">
        <x:v>6042</x:v>
      </x:c>
      <x:c r="D6561" s="240" t="str">
        <x:f t="shared" si="265"/>
        <x:v>Earring</x:v>
      </x:c>
      <x:c r="E6561" s="240">
        <x:v>1</x:v>
      </x:c>
      <x:c r="F6561" s="280" t="s">
        <x:v>8438</x:v>
      </x:c>
      <x:c r="G6561" s="281" t="str">
        <x:f>IF(MID(F6561,LEN(F6561)-2,1)="1","Earring",IF(MID(F6561,LEN(F6561)-2,1)="2","Necklace",IF(MID(F6561,LEN(F6561)-2,1)="3","Bracelet",IF(MID(F6561,LEN(F6561)-2,1)="4","Ring",IF(MID(F6561,LEN(F6561)-2,1)="5","Anklet","")))))</x:f>
        <x:v>Bracelet</x:v>
      </x:c>
      <x:c r="H6561" s="281">
        <x:v>1</x:v>
      </x:c>
      <x:c r="I6561" s="495" t="s">
        <x:v>6487</x:v>
      </x:c>
    </x:row>
    <x:row r="6562" spans="1:9">
      <x:c r="A6562" s="22"/>
      <x:c r="C6562" s="241" t="s">
        <x:v>8940</x:v>
      </x:c>
      <x:c r="D6562" s="240" t="str">
        <x:f t="shared" si="265"/>
        <x:v>Earring</x:v>
      </x:c>
      <x:c r="E6562" s="240">
        <x:v>1</x:v>
      </x:c>
      <x:c r="F6562" s="280" t="s">
        <x:v>8458</x:v>
      </x:c>
      <x:c r="G6562" s="281" t="str">
        <x:f>IF(MID(F6562,LEN(F6562)-2,1)="1","Earring",IF(MID(F6562,LEN(F6562)-2,1)="2","Necklace",IF(MID(F6562,LEN(F6562)-2,1)="3","Bracelet",IF(MID(F6562,LEN(F6562)-2,1)="4","Ring",IF(MID(F6562,LEN(F6562)-2,1)="5","Anklet","")))))</x:f>
        <x:v>Necklace</x:v>
      </x:c>
      <x:c r="H6562" s="281">
        <x:v>1</x:v>
      </x:c>
      <x:c r="I6562" s="495" t="s">
        <x:v>10339</x:v>
      </x:c>
    </x:row>
    <x:row r="6563" spans="1:9">
      <x:c r="A6563" s="22"/>
      <x:c r="C6563" s="241" t="s">
        <x:v>6210</x:v>
      </x:c>
      <x:c r="D6563" s="240" t="str">
        <x:f t="shared" si="265"/>
        <x:v>Necklace</x:v>
      </x:c>
      <x:c r="E6563" s="240">
        <x:v>1</x:v>
      </x:c>
      <x:c r="F6563" s="241" t="s">
        <x:v>4592</x:v>
      </x:c>
      <x:c r="G6563" s="240" t="str">
        <x:f>IF(MID(F6563,LEN(F6563)-2,1)="1","Earring",IF(MID(F6563,LEN(F6563)-2,1)="2","Necklace",IF(MID(F6563,LEN(F6563)-2,1)="3","Bracelet",IF(MID(F6563,LEN(F6563)-2,1)="4","Ring",IF(MID(F6563,LEN(F6563)-2,1)="5","Anklet","")))))</x:f>
        <x:v>Necklace</x:v>
      </x:c>
      <x:c r="H6563" s="240">
        <x:v>1</x:v>
      </x:c>
      <x:c r="I6563" s="495" t="s">
        <x:v>6487</x:v>
      </x:c>
    </x:row>
    <x:row r="6564" spans="1:9">
      <x:c r="A6564" s="22"/>
      <x:c r="C6564" s="241" t="s">
        <x:v>8458</x:v>
      </x:c>
      <x:c r="D6564" s="240" t="str">
        <x:f t="shared" si="265"/>
        <x:v>Necklace</x:v>
      </x:c>
      <x:c r="E6564" s="240">
        <x:v>1</x:v>
      </x:c>
      <x:c r="F6564" s="280" t="s">
        <x:v>4342</x:v>
      </x:c>
      <x:c r="G6564" s="281" t="str">
        <x:f>IF(MID(F6564,LEN(F6564)-2,1)="1","Earring",IF(MID(F6564,LEN(F6564)-2,1)="2","Necklace",IF(MID(F6564,LEN(F6564)-2,1)="3","Bracelet",IF(MID(F6564,LEN(F6564)-2,1)="4","Ring",IF(MID(F6564,LEN(F6564)-2,1)="5","Anklet","")))))</x:f>
        <x:v>Necklace</x:v>
      </x:c>
      <x:c r="H6564" s="281">
        <x:v>1</x:v>
      </x:c>
      <x:c r="I6564" s="495" t="s">
        <x:v>10339</x:v>
      </x:c>
    </x:row>
    <x:row r="6565" spans="1:9">
      <x:c r="A6565" s="22"/>
      <x:c r="C6565" s="241" t="s">
        <x:v>4592</x:v>
      </x:c>
      <x:c r="D6565" s="240" t="str">
        <x:f t="shared" si="265"/>
        <x:v>Necklace</x:v>
      </x:c>
      <x:c r="E6565" s="240">
        <x:v>1</x:v>
      </x:c>
      <x:c r="F6565" s="280" t="s">
        <x:v>4366</x:v>
      </x:c>
      <x:c r="G6565" s="281" t="str">
        <x:f>IF(MID(F6565,LEN(F6565)-2,1)="1","Earring",IF(MID(F6565,LEN(F6565)-2,1)="2","Necklace",IF(MID(F6565,LEN(F6565)-2,1)="3","Bracelet",IF(MID(F6565,LEN(F6565)-2,1)="4","Ring",IF(MID(F6565,LEN(F6565)-2,1)="5","Anklet","")))))</x:f>
        <x:v>Bracelet</x:v>
      </x:c>
      <x:c r="H6565" s="281">
        <x:v>1</x:v>
      </x:c>
      <x:c r="I6565" s="495"/>
    </x:row>
    <x:row r="6566" spans="1:9">
      <x:c r="A6566" s="22"/>
      <x:c r="C6566" s="241" t="s">
        <x:v>4342</x:v>
      </x:c>
      <x:c r="D6566" s="240" t="str">
        <x:f t="shared" si="265"/>
        <x:v>Necklace</x:v>
      </x:c>
      <x:c r="E6566" s="240">
        <x:v>1</x:v>
      </x:c>
      <x:c r="F6566" s="280" t="s">
        <x:v>4357</x:v>
      </x:c>
      <x:c r="G6566" s="281" t="str">
        <x:f>IF(MID(F6566,LEN(F6566)-2,1)="1","Earring",IF(MID(F6566,LEN(F6566)-2,1)="2","Necklace",IF(MID(F6566,LEN(F6566)-2,1)="3","Bracelet",IF(MID(F6566,LEN(F6566)-2,1)="4","Ring",IF(MID(F6566,LEN(F6566)-2,1)="5","Anklet","")))))</x:f>
        <x:v>Bracelet</x:v>
      </x:c>
      <x:c r="H6566" s="281">
        <x:v>1</x:v>
      </x:c>
      <x:c r="I6566" s="495" t="s">
        <x:v>10339</x:v>
      </x:c>
    </x:row>
    <x:row r="6567" spans="1:9">
      <x:c r="A6567" s="22"/>
      <x:c r="C6567" s="241" t="s">
        <x:v>9136</x:v>
      </x:c>
      <x:c r="D6567" s="240" t="str">
        <x:f t="shared" si="265"/>
        <x:v>Ring</x:v>
      </x:c>
      <x:c r="E6567" s="240">
        <x:v>1</x:v>
      </x:c>
      <x:c r="F6567" s="280" t="s">
        <x:v>4547</x:v>
      </x:c>
      <x:c r="G6567" s="281" t="s">
        <x:v>4007</x:v>
      </x:c>
      <x:c r="H6567" s="281">
        <x:v>1</x:v>
      </x:c>
      <x:c r="I6567" s="495">
        <x:v>-1</x:v>
      </x:c>
    </x:row>
    <x:row r="6568" spans="1:9">
      <x:c r="A6568" s="22"/>
      <x:c r="C6568" s="241" t="s">
        <x:v>8423</x:v>
      </x:c>
      <x:c r="D6568" s="240" t="str">
        <x:f t="shared" si="265"/>
        <x:v>Ring</x:v>
      </x:c>
      <x:c r="E6568" s="240">
        <x:v>1</x:v>
      </x:c>
      <x:c r="F6568" s="280" t="s">
        <x:v>8940</x:v>
      </x:c>
      <x:c r="G6568" s="281" t="str">
        <x:f>IF(MID(F6568,LEN(F6568)-2,1)="1","Earring",IF(MID(F6568,LEN(F6568)-2,1)="2","Necklace",IF(MID(F6568,LEN(F6568)-2,1)="3","Bracelet",IF(MID(F6568,LEN(F6568)-2,1)="4","Ring",IF(MID(F6568,LEN(F6568)-2,1)="5","Anklet","")))))</x:f>
        <x:v>Earring</x:v>
      </x:c>
      <x:c r="H6568" s="281">
        <x:v>1</x:v>
      </x:c>
      <x:c r="I6568" s="495"/>
    </x:row>
    <x:row r="6569" spans="1:5">
      <x:c r="A6569" s="22"/>
      <x:c r="E6569" s="240">
        <x:f>SUM(E6551:E6568)</x:f>
        <x:v>18</x:v>
      </x:c>
    </x:row>
    <x:row r="6570" spans="1:9">
      <x:c r="A6570" s="232">
        <x:v>46173</x:v>
      </x:c>
      <x:c r="B6570" s="499" t="s">
        <x:v>10367</x:v>
      </x:c>
      <x:c r="C6570" s="241" t="s">
        <x:v>2586</x:v>
      </x:c>
      <x:c r="D6570" s="240" t="s">
        <x:v>4007</x:v>
      </x:c>
      <x:c r="E6570" s="240">
        <x:v>2</x:v>
      </x:c>
      <x:c r="F6570" s="280" t="s">
        <x:v>12749</x:v>
      </x:c>
      <x:c r="G6570" s="281" t="s">
        <x:v>4007</x:v>
      </x:c>
      <x:c r="H6570" s="281">
        <x:v>2</x:v>
      </x:c>
      <x:c r="I6570" s="495"/>
    </x:row>
    <x:row r="6571" spans="1:9">
      <x:c r="A6571" s="22"/>
      <x:c r="C6571" s="241" t="s">
        <x:v>11884</x:v>
      </x:c>
      <x:c r="D6571" s="240" t="s">
        <x:v>4007</x:v>
      </x:c>
      <x:c r="E6571" s="240">
        <x:v>1</x:v>
      </x:c>
      <x:c r="F6571" s="241" t="s">
        <x:v>4534</x:v>
      </x:c>
      <x:c r="G6571" s="240" t="str">
        <x:f>IF(MID(F6571,LEN(F6571)-2,1)="1","Earring",IF(MID(F6571,LEN(F6571)-2,1)="2","Necklace",IF(MID(F6571,LEN(F6571)-2,1)="3","Bracelet",IF(MID(F6571,LEN(F6571)-2,1)="4","Ring",IF(MID(F6571,LEN(F6571)-2,1)="5","Anklet","")))))</x:f>
        <x:v>Earring</x:v>
      </x:c>
      <x:c r="H6571" s="240">
        <x:v>1</x:v>
      </x:c>
      <x:c r="I6571" s="495" t="s">
        <x:v>6487</x:v>
      </x:c>
    </x:row>
    <x:row r="6572" spans="1:9">
      <x:c r="A6572" s="22"/>
      <x:c r="C6572" s="241" t="s">
        <x:v>2060</x:v>
      </x:c>
      <x:c r="D6572" s="240" t="str">
        <x:f t="shared" ref="D6572:D6577" si="266">IF(MID(C6572,LEN(C6572)-2,1)="1","Earring",IF(MID(C6572,LEN(C6572)-2,1)="2","Necklace",IF(MID(C6572,LEN(C6572)-2,1)="3","Bracelet",IF(MID(C6572,LEN(C6572)-2,1)="4","Ring",IF(MID(C6572,LEN(C6572)-2,1)="5","Anklet","")))))</x:f>
        <x:v>Bracelet</x:v>
      </x:c>
      <x:c r="E6572" s="240">
        <x:v>1</x:v>
      </x:c>
      <x:c r="F6572" s="280" t="s">
        <x:v>4407</x:v>
      </x:c>
      <x:c r="G6572" s="281" t="str">
        <x:f>IF(MID(F6572,LEN(F6572)-2,1)="1","Earring",IF(MID(F6572,LEN(F6572)-2,1)="2","Necklace",IF(MID(F6572,LEN(F6572)-2,1)="3","Bracelet",IF(MID(F6572,LEN(F6572)-2,1)="4","Ring",IF(MID(F6572,LEN(F6572)-2,1)="5","Anklet","")))))</x:f>
        <x:v>Necklace</x:v>
      </x:c>
      <x:c r="H6572" s="281">
        <x:v>1</x:v>
      </x:c>
      <x:c r="I6572" s="495"/>
    </x:row>
    <x:row r="6573" spans="1:9">
      <x:c r="A6573" s="22"/>
      <x:c r="C6573" s="241" t="s">
        <x:v>5952</x:v>
      </x:c>
      <x:c r="D6573" s="240" t="str">
        <x:f t="shared" si="266"/>
        <x:v>Bracelet</x:v>
      </x:c>
      <x:c r="E6573" s="240">
        <x:v>1</x:v>
      </x:c>
      <x:c r="F6573" s="241" t="s">
        <x:v>2060</x:v>
      </x:c>
      <x:c r="G6573" s="240" t="str">
        <x:f>IF(MID(F6573,LEN(F6573)-2,1)="1","Earring",IF(MID(F6573,LEN(F6573)-2,1)="2","Necklace",IF(MID(F6573,LEN(F6573)-2,1)="3","Bracelet",IF(MID(F6573,LEN(F6573)-2,1)="4","Ring",IF(MID(F6573,LEN(F6573)-2,1)="5","Anklet","")))))</x:f>
        <x:v>Bracelet</x:v>
      </x:c>
      <x:c r="H6573" s="240">
        <x:v>1</x:v>
      </x:c>
      <x:c r="I6573" s="495" t="s">
        <x:v>6487</x:v>
      </x:c>
    </x:row>
    <x:row r="6574" spans="1:9">
      <x:c r="A6574" s="22"/>
      <x:c r="C6574" s="241" t="s">
        <x:v>4534</x:v>
      </x:c>
      <x:c r="D6574" s="240" t="str">
        <x:f t="shared" si="266"/>
        <x:v>Earring</x:v>
      </x:c>
      <x:c r="E6574" s="240">
        <x:v>1</x:v>
      </x:c>
      <x:c r="F6574" s="241" t="s">
        <x:v>5952</x:v>
      </x:c>
      <x:c r="G6574" s="240" t="str">
        <x:f>IF(MID(F6574,LEN(F6574)-2,1)="1","Earring",IF(MID(F6574,LEN(F6574)-2,1)="2","Necklace",IF(MID(F6574,LEN(F6574)-2,1)="3","Bracelet",IF(MID(F6574,LEN(F6574)-2,1)="4","Ring",IF(MID(F6574,LEN(F6574)-2,1)="5","Anklet","")))))</x:f>
        <x:v>Bracelet</x:v>
      </x:c>
      <x:c r="H6574" s="240">
        <x:v>1</x:v>
      </x:c>
      <x:c r="I6574" s="495" t="s">
        <x:v>10339</x:v>
      </x:c>
    </x:row>
    <x:row r="6575" spans="1:9">
      <x:c r="A6575" s="22"/>
      <x:c r="C6575" s="241" t="s">
        <x:v>2676</x:v>
      </x:c>
      <x:c r="D6575" s="240" t="str">
        <x:f t="shared" si="266"/>
        <x:v>Earring</x:v>
      </x:c>
      <x:c r="E6575" s="240">
        <x:v>1</x:v>
      </x:c>
      <x:c r="F6575" s="241" t="s">
        <x:v>11884</x:v>
      </x:c>
      <x:c r="G6575" s="240" t="s">
        <x:v>4007</x:v>
      </x:c>
      <x:c r="H6575" s="240">
        <x:v>1</x:v>
      </x:c>
      <x:c r="I6575" s="495" t="s">
        <x:v>10339</x:v>
      </x:c>
    </x:row>
    <x:row r="6576" spans="1:9">
      <x:c r="A6576" s="22"/>
      <x:c r="C6576" s="241" t="s">
        <x:v>8964</x:v>
      </x:c>
      <x:c r="D6576" s="240" t="str">
        <x:f t="shared" si="266"/>
        <x:v>Earring</x:v>
      </x:c>
      <x:c r="E6576" s="240">
        <x:v>1</x:v>
      </x:c>
      <x:c r="F6576" s="280" t="s">
        <x:v>9053</x:v>
      </x:c>
      <x:c r="G6576" s="281" t="str">
        <x:f>IF(MID(F6576,LEN(F6576)-2,1)="1","Earring",IF(MID(F6576,LEN(F6576)-2,1)="2","Necklace",IF(MID(F6576,LEN(F6576)-2,1)="3","Bracelet",IF(MID(F6576,LEN(F6576)-2,1)="4","Ring",IF(MID(F6576,LEN(F6576)-2,1)="5","Anklet","")))))</x:f>
        <x:v>Ring</x:v>
      </x:c>
      <x:c r="H6576" s="281">
        <x:v>1</x:v>
      </x:c>
      <x:c r="I6576" s="495" t="s">
        <x:v>6487</x:v>
      </x:c>
    </x:row>
    <x:row r="6577" spans="1:9">
      <x:c r="A6577" s="22"/>
      <x:c r="C6577" s="241" t="s">
        <x:v>4515</x:v>
      </x:c>
      <x:c r="D6577" s="240" t="str">
        <x:f t="shared" si="266"/>
        <x:v>Earring</x:v>
      </x:c>
      <x:c r="E6577" s="240">
        <x:v>2</x:v>
      </x:c>
      <x:c r="F6577" s="280" t="s">
        <x:v>2676</x:v>
      </x:c>
      <x:c r="G6577" s="281" t="str">
        <x:f>IF(MID(F6577,LEN(F6577)-2,1)="1","Earring",IF(MID(F6577,LEN(F6577)-2,1)="2","Necklace",IF(MID(F6577,LEN(F6577)-2,1)="3","Bracelet",IF(MID(F6577,LEN(F6577)-2,1)="4","Ring",IF(MID(F6577,LEN(F6577)-2,1)="5","Anklet","")))))</x:f>
        <x:v>Earring</x:v>
      </x:c>
      <x:c r="H6577" s="281">
        <x:v>1</x:v>
      </x:c>
      <x:c r="I6577" s="495"/>
    </x:row>
    <x:row r="6578" spans="1:9">
      <x:c r="A6578" s="22"/>
      <x:c r="C6578" s="241" t="s">
        <x:v>6316</x:v>
      </x:c>
      <x:c r="D6578" s="240" t="s">
        <x:v>9210</x:v>
      </x:c>
      <x:c r="E6578" s="240">
        <x:v>1</x:v>
      </x:c>
      <x:c r="F6578" s="241" t="s">
        <x:v>4459</x:v>
      </x:c>
      <x:c r="G6578" s="240" t="str">
        <x:f>IF(MID(F6578,LEN(F6578)-2,1)="1","Earring",IF(MID(F6578,LEN(F6578)-2,1)="2","Necklace",IF(MID(F6578,LEN(F6578)-2,1)="3","Bracelet",IF(MID(F6578,LEN(F6578)-2,1)="4","Ring",IF(MID(F6578,LEN(F6578)-2,1)="5","Anklet","")))))</x:f>
        <x:v>Necklace</x:v>
      </x:c>
      <x:c r="H6578" s="240">
        <x:v>1</x:v>
      </x:c>
      <x:c r="I6578" s="495"/>
    </x:row>
    <x:row r="6579" spans="1:9">
      <x:c r="A6579" s="22"/>
      <x:c r="C6579" s="241" t="s">
        <x:v>6314</x:v>
      </x:c>
      <x:c r="D6579" s="240" t="s">
        <x:v>9210</x:v>
      </x:c>
      <x:c r="E6579" s="240">
        <x:v>1</x:v>
      </x:c>
      <x:c r="F6579" s="241" t="s">
        <x:v>6277</x:v>
      </x:c>
      <x:c r="G6579" s="240" t="str">
        <x:f>IF(MID(F6579,LEN(F6579)-2,1)="1","Earring",IF(MID(F6579,LEN(F6579)-2,1)="2","Necklace",IF(MID(F6579,LEN(F6579)-2,1)="3","Bracelet",IF(MID(F6579,LEN(F6579)-2,1)="4","Ring",IF(MID(F6579,LEN(F6579)-2,1)="5","Anklet","")))))</x:f>
        <x:v>Necklace</x:v>
      </x:c>
      <x:c r="H6579" s="240">
        <x:v>1</x:v>
      </x:c>
      <x:c r="I6579" s="495" t="s">
        <x:v>6487</x:v>
      </x:c>
    </x:row>
    <x:row r="6580" spans="1:9">
      <x:c r="A6580" s="22"/>
      <x:c r="C6580" s="241" t="s">
        <x:v>4407</x:v>
      </x:c>
      <x:c r="D6580" s="240" t="str">
        <x:f t="shared" ref="D6580:D6583" si="267">IF(MID(C6580,LEN(C6580)-2,1)="1","Earring",IF(MID(C6580,LEN(C6580)-2,1)="2","Necklace",IF(MID(C6580,LEN(C6580)-2,1)="3","Bracelet",IF(MID(C6580,LEN(C6580)-2,1)="4","Ring",IF(MID(C6580,LEN(C6580)-2,1)="5","Anklet","")))))</x:f>
        <x:v>Necklace</x:v>
      </x:c>
      <x:c r="E6580" s="240">
        <x:v>1</x:v>
      </x:c>
      <x:c r="F6580" s="280" t="s">
        <x:v>8964</x:v>
      </x:c>
      <x:c r="G6580" s="281" t="str">
        <x:f>IF(MID(F6580,LEN(F6580)-2,1)="1","Earring",IF(MID(F6580,LEN(F6580)-2,1)="2","Necklace",IF(MID(F6580,LEN(F6580)-2,1)="3","Bracelet",IF(MID(F6580,LEN(F6580)-2,1)="4","Ring",IF(MID(F6580,LEN(F6580)-2,1)="5","Anklet","")))))</x:f>
        <x:v>Earring</x:v>
      </x:c>
      <x:c r="H6580" s="281">
        <x:v>1</x:v>
      </x:c>
      <x:c r="I6580" s="495" t="s">
        <x:v>6487</x:v>
      </x:c>
    </x:row>
    <x:row r="6581" spans="1:9">
      <x:c r="A6581" s="22"/>
      <x:c r="C6581" s="241" t="s">
        <x:v>4459</x:v>
      </x:c>
      <x:c r="D6581" s="240" t="str">
        <x:f t="shared" si="267"/>
        <x:v>Necklace</x:v>
      </x:c>
      <x:c r="E6581" s="240">
        <x:v>1</x:v>
      </x:c>
      <x:c r="F6581" s="241" t="s">
        <x:v>4515</x:v>
      </x:c>
      <x:c r="G6581" s="240" t="str">
        <x:f>IF(MID(F6581,LEN(F6581)-2,1)="1","Earring",IF(MID(F6581,LEN(F6581)-2,1)="2","Necklace",IF(MID(F6581,LEN(F6581)-2,1)="3","Bracelet",IF(MID(F6581,LEN(F6581)-2,1)="4","Ring",IF(MID(F6581,LEN(F6581)-2,1)="5","Anklet","")))))</x:f>
        <x:v>Earring</x:v>
      </x:c>
      <x:c r="H6581" s="240">
        <x:v>2</x:v>
      </x:c>
      <x:c r="I6581" s="495" t="s">
        <x:v>6487</x:v>
      </x:c>
    </x:row>
    <x:row r="6582" spans="1:9">
      <x:c r="A6582" s="22"/>
      <x:c r="C6582" s="241" t="s">
        <x:v>6277</x:v>
      </x:c>
      <x:c r="D6582" s="240" t="str">
        <x:f t="shared" si="267"/>
        <x:v>Necklace</x:v>
      </x:c>
      <x:c r="E6582" s="240">
        <x:v>1</x:v>
      </x:c>
      <x:c r="F6582" s="280" t="s">
        <x:v>6316</x:v>
      </x:c>
      <x:c r="G6582" s="281" t="s">
        <x:v>9210</x:v>
      </x:c>
      <x:c r="H6582" s="281">
        <x:v>1</x:v>
      </x:c>
      <x:c r="I6582" s="495"/>
    </x:row>
    <x:row r="6583" spans="1:9">
      <x:c r="A6583" s="22"/>
      <x:c r="C6583" s="241" t="s">
        <x:v>9053</x:v>
      </x:c>
      <x:c r="D6583" s="240" t="str">
        <x:f t="shared" si="267"/>
        <x:v>Ring</x:v>
      </x:c>
      <x:c r="E6583" s="240">
        <x:v>1</x:v>
      </x:c>
      <x:c r="F6583" s="280" t="s">
        <x:v>6314</x:v>
      </x:c>
      <x:c r="G6583" s="281" t="s">
        <x:v>9210</x:v>
      </x:c>
      <x:c r="H6583" s="281">
        <x:v>1</x:v>
      </x:c>
      <x:c r="I6583" s="495" t="s">
        <x:v>6487</x:v>
      </x:c>
    </x:row>
    <x:row r="6584" spans="1:5">
      <x:c r="A6584" s="22"/>
      <x:c r="E6584" s="240">
        <x:f>SUM(E6570:E6583)</x:f>
        <x:v>16</x:v>
      </x:c>
    </x:row>
    <x:row r="6585" spans="1:9">
      <x:c r="A6585" s="232">
        <x:v>46174</x:v>
      </x:c>
      <x:c r="B6585" s="499" t="s">
        <x:v>10315</x:v>
      </x:c>
      <x:c r="C6585" s="241" t="s">
        <x:v>2678</x:v>
      </x:c>
      <x:c r="D6585" s="240" t="str">
        <x:f>IF(MID(C6585,LEN(C6585)-2,1)="1","Earring",IF(MID(C6585,LEN(C6585)-2,1)="2","Necklace",IF(MID(C6585,LEN(C6585)-2,1)="3","Bracelet",IF(MID(C6585,LEN(C6585)-2,1)="4","Ring",IF(MID(C6585,LEN(C6585)-2,1)="5","Anklet","")))))</x:f>
        <x:v>Earring</x:v>
      </x:c>
      <x:c r="E6585" s="240">
        <x:v>1</x:v>
      </x:c>
      <x:c r="F6585" s="280" t="s">
        <x:v>5729</x:v>
      </x:c>
      <x:c r="G6585" s="281" t="str">
        <x:f>IF(MID(F6585,LEN(F6585)-2,1)="1","Earring",IF(MID(F6585,LEN(F6585)-2,1)="2","Necklace",IF(MID(F6585,LEN(F6585)-2,1)="3","Bracelet",IF(MID(F6585,LEN(F6585)-2,1)="4","Ring",IF(MID(F6585,LEN(F6585)-2,1)="5","Anklet","")))))</x:f>
        <x:v>Earring</x:v>
      </x:c>
      <x:c r="H6585" s="281">
        <x:v>1</x:v>
      </x:c>
      <x:c r="I6585" s="495" t="s">
        <x:v>6487</x:v>
      </x:c>
    </x:row>
    <x:row r="6586" spans="3:9">
      <x:c r="C6586" s="241" t="s">
        <x:v>12329</x:v>
      </x:c>
      <x:c r="D6586" s="240" t="str">
        <x:f t="shared" ref="D6586:D6588" si="268">IF(MID(C6586,LEN(C6586)-2,1)="1","Earring",IF(MID(C6586,LEN(C6586)-2,1)="2","Necklace",IF(MID(C6586,LEN(C6586)-2,1)="3","Bracelet",IF(MID(C6586,LEN(C6586)-2,1)="4","Ring",IF(MID(C6586,LEN(C6586)-2,1)="5","Anklet","")))))</x:f>
        <x:v>Earring</x:v>
      </x:c>
      <x:c r="E6586" s="240">
        <x:v>1</x:v>
      </x:c>
      <x:c r="F6586" s="241" t="s">
        <x:v>4497</x:v>
      </x:c>
      <x:c r="G6586" s="240" t="str">
        <x:f>IF(MID(F6586,LEN(F6586)-2,1)="1","Earring",IF(MID(F6586,LEN(F6586)-2,1)="2","Necklace",IF(MID(F6586,LEN(F6586)-2,1)="3","Bracelet",IF(MID(F6586,LEN(F6586)-2,1)="4","Ring",IF(MID(F6586,LEN(F6586)-2,1)="5","Anklet","")))))</x:f>
        <x:v>Ring</x:v>
      </x:c>
      <x:c r="H6586" s="240">
        <x:v>1</x:v>
      </x:c>
      <x:c r="I6586" s="495" t="s">
        <x:v>10339</x:v>
      </x:c>
    </x:row>
    <x:row r="6587" spans="3:9">
      <x:c r="C6587" s="241" t="s">
        <x:v>9091</x:v>
      </x:c>
      <x:c r="D6587" s="240" t="str">
        <x:f t="shared" si="268"/>
        <x:v>Earring</x:v>
      </x:c>
      <x:c r="E6587" s="240">
        <x:v>1</x:v>
      </x:c>
      <x:c r="F6587" s="280" t="s">
        <x:v>12329</x:v>
      </x:c>
      <x:c r="G6587" s="281" t="str">
        <x:f>IF(MID(F6587,LEN(F6587)-2,1)="1","Earring",IF(MID(F6587,LEN(F6587)-2,1)="2","Necklace",IF(MID(F6587,LEN(F6587)-2,1)="3","Bracelet",IF(MID(F6587,LEN(F6587)-2,1)="4","Ring",IF(MID(F6587,LEN(F6587)-2,1)="5","Anklet","")))))</x:f>
        <x:v>Earring</x:v>
      </x:c>
      <x:c r="H6587" s="281">
        <x:v>1</x:v>
      </x:c>
      <x:c r="I6587" s="495" t="s">
        <x:v>10339</x:v>
      </x:c>
    </x:row>
    <x:row r="6588" spans="3:9">
      <x:c r="C6588" s="241" t="s">
        <x:v>4497</x:v>
      </x:c>
      <x:c r="D6588" s="240" t="str">
        <x:f t="shared" si="268"/>
        <x:v>Ring</x:v>
      </x:c>
      <x:c r="E6588" s="240">
        <x:v>1</x:v>
      </x:c>
      <x:c r="F6588" s="241" t="s">
        <x:v>9091</x:v>
      </x:c>
      <x:c r="G6588" s="240" t="str">
        <x:f>IF(MID(F6588,LEN(F6588)-2,1)="1","Earring",IF(MID(F6588,LEN(F6588)-2,1)="2","Necklace",IF(MID(F6588,LEN(F6588)-2,1)="3","Bracelet",IF(MID(F6588,LEN(F6588)-2,1)="4","Ring",IF(MID(F6588,LEN(F6588)-2,1)="5","Anklet","")))))</x:f>
        <x:v>Earring</x:v>
      </x:c>
      <x:c r="H6588" s="240">
        <x:v>1</x:v>
      </x:c>
      <x:c r="I6588" s="495" t="s">
        <x:v>10339</x:v>
      </x:c>
    </x:row>
    <x:row r="6589" spans="5:5">
      <x:c r="E6589" s="240">
        <x:f>SUM(E6585:E6588)</x:f>
        <x:v>4</x:v>
      </x:c>
    </x:row>
    <x:row r="6590" spans="1:9">
      <x:c r="A6590" s="232">
        <x:v>46175</x:v>
      </x:c>
      <x:c r="B6590" s="499" t="s">
        <x:v>10377</x:v>
      </x:c>
      <x:c r="C6590" s="241" t="s">
        <x:v>8974</x:v>
      </x:c>
      <x:c r="D6590" s="240" t="str">
        <x:f>IF(MID(C6590,LEN(C6590)-2,1)="1","Earring",IF(MID(C6590,LEN(C6590)-2,1)="2","Necklace",IF(MID(C6590,LEN(C6590)-2,1)="3","Bracelet",IF(MID(C6590,LEN(C6590)-2,1)="4","Ring",IF(MID(C6590,LEN(C6590)-2,1)="5","Anklet","")))))</x:f>
        <x:v>Bracelet</x:v>
      </x:c>
      <x:c r="E6590" s="240">
        <x:v>1</x:v>
      </x:c>
      <x:c r="F6590" s="280" t="s">
        <x:v>1941</x:v>
      </x:c>
      <x:c r="G6590" s="281" t="str">
        <x:f>IF(MID(F6590,LEN(F6590)-2,1)="1","Earring",IF(MID(F6590,LEN(F6590)-2,1)="2","Necklace",IF(MID(F6590,LEN(F6590)-2,1)="3","Bracelet",IF(MID(F6590,LEN(F6590)-2,1)="4","Ring",IF(MID(F6590,LEN(F6590)-2,1)="5","Anklet","")))))</x:f>
        <x:v>Earring</x:v>
      </x:c>
      <x:c r="H6590" s="281">
        <x:v>1</x:v>
      </x:c>
      <x:c r="I6590" s="495"/>
    </x:row>
    <x:row r="6591" spans="3:9">
      <x:c r="C6591" s="241" t="s">
        <x:v>5654</x:v>
      </x:c>
      <x:c r="D6591" s="240" t="str">
        <x:f>IF(MID(C6591,LEN(C6591)-2,1)="1","Earring",IF(MID(C6591,LEN(C6591)-2,1)="2","Necklace",IF(MID(C6591,LEN(C6591)-2,1)="3","Bracelet",IF(MID(C6591,LEN(C6591)-2,1)="4","Ring",IF(MID(C6591,LEN(C6591)-2,1)="5","Anklet","")))))</x:f>
        <x:v>Earring</x:v>
      </x:c>
      <x:c r="E6591" s="240">
        <x:v>1</x:v>
      </x:c>
      <x:c r="F6591" s="241" t="s">
        <x:v>6212</x:v>
      </x:c>
      <x:c r="G6591" s="240" t="str">
        <x:f>IF(MID(F6591,LEN(F6591)-2,1)="1","Earring",IF(MID(F6591,LEN(F6591)-2,1)="2","Necklace",IF(MID(F6591,LEN(F6591)-2,1)="3","Bracelet",IF(MID(F6591,LEN(F6591)-2,1)="4","Ring",IF(MID(F6591,LEN(F6591)-2,1)="5","Anklet","")))))</x:f>
        <x:v>Earring</x:v>
      </x:c>
      <x:c r="H6591" s="240">
        <x:v>1</x:v>
      </x:c>
      <x:c r="I6591" s="495" t="s">
        <x:v>6487</x:v>
      </x:c>
    </x:row>
    <x:row r="6592" spans="3:9">
      <x:c r="C6592" s="241" t="s">
        <x:v>6212</x:v>
      </x:c>
      <x:c r="D6592" s="240" t="str">
        <x:f t="shared" ref="D6592:D6596" si="269">IF(MID(C6592,LEN(C6592)-2,1)="1","Earring",IF(MID(C6592,LEN(C6592)-2,1)="2","Necklace",IF(MID(C6592,LEN(C6592)-2,1)="3","Bracelet",IF(MID(C6592,LEN(C6592)-2,1)="4","Ring",IF(MID(C6592,LEN(C6592)-2,1)="5","Anklet","")))))</x:f>
        <x:v>Earring</x:v>
      </x:c>
      <x:c r="E6592" s="240">
        <x:v>1</x:v>
      </x:c>
      <x:c r="F6592" s="280" t="s">
        <x:v>8964</x:v>
      </x:c>
      <x:c r="G6592" s="281" t="str">
        <x:f>IF(MID(F6592,LEN(F6592)-2,1)="1","Earring",IF(MID(F6592,LEN(F6592)-2,1)="2","Necklace",IF(MID(F6592,LEN(F6592)-2,1)="3","Bracelet",IF(MID(F6592,LEN(F6592)-2,1)="4","Ring",IF(MID(F6592,LEN(F6592)-2,1)="5","Anklet","")))))</x:f>
        <x:v>Earring</x:v>
      </x:c>
      <x:c r="H6592" s="281">
        <x:v>1</x:v>
      </x:c>
      <x:c r="I6592" s="495" t="s">
        <x:v>10339</x:v>
      </x:c>
    </x:row>
    <x:row r="6593" spans="3:9">
      <x:c r="C6593" s="241" t="s">
        <x:v>8964</x:v>
      </x:c>
      <x:c r="D6593" s="240" t="str">
        <x:f t="shared" si="269"/>
        <x:v>Earring</x:v>
      </x:c>
      <x:c r="E6593" s="240">
        <x:v>1</x:v>
      </x:c>
      <x:c r="F6593" s="280" t="s">
        <x:v>6103</x:v>
      </x:c>
      <x:c r="G6593" s="281" t="str">
        <x:f>IF(MID(F6593,LEN(F6593)-2,1)="1","Earring",IF(MID(F6593,LEN(F6593)-2,1)="2","Necklace",IF(MID(F6593,LEN(F6593)-2,1)="3","Bracelet",IF(MID(F6593,LEN(F6593)-2,1)="4","Ring",IF(MID(F6593,LEN(F6593)-2,1)="5","Anklet","")))))</x:f>
        <x:v>Earring</x:v>
      </x:c>
      <x:c r="H6593" s="281">
        <x:v>2</x:v>
      </x:c>
      <x:c r="I6593" s="495" t="s">
        <x:v>6487</x:v>
      </x:c>
    </x:row>
    <x:row r="6594" spans="3:9">
      <x:c r="C6594" s="241" t="s">
        <x:v>6103</x:v>
      </x:c>
      <x:c r="D6594" s="240" t="str">
        <x:f t="shared" si="269"/>
        <x:v>Earring</x:v>
      </x:c>
      <x:c r="E6594" s="240">
        <x:v>2</x:v>
      </x:c>
      <x:c r="F6594" s="280" t="s">
        <x:v>7591</x:v>
      </x:c>
      <x:c r="G6594" s="281" t="str">
        <x:f>IF(MID(F6594,LEN(F6594)-2,1)="1","Earring",IF(MID(F6594,LEN(F6594)-2,1)="2","Necklace",IF(MID(F6594,LEN(F6594)-2,1)="3","Bracelet",IF(MID(F6594,LEN(F6594)-2,1)="4","Ring",IF(MID(F6594,LEN(F6594)-2,1)="5","Anklet","")))))</x:f>
        <x:v>Earring</x:v>
      </x:c>
      <x:c r="H6594" s="281">
        <x:v>1</x:v>
      </x:c>
      <x:c r="I6594" s="495"/>
    </x:row>
    <x:row r="6595" spans="3:9">
      <x:c r="C6595" s="241" t="s">
        <x:v>7591</x:v>
      </x:c>
      <x:c r="D6595" s="240" t="str">
        <x:f t="shared" si="269"/>
        <x:v>Earring</x:v>
      </x:c>
      <x:c r="E6595" s="240">
        <x:v>1</x:v>
      </x:c>
      <x:c r="F6595" s="241" t="s">
        <x:v>6188</x:v>
      </x:c>
      <x:c r="G6595" s="240" t="str">
        <x:f>IF(MID(F6595,LEN(F6595)-2,1)="1","Earring",IF(MID(F6595,LEN(F6595)-2,1)="2","Necklace",IF(MID(F6595,LEN(F6595)-2,1)="3","Bracelet",IF(MID(F6595,LEN(F6595)-2,1)="4","Ring",IF(MID(F6595,LEN(F6595)-2,1)="5","Anklet","")))))</x:f>
        <x:v>Ring</x:v>
      </x:c>
      <x:c r="H6595" s="240">
        <x:v>1</x:v>
      </x:c>
      <x:c r="I6595" s="495"/>
    </x:row>
    <x:row r="6596" spans="3:9">
      <x:c r="C6596" s="241" t="s">
        <x:v>6188</x:v>
      </x:c>
      <x:c r="D6596" s="240" t="str">
        <x:f t="shared" si="269"/>
        <x:v>Ring</x:v>
      </x:c>
      <x:c r="E6596" s="240">
        <x:v>1</x:v>
      </x:c>
      <x:c r="F6596" s="280" t="s">
        <x:v>8974</x:v>
      </x:c>
      <x:c r="G6596" s="281" t="str">
        <x:f>IF(MID(F6596,LEN(F6596)-2,1)="1","Earring",IF(MID(F6596,LEN(F6596)-2,1)="2","Necklace",IF(MID(F6596,LEN(F6596)-2,1)="3","Bracelet",IF(MID(F6596,LEN(F6596)-2,1)="4","Ring",IF(MID(F6596,LEN(F6596)-2,1)="5","Anklet","")))))</x:f>
        <x:v>Bracelet</x:v>
      </x:c>
      <x:c r="H6596" s="281">
        <x:v>1</x:v>
      </x:c>
      <x:c r="I6596" s="495" t="s">
        <x:v>6487</x:v>
      </x:c>
    </x:row>
    <x:row r="6597" spans="5:5">
      <x:c r="E6597" s="240">
        <x:f>SUM(E6590:E6596)</x:f>
        <x:v>8</x:v>
      </x:c>
    </x:row>
    <x:row r="6598" spans="1:9">
      <x:c r="A6598" s="232">
        <x:v>46176</x:v>
      </x:c>
      <x:c r="B6598" s="499" t="s">
        <x:v>10352</x:v>
      </x:c>
      <x:c r="C6598" s="241" t="s">
        <x:v>6205</x:v>
      </x:c>
      <x:c r="D6598" s="240" t="str">
        <x:f t="shared" ref="D6598:D6603" si="270">IF(MID(C6598,LEN(C6598)-2,1)="1","Earring",IF(MID(C6598,LEN(C6598)-2,1)="2","Necklace",IF(MID(C6598,LEN(C6598)-2,1)="3","Bracelet",IF(MID(C6598,LEN(C6598)-2,1)="4","Ring",IF(MID(C6598,LEN(C6598)-2,1)="5","Anklet","")))))</x:f>
        <x:v>Bracelet</x:v>
      </x:c>
      <x:c r="E6598" s="240">
        <x:v>1</x:v>
      </x:c>
      <x:c r="F6598" s="280" t="s">
        <x:v>9313</x:v>
      </x:c>
      <x:c r="G6598" s="281" t="str">
        <x:f>IF(MID(F6598,LEN(F6598)-2,1)="1","Earring",IF(MID(F6598,LEN(F6598)-2,1)="2","Necklace",IF(MID(F6598,LEN(F6598)-2,1)="3","Bracelet",IF(MID(F6598,LEN(F6598)-2,1)="4","Ring",IF(MID(F6598,LEN(F6598)-2,1)="5","Anklet","")))))</x:f>
        <x:v>Necklace</x:v>
      </x:c>
      <x:c r="H6598" s="281">
        <x:v>1</x:v>
      </x:c>
      <x:c r="I6598" s="495" t="s">
        <x:v>6487</x:v>
      </x:c>
    </x:row>
    <x:row r="6599" spans="3:9">
      <x:c r="C6599" s="241" t="s">
        <x:v>12382</x:v>
      </x:c>
      <x:c r="D6599" s="240" t="str">
        <x:f t="shared" si="270"/>
        <x:v>Bracelet</x:v>
      </x:c>
      <x:c r="E6599" s="240">
        <x:v>1</x:v>
      </x:c>
      <x:c r="F6599" s="241" t="s">
        <x:v>8442</x:v>
      </x:c>
      <x:c r="G6599" s="240" t="str">
        <x:f>IF(MID(F6599,LEN(F6599)-2,1)="1","Earring",IF(MID(F6599,LEN(F6599)-2,1)="2","Necklace",IF(MID(F6599,LEN(F6599)-2,1)="3","Bracelet",IF(MID(F6599,LEN(F6599)-2,1)="4","Ring",IF(MID(F6599,LEN(F6599)-2,1)="5","Anklet","")))))</x:f>
        <x:v>Earring</x:v>
      </x:c>
      <x:c r="H6599" s="240">
        <x:v>1</x:v>
      </x:c>
      <x:c r="I6599" s="495" t="s">
        <x:v>6487</x:v>
      </x:c>
    </x:row>
    <x:row r="6600" spans="3:9">
      <x:c r="C6600" s="241" t="s">
        <x:v>8442</x:v>
      </x:c>
      <x:c r="D6600" s="240" t="str">
        <x:f t="shared" si="270"/>
        <x:v>Earring</x:v>
      </x:c>
      <x:c r="E6600" s="240">
        <x:v>1</x:v>
      </x:c>
      <x:c r="F6600" s="280" t="s">
        <x:v>6205</x:v>
      </x:c>
      <x:c r="G6600" s="281" t="str">
        <x:f>IF(MID(F6600,LEN(F6600)-2,1)="1","Earring",IF(MID(F6600,LEN(F6600)-2,1)="2","Necklace",IF(MID(F6600,LEN(F6600)-2,1)="3","Bracelet",IF(MID(F6600,LEN(F6600)-2,1)="4","Ring",IF(MID(F6600,LEN(F6600)-2,1)="5","Anklet","")))))</x:f>
        <x:v>Bracelet</x:v>
      </x:c>
      <x:c r="H6600" s="281">
        <x:v>1</x:v>
      </x:c>
      <x:c r="I6600" s="495" t="s">
        <x:v>10339</x:v>
      </x:c>
    </x:row>
    <x:row r="6601" spans="3:9">
      <x:c r="C6601" s="241" t="s">
        <x:v>6103</x:v>
      </x:c>
      <x:c r="D6601" s="240" t="str">
        <x:f t="shared" si="270"/>
        <x:v>Earring</x:v>
      </x:c>
      <x:c r="E6601" s="240">
        <x:v>1</x:v>
      </x:c>
      <x:c r="F6601" s="241" t="s">
        <x:v>12382</x:v>
      </x:c>
      <x:c r="G6601" s="240" t="str">
        <x:f>IF(MID(F6601,LEN(F6601)-2,1)="1","Earring",IF(MID(F6601,LEN(F6601)-2,1)="2","Necklace",IF(MID(F6601,LEN(F6601)-2,1)="3","Bracelet",IF(MID(F6601,LEN(F6601)-2,1)="4","Ring",IF(MID(F6601,LEN(F6601)-2,1)="5","Anklet","")))))</x:f>
        <x:v>Bracelet</x:v>
      </x:c>
      <x:c r="H6601" s="240">
        <x:v>1</x:v>
      </x:c>
      <x:c r="I6601" s="495" t="s">
        <x:v>10339</x:v>
      </x:c>
    </x:row>
    <x:row r="6602" spans="3:9">
      <x:c r="C6602" s="241" t="s">
        <x:v>9313</x:v>
      </x:c>
      <x:c r="D6602" s="240" t="str">
        <x:f t="shared" si="270"/>
        <x:v>Necklace</x:v>
      </x:c>
      <x:c r="E6602" s="240">
        <x:v>1</x:v>
      </x:c>
      <x:c r="F6602" s="280" t="s">
        <x:v>4539</x:v>
      </x:c>
      <x:c r="G6602" s="281" t="str">
        <x:f>IF(MID(F6602,LEN(F6602)-2,1)="1","Earring",IF(MID(F6602,LEN(F6602)-2,1)="2","Necklace",IF(MID(F6602,LEN(F6602)-2,1)="3","Bracelet",IF(MID(F6602,LEN(F6602)-2,1)="4","Ring",IF(MID(F6602,LEN(F6602)-2,1)="5","Anklet","")))))</x:f>
        <x:v>Ring</x:v>
      </x:c>
      <x:c r="H6602" s="281">
        <x:v>1</x:v>
      </x:c>
      <x:c r="I6602" s="495"/>
    </x:row>
    <x:row r="6603" spans="3:9">
      <x:c r="C6603" s="241" t="s">
        <x:v>4539</x:v>
      </x:c>
      <x:c r="D6603" s="240" t="str">
        <x:f t="shared" si="270"/>
        <x:v>Ring</x:v>
      </x:c>
      <x:c r="E6603" s="240">
        <x:v>1</x:v>
      </x:c>
      <x:c r="F6603" s="241" t="s">
        <x:v>6103</x:v>
      </x:c>
      <x:c r="G6603" s="240" t="str">
        <x:f>IF(MID(F6603,LEN(F6603)-2,1)="1","Earring",IF(MID(F6603,LEN(F6603)-2,1)="2","Necklace",IF(MID(F6603,LEN(F6603)-2,1)="3","Bracelet",IF(MID(F6603,LEN(F6603)-2,1)="4","Ring",IF(MID(F6603,LEN(F6603)-2,1)="5","Anklet","")))))</x:f>
        <x:v>Earring</x:v>
      </x:c>
      <x:c r="H6603" s="240">
        <x:v>1</x:v>
      </x:c>
      <x:c r="I6603" s="495" t="s">
        <x:v>10339</x:v>
      </x:c>
    </x:row>
    <x:row r="6604" spans="5:5">
      <x:c r="E6604" s="240">
        <x:f>SUM(E6598:E6603)</x:f>
        <x:v>6</x:v>
      </x:c>
    </x:row>
    <x:row r="6605" spans="1:9">
      <x:c r="A6605" s="232">
        <x:v>46177</x:v>
      </x:c>
      <x:c r="B6605" s="499" t="s">
        <x:v>10335</x:v>
      </x:c>
      <x:c r="C6605" s="241" t="s">
        <x:v>9187</x:v>
      </x:c>
      <x:c r="D6605" s="240" t="str">
        <x:f>IF(MID(C6605,LEN(C6605)-2,1)="1","Earring",IF(MID(C6605,LEN(C6605)-2,1)="2","Necklace",IF(MID(C6605,LEN(C6605)-2,1)="3","Bracelet",IF(MID(C6605,LEN(C6605)-2,1)="4","Ring",IF(MID(C6605,LEN(C6605)-2,1)="5","Anklet","")))))</x:f>
        <x:v>Bracelet</x:v>
      </x:c>
      <x:c r="E6605" s="240">
        <x:v>1</x:v>
      </x:c>
      <x:c r="F6605" s="280" t="s">
        <x:v>11202</x:v>
      </x:c>
      <x:c r="G6605" s="281" t="str">
        <x:f>IF(MID(F6605,LEN(F6605)-2,1)="1","Earring",IF(MID(F6605,LEN(F6605)-2,1)="2","Necklace",IF(MID(F6605,LEN(F6605)-2,1)="3","Bracelet",IF(MID(F6605,LEN(F6605)-2,1)="4","Ring",IF(MID(F6605,LEN(F6605)-2,1)="5","Anklet","")))))</x:f>
        <x:v>Earring</x:v>
      </x:c>
      <x:c r="H6605" s="281">
        <x:v>1</x:v>
      </x:c>
      <x:c r="I6605" s="495" t="s">
        <x:v>10339</x:v>
      </x:c>
    </x:row>
    <x:row r="6606" spans="3:9">
      <x:c r="C6606" s="241" t="s">
        <x:v>11202</x:v>
      </x:c>
      <x:c r="D6606" s="240" t="str">
        <x:f>IF(MID(C6606,LEN(C6606)-2,1)="1","Earring",IF(MID(C6606,LEN(C6606)-2,1)="2","Necklace",IF(MID(C6606,LEN(C6606)-2,1)="3","Bracelet",IF(MID(C6606,LEN(C6606)-2,1)="4","Ring",IF(MID(C6606,LEN(C6606)-2,1)="5","Anklet","")))))</x:f>
        <x:v>Earring</x:v>
      </x:c>
      <x:c r="E6606" s="240">
        <x:v>1</x:v>
      </x:c>
      <x:c r="F6606" s="241" t="s">
        <x:v>9187</x:v>
      </x:c>
      <x:c r="G6606" s="240" t="str">
        <x:f>IF(MID(F6606,LEN(F6606)-2,1)="1","Earring",IF(MID(F6606,LEN(F6606)-2,1)="2","Necklace",IF(MID(F6606,LEN(F6606)-2,1)="3","Bracelet",IF(MID(F6606,LEN(F6606)-2,1)="4","Ring",IF(MID(F6606,LEN(F6606)-2,1)="5","Anklet","")))))</x:f>
        <x:v>Bracelet</x:v>
      </x:c>
      <x:c r="H6606" s="240">
        <x:v>1</x:v>
      </x:c>
      <x:c r="I6606" s="495" t="s">
        <x:v>6487</x:v>
      </x:c>
    </x:row>
    <x:row r="6607" spans="3:9">
      <x:c r="C6607" s="241" t="s">
        <x:v>6216</x:v>
      </x:c>
      <x:c r="D6607" s="240" t="str">
        <x:f>IF(MID(C6607,LEN(C6607)-2,1)="1","Earring",IF(MID(C6607,LEN(C6607)-2,1)="2","Necklace",IF(MID(C6607,LEN(C6607)-2,1)="3","Bracelet",IF(MID(C6607,LEN(C6607)-2,1)="4","Ring",IF(MID(C6607,LEN(C6607)-2,1)="5","Anklet","")))))</x:f>
        <x:v>Earring</x:v>
      </x:c>
      <x:c r="E6607" s="240">
        <x:v>1</x:v>
      </x:c>
      <x:c r="F6607" s="280" t="s">
        <x:v>4519</x:v>
      </x:c>
      <x:c r="G6607" s="281" t="str">
        <x:f>IF(MID(F6607,LEN(F6607)-2,1)="1","Earring",IF(MID(F6607,LEN(F6607)-2,1)="2","Necklace",IF(MID(F6607,LEN(F6607)-2,1)="3","Bracelet",IF(MID(F6607,LEN(F6607)-2,1)="4","Ring",IF(MID(F6607,LEN(F6607)-2,1)="5","Anklet","")))))</x:f>
        <x:v>Necklace</x:v>
      </x:c>
      <x:c r="H6607" s="281">
        <x:v>1</x:v>
      </x:c>
      <x:c r="I6607" s="495" t="s">
        <x:v>10339</x:v>
      </x:c>
    </x:row>
    <x:row r="6608" spans="3:9">
      <x:c r="C6608" s="241" t="s">
        <x:v>6314</x:v>
      </x:c>
      <x:c r="D6608" s="240" t="s">
        <x:v>9210</x:v>
      </x:c>
      <x:c r="E6608" s="240">
        <x:v>1</x:v>
      </x:c>
      <x:c r="F6608" s="280" t="s">
        <x:v>8457</x:v>
      </x:c>
      <x:c r="G6608" s="281" t="str">
        <x:f>IF(MID(F6608,LEN(F6608)-2,1)="1","Earring",IF(MID(F6608,LEN(F6608)-2,1)="2","Necklace",IF(MID(F6608,LEN(F6608)-2,1)="3","Bracelet",IF(MID(F6608,LEN(F6608)-2,1)="4","Ring",IF(MID(F6608,LEN(F6608)-2,1)="5","Anklet","")))))</x:f>
        <x:v>Necklace</x:v>
      </x:c>
      <x:c r="H6608" s="281">
        <x:v>1</x:v>
      </x:c>
      <x:c r="I6608" s="495"/>
    </x:row>
    <x:row r="6609" spans="3:9">
      <x:c r="C6609" s="241" t="s">
        <x:v>4519</x:v>
      </x:c>
      <x:c r="D6609" s="240" t="str">
        <x:f>IF(MID(C6609,LEN(C6609)-2,1)="1","Earring",IF(MID(C6609,LEN(C6609)-2,1)="2","Necklace",IF(MID(C6609,LEN(C6609)-2,1)="3","Bracelet",IF(MID(C6609,LEN(C6609)-2,1)="4","Ring",IF(MID(C6609,LEN(C6609)-2,1)="5","Anklet","")))))</x:f>
        <x:v>Necklace</x:v>
      </x:c>
      <x:c r="E6609" s="240">
        <x:v>1</x:v>
      </x:c>
      <x:c r="F6609" s="280" t="s">
        <x:v>2357</x:v>
      </x:c>
      <x:c r="G6609" s="281" t="str">
        <x:f>IF(MID(F6609,LEN(F6609)-2,1)="1","Earring",IF(MID(F6609,LEN(F6609)-2,1)="2","Necklace",IF(MID(F6609,LEN(F6609)-2,1)="3","Bracelet",IF(MID(F6609,LEN(F6609)-2,1)="4","Ring",IF(MID(F6609,LEN(F6609)-2,1)="5","Anklet","")))))</x:f>
        <x:v>Necklace</x:v>
      </x:c>
      <x:c r="H6609" s="281">
        <x:v>1</x:v>
      </x:c>
      <x:c r="I6609" s="495">
        <x:v>-2</x:v>
      </x:c>
    </x:row>
    <x:row r="6610" spans="3:9">
      <x:c r="C6610" s="241" t="s">
        <x:v>8457</x:v>
      </x:c>
      <x:c r="D6610" s="240" t="str">
        <x:f t="shared" ref="D6610:D6613" si="271">IF(MID(C6610,LEN(C6610)-2,1)="1","Earring",IF(MID(C6610,LEN(C6610)-2,1)="2","Necklace",IF(MID(C6610,LEN(C6610)-2,1)="3","Bracelet",IF(MID(C6610,LEN(C6610)-2,1)="4","Ring",IF(MID(C6610,LEN(C6610)-2,1)="5","Anklet","")))))</x:f>
        <x:v>Necklace</x:v>
      </x:c>
      <x:c r="E6610" s="240">
        <x:v>1</x:v>
      </x:c>
      <x:c r="F6610" s="241" t="s">
        <x:v>6216</x:v>
      </x:c>
      <x:c r="G6610" s="240" t="str">
        <x:f>IF(MID(F6610,LEN(F6610)-2,1)="1","Earring",IF(MID(F6610,LEN(F6610)-2,1)="2","Necklace",IF(MID(F6610,LEN(F6610)-2,1)="3","Bracelet",IF(MID(F6610,LEN(F6610)-2,1)="4","Ring",IF(MID(F6610,LEN(F6610)-2,1)="5","Anklet","")))))</x:f>
        <x:v>Earring</x:v>
      </x:c>
      <x:c r="H6610" s="240">
        <x:v>1</x:v>
      </x:c>
      <x:c r="I6610" s="495"/>
    </x:row>
    <x:row r="6611" spans="3:9">
      <x:c r="C6611" s="241" t="s">
        <x:v>9276</x:v>
      </x:c>
      <x:c r="D6611" s="240" t="str">
        <x:f t="shared" si="271"/>
        <x:v>Necklace</x:v>
      </x:c>
      <x:c r="E6611" s="240">
        <x:v>1</x:v>
      </x:c>
      <x:c r="F6611" s="280" t="s">
        <x:v>9276</x:v>
      </x:c>
      <x:c r="G6611" s="281" t="str">
        <x:f>IF(MID(F6611,LEN(F6611)-2,1)="1","Earring",IF(MID(F6611,LEN(F6611)-2,1)="2","Necklace",IF(MID(F6611,LEN(F6611)-2,1)="3","Bracelet",IF(MID(F6611,LEN(F6611)-2,1)="4","Ring",IF(MID(F6611,LEN(F6611)-2,1)="5","Anklet","")))))</x:f>
        <x:v>Necklace</x:v>
      </x:c>
      <x:c r="H6611" s="281">
        <x:v>1</x:v>
      </x:c>
      <x:c r="I6611" s="495" t="s">
        <x:v>6487</x:v>
      </x:c>
    </x:row>
    <x:row r="6612" spans="3:9">
      <x:c r="C6612" s="241" t="s">
        <x:v>6291</x:v>
      </x:c>
      <x:c r="D6612" s="240" t="str">
        <x:f t="shared" si="271"/>
        <x:v>Necklace</x:v>
      </x:c>
      <x:c r="E6612" s="240">
        <x:v>1</x:v>
      </x:c>
      <x:c r="F6612" s="280" t="s">
        <x:v>6314</x:v>
      </x:c>
      <x:c r="G6612" s="281" t="s">
        <x:v>9210</x:v>
      </x:c>
      <x:c r="H6612" s="281">
        <x:v>1</x:v>
      </x:c>
      <x:c r="I6612" s="495" t="s">
        <x:v>10339</x:v>
      </x:c>
    </x:row>
    <x:row r="6613" spans="3:9">
      <x:c r="C6613" s="241" t="s">
        <x:v>2357</x:v>
      </x:c>
      <x:c r="D6613" s="240" t="str">
        <x:f t="shared" si="271"/>
        <x:v>Necklace</x:v>
      </x:c>
      <x:c r="E6613" s="240">
        <x:v>1</x:v>
      </x:c>
      <x:c r="F6613" s="280" t="s">
        <x:v>6291</x:v>
      </x:c>
      <x:c r="G6613" s="281" t="str">
        <x:f>IF(MID(F6613,LEN(F6613)-2,1)="1","Earring",IF(MID(F6613,LEN(F6613)-2,1)="2","Necklace",IF(MID(F6613,LEN(F6613)-2,1)="3","Bracelet",IF(MID(F6613,LEN(F6613)-2,1)="4","Ring",IF(MID(F6613,LEN(F6613)-2,1)="5","Anklet","")))))</x:f>
        <x:v>Necklace</x:v>
      </x:c>
      <x:c r="H6613" s="281">
        <x:v>1</x:v>
      </x:c>
      <x:c r="I6613" s="495"/>
    </x:row>
    <x:row r="6614" spans="5:5">
      <x:c r="E6614" s="240">
        <x:f>SUM(E6605:E6613)</x:f>
        <x:v>9</x:v>
      </x:c>
    </x:row>
    <x:row r="6615" spans="1:9">
      <x:c r="A6615" s="232">
        <x:v>46178</x:v>
      </x:c>
      <x:c r="B6615" s="499" t="s">
        <x:v>10292</x:v>
      </x:c>
      <x:c r="C6615" s="241" t="s">
        <x:v>4347</x:v>
      </x:c>
      <x:c r="D6615" s="240" t="str">
        <x:f t="shared" ref="D6615:D6623" si="272">IF(MID(C6615,LEN(C6615)-2,1)="1","Earring",IF(MID(C6615,LEN(C6615)-2,1)="2","Necklace",IF(MID(C6615,LEN(C6615)-2,1)="3","Bracelet",IF(MID(C6615,LEN(C6615)-2,1)="4","Ring",IF(MID(C6615,LEN(C6615)-2,1)="5","Anklet","")))))</x:f>
        <x:v>Bracelet</x:v>
      </x:c>
      <x:c r="E6615" s="240">
        <x:v>1</x:v>
      </x:c>
      <x:c r="F6615" s="280" t="s">
        <x:v>7734</x:v>
      </x:c>
      <x:c r="G6615" s="281" t="str">
        <x:f>IF(MID(F6615,LEN(F6615)-2,1)="1","Earring",IF(MID(F6615,LEN(F6615)-2,1)="2","Necklace",IF(MID(F6615,LEN(F6615)-2,1)="3","Bracelet",IF(MID(F6615,LEN(F6615)-2,1)="4","Ring",IF(MID(F6615,LEN(F6615)-2,1)="5","Anklet","")))))</x:f>
        <x:v>Ring</x:v>
      </x:c>
      <x:c r="H6615" s="281">
        <x:v>1</x:v>
      </x:c>
      <x:c r="I6615" s="495" t="s">
        <x:v>6487</x:v>
      </x:c>
    </x:row>
    <x:row r="6616" spans="1:9">
      <x:c r="A6616" s="232"/>
      <x:c r="B6616" s="499"/>
      <x:c r="C6616" s="241" t="s">
        <x:v>4542</x:v>
      </x:c>
      <x:c r="D6616" s="240" t="str">
        <x:f t="shared" si="272"/>
        <x:v>Bracelet</x:v>
      </x:c>
      <x:c r="E6616" s="240">
        <x:v>1</x:v>
      </x:c>
      <x:c r="F6616" s="241" t="s">
        <x:v>2746</x:v>
      </x:c>
      <x:c r="G6616" s="240" t="str">
        <x:f>IF(MID(F6616,LEN(F6616)-2,1)="1","Earring",IF(MID(F6616,LEN(F6616)-2,1)="2","Necklace",IF(MID(F6616,LEN(F6616)-2,1)="3","Bracelet",IF(MID(F6616,LEN(F6616)-2,1)="4","Ring",IF(MID(F6616,LEN(F6616)-2,1)="5","Anklet","")))))</x:f>
        <x:v>Earring</x:v>
      </x:c>
      <x:c r="H6616" s="240">
        <x:v>1</x:v>
      </x:c>
      <x:c r="I6616" s="495" t="s">
        <x:v>6487</x:v>
      </x:c>
    </x:row>
    <x:row r="6617" spans="3:9">
      <x:c r="C6617" s="241" t="s">
        <x:v>4363</x:v>
      </x:c>
      <x:c r="D6617" s="240" t="str">
        <x:f t="shared" si="272"/>
        <x:v>Bracelet</x:v>
      </x:c>
      <x:c r="E6617" s="240">
        <x:v>1</x:v>
      </x:c>
      <x:c r="F6617" s="280" t="s">
        <x:v>4407</x:v>
      </x:c>
      <x:c r="G6617" s="281" t="str">
        <x:f>IF(MID(F6617,LEN(F6617)-2,1)="1","Earring",IF(MID(F6617,LEN(F6617)-2,1)="2","Necklace",IF(MID(F6617,LEN(F6617)-2,1)="3","Bracelet",IF(MID(F6617,LEN(F6617)-2,1)="4","Ring",IF(MID(F6617,LEN(F6617)-2,1)="5","Anklet","")))))</x:f>
        <x:v>Necklace</x:v>
      </x:c>
      <x:c r="H6617" s="281">
        <x:v>1</x:v>
      </x:c>
      <x:c r="I6617" s="495"/>
    </x:row>
    <x:row r="6618" spans="3:9">
      <x:c r="C6618" s="241" t="s">
        <x:v>12256</x:v>
      </x:c>
      <x:c r="D6618" s="240" t="str">
        <x:f t="shared" si="272"/>
        <x:v>Earring</x:v>
      </x:c>
      <x:c r="E6618" s="240">
        <x:v>1</x:v>
      </x:c>
      <x:c r="F6618" s="241" t="s">
        <x:v>11142</x:v>
      </x:c>
      <x:c r="G6618" s="240" t="str">
        <x:f>IF(MID(F6618,LEN(F6618)-2,1)="1","Earring",IF(MID(F6618,LEN(F6618)-2,1)="2","Necklace",IF(MID(F6618,LEN(F6618)-2,1)="3","Bracelet",IF(MID(F6618,LEN(F6618)-2,1)="4","Ring",IF(MID(F6618,LEN(F6618)-2,1)="5","Anklet","")))))</x:f>
        <x:v>Earring</x:v>
      </x:c>
      <x:c r="H6618" s="240">
        <x:v>1</x:v>
      </x:c>
      <x:c r="I6618" s="495"/>
    </x:row>
    <x:row r="6619" spans="3:9">
      <x:c r="C6619" s="241" t="s">
        <x:v>11142</x:v>
      </x:c>
      <x:c r="D6619" s="240" t="str">
        <x:f t="shared" si="272"/>
        <x:v>Earring</x:v>
      </x:c>
      <x:c r="E6619" s="240">
        <x:v>1</x:v>
      </x:c>
      <x:c r="F6619" s="280" t="s">
        <x:v>4378</x:v>
      </x:c>
      <x:c r="G6619" s="281" t="str">
        <x:f>IF(MID(F6619,LEN(F6619)-2,1)="1","Earring",IF(MID(F6619,LEN(F6619)-2,1)="2","Necklace",IF(MID(F6619,LEN(F6619)-2,1)="3","Bracelet",IF(MID(F6619,LEN(F6619)-2,1)="4","Ring",IF(MID(F6619,LEN(F6619)-2,1)="5","Anklet","")))))</x:f>
        <x:v>Earring</x:v>
      </x:c>
      <x:c r="H6619" s="281">
        <x:v>1</x:v>
      </x:c>
      <x:c r="I6619" s="495"/>
    </x:row>
    <x:row r="6620" spans="3:9">
      <x:c r="C6620" s="241" t="s">
        <x:v>4378</x:v>
      </x:c>
      <x:c r="D6620" s="240" t="str">
        <x:f t="shared" si="272"/>
        <x:v>Earring</x:v>
      </x:c>
      <x:c r="E6620" s="240">
        <x:v>1</x:v>
      </x:c>
      <x:c r="F6620" s="241" t="s">
        <x:v>4554</x:v>
      </x:c>
      <x:c r="G6620" s="240" t="str">
        <x:f>IF(MID(F6620,LEN(F6620)-2,1)="1","Earring",IF(MID(F6620,LEN(F6620)-2,1)="2","Necklace",IF(MID(F6620,LEN(F6620)-2,1)="3","Bracelet",IF(MID(F6620,LEN(F6620)-2,1)="4","Ring",IF(MID(F6620,LEN(F6620)-2,1)="5","Anklet","")))))</x:f>
        <x:v>Earring</x:v>
      </x:c>
      <x:c r="H6620" s="240">
        <x:v>1</x:v>
      </x:c>
      <x:c r="I6620" s="495"/>
    </x:row>
    <x:row r="6621" spans="3:9">
      <x:c r="C6621" s="241" t="s">
        <x:v>4554</x:v>
      </x:c>
      <x:c r="D6621" s="240" t="str">
        <x:f t="shared" si="272"/>
        <x:v>Earring</x:v>
      </x:c>
      <x:c r="E6621" s="240">
        <x:v>1</x:v>
      </x:c>
      <x:c r="F6621" s="241" t="s">
        <x:v>11737</x:v>
      </x:c>
      <x:c r="G6621" s="240" t="str">
        <x:f>IF(MID(F6621,LEN(F6621)-2,1)="1","Earring",IF(MID(F6621,LEN(F6621)-2,1)="2","Necklace",IF(MID(F6621,LEN(F6621)-2,1)="3","Bracelet",IF(MID(F6621,LEN(F6621)-2,1)="4","Ring",IF(MID(F6621,LEN(F6621)-2,1)="5","Anklet","")))))</x:f>
        <x:v>Necklace</x:v>
      </x:c>
      <x:c r="H6621" s="240">
        <x:v>1</x:v>
      </x:c>
      <x:c r="I6621" s="495" t="s">
        <x:v>6487</x:v>
      </x:c>
    </x:row>
    <x:row r="6622" spans="3:9">
      <x:c r="C6622" s="241" t="s">
        <x:v>8529</x:v>
      </x:c>
      <x:c r="D6622" s="240" t="str">
        <x:f t="shared" si="272"/>
        <x:v>Earring</x:v>
      </x:c>
      <x:c r="E6622" s="240">
        <x:v>1</x:v>
      </x:c>
      <x:c r="F6622" s="280" t="s">
        <x:v>8529</x:v>
      </x:c>
      <x:c r="G6622" s="281" t="str">
        <x:f>IF(MID(F6622,LEN(F6622)-2,1)="1","Earring",IF(MID(F6622,LEN(F6622)-2,1)="2","Necklace",IF(MID(F6622,LEN(F6622)-2,1)="3","Bracelet",IF(MID(F6622,LEN(F6622)-2,1)="4","Ring",IF(MID(F6622,LEN(F6622)-2,1)="5","Anklet","")))))</x:f>
        <x:v>Earring</x:v>
      </x:c>
      <x:c r="H6622" s="281">
        <x:v>1</x:v>
      </x:c>
      <x:c r="I6622" s="495"/>
    </x:row>
    <x:row r="6623" spans="3:9">
      <x:c r="C6623" s="241" t="s">
        <x:v>6216</x:v>
      </x:c>
      <x:c r="D6623" s="240" t="str">
        <x:f t="shared" si="272"/>
        <x:v>Earring</x:v>
      </x:c>
      <x:c r="E6623" s="240">
        <x:v>1</x:v>
      </x:c>
      <x:c r="F6623" s="280" t="s">
        <x:v>4542</x:v>
      </x:c>
      <x:c r="G6623" s="281" t="str">
        <x:f>IF(MID(F6623,LEN(F6623)-2,1)="1","Earring",IF(MID(F6623,LEN(F6623)-2,1)="2","Necklace",IF(MID(F6623,LEN(F6623)-2,1)="3","Bracelet",IF(MID(F6623,LEN(F6623)-2,1)="4","Ring",IF(MID(F6623,LEN(F6623)-2,1)="5","Anklet","")))))</x:f>
        <x:v>Bracelet</x:v>
      </x:c>
      <x:c r="H6623" s="281">
        <x:v>1</x:v>
      </x:c>
      <x:c r="I6623" s="495"/>
    </x:row>
    <x:row r="6624" spans="3:9">
      <x:c r="C6624" s="241" t="s">
        <x:v>5965</x:v>
      </x:c>
      <x:c r="D6624" s="240" t="s">
        <x:v>9210</x:v>
      </x:c>
      <x:c r="E6624" s="240">
        <x:v>1</x:v>
      </x:c>
      <x:c r="F6624" s="280" t="s">
        <x:v>6195</x:v>
      </x:c>
      <x:c r="G6624" s="281" t="str">
        <x:f>IF(MID(F6624,LEN(F6624)-2,1)="1","Earring",IF(MID(F6624,LEN(F6624)-2,1)="2","Necklace",IF(MID(F6624,LEN(F6624)-2,1)="3","Bracelet",IF(MID(F6624,LEN(F6624)-2,1)="4","Ring",IF(MID(F6624,LEN(F6624)-2,1)="5","Anklet","")))))</x:f>
        <x:v>Ring</x:v>
      </x:c>
      <x:c r="H6624" s="281">
        <x:v>1</x:v>
      </x:c>
      <x:c r="I6624" s="495"/>
    </x:row>
    <x:row r="6625" spans="3:9">
      <x:c r="C6625" s="241" t="s">
        <x:v>6316</x:v>
      </x:c>
      <x:c r="D6625" s="240" t="s">
        <x:v>9210</x:v>
      </x:c>
      <x:c r="E6625" s="240">
        <x:v>1</x:v>
      </x:c>
      <x:c r="F6625" s="280" t="s">
        <x:v>9278</x:v>
      </x:c>
      <x:c r="G6625" s="281" t="str">
        <x:f>IF(MID(F6625,LEN(F6625)-2,1)="1","Earring",IF(MID(F6625,LEN(F6625)-2,1)="2","Necklace",IF(MID(F6625,LEN(F6625)-2,1)="3","Bracelet",IF(MID(F6625,LEN(F6625)-2,1)="4","Ring",IF(MID(F6625,LEN(F6625)-2,1)="5","Anklet","")))))</x:f>
        <x:v>Ring</x:v>
      </x:c>
      <x:c r="H6625" s="281">
        <x:v>1</x:v>
      </x:c>
      <x:c r="I6625" s="495"/>
    </x:row>
    <x:row r="6626" spans="3:9">
      <x:c r="C6626" s="241" t="s">
        <x:v>4407</x:v>
      </x:c>
      <x:c r="D6626" s="240" t="str">
        <x:f t="shared" ref="D6626:D6630" si="273">IF(MID(C6626,LEN(C6626)-2,1)="1","Earring",IF(MID(C6626,LEN(C6626)-2,1)="2","Necklace",IF(MID(C6626,LEN(C6626)-2,1)="3","Bracelet",IF(MID(C6626,LEN(C6626)-2,1)="4","Ring",IF(MID(C6626,LEN(C6626)-2,1)="5","Anklet","")))))</x:f>
        <x:v>Necklace</x:v>
      </x:c>
      <x:c r="E6626" s="240">
        <x:v>1</x:v>
      </x:c>
      <x:c r="F6626" s="280" t="s">
        <x:v>6216</x:v>
      </x:c>
      <x:c r="G6626" s="281" t="str">
        <x:f>IF(MID(F6626,LEN(F6626)-2,1)="1","Earring",IF(MID(F6626,LEN(F6626)-2,1)="2","Necklace",IF(MID(F6626,LEN(F6626)-2,1)="3","Bracelet",IF(MID(F6626,LEN(F6626)-2,1)="4","Ring",IF(MID(F6626,LEN(F6626)-2,1)="5","Anklet","")))))</x:f>
        <x:v>Earring</x:v>
      </x:c>
      <x:c r="H6626" s="281">
        <x:v>1</x:v>
      </x:c>
      <x:c r="I6626" s="495"/>
    </x:row>
    <x:row r="6627" spans="3:9">
      <x:c r="C6627" s="241" t="s">
        <x:v>11737</x:v>
      </x:c>
      <x:c r="D6627" s="240" t="str">
        <x:f t="shared" si="273"/>
        <x:v>Necklace</x:v>
      </x:c>
      <x:c r="E6627" s="240">
        <x:v>1</x:v>
      </x:c>
      <x:c r="F6627" s="241" t="s">
        <x:v>4363</x:v>
      </x:c>
      <x:c r="G6627" s="240" t="str">
        <x:f>IF(MID(F6627,LEN(F6627)-2,1)="1","Earring",IF(MID(F6627,LEN(F6627)-2,1)="2","Necklace",IF(MID(F6627,LEN(F6627)-2,1)="3","Bracelet",IF(MID(F6627,LEN(F6627)-2,1)="4","Ring",IF(MID(F6627,LEN(F6627)-2,1)="5","Anklet","")))))</x:f>
        <x:v>Bracelet</x:v>
      </x:c>
      <x:c r="H6627" s="240">
        <x:v>1</x:v>
      </x:c>
      <x:c r="I6627" s="495" t="s">
        <x:v>6487</x:v>
      </x:c>
    </x:row>
    <x:row r="6628" spans="3:9">
      <x:c r="C6628" s="241" t="s">
        <x:v>7696</x:v>
      </x:c>
      <x:c r="D6628" s="240" t="str">
        <x:f t="shared" si="273"/>
        <x:v>Ring</x:v>
      </x:c>
      <x:c r="E6628" s="240">
        <x:v>1</x:v>
      </x:c>
      <x:c r="F6628" s="241" t="s">
        <x:v>4347</x:v>
      </x:c>
      <x:c r="G6628" s="240" t="str">
        <x:f>IF(MID(F6628,LEN(F6628)-2,1)="1","Earring",IF(MID(F6628,LEN(F6628)-2,1)="2","Necklace",IF(MID(F6628,LEN(F6628)-2,1)="3","Bracelet",IF(MID(F6628,LEN(F6628)-2,1)="4","Ring",IF(MID(F6628,LEN(F6628)-2,1)="5","Anklet","")))))</x:f>
        <x:v>Bracelet</x:v>
      </x:c>
      <x:c r="H6628" s="240">
        <x:v>1</x:v>
      </x:c>
      <x:c r="I6628" s="495"/>
    </x:row>
    <x:row r="6629" spans="3:9">
      <x:c r="C6629" s="241" t="s">
        <x:v>6195</x:v>
      </x:c>
      <x:c r="D6629" s="240" t="str">
        <x:f t="shared" si="273"/>
        <x:v>Ring</x:v>
      </x:c>
      <x:c r="E6629" s="240">
        <x:v>1</x:v>
      </x:c>
      <x:c r="F6629" s="241" t="s">
        <x:v>5965</x:v>
      </x:c>
      <x:c r="G6629" s="240" t="s">
        <x:v>9210</x:v>
      </x:c>
      <x:c r="H6629" s="240">
        <x:v>1</x:v>
      </x:c>
      <x:c r="I6629" s="495" t="s">
        <x:v>6487</x:v>
      </x:c>
    </x:row>
    <x:row r="6630" spans="3:9">
      <x:c r="C6630" s="241" t="s">
        <x:v>9278</x:v>
      </x:c>
      <x:c r="D6630" s="240" t="str">
        <x:f t="shared" si="273"/>
        <x:v>Ring</x:v>
      </x:c>
      <x:c r="E6630" s="240">
        <x:v>1</x:v>
      </x:c>
      <x:c r="F6630" s="241" t="s">
        <x:v>6316</x:v>
      </x:c>
      <x:c r="G6630" s="240" t="s">
        <x:v>9210</x:v>
      </x:c>
      <x:c r="H6630" s="240">
        <x:v>1</x:v>
      </x:c>
      <x:c r="I6630" s="495" t="s">
        <x:v>6487</x:v>
      </x:c>
    </x:row>
    <x:row r="6631" spans="1:5">
      <x:c r="A6631" s="232">
        <x:v>46178</x:v>
      </x:c>
      <x:c r="B6631" s="499" t="s">
        <x:v>10292</x:v>
      </x:c>
      <x:c r="E6631" s="240">
        <x:f>SUM(E6615:E6630)</x:f>
        <x:v>16</x:v>
      </x:c>
    </x:row>
    <x:row r="6632" spans="1:9">
      <x:c r="A6632" s="232">
        <x:v>46179</x:v>
      </x:c>
      <x:c r="B6632" s="499" t="s">
        <x:v>10312</x:v>
      </x:c>
      <x:c r="C6632" s="241" t="s">
        <x:v>6177</x:v>
      </x:c>
      <x:c r="D6632" s="240" t="s">
        <x:v>4007</x:v>
      </x:c>
      <x:c r="E6632" s="240">
        <x:v>1</x:v>
      </x:c>
      <x:c r="F6632" s="280" t="s">
        <x:v>7558</x:v>
      </x:c>
      <x:c r="G6632" s="281" t="s">
        <x:v>7479</x:v>
      </x:c>
      <x:c r="H6632" s="281">
        <x:v>1</x:v>
      </x:c>
      <x:c r="I6632" s="495"/>
    </x:row>
    <x:row r="6633" spans="3:9">
      <x:c r="C6633" s="241" t="s">
        <x:v>4337</x:v>
      </x:c>
      <x:c r="D6633" s="240" t="s">
        <x:v>9160</x:v>
      </x:c>
      <x:c r="E6633" s="240">
        <x:v>1</x:v>
      </x:c>
      <x:c r="F6633" s="241" t="s">
        <x:v>4355</x:v>
      </x:c>
      <x:c r="G6633" s="240" t="str">
        <x:f>IF(MID(F6633,LEN(F6633)-2,1)="1","Earring",IF(MID(F6633,LEN(F6633)-2,1)="2","Necklace",IF(MID(F6633,LEN(F6633)-2,1)="3","Bracelet",IF(MID(F6633,LEN(F6633)-2,1)="4","Ring",IF(MID(F6633,LEN(F6633)-2,1)="5","Anklet","")))))</x:f>
        <x:v>Bracelet</x:v>
      </x:c>
      <x:c r="H6633" s="240">
        <x:v>2</x:v>
      </x:c>
      <x:c r="I6633" s="495" t="s">
        <x:v>10339</x:v>
      </x:c>
    </x:row>
    <x:row r="6634" spans="3:9">
      <x:c r="C6634" s="241" t="s">
        <x:v>4355</x:v>
      </x:c>
      <x:c r="D6634" s="240" t="str">
        <x:f t="shared" ref="D6634:D6635" si="274">IF(MID(C6634,LEN(C6634)-2,1)="1","Earring",IF(MID(C6634,LEN(C6634)-2,1)="2","Necklace",IF(MID(C6634,LEN(C6634)-2,1)="3","Bracelet",IF(MID(C6634,LEN(C6634)-2,1)="4","Ring",IF(MID(C6634,LEN(C6634)-2,1)="5","Anklet","")))))</x:f>
        <x:v>Bracelet</x:v>
      </x:c>
      <x:c r="E6634" s="240">
        <x:v>2</x:v>
      </x:c>
      <x:c r="F6634" s="241" t="s">
        <x:v>9219</x:v>
      </x:c>
      <x:c r="G6634" s="240" t="str">
        <x:f>IF(MID(F6634,LEN(F6634)-2,1)="1","Earring",IF(MID(F6634,LEN(F6634)-2,1)="2","Necklace",IF(MID(F6634,LEN(F6634)-2,1)="3","Bracelet",IF(MID(F6634,LEN(F6634)-2,1)="4","Ring",IF(MID(F6634,LEN(F6634)-2,1)="5","Anklet","")))))</x:f>
        <x:v>Bracelet</x:v>
      </x:c>
      <x:c r="H6634" s="240">
        <x:v>1</x:v>
      </x:c>
      <x:c r="I6634" s="495" t="s">
        <x:v>6487</x:v>
      </x:c>
    </x:row>
    <x:row r="6635" spans="3:9">
      <x:c r="C6635" s="241" t="s">
        <x:v>9219</x:v>
      </x:c>
      <x:c r="D6635" s="240" t="str">
        <x:f t="shared" si="274"/>
        <x:v>Bracelet</x:v>
      </x:c>
      <x:c r="E6635" s="240">
        <x:v>1</x:v>
      </x:c>
      <x:c r="F6635" s="241" t="s">
        <x:v>6177</x:v>
      </x:c>
      <x:c r="G6635" s="240" t="s">
        <x:v>4007</x:v>
      </x:c>
      <x:c r="H6635" s="240">
        <x:v>1</x:v>
      </x:c>
      <x:c r="I6635" s="495" t="s">
        <x:v>10339</x:v>
      </x:c>
    </x:row>
    <x:row r="6636" spans="3:9">
      <x:c r="C6636" s="241" t="s">
        <x:v>6176</x:v>
      </x:c>
      <x:c r="D6636" s="240" t="s">
        <x:v>7639</x:v>
      </x:c>
      <x:c r="E6636" s="240">
        <x:v>1</x:v>
      </x:c>
      <x:c r="F6636" s="280" t="s">
        <x:v>12757</x:v>
      </x:c>
      <x:c r="G6636" s="281" t="str">
        <x:f>IF(MID(F6636,LEN(F6636)-2,1)="1","Earring",IF(MID(F6636,LEN(F6636)-2,1)="2","Necklace",IF(MID(F6636,LEN(F6636)-2,1)="3","Bracelet",IF(MID(F6636,LEN(F6636)-2,1)="4","Ring",IF(MID(F6636,LEN(F6636)-2,1)="5","Anklet","")))))</x:f>
        <x:v>Earring</x:v>
      </x:c>
      <x:c r="H6636" s="281">
        <x:v>1</x:v>
      </x:c>
      <x:c r="I6636" s="495" t="s">
        <x:v>10339</x:v>
      </x:c>
    </x:row>
    <x:row r="6637" spans="3:9">
      <x:c r="C6637" s="241" t="s">
        <x:v>12757</x:v>
      </x:c>
      <x:c r="D6637" s="240" t="str">
        <x:f t="shared" ref="D6637:D6642" si="275">IF(MID(C6637,LEN(C6637)-2,1)="1","Earring",IF(MID(C6637,LEN(C6637)-2,1)="2","Necklace",IF(MID(C6637,LEN(C6637)-2,1)="3","Bracelet",IF(MID(C6637,LEN(C6637)-2,1)="4","Ring",IF(MID(C6637,LEN(C6637)-2,1)="5","Anklet","")))))</x:f>
        <x:v>Earring</x:v>
      </x:c>
      <x:c r="E6637" s="240">
        <x:v>1</x:v>
      </x:c>
      <x:c r="F6637" s="280" t="s">
        <x:v>11503</x:v>
      </x:c>
      <x:c r="G6637" s="281" t="s">
        <x:v>9210</x:v>
      </x:c>
      <x:c r="H6637" s="281">
        <x:v>1</x:v>
      </x:c>
      <x:c r="I6637" s="495"/>
    </x:row>
    <x:row r="6638" spans="3:9">
      <x:c r="C6638" s="241" t="s">
        <x:v>7608</x:v>
      </x:c>
      <x:c r="D6638" s="240" t="str">
        <x:f t="shared" si="275"/>
        <x:v>Earring</x:v>
      </x:c>
      <x:c r="E6638" s="240">
        <x:v>1</x:v>
      </x:c>
      <x:c r="F6638" s="241" t="s">
        <x:v>7608</x:v>
      </x:c>
      <x:c r="G6638" s="240" t="str">
        <x:f>IF(MID(F6638,LEN(F6638)-2,1)="1","Earring",IF(MID(F6638,LEN(F6638)-2,1)="2","Necklace",IF(MID(F6638,LEN(F6638)-2,1)="3","Bracelet",IF(MID(F6638,LEN(F6638)-2,1)="4","Ring",IF(MID(F6638,LEN(F6638)-2,1)="5","Anklet","")))))</x:f>
        <x:v>Earring</x:v>
      </x:c>
      <x:c r="H6638" s="240">
        <x:v>1</x:v>
      </x:c>
      <x:c r="I6638" s="495"/>
    </x:row>
    <x:row r="6639" spans="3:9">
      <x:c r="C6639" s="241" t="s">
        <x:v>8933</x:v>
      </x:c>
      <x:c r="D6639" s="240" t="str">
        <x:f t="shared" si="275"/>
        <x:v>Earring</x:v>
      </x:c>
      <x:c r="E6639" s="240">
        <x:v>1</x:v>
      </x:c>
      <x:c r="F6639" s="241" t="s">
        <x:v>5662</x:v>
      </x:c>
      <x:c r="G6639" s="240" t="str">
        <x:f>IF(MID(F6639,LEN(F6639)-2,1)="1","Earring",IF(MID(F6639,LEN(F6639)-2,1)="2","Necklace",IF(MID(F6639,LEN(F6639)-2,1)="3","Bracelet",IF(MID(F6639,LEN(F6639)-2,1)="4","Ring",IF(MID(F6639,LEN(F6639)-2,1)="5","Anklet","")))))</x:f>
        <x:v>Necklace</x:v>
      </x:c>
      <x:c r="H6639" s="240">
        <x:v>1</x:v>
      </x:c>
      <x:c r="I6639" s="495" t="s">
        <x:v>6487</x:v>
      </x:c>
    </x:row>
    <x:row r="6640" spans="3:9">
      <x:c r="C6640" s="241" t="s">
        <x:v>5979</x:v>
      </x:c>
      <x:c r="D6640" s="240" t="str">
        <x:f t="shared" si="275"/>
        <x:v>Earring</x:v>
      </x:c>
      <x:c r="E6640" s="240">
        <x:v>1</x:v>
      </x:c>
      <x:c r="F6640" s="280" t="s">
        <x:v>8933</x:v>
      </x:c>
      <x:c r="G6640" s="281" t="str">
        <x:f>IF(MID(F6640,LEN(F6640)-2,1)="1","Earring",IF(MID(F6640,LEN(F6640)-2,1)="2","Necklace",IF(MID(F6640,LEN(F6640)-2,1)="3","Bracelet",IF(MID(F6640,LEN(F6640)-2,1)="4","Ring",IF(MID(F6640,LEN(F6640)-2,1)="5","Anklet","")))))</x:f>
        <x:v>Earring</x:v>
      </x:c>
      <x:c r="H6640" s="281">
        <x:v>1</x:v>
      </x:c>
      <x:c r="I6640" s="495"/>
    </x:row>
    <x:row r="6641" spans="3:9">
      <x:c r="C6641" s="241" t="s">
        <x:v>1967</x:v>
      </x:c>
      <x:c r="D6641" s="240" t="str">
        <x:f t="shared" si="275"/>
        <x:v>Earring</x:v>
      </x:c>
      <x:c r="E6641" s="240">
        <x:v>1</x:v>
      </x:c>
      <x:c r="F6641" s="241" t="s">
        <x:v>5979</x:v>
      </x:c>
      <x:c r="G6641" s="240" t="str">
        <x:f>IF(MID(F6641,LEN(F6641)-2,1)="1","Earring",IF(MID(F6641,LEN(F6641)-2,1)="2","Necklace",IF(MID(F6641,LEN(F6641)-2,1)="3","Bracelet",IF(MID(F6641,LEN(F6641)-2,1)="4","Ring",IF(MID(F6641,LEN(F6641)-2,1)="5","Anklet","")))))</x:f>
        <x:v>Earring</x:v>
      </x:c>
      <x:c r="H6641" s="240">
        <x:v>1</x:v>
      </x:c>
      <x:c r="I6641" s="495" t="s">
        <x:v>10339</x:v>
      </x:c>
    </x:row>
    <x:row r="6642" spans="3:9">
      <x:c r="C6642" s="241" t="s">
        <x:v>2020</x:v>
      </x:c>
      <x:c r="D6642" s="240" t="str">
        <x:f t="shared" si="275"/>
        <x:v>Earring</x:v>
      </x:c>
      <x:c r="E6642" s="240">
        <x:v>1</x:v>
      </x:c>
      <x:c r="F6642" s="241" t="s">
        <x:v>1967</x:v>
      </x:c>
      <x:c r="G6642" s="240" t="str">
        <x:f>IF(MID(F6642,LEN(F6642)-2,1)="1","Earring",IF(MID(F6642,LEN(F6642)-2,1)="2","Necklace",IF(MID(F6642,LEN(F6642)-2,1)="3","Bracelet",IF(MID(F6642,LEN(F6642)-2,1)="4","Ring",IF(MID(F6642,LEN(F6642)-2,1)="5","Anklet","")))))</x:f>
        <x:v>Earring</x:v>
      </x:c>
      <x:c r="H6642" s="240">
        <x:v>1</x:v>
      </x:c>
      <x:c r="I6642" s="495" t="s">
        <x:v>10339</x:v>
      </x:c>
    </x:row>
    <x:row r="6643" spans="3:9">
      <x:c r="C6643" s="241" t="s">
        <x:v>11503</x:v>
      </x:c>
      <x:c r="D6643" s="240" t="s">
        <x:v>9210</x:v>
      </x:c>
      <x:c r="E6643" s="240">
        <x:v>1</x:v>
      </x:c>
      <x:c r="F6643" s="241" t="s">
        <x:v>2357</x:v>
      </x:c>
      <x:c r="G6643" s="240" t="str">
        <x:f>IF(MID(F6643,LEN(F6643)-2,1)="1","Earring",IF(MID(F6643,LEN(F6643)-2,1)="2","Necklace",IF(MID(F6643,LEN(F6643)-2,1)="3","Bracelet",IF(MID(F6643,LEN(F6643)-2,1)="4","Ring",IF(MID(F6643,LEN(F6643)-2,1)="5","Anklet","")))))</x:f>
        <x:v>Necklace</x:v>
      </x:c>
      <x:c r="H6643" s="240">
        <x:v>1</x:v>
      </x:c>
      <x:c r="I6643" s="495">
        <x:v>-3</x:v>
      </x:c>
    </x:row>
    <x:row r="6644" spans="3:9">
      <x:c r="C6644" s="241" t="s">
        <x:v>5662</x:v>
      </x:c>
      <x:c r="D6644" s="240" t="str">
        <x:f t="shared" ref="D6644:D6646" si="276">IF(MID(C6644,LEN(C6644)-2,1)="1","Earring",IF(MID(C6644,LEN(C6644)-2,1)="2","Necklace",IF(MID(C6644,LEN(C6644)-2,1)="3","Bracelet",IF(MID(C6644,LEN(C6644)-2,1)="4","Ring",IF(MID(C6644,LEN(C6644)-2,1)="5","Anklet","")))))</x:f>
        <x:v>Necklace</x:v>
      </x:c>
      <x:c r="E6644" s="240">
        <x:v>1</x:v>
      </x:c>
      <x:c r="F6644" s="280" t="s">
        <x:v>2020</x:v>
      </x:c>
      <x:c r="G6644" s="281" t="str">
        <x:f>IF(MID(F6644,LEN(F6644)-2,1)="1","Earring",IF(MID(F6644,LEN(F6644)-2,1)="2","Necklace",IF(MID(F6644,LEN(F6644)-2,1)="3","Bracelet",IF(MID(F6644,LEN(F6644)-2,1)="4","Ring",IF(MID(F6644,LEN(F6644)-2,1)="5","Anklet","")))))</x:f>
        <x:v>Earring</x:v>
      </x:c>
      <x:c r="H6644" s="281">
        <x:v>1</x:v>
      </x:c>
      <x:c r="I6644" s="495"/>
    </x:row>
    <x:row r="6645" spans="3:9">
      <x:c r="C6645" s="241" t="s">
        <x:v>8920</x:v>
      </x:c>
      <x:c r="D6645" s="240" t="str">
        <x:f t="shared" si="276"/>
        <x:v>Necklace</x:v>
      </x:c>
      <x:c r="E6645" s="240">
        <x:v>1</x:v>
      </x:c>
      <x:c r="F6645" s="241" t="s">
        <x:v>6176</x:v>
      </x:c>
      <x:c r="G6645" s="240" t="s">
        <x:v>7639</x:v>
      </x:c>
      <x:c r="H6645" s="240">
        <x:v>1</x:v>
      </x:c>
      <x:c r="I6645" s="495" t="s">
        <x:v>10339</x:v>
      </x:c>
    </x:row>
    <x:row r="6646" spans="3:9">
      <x:c r="C6646" s="241" t="s">
        <x:v>2357</x:v>
      </x:c>
      <x:c r="D6646" s="240" t="str">
        <x:f t="shared" si="276"/>
        <x:v>Necklace</x:v>
      </x:c>
      <x:c r="E6646" s="240">
        <x:v>1</x:v>
      </x:c>
      <x:c r="F6646" s="241" t="s">
        <x:v>4337</x:v>
      </x:c>
      <x:c r="G6646" s="240" t="s">
        <x:v>9160</x:v>
      </x:c>
      <x:c r="H6646" s="240">
        <x:v>1</x:v>
      </x:c>
      <x:c r="I6646" s="495"/>
    </x:row>
    <x:row r="6647" spans="3:9">
      <x:c r="C6647" s="241" t="s">
        <x:v>2270</x:v>
      </x:c>
      <x:c r="D6647" s="240" t="s">
        <x:v>7479</x:v>
      </x:c>
      <x:c r="E6647" s="240">
        <x:v>1</x:v>
      </x:c>
      <x:c r="F6647" s="241" t="s">
        <x:v>8920</x:v>
      </x:c>
      <x:c r="G6647" s="240" t="str">
        <x:f>IF(MID(F6647,LEN(F6647)-2,1)="1","Earring",IF(MID(F6647,LEN(F6647)-2,1)="2","Necklace",IF(MID(F6647,LEN(F6647)-2,1)="3","Bracelet",IF(MID(F6647,LEN(F6647)-2,1)="4","Ring",IF(MID(F6647,LEN(F6647)-2,1)="5","Anklet","")))))</x:f>
        <x:v>Necklace</x:v>
      </x:c>
      <x:c r="H6647" s="240">
        <x:v>1</x:v>
      </x:c>
      <x:c r="I6647" s="495"/>
    </x:row>
    <x:row r="6648" spans="1:5">
      <x:c r="A6648" s="232">
        <x:v>46179</x:v>
      </x:c>
      <x:c r="B6648" s="499" t="s">
        <x:v>10312</x:v>
      </x:c>
      <x:c r="E6648" s="240">
        <x:f>SUM(E6632:E6647)</x:f>
        <x:v>17</x:v>
      </x:c>
    </x:row>
    <x:row r="6649" spans="1:9">
      <x:c r="A6649" s="232">
        <x:v>46180</x:v>
      </x:c>
      <x:c r="B6649" s="499" t="s">
        <x:v>10367</x:v>
      </x:c>
      <x:c r="C6649" s="241" t="s">
        <x:v>2127</x:v>
      </x:c>
      <x:c r="D6649" s="240" t="s">
        <x:v>4007</x:v>
      </x:c>
      <x:c r="E6649" s="240">
        <x:v>1</x:v>
      </x:c>
      <x:c r="F6649" s="280" t="s">
        <x:v>8040</x:v>
      </x:c>
      <x:c r="G6649" s="281" t="str">
        <x:f>IF(MID(F6649,LEN(F6649)-2,1)="1","Earring",IF(MID(F6649,LEN(F6649)-2,1)="2","Necklace",IF(MID(F6649,LEN(F6649)-2,1)="3","Bracelet",IF(MID(F6649,LEN(F6649)-2,1)="4","Ring",IF(MID(F6649,LEN(F6649)-2,1)="5","Anklet","")))))</x:f>
        <x:v>Earring</x:v>
      </x:c>
      <x:c r="H6649" s="281">
        <x:v>1</x:v>
      </x:c>
      <x:c r="I6649" s="495"/>
    </x:row>
    <x:row r="6650" spans="3:9">
      <x:c r="C6650" s="241" t="s">
        <x:v>12209</x:v>
      </x:c>
      <x:c r="D6650" s="240" t="str">
        <x:f>IF(MID(C6650,LEN(C6650)-2,1)="1","Earring",IF(MID(C6650,LEN(C6650)-2,1)="2","Necklace",IF(MID(C6650,LEN(C6650)-2,1)="3","Bracelet",IF(MID(C6650,LEN(C6650)-2,1)="4","Ring",IF(MID(C6650,LEN(C6650)-2,1)="5","Anklet","")))))</x:f>
        <x:v>Bracelet</x:v>
      </x:c>
      <x:c r="E6650" s="240">
        <x:v>1</x:v>
      </x:c>
      <x:c r="F6650" s="241" t="s">
        <x:v>2741</x:v>
      </x:c>
      <x:c r="G6650" s="240" t="str">
        <x:f>IF(MID(F6650,LEN(F6650)-2,1)="1","Earring",IF(MID(F6650,LEN(F6650)-2,1)="2","Necklace",IF(MID(F6650,LEN(F6650)-2,1)="3","Bracelet",IF(MID(F6650,LEN(F6650)-2,1)="4","Ring",IF(MID(F6650,LEN(F6650)-2,1)="5","Anklet","")))))</x:f>
        <x:v>Bracelet</x:v>
      </x:c>
      <x:c r="H6650" s="240">
        <x:v>1</x:v>
      </x:c>
      <x:c r="I6650" s="495"/>
    </x:row>
    <x:row r="6651" spans="3:9">
      <x:c r="C6651" s="241" t="s">
        <x:v>12771</x:v>
      </x:c>
      <x:c r="D6651" s="240" t="str">
        <x:f>IF(MID(C6651,LEN(C6651)-2,1)="1","Earring",IF(MID(C6651,LEN(C6651)-2,1)="2","Necklace",IF(MID(C6651,LEN(C6651)-2,1)="3","Bracelet",IF(MID(C6651,LEN(C6651)-2,1)="4","Ring",IF(MID(C6651,LEN(C6651)-2,1)="5","Anklet","")))))</x:f>
        <x:v>Earring</x:v>
      </x:c>
      <x:c r="E6651" s="240">
        <x:v>1</x:v>
      </x:c>
      <x:c r="F6651" s="280" t="s">
        <x:v>4474</x:v>
      </x:c>
      <x:c r="G6651" s="281" t="str">
        <x:f>IF(MID(F6651,LEN(F6651)-2,1)="1","Earring",IF(MID(F6651,LEN(F6651)-2,1)="2","Necklace",IF(MID(F6651,LEN(F6651)-2,1)="3","Bracelet",IF(MID(F6651,LEN(F6651)-2,1)="4","Ring",IF(MID(F6651,LEN(F6651)-2,1)="5","Anklet","")))))</x:f>
        <x:v>Ring</x:v>
      </x:c>
      <x:c r="H6651" s="281">
        <x:v>1</x:v>
      </x:c>
      <x:c r="I6651" s="495"/>
    </x:row>
    <x:row r="6652" spans="3:9">
      <x:c r="C6652" s="241" t="s">
        <x:v>4515</x:v>
      </x:c>
      <x:c r="D6652" s="240" t="str">
        <x:f t="shared" ref="D6652:D6656" si="277">IF(MID(C6652,LEN(C6652)-2,1)="1","Earring",IF(MID(C6652,LEN(C6652)-2,1)="2","Necklace",IF(MID(C6652,LEN(C6652)-2,1)="3","Bracelet",IF(MID(C6652,LEN(C6652)-2,1)="4","Ring",IF(MID(C6652,LEN(C6652)-2,1)="5","Anklet","")))))</x:f>
        <x:v>Earring</x:v>
      </x:c>
      <x:c r="E6652" s="240">
        <x:v>1</x:v>
      </x:c>
      <x:c r="F6652" s="241" t="s">
        <x:v>9215</x:v>
      </x:c>
      <x:c r="G6652" s="240" t="str">
        <x:f>IF(MID(F6652,LEN(F6652)-2,1)="1","Earring",IF(MID(F6652,LEN(F6652)-2,1)="2","Necklace",IF(MID(F6652,LEN(F6652)-2,1)="3","Bracelet",IF(MID(F6652,LEN(F6652)-2,1)="4","Ring",IF(MID(F6652,LEN(F6652)-2,1)="5","Anklet","")))))</x:f>
        <x:v>Ring</x:v>
      </x:c>
      <x:c r="H6652" s="240">
        <x:v>1</x:v>
      </x:c>
      <x:c r="I6652" s="495"/>
    </x:row>
    <x:row r="6653" spans="3:9">
      <x:c r="C6653" s="241" t="s">
        <x:v>4564</x:v>
      </x:c>
      <x:c r="D6653" s="240" t="str">
        <x:f t="shared" si="277"/>
        <x:v>Earring</x:v>
      </x:c>
      <x:c r="E6653" s="240">
        <x:v>1</x:v>
      </x:c>
      <x:c r="F6653" s="280" t="s">
        <x:v>8130</x:v>
      </x:c>
      <x:c r="G6653" s="281" t="str">
        <x:f>IF(MID(F6653,LEN(F6653)-2,1)="1","Earring",IF(MID(F6653,LEN(F6653)-2,1)="2","Necklace",IF(MID(F6653,LEN(F6653)-2,1)="3","Bracelet",IF(MID(F6653,LEN(F6653)-2,1)="4","Ring",IF(MID(F6653,LEN(F6653)-2,1)="5","Anklet","")))))</x:f>
        <x:v>Ring</x:v>
      </x:c>
      <x:c r="H6653" s="281">
        <x:v>1</x:v>
      </x:c>
      <x:c r="I6653" s="495" t="s">
        <x:v>6487</x:v>
      </x:c>
    </x:row>
    <x:row r="6654" spans="3:9">
      <x:c r="C6654" s="241" t="s">
        <x:v>8940</x:v>
      </x:c>
      <x:c r="D6654" s="240" t="str">
        <x:f t="shared" si="277"/>
        <x:v>Earring</x:v>
      </x:c>
      <x:c r="E6654" s="240">
        <x:v>1</x:v>
      </x:c>
      <x:c r="F6654" s="241" t="s">
        <x:v>6255</x:v>
      </x:c>
      <x:c r="G6654" s="240" t="str">
        <x:f>IF(MID(F6654,LEN(F6654)-2,1)="1","Earring",IF(MID(F6654,LEN(F6654)-2,1)="2","Necklace",IF(MID(F6654,LEN(F6654)-2,1)="3","Bracelet",IF(MID(F6654,LEN(F6654)-2,1)="4","Ring",IF(MID(F6654,LEN(F6654)-2,1)="5","Anklet","")))))</x:f>
        <x:v>Ring</x:v>
      </x:c>
      <x:c r="H6654" s="240">
        <x:v>1</x:v>
      </x:c>
      <x:c r="I6654" s="495"/>
    </x:row>
    <x:row r="6655" spans="3:9">
      <x:c r="C6655" s="241" t="s">
        <x:v>8939</x:v>
      </x:c>
      <x:c r="D6655" s="240" t="str">
        <x:f t="shared" si="277"/>
        <x:v>Earring</x:v>
      </x:c>
      <x:c r="E6655" s="240">
        <x:v>1</x:v>
      </x:c>
      <x:c r="F6655" s="241" t="s">
        <x:v>8922</x:v>
      </x:c>
      <x:c r="G6655" s="240" t="str">
        <x:f>IF(MID(F6655,LEN(F6655)-2,1)="1","Earring",IF(MID(F6655,LEN(F6655)-2,1)="2","Necklace",IF(MID(F6655,LEN(F6655)-2,1)="3","Bracelet",IF(MID(F6655,LEN(F6655)-2,1)="4","Ring",IF(MID(F6655,LEN(F6655)-2,1)="5","Anklet","")))))</x:f>
        <x:v>Necklace</x:v>
      </x:c>
      <x:c r="H6655" s="240">
        <x:v>1</x:v>
      </x:c>
      <x:c r="I6655" s="495"/>
    </x:row>
    <x:row r="6656" spans="3:9">
      <x:c r="C6656" s="241" t="s">
        <x:v>1987</x:v>
      </x:c>
      <x:c r="D6656" s="240" t="str">
        <x:f t="shared" si="277"/>
        <x:v>Earring</x:v>
      </x:c>
      <x:c r="E6656" s="240">
        <x:v>1</x:v>
      </x:c>
      <x:c r="F6656" s="280" t="s">
        <x:v>6257</x:v>
      </x:c>
      <x:c r="G6656" s="281" t="str">
        <x:f>IF(MID(F6656,LEN(F6656)-2,1)="1","Earring",IF(MID(F6656,LEN(F6656)-2,1)="2","Necklace",IF(MID(F6656,LEN(F6656)-2,1)="3","Bracelet",IF(MID(F6656,LEN(F6656)-2,1)="4","Ring",IF(MID(F6656,LEN(F6656)-2,1)="5","Anklet","")))))</x:f>
        <x:v>Necklace</x:v>
      </x:c>
      <x:c r="H6656" s="281">
        <x:v>1</x:v>
      </x:c>
      <x:c r="I6656" s="495" t="s">
        <x:v>10339</x:v>
      </x:c>
    </x:row>
    <x:row r="6657" spans="3:9">
      <x:c r="C6657" s="241" t="s">
        <x:v>6316</x:v>
      </x:c>
      <x:c r="D6657" s="240" t="s">
        <x:v>9210</x:v>
      </x:c>
      <x:c r="E6657" s="240">
        <x:v>1</x:v>
      </x:c>
      <x:c r="F6657" s="241" t="s">
        <x:v>2127</x:v>
      </x:c>
      <x:c r="G6657" s="240" t="s">
        <x:v>4007</x:v>
      </x:c>
      <x:c r="H6657" s="240">
        <x:v>1</x:v>
      </x:c>
      <x:c r="I6657" s="495"/>
    </x:row>
    <x:row r="6658" spans="3:9">
      <x:c r="C6658" s="241" t="s">
        <x:v>8922</x:v>
      </x:c>
      <x:c r="D6658" s="240" t="str">
        <x:f t="shared" ref="D6658:D6663" si="278">IF(MID(C6658,LEN(C6658)-2,1)="1","Earring",IF(MID(C6658,LEN(C6658)-2,1)="2","Necklace",IF(MID(C6658,LEN(C6658)-2,1)="3","Bracelet",IF(MID(C6658,LEN(C6658)-2,1)="4","Ring",IF(MID(C6658,LEN(C6658)-2,1)="5","Anklet","")))))</x:f>
        <x:v>Necklace</x:v>
      </x:c>
      <x:c r="E6658" s="240">
        <x:v>1</x:v>
      </x:c>
      <x:c r="F6658" s="280" t="s">
        <x:v>4515</x:v>
      </x:c>
      <x:c r="G6658" s="281" t="str">
        <x:f>IF(MID(F6658,LEN(F6658)-2,1)="1","Earring",IF(MID(F6658,LEN(F6658)-2,1)="2","Necklace",IF(MID(F6658,LEN(F6658)-2,1)="3","Bracelet",IF(MID(F6658,LEN(F6658)-2,1)="4","Ring",IF(MID(F6658,LEN(F6658)-2,1)="5","Anklet","")))))</x:f>
        <x:v>Earring</x:v>
      </x:c>
      <x:c r="H6658" s="281">
        <x:v>1</x:v>
      </x:c>
      <x:c r="I6658" s="495" t="s">
        <x:v>10339</x:v>
      </x:c>
    </x:row>
    <x:row r="6659" spans="3:9">
      <x:c r="C6659" s="241" t="s">
        <x:v>6257</x:v>
      </x:c>
      <x:c r="D6659" s="240" t="str">
        <x:f t="shared" si="278"/>
        <x:v>Necklace</x:v>
      </x:c>
      <x:c r="E6659" s="240">
        <x:v>1</x:v>
      </x:c>
      <x:c r="F6659" s="280" t="s">
        <x:v>4564</x:v>
      </x:c>
      <x:c r="G6659" s="281" t="str">
        <x:f>IF(MID(F6659,LEN(F6659)-2,1)="1","Earring",IF(MID(F6659,LEN(F6659)-2,1)="2","Necklace",IF(MID(F6659,LEN(F6659)-2,1)="3","Bracelet",IF(MID(F6659,LEN(F6659)-2,1)="4","Ring",IF(MID(F6659,LEN(F6659)-2,1)="5","Anklet","")))))</x:f>
        <x:v>Earring</x:v>
      </x:c>
      <x:c r="H6659" s="281">
        <x:v>1</x:v>
      </x:c>
      <x:c r="I6659" s="495"/>
    </x:row>
    <x:row r="6660" spans="3:9">
      <x:c r="C6660" s="241" t="s">
        <x:v>4474</x:v>
      </x:c>
      <x:c r="D6660" s="240" t="str">
        <x:f t="shared" si="278"/>
        <x:v>Ring</x:v>
      </x:c>
      <x:c r="E6660" s="240">
        <x:v>1</x:v>
      </x:c>
      <x:c r="F6660" s="241" t="s">
        <x:v>8940</x:v>
      </x:c>
      <x:c r="G6660" s="240" t="str">
        <x:f>IF(MID(F6660,LEN(F6660)-2,1)="1","Earring",IF(MID(F6660,LEN(F6660)-2,1)="2","Necklace",IF(MID(F6660,LEN(F6660)-2,1)="3","Bracelet",IF(MID(F6660,LEN(F6660)-2,1)="4","Ring",IF(MID(F6660,LEN(F6660)-2,1)="5","Anklet","")))))</x:f>
        <x:v>Earring</x:v>
      </x:c>
      <x:c r="H6660" s="240">
        <x:v>1</x:v>
      </x:c>
      <x:c r="I6660" s="495"/>
    </x:row>
    <x:row r="6661" spans="3:9">
      <x:c r="C6661" s="241" t="s">
        <x:v>9215</x:v>
      </x:c>
      <x:c r="D6661" s="240" t="str">
        <x:f t="shared" si="278"/>
        <x:v>Ring</x:v>
      </x:c>
      <x:c r="E6661" s="240">
        <x:v>1</x:v>
      </x:c>
      <x:c r="F6661" s="241" t="s">
        <x:v>8939</x:v>
      </x:c>
      <x:c r="G6661" s="240" t="str">
        <x:f>IF(MID(F6661,LEN(F6661)-2,1)="1","Earring",IF(MID(F6661,LEN(F6661)-2,1)="2","Necklace",IF(MID(F6661,LEN(F6661)-2,1)="3","Bracelet",IF(MID(F6661,LEN(F6661)-2,1)="4","Ring",IF(MID(F6661,LEN(F6661)-2,1)="5","Anklet","")))))</x:f>
        <x:v>Earring</x:v>
      </x:c>
      <x:c r="H6661" s="240">
        <x:v>1</x:v>
      </x:c>
      <x:c r="I6661" s="495"/>
    </x:row>
    <x:row r="6662" spans="3:9">
      <x:c r="C6662" s="241" t="s">
        <x:v>8130</x:v>
      </x:c>
      <x:c r="D6662" s="240" t="str">
        <x:f t="shared" si="278"/>
        <x:v>Ring</x:v>
      </x:c>
      <x:c r="E6662" s="240">
        <x:v>1</x:v>
      </x:c>
      <x:c r="F6662" s="241" t="s">
        <x:v>1987</x:v>
      </x:c>
      <x:c r="G6662" s="240" t="str">
        <x:f>IF(MID(F6662,LEN(F6662)-2,1)="1","Earring",IF(MID(F6662,LEN(F6662)-2,1)="2","Necklace",IF(MID(F6662,LEN(F6662)-2,1)="3","Bracelet",IF(MID(F6662,LEN(F6662)-2,1)="4","Ring",IF(MID(F6662,LEN(F6662)-2,1)="5","Anklet","")))))</x:f>
        <x:v>Earring</x:v>
      </x:c>
      <x:c r="H6662" s="240">
        <x:v>1</x:v>
      </x:c>
      <x:c r="I6662" s="495"/>
    </x:row>
    <x:row r="6663" spans="3:9">
      <x:c r="C6663" s="241" t="s">
        <x:v>6255</x:v>
      </x:c>
      <x:c r="D6663" s="240" t="str">
        <x:f t="shared" si="278"/>
        <x:v>Ring</x:v>
      </x:c>
      <x:c r="E6663" s="240">
        <x:v>1</x:v>
      </x:c>
      <x:c r="F6663" s="241" t="s">
        <x:v>6316</x:v>
      </x:c>
      <x:c r="G6663" s="240" t="s">
        <x:v>9210</x:v>
      </x:c>
      <x:c r="H6663" s="240">
        <x:v>1</x:v>
      </x:c>
      <x:c r="I6663" s="495" t="s">
        <x:v>10339</x:v>
      </x:c>
    </x:row>
    <x:row r="6664" spans="1:5">
      <x:c r="A6664" s="232">
        <x:v>46180</x:v>
      </x:c>
      <x:c r="B6664" s="499" t="s">
        <x:v>10367</x:v>
      </x:c>
      <x:c r="E6664" s="240">
        <x:f>SUM(E6649:E6663)</x:f>
        <x:v>15</x:v>
      </x:c>
    </x:row>
    <x:row r="6665" spans="1:5">
      <x:c r="A6665" s="232">
        <x:v>46181</x:v>
      </x:c>
      <x:c r="B6665" s="499" t="s">
        <x:v>10315</x:v>
      </x:c>
      <x:c r="C6665" s="241" t="s">
        <x:v>2668</x:v>
      </x:c>
      <x:c r="D6665" s="240" t="str">
        <x:f t="shared" ref="D6665:D6675" si="279">IF(MID(C6665,LEN(C6665)-2,1)="1","Earring",IF(MID(C6665,LEN(C6665)-2,1)="2","Necklace",IF(MID(C6665,LEN(C6665)-2,1)="3","Bracelet",IF(MID(C6665,LEN(C6665)-2,1)="4","Ring",IF(MID(C6665,LEN(C6665)-2,1)="5","Anklet","")))))</x:f>
        <x:v>Bracelet</x:v>
      </x:c>
      <x:c r="E6665" s="240">
        <x:v>1</x:v>
      </x:c>
    </x:row>
    <x:row r="6666" spans="3:5">
      <x:c r="C6666" s="241" t="s">
        <x:v>2064</x:v>
      </x:c>
      <x:c r="D6666" s="240" t="str">
        <x:f t="shared" si="279"/>
        <x:v>Bracelet</x:v>
      </x:c>
      <x:c r="E6666" s="240">
        <x:v>1</x:v>
      </x:c>
    </x:row>
    <x:row r="6667" spans="3:5">
      <x:c r="C6667" s="241" t="s">
        <x:v>6168</x:v>
      </x:c>
      <x:c r="D6667" s="240" t="str">
        <x:f t="shared" si="279"/>
        <x:v>Bracelet</x:v>
      </x:c>
      <x:c r="E6667" s="240">
        <x:v>1</x:v>
      </x:c>
    </x:row>
    <x:row r="6668" spans="3:5">
      <x:c r="C6668" s="241" t="s">
        <x:v>9187</x:v>
      </x:c>
      <x:c r="D6668" s="240" t="str">
        <x:f t="shared" si="279"/>
        <x:v>Bracelet</x:v>
      </x:c>
      <x:c r="E6668" s="240">
        <x:v>1</x:v>
      </x:c>
    </x:row>
    <x:row r="6669" spans="3:5">
      <x:c r="C6669" s="241" t="s">
        <x:v>4363</x:v>
      </x:c>
      <x:c r="D6669" s="240" t="str">
        <x:f t="shared" si="279"/>
        <x:v>Bracelet</x:v>
      </x:c>
      <x:c r="E6669" s="240">
        <x:v>1</x:v>
      </x:c>
    </x:row>
    <x:row r="6670" spans="3:5">
      <x:c r="C6670" s="241" t="s">
        <x:v>6022</x:v>
      </x:c>
      <x:c r="D6670" s="240" t="str">
        <x:f t="shared" si="279"/>
        <x:v>Earring</x:v>
      </x:c>
      <x:c r="E6670" s="240">
        <x:v>1</x:v>
      </x:c>
    </x:row>
    <x:row r="6671" spans="3:5">
      <x:c r="C6671" s="241" t="s">
        <x:v>2150</x:v>
      </x:c>
      <x:c r="D6671" s="240" t="str">
        <x:f t="shared" si="279"/>
        <x:v>Earring</x:v>
      </x:c>
      <x:c r="E6671" s="240">
        <x:v>1</x:v>
      </x:c>
    </x:row>
    <x:row r="6672" spans="3:5">
      <x:c r="C6672" s="241" t="s">
        <x:v>6180</x:v>
      </x:c>
      <x:c r="D6672" s="240" t="str">
        <x:f t="shared" si="279"/>
        <x:v>Earring</x:v>
      </x:c>
      <x:c r="E6672" s="240">
        <x:v>1</x:v>
      </x:c>
    </x:row>
    <x:row r="6673" spans="3:5">
      <x:c r="C6673" s="241" t="s">
        <x:v>6111</x:v>
      </x:c>
      <x:c r="D6673" s="240" t="str">
        <x:f t="shared" si="279"/>
        <x:v>Earring</x:v>
      </x:c>
      <x:c r="E6673" s="240">
        <x:v>1</x:v>
      </x:c>
    </x:row>
    <x:row r="6674" spans="3:5">
      <x:c r="C6674" s="241" t="s">
        <x:v>6235</x:v>
      </x:c>
      <x:c r="D6674" s="240" t="str">
        <x:f t="shared" si="279"/>
        <x:v>Necklace</x:v>
      </x:c>
      <x:c r="E6674" s="240">
        <x:v>1</x:v>
      </x:c>
    </x:row>
    <x:row r="6675" spans="3:5">
      <x:c r="C6675" s="241" t="s">
        <x:v>9276</x:v>
      </x:c>
      <x:c r="D6675" s="240" t="str">
        <x:f t="shared" si="279"/>
        <x:v>Necklace</x:v>
      </x:c>
      <x:c r="E6675" s="240">
        <x:v>1</x:v>
      </x:c>
    </x:row>
    <x:row r="6676" spans="3:5">
      <x:c r="C6676" s="241" t="s">
        <x:v>11169</x:v>
      </x:c>
      <x:c r="D6676" s="240" t="s">
        <x:v>7479</x:v>
      </x:c>
      <x:c r="E6676" s="240">
        <x:v>1</x:v>
      </x:c>
    </x:row>
    <x:row r="6677" spans="1:5">
      <x:c r="A6677" s="232">
        <x:v>46181</x:v>
      </x:c>
      <x:c r="B6677" s="499" t="s">
        <x:v>10315</x:v>
      </x:c>
      <x:c r="E6677" s="240">
        <x:f>SUM(E6665:E6676)</x:f>
        <x:v>12</x:v>
      </x:c>
    </x:row>
    <x:row r="6678" spans="1:5">
      <x:c r="A6678" s="232">
        <x:v>46182</x:v>
      </x:c>
      <x:c r="B6678" s="499" t="s">
        <x:v>10377</x:v>
      </x:c>
      <x:c r="C6678" s="241" t="s">
        <x:v>4543</x:v>
      </x:c>
      <x:c r="D6678" s="240" t="str">
        <x:f>IF(MID(C6678,LEN(C6678)-2,1)="1","Earring",IF(MID(C6678,LEN(C6678)-2,1)="2","Necklace",IF(MID(C6678,LEN(C6678)-2,1)="3","Bracelet",IF(MID(C6678,LEN(C6678)-2,1)="4","Ring",IF(MID(C6678,LEN(C6678)-2,1)="5","Anklet","")))))</x:f>
        <x:v>Anklet</x:v>
      </x:c>
      <x:c r="E6678" s="240">
        <x:v>1</x:v>
      </x:c>
    </x:row>
    <x:row r="6679" spans="3:5">
      <x:c r="C6679" s="241" t="s">
        <x:v>9011</x:v>
      </x:c>
      <x:c r="D6679" s="240" t="str">
        <x:f>IF(MID(C6679,LEN(C6679)-2,1)="1","Earring",IF(MID(C6679,LEN(C6679)-2,1)="2","Necklace",IF(MID(C6679,LEN(C6679)-2,1)="3","Bracelet",IF(MID(C6679,LEN(C6679)-2,1)="4","Ring",IF(MID(C6679,LEN(C6679)-2,1)="5","Anklet","")))))</x:f>
        <x:v>Bracelet</x:v>
      </x:c>
      <x:c r="E6679" s="240">
        <x:v>1</x:v>
      </x:c>
    </x:row>
    <x:row r="6680" spans="3:5">
      <x:c r="C6680" s="241" t="s">
        <x:v>9104</x:v>
      </x:c>
      <x:c r="D6680" s="240" t="str">
        <x:f>IF(MID(C6680,LEN(C6680)-2,1)="1","Earring",IF(MID(C6680,LEN(C6680)-2,1)="2","Necklace",IF(MID(C6680,LEN(C6680)-2,1)="3","Bracelet",IF(MID(C6680,LEN(C6680)-2,1)="4","Ring",IF(MID(C6680,LEN(C6680)-2,1)="5","Anklet","")))))</x:f>
        <x:v>Bracelet</x:v>
      </x:c>
      <x:c r="E6680" s="240">
        <x:v>2</x:v>
      </x:c>
    </x:row>
    <x:row r="6681" spans="3:5">
      <x:c r="C6681" s="241" t="s">
        <x:v>11594</x:v>
      </x:c>
      <x:c r="D6681" s="240" t="s">
        <x:v>2124</x:v>
      </x:c>
      <x:c r="E6681" s="240">
        <x:v>1</x:v>
      </x:c>
    </x:row>
    <x:row r="6682" spans="3:5">
      <x:c r="C6682" s="241" t="s">
        <x:v>12190</x:v>
      </x:c>
      <x:c r="D6682" s="240" t="s">
        <x:v>2124</x:v>
      </x:c>
      <x:c r="E6682" s="240">
        <x:v>1</x:v>
      </x:c>
    </x:row>
    <x:row r="6683" spans="3:5">
      <x:c r="C6683" s="241" t="s">
        <x:v>6297</x:v>
      </x:c>
      <x:c r="D6683" s="240" t="str">
        <x:f>IF(MID(C6683,LEN(C6683)-2,1)="1","Earring",IF(MID(C6683,LEN(C6683)-2,1)="2","Necklace",IF(MID(C6683,LEN(C6683)-2,1)="3","Bracelet",IF(MID(C6683,LEN(C6683)-2,1)="4","Ring",IF(MID(C6683,LEN(C6683)-2,1)="5","Anklet","")))))</x:f>
        <x:v>Necklace</x:v>
      </x:c>
      <x:c r="E6683" s="240">
        <x:v>1</x:v>
      </x:c>
    </x:row>
    <x:row r="6684" spans="3:5">
      <x:c r="C6684" s="241" t="s">
        <x:v>6189</x:v>
      </x:c>
      <x:c r="D6684" s="240" t="str">
        <x:f t="shared" ref="D6684:D6691" si="280">IF(MID(C6684,LEN(C6684)-2,1)="1","Earring",IF(MID(C6684,LEN(C6684)-2,1)="2","Necklace",IF(MID(C6684,LEN(C6684)-2,1)="3","Bracelet",IF(MID(C6684,LEN(C6684)-2,1)="4","Ring",IF(MID(C6684,LEN(C6684)-2,1)="5","Anklet","")))))</x:f>
        <x:v>Necklace</x:v>
      </x:c>
      <x:c r="E6684" s="240">
        <x:v>1</x:v>
      </x:c>
    </x:row>
    <x:row r="6685" spans="3:5">
      <x:c r="C6685" s="241" t="s">
        <x:v>8920</x:v>
      </x:c>
      <x:c r="D6685" s="240" t="str">
        <x:f t="shared" si="280"/>
        <x:v>Necklace</x:v>
      </x:c>
      <x:c r="E6685" s="240">
        <x:v>1</x:v>
      </x:c>
    </x:row>
    <x:row r="6686" spans="3:5">
      <x:c r="C6686" s="241" t="s">
        <x:v>8392</x:v>
      </x:c>
      <x:c r="D6686" s="240" t="str">
        <x:f t="shared" si="280"/>
        <x:v>Necklace</x:v>
      </x:c>
      <x:c r="E6686" s="240">
        <x:v>1</x:v>
      </x:c>
    </x:row>
    <x:row r="6687" spans="3:5">
      <x:c r="C6687" s="241" t="s">
        <x:v>2085</x:v>
      </x:c>
      <x:c r="D6687" s="240" t="str">
        <x:f t="shared" si="280"/>
        <x:v>Ring</x:v>
      </x:c>
      <x:c r="E6687" s="240">
        <x:v>1</x:v>
      </x:c>
    </x:row>
    <x:row r="6688" spans="3:5">
      <x:c r="C6688" s="241" t="s">
        <x:v>8503</x:v>
      </x:c>
      <x:c r="D6688" s="240" t="str">
        <x:f t="shared" si="280"/>
        <x:v>Ring</x:v>
      </x:c>
      <x:c r="E6688" s="240">
        <x:v>1</x:v>
      </x:c>
    </x:row>
    <x:row r="6689" spans="3:5">
      <x:c r="C6689" s="241" t="s">
        <x:v>4533</x:v>
      </x:c>
      <x:c r="D6689" s="240" t="str">
        <x:f t="shared" si="280"/>
        <x:v>Ring</x:v>
      </x:c>
      <x:c r="E6689" s="240">
        <x:v>1</x:v>
      </x:c>
    </x:row>
    <x:row r="6690" spans="3:5">
      <x:c r="C6690" s="241" t="s">
        <x:v>9036</x:v>
      </x:c>
      <x:c r="D6690" s="240" t="str">
        <x:f t="shared" si="280"/>
        <x:v>Ring</x:v>
      </x:c>
      <x:c r="E6690" s="240">
        <x:v>1</x:v>
      </x:c>
    </x:row>
    <x:row r="6691" spans="3:5">
      <x:c r="C6691" s="241" t="s">
        <x:v>4607</x:v>
      </x:c>
      <x:c r="D6691" s="240" t="str">
        <x:f t="shared" si="280"/>
        <x:v>Ring</x:v>
      </x:c>
      <x:c r="E6691" s="240">
        <x:v>1</x:v>
      </x:c>
    </x:row>
    <x:row r="6692" spans="1:5">
      <x:c r="A6692" s="232">
        <x:v>46182</x:v>
      </x:c>
      <x:c r="B6692" s="499" t="s">
        <x:v>10377</x:v>
      </x:c>
      <x:c r="E6692" s="240">
        <x:f>SUM(E6678:E6691)</x:f>
        <x:v>15</x:v>
      </x:c>
    </x:row>
    <x:row r="6693" spans="1:5">
      <x:c r="A6693" s="232">
        <x:v>46183</x:v>
      </x:c>
      <x:c r="B6693" s="499" t="s">
        <x:v>10352</x:v>
      </x:c>
      <x:c r="C6693" s="241" t="s">
        <x:v>4563</x:v>
      </x:c>
      <x:c r="D6693" s="240" t="s">
        <x:v>4007</x:v>
      </x:c>
      <x:c r="E6693" s="240">
        <x:v>1</x:v>
      </x:c>
    </x:row>
    <x:row r="6694" spans="3:5">
      <x:c r="C6694" s="241" t="s">
        <x:v>4601</x:v>
      </x:c>
      <x:c r="D6694" s="240" t="s">
        <x:v>9160</x:v>
      </x:c>
      <x:c r="E6694" s="240">
        <x:v>1</x:v>
      </x:c>
    </x:row>
    <x:row r="6695" spans="3:5">
      <x:c r="C6695" s="241" t="s">
        <x:v>4378</x:v>
      </x:c>
      <x:c r="D6695" s="240" t="str">
        <x:f t="shared" ref="D6695:D6698" si="281">IF(MID(C6695,LEN(C6695)-2,1)="1","Earring",IF(MID(C6695,LEN(C6695)-2,1)="2","Necklace",IF(MID(C6695,LEN(C6695)-2,1)="3","Bracelet",IF(MID(C6695,LEN(C6695)-2,1)="4","Ring",IF(MID(C6695,LEN(C6695)-2,1)="5","Anklet","")))))</x:f>
        <x:v>Earring</x:v>
      </x:c>
      <x:c r="E6695" s="240">
        <x:v>1</x:v>
      </x:c>
    </x:row>
    <x:row r="6696" spans="3:5">
      <x:c r="C6696" s="241" t="s">
        <x:v>1933</x:v>
      </x:c>
      <x:c r="D6696" s="240" t="str">
        <x:f t="shared" si="281"/>
        <x:v>Earring</x:v>
      </x:c>
      <x:c r="E6696" s="240">
        <x:v>1</x:v>
      </x:c>
    </x:row>
    <x:row r="6697" spans="3:5">
      <x:c r="C6697" s="241" t="s">
        <x:v>6111</x:v>
      </x:c>
      <x:c r="D6697" s="240" t="str">
        <x:f t="shared" si="281"/>
        <x:v>Earring</x:v>
      </x:c>
      <x:c r="E6697" s="240">
        <x:v>1</x:v>
      </x:c>
    </x:row>
    <x:row r="6698" spans="3:5">
      <x:c r="C6698" s="241" t="s">
        <x:v>6202</x:v>
      </x:c>
      <x:c r="D6698" s="240" t="str">
        <x:f t="shared" si="281"/>
        <x:v>Earring</x:v>
      </x:c>
      <x:c r="E6698" s="240">
        <x:v>1</x:v>
      </x:c>
    </x:row>
    <x:row r="6699" spans="1:5">
      <x:c r="A6699" s="232">
        <x:v>46183</x:v>
      </x:c>
      <x:c r="B6699" s="499" t="s">
        <x:v>10352</x:v>
      </x:c>
      <x:c r="E6699" s="240">
        <x:f>SUM(E6693:E6698)</x:f>
        <x:v>6</x:v>
      </x:c>
    </x:row>
    <x:row r="6700" spans="1:5">
      <x:c r="A6700" s="232">
        <x:v>46184</x:v>
      </x:c>
      <x:c r="B6700" s="499" t="s">
        <x:v>10335</x:v>
      </x:c>
      <x:c r="C6700" s="241" t="s">
        <x:v>11241</x:v>
      </x:c>
      <x:c r="D6700" s="240" t="str">
        <x:f t="shared" ref="D6700:D6709" si="282">IF(MID(C6700,LEN(C6700)-2,1)="1","Earring",IF(MID(C6700,LEN(C6700)-2,1)="2","Necklace",IF(MID(C6700,LEN(C6700)-2,1)="3","Bracelet",IF(MID(C6700,LEN(C6700)-2,1)="4","Ring",IF(MID(C6700,LEN(C6700)-2,1)="5","Anklet","")))))</x:f>
        <x:v>Bracelet</x:v>
      </x:c>
      <x:c r="E6700" s="240">
        <x:v>1</x:v>
      </x:c>
    </x:row>
    <x:row r="6701" spans="3:5">
      <x:c r="C6701" s="241" t="s">
        <x:v>2072</x:v>
      </x:c>
      <x:c r="D6701" s="240" t="str">
        <x:f t="shared" si="282"/>
        <x:v>Earring</x:v>
      </x:c>
      <x:c r="E6701" s="240">
        <x:v>1</x:v>
      </x:c>
    </x:row>
    <x:row r="6702" spans="3:5">
      <x:c r="C6702" s="241" t="s">
        <x:v>6165</x:v>
      </x:c>
      <x:c r="D6702" s="240" t="str">
        <x:f t="shared" si="282"/>
        <x:v>Earring</x:v>
      </x:c>
      <x:c r="E6702" s="240">
        <x:v>1</x:v>
      </x:c>
    </x:row>
    <x:row r="6703" spans="3:5">
      <x:c r="C6703" s="241" t="s">
        <x:v>1987</x:v>
      </x:c>
      <x:c r="D6703" s="240" t="str">
        <x:f t="shared" si="282"/>
        <x:v>Earring</x:v>
      </x:c>
      <x:c r="E6703" s="240">
        <x:v>1</x:v>
      </x:c>
    </x:row>
    <x:row r="6704" spans="3:5">
      <x:c r="C6704" s="241" t="s">
        <x:v>11631</x:v>
      </x:c>
      <x:c r="D6704" s="240" t="str">
        <x:f t="shared" si="282"/>
        <x:v>Necklace</x:v>
      </x:c>
      <x:c r="E6704" s="240">
        <x:v>1</x:v>
      </x:c>
    </x:row>
    <x:row r="6705" spans="3:5">
      <x:c r="C6705" s="241" t="s">
        <x:v>9078</x:v>
      </x:c>
      <x:c r="D6705" s="240" t="str">
        <x:f t="shared" si="282"/>
        <x:v>Necklace</x:v>
      </x:c>
      <x:c r="E6705" s="240">
        <x:v>1</x:v>
      </x:c>
    </x:row>
    <x:row r="6706" spans="3:5">
      <x:c r="C6706" s="241" t="s">
        <x:v>8457</x:v>
      </x:c>
      <x:c r="D6706" s="240" t="str">
        <x:f t="shared" si="282"/>
        <x:v>Necklace</x:v>
      </x:c>
      <x:c r="E6706" s="240">
        <x:v>1</x:v>
      </x:c>
    </x:row>
    <x:row r="6707" spans="3:5">
      <x:c r="C6707" s="241" t="s">
        <x:v>7802</x:v>
      </x:c>
      <x:c r="D6707" s="240" t="str">
        <x:f t="shared" si="282"/>
        <x:v>Necklace</x:v>
      </x:c>
      <x:c r="E6707" s="240">
        <x:v>1</x:v>
      </x:c>
    </x:row>
    <x:row r="6708" spans="3:5">
      <x:c r="C6708" s="241" t="s">
        <x:v>8929</x:v>
      </x:c>
      <x:c r="D6708" s="240" t="str">
        <x:f t="shared" si="282"/>
        <x:v>Necklace</x:v>
      </x:c>
      <x:c r="E6708" s="240">
        <x:v>1</x:v>
      </x:c>
    </x:row>
    <x:row r="6709" spans="3:5">
      <x:c r="C6709" s="241" t="s">
        <x:v>6291</x:v>
      </x:c>
      <x:c r="D6709" s="240" t="str">
        <x:f t="shared" si="282"/>
        <x:v>Necklace</x:v>
      </x:c>
      <x:c r="E6709" s="240">
        <x:v>1</x:v>
      </x:c>
    </x:row>
    <x:row r="6710" spans="1:5">
      <x:c r="A6710" s="232">
        <x:v>46184</x:v>
      </x:c>
      <x:c r="B6710" s="499" t="s">
        <x:v>10335</x:v>
      </x:c>
      <x:c r="E6710" s="240">
        <x:f>SUM(E6700:E6709)</x:f>
        <x:v>10</x:v>
      </x:c>
    </x:row>
    <x:row r="6711" spans="1:5">
      <x:c r="A6711" s="232">
        <x:v>46185</x:v>
      </x:c>
      <x:c r="B6711" s="499" t="s">
        <x:v>10292</x:v>
      </x:c>
      <x:c r="C6711" s="241" t="s">
        <x:v>6185</x:v>
      </x:c>
      <x:c r="D6711" s="240" t="s">
        <x:v>4007</x:v>
      </x:c>
      <x:c r="E6711" s="240">
        <x:v>1</x:v>
      </x:c>
    </x:row>
    <x:row r="6712" spans="3:5">
      <x:c r="C6712" s="241" t="s">
        <x:v>9103</x:v>
      </x:c>
      <x:c r="D6712" s="240" t="s">
        <x:v>4007</x:v>
      </x:c>
      <x:c r="E6712" s="240">
        <x:v>1</x:v>
      </x:c>
    </x:row>
    <x:row r="6713" spans="3:5">
      <x:c r="C6713" s="241" t="s">
        <x:v>6182</x:v>
      </x:c>
      <x:c r="D6713" s="240" t="str">
        <x:f t="shared" ref="D6713:D6730" si="283">IF(MID(C6713,LEN(C6713)-2,1)="1","Earring",IF(MID(C6713,LEN(C6713)-2,1)="2","Necklace",IF(MID(C6713,LEN(C6713)-2,1)="3","Bracelet",IF(MID(C6713,LEN(C6713)-2,1)="4","Ring",IF(MID(C6713,LEN(C6713)-2,1)="5","Anklet","")))))</x:f>
        <x:v>Bracelet</x:v>
      </x:c>
      <x:c r="E6713" s="240">
        <x:v>1</x:v>
      </x:c>
    </x:row>
    <x:row r="6714" spans="3:5">
      <x:c r="C6714" s="241" t="s">
        <x:v>8453</x:v>
      </x:c>
      <x:c r="D6714" s="240" t="str">
        <x:f t="shared" si="283"/>
        <x:v>Bracelet</x:v>
      </x:c>
      <x:c r="E6714" s="240">
        <x:v>1</x:v>
      </x:c>
    </x:row>
    <x:row r="6715" spans="3:5">
      <x:c r="C6715" s="241" t="s">
        <x:v>6150</x:v>
      </x:c>
      <x:c r="D6715" s="240" t="str">
        <x:f t="shared" si="283"/>
        <x:v>Bracelet</x:v>
      </x:c>
      <x:c r="E6715" s="240">
        <x:v>1</x:v>
      </x:c>
    </x:row>
    <x:row r="6716" spans="3:5">
      <x:c r="C6716" s="241" t="s">
        <x:v>11668</x:v>
      </x:c>
      <x:c r="D6716" s="240" t="str">
        <x:f t="shared" si="283"/>
        <x:v>Earring</x:v>
      </x:c>
      <x:c r="E6716" s="240">
        <x:v>1</x:v>
      </x:c>
    </x:row>
    <x:row r="6717" spans="3:5">
      <x:c r="C6717" s="241" t="s">
        <x:v>4439</x:v>
      </x:c>
      <x:c r="D6717" s="240" t="str">
        <x:f t="shared" si="283"/>
        <x:v>Earring</x:v>
      </x:c>
      <x:c r="E6717" s="240">
        <x:v>1</x:v>
      </x:c>
    </x:row>
    <x:row r="6718" spans="3:5">
      <x:c r="C6718" s="241" t="s">
        <x:v>5984</x:v>
      </x:c>
      <x:c r="D6718" s="240" t="str">
        <x:f t="shared" si="283"/>
        <x:v>Earring</x:v>
      </x:c>
      <x:c r="E6718" s="240">
        <x:v>1</x:v>
      </x:c>
    </x:row>
    <x:row r="6719" spans="3:5">
      <x:c r="C6719" s="241" t="s">
        <x:v>6111</x:v>
      </x:c>
      <x:c r="D6719" s="240" t="str">
        <x:f t="shared" si="283"/>
        <x:v>Earring</x:v>
      </x:c>
      <x:c r="E6719" s="240">
        <x:v>2</x:v>
      </x:c>
    </x:row>
    <x:row r="6720" spans="3:5">
      <x:c r="C6720" s="241" t="s">
        <x:v>8994</x:v>
      </x:c>
      <x:c r="D6720" s="240" t="str">
        <x:f t="shared" si="283"/>
        <x:v>Necklace</x:v>
      </x:c>
      <x:c r="E6720" s="240">
        <x:v>1</x:v>
      </x:c>
    </x:row>
    <x:row r="6721" spans="3:5">
      <x:c r="C6721" s="241" t="s">
        <x:v>8515</x:v>
      </x:c>
      <x:c r="D6721" s="240" t="str">
        <x:f t="shared" si="283"/>
        <x:v>Necklace</x:v>
      </x:c>
      <x:c r="E6721" s="240">
        <x:v>1</x:v>
      </x:c>
    </x:row>
    <x:row r="6722" spans="3:5">
      <x:c r="C6722" s="241" t="s">
        <x:v>8457</x:v>
      </x:c>
      <x:c r="D6722" s="240" t="str">
        <x:f t="shared" si="283"/>
        <x:v>Necklace</x:v>
      </x:c>
      <x:c r="E6722" s="240">
        <x:v>1</x:v>
      </x:c>
    </x:row>
    <x:row r="6723" spans="3:5">
      <x:c r="C6723" s="241" t="s">
        <x:v>4350</x:v>
      </x:c>
      <x:c r="D6723" s="240" t="str">
        <x:f t="shared" si="283"/>
        <x:v>Necklace</x:v>
      </x:c>
      <x:c r="E6723" s="240">
        <x:v>1</x:v>
      </x:c>
    </x:row>
    <x:row r="6724" spans="3:5">
      <x:c r="C6724" s="241" t="s">
        <x:v>6291</x:v>
      </x:c>
      <x:c r="D6724" s="240" t="str">
        <x:f t="shared" si="283"/>
        <x:v>Necklace</x:v>
      </x:c>
      <x:c r="E6724" s="240">
        <x:v>1</x:v>
      </x:c>
    </x:row>
    <x:row r="6725" spans="3:5">
      <x:c r="C6725" s="241" t="s">
        <x:v>8392</x:v>
      </x:c>
      <x:c r="D6725" s="240" t="str">
        <x:f t="shared" si="283"/>
        <x:v>Necklace</x:v>
      </x:c>
      <x:c r="E6725" s="240">
        <x:v>1</x:v>
      </x:c>
    </x:row>
    <x:row r="6726" spans="3:5">
      <x:c r="C6726" s="241" t="s">
        <x:v>9240</x:v>
      </x:c>
      <x:c r="D6726" s="240" t="str">
        <x:f t="shared" si="283"/>
        <x:v>Ring</x:v>
      </x:c>
      <x:c r="E6726" s="240">
        <x:v>1</x:v>
      </x:c>
    </x:row>
    <x:row r="6727" spans="3:5">
      <x:c r="C6727" s="241" t="s">
        <x:v>6218</x:v>
      </x:c>
      <x:c r="D6727" s="240" t="str">
        <x:f t="shared" si="283"/>
        <x:v>Ring</x:v>
      </x:c>
      <x:c r="E6727" s="240">
        <x:v>1</x:v>
      </x:c>
    </x:row>
    <x:row r="6728" spans="3:5">
      <x:c r="C6728" s="241" t="s">
        <x:v>11904</x:v>
      </x:c>
      <x:c r="D6728" s="240" t="str">
        <x:f t="shared" si="283"/>
        <x:v>Ring</x:v>
      </x:c>
      <x:c r="E6728" s="240">
        <x:v>1</x:v>
      </x:c>
    </x:row>
    <x:row r="6729" spans="3:5">
      <x:c r="C6729" s="241" t="s">
        <x:v>8023</x:v>
      </x:c>
      <x:c r="D6729" s="240" t="str">
        <x:f t="shared" si="283"/>
        <x:v>Ring</x:v>
      </x:c>
      <x:c r="E6729" s="240">
        <x:v>1</x:v>
      </x:c>
    </x:row>
    <x:row r="6730" spans="3:5">
      <x:c r="C6730" s="241" t="s">
        <x:v>9072</x:v>
      </x:c>
      <x:c r="D6730" s="240" t="str">
        <x:f t="shared" si="283"/>
        <x:v>Ring</x:v>
      </x:c>
      <x:c r="E6730" s="240">
        <x:v>1</x:v>
      </x:c>
    </x:row>
    <x:row r="6731" spans="1:5">
      <x:c r="A6731" s="232">
        <x:v>46185</x:v>
      </x:c>
      <x:c r="B6731" s="499" t="s">
        <x:v>10292</x:v>
      </x:c>
      <x:c r="E6731" s="240">
        <x:f>SUM(E6711:E6730)</x:f>
        <x:v>21</x:v>
      </x:c>
    </x:row>
    <x:row r="6732" spans="1:5">
      <x:c r="A6732" s="232">
        <x:v>46186</x:v>
      </x:c>
      <x:c r="B6732" s="499" t="s">
        <x:v>10312</x:v>
      </x:c>
      <x:c r="C6732" s="241" t="s">
        <x:v>7678</x:v>
      </x:c>
      <x:c r="D6732" s="240" t="s">
        <x:v>4007</x:v>
      </x:c>
      <x:c r="E6732" s="240">
        <x:v>1</x:v>
      </x:c>
    </x:row>
    <x:row r="6733" spans="3:5">
      <x:c r="C6733" s="241" t="s">
        <x:v>2099</x:v>
      </x:c>
      <x:c r="D6733" s="240" t="str">
        <x:f>IF(MID(C6733,LEN(C6733)-2,1)="1","Earring",IF(MID(C6733,LEN(C6733)-2,1)="2","Necklace",IF(MID(C6733,LEN(C6733)-2,1)="3","Bracelet",IF(MID(C6733,LEN(C6733)-2,1)="4","Ring",IF(MID(C6733,LEN(C6733)-2,1)="5","Anklet","")))))</x:f>
        <x:v>Bracelet</x:v>
      </x:c>
      <x:c r="E6733" s="240">
        <x:v>1</x:v>
      </x:c>
    </x:row>
    <x:row r="6734" spans="3:5">
      <x:c r="C6734" s="241" t="s">
        <x:v>4586</x:v>
      </x:c>
      <x:c r="D6734" s="240" t="str">
        <x:f t="shared" ref="D6734:D6741" si="284">IF(MID(C6734,LEN(C6734)-2,1)="1","Earring",IF(MID(C6734,LEN(C6734)-2,1)="2","Necklace",IF(MID(C6734,LEN(C6734)-2,1)="3","Bracelet",IF(MID(C6734,LEN(C6734)-2,1)="4","Ring",IF(MID(C6734,LEN(C6734)-2,1)="5","Anklet","")))))</x:f>
        <x:v>Earring</x:v>
      </x:c>
      <x:c r="E6734" s="240">
        <x:v>1</x:v>
      </x:c>
    </x:row>
    <x:row r="6735" spans="3:5">
      <x:c r="C6735" s="241" t="s">
        <x:v>11138</x:v>
      </x:c>
      <x:c r="D6735" s="240" t="str">
        <x:f t="shared" si="284"/>
        <x:v>Earring</x:v>
      </x:c>
      <x:c r="E6735" s="240">
        <x:v>1</x:v>
      </x:c>
    </x:row>
    <x:row r="6736" spans="3:5">
      <x:c r="C6736" s="241" t="s">
        <x:v>5468</x:v>
      </x:c>
      <x:c r="D6736" s="240" t="str">
        <x:f t="shared" si="284"/>
        <x:v>Earring</x:v>
      </x:c>
      <x:c r="E6736" s="240">
        <x:v>1</x:v>
      </x:c>
    </x:row>
    <x:row r="6737" spans="3:5">
      <x:c r="C6737" s="241" t="s">
        <x:v>8928</x:v>
      </x:c>
      <x:c r="D6737" s="240" t="str">
        <x:f t="shared" si="284"/>
        <x:v>Earring</x:v>
      </x:c>
      <x:c r="E6737" s="240">
        <x:v>1</x:v>
      </x:c>
    </x:row>
    <x:row r="6738" spans="3:5">
      <x:c r="C6738" s="241" t="s">
        <x:v>4378</x:v>
      </x:c>
      <x:c r="D6738" s="240" t="str">
        <x:f t="shared" si="284"/>
        <x:v>Earring</x:v>
      </x:c>
      <x:c r="E6738" s="240">
        <x:v>1</x:v>
      </x:c>
    </x:row>
    <x:row r="6739" spans="3:5">
      <x:c r="C6739" s="241" t="s">
        <x:v>8529</x:v>
      </x:c>
      <x:c r="D6739" s="240" t="str">
        <x:f t="shared" si="284"/>
        <x:v>Earring</x:v>
      </x:c>
      <x:c r="E6739" s="240">
        <x:v>1</x:v>
      </x:c>
    </x:row>
    <x:row r="6740" spans="3:5">
      <x:c r="C6740" s="241" t="s">
        <x:v>6132</x:v>
      </x:c>
      <x:c r="D6740" s="240" t="str">
        <x:f t="shared" si="284"/>
        <x:v>Necklace</x:v>
      </x:c>
      <x:c r="E6740" s="240">
        <x:v>1</x:v>
      </x:c>
    </x:row>
    <x:row r="6741" spans="3:5">
      <x:c r="C6741" s="241" t="s">
        <x:v>7972</x:v>
      </x:c>
      <x:c r="D6741" s="240" t="str">
        <x:f t="shared" si="284"/>
        <x:v>Necklace</x:v>
      </x:c>
      <x:c r="E6741" s="240">
        <x:v>1</x:v>
      </x:c>
    </x:row>
    <x:row r="6742" spans="1:5">
      <x:c r="A6742" s="232">
        <x:v>46186</x:v>
      </x:c>
      <x:c r="B6742" s="499" t="s">
        <x:v>10312</x:v>
      </x:c>
      <x:c r="E6742" s="240">
        <x:f>SUM(E6732:E6741)</x:f>
        <x:v>10</x:v>
      </x:c>
    </x:row>
    <x:row r="6743" spans="1:5">
      <x:c r="A6743" s="232">
        <x:v>46187</x:v>
      </x:c>
      <x:c r="B6743" s="499" t="s">
        <x:v>10367</x:v>
      </x:c>
      <x:c r="C6743" s="241" t="s">
        <x:v>2586</x:v>
      </x:c>
      <x:c r="D6743" s="240" t="s">
        <x:v>4007</x:v>
      </x:c>
      <x:c r="E6743" s="240">
        <x:v>2</x:v>
      </x:c>
    </x:row>
    <x:row r="6744" spans="3:5">
      <x:c r="C6744" s="241" t="s">
        <x:v>2093</x:v>
      </x:c>
      <x:c r="D6744" s="240" t="s">
        <x:v>4007</x:v>
      </x:c>
      <x:c r="E6744" s="240">
        <x:v>1</x:v>
      </x:c>
    </x:row>
    <x:row r="6745" spans="3:5">
      <x:c r="C6745" s="241" t="s">
        <x:v>2479</x:v>
      </x:c>
      <x:c r="D6745" s="240" t="s">
        <x:v>9160</x:v>
      </x:c>
      <x:c r="E6745" s="240">
        <x:v>1</x:v>
      </x:c>
    </x:row>
    <x:row r="6746" spans="3:5">
      <x:c r="C6746" s="241" t="s">
        <x:v>11448</x:v>
      </x:c>
      <x:c r="D6746" s="240" t="str">
        <x:f>IF(MID(C6746,LEN(C6746)-2,1)="1","Earring",IF(MID(C6746,LEN(C6746)-2,1)="2","Necklace",IF(MID(C6746,LEN(C6746)-2,1)="3","Bracelet",IF(MID(C6746,LEN(C6746)-2,1)="4","Ring",IF(MID(C6746,LEN(C6746)-2,1)="5","Anklet","")))))</x:f>
        <x:v>Bracelet</x:v>
      </x:c>
      <x:c r="E6746" s="240">
        <x:v>1</x:v>
      </x:c>
    </x:row>
    <x:row r="6747" spans="3:5">
      <x:c r="C6747" s="241" t="s">
        <x:v>4419</x:v>
      </x:c>
      <x:c r="D6747" s="240" t="str">
        <x:f t="shared" ref="D6747:D6754" si="285">IF(MID(C6747,LEN(C6747)-2,1)="1","Earring",IF(MID(C6747,LEN(C6747)-2,1)="2","Necklace",IF(MID(C6747,LEN(C6747)-2,1)="3","Bracelet",IF(MID(C6747,LEN(C6747)-2,1)="4","Ring",IF(MID(C6747,LEN(C6747)-2,1)="5","Anklet","")))))</x:f>
        <x:v>Bracelet</x:v>
      </x:c>
      <x:c r="E6747" s="240">
        <x:v>1</x:v>
      </x:c>
    </x:row>
    <x:row r="6748" spans="3:5">
      <x:c r="C6748" s="241" t="s">
        <x:v>4542</x:v>
      </x:c>
      <x:c r="D6748" s="240" t="str">
        <x:f t="shared" si="285"/>
        <x:v>Bracelet</x:v>
      </x:c>
      <x:c r="E6748" s="240">
        <x:v>1</x:v>
      </x:c>
    </x:row>
    <x:row r="6749" spans="3:5">
      <x:c r="C6749" s="241" t="s">
        <x:v>1987</x:v>
      </x:c>
      <x:c r="D6749" s="240" t="str">
        <x:f t="shared" si="285"/>
        <x:v>Earring</x:v>
      </x:c>
      <x:c r="E6749" s="240">
        <x:v>1</x:v>
      </x:c>
    </x:row>
    <x:row r="6750" spans="3:5">
      <x:c r="C6750" s="241" t="s">
        <x:v>4478</x:v>
      </x:c>
      <x:c r="D6750" s="240" t="str">
        <x:f t="shared" si="285"/>
        <x:v>Necklace</x:v>
      </x:c>
      <x:c r="E6750" s="240">
        <x:v>1</x:v>
      </x:c>
    </x:row>
    <x:row r="6751" spans="3:5">
      <x:c r="C6751" s="241" t="s">
        <x:v>8474</x:v>
      </x:c>
      <x:c r="D6751" s="240" t="str">
        <x:f t="shared" si="285"/>
        <x:v>Ring</x:v>
      </x:c>
      <x:c r="E6751" s="240">
        <x:v>1</x:v>
      </x:c>
    </x:row>
    <x:row r="6752" spans="3:5">
      <x:c r="C6752" s="241" t="s">
        <x:v>6148</x:v>
      </x:c>
      <x:c r="D6752" s="240" t="str">
        <x:f t="shared" si="285"/>
        <x:v>Ring</x:v>
      </x:c>
      <x:c r="E6752" s="240">
        <x:v>1</x:v>
      </x:c>
    </x:row>
    <x:row r="6753" spans="3:5">
      <x:c r="C6753" s="241" t="s">
        <x:v>6146</x:v>
      </x:c>
      <x:c r="D6753" s="240" t="str">
        <x:f t="shared" si="285"/>
        <x:v>Ring</x:v>
      </x:c>
      <x:c r="E6753" s="240">
        <x:v>1</x:v>
      </x:c>
    </x:row>
    <x:row r="6754" spans="3:5">
      <x:c r="C6754" s="241" t="s">
        <x:v>4339</x:v>
      </x:c>
      <x:c r="D6754" s="240" t="str">
        <x:f t="shared" si="285"/>
        <x:v>Ring</x:v>
      </x:c>
      <x:c r="E6754" s="240">
        <x:v>3</x:v>
      </x:c>
    </x:row>
    <x:row r="6755" spans="1:5">
      <x:c r="A6755" s="232">
        <x:v>46187</x:v>
      </x:c>
      <x:c r="B6755" s="499" t="s">
        <x:v>10367</x:v>
      </x:c>
      <x:c r="E6755" s="240">
        <x:f>SUM(E6743:E6754)</x:f>
        <x:v>15</x:v>
      </x:c>
    </x:row>
    <x:row r="6756" spans="1:5">
      <x:c r="A6756" s="232">
        <x:v>46188</x:v>
      </x:c>
      <x:c r="B6756" s="499" t="s">
        <x:v>10315</x:v>
      </x:c>
      <x:c r="C6756" s="241" t="s">
        <x:v>2780</x:v>
      </x:c>
      <x:c r="D6756" s="240" t="str">
        <x:f>IF(MID(C6756,LEN(C6756)-2,1)="1","Earring",IF(MID(C6756,LEN(C6756)-2,1)="2","Necklace",IF(MID(C6756,LEN(C6756)-2,1)="3","Bracelet",IF(MID(C6756,LEN(C6756)-2,1)="4","Ring",IF(MID(C6756,LEN(C6756)-2,1)="5","Anklet","")))))</x:f>
        <x:v>Anklet</x:v>
      </x:c>
      <x:c r="E6756" s="240">
        <x:v>1</x:v>
      </x:c>
    </x:row>
    <x:row r="6757" spans="3:5">
      <x:c r="C6757" s="241" t="s">
        <x:v>2103</x:v>
      </x:c>
      <x:c r="D6757" s="240" t="str">
        <x:f>IF(MID(C6757,LEN(C6757)-2,1)="1","Earring",IF(MID(C6757,LEN(C6757)-2,1)="2","Necklace",IF(MID(C6757,LEN(C6757)-2,1)="3","Bracelet",IF(MID(C6757,LEN(C6757)-2,1)="4","Ring",IF(MID(C6757,LEN(C6757)-2,1)="5","Anklet","")))))</x:f>
        <x:v>Bracelet</x:v>
      </x:c>
      <x:c r="E6757" s="240">
        <x:v>1</x:v>
      </x:c>
    </x:row>
    <x:row r="6758" spans="3:5">
      <x:c r="C6758" s="241" t="s">
        <x:v>6112</x:v>
      </x:c>
      <x:c r="D6758" s="240" t="str">
        <x:f>IF(MID(C6758,LEN(C6758)-2,1)="1","Earring",IF(MID(C6758,LEN(C6758)-2,1)="2","Necklace",IF(MID(C6758,LEN(C6758)-2,1)="3","Bracelet",IF(MID(C6758,LEN(C6758)-2,1)="4","Ring",IF(MID(C6758,LEN(C6758)-2,1)="5","Anklet","")))))</x:f>
        <x:v>Earring</x:v>
      </x:c>
      <x:c r="E6758" s="240">
        <x:v>1</x:v>
      </x:c>
    </x:row>
    <x:row r="6759" spans="1:5">
      <x:c r="A6759" s="232">
        <x:v>46188</x:v>
      </x:c>
      <x:c r="B6759" s="499" t="s">
        <x:v>10315</x:v>
      </x:c>
      <x:c r="E6759" s="240">
        <x:f>SUM(E6756:E6758)</x:f>
        <x:v>3</x:v>
      </x:c>
    </x:row>
    <x:row r="6760" spans="1:5">
      <x:c r="A6760" s="232">
        <x:v>46189</x:v>
      </x:c>
      <x:c r="B6760" s="499" t="s">
        <x:v>10377</x:v>
      </x:c>
      <x:c r="C6760" s="241" t="s">
        <x:v>2586</x:v>
      </x:c>
      <x:c r="D6760" s="240" t="s">
        <x:v>4007</x:v>
      </x:c>
      <x:c r="E6760" s="240">
        <x:v>2</x:v>
      </x:c>
    </x:row>
    <x:row r="6761" spans="3:5">
      <x:c r="C6761" s="241" t="s">
        <x:v>2099</x:v>
      </x:c>
      <x:c r="D6761" s="240" t="str">
        <x:f>IF(MID(C6761,LEN(C6761)-2,1)="1","Earring",IF(MID(C6761,LEN(C6761)-2,1)="2","Necklace",IF(MID(C6761,LEN(C6761)-2,1)="3","Bracelet",IF(MID(C6761,LEN(C6761)-2,1)="4","Ring",IF(MID(C6761,LEN(C6761)-2,1)="5","Anklet","")))))</x:f>
        <x:v>Bracelet</x:v>
      </x:c>
      <x:c r="E6761" s="240">
        <x:v>1</x:v>
      </x:c>
    </x:row>
    <x:row r="6762" spans="3:5">
      <x:c r="C6762" s="241" t="s">
        <x:v>1983</x:v>
      </x:c>
      <x:c r="D6762" s="240" t="str">
        <x:f t="shared" ref="D6762:D6772" si="286">IF(MID(C6762,LEN(C6762)-2,1)="1","Earring",IF(MID(C6762,LEN(C6762)-2,1)="2","Necklace",IF(MID(C6762,LEN(C6762)-2,1)="3","Bracelet",IF(MID(C6762,LEN(C6762)-2,1)="4","Ring",IF(MID(C6762,LEN(C6762)-2,1)="5","Anklet","")))))</x:f>
        <x:v>Earring</x:v>
      </x:c>
      <x:c r="E6762" s="240">
        <x:v>1</x:v>
      </x:c>
    </x:row>
    <x:row r="6763" spans="3:5">
      <x:c r="C6763" s="241" t="s">
        <x:v>8940</x:v>
      </x:c>
      <x:c r="D6763" s="240" t="str">
        <x:f t="shared" si="286"/>
        <x:v>Earring</x:v>
      </x:c>
      <x:c r="E6763" s="240">
        <x:v>1</x:v>
      </x:c>
    </x:row>
    <x:row r="6764" spans="3:5">
      <x:c r="C6764" s="241" t="s">
        <x:v>8939</x:v>
      </x:c>
      <x:c r="D6764" s="240" t="str">
        <x:f t="shared" si="286"/>
        <x:v>Earring</x:v>
      </x:c>
      <x:c r="E6764" s="240">
        <x:v>1</x:v>
      </x:c>
    </x:row>
    <x:row r="6765" spans="3:5">
      <x:c r="C6765" s="241" t="s">
        <x:v>1987</x:v>
      </x:c>
      <x:c r="D6765" s="240" t="str">
        <x:f t="shared" si="286"/>
        <x:v>Earring</x:v>
      </x:c>
      <x:c r="E6765" s="240">
        <x:v>1</x:v>
      </x:c>
    </x:row>
    <x:row r="6766" spans="3:5">
      <x:c r="C6766" s="241" t="s">
        <x:v>2483</x:v>
      </x:c>
      <x:c r="D6766" s="240" t="str">
        <x:f t="shared" si="286"/>
        <x:v>Ring</x:v>
      </x:c>
      <x:c r="E6766" s="240">
        <x:v>1</x:v>
      </x:c>
    </x:row>
    <x:row r="6767" spans="3:5">
      <x:c r="C6767" s="241" t="s">
        <x:v>2044</x:v>
      </x:c>
      <x:c r="D6767" s="240" t="str">
        <x:f t="shared" si="286"/>
        <x:v>Ring</x:v>
      </x:c>
      <x:c r="E6767" s="240">
        <x:v>1</x:v>
      </x:c>
    </x:row>
    <x:row r="6768" spans="3:5">
      <x:c r="C6768" s="241" t="s">
        <x:v>8966</x:v>
      </x:c>
      <x:c r="D6768" s="240" t="str">
        <x:f t="shared" si="286"/>
        <x:v>Ring</x:v>
      </x:c>
      <x:c r="E6768" s="240">
        <x:v>1</x:v>
      </x:c>
    </x:row>
    <x:row r="6769" spans="3:5">
      <x:c r="C6769" s="241" t="s">
        <x:v>5978</x:v>
      </x:c>
      <x:c r="D6769" s="240" t="str">
        <x:f t="shared" si="286"/>
        <x:v>Ring</x:v>
      </x:c>
      <x:c r="E6769" s="240">
        <x:v>1</x:v>
      </x:c>
    </x:row>
    <x:row r="6770" spans="3:5">
      <x:c r="C6770" s="241" t="s">
        <x:v>6218</x:v>
      </x:c>
      <x:c r="D6770" s="240" t="str">
        <x:f t="shared" si="286"/>
        <x:v>Ring</x:v>
      </x:c>
      <x:c r="E6770" s="240">
        <x:v>1</x:v>
      </x:c>
    </x:row>
    <x:row r="6771" spans="3:5">
      <x:c r="C6771" s="241" t="s">
        <x:v>4483</x:v>
      </x:c>
      <x:c r="D6771" s="240" t="str">
        <x:f t="shared" si="286"/>
        <x:v>Ring</x:v>
      </x:c>
      <x:c r="E6771" s="240">
        <x:v>1</x:v>
      </x:c>
    </x:row>
    <x:row r="6772" spans="3:5">
      <x:c r="C6772" s="241" t="s">
        <x:v>9278</x:v>
      </x:c>
      <x:c r="D6772" s="240" t="str">
        <x:f t="shared" si="286"/>
        <x:v>Ring</x:v>
      </x:c>
      <x:c r="E6772" s="240">
        <x:v>1</x:v>
      </x:c>
    </x:row>
    <x:row r="6773" spans="1:5">
      <x:c r="A6773" s="232">
        <x:v>46189</x:v>
      </x:c>
      <x:c r="B6773" s="499" t="s">
        <x:v>10377</x:v>
      </x:c>
      <x:c r="E6773" s="240">
        <x:f>SUM(E6760:E6772)</x:f>
        <x:v>14</x:v>
      </x:c>
    </x:row>
    <x:row r="6774" spans="1:5">
      <x:c r="A6774" s="232">
        <x:v>46190</x:v>
      </x:c>
      <x:c r="B6774" s="499" t="s">
        <x:v>10352</x:v>
      </x:c>
      <x:c r="C6774" s="241" t="s">
        <x:v>5581</x:v>
      </x:c>
      <x:c r="D6774" s="240" t="str">
        <x:f t="shared" ref="D6774:D6794" si="287">IF(MID(C6774,LEN(C6774)-2,1)="1","Earring",IF(MID(C6774,LEN(C6774)-2,1)="2","Necklace",IF(MID(C6774,LEN(C6774)-2,1)="3","Bracelet",IF(MID(C6774,LEN(C6774)-2,1)="4","Ring",IF(MID(C6774,LEN(C6774)-2,1)="5","Anklet","")))))</x:f>
        <x:v>Anklet</x:v>
      </x:c>
      <x:c r="E6774" s="240">
        <x:v>1</x:v>
      </x:c>
    </x:row>
    <x:row r="6775" spans="3:5">
      <x:c r="C6775" s="241" t="s">
        <x:v>8509</x:v>
      </x:c>
      <x:c r="D6775" s="240" t="str">
        <x:f t="shared" si="287"/>
        <x:v>Anklet</x:v>
      </x:c>
      <x:c r="E6775" s="240">
        <x:v>1</x:v>
      </x:c>
    </x:row>
    <x:row r="6776" spans="3:5">
      <x:c r="C6776" s="241" t="s">
        <x:v>8516</x:v>
      </x:c>
      <x:c r="D6776" s="240" t="str">
        <x:f t="shared" si="287"/>
        <x:v>Bracelet</x:v>
      </x:c>
      <x:c r="E6776" s="240">
        <x:v>1</x:v>
      </x:c>
    </x:row>
    <x:row r="6777" spans="3:5">
      <x:c r="C6777" s="241" t="s">
        <x:v>7534</x:v>
      </x:c>
      <x:c r="D6777" s="240" t="str">
        <x:f t="shared" si="287"/>
        <x:v>Bracelet</x:v>
      </x:c>
      <x:c r="E6777" s="240">
        <x:v>1</x:v>
      </x:c>
    </x:row>
    <x:row r="6778" spans="3:5">
      <x:c r="C6778" s="241" t="s">
        <x:v>7565</x:v>
      </x:c>
      <x:c r="D6778" s="240" t="str">
        <x:f t="shared" si="287"/>
        <x:v>Bracelet</x:v>
      </x:c>
      <x:c r="E6778" s="240">
        <x:v>1</x:v>
      </x:c>
    </x:row>
    <x:row r="6779" spans="3:5">
      <x:c r="C6779" s="241" t="s">
        <x:v>6292</x:v>
      </x:c>
      <x:c r="D6779" s="240" t="str">
        <x:f t="shared" si="287"/>
        <x:v>Bracelet</x:v>
      </x:c>
      <x:c r="E6779" s="240">
        <x:v>1</x:v>
      </x:c>
    </x:row>
    <x:row r="6780" spans="3:5">
      <x:c r="C6780" s="241" t="s">
        <x:v>2459</x:v>
      </x:c>
      <x:c r="D6780" s="240" t="str">
        <x:f t="shared" si="287"/>
        <x:v>Earring</x:v>
      </x:c>
      <x:c r="E6780" s="240">
        <x:v>1</x:v>
      </x:c>
    </x:row>
    <x:row r="6781" spans="3:5">
      <x:c r="C6781" s="241" t="s">
        <x:v>5499</x:v>
      </x:c>
      <x:c r="D6781" s="240" t="str">
        <x:f t="shared" si="287"/>
        <x:v>Earring</x:v>
      </x:c>
      <x:c r="E6781" s="240">
        <x:v>1</x:v>
      </x:c>
    </x:row>
    <x:row r="6782" spans="3:5">
      <x:c r="C6782" s="241" t="s">
        <x:v>2627</x:v>
      </x:c>
      <x:c r="D6782" s="240" t="str">
        <x:f t="shared" si="287"/>
        <x:v>Earring</x:v>
      </x:c>
      <x:c r="E6782" s="240">
        <x:v>1</x:v>
      </x:c>
    </x:row>
    <x:row r="6783" spans="3:5">
      <x:c r="C6783" s="241" t="s">
        <x:v>6156</x:v>
      </x:c>
      <x:c r="D6783" s="240" t="str">
        <x:f t="shared" si="287"/>
        <x:v>Earring</x:v>
      </x:c>
      <x:c r="E6783" s="240">
        <x:v>1</x:v>
      </x:c>
    </x:row>
    <x:row r="6784" spans="3:5">
      <x:c r="C6784" s="241" t="s">
        <x:v>11719</x:v>
      </x:c>
      <x:c r="D6784" s="240" t="str">
        <x:f t="shared" si="287"/>
        <x:v>Necklace</x:v>
      </x:c>
      <x:c r="E6784" s="240">
        <x:v>1</x:v>
      </x:c>
    </x:row>
    <x:row r="6785" spans="3:5">
      <x:c r="C6785" s="241" t="s">
        <x:v>4578</x:v>
      </x:c>
      <x:c r="D6785" s="240" t="str">
        <x:f t="shared" si="287"/>
        <x:v>Necklace</x:v>
      </x:c>
      <x:c r="E6785" s="240">
        <x:v>1</x:v>
      </x:c>
    </x:row>
    <x:row r="6786" spans="3:5">
      <x:c r="C6786" s="241" t="s">
        <x:v>2037</x:v>
      </x:c>
      <x:c r="D6786" s="240" t="str">
        <x:f t="shared" si="287"/>
        <x:v>Necklace</x:v>
      </x:c>
      <x:c r="E6786" s="240">
        <x:v>1</x:v>
      </x:c>
    </x:row>
    <x:row r="6787" spans="3:5">
      <x:c r="C6787" s="241" t="s">
        <x:v>11694</x:v>
      </x:c>
      <x:c r="D6787" s="240" t="str">
        <x:f t="shared" si="287"/>
        <x:v>Ring</x:v>
      </x:c>
      <x:c r="E6787" s="240">
        <x:v>1</x:v>
      </x:c>
    </x:row>
    <x:row r="6788" spans="3:5">
      <x:c r="C6788" s="241" t="s">
        <x:v>4379</x:v>
      </x:c>
      <x:c r="D6788" s="240" t="str">
        <x:f t="shared" si="287"/>
        <x:v>Ring</x:v>
      </x:c>
      <x:c r="E6788" s="240">
        <x:v>1</x:v>
      </x:c>
    </x:row>
    <x:row r="6789" spans="3:5">
      <x:c r="C6789" s="241" t="s">
        <x:v>6288</x:v>
      </x:c>
      <x:c r="D6789" s="240" t="str">
        <x:f t="shared" si="287"/>
        <x:v>Ring</x:v>
      </x:c>
      <x:c r="E6789" s="240">
        <x:v>1</x:v>
      </x:c>
    </x:row>
    <x:row r="6790" spans="3:5">
      <x:c r="C6790" s="241" t="s">
        <x:v>9263</x:v>
      </x:c>
      <x:c r="D6790" s="240" t="str">
        <x:f t="shared" si="287"/>
        <x:v>Ring</x:v>
      </x:c>
      <x:c r="E6790" s="240">
        <x:v>1</x:v>
      </x:c>
    </x:row>
    <x:row r="6791" spans="3:5">
      <x:c r="C6791" s="241" t="s">
        <x:v>11904</x:v>
      </x:c>
      <x:c r="D6791" s="240" t="str">
        <x:f t="shared" si="287"/>
        <x:v>Ring</x:v>
      </x:c>
      <x:c r="E6791" s="240">
        <x:v>1</x:v>
      </x:c>
    </x:row>
    <x:row r="6792" spans="3:5">
      <x:c r="C6792" s="241" t="s">
        <x:v>4607</x:v>
      </x:c>
      <x:c r="D6792" s="240" t="str">
        <x:f t="shared" si="287"/>
        <x:v>Ring</x:v>
      </x:c>
      <x:c r="E6792" s="240">
        <x:v>1</x:v>
      </x:c>
    </x:row>
    <x:row r="6793" spans="3:5">
      <x:c r="C6793" s="241" t="s">
        <x:v>6146</x:v>
      </x:c>
      <x:c r="D6793" s="240" t="str">
        <x:f t="shared" si="287"/>
        <x:v>Ring</x:v>
      </x:c>
      <x:c r="E6793" s="240">
        <x:v>1</x:v>
      </x:c>
    </x:row>
    <x:row r="6794" spans="3:5">
      <x:c r="C6794" s="241" t="s">
        <x:v>2041</x:v>
      </x:c>
      <x:c r="D6794" s="240" t="str">
        <x:f t="shared" si="287"/>
        <x:v>Ring</x:v>
      </x:c>
      <x:c r="E6794" s="240">
        <x:v>1</x:v>
      </x:c>
    </x:row>
    <x:row r="6795" spans="1:5">
      <x:c r="A6795" s="232">
        <x:v>46190</x:v>
      </x:c>
      <x:c r="B6795" s="499" t="s">
        <x:v>10352</x:v>
      </x:c>
      <x:c r="E6795" s="240">
        <x:f>SUM(E6774:E6794)</x:f>
        <x:v>21</x:v>
      </x:c>
    </x:row>
    <x:row r="6796" spans="1:5">
      <x:c r="A6796" s="232">
        <x:v>46191</x:v>
      </x:c>
      <x:c r="B6796" s="499" t="s">
        <x:v>10335</x:v>
      </x:c>
      <x:c r="C6796" s="241" t="s">
        <x:v>8486</x:v>
      </x:c>
      <x:c r="D6796" s="240" t="str">
        <x:f>IF(MID(C6796,LEN(C6796)-2,1)="1","Earring",IF(MID(C6796,LEN(C6796)-2,1)="2","Necklace",IF(MID(C6796,LEN(C6796)-2,1)="3","Bracelet",IF(MID(C6796,LEN(C6796)-2,1)="4","Ring",IF(MID(C6796,LEN(C6796)-2,1)="5","Anklet","")))))</x:f>
        <x:v>Bracelet</x:v>
      </x:c>
      <x:c r="E6796" s="240">
        <x:v>1</x:v>
      </x:c>
    </x:row>
    <x:row r="6797" spans="3:5">
      <x:c r="C6797" s="241" t="s">
        <x:v>7905</x:v>
      </x:c>
      <x:c r="D6797" s="240" t="s">
        <x:v>2124</x:v>
      </x:c>
      <x:c r="E6797" s="240">
        <x:v>1</x:v>
      </x:c>
    </x:row>
    <x:row r="6798" spans="3:5">
      <x:c r="C6798" s="241" t="s">
        <x:v>2752</x:v>
      </x:c>
      <x:c r="D6798" s="240" t="str">
        <x:f>IF(MID(C6798,LEN(C6798)-2,1)="1","Earring",IF(MID(C6798,LEN(C6798)-2,1)="2","Necklace",IF(MID(C6798,LEN(C6798)-2,1)="3","Bracelet",IF(MID(C6798,LEN(C6798)-2,1)="4","Ring",IF(MID(C6798,LEN(C6798)-2,1)="5","Anklet","")))))</x:f>
        <x:v>Earring</x:v>
      </x:c>
      <x:c r="E6798" s="240">
        <x:v>1</x:v>
      </x:c>
    </x:row>
    <x:row r="6799" spans="3:5">
      <x:c r="C6799" s="241" t="s">
        <x:v>11810</x:v>
      </x:c>
      <x:c r="D6799" s="240" t="str">
        <x:f t="shared" ref="D6799:D6803" si="288">IF(MID(C6799,LEN(C6799)-2,1)="1","Earring",IF(MID(C6799,LEN(C6799)-2,1)="2","Necklace",IF(MID(C6799,LEN(C6799)-2,1)="3","Bracelet",IF(MID(C6799,LEN(C6799)-2,1)="4","Ring",IF(MID(C6799,LEN(C6799)-2,1)="5","Anklet","")))))</x:f>
        <x:v>Earring</x:v>
      </x:c>
      <x:c r="E6799" s="240">
        <x:v>1</x:v>
      </x:c>
    </x:row>
    <x:row r="6800" spans="3:5">
      <x:c r="C6800" s="241" t="s">
        <x:v>6199</x:v>
      </x:c>
      <x:c r="D6800" s="240" t="str">
        <x:f t="shared" si="288"/>
        <x:v>Earring</x:v>
      </x:c>
      <x:c r="E6800" s="240">
        <x:v>1</x:v>
      </x:c>
    </x:row>
    <x:row r="6801" spans="3:5">
      <x:c r="C6801" s="241" t="s">
        <x:v>4358</x:v>
      </x:c>
      <x:c r="D6801" s="240" t="str">
        <x:f t="shared" si="288"/>
        <x:v>Earring</x:v>
      </x:c>
      <x:c r="E6801" s="240">
        <x:v>1</x:v>
      </x:c>
    </x:row>
    <x:row r="6802" spans="3:5">
      <x:c r="C6802" s="241" t="s">
        <x:v>4582</x:v>
      </x:c>
      <x:c r="D6802" s="240" t="str">
        <x:f t="shared" si="288"/>
        <x:v>Earring</x:v>
      </x:c>
      <x:c r="E6802" s="240">
        <x:v>1</x:v>
      </x:c>
    </x:row>
    <x:row r="6803" spans="3:5">
      <x:c r="C6803" s="241" t="s">
        <x:v>8416</x:v>
      </x:c>
      <x:c r="D6803" s="240" t="str">
        <x:f t="shared" si="288"/>
        <x:v>Earring</x:v>
      </x:c>
      <x:c r="E6803" s="240">
        <x:v>1</x:v>
      </x:c>
    </x:row>
    <x:row r="6804" spans="3:5">
      <x:c r="C6804" s="241" t="s">
        <x:v>2010</x:v>
      </x:c>
      <x:c r="D6804" s="240" t="s">
        <x:v>9210</x:v>
      </x:c>
      <x:c r="E6804" s="240">
        <x:v>1</x:v>
      </x:c>
    </x:row>
    <x:row r="6805" spans="3:5">
      <x:c r="C6805" s="241" t="s">
        <x:v>2576</x:v>
      </x:c>
      <x:c r="D6805" s="240" t="str">
        <x:f t="shared" ref="D6805:D6809" si="289">IF(MID(C6805,LEN(C6805)-2,1)="1","Earring",IF(MID(C6805,LEN(C6805)-2,1)="2","Necklace",IF(MID(C6805,LEN(C6805)-2,1)="3","Bracelet",IF(MID(C6805,LEN(C6805)-2,1)="4","Ring",IF(MID(C6805,LEN(C6805)-2,1)="5","Anklet","")))))</x:f>
        <x:v>Necklace</x:v>
      </x:c>
      <x:c r="E6805" s="240">
        <x:v>1</x:v>
      </x:c>
    </x:row>
    <x:row r="6806" spans="3:5">
      <x:c r="C6806" s="241" t="s">
        <x:v>2639</x:v>
      </x:c>
      <x:c r="D6806" s="240" t="str">
        <x:f t="shared" si="289"/>
        <x:v>Necklace</x:v>
      </x:c>
      <x:c r="E6806" s="240">
        <x:v>1</x:v>
      </x:c>
    </x:row>
    <x:row r="6807" spans="3:5">
      <x:c r="C6807" s="241" t="s">
        <x:v>4410</x:v>
      </x:c>
      <x:c r="D6807" s="240" t="str">
        <x:f t="shared" si="289"/>
        <x:v>Necklace</x:v>
      </x:c>
      <x:c r="E6807" s="240">
        <x:v>1</x:v>
      </x:c>
    </x:row>
    <x:row r="6808" spans="3:5">
      <x:c r="C6808" s="241" t="s">
        <x:v>2110</x:v>
      </x:c>
      <x:c r="D6808" s="240" t="str">
        <x:f t="shared" si="289"/>
        <x:v>Necklace</x:v>
      </x:c>
      <x:c r="E6808" s="240">
        <x:v>1</x:v>
      </x:c>
    </x:row>
    <x:row r="6809" spans="3:5">
      <x:c r="C6809" s="241" t="s">
        <x:v>8542</x:v>
      </x:c>
      <x:c r="D6809" s="240" t="str">
        <x:f t="shared" si="289"/>
        <x:v>Necklace</x:v>
      </x:c>
      <x:c r="E6809" s="240">
        <x:v>1</x:v>
      </x:c>
    </x:row>
    <x:row r="6810" spans="1:5">
      <x:c r="A6810" s="232">
        <x:v>46191</x:v>
      </x:c>
      <x:c r="B6810" s="499" t="s">
        <x:v>10335</x:v>
      </x:c>
      <x:c r="E6810" s="240">
        <x:f>SUM(E6796:E6809)</x:f>
        <x:v>14</x:v>
      </x:c>
    </x:row>
    <x:row r="6811" spans="1:5">
      <x:c r="A6811" s="232">
        <x:v>46192</x:v>
      </x:c>
      <x:c r="B6811" s="499" t="s">
        <x:v>10292</x:v>
      </x:c>
      <x:c r="C6811" s="241" t="s">
        <x:v>2338</x:v>
      </x:c>
      <x:c r="D6811" s="240" t="str">
        <x:f t="shared" ref="D6811:D6817" si="290">IF(MID(C6811,LEN(C6811)-2,1)="1","Earring",IF(MID(C6811,LEN(C6811)-2,1)="2","Necklace",IF(MID(C6811,LEN(C6811)-2,1)="3","Bracelet",IF(MID(C6811,LEN(C6811)-2,1)="4","Ring",IF(MID(C6811,LEN(C6811)-2,1)="5","Anklet","")))))</x:f>
        <x:v>Earring</x:v>
      </x:c>
      <x:c r="E6811" s="240">
        <x:v>1</x:v>
      </x:c>
    </x:row>
    <x:row r="6812" spans="3:5">
      <x:c r="C6812" s="241" t="s">
        <x:v>8529</x:v>
      </x:c>
      <x:c r="D6812" s="240" t="str">
        <x:f t="shared" si="290"/>
        <x:v>Earring</x:v>
      </x:c>
      <x:c r="E6812" s="240">
        <x:v>1</x:v>
      </x:c>
    </x:row>
    <x:row r="6813" spans="3:5">
      <x:c r="C6813" s="241" t="s">
        <x:v>4582</x:v>
      </x:c>
      <x:c r="D6813" s="240" t="str">
        <x:f t="shared" si="290"/>
        <x:v>Earring</x:v>
      </x:c>
      <x:c r="E6813" s="240">
        <x:v>1</x:v>
      </x:c>
    </x:row>
    <x:row r="6814" spans="3:5">
      <x:c r="C6814" s="241" t="s">
        <x:v>8416</x:v>
      </x:c>
      <x:c r="D6814" s="240" t="str">
        <x:f t="shared" si="290"/>
        <x:v>Earring</x:v>
      </x:c>
      <x:c r="E6814" s="240">
        <x:v>1</x:v>
      </x:c>
    </x:row>
    <x:row r="6815" spans="3:5">
      <x:c r="C6815" s="241" t="s">
        <x:v>2152</x:v>
      </x:c>
      <x:c r="D6815" s="240" t="str">
        <x:f t="shared" si="290"/>
        <x:v>Earring</x:v>
      </x:c>
      <x:c r="E6815" s="240">
        <x:v>1</x:v>
      </x:c>
    </x:row>
    <x:row r="6816" spans="3:5">
      <x:c r="C6816" s="241" t="s">
        <x:v>6145</x:v>
      </x:c>
      <x:c r="D6816" s="240" t="str">
        <x:f t="shared" si="290"/>
        <x:v>Earring</x:v>
      </x:c>
      <x:c r="E6816" s="240">
        <x:v>1</x:v>
      </x:c>
    </x:row>
    <x:row r="6817" spans="3:5">
      <x:c r="C6817" s="241" t="s">
        <x:v>2131</x:v>
      </x:c>
      <x:c r="D6817" s="240" t="str">
        <x:f t="shared" si="290"/>
        <x:v>Necklace</x:v>
      </x:c>
      <x:c r="E6817" s="240">
        <x:v>1</x:v>
      </x:c>
    </x:row>
    <x:row r="6818" spans="1:5">
      <x:c r="A6818" s="232">
        <x:v>46192</x:v>
      </x:c>
      <x:c r="B6818" s="499" t="s">
        <x:v>10292</x:v>
      </x:c>
      <x:c r="E6818" s="240">
        <x:f>SUM(E6811:E6817)</x:f>
        <x:v>7</x:v>
      </x:c>
    </x:row>
    <x:row r="6819" spans="1:5">
      <x:c r="A6819" s="232">
        <x:v>46193</x:v>
      </x:c>
      <x:c r="B6819" s="499" t="s">
        <x:v>10312</x:v>
      </x:c>
      <x:c r="C6819" s="241" t="s">
        <x:v>2093</x:v>
      </x:c>
      <x:c r="D6819" s="240" t="s">
        <x:v>4007</x:v>
      </x:c>
      <x:c r="E6819" s="240">
        <x:v>1</x:v>
      </x:c>
    </x:row>
    <x:row r="6820" spans="3:5">
      <x:c r="C6820" s="241" t="s">
        <x:v>4587</x:v>
      </x:c>
      <x:c r="D6820" s="240" t="str">
        <x:f t="shared" ref="D6820:D6825" si="291">IF(MID(C6820,LEN(C6820)-2,1)="1","Earring",IF(MID(C6820,LEN(C6820)-2,1)="2","Necklace",IF(MID(C6820,LEN(C6820)-2,1)="3","Bracelet",IF(MID(C6820,LEN(C6820)-2,1)="4","Ring",IF(MID(C6820,LEN(C6820)-2,1)="5","Anklet","")))))</x:f>
        <x:v>Bracelet</x:v>
      </x:c>
      <x:c r="E6820" s="240">
        <x:v>1</x:v>
      </x:c>
    </x:row>
    <x:row r="6821" spans="3:5">
      <x:c r="C6821" s="241" t="s">
        <x:v>6150</x:v>
      </x:c>
      <x:c r="D6821" s="240" t="str">
        <x:f t="shared" si="291"/>
        <x:v>Bracelet</x:v>
      </x:c>
      <x:c r="E6821" s="240">
        <x:v>1</x:v>
      </x:c>
    </x:row>
    <x:row r="6822" spans="3:5">
      <x:c r="C6822" s="241" t="s">
        <x:v>2036</x:v>
      </x:c>
      <x:c r="D6822" s="240" t="str">
        <x:f t="shared" si="291"/>
        <x:v>Bracelet</x:v>
      </x:c>
      <x:c r="E6822" s="240">
        <x:v>2</x:v>
      </x:c>
    </x:row>
    <x:row r="6823" spans="3:5">
      <x:c r="C6823" s="241" t="s">
        <x:v>11499</x:v>
      </x:c>
      <x:c r="D6823" s="240" t="str">
        <x:f t="shared" si="291"/>
        <x:v>Earring</x:v>
      </x:c>
      <x:c r="E6823" s="240">
        <x:v>1</x:v>
      </x:c>
    </x:row>
    <x:row r="6824" spans="3:5">
      <x:c r="C6824" s="241" t="s">
        <x:v>8928</x:v>
      </x:c>
      <x:c r="D6824" s="240" t="str">
        <x:f t="shared" si="291"/>
        <x:v>Earring</x:v>
      </x:c>
      <x:c r="E6824" s="240">
        <x:v>1</x:v>
      </x:c>
    </x:row>
    <x:row r="6825" spans="3:5">
      <x:c r="C6825" s="241" t="s">
        <x:v>9113</x:v>
      </x:c>
      <x:c r="D6825" s="240" t="str">
        <x:f t="shared" si="291"/>
        <x:v>Earring</x:v>
      </x:c>
      <x:c r="E6825" s="240">
        <x:v>1</x:v>
      </x:c>
    </x:row>
    <x:row r="6826" spans="3:5">
      <x:c r="C6826" s="241" t="s">
        <x:v>8428</x:v>
      </x:c>
      <x:c r="D6826" s="240" t="s">
        <x:v>9210</x:v>
      </x:c>
      <x:c r="E6826" s="240">
        <x:v>1</x:v>
      </x:c>
    </x:row>
    <x:row r="6827" spans="3:5">
      <x:c r="C6827" s="241" t="s">
        <x:v>4448</x:v>
      </x:c>
      <x:c r="D6827" s="240" t="s">
        <x:v>9210</x:v>
      </x:c>
      <x:c r="E6827" s="240">
        <x:v>1</x:v>
      </x:c>
    </x:row>
    <x:row r="6828" spans="3:5">
      <x:c r="C6828" s="241" t="s">
        <x:v>12544</x:v>
      </x:c>
      <x:c r="D6828" s="240" t="str">
        <x:f t="shared" ref="D6828:D6836" si="292">IF(MID(C6828,LEN(C6828)-2,1)="1","Earring",IF(MID(C6828,LEN(C6828)-2,1)="2","Necklace",IF(MID(C6828,LEN(C6828)-2,1)="3","Bracelet",IF(MID(C6828,LEN(C6828)-2,1)="4","Ring",IF(MID(C6828,LEN(C6828)-2,1)="5","Anklet","")))))</x:f>
        <x:v>Necklace</x:v>
      </x:c>
      <x:c r="E6828" s="240">
        <x:v>1</x:v>
      </x:c>
    </x:row>
    <x:row r="6829" spans="3:5">
      <x:c r="C6829" s="241" t="s">
        <x:v>4437</x:v>
      </x:c>
      <x:c r="D6829" s="240" t="str">
        <x:f t="shared" si="292"/>
        <x:v>Necklace</x:v>
      </x:c>
      <x:c r="E6829" s="240">
        <x:v>1</x:v>
      </x:c>
    </x:row>
    <x:row r="6830" spans="3:5">
      <x:c r="C6830" s="241" t="s">
        <x:v>6175</x:v>
      </x:c>
      <x:c r="D6830" s="240" t="str">
        <x:f t="shared" si="292"/>
        <x:v>Necklace</x:v>
      </x:c>
      <x:c r="E6830" s="240">
        <x:v>1</x:v>
      </x:c>
    </x:row>
    <x:row r="6831" spans="3:5">
      <x:c r="C6831" s="241" t="s">
        <x:v>8542</x:v>
      </x:c>
      <x:c r="D6831" s="240" t="str">
        <x:f t="shared" si="292"/>
        <x:v>Necklace</x:v>
      </x:c>
      <x:c r="E6831" s="240">
        <x:v>2</x:v>
      </x:c>
    </x:row>
    <x:row r="6832" spans="3:5">
      <x:c r="C6832" s="241" t="s">
        <x:v>2329</x:v>
      </x:c>
      <x:c r="D6832" s="240" t="str">
        <x:f t="shared" si="292"/>
        <x:v>Necklace</x:v>
      </x:c>
      <x:c r="E6832" s="240">
        <x:v>1</x:v>
      </x:c>
    </x:row>
    <x:row r="6833" spans="3:5">
      <x:c r="C6833" s="241" t="s">
        <x:v>11262</x:v>
      </x:c>
      <x:c r="D6833" s="240" t="str">
        <x:f t="shared" si="292"/>
        <x:v>Ring</x:v>
      </x:c>
      <x:c r="E6833" s="240">
        <x:v>1</x:v>
      </x:c>
    </x:row>
    <x:row r="6834" spans="3:5">
      <x:c r="C6834" s="241" t="s">
        <x:v>4598</x:v>
      </x:c>
      <x:c r="D6834" s="240" t="str">
        <x:f t="shared" si="292"/>
        <x:v>Ring</x:v>
      </x:c>
      <x:c r="E6834" s="240">
        <x:v>1</x:v>
      </x:c>
    </x:row>
    <x:row r="6835" spans="3:5">
      <x:c r="C6835" s="241" t="s">
        <x:v>9053</x:v>
      </x:c>
      <x:c r="D6835" s="240" t="str">
        <x:f t="shared" si="292"/>
        <x:v>Ring</x:v>
      </x:c>
      <x:c r="E6835" s="240">
        <x:v>1</x:v>
      </x:c>
    </x:row>
    <x:row r="6836" spans="3:5">
      <x:c r="C6836" s="241" t="s">
        <x:v>7920</x:v>
      </x:c>
      <x:c r="D6836" s="240" t="str">
        <x:f t="shared" si="292"/>
        <x:v>Ring</x:v>
      </x:c>
      <x:c r="E6836" s="240">
        <x:v>1</x:v>
      </x:c>
    </x:row>
    <x:row r="6837" spans="1:5">
      <x:c r="A6837" s="232">
        <x:v>46193</x:v>
      </x:c>
      <x:c r="B6837" s="499" t="s">
        <x:v>10312</x:v>
      </x:c>
      <x:c r="E6837" s="240">
        <x:f>SUM(E6819:E6836)</x:f>
        <x:v>20</x:v>
      </x:c>
    </x:row>
    <x:row r="6838" spans="1:5">
      <x:c r="A6838" s="232">
        <x:v>46194</x:v>
      </x:c>
      <x:c r="B6838" s="499" t="s">
        <x:v>10367</x:v>
      </x:c>
      <x:c r="C6838" s="241" t="s">
        <x:v>2658</x:v>
      </x:c>
      <x:c r="D6838" s="240" t="str">
        <x:f>IF(MID(C6838,LEN(C6838)-2,1)="1","Earring",IF(MID(C6838,LEN(C6838)-2,1)="2","Necklace",IF(MID(C6838,LEN(C6838)-2,1)="3","Bracelet",IF(MID(C6838,LEN(C6838)-2,1)="4","Ring",IF(MID(C6838,LEN(C6838)-2,1)="5","Anklet","")))))</x:f>
        <x:v>Bracelet</x:v>
      </x:c>
      <x:c r="E6838" s="240">
        <x:v>1</x:v>
      </x:c>
    </x:row>
    <x:row r="6839" spans="3:5">
      <x:c r="C6839" s="241" t="s">
        <x:v>2677</x:v>
      </x:c>
      <x:c r="D6839" s="240" t="str">
        <x:f>IF(MID(C6839,LEN(C6839)-2,1)="1","Earring",IF(MID(C6839,LEN(C6839)-2,1)="2","Necklace",IF(MID(C6839,LEN(C6839)-2,1)="3","Bracelet",IF(MID(C6839,LEN(C6839)-2,1)="4","Ring",IF(MID(C6839,LEN(C6839)-2,1)="5","Anklet","")))))</x:f>
        <x:v>Earring</x:v>
      </x:c>
      <x:c r="E6839" s="240">
        <x:v>1</x:v>
      </x:c>
    </x:row>
    <x:row r="6840" spans="3:5">
      <x:c r="C6840" s="241" t="s">
        <x:v>8939</x:v>
      </x:c>
      <x:c r="D6840" s="240" t="str">
        <x:f>IF(MID(C6840,LEN(C6840)-2,1)="1","Earring",IF(MID(C6840,LEN(C6840)-2,1)="2","Necklace",IF(MID(C6840,LEN(C6840)-2,1)="3","Bracelet",IF(MID(C6840,LEN(C6840)-2,1)="4","Ring",IF(MID(C6840,LEN(C6840)-2,1)="5","Anklet","")))))</x:f>
        <x:v>Earring</x:v>
      </x:c>
      <x:c r="E6840" s="240">
        <x:v>1</x:v>
      </x:c>
    </x:row>
    <x:row r="6841" spans="3:5">
      <x:c r="C6841" s="241" t="s">
        <x:v>8926</x:v>
      </x:c>
      <x:c r="D6841" s="240" t="str">
        <x:f>IF(MID(C6841,LEN(C6841)-2,1)="1","Earring",IF(MID(C6841,LEN(C6841)-2,1)="2","Necklace",IF(MID(C6841,LEN(C6841)-2,1)="3","Bracelet",IF(MID(C6841,LEN(C6841)-2,1)="4","Ring",IF(MID(C6841,LEN(C6841)-2,1)="5","Anklet","")))))</x:f>
        <x:v>Earring</x:v>
      </x:c>
      <x:c r="E6841" s="240">
        <x:v>1</x:v>
      </x:c>
    </x:row>
    <x:row r="6842" spans="3:5">
      <x:c r="C6842" s="241" t="s">
        <x:v>12755</x:v>
      </x:c>
      <x:c r="D6842" s="240" t="str">
        <x:f t="shared" ref="D6842:D6849" si="293">IF(MID(C6842,LEN(C6842)-2,1)="1","Earring",IF(MID(C6842,LEN(C6842)-2,1)="2","Necklace",IF(MID(C6842,LEN(C6842)-2,1)="3","Bracelet",IF(MID(C6842,LEN(C6842)-2,1)="4","Ring",IF(MID(C6842,LEN(C6842)-2,1)="5","Anklet","")))))</x:f>
        <x:v>Necklace</x:v>
      </x:c>
      <x:c r="E6842" s="240">
        <x:v>1</x:v>
      </x:c>
    </x:row>
    <x:row r="6843" spans="3:5">
      <x:c r="C6843" s="241" t="s">
        <x:v>4503</x:v>
      </x:c>
      <x:c r="D6843" s="240" t="str">
        <x:f t="shared" si="293"/>
        <x:v>Necklace</x:v>
      </x:c>
      <x:c r="E6843" s="240">
        <x:v>1</x:v>
      </x:c>
    </x:row>
    <x:row r="6844" spans="3:5">
      <x:c r="C6844" s="241" t="s">
        <x:v>2034</x:v>
      </x:c>
      <x:c r="D6844" s="240" t="str">
        <x:f t="shared" si="293"/>
        <x:v>Necklace</x:v>
      </x:c>
      <x:c r="E6844" s="240">
        <x:v>1</x:v>
      </x:c>
    </x:row>
    <x:row r="6845" spans="3:5">
      <x:c r="C6845" s="241" t="s">
        <x:v>6291</x:v>
      </x:c>
      <x:c r="D6845" s="240" t="str">
        <x:f t="shared" si="293"/>
        <x:v>Necklace</x:v>
      </x:c>
      <x:c r="E6845" s="240">
        <x:v>1</x:v>
      </x:c>
    </x:row>
    <x:row r="6846" spans="3:5">
      <x:c r="C6846" s="241" t="s">
        <x:v>6175</x:v>
      </x:c>
      <x:c r="D6846" s="240" t="str">
        <x:f t="shared" si="293"/>
        <x:v>Necklace</x:v>
      </x:c>
      <x:c r="E6846" s="240">
        <x:v>1</x:v>
      </x:c>
    </x:row>
    <x:row r="6847" spans="3:5">
      <x:c r="C6847" s="241" t="s">
        <x:v>8542</x:v>
      </x:c>
      <x:c r="D6847" s="240" t="str">
        <x:f t="shared" si="293"/>
        <x:v>Necklace</x:v>
      </x:c>
      <x:c r="E6847" s="240">
        <x:v>1</x:v>
      </x:c>
    </x:row>
    <x:row r="6848" spans="3:5">
      <x:c r="C6848" s="241" t="s">
        <x:v>7920</x:v>
      </x:c>
      <x:c r="D6848" s="240" t="str">
        <x:f t="shared" si="293"/>
        <x:v>Ring</x:v>
      </x:c>
      <x:c r="E6848" s="240">
        <x:v>1</x:v>
      </x:c>
    </x:row>
    <x:row r="6849" spans="3:5">
      <x:c r="C6849" s="241" t="s">
        <x:v>4607</x:v>
      </x:c>
      <x:c r="D6849" s="240" t="str">
        <x:f t="shared" si="293"/>
        <x:v>Ring</x:v>
      </x:c>
      <x:c r="E6849" s="240">
        <x:v>1</x:v>
      </x:c>
    </x:row>
    <x:row r="6850" spans="1:5">
      <x:c r="A6850" s="232">
        <x:v>46194</x:v>
      </x:c>
      <x:c r="B6850" s="499" t="s">
        <x:v>10367</x:v>
      </x:c>
      <x:c r="E6850" s="240">
        <x:f>SUM(E6838:E6849)</x:f>
        <x:v>12</x:v>
      </x:c>
    </x:row>
    <x:row r="6851" spans="1:5">
      <x:c r="A6851" s="232">
        <x:v>46195</x:v>
      </x:c>
      <x:c r="B6851" s="499" t="s">
        <x:v>10315</x:v>
      </x:c>
      <x:c r="C6851" s="241" t="s">
        <x:v>1954</x:v>
      </x:c>
      <x:c r="D6851" s="240" t="s">
        <x:v>4007</x:v>
      </x:c>
      <x:c r="E6851" s="240">
        <x:v>1</x:v>
      </x:c>
    </x:row>
    <x:row r="6852" spans="3:5">
      <x:c r="C6852" s="241" t="s">
        <x:v>12331</x:v>
      </x:c>
      <x:c r="D6852" s="240" t="s">
        <x:v>4007</x:v>
      </x:c>
      <x:c r="E6852" s="240">
        <x:v>1</x:v>
      </x:c>
    </x:row>
    <x:row r="6853" spans="3:5">
      <x:c r="C6853" s="241" t="s">
        <x:v>4400</x:v>
      </x:c>
      <x:c r="D6853" s="240" t="str">
        <x:f t="shared" ref="D6853:D6857" si="294">IF(MID(C6853,LEN(C6853)-2,1)="1","Earring",IF(MID(C6853,LEN(C6853)-2,1)="2","Necklace",IF(MID(C6853,LEN(C6853)-2,1)="3","Bracelet",IF(MID(C6853,LEN(C6853)-2,1)="4","Ring",IF(MID(C6853,LEN(C6853)-2,1)="5","Anklet","")))))</x:f>
        <x:v>Bracelet</x:v>
      </x:c>
      <x:c r="E6853" s="240">
        <x:v>1</x:v>
      </x:c>
    </x:row>
    <x:row r="6854" spans="3:5">
      <x:c r="C6854" s="241" t="s">
        <x:v>11939</x:v>
      </x:c>
      <x:c r="D6854" s="240" t="str">
        <x:f t="shared" si="294"/>
        <x:v>Bracelet</x:v>
      </x:c>
      <x:c r="E6854" s="240">
        <x:v>1</x:v>
      </x:c>
    </x:row>
    <x:row r="6855" spans="3:5">
      <x:c r="C6855" s="241" t="s">
        <x:v>9157</x:v>
      </x:c>
      <x:c r="D6855" s="240" t="str">
        <x:f t="shared" si="294"/>
        <x:v>Earring</x:v>
      </x:c>
      <x:c r="E6855" s="240">
        <x:v>1</x:v>
      </x:c>
    </x:row>
    <x:row r="6856" spans="3:5">
      <x:c r="C6856" s="241" t="s">
        <x:v>4345</x:v>
      </x:c>
      <x:c r="D6856" s="240" t="str">
        <x:f t="shared" si="294"/>
        <x:v>Earring</x:v>
      </x:c>
      <x:c r="E6856" s="240">
        <x:v>1</x:v>
      </x:c>
    </x:row>
    <x:row r="6857" spans="3:5">
      <x:c r="C6857" s="241" t="s">
        <x:v>8917</x:v>
      </x:c>
      <x:c r="D6857" s="240" t="str">
        <x:f t="shared" si="294"/>
        <x:v>Earring</x:v>
      </x:c>
      <x:c r="E6857" s="240">
        <x:v>1</x:v>
      </x:c>
    </x:row>
    <x:row r="6858" spans="3:5">
      <x:c r="C6858" s="241" t="s">
        <x:v>2025</x:v>
      </x:c>
      <x:c r="D6858" s="240" t="s">
        <x:v>9210</x:v>
      </x:c>
      <x:c r="E6858" s="240">
        <x:v>1</x:v>
      </x:c>
    </x:row>
    <x:row r="6859" spans="3:5">
      <x:c r="C6859" s="241" t="s">
        <x:v>2151</x:v>
      </x:c>
      <x:c r="D6859" s="240" t="str">
        <x:f t="shared" ref="D6859:D6864" si="295">IF(MID(C6859,LEN(C6859)-2,1)="1","Earring",IF(MID(C6859,LEN(C6859)-2,1)="2","Necklace",IF(MID(C6859,LEN(C6859)-2,1)="3","Bracelet",IF(MID(C6859,LEN(C6859)-2,1)="4","Ring",IF(MID(C6859,LEN(C6859)-2,1)="5","Anklet","")))))</x:f>
        <x:v>Necklace</x:v>
      </x:c>
      <x:c r="E6859" s="240">
        <x:v>1</x:v>
      </x:c>
    </x:row>
    <x:row r="6860" spans="3:5">
      <x:c r="C6860" s="241" t="s">
        <x:v>4530</x:v>
      </x:c>
      <x:c r="D6860" s="240" t="str">
        <x:f t="shared" si="295"/>
        <x:v>Necklace</x:v>
      </x:c>
      <x:c r="E6860" s="240">
        <x:v>1</x:v>
      </x:c>
    </x:row>
    <x:row r="6861" spans="3:5">
      <x:c r="C6861" s="241" t="s">
        <x:v>4353</x:v>
      </x:c>
      <x:c r="D6861" s="240" t="str">
        <x:f t="shared" si="295"/>
        <x:v>Ring</x:v>
      </x:c>
      <x:c r="E6861" s="240">
        <x:v>1</x:v>
      </x:c>
    </x:row>
    <x:row r="6862" spans="3:5">
      <x:c r="C6862" s="241" t="s">
        <x:v>11461</x:v>
      </x:c>
      <x:c r="D6862" s="240" t="str">
        <x:f t="shared" si="295"/>
        <x:v>Ring</x:v>
      </x:c>
      <x:c r="E6862" s="240">
        <x:v>1</x:v>
      </x:c>
    </x:row>
    <x:row r="6863" spans="3:5">
      <x:c r="C6863" s="241" t="s">
        <x:v>6188</x:v>
      </x:c>
      <x:c r="D6863" s="240" t="str">
        <x:f t="shared" si="295"/>
        <x:v>Ring</x:v>
      </x:c>
      <x:c r="E6863" s="240">
        <x:v>1</x:v>
      </x:c>
    </x:row>
    <x:row r="6864" spans="3:5">
      <x:c r="C6864" s="241" t="s">
        <x:v>6146</x:v>
      </x:c>
      <x:c r="D6864" s="240" t="str">
        <x:f t="shared" si="295"/>
        <x:v>Ring</x:v>
      </x:c>
      <x:c r="E6864" s="240">
        <x:v>1</x:v>
      </x:c>
    </x:row>
    <x:row r="6865" spans="1:5">
      <x:c r="A6865" s="232">
        <x:v>46195</x:v>
      </x:c>
      <x:c r="B6865" s="499" t="s">
        <x:v>10315</x:v>
      </x:c>
      <x:c r="E6865" s="240">
        <x:f>SUM(E6851:E6864)</x:f>
        <x:v>14</x:v>
      </x:c>
    </x:row>
    <x:row r="6866" spans="1:5">
      <x:c r="A6866" s="232">
        <x:v>46196</x:v>
      </x:c>
      <x:c r="B6866" s="499" t="s">
        <x:v>10377</x:v>
      </x:c>
      <x:c r="C6866" s="241" t="s">
        <x:v>7967</x:v>
      </x:c>
      <x:c r="D6866" s="240" t="str">
        <x:f t="shared" ref="D6866:D6867" si="296">IF(MID(C6866,LEN(C6866)-2,1)="1","Earring",IF(MID(C6866,LEN(C6866)-2,1)="2","Necklace",IF(MID(C6866,LEN(C6866)-2,1)="3","Bracelet",IF(MID(C6866,LEN(C6866)-2,1)="4","Ring",IF(MID(C6866,LEN(C6866)-2,1)="5","Anklet","")))))</x:f>
        <x:v>Anklet</x:v>
      </x:c>
      <x:c r="E6866" s="240">
        <x:v>1</x:v>
      </x:c>
    </x:row>
    <x:row r="6867" spans="3:5">
      <x:c r="C6867" s="241" t="s">
        <x:v>8509</x:v>
      </x:c>
      <x:c r="D6867" s="240" t="str">
        <x:f t="shared" si="296"/>
        <x:v>Anklet</x:v>
      </x:c>
      <x:c r="E6867" s="240">
        <x:v>1</x:v>
      </x:c>
    </x:row>
    <x:row r="6868" spans="3:5">
      <x:c r="C6868" s="241" t="s">
        <x:v>2061</x:v>
      </x:c>
      <x:c r="D6868" s="240" t="s">
        <x:v>4007</x:v>
      </x:c>
      <x:c r="E6868" s="240">
        <x:v>1</x:v>
      </x:c>
    </x:row>
    <x:row r="6869" spans="3:5">
      <x:c r="C6869" s="241" t="s">
        <x:v>6184</x:v>
      </x:c>
      <x:c r="D6869" s="240" t="str">
        <x:f t="shared" ref="D6869:D6874" si="297">IF(MID(C6869,LEN(C6869)-2,1)="1","Earring",IF(MID(C6869,LEN(C6869)-2,1)="2","Necklace",IF(MID(C6869,LEN(C6869)-2,1)="3","Bracelet",IF(MID(C6869,LEN(C6869)-2,1)="4","Ring",IF(MID(C6869,LEN(C6869)-2,1)="5","Anklet","")))))</x:f>
        <x:v>Earring</x:v>
      </x:c>
      <x:c r="E6869" s="240">
        <x:v>1</x:v>
      </x:c>
    </x:row>
    <x:row r="6870" spans="3:5">
      <x:c r="C6870" s="241" t="s">
        <x:v>6280</x:v>
      </x:c>
      <x:c r="D6870" s="240" t="str">
        <x:f t="shared" si="297"/>
        <x:v>Earring</x:v>
      </x:c>
      <x:c r="E6870" s="240">
        <x:v>1</x:v>
      </x:c>
    </x:row>
    <x:row r="6871" spans="3:5">
      <x:c r="C6871" s="241" t="s">
        <x:v>9173</x:v>
      </x:c>
      <x:c r="D6871" s="240" t="str">
        <x:f t="shared" si="297"/>
        <x:v>Earring</x:v>
      </x:c>
      <x:c r="E6871" s="240">
        <x:v>1</x:v>
      </x:c>
    </x:row>
    <x:row r="6872" spans="3:5">
      <x:c r="C6872" s="241" t="s">
        <x:v>6233</x:v>
      </x:c>
      <x:c r="D6872" s="240" t="str">
        <x:f t="shared" si="297"/>
        <x:v>Earring</x:v>
      </x:c>
      <x:c r="E6872" s="240">
        <x:v>1</x:v>
      </x:c>
    </x:row>
    <x:row r="6873" spans="3:5">
      <x:c r="C6873" s="241" t="s">
        <x:v>2705</x:v>
      </x:c>
      <x:c r="D6873" s="240" t="str">
        <x:f t="shared" si="297"/>
        <x:v>Earring</x:v>
      </x:c>
      <x:c r="E6873" s="240">
        <x:v>1</x:v>
      </x:c>
    </x:row>
    <x:row r="6874" spans="3:5">
      <x:c r="C6874" s="241" t="s">
        <x:v>5955</x:v>
      </x:c>
      <x:c r="D6874" s="240" t="str">
        <x:f t="shared" si="297"/>
        <x:v>Earring</x:v>
      </x:c>
      <x:c r="E6874" s="240">
        <x:v>1</x:v>
      </x:c>
    </x:row>
    <x:row r="6875" spans="3:5">
      <x:c r="C6875" s="241" t="s">
        <x:v>2010</x:v>
      </x:c>
      <x:c r="D6875" s="240" t="s">
        <x:v>9210</x:v>
      </x:c>
      <x:c r="E6875" s="240">
        <x:v>1</x:v>
      </x:c>
    </x:row>
    <x:row r="6876" spans="3:5">
      <x:c r="C6876" s="241" t="s">
        <x:v>2225</x:v>
      </x:c>
      <x:c r="D6876" s="240" t="str">
        <x:f>IF(MID(C6876,LEN(C6876)-2,1)="1","Earring",IF(MID(C6876,LEN(C6876)-2,1)="2","Necklace",IF(MID(C6876,LEN(C6876)-2,1)="3","Bracelet",IF(MID(C6876,LEN(C6876)-2,1)="4","Ring",IF(MID(C6876,LEN(C6876)-2,1)="5","Anklet","")))))</x:f>
        <x:v>Necklace</x:v>
      </x:c>
      <x:c r="E6876" s="240">
        <x:v>1</x:v>
      </x:c>
    </x:row>
    <x:row r="6877" spans="1:5">
      <x:c r="A6877" s="232">
        <x:v>46196</x:v>
      </x:c>
      <x:c r="B6877" s="499" t="s">
        <x:v>10377</x:v>
      </x:c>
      <x:c r="E6877" s="240">
        <x:f>SUM(E6866:E6876)</x:f>
        <x:v>11</x:v>
      </x:c>
    </x:row>
    <x:row r="6878" spans="1:5">
      <x:c r="A6878" s="232">
        <x:v>46197</x:v>
      </x:c>
      <x:c r="B6878" s="499" t="s">
        <x:v>10352</x:v>
      </x:c>
      <x:c r="C6878" s="241" t="s">
        <x:v>2071</x:v>
      </x:c>
      <x:c r="D6878" s="240" t="str">
        <x:f>IF(MID(C6878,LEN(C6878)-2,1)="1","Earring",IF(MID(C6878,LEN(C6878)-2,1)="2","Necklace",IF(MID(C6878,LEN(C6878)-2,1)="3","Bracelet",IF(MID(C6878,LEN(C6878)-2,1)="4","Ring",IF(MID(C6878,LEN(C6878)-2,1)="5","Anklet","")))))</x:f>
        <x:v>Bracelet</x:v>
      </x:c>
      <x:c r="E6878" s="240">
        <x:v>1</x:v>
      </x:c>
    </x:row>
    <x:row r="6879" spans="3:5">
      <x:c r="C6879" s="241" t="s">
        <x:v>7534</x:v>
      </x:c>
      <x:c r="D6879" s="240" t="str">
        <x:f t="shared" ref="D6879:D6889" si="298">IF(MID(C6879,LEN(C6879)-2,1)="1","Earring",IF(MID(C6879,LEN(C6879)-2,1)="2","Necklace",IF(MID(C6879,LEN(C6879)-2,1)="3","Bracelet",IF(MID(C6879,LEN(C6879)-2,1)="4","Ring",IF(MID(C6879,LEN(C6879)-2,1)="5","Anklet","")))))</x:f>
        <x:v>Bracelet</x:v>
      </x:c>
      <x:c r="E6879" s="240">
        <x:v>1</x:v>
      </x:c>
    </x:row>
    <x:row r="6880" spans="3:5">
      <x:c r="C6880" s="241" t="s">
        <x:v>4597</x:v>
      </x:c>
      <x:c r="D6880" s="240" t="str">
        <x:f t="shared" si="298"/>
        <x:v>Bracelet</x:v>
      </x:c>
      <x:c r="E6880" s="240">
        <x:v>1</x:v>
      </x:c>
    </x:row>
    <x:row r="6881" spans="3:5">
      <x:c r="C6881" s="241" t="s">
        <x:v>6207</x:v>
      </x:c>
      <x:c r="D6881" s="240" t="str">
        <x:f t="shared" si="298"/>
        <x:v>Bracelet</x:v>
      </x:c>
      <x:c r="E6881" s="240">
        <x:v>1</x:v>
      </x:c>
    </x:row>
    <x:row r="6882" spans="3:5">
      <x:c r="C6882" s="241" t="s">
        <x:v>2723</x:v>
      </x:c>
      <x:c r="D6882" s="240" t="str">
        <x:f t="shared" si="298"/>
        <x:v>Earring</x:v>
      </x:c>
      <x:c r="E6882" s="240">
        <x:v>1</x:v>
      </x:c>
    </x:row>
    <x:row r="6883" spans="3:5">
      <x:c r="C6883" s="241" t="s">
        <x:v>8380</x:v>
      </x:c>
      <x:c r="D6883" s="240" t="str">
        <x:f t="shared" si="298"/>
        <x:v>Earring</x:v>
      </x:c>
      <x:c r="E6883" s="240">
        <x:v>1</x:v>
      </x:c>
    </x:row>
    <x:row r="6884" spans="3:5">
      <x:c r="C6884" s="241" t="s">
        <x:v>5481</x:v>
      </x:c>
      <x:c r="D6884" s="240" t="str">
        <x:f t="shared" si="298"/>
        <x:v>Earring</x:v>
      </x:c>
      <x:c r="E6884" s="240">
        <x:v>1</x:v>
      </x:c>
    </x:row>
    <x:row r="6885" spans="3:5">
      <x:c r="C6885" s="241" t="s">
        <x:v>4593</x:v>
      </x:c>
      <x:c r="D6885" s="240" t="str">
        <x:f t="shared" si="298"/>
        <x:v>Earring</x:v>
      </x:c>
      <x:c r="E6885" s="240">
        <x:v>1</x:v>
      </x:c>
    </x:row>
    <x:row r="6886" spans="3:5">
      <x:c r="C6886" s="241" t="s">
        <x:v>9173</x:v>
      </x:c>
      <x:c r="D6886" s="240" t="str">
        <x:f t="shared" si="298"/>
        <x:v>Earring</x:v>
      </x:c>
      <x:c r="E6886" s="240">
        <x:v>1</x:v>
      </x:c>
    </x:row>
    <x:row r="6887" spans="3:5">
      <x:c r="C6887" s="241" t="s">
        <x:v>8385</x:v>
      </x:c>
      <x:c r="D6887" s="240" t="str">
        <x:f t="shared" si="298"/>
        <x:v>Earring</x:v>
      </x:c>
      <x:c r="E6887" s="240">
        <x:v>1</x:v>
      </x:c>
    </x:row>
    <x:row r="6888" spans="3:5">
      <x:c r="C6888" s="241" t="s">
        <x:v>2705</x:v>
      </x:c>
      <x:c r="D6888" s="240" t="str">
        <x:f t="shared" si="298"/>
        <x:v>Earring</x:v>
      </x:c>
      <x:c r="E6888" s="240">
        <x:v>1</x:v>
      </x:c>
    </x:row>
    <x:row r="6889" spans="3:5">
      <x:c r="C6889" s="241" t="s">
        <x:v>4588</x:v>
      </x:c>
      <x:c r="D6889" s="240" t="str">
        <x:f t="shared" si="298"/>
        <x:v>Earring</x:v>
      </x:c>
      <x:c r="E6889" s="240">
        <x:v>1</x:v>
      </x:c>
    </x:row>
    <x:row r="6890" spans="3:5">
      <x:c r="C6890" s="241" t="s">
        <x:v>2025</x:v>
      </x:c>
      <x:c r="D6890" s="240" t="s">
        <x:v>9210</x:v>
      </x:c>
      <x:c r="E6890" s="240">
        <x:v>1</x:v>
      </x:c>
    </x:row>
    <x:row r="6891" spans="3:5">
      <x:c r="C6891" s="241" t="s">
        <x:v>2483</x:v>
      </x:c>
      <x:c r="D6891" s="240" t="str">
        <x:f t="shared" ref="D6891:D6896" si="299">IF(MID(C6891,LEN(C6891)-2,1)="1","Earring",IF(MID(C6891,LEN(C6891)-2,1)="2","Necklace",IF(MID(C6891,LEN(C6891)-2,1)="3","Bracelet",IF(MID(C6891,LEN(C6891)-2,1)="4","Ring",IF(MID(C6891,LEN(C6891)-2,1)="5","Anklet","")))))</x:f>
        <x:v>Ring</x:v>
      </x:c>
      <x:c r="E6891" s="240">
        <x:v>1</x:v>
      </x:c>
    </x:row>
    <x:row r="6892" spans="3:5">
      <x:c r="C6892" s="241" t="s">
        <x:v>2190</x:v>
      </x:c>
      <x:c r="D6892" s="240" t="str">
        <x:f t="shared" si="299"/>
        <x:v>Ring</x:v>
      </x:c>
      <x:c r="E6892" s="240">
        <x:v>1</x:v>
      </x:c>
    </x:row>
    <x:row r="6893" spans="3:5">
      <x:c r="C6893" s="241" t="s">
        <x:v>6288</x:v>
      </x:c>
      <x:c r="D6893" s="240" t="str">
        <x:f t="shared" si="299"/>
        <x:v>Ring</x:v>
      </x:c>
      <x:c r="E6893" s="240">
        <x:v>1</x:v>
      </x:c>
    </x:row>
    <x:row r="6894" spans="3:5">
      <x:c r="C6894" s="241" t="s">
        <x:v>5509</x:v>
      </x:c>
      <x:c r="D6894" s="240" t="str">
        <x:f t="shared" si="299"/>
        <x:v>Ring</x:v>
      </x:c>
      <x:c r="E6894" s="240">
        <x:v>1</x:v>
      </x:c>
    </x:row>
    <x:row r="6895" spans="3:5">
      <x:c r="C6895" s="241" t="s">
        <x:v>12788</x:v>
      </x:c>
      <x:c r="D6895" s="240" t="str">
        <x:f t="shared" si="299"/>
        <x:v>Ring</x:v>
      </x:c>
      <x:c r="E6895" s="240">
        <x:v>1</x:v>
      </x:c>
    </x:row>
    <x:row r="6896" spans="3:5">
      <x:c r="C6896" s="241" t="s">
        <x:v>6173</x:v>
      </x:c>
      <x:c r="D6896" s="240" t="str">
        <x:f t="shared" si="299"/>
        <x:v>Ring</x:v>
      </x:c>
      <x:c r="E6896" s="240">
        <x:v>1</x:v>
      </x:c>
    </x:row>
    <x:row r="6897" spans="1:5">
      <x:c r="A6897" s="232">
        <x:v>46197</x:v>
      </x:c>
      <x:c r="B6897" s="499" t="s">
        <x:v>10352</x:v>
      </x:c>
      <x:c r="E6897" s="240">
        <x:f>SUM(E6878:E6896)</x:f>
        <x:v>19</x:v>
      </x:c>
    </x:row>
    <x:row r="6898" spans="1:5">
      <x:c r="A6898" s="232">
        <x:v>46198</x:v>
      </x:c>
      <x:c r="B6898" s="499" t="s">
        <x:v>10335</x:v>
      </x:c>
      <x:c r="C6898" s="241" t="s">
        <x:v>2724</x:v>
      </x:c>
      <x:c r="D6898" s="240" t="s">
        <x:v>4007</x:v>
      </x:c>
      <x:c r="E6898" s="240">
        <x:v>1</x:v>
      </x:c>
    </x:row>
    <x:row r="6899" spans="3:5">
      <x:c r="C6899" s="241" t="s">
        <x:v>4340</x:v>
      </x:c>
      <x:c r="D6899" s="240" t="s">
        <x:v>4007</x:v>
      </x:c>
      <x:c r="E6899" s="240">
        <x:v>1</x:v>
      </x:c>
    </x:row>
    <x:row r="6900" spans="3:5">
      <x:c r="C6900" s="241" t="s">
        <x:v>4445</x:v>
      </x:c>
      <x:c r="D6900" s="240" t="str">
        <x:f t="shared" ref="D6900:D6918" si="300">IF(MID(C6900,LEN(C6900)-2,1)="1","Earring",IF(MID(C6900,LEN(C6900)-2,1)="2","Necklace",IF(MID(C6900,LEN(C6900)-2,1)="3","Bracelet",IF(MID(C6900,LEN(C6900)-2,1)="4","Ring",IF(MID(C6900,LEN(C6900)-2,1)="5","Anklet","")))))</x:f>
        <x:v>Bracelet</x:v>
      </x:c>
      <x:c r="E6900" s="240">
        <x:v>1</x:v>
      </x:c>
    </x:row>
    <x:row r="6901" spans="3:5">
      <x:c r="C6901" s="241" t="s">
        <x:v>11939</x:v>
      </x:c>
      <x:c r="D6901" s="240" t="str">
        <x:f t="shared" si="300"/>
        <x:v>Bracelet</x:v>
      </x:c>
      <x:c r="E6901" s="240">
        <x:v>1</x:v>
      </x:c>
    </x:row>
    <x:row r="6902" spans="3:5">
      <x:c r="C6902" s="241" t="s">
        <x:v>12408</x:v>
      </x:c>
      <x:c r="D6902" s="240" t="str">
        <x:f t="shared" si="300"/>
        <x:v>Bracelet</x:v>
      </x:c>
      <x:c r="E6902" s="240">
        <x:v>1</x:v>
      </x:c>
    </x:row>
    <x:row r="6903" spans="3:5">
      <x:c r="C6903" s="241" t="s">
        <x:v>4441</x:v>
      </x:c>
      <x:c r="D6903" s="240" t="str">
        <x:f t="shared" si="300"/>
        <x:v>Bracelet</x:v>
      </x:c>
      <x:c r="E6903" s="240">
        <x:v>1</x:v>
      </x:c>
    </x:row>
    <x:row r="6904" spans="3:5">
      <x:c r="C6904" s="241" t="s">
        <x:v>1996</x:v>
      </x:c>
      <x:c r="D6904" s="240" t="str">
        <x:f t="shared" si="300"/>
        <x:v>Bracelet</x:v>
      </x:c>
      <x:c r="E6904" s="240">
        <x:v>1</x:v>
      </x:c>
    </x:row>
    <x:row r="6905" spans="3:5">
      <x:c r="C6905" s="241" t="s">
        <x:v>5964</x:v>
      </x:c>
      <x:c r="D6905" s="240" t="str">
        <x:f t="shared" si="300"/>
        <x:v>Earring</x:v>
      </x:c>
      <x:c r="E6905" s="240">
        <x:v>1</x:v>
      </x:c>
    </x:row>
    <x:row r="6906" spans="3:5">
      <x:c r="C6906" s="241" t="s">
        <x:v>8982</x:v>
      </x:c>
      <x:c r="D6906" s="240" t="str">
        <x:f t="shared" si="300"/>
        <x:v>Earring</x:v>
      </x:c>
      <x:c r="E6906" s="240">
        <x:v>1</x:v>
      </x:c>
    </x:row>
    <x:row r="6907" spans="3:5">
      <x:c r="C6907" s="241" t="s">
        <x:v>8549</x:v>
      </x:c>
      <x:c r="D6907" s="240" t="str">
        <x:f t="shared" si="300"/>
        <x:v>Earring</x:v>
      </x:c>
      <x:c r="E6907" s="240">
        <x:v>1</x:v>
      </x:c>
    </x:row>
    <x:row r="6908" spans="3:5">
      <x:c r="C6908" s="241" t="s">
        <x:v>4435</x:v>
      </x:c>
      <x:c r="D6908" s="240" t="str">
        <x:f t="shared" si="300"/>
        <x:v>Earring</x:v>
      </x:c>
      <x:c r="E6908" s="240">
        <x:v>1</x:v>
      </x:c>
    </x:row>
    <x:row r="6909" spans="3:5">
      <x:c r="C6909" s="241" t="s">
        <x:v>4575</x:v>
      </x:c>
      <x:c r="D6909" s="240" t="str">
        <x:f t="shared" si="300"/>
        <x:v>Earring</x:v>
      </x:c>
      <x:c r="E6909" s="240">
        <x:v>1</x:v>
      </x:c>
    </x:row>
    <x:row r="6910" spans="3:5">
      <x:c r="C6910" s="241" t="s">
        <x:v>6202</x:v>
      </x:c>
      <x:c r="D6910" s="240" t="str">
        <x:f t="shared" si="300"/>
        <x:v>Earring</x:v>
      </x:c>
      <x:c r="E6910" s="240">
        <x:v>1</x:v>
      </x:c>
    </x:row>
    <x:row r="6911" spans="3:5">
      <x:c r="C6911" s="241" t="s">
        <x:v>5955</x:v>
      </x:c>
      <x:c r="D6911" s="240" t="str">
        <x:f t="shared" si="300"/>
        <x:v>Earring</x:v>
      </x:c>
      <x:c r="E6911" s="240">
        <x:v>1</x:v>
      </x:c>
    </x:row>
    <x:row r="6912" spans="3:5">
      <x:c r="C6912" s="241" t="s">
        <x:v>7738</x:v>
      </x:c>
      <x:c r="D6912" s="240" t="str">
        <x:f t="shared" si="300"/>
        <x:v>Necklace</x:v>
      </x:c>
      <x:c r="E6912" s="240">
        <x:v>1</x:v>
      </x:c>
    </x:row>
    <x:row r="6913" spans="3:5">
      <x:c r="C6913" s="241" t="s">
        <x:v>1979</x:v>
      </x:c>
      <x:c r="D6913" s="240" t="str">
        <x:f t="shared" si="300"/>
        <x:v>Necklace</x:v>
      </x:c>
      <x:c r="E6913" s="240">
        <x:v>1</x:v>
      </x:c>
    </x:row>
    <x:row r="6914" spans="3:5">
      <x:c r="C6914" s="241" t="s">
        <x:v>6291</x:v>
      </x:c>
      <x:c r="D6914" s="240" t="str">
        <x:f t="shared" si="300"/>
        <x:v>Necklace</x:v>
      </x:c>
      <x:c r="E6914" s="240">
        <x:v>1</x:v>
      </x:c>
    </x:row>
    <x:row r="6915" spans="3:5">
      <x:c r="C6915" s="241" t="s">
        <x:v>2003</x:v>
      </x:c>
      <x:c r="D6915" s="240" t="str">
        <x:f t="shared" si="300"/>
        <x:v>Necklace</x:v>
      </x:c>
      <x:c r="E6915" s="240">
        <x:v>2</x:v>
      </x:c>
    </x:row>
    <x:row r="6916" spans="3:5">
      <x:c r="C6916" s="241" t="s">
        <x:v>5545</x:v>
      </x:c>
      <x:c r="D6916" s="240" t="str">
        <x:f t="shared" si="300"/>
        <x:v>Necklace</x:v>
      </x:c>
      <x:c r="E6916" s="240">
        <x:v>1</x:v>
      </x:c>
    </x:row>
    <x:row r="6917" spans="3:5">
      <x:c r="C6917" s="241" t="s">
        <x:v>11504</x:v>
      </x:c>
      <x:c r="D6917" s="240" t="str">
        <x:f t="shared" si="300"/>
        <x:v>Ring</x:v>
      </x:c>
      <x:c r="E6917" s="240">
        <x:v>1</x:v>
      </x:c>
    </x:row>
    <x:row r="6918" spans="3:5">
      <x:c r="C6918" s="241" t="s">
        <x:v>6193</x:v>
      </x:c>
      <x:c r="D6918" s="240" t="str">
        <x:f t="shared" si="300"/>
        <x:v>Ring</x:v>
      </x:c>
      <x:c r="E6918" s="240">
        <x:v>1</x:v>
      </x:c>
    </x:row>
    <x:row r="6919" spans="1:5">
      <x:c r="A6919" s="232">
        <x:v>46198</x:v>
      </x:c>
      <x:c r="B6919" s="499" t="s">
        <x:v>10335</x:v>
      </x:c>
      <x:c r="E6919" s="240">
        <x:f>SUM(E6898:E6918)</x:f>
        <x:v>22</x:v>
      </x:c>
    </x:row>
    <x:row r="6920" spans="1:5">
      <x:c r="A6920" s="232">
        <x:v>46199</x:v>
      </x:c>
      <x:c r="B6920" s="499" t="s">
        <x:v>10292</x:v>
      </x:c>
      <x:c r="C6920" s="241" t="s">
        <x:v>1986</x:v>
      </x:c>
      <x:c r="D6920" s="240" t="s">
        <x:v>4007</x:v>
      </x:c>
      <x:c r="E6920" s="240">
        <x:v>1</x:v>
      </x:c>
    </x:row>
    <x:row r="6921" spans="3:5">
      <x:c r="C6921" s="241" t="s">
        <x:v>5951</x:v>
      </x:c>
      <x:c r="D6921" s="240" t="s">
        <x:v>4007</x:v>
      </x:c>
      <x:c r="E6921" s="240">
        <x:v>1</x:v>
      </x:c>
    </x:row>
    <x:row r="6922" spans="3:5">
      <x:c r="C6922" s="241" t="s">
        <x:v>5839</x:v>
      </x:c>
      <x:c r="D6922" s="240" t="s">
        <x:v>4007</x:v>
      </x:c>
      <x:c r="E6922" s="240">
        <x:v>1</x:v>
      </x:c>
    </x:row>
    <x:row r="6923" spans="3:5">
      <x:c r="C6923" s="241" t="s">
        <x:v>8028</x:v>
      </x:c>
      <x:c r="D6923" s="240" t="s">
        <x:v>4007</x:v>
      </x:c>
      <x:c r="E6923" s="240">
        <x:v>1</x:v>
      </x:c>
    </x:row>
    <x:row r="6924" spans="3:5">
      <x:c r="C6924" s="241" t="s">
        <x:v>4421</x:v>
      </x:c>
      <x:c r="D6924" s="240" t="str">
        <x:f t="shared" ref="D6924:D6934" si="301">IF(MID(C6924,LEN(C6924)-2,1)="1","Earring",IF(MID(C6924,LEN(C6924)-2,1)="2","Necklace",IF(MID(C6924,LEN(C6924)-2,1)="3","Bracelet",IF(MID(C6924,LEN(C6924)-2,1)="4","Ring",IF(MID(C6924,LEN(C6924)-2,1)="5","Anklet","")))))</x:f>
        <x:v>Bracelet</x:v>
      </x:c>
      <x:c r="E6924" s="240">
        <x:v>1</x:v>
      </x:c>
    </x:row>
    <x:row r="6925" spans="3:5">
      <x:c r="C6925" s="241" t="s">
        <x:v>6306</x:v>
      </x:c>
      <x:c r="D6925" s="240" t="str">
        <x:f t="shared" si="301"/>
        <x:v>Bracelet</x:v>
      </x:c>
      <x:c r="E6925" s="240">
        <x:v>1</x:v>
      </x:c>
    </x:row>
    <x:row r="6926" spans="3:5">
      <x:c r="C6926" s="241" t="s">
        <x:v>8364</x:v>
      </x:c>
      <x:c r="D6926" s="240" t="str">
        <x:f t="shared" si="301"/>
        <x:v>Bracelet</x:v>
      </x:c>
      <x:c r="E6926" s="240">
        <x:v>1</x:v>
      </x:c>
    </x:row>
    <x:row r="6927" spans="3:5">
      <x:c r="C6927" s="241" t="s">
        <x:v>4394</x:v>
      </x:c>
      <x:c r="D6927" s="240" t="str">
        <x:f t="shared" si="301"/>
        <x:v>Bracelet</x:v>
      </x:c>
      <x:c r="E6927" s="240">
        <x:v>1</x:v>
      </x:c>
    </x:row>
    <x:row r="6928" spans="3:5">
      <x:c r="C6928" s="241" t="s">
        <x:v>4587</x:v>
      </x:c>
      <x:c r="D6928" s="240" t="str">
        <x:f t="shared" si="301"/>
        <x:v>Bracelet</x:v>
      </x:c>
      <x:c r="E6928" s="240">
        <x:v>1</x:v>
      </x:c>
    </x:row>
    <x:row r="6929" spans="3:5">
      <x:c r="C6929" s="241" t="s">
        <x:v>6149</x:v>
      </x:c>
      <x:c r="D6929" s="240" t="str">
        <x:f t="shared" si="301"/>
        <x:v>Bracelet</x:v>
      </x:c>
      <x:c r="E6929" s="240">
        <x:v>1</x:v>
      </x:c>
    </x:row>
    <x:row r="6930" spans="3:5">
      <x:c r="C6930" s="241" t="s">
        <x:v>2749</x:v>
      </x:c>
      <x:c r="D6930" s="240" t="str">
        <x:f t="shared" si="301"/>
        <x:v>Earring</x:v>
      </x:c>
      <x:c r="E6930" s="240">
        <x:v>1</x:v>
      </x:c>
    </x:row>
    <x:row r="6931" spans="3:5">
      <x:c r="C6931" s="241" t="s">
        <x:v>4418</x:v>
      </x:c>
      <x:c r="D6931" s="240" t="str">
        <x:f t="shared" si="301"/>
        <x:v>Earring</x:v>
      </x:c>
      <x:c r="E6931" s="240">
        <x:v>1</x:v>
      </x:c>
    </x:row>
    <x:row r="6932" spans="3:5">
      <x:c r="C6932" s="241" t="s">
        <x:v>2065</x:v>
      </x:c>
      <x:c r="D6932" s="240" t="str">
        <x:f t="shared" si="301"/>
        <x:v>Earring</x:v>
      </x:c>
      <x:c r="E6932" s="240">
        <x:v>1</x:v>
      </x:c>
    </x:row>
    <x:row r="6933" spans="3:5">
      <x:c r="C6933" s="241" t="s">
        <x:v>2020</x:v>
      </x:c>
      <x:c r="D6933" s="240" t="str">
        <x:f t="shared" si="301"/>
        <x:v>Earring</x:v>
      </x:c>
      <x:c r="E6933" s="240">
        <x:v>1</x:v>
      </x:c>
    </x:row>
    <x:row r="6934" spans="3:5">
      <x:c r="C6934" s="241" t="s">
        <x:v>6216</x:v>
      </x:c>
      <x:c r="D6934" s="240" t="str">
        <x:f t="shared" si="301"/>
        <x:v>Earring</x:v>
      </x:c>
      <x:c r="E6934" s="240">
        <x:v>1</x:v>
      </x:c>
    </x:row>
    <x:row r="6935" spans="3:5">
      <x:c r="C6935" s="241" t="s">
        <x:v>4448</x:v>
      </x:c>
      <x:c r="D6935" s="240" t="s">
        <x:v>9210</x:v>
      </x:c>
      <x:c r="E6935" s="240">
        <x:v>1</x:v>
      </x:c>
    </x:row>
    <x:row r="6936" spans="3:5">
      <x:c r="C6936" s="241" t="s">
        <x:v>8543</x:v>
      </x:c>
      <x:c r="D6936" s="240" t="s">
        <x:v>9210</x:v>
      </x:c>
      <x:c r="E6936" s="240">
        <x:v>1</x:v>
      </x:c>
    </x:row>
    <x:row r="6937" spans="3:5">
      <x:c r="C6937" s="241" t="s">
        <x:v>5477</x:v>
      </x:c>
      <x:c r="D6937" s="240" t="str">
        <x:f>IF(MID(C6937,LEN(C6937)-2,1)="1","Earring",IF(MID(C6937,LEN(C6937)-2,1)="2","Necklace",IF(MID(C6937,LEN(C6937)-2,1)="3","Bracelet",IF(MID(C6937,LEN(C6937)-2,1)="4","Ring",IF(MID(C6937,LEN(C6937)-2,1)="5","Anklet","")))))</x:f>
        <x:v>Necklace</x:v>
      </x:c>
      <x:c r="E6937" s="240">
        <x:v>1</x:v>
      </x:c>
    </x:row>
    <x:row r="6938" spans="3:5">
      <x:c r="C6938" s="241" t="s">
        <x:v>11467</x:v>
      </x:c>
      <x:c r="D6938" s="240" t="str">
        <x:f>IF(MID(C6938,LEN(C6938)-2,1)="1","Earring",IF(MID(C6938,LEN(C6938)-2,1)="2","Necklace",IF(MID(C6938,LEN(C6938)-2,1)="3","Bracelet",IF(MID(C6938,LEN(C6938)-2,1)="4","Ring",IF(MID(C6938,LEN(C6938)-2,1)="5","Anklet","")))))</x:f>
        <x:v>Necklace</x:v>
      </x:c>
      <x:c r="E6938" s="240">
        <x:v>1</x:v>
      </x:c>
    </x:row>
    <x:row r="6939" spans="3:5">
      <x:c r="C6939" s="241" t="s">
        <x:v>7740</x:v>
      </x:c>
      <x:c r="D6939" s="240" t="str">
        <x:f>IF(MID(C6939,LEN(C6939)-2,1)="1","Earring",IF(MID(C6939,LEN(C6939)-2,1)="2","Necklace",IF(MID(C6939,LEN(C6939)-2,1)="3","Bracelet",IF(MID(C6939,LEN(C6939)-2,1)="4","Ring",IF(MID(C6939,LEN(C6939)-2,1)="5","Anklet","")))))</x:f>
        <x:v>Necklace</x:v>
      </x:c>
      <x:c r="E6939" s="240">
        <x:v>1</x:v>
      </x:c>
    </x:row>
    <x:row r="6940" spans="3:5">
      <x:c r="C6940" s="241" t="s">
        <x:v>1965</x:v>
      </x:c>
      <x:c r="D6940" s="240" t="str">
        <x:f t="shared" ref="D6940:D6946" si="302">IF(MID(C6940,LEN(C6940)-2,1)="1","Earring",IF(MID(C6940,LEN(C6940)-2,1)="2","Necklace",IF(MID(C6940,LEN(C6940)-2,1)="3","Bracelet",IF(MID(C6940,LEN(C6940)-2,1)="4","Ring",IF(MID(C6940,LEN(C6940)-2,1)="5","Anklet","")))))</x:f>
        <x:v>Necklace</x:v>
      </x:c>
      <x:c r="E6940" s="240">
        <x:v>1</x:v>
      </x:c>
    </x:row>
    <x:row r="6941" spans="3:5">
      <x:c r="C6941" s="241" t="s">
        <x:v>8457</x:v>
      </x:c>
      <x:c r="D6941" s="240" t="str">
        <x:f t="shared" si="302"/>
        <x:v>Necklace</x:v>
      </x:c>
      <x:c r="E6941" s="240">
        <x:v>1</x:v>
      </x:c>
    </x:row>
    <x:row r="6942" spans="3:5">
      <x:c r="C6942" s="241" t="s">
        <x:v>2037</x:v>
      </x:c>
      <x:c r="D6942" s="240" t="str">
        <x:f t="shared" si="302"/>
        <x:v>Necklace</x:v>
      </x:c>
      <x:c r="E6942" s="240">
        <x:v>1</x:v>
      </x:c>
    </x:row>
    <x:row r="6943" spans="3:5">
      <x:c r="C6943" s="241" t="s">
        <x:v>2095</x:v>
      </x:c>
      <x:c r="D6943" s="240" t="str">
        <x:f t="shared" si="302"/>
        <x:v>Necklace</x:v>
      </x:c>
      <x:c r="E6943" s="240">
        <x:v>1</x:v>
      </x:c>
    </x:row>
    <x:row r="6944" spans="3:5">
      <x:c r="C6944" s="241" t="s">
        <x:v>8542</x:v>
      </x:c>
      <x:c r="D6944" s="240" t="str">
        <x:f t="shared" si="302"/>
        <x:v>Necklace</x:v>
      </x:c>
      <x:c r="E6944" s="240">
        <x:v>1</x:v>
      </x:c>
    </x:row>
    <x:row r="6945" spans="3:5">
      <x:c r="C6945" s="241" t="s">
        <x:v>5513</x:v>
      </x:c>
      <x:c r="D6945" s="240" t="str">
        <x:f t="shared" si="302"/>
        <x:v>Ring</x:v>
      </x:c>
      <x:c r="E6945" s="240">
        <x:v>1</x:v>
      </x:c>
    </x:row>
    <x:row r="6946" spans="3:5">
      <x:c r="C6946" s="241" t="s">
        <x:v>2008</x:v>
      </x:c>
      <x:c r="D6946" s="240" t="str">
        <x:f t="shared" si="302"/>
        <x:v>Ring</x:v>
      </x:c>
      <x:c r="E6946" s="240">
        <x:v>1</x:v>
      </x:c>
    </x:row>
    <x:row r="6947" spans="1:5">
      <x:c r="A6947" s="232">
        <x:v>46199</x:v>
      </x:c>
      <x:c r="B6947" s="499" t="s">
        <x:v>10292</x:v>
      </x:c>
      <x:c r="E6947" s="240">
        <x:f>SUM(E6920:E6946)</x:f>
        <x:v>27</x:v>
      </x:c>
    </x:row>
    <x:row r="6948" spans="1:5">
      <x:c r="A6948" s="232">
        <x:v>46200</x:v>
      </x:c>
      <x:c r="B6948" s="499" t="s">
        <x:v>10312</x:v>
      </x:c>
      <x:c r="C6948" s="241" t="s">
        <x:v>12401</x:v>
      </x:c>
      <x:c r="D6948" s="240" t="s">
        <x:v>4007</x:v>
      </x:c>
      <x:c r="E6948" s="240">
        <x:v>1</x:v>
      </x:c>
    </x:row>
    <x:row r="6949" spans="3:5">
      <x:c r="C6949" s="241" t="s">
        <x:v>4547</x:v>
      </x:c>
      <x:c r="D6949" s="240" t="s">
        <x:v>4007</x:v>
      </x:c>
      <x:c r="E6949" s="240">
        <x:v>1</x:v>
      </x:c>
    </x:row>
    <x:row r="6950" spans="3:5">
      <x:c r="C6950" s="241" t="s">
        <x:v>11457</x:v>
      </x:c>
      <x:c r="D6950" s="240" t="str">
        <x:f t="shared" ref="D6950:D6958" si="303">IF(MID(C6950,LEN(C6950)-2,1)="1","Earring",IF(MID(C6950,LEN(C6950)-2,1)="2","Necklace",IF(MID(C6950,LEN(C6950)-2,1)="3","Bracelet",IF(MID(C6950,LEN(C6950)-2,1)="4","Ring",IF(MID(C6950,LEN(C6950)-2,1)="5","Anklet","")))))</x:f>
        <x:v>Bracelet</x:v>
      </x:c>
      <x:c r="E6950" s="240">
        <x:v>1</x:v>
      </x:c>
    </x:row>
    <x:row r="6951" spans="3:5">
      <x:c r="C6951" s="241" t="s">
        <x:v>5898</x:v>
      </x:c>
      <x:c r="D6951" s="240" t="str">
        <x:f t="shared" si="303"/>
        <x:v>Bracelet</x:v>
      </x:c>
      <x:c r="E6951" s="240">
        <x:v>1</x:v>
      </x:c>
    </x:row>
    <x:row r="6952" spans="3:5">
      <x:c r="C6952" s="241" t="s">
        <x:v>2096</x:v>
      </x:c>
      <x:c r="D6952" s="240" t="str">
        <x:f t="shared" si="303"/>
        <x:v>Bracelet</x:v>
      </x:c>
      <x:c r="E6952" s="240">
        <x:v>1</x:v>
      </x:c>
    </x:row>
    <x:row r="6953" spans="3:5">
      <x:c r="C6953" s="241" t="s">
        <x:v>9165</x:v>
      </x:c>
      <x:c r="D6953" s="240" t="str">
        <x:f t="shared" si="303"/>
        <x:v>Bracelet</x:v>
      </x:c>
      <x:c r="E6953" s="240">
        <x:v>1</x:v>
      </x:c>
    </x:row>
    <x:row r="6954" spans="3:5">
      <x:c r="C6954" s="241" t="s">
        <x:v>9322</x:v>
      </x:c>
      <x:c r="D6954" s="240" t="str">
        <x:f t="shared" si="303"/>
        <x:v>Bracelet</x:v>
      </x:c>
      <x:c r="E6954" s="240">
        <x:v>1</x:v>
      </x:c>
    </x:row>
    <x:row r="6955" spans="3:5">
      <x:c r="C6955" s="241" t="s">
        <x:v>4605</x:v>
      </x:c>
      <x:c r="D6955" s="240" t="str">
        <x:f t="shared" si="303"/>
        <x:v>Bracelet</x:v>
      </x:c>
      <x:c r="E6955" s="240">
        <x:v>1</x:v>
      </x:c>
    </x:row>
    <x:row r="6956" spans="3:5">
      <x:c r="C6956" s="241" t="s">
        <x:v>2035</x:v>
      </x:c>
      <x:c r="D6956" s="240" t="str">
        <x:f t="shared" si="303"/>
        <x:v>Bracelet</x:v>
      </x:c>
      <x:c r="E6956" s="240">
        <x:v>1</x:v>
      </x:c>
    </x:row>
    <x:row r="6957" spans="3:5">
      <x:c r="C6957" s="241" t="s">
        <x:v>11513</x:v>
      </x:c>
      <x:c r="D6957" s="240" t="str">
        <x:f t="shared" si="303"/>
        <x:v>Earring</x:v>
      </x:c>
      <x:c r="E6957" s="240">
        <x:v>1</x:v>
      </x:c>
    </x:row>
    <x:row r="6958" spans="3:5">
      <x:c r="C6958" s="241" t="s">
        <x:v>2656</x:v>
      </x:c>
      <x:c r="D6958" s="240" t="str">
        <x:f t="shared" si="303"/>
        <x:v>Earring</x:v>
      </x:c>
      <x:c r="E6958" s="240">
        <x:v>1</x:v>
      </x:c>
    </x:row>
    <x:row r="6959" spans="3:5">
      <x:c r="C6959" s="241" t="s">
        <x:v>5965</x:v>
      </x:c>
      <x:c r="D6959" s="240" t="s">
        <x:v>9210</x:v>
      </x:c>
      <x:c r="E6959" s="240">
        <x:v>1</x:v>
      </x:c>
    </x:row>
    <x:row r="6960" spans="3:5">
      <x:c r="C6960" s="241" t="s">
        <x:v>4407</x:v>
      </x:c>
      <x:c r="D6960" s="240" t="str">
        <x:f>IF(MID(C6960,LEN(C6960)-2,1)="1","Earring",IF(MID(C6960,LEN(C6960)-2,1)="2","Necklace",IF(MID(C6960,LEN(C6960)-2,1)="3","Bracelet",IF(MID(C6960,LEN(C6960)-2,1)="4","Ring",IF(MID(C6960,LEN(C6960)-2,1)="5","Anklet","")))))</x:f>
        <x:v>Necklace</x:v>
      </x:c>
      <x:c r="E6960" s="240">
        <x:v>1</x:v>
      </x:c>
    </x:row>
    <x:row r="6961" spans="3:5">
      <x:c r="C6961" s="241" t="s">
        <x:v>6277</x:v>
      </x:c>
      <x:c r="D6961" s="240" t="str">
        <x:f t="shared" ref="D6961:D6970" si="304">IF(MID(C6961,LEN(C6961)-2,1)="1","Earring",IF(MID(C6961,LEN(C6961)-2,1)="2","Necklace",IF(MID(C6961,LEN(C6961)-2,1)="3","Bracelet",IF(MID(C6961,LEN(C6961)-2,1)="4","Ring",IF(MID(C6961,LEN(C6961)-2,1)="5","Anklet","")))))</x:f>
        <x:v>Necklace</x:v>
      </x:c>
      <x:c r="E6961" s="240">
        <x:v>1</x:v>
      </x:c>
    </x:row>
    <x:row r="6962" spans="3:5">
      <x:c r="C6962" s="241" t="s">
        <x:v>6264</x:v>
      </x:c>
      <x:c r="D6962" s="240" t="str">
        <x:f t="shared" si="304"/>
        <x:v>Necklace</x:v>
      </x:c>
      <x:c r="E6962" s="240">
        <x:v>1</x:v>
      </x:c>
    </x:row>
    <x:row r="6963" spans="3:5">
      <x:c r="C6963" s="241" t="s">
        <x:v>1979</x:v>
      </x:c>
      <x:c r="D6963" s="240" t="str">
        <x:f t="shared" si="304"/>
        <x:v>Necklace</x:v>
      </x:c>
      <x:c r="E6963" s="240">
        <x:v>1</x:v>
      </x:c>
    </x:row>
    <x:row r="6964" spans="3:5">
      <x:c r="C6964" s="241" t="s">
        <x:v>6291</x:v>
      </x:c>
      <x:c r="D6964" s="240" t="str">
        <x:f t="shared" si="304"/>
        <x:v>Necklace</x:v>
      </x:c>
      <x:c r="E6964" s="240">
        <x:v>1</x:v>
      </x:c>
    </x:row>
    <x:row r="6965" spans="3:5">
      <x:c r="C6965" s="241" t="s">
        <x:v>8936</x:v>
      </x:c>
      <x:c r="D6965" s="240" t="str">
        <x:f t="shared" si="304"/>
        <x:v>Necklace</x:v>
      </x:c>
      <x:c r="E6965" s="240">
        <x:v>1</x:v>
      </x:c>
    </x:row>
    <x:row r="6966" spans="3:5">
      <x:c r="C6966" s="241" t="s">
        <x:v>9298</x:v>
      </x:c>
      <x:c r="D6966" s="240" t="str">
        <x:f t="shared" si="304"/>
        <x:v>Ring</x:v>
      </x:c>
      <x:c r="E6966" s="240">
        <x:v>1</x:v>
      </x:c>
    </x:row>
    <x:row r="6967" spans="3:5">
      <x:c r="C6967" s="241" t="s">
        <x:v>8503</x:v>
      </x:c>
      <x:c r="D6967" s="240" t="str">
        <x:f t="shared" si="304"/>
        <x:v>Ring</x:v>
      </x:c>
      <x:c r="E6967" s="240">
        <x:v>1</x:v>
      </x:c>
    </x:row>
    <x:row r="6968" spans="3:5">
      <x:c r="C6968" s="241" t="s">
        <x:v>5906</x:v>
      </x:c>
      <x:c r="D6968" s="240" t="str">
        <x:f t="shared" si="304"/>
        <x:v>Ring</x:v>
      </x:c>
      <x:c r="E6968" s="240">
        <x:v>1</x:v>
      </x:c>
    </x:row>
    <x:row r="6969" spans="3:5">
      <x:c r="C6969" s="241" t="s">
        <x:v>4602</x:v>
      </x:c>
      <x:c r="D6969" s="240" t="str">
        <x:f t="shared" si="304"/>
        <x:v>Ring</x:v>
      </x:c>
      <x:c r="E6969" s="240">
        <x:v>1</x:v>
      </x:c>
    </x:row>
    <x:row r="6970" spans="3:5">
      <x:c r="C6970" s="241" t="s">
        <x:v>7920</x:v>
      </x:c>
      <x:c r="D6970" s="240" t="str">
        <x:f t="shared" si="304"/>
        <x:v>Ring</x:v>
      </x:c>
      <x:c r="E6970" s="240">
        <x:v>1</x:v>
      </x:c>
    </x:row>
    <x:row r="6971" spans="1:5">
      <x:c r="A6971" s="232">
        <x:v>46200</x:v>
      </x:c>
      <x:c r="B6971" s="499" t="s">
        <x:v>10312</x:v>
      </x:c>
      <x:c r="E6971" s="240">
        <x:f>SUM(E6948:E6970)</x:f>
        <x:v>23</x:v>
      </x:c>
    </x:row>
    <x:row r="6972" spans="1:5">
      <x:c r="A6972" s="232">
        <x:v>46201</x:v>
      </x:c>
      <x:c r="B6972" s="499" t="s">
        <x:v>10367</x:v>
      </x:c>
      <x:c r="C6972" s="241" t="s">
        <x:v>8516</x:v>
      </x:c>
      <x:c r="D6972" s="240" t="str">
        <x:f t="shared" ref="D6972:D6983" si="305">IF(MID(C6972,LEN(C6972)-2,1)="1","Earring",IF(MID(C6972,LEN(C6972)-2,1)="2","Necklace",IF(MID(C6972,LEN(C6972)-2,1)="3","Bracelet",IF(MID(C6972,LEN(C6972)-2,1)="4","Ring",IF(MID(C6972,LEN(C6972)-2,1)="5","Anklet","")))))</x:f>
        <x:v>Bracelet</x:v>
      </x:c>
      <x:c r="E6972" s="240">
        <x:v>1</x:v>
      </x:c>
    </x:row>
    <x:row r="6973" spans="3:5">
      <x:c r="C6973" s="241" t="s">
        <x:v>8445</x:v>
      </x:c>
      <x:c r="D6973" s="240" t="str">
        <x:f t="shared" si="305"/>
        <x:v>Bracelet</x:v>
      </x:c>
      <x:c r="E6973" s="240">
        <x:v>1</x:v>
      </x:c>
    </x:row>
    <x:row r="6974" spans="3:5">
      <x:c r="C6974" s="241" t="s">
        <x:v>2773</x:v>
      </x:c>
      <x:c r="D6974" s="240" t="str">
        <x:f t="shared" si="305"/>
        <x:v>Bracelet</x:v>
      </x:c>
      <x:c r="E6974" s="240">
        <x:v>1</x:v>
      </x:c>
    </x:row>
    <x:row r="6975" spans="3:5">
      <x:c r="C6975" s="241" t="s">
        <x:v>9322</x:v>
      </x:c>
      <x:c r="D6975" s="240" t="str">
        <x:f t="shared" si="305"/>
        <x:v>Bracelet</x:v>
      </x:c>
      <x:c r="E6975" s="240">
        <x:v>1</x:v>
      </x:c>
    </x:row>
    <x:row r="6976" spans="3:5">
      <x:c r="C6976" s="241" t="s">
        <x:v>6184</x:v>
      </x:c>
      <x:c r="D6976" s="240" t="str">
        <x:f t="shared" si="305"/>
        <x:v>Earring</x:v>
      </x:c>
      <x:c r="E6976" s="240">
        <x:v>1</x:v>
      </x:c>
    </x:row>
    <x:row r="6977" spans="3:5">
      <x:c r="C6977" s="241" t="s">
        <x:v>9067</x:v>
      </x:c>
      <x:c r="D6977" s="240" t="str">
        <x:f t="shared" si="305"/>
        <x:v>Earring</x:v>
      </x:c>
      <x:c r="E6977" s="240">
        <x:v>1</x:v>
      </x:c>
    </x:row>
    <x:row r="6978" spans="3:5">
      <x:c r="C6978" s="241" t="s">
        <x:v>8538</x:v>
      </x:c>
      <x:c r="D6978" s="240" t="str">
        <x:f t="shared" si="305"/>
        <x:v>Earring</x:v>
      </x:c>
      <x:c r="E6978" s="240">
        <x:v>1</x:v>
      </x:c>
    </x:row>
    <x:row r="6979" spans="3:5">
      <x:c r="C6979" s="241" t="s">
        <x:v>9096</x:v>
      </x:c>
      <x:c r="D6979" s="240" t="str">
        <x:f t="shared" si="305"/>
        <x:v>Earring</x:v>
      </x:c>
      <x:c r="E6979" s="240">
        <x:v>1</x:v>
      </x:c>
    </x:row>
    <x:row r="6980" spans="3:5">
      <x:c r="C6980" s="241" t="s">
        <x:v>4435</x:v>
      </x:c>
      <x:c r="D6980" s="240" t="str">
        <x:f t="shared" si="305"/>
        <x:v>Earring</x:v>
      </x:c>
      <x:c r="E6980" s="240">
        <x:v>1</x:v>
      </x:c>
    </x:row>
    <x:row r="6981" spans="3:5">
      <x:c r="C6981" s="241" t="s">
        <x:v>4564</x:v>
      </x:c>
      <x:c r="D6981" s="240" t="str">
        <x:f t="shared" si="305"/>
        <x:v>Earring</x:v>
      </x:c>
      <x:c r="E6981" s="240">
        <x:v>2</x:v>
      </x:c>
    </x:row>
    <x:row r="6982" spans="3:5">
      <x:c r="C6982" s="241" t="s">
        <x:v>9023</x:v>
      </x:c>
      <x:c r="D6982" s="240" t="str">
        <x:f t="shared" si="305"/>
        <x:v>Earring</x:v>
      </x:c>
      <x:c r="E6982" s="240">
        <x:v>1</x:v>
      </x:c>
    </x:row>
    <x:row r="6983" spans="3:5">
      <x:c r="C6983" s="241" t="s">
        <x:v>2125</x:v>
      </x:c>
      <x:c r="D6983" s="240" t="str">
        <x:f t="shared" si="305"/>
        <x:v>Earring</x:v>
      </x:c>
      <x:c r="E6983" s="240">
        <x:v>1</x:v>
      </x:c>
    </x:row>
    <x:row r="6984" spans="3:5">
      <x:c r="C6984" s="241" t="s">
        <x:v>4448</x:v>
      </x:c>
      <x:c r="D6984" s="240" t="s">
        <x:v>9210</x:v>
      </x:c>
      <x:c r="E6984" s="240">
        <x:v>2</x:v>
      </x:c>
    </x:row>
    <x:row r="6985" spans="3:5">
      <x:c r="C6985" s="241" t="s">
        <x:v>2025</x:v>
      </x:c>
      <x:c r="D6985" s="240" t="s">
        <x:v>9210</x:v>
      </x:c>
      <x:c r="E6985" s="240">
        <x:v>1</x:v>
      </x:c>
    </x:row>
    <x:row r="6986" spans="3:5">
      <x:c r="C6986" s="241" t="s">
        <x:v>6318</x:v>
      </x:c>
      <x:c r="D6986" s="240" t="str">
        <x:f t="shared" ref="D6986:D6990" si="306">IF(MID(C6986,LEN(C6986)-2,1)="1","Earring",IF(MID(C6986,LEN(C6986)-2,1)="2","Necklace",IF(MID(C6986,LEN(C6986)-2,1)="3","Bracelet",IF(MID(C6986,LEN(C6986)-2,1)="4","Ring",IF(MID(C6986,LEN(C6986)-2,1)="5","Anklet","")))))</x:f>
        <x:v>Necklace</x:v>
      </x:c>
      <x:c r="E6986" s="240">
        <x:v>1</x:v>
      </x:c>
    </x:row>
    <x:row r="6987" spans="3:5">
      <x:c r="C6987" s="241" t="s">
        <x:v>9120</x:v>
      </x:c>
      <x:c r="D6987" s="240" t="str">
        <x:f t="shared" si="306"/>
        <x:v>Necklace</x:v>
      </x:c>
      <x:c r="E6987" s="240">
        <x:v>1</x:v>
      </x:c>
    </x:row>
    <x:row r="6988" spans="3:5">
      <x:c r="C6988" s="241" t="s">
        <x:v>2037</x:v>
      </x:c>
      <x:c r="D6988" s="240" t="str">
        <x:f t="shared" si="306"/>
        <x:v>Necklace</x:v>
      </x:c>
      <x:c r="E6988" s="240">
        <x:v>1</x:v>
      </x:c>
    </x:row>
    <x:row r="6989" spans="3:5">
      <x:c r="C6989" s="241" t="s">
        <x:v>2145</x:v>
      </x:c>
      <x:c r="D6989" s="240" t="str">
        <x:f t="shared" si="306"/>
        <x:v>Necklace</x:v>
      </x:c>
      <x:c r="E6989" s="240">
        <x:v>1</x:v>
      </x:c>
    </x:row>
    <x:row r="6990" spans="3:5">
      <x:c r="C6990" s="241" t="s">
        <x:v>4585</x:v>
      </x:c>
      <x:c r="D6990" s="240" t="str">
        <x:f t="shared" si="306"/>
        <x:v>Necklace</x:v>
      </x:c>
      <x:c r="E6990" s="240">
        <x:v>1</x:v>
      </x:c>
    </x:row>
    <x:row r="6991" spans="3:5">
      <x:c r="C6991" s="241" t="s">
        <x:v>9311</x:v>
      </x:c>
      <x:c r="D6991" s="240" t="s">
        <x:v>6135</x:v>
      </x:c>
      <x:c r="E6991" s="240">
        <x:v>1</x:v>
      </x:c>
    </x:row>
    <x:row r="6992" spans="3:5">
      <x:c r="C6992" s="241" t="s">
        <x:v>5634</x:v>
      </x:c>
      <x:c r="D6992" s="240" t="s">
        <x:v>11501</x:v>
      </x:c>
      <x:c r="E6992" s="240">
        <x:v>1</x:v>
      </x:c>
    </x:row>
    <x:row r="6993" spans="3:5">
      <x:c r="C6993" s="241" t="s">
        <x:v>6048</x:v>
      </x:c>
      <x:c r="D6993" s="240" t="str">
        <x:f t="shared" ref="D6993:D6994" si="307">IF(MID(C6993,LEN(C6993)-2,1)="1","Earring",IF(MID(C6993,LEN(C6993)-2,1)="2","Necklace",IF(MID(C6993,LEN(C6993)-2,1)="3","Bracelet",IF(MID(C6993,LEN(C6993)-2,1)="4","Ring",IF(MID(C6993,LEN(C6993)-2,1)="5","Anklet","")))))</x:f>
        <x:v>Ring</x:v>
      </x:c>
      <x:c r="E6993" s="240">
        <x:v>1</x:v>
      </x:c>
    </x:row>
    <x:row r="6994" spans="3:5">
      <x:c r="C6994" s="241" t="s">
        <x:v>11218</x:v>
      </x:c>
      <x:c r="D6994" s="240" t="str">
        <x:f t="shared" si="307"/>
        <x:v>Ring</x:v>
      </x:c>
      <x:c r="E6994" s="240">
        <x:v>1</x:v>
      </x:c>
    </x:row>
    <x:row r="6995" spans="1:5">
      <x:c r="A6995" s="232">
        <x:v>46201</x:v>
      </x:c>
      <x:c r="B6995" s="499" t="s">
        <x:v>10367</x:v>
      </x:c>
      <x:c r="E6995" s="240">
        <x:f>SUM(E6972:E6994)</x:f>
        <x:v>25</x:v>
      </x:c>
    </x:row>
    <x:row r="6996" spans="1:5">
      <x:c r="A6996" s="232">
        <x:v>46202</x:v>
      </x:c>
      <x:c r="B6996" s="499" t="s">
        <x:v>10315</x:v>
      </x:c>
      <x:c r="C6996" s="241" t="s">
        <x:v>6312</x:v>
      </x:c>
      <x:c r="D6996" s="240" t="str">
        <x:f>IF(MID(C6996,LEN(C6996)-2,1)="1","Earring",IF(MID(C6996,LEN(C6996)-2,1)="2","Necklace",IF(MID(C6996,LEN(C6996)-2,1)="3","Bracelet",IF(MID(C6996,LEN(C6996)-2,1)="4","Ring",IF(MID(C6996,LEN(C6996)-2,1)="5","Anklet","")))))</x:f>
        <x:v>Anklet</x:v>
      </x:c>
      <x:c r="E6996" s="240">
        <x:v>1</x:v>
      </x:c>
    </x:row>
    <x:row r="6997" spans="3:5">
      <x:c r="C6997" s="241" t="s">
        <x:v>6098</x:v>
      </x:c>
      <x:c r="D6997" s="240" t="s">
        <x:v>4007</x:v>
      </x:c>
      <x:c r="E6997" s="240">
        <x:v>1</x:v>
      </x:c>
    </x:row>
    <x:row r="6998" spans="3:5">
      <x:c r="C6998" s="241" t="s">
        <x:v>8486</x:v>
      </x:c>
      <x:c r="D6998" s="240" t="str">
        <x:f>IF(MID(C6998,LEN(C6998)-2,1)="1","Earring",IF(MID(C6998,LEN(C6998)-2,1)="2","Necklace",IF(MID(C6998,LEN(C6998)-2,1)="3","Bracelet",IF(MID(C6998,LEN(C6998)-2,1)="4","Ring",IF(MID(C6998,LEN(C6998)-2,1)="5","Anklet","")))))</x:f>
        <x:v>Bracelet</x:v>
      </x:c>
      <x:c r="E6998" s="240">
        <x:v>1</x:v>
      </x:c>
    </x:row>
    <x:row r="6999" spans="3:5">
      <x:c r="C6999" s="241" t="s">
        <x:v>2076</x:v>
      </x:c>
      <x:c r="D6999" s="240" t="str">
        <x:f t="shared" ref="D6999:D7008" si="308">IF(MID(C6999,LEN(C6999)-2,1)="1","Earring",IF(MID(C6999,LEN(C6999)-2,1)="2","Necklace",IF(MID(C6999,LEN(C6999)-2,1)="3","Bracelet",IF(MID(C6999,LEN(C6999)-2,1)="4","Ring",IF(MID(C6999,LEN(C6999)-2,1)="5","Anklet","")))))</x:f>
        <x:v>Earring</x:v>
      </x:c>
      <x:c r="E6999" s="240">
        <x:v>1</x:v>
      </x:c>
    </x:row>
    <x:row r="7000" spans="3:5">
      <x:c r="C7000" s="241" t="s">
        <x:v>4344</x:v>
      </x:c>
      <x:c r="D7000" s="240" t="str">
        <x:f t="shared" si="308"/>
        <x:v>Earring</x:v>
      </x:c>
      <x:c r="E7000" s="240">
        <x:v>1</x:v>
      </x:c>
    </x:row>
    <x:row r="7001" spans="3:5">
      <x:c r="C7001" s="241" t="s">
        <x:v>2104</x:v>
      </x:c>
      <x:c r="D7001" s="240" t="str">
        <x:f t="shared" si="308"/>
        <x:v>Earring</x:v>
      </x:c>
      <x:c r="E7001" s="240">
        <x:v>1</x:v>
      </x:c>
    </x:row>
    <x:row r="7002" spans="3:5">
      <x:c r="C7002" s="241" t="s">
        <x:v>4410</x:v>
      </x:c>
      <x:c r="D7002" s="240" t="str">
        <x:f t="shared" si="308"/>
        <x:v>Necklace</x:v>
      </x:c>
      <x:c r="E7002" s="240">
        <x:v>1</x:v>
      </x:c>
    </x:row>
    <x:row r="7003" spans="3:5">
      <x:c r="C7003" s="241" t="s">
        <x:v>8443</x:v>
      </x:c>
      <x:c r="D7003" s="240" t="str">
        <x:f t="shared" si="308"/>
        <x:v>Ring</x:v>
      </x:c>
      <x:c r="E7003" s="240">
        <x:v>1</x:v>
      </x:c>
    </x:row>
    <x:row r="7004" spans="3:5">
      <x:c r="C7004" s="241" t="s">
        <x:v>8547</x:v>
      </x:c>
      <x:c r="D7004" s="240" t="str">
        <x:f t="shared" si="308"/>
        <x:v>Ring</x:v>
      </x:c>
      <x:c r="E7004" s="240">
        <x:v>1</x:v>
      </x:c>
    </x:row>
    <x:row r="7005" spans="3:5">
      <x:c r="C7005" s="241" t="s">
        <x:v>6006</x:v>
      </x:c>
      <x:c r="D7005" s="240" t="str">
        <x:f t="shared" si="308"/>
        <x:v>Ring</x:v>
      </x:c>
      <x:c r="E7005" s="240">
        <x:v>1</x:v>
      </x:c>
    </x:row>
    <x:row r="7006" spans="3:5">
      <x:c r="C7006" s="241" t="s">
        <x:v>4493</x:v>
      </x:c>
      <x:c r="D7006" s="240" t="str">
        <x:f t="shared" si="308"/>
        <x:v>Ring</x:v>
      </x:c>
      <x:c r="E7006" s="240">
        <x:v>1</x:v>
      </x:c>
    </x:row>
    <x:row r="7007" spans="3:5">
      <x:c r="C7007" s="241" t="s">
        <x:v>9278</x:v>
      </x:c>
      <x:c r="D7007" s="240" t="str">
        <x:f t="shared" si="308"/>
        <x:v>Ring</x:v>
      </x:c>
      <x:c r="E7007" s="240">
        <x:v>1</x:v>
      </x:c>
    </x:row>
    <x:row r="7008" spans="3:5">
      <x:c r="C7008" s="241" t="s">
        <x:v>4339</x:v>
      </x:c>
      <x:c r="D7008" s="240" t="str">
        <x:f t="shared" si="308"/>
        <x:v>Ring</x:v>
      </x:c>
      <x:c r="E7008" s="240">
        <x:v>1</x:v>
      </x:c>
    </x:row>
    <x:row r="7009" spans="1:5">
      <x:c r="A7009" s="232">
        <x:v>46202</x:v>
      </x:c>
      <x:c r="B7009" s="499" t="s">
        <x:v>10315</x:v>
      </x:c>
      <x:c r="E7009" s="240">
        <x:f>SUM(E6996:E7008)</x:f>
        <x:v>13</x:v>
      </x:c>
    </x:row>
    <x:row r="7010" spans="1:5">
      <x:c r="A7010" s="232">
        <x:v>46203</x:v>
      </x:c>
      <x:c r="B7010" s="499" t="s">
        <x:v>10377</x:v>
      </x:c>
      <x:c r="C7010" s="241" t="s">
        <x:v>6009</x:v>
      </x:c>
      <x:c r="D7010" s="240" t="s">
        <x:v>4007</x:v>
      </x:c>
      <x:c r="E7010" s="240">
        <x:v>1</x:v>
      </x:c>
    </x:row>
    <x:row r="7011" spans="3:5">
      <x:c r="C7011" s="241" t="s">
        <x:v>6080</x:v>
      </x:c>
      <x:c r="D7011" s="240" t="s">
        <x:v>4007</x:v>
      </x:c>
      <x:c r="E7011" s="240">
        <x:v>1</x:v>
      </x:c>
    </x:row>
    <x:row r="7012" spans="3:5">
      <x:c r="C7012" s="241" t="s">
        <x:v>4605</x:v>
      </x:c>
      <x:c r="D7012" s="240" t="str">
        <x:f t="shared" ref="D7012:D7023" si="309">IF(MID(C7012,LEN(C7012)-2,1)="1","Earring",IF(MID(C7012,LEN(C7012)-2,1)="2","Necklace",IF(MID(C7012,LEN(C7012)-2,1)="3","Bracelet",IF(MID(C7012,LEN(C7012)-2,1)="4","Ring",IF(MID(C7012,LEN(C7012)-2,1)="5","Anklet","")))))</x:f>
        <x:v>Bracelet</x:v>
      </x:c>
      <x:c r="E7012" s="240">
        <x:v>1</x:v>
      </x:c>
    </x:row>
    <x:row r="7013" spans="3:5">
      <x:c r="C7013" s="241" t="s">
        <x:v>6150</x:v>
      </x:c>
      <x:c r="D7013" s="240" t="str">
        <x:f t="shared" si="309"/>
        <x:v>Bracelet</x:v>
      </x:c>
      <x:c r="E7013" s="240">
        <x:v>1</x:v>
      </x:c>
    </x:row>
    <x:row r="7014" spans="3:5">
      <x:c r="C7014" s="241" t="s">
        <x:v>4597</x:v>
      </x:c>
      <x:c r="D7014" s="240" t="str">
        <x:f t="shared" si="309"/>
        <x:v>Bracelet</x:v>
      </x:c>
      <x:c r="E7014" s="240">
        <x:v>1</x:v>
      </x:c>
    </x:row>
    <x:row r="7015" spans="3:5">
      <x:c r="C7015" s="241" t="s">
        <x:v>5499</x:v>
      </x:c>
      <x:c r="D7015" s="240" t="str">
        <x:f t="shared" si="309"/>
        <x:v>Earring</x:v>
      </x:c>
      <x:c r="E7015" s="240">
        <x:v>1</x:v>
      </x:c>
    </x:row>
    <x:row r="7016" spans="3:5">
      <x:c r="C7016" s="241" t="s">
        <x:v>4336</x:v>
      </x:c>
      <x:c r="D7016" s="240" t="str">
        <x:f t="shared" si="309"/>
        <x:v>Earring</x:v>
      </x:c>
      <x:c r="E7016" s="240">
        <x:v>1</x:v>
      </x:c>
    </x:row>
    <x:row r="7017" spans="3:5">
      <x:c r="C7017" s="241" t="s">
        <x:v>2076</x:v>
      </x:c>
      <x:c r="D7017" s="240" t="str">
        <x:f t="shared" si="309"/>
        <x:v>Earring</x:v>
      </x:c>
      <x:c r="E7017" s="240">
        <x:v>1</x:v>
      </x:c>
    </x:row>
    <x:row r="7018" spans="3:5">
      <x:c r="C7018" s="241" t="s">
        <x:v>4344</x:v>
      </x:c>
      <x:c r="D7018" s="240" t="str">
        <x:f t="shared" si="309"/>
        <x:v>Earring</x:v>
      </x:c>
      <x:c r="E7018" s="240">
        <x:v>1</x:v>
      </x:c>
    </x:row>
    <x:row r="7019" spans="3:5">
      <x:c r="C7019" s="241" t="s">
        <x:v>4571</x:v>
      </x:c>
      <x:c r="D7019" s="240" t="str">
        <x:f t="shared" si="309"/>
        <x:v>Earring</x:v>
      </x:c>
      <x:c r="E7019" s="240">
        <x:v>1</x:v>
      </x:c>
    </x:row>
    <x:row r="7020" spans="3:5">
      <x:c r="C7020" s="241" t="s">
        <x:v>8929</x:v>
      </x:c>
      <x:c r="D7020" s="240" t="str">
        <x:f t="shared" si="309"/>
        <x:v>Necklace</x:v>
      </x:c>
      <x:c r="E7020" s="240">
        <x:v>1</x:v>
      </x:c>
    </x:row>
    <x:row r="7021" spans="3:5">
      <x:c r="C7021" s="241" t="s">
        <x:v>4581</x:v>
      </x:c>
      <x:c r="D7021" s="240" t="str">
        <x:f t="shared" si="309"/>
        <x:v>Necklace</x:v>
      </x:c>
      <x:c r="E7021" s="240">
        <x:v>1</x:v>
      </x:c>
    </x:row>
    <x:row r="7022" spans="3:5">
      <x:c r="C7022" s="241" t="s">
        <x:v>2247</x:v>
      </x:c>
      <x:c r="D7022" s="240" t="str">
        <x:f t="shared" si="309"/>
        <x:v>Ring</x:v>
      </x:c>
      <x:c r="E7022" s="240">
        <x:v>1</x:v>
      </x:c>
    </x:row>
    <x:row r="7023" spans="3:5">
      <x:c r="C7023" s="241" t="s">
        <x:v>4493</x:v>
      </x:c>
      <x:c r="D7023" s="240" t="str">
        <x:f t="shared" si="309"/>
        <x:v>Ring</x:v>
      </x:c>
      <x:c r="E7023" s="240">
        <x:v>1</x:v>
      </x:c>
    </x:row>
    <x:row r="7024" spans="1:5">
      <x:c r="A7024" s="232">
        <x:v>46203</x:v>
      </x:c>
      <x:c r="B7024" s="499" t="s">
        <x:v>10377</x:v>
      </x:c>
      <x:c r="E7024" s="240">
        <x:f>SUM(E7010:E7023)</x:f>
        <x:v>14</x:v>
      </x:c>
    </x:row>
    <x:row r="7025" spans="1:5">
      <x:c r="A7025" s="232">
        <x:v>46204</x:v>
      </x:c>
      <x:c r="B7025" s="499" t="s">
        <x:v>10352</x:v>
      </x:c>
      <x:c r="C7025" s="241" t="s">
        <x:v>4596</x:v>
      </x:c>
      <x:c r="D7025" s="240" t="s">
        <x:v>4007</x:v>
      </x:c>
      <x:c r="E7025" s="240">
        <x:v>1</x:v>
      </x:c>
    </x:row>
    <x:row r="7026" spans="3:5">
      <x:c r="C7026" s="241" t="s">
        <x:v>6208</x:v>
      </x:c>
      <x:c r="D7026" s="240" t="str">
        <x:f t="shared" ref="D7026:D7036" si="310">IF(MID(C7026,LEN(C7026)-2,1)="1","Earring",IF(MID(C7026,LEN(C7026)-2,1)="2","Necklace",IF(MID(C7026,LEN(C7026)-2,1)="3","Bracelet",IF(MID(C7026,LEN(C7026)-2,1)="4","Ring",IF(MID(C7026,LEN(C7026)-2,1)="5","Anklet","")))))</x:f>
        <x:v>Bracelet</x:v>
      </x:c>
      <x:c r="E7026" s="240">
        <x:v>1</x:v>
      </x:c>
    </x:row>
    <x:row r="7027" spans="3:5">
      <x:c r="C7027" s="241" t="s">
        <x:v>4568</x:v>
      </x:c>
      <x:c r="D7027" s="240" t="str">
        <x:f t="shared" si="310"/>
        <x:v>Bracelet</x:v>
      </x:c>
      <x:c r="E7027" s="240">
        <x:v>1</x:v>
      </x:c>
    </x:row>
    <x:row r="7028" spans="3:5">
      <x:c r="C7028" s="241" t="s">
        <x:v>11553</x:v>
      </x:c>
      <x:c r="D7028" s="240" t="str">
        <x:f t="shared" si="310"/>
        <x:v>Bracelet</x:v>
      </x:c>
      <x:c r="E7028" s="240">
        <x:v>1</x:v>
      </x:c>
    </x:row>
    <x:row r="7029" spans="3:5">
      <x:c r="C7029" s="241" t="s">
        <x:v>4587</x:v>
      </x:c>
      <x:c r="D7029" s="240" t="str">
        <x:f t="shared" si="310"/>
        <x:v>Bracelet</x:v>
      </x:c>
      <x:c r="E7029" s="240">
        <x:v>1</x:v>
      </x:c>
    </x:row>
    <x:row r="7030" spans="3:5">
      <x:c r="C7030" s="241" t="s">
        <x:v>11613</x:v>
      </x:c>
      <x:c r="D7030" s="240" t="str">
        <x:f t="shared" si="310"/>
        <x:v>Earring</x:v>
      </x:c>
      <x:c r="E7030" s="240">
        <x:v>1</x:v>
      </x:c>
    </x:row>
    <x:row r="7031" spans="3:5">
      <x:c r="C7031" s="241" t="s">
        <x:v>9246</x:v>
      </x:c>
      <x:c r="D7031" s="240" t="str">
        <x:f t="shared" si="310"/>
        <x:v>Earring</x:v>
      </x:c>
      <x:c r="E7031" s="240">
        <x:v>1</x:v>
      </x:c>
    </x:row>
    <x:row r="7032" spans="3:5">
      <x:c r="C7032" s="241" t="s">
        <x:v>8442</x:v>
      </x:c>
      <x:c r="D7032" s="240" t="str">
        <x:f t="shared" si="310"/>
        <x:v>Earring</x:v>
      </x:c>
      <x:c r="E7032" s="240">
        <x:v>1</x:v>
      </x:c>
    </x:row>
    <x:row r="7033" spans="3:5">
      <x:c r="C7033" s="241" t="s">
        <x:v>9192</x:v>
      </x:c>
      <x:c r="D7033" s="240" t="str">
        <x:f t="shared" si="310"/>
        <x:v>Earring</x:v>
      </x:c>
      <x:c r="E7033" s="240">
        <x:v>1</x:v>
      </x:c>
    </x:row>
    <x:row r="7034" spans="3:5">
      <x:c r="C7034" s="241" t="s">
        <x:v>9304</x:v>
      </x:c>
      <x:c r="D7034" s="240" t="str">
        <x:f t="shared" si="310"/>
        <x:v>Earring</x:v>
      </x:c>
      <x:c r="E7034" s="240">
        <x:v>1</x:v>
      </x:c>
    </x:row>
    <x:row r="7035" spans="3:5">
      <x:c r="C7035" s="241" t="s">
        <x:v>2065</x:v>
      </x:c>
      <x:c r="D7035" s="240" t="str">
        <x:f t="shared" si="310"/>
        <x:v>Earring</x:v>
      </x:c>
      <x:c r="E7035" s="240">
        <x:v>1</x:v>
      </x:c>
    </x:row>
    <x:row r="7036" spans="3:5">
      <x:c r="C7036" s="241" t="s">
        <x:v>9147</x:v>
      </x:c>
      <x:c r="D7036" s="240" t="str">
        <x:f t="shared" si="310"/>
        <x:v>Earring</x:v>
      </x:c>
      <x:c r="E7036" s="240">
        <x:v>1</x:v>
      </x:c>
    </x:row>
    <x:row r="7037" spans="3:5">
      <x:c r="C7037" s="241" t="s">
        <x:v>6316</x:v>
      </x:c>
      <x:c r="D7037" s="240" t="s">
        <x:v>9210</x:v>
      </x:c>
      <x:c r="E7037" s="240">
        <x:v>1</x:v>
      </x:c>
    </x:row>
    <x:row r="7038" spans="3:5">
      <x:c r="C7038" s="241" t="s">
        <x:v>2010</x:v>
      </x:c>
      <x:c r="D7038" s="240" t="s">
        <x:v>9210</x:v>
      </x:c>
      <x:c r="E7038" s="240">
        <x:v>1</x:v>
      </x:c>
    </x:row>
    <x:row r="7039" spans="3:5">
      <x:c r="C7039" s="241" t="s">
        <x:v>9312</x:v>
      </x:c>
      <x:c r="D7039" s="240" t="str">
        <x:f>IF(MID(C7039,LEN(C7039)-2,1)="1","Earring",IF(MID(C7039,LEN(C7039)-2,1)="2","Necklace",IF(MID(C7039,LEN(C7039)-2,1)="3","Bracelet",IF(MID(C7039,LEN(C7039)-2,1)="4","Ring",IF(MID(C7039,LEN(C7039)-2,1)="5","Anklet","")))))</x:f>
        <x:v>Ring</x:v>
      </x:c>
      <x:c r="E7039" s="240">
        <x:v>1</x:v>
      </x:c>
    </x:row>
    <x:row r="7040" spans="1:5">
      <x:c r="A7040" s="232">
        <x:v>46204</x:v>
      </x:c>
      <x:c r="B7040" s="499" t="s">
        <x:v>10352</x:v>
      </x:c>
      <x:c r="E7040" s="240">
        <x:f>SUM(E7025:E7039)</x:f>
        <x:v>15</x:v>
      </x:c>
    </x:row>
    <x:row r="7041" spans="1:5">
      <x:c r="A7041" s="232">
        <x:v>46205</x:v>
      </x:c>
      <x:c r="B7041" s="499" t="s">
        <x:v>10335</x:v>
      </x:c>
      <x:c r="C7041" s="241" t="s">
        <x:v>6149</x:v>
      </x:c>
      <x:c r="D7041" s="240" t="str">
        <x:f>IF(MID(C7041,LEN(C7041)-2,1)="1","Earring",IF(MID(C7041,LEN(C7041)-2,1)="2","Necklace",IF(MID(C7041,LEN(C7041)-2,1)="3","Bracelet",IF(MID(C7041,LEN(C7041)-2,1)="4","Ring",IF(MID(C7041,LEN(C7041)-2,1)="5","Anklet","")))))</x:f>
        <x:v>Bracelet</x:v>
      </x:c>
      <x:c r="E7041" s="240">
        <x:v>1</x:v>
      </x:c>
    </x:row>
    <x:row r="7042" spans="3:5">
      <x:c r="C7042" s="241" t="s">
        <x:v>8433</x:v>
      </x:c>
      <x:c r="D7042" s="240" t="str">
        <x:f t="shared" ref="D7042:D7044" si="311">IF(MID(C7042,LEN(C7042)-2,1)="1","Earring",IF(MID(C7042,LEN(C7042)-2,1)="2","Necklace",IF(MID(C7042,LEN(C7042)-2,1)="3","Bracelet",IF(MID(C7042,LEN(C7042)-2,1)="4","Ring",IF(MID(C7042,LEN(C7042)-2,1)="5","Anklet","")))))</x:f>
        <x:v>Earring</x:v>
      </x:c>
      <x:c r="E7042" s="240">
        <x:v>1</x:v>
      </x:c>
    </x:row>
    <x:row r="7043" spans="3:5">
      <x:c r="C7043" s="241" t="s">
        <x:v>9264</x:v>
      </x:c>
      <x:c r="D7043" s="240" t="str">
        <x:f t="shared" si="311"/>
        <x:v>Earring</x:v>
      </x:c>
      <x:c r="E7043" s="240">
        <x:v>1</x:v>
      </x:c>
    </x:row>
    <x:row r="7044" spans="3:5">
      <x:c r="C7044" s="241" t="s">
        <x:v>8913</x:v>
      </x:c>
      <x:c r="D7044" s="240" t="str">
        <x:f t="shared" si="311"/>
        <x:v>Earring</x:v>
      </x:c>
      <x:c r="E7044" s="240">
        <x:v>1</x:v>
      </x:c>
    </x:row>
    <x:row r="7045" spans="3:5">
      <x:c r="C7045" s="241" t="s">
        <x:v>4357</x:v>
      </x:c>
      <x:c r="D7045" s="240" t="s">
        <x:v>9210</x:v>
      </x:c>
      <x:c r="E7045" s="240">
        <x:v>1</x:v>
      </x:c>
    </x:row>
    <x:row r="7046" spans="3:5">
      <x:c r="C7046" s="241" t="s">
        <x:v>8950</x:v>
      </x:c>
      <x:c r="D7046" s="240" t="s">
        <x:v>9210</x:v>
      </x:c>
      <x:c r="E7046" s="240">
        <x:v>1</x:v>
      </x:c>
    </x:row>
    <x:row r="7047" spans="3:5">
      <x:c r="C7047" s="241" t="s">
        <x:v>2110</x:v>
      </x:c>
      <x:c r="D7047" s="240" t="str">
        <x:f t="shared" ref="D7047:D7048" si="312">IF(MID(C7047,LEN(C7047)-2,1)="1","Earring",IF(MID(C7047,LEN(C7047)-2,1)="2","Necklace",IF(MID(C7047,LEN(C7047)-2,1)="3","Bracelet",IF(MID(C7047,LEN(C7047)-2,1)="4","Ring",IF(MID(C7047,LEN(C7047)-2,1)="5","Anklet","")))))</x:f>
        <x:v>Necklace</x:v>
      </x:c>
      <x:c r="E7047" s="240">
        <x:v>1</x:v>
      </x:c>
    </x:row>
    <x:row r="7048" spans="3:5">
      <x:c r="C7048" s="241" t="s">
        <x:v>4585</x:v>
      </x:c>
      <x:c r="D7048" s="240" t="str">
        <x:f t="shared" si="312"/>
        <x:v>Necklace</x:v>
      </x:c>
      <x:c r="E7048" s="240">
        <x:v>1</x:v>
      </x:c>
    </x:row>
    <x:row r="7049" spans="3:5">
      <x:c r="C7049" s="241" t="s">
        <x:v>5634</x:v>
      </x:c>
      <x:c r="D7049" s="240" t="s">
        <x:v>11501</x:v>
      </x:c>
      <x:c r="E7049" s="240">
        <x:v>1</x:v>
      </x:c>
    </x:row>
    <x:row r="7050" spans="1:5">
      <x:c r="A7050" s="232"/>
      <x:c r="B7050" s="499"/>
      <x:c r="C7050" s="241" t="s">
        <x:v>11586</x:v>
      </x:c>
      <x:c r="D7050" s="240" t="str">
        <x:f>IF(MID(C7050,LEN(C7050)-2,1)="1","Earring",IF(MID(C7050,LEN(C7050)-2,1)="2","Necklace",IF(MID(C7050,LEN(C7050)-2,1)="3","Bracelet",IF(MID(C7050,LEN(C7050)-2,1)="4","Ring",IF(MID(C7050,LEN(C7050)-2,1)="5","Anklet","")))))</x:f>
        <x:v>Ring</x:v>
      </x:c>
      <x:c r="E7050" s="240">
        <x:v>1</x:v>
      </x:c>
    </x:row>
    <x:row r="7051" spans="1:5">
      <x:c r="A7051" s="232">
        <x:v>46205</x:v>
      </x:c>
      <x:c r="B7051" s="499" t="s">
        <x:v>10335</x:v>
      </x:c>
      <x:c r="E7051" s="240">
        <x:f>SUM(E7041:E7050)</x:f>
        <x:v>10</x:v>
      </x:c>
    </x:row>
    <x:row r="7052" spans="1:5">
      <x:c r="A7052" s="232">
        <x:v>46206</x:v>
      </x:c>
      <x:c r="B7052" s="499" t="s">
        <x:v>10292</x:v>
      </x:c>
      <x:c r="C7052" s="241" t="s">
        <x:v>7967</x:v>
      </x:c>
      <x:c r="D7052" s="240" t="str">
        <x:f>IF(MID(C7052,LEN(C7052)-2,1)="1","Earring",IF(MID(C7052,LEN(C7052)-2,1)="2","Necklace",IF(MID(C7052,LEN(C7052)-2,1)="3","Bracelet",IF(MID(C7052,LEN(C7052)-2,1)="4","Ring",IF(MID(C7052,LEN(C7052)-2,1)="5","Anklet","")))))</x:f>
        <x:v>Anklet</x:v>
      </x:c>
      <x:c r="E7052" s="240">
        <x:v>1</x:v>
      </x:c>
    </x:row>
    <x:row r="7053" spans="1:5">
      <x:c r="A7053" s="7"/>
      <x:c r="C7053" s="241" t="s">
        <x:v>4458</x:v>
      </x:c>
      <x:c r="D7053" s="240" t="str">
        <x:f>IF(MID(C7053,LEN(C7053)-2,1)="1","Earring",IF(MID(C7053,LEN(C7053)-2,1)="2","Necklace",IF(MID(C7053,LEN(C7053)-2,1)="3","Bracelet",IF(MID(C7053,LEN(C7053)-2,1)="4","Ring",IF(MID(C7053,LEN(C7053)-2,1)="5","Anklet","")))))</x:f>
        <x:v>Anklet</x:v>
      </x:c>
      <x:c r="E7053" s="240">
        <x:v>1</x:v>
      </x:c>
    </x:row>
    <x:row r="7054" spans="3:5">
      <x:c r="C7054" s="241" t="s">
        <x:v>2108</x:v>
      </x:c>
      <x:c r="D7054" s="240" t="s">
        <x:v>4007</x:v>
      </x:c>
      <x:c r="E7054" s="240">
        <x:v>1</x:v>
      </x:c>
    </x:row>
    <x:row r="7055" spans="3:5">
      <x:c r="C7055" s="241" t="s">
        <x:v>8974</x:v>
      </x:c>
      <x:c r="D7055" s="240" t="str">
        <x:f>IF(MID(C7055,LEN(C7055)-2,1)="1","Earring",IF(MID(C7055,LEN(C7055)-2,1)="2","Necklace",IF(MID(C7055,LEN(C7055)-2,1)="3","Bracelet",IF(MID(C7055,LEN(C7055)-2,1)="4","Ring",IF(MID(C7055,LEN(C7055)-2,1)="5","Anklet","")))))</x:f>
        <x:v>Bracelet</x:v>
      </x:c>
      <x:c r="E7055" s="240">
        <x:v>1</x:v>
      </x:c>
    </x:row>
    <x:row r="7056" spans="3:5">
      <x:c r="C7056" s="241" t="s">
        <x:v>2253</x:v>
      </x:c>
      <x:c r="D7056" s="240" t="str">
        <x:f>IF(MID(C7056,LEN(C7056)-2,1)="1","Earring",IF(MID(C7056,LEN(C7056)-2,1)="2","Necklace",IF(MID(C7056,LEN(C7056)-2,1)="3","Bracelet",IF(MID(C7056,LEN(C7056)-2,1)="4","Ring",IF(MID(C7056,LEN(C7056)-2,1)="5","Anklet","")))))</x:f>
        <x:v>Bracelet</x:v>
      </x:c>
      <x:c r="E7056" s="240">
        <x:v>1</x:v>
      </x:c>
    </x:row>
    <x:row r="7057" spans="3:5">
      <x:c r="C7057" s="241" t="s">
        <x:v>4605</x:v>
      </x:c>
      <x:c r="D7057" s="240" t="str">
        <x:f>IF(MID(C7057,LEN(C7057)-2,1)="1","Earring",IF(MID(C7057,LEN(C7057)-2,1)="2","Necklace",IF(MID(C7057,LEN(C7057)-2,1)="3","Bracelet",IF(MID(C7057,LEN(C7057)-2,1)="4","Ring",IF(MID(C7057,LEN(C7057)-2,1)="5","Anklet","")))))</x:f>
        <x:v>Bracelet</x:v>
      </x:c>
      <x:c r="E7057" s="240">
        <x:v>1</x:v>
      </x:c>
    </x:row>
    <x:row r="7058" spans="3:5">
      <x:c r="C7058" s="241" t="s">
        <x:v>7567</x:v>
      </x:c>
      <x:c r="D7058" s="240" t="str">
        <x:f>IF(MID(C7058,LEN(C7058)-2,1)="1","Earring",IF(MID(C7058,LEN(C7058)-2,1)="2","Necklace",IF(MID(C7058,LEN(C7058)-2,1)="3","Bracelet",IF(MID(C7058,LEN(C7058)-2,1)="4","Ring",IF(MID(C7058,LEN(C7058)-2,1)="5","Anklet","")))))</x:f>
        <x:v>Earring</x:v>
      </x:c>
      <x:c r="E7058" s="240">
        <x:v>1</x:v>
      </x:c>
    </x:row>
    <x:row r="7059" spans="3:5">
      <x:c r="C7059" s="241" t="s">
        <x:v>7665</x:v>
      </x:c>
      <x:c r="D7059" s="240" t="str">
        <x:f>IF(MID(C7059,LEN(C7059)-2,1)="1","Earring",IF(MID(C7059,LEN(C7059)-2,1)="2","Necklace",IF(MID(C7059,LEN(C7059)-2,1)="3","Bracelet",IF(MID(C7059,LEN(C7059)-2,1)="4","Ring",IF(MID(C7059,LEN(C7059)-2,1)="5","Anklet","")))))</x:f>
        <x:v>Earring</x:v>
      </x:c>
      <x:c r="E7059" s="240">
        <x:v>1</x:v>
      </x:c>
    </x:row>
    <x:row r="7060" spans="3:5">
      <x:c r="C7060" s="241" t="s">
        <x:v>4418</x:v>
      </x:c>
      <x:c r="D7060" s="240" t="str">
        <x:f t="shared" ref="D7060:D7072" si="313">IF(MID(C7060,LEN(C7060)-2,1)="1","Earring",IF(MID(C7060,LEN(C7060)-2,1)="2","Necklace",IF(MID(C7060,LEN(C7060)-2,1)="3","Bracelet",IF(MID(C7060,LEN(C7060)-2,1)="4","Ring",IF(MID(C7060,LEN(C7060)-2,1)="5","Anklet","")))))</x:f>
        <x:v>Earring</x:v>
      </x:c>
      <x:c r="E7060" s="240">
        <x:v>1</x:v>
      </x:c>
    </x:row>
    <x:row r="7061" spans="3:5">
      <x:c r="C7061" s="241" t="s">
        <x:v>8926</x:v>
      </x:c>
      <x:c r="D7061" s="240" t="str">
        <x:f t="shared" si="313"/>
        <x:v>Earring</x:v>
      </x:c>
      <x:c r="E7061" s="240">
        <x:v>1</x:v>
      </x:c>
    </x:row>
    <x:row r="7062" spans="3:5">
      <x:c r="C7062" s="241" t="s">
        <x:v>4358</x:v>
      </x:c>
      <x:c r="D7062" s="240" t="str">
        <x:f t="shared" si="313"/>
        <x:v>Earring</x:v>
      </x:c>
      <x:c r="E7062" s="240">
        <x:v>1</x:v>
      </x:c>
    </x:row>
    <x:row r="7063" spans="3:5">
      <x:c r="C7063" s="241" t="s">
        <x:v>8416</x:v>
      </x:c>
      <x:c r="D7063" s="240" t="str">
        <x:f t="shared" si="313"/>
        <x:v>Earring</x:v>
      </x:c>
      <x:c r="E7063" s="240">
        <x:v>1</x:v>
      </x:c>
    </x:row>
    <x:row r="7064" spans="3:5">
      <x:c r="C7064" s="241" t="s">
        <x:v>2076</x:v>
      </x:c>
      <x:c r="D7064" s="240" t="str">
        <x:f t="shared" si="313"/>
        <x:v>Earring</x:v>
      </x:c>
      <x:c r="E7064" s="240">
        <x:v>1</x:v>
      </x:c>
    </x:row>
    <x:row r="7065" spans="3:5">
      <x:c r="C7065" s="241" t="s">
        <x:v>8944</x:v>
      </x:c>
      <x:c r="D7065" s="240" t="str">
        <x:f t="shared" si="313"/>
        <x:v>Earring</x:v>
      </x:c>
      <x:c r="E7065" s="240">
        <x:v>1</x:v>
      </x:c>
    </x:row>
    <x:row r="7066" spans="3:5">
      <x:c r="C7066" s="241" t="s">
        <x:v>2077</x:v>
      </x:c>
      <x:c r="D7066" s="240" t="str">
        <x:f t="shared" si="313"/>
        <x:v>Necklace</x:v>
      </x:c>
      <x:c r="E7066" s="240">
        <x:v>1</x:v>
      </x:c>
    </x:row>
    <x:row r="7067" spans="3:5">
      <x:c r="C7067" s="241" t="s">
        <x:v>9109</x:v>
      </x:c>
      <x:c r="D7067" s="240" t="str">
        <x:f t="shared" si="313"/>
        <x:v>Necklace</x:v>
      </x:c>
      <x:c r="E7067" s="240">
        <x:v>1</x:v>
      </x:c>
    </x:row>
    <x:row r="7068" spans="3:5">
      <x:c r="C7068" s="241" t="s">
        <x:v>2551</x:v>
      </x:c>
      <x:c r="D7068" s="240" t="str">
        <x:f t="shared" si="313"/>
        <x:v>Ring</x:v>
      </x:c>
      <x:c r="E7068" s="240">
        <x:v>1</x:v>
      </x:c>
    </x:row>
    <x:row r="7069" spans="3:5">
      <x:c r="C7069" s="241" t="s">
        <x:v>2022</x:v>
      </x:c>
      <x:c r="D7069" s="240" t="str">
        <x:f t="shared" si="313"/>
        <x:v>Ring</x:v>
      </x:c>
      <x:c r="E7069" s="240">
        <x:v>1</x:v>
      </x:c>
    </x:row>
    <x:row r="7070" spans="3:5">
      <x:c r="C7070" s="241" t="s">
        <x:v>8391</x:v>
      </x:c>
      <x:c r="D7070" s="240" t="str">
        <x:f t="shared" si="313"/>
        <x:v>Ring</x:v>
      </x:c>
      <x:c r="E7070" s="240">
        <x:v>1</x:v>
      </x:c>
    </x:row>
    <x:row r="7071" spans="3:5">
      <x:c r="C7071" s="241" t="s">
        <x:v>1961</x:v>
      </x:c>
      <x:c r="D7071" s="240" t="str">
        <x:f t="shared" si="313"/>
        <x:v>Ring</x:v>
      </x:c>
      <x:c r="E7071" s="240">
        <x:v>1</x:v>
      </x:c>
    </x:row>
    <x:row r="7072" spans="3:5">
      <x:c r="C7072" s="241" t="s">
        <x:v>8949</x:v>
      </x:c>
      <x:c r="D7072" s="240" t="str">
        <x:f t="shared" si="313"/>
        <x:v>Ring</x:v>
      </x:c>
      <x:c r="E7072" s="240">
        <x:v>1</x:v>
      </x:c>
    </x:row>
    <x:row r="7073" spans="1:5">
      <x:c r="A7073" s="232">
        <x:v>46206</x:v>
      </x:c>
      <x:c r="B7073" s="499" t="s">
        <x:v>10292</x:v>
      </x:c>
      <x:c r="E7073" s="240">
        <x:f>SUM(E7052:E7072)</x:f>
        <x:v>21</x:v>
      </x:c>
    </x:row>
    <x:row r="7074" spans="1:5">
      <x:c r="A7074" s="232">
        <x:v>46207</x:v>
      </x:c>
      <x:c r="B7074" s="499" t="s">
        <x:v>10312</x:v>
      </x:c>
      <x:c r="C7074" s="241" t="s">
        <x:v>5581</x:v>
      </x:c>
      <x:c r="D7074" s="240" t="str">
        <x:f t="shared" ref="D7074:D7086" si="314">IF(MID(C7074,LEN(C7074)-2,1)="1","Earring",IF(MID(C7074,LEN(C7074)-2,1)="2","Necklace",IF(MID(C7074,LEN(C7074)-2,1)="3","Bracelet",IF(MID(C7074,LEN(C7074)-2,1)="4","Ring",IF(MID(C7074,LEN(C7074)-2,1)="5","Anklet","")))))</x:f>
        <x:v>Anklet</x:v>
      </x:c>
      <x:c r="E7074" s="240">
        <x:v>1</x:v>
      </x:c>
    </x:row>
    <x:row r="7075" spans="3:5">
      <x:c r="C7075" s="241" t="s">
        <x:v>7622</x:v>
      </x:c>
      <x:c r="D7075" s="240" t="str">
        <x:f t="shared" si="314"/>
        <x:v>Anklet</x:v>
      </x:c>
      <x:c r="E7075" s="240">
        <x:v>1</x:v>
      </x:c>
    </x:row>
    <x:row r="7076" spans="3:5">
      <x:c r="C7076" s="241" t="s">
        <x:v>4458</x:v>
      </x:c>
      <x:c r="D7076" s="240" t="str">
        <x:f t="shared" si="314"/>
        <x:v>Anklet</x:v>
      </x:c>
      <x:c r="E7076" s="240">
        <x:v>1</x:v>
      </x:c>
    </x:row>
    <x:row r="7077" spans="3:5">
      <x:c r="C7077" s="241" t="s">
        <x:v>8953</x:v>
      </x:c>
      <x:c r="D7077" s="240" t="str">
        <x:f t="shared" si="314"/>
        <x:v>Anklet</x:v>
      </x:c>
      <x:c r="E7077" s="240">
        <x:v>1</x:v>
      </x:c>
    </x:row>
    <x:row r="7078" spans="3:5">
      <x:c r="C7078" s="241" t="s">
        <x:v>8516</x:v>
      </x:c>
      <x:c r="D7078" s="240" t="str">
        <x:f t="shared" si="314"/>
        <x:v>Bracelet</x:v>
      </x:c>
      <x:c r="E7078" s="240">
        <x:v>1</x:v>
      </x:c>
    </x:row>
    <x:row r="7079" spans="3:5">
      <x:c r="C7079" s="241" t="s">
        <x:v>4505</x:v>
      </x:c>
      <x:c r="D7079" s="240" t="str">
        <x:f t="shared" si="314"/>
        <x:v>Bracelet</x:v>
      </x:c>
      <x:c r="E7079" s="240">
        <x:v>1</x:v>
      </x:c>
    </x:row>
    <x:row r="7080" spans="3:5">
      <x:c r="C7080" s="241" t="s">
        <x:v>2009</x:v>
      </x:c>
      <x:c r="D7080" s="240" t="str">
        <x:f t="shared" si="314"/>
        <x:v>Bracelet</x:v>
      </x:c>
      <x:c r="E7080" s="240">
        <x:v>1</x:v>
      </x:c>
    </x:row>
    <x:row r="7081" spans="3:5">
      <x:c r="C7081" s="241" t="s">
        <x:v>1996</x:v>
      </x:c>
      <x:c r="D7081" s="240" t="str">
        <x:f t="shared" si="314"/>
        <x:v>Bracelet</x:v>
      </x:c>
      <x:c r="E7081" s="240">
        <x:v>1</x:v>
      </x:c>
    </x:row>
    <x:row r="7082" spans="3:5">
      <x:c r="C7082" s="241" t="s">
        <x:v>8970</x:v>
      </x:c>
      <x:c r="D7082" s="240" t="str">
        <x:f t="shared" si="314"/>
        <x:v>Earring</x:v>
      </x:c>
      <x:c r="E7082" s="240">
        <x:v>1</x:v>
      </x:c>
    </x:row>
    <x:row r="7083" spans="3:5">
      <x:c r="C7083" s="241" t="s">
        <x:v>4586</x:v>
      </x:c>
      <x:c r="D7083" s="240" t="str">
        <x:f t="shared" si="314"/>
        <x:v>Earring</x:v>
      </x:c>
      <x:c r="E7083" s="240">
        <x:v>1</x:v>
      </x:c>
    </x:row>
    <x:row r="7084" spans="3:5">
      <x:c r="C7084" s="241" t="s">
        <x:v>5963</x:v>
      </x:c>
      <x:c r="D7084" s="240" t="str">
        <x:f t="shared" si="314"/>
        <x:v>Earring</x:v>
      </x:c>
      <x:c r="E7084" s="240">
        <x:v>1</x:v>
      </x:c>
    </x:row>
    <x:row r="7085" spans="3:5">
      <x:c r="C7085" s="241" t="s">
        <x:v>2152</x:v>
      </x:c>
      <x:c r="D7085" s="240" t="str">
        <x:f t="shared" si="314"/>
        <x:v>Earring</x:v>
      </x:c>
      <x:c r="E7085" s="240">
        <x:v>1</x:v>
      </x:c>
    </x:row>
    <x:row r="7086" spans="3:5">
      <x:c r="C7086" s="241" t="s">
        <x:v>8932</x:v>
      </x:c>
      <x:c r="D7086" s="240" t="str">
        <x:f t="shared" si="314"/>
        <x:v>Earring</x:v>
      </x:c>
      <x:c r="E7086" s="240">
        <x:v>1</x:v>
      </x:c>
    </x:row>
    <x:row r="7087" spans="3:5">
      <x:c r="C7087" s="241" t="s">
        <x:v>4360</x:v>
      </x:c>
      <x:c r="D7087" s="240" t="s">
        <x:v>9210</x:v>
      </x:c>
      <x:c r="E7087" s="240">
        <x:v>1</x:v>
      </x:c>
    </x:row>
    <x:row r="7088" spans="3:5">
      <x:c r="C7088" s="241" t="s">
        <x:v>8959</x:v>
      </x:c>
      <x:c r="D7088" s="240" t="s">
        <x:v>9210</x:v>
      </x:c>
      <x:c r="E7088" s="240">
        <x:v>1</x:v>
      </x:c>
    </x:row>
    <x:row r="7089" spans="3:5">
      <x:c r="C7089" s="241" t="s">
        <x:v>8950</x:v>
      </x:c>
      <x:c r="D7089" s="240" t="s">
        <x:v>9210</x:v>
      </x:c>
      <x:c r="E7089" s="240">
        <x:v>2</x:v>
      </x:c>
    </x:row>
    <x:row r="7090" spans="3:5">
      <x:c r="C7090" s="241" t="s">
        <x:v>4451</x:v>
      </x:c>
      <x:c r="D7090" s="240" t="str">
        <x:f t="shared" ref="D7090:D7094" si="315">IF(MID(C7090,LEN(C7090)-2,1)="1","Earring",IF(MID(C7090,LEN(C7090)-2,1)="2","Necklace",IF(MID(C7090,LEN(C7090)-2,1)="3","Bracelet",IF(MID(C7090,LEN(C7090)-2,1)="4","Ring",IF(MID(C7090,LEN(C7090)-2,1)="5","Anklet","")))))</x:f>
        <x:v>Necklace</x:v>
      </x:c>
      <x:c r="E7090" s="240">
        <x:v>1</x:v>
      </x:c>
    </x:row>
    <x:row r="7091" spans="3:5">
      <x:c r="C7091" s="241" t="s">
        <x:v>11269</x:v>
      </x:c>
      <x:c r="D7091" s="240" t="str">
        <x:f t="shared" si="315"/>
        <x:v>Necklace</x:v>
      </x:c>
      <x:c r="E7091" s="240">
        <x:v>1</x:v>
      </x:c>
    </x:row>
    <x:row r="7092" spans="3:5">
      <x:c r="C7092" s="241" t="s">
        <x:v>8922</x:v>
      </x:c>
      <x:c r="D7092" s="240" t="str">
        <x:f t="shared" si="315"/>
        <x:v>Necklace</x:v>
      </x:c>
      <x:c r="E7092" s="240">
        <x:v>1</x:v>
      </x:c>
    </x:row>
    <x:row r="7093" spans="3:5">
      <x:c r="C7093" s="241" t="s">
        <x:v>8924</x:v>
      </x:c>
      <x:c r="D7093" s="240" t="str">
        <x:f t="shared" si="315"/>
        <x:v>Necklace</x:v>
      </x:c>
      <x:c r="E7093" s="240">
        <x:v>1</x:v>
      </x:c>
    </x:row>
    <x:row r="7094" spans="3:5">
      <x:c r="C7094" s="241" t="s">
        <x:v>6187</x:v>
      </x:c>
      <x:c r="D7094" s="240" t="str">
        <x:f t="shared" si="315"/>
        <x:v>Ring</x:v>
      </x:c>
      <x:c r="E7094" s="240">
        <x:v>1</x:v>
      </x:c>
    </x:row>
    <x:row r="7095" spans="1:5">
      <x:c r="A7095" s="232">
        <x:v>46207</x:v>
      </x:c>
      <x:c r="B7095" s="499" t="s">
        <x:v>10312</x:v>
      </x:c>
      <x:c r="E7095" s="240">
        <x:f>SUM(E7074:E7094)</x:f>
        <x:v>22</x:v>
      </x:c>
    </x:row>
    <x:row r="7096" spans="1:5">
      <x:c r="A7096" s="232">
        <x:v>46208</x:v>
      </x:c>
      <x:c r="B7096" s="499" t="s">
        <x:v>10367</x:v>
      </x:c>
      <x:c r="C7096" s="241" t="s">
        <x:v>4464</x:v>
      </x:c>
      <x:c r="D7096" s="240" t="str">
        <x:f t="shared" ref="D7096:D7110" si="316">IF(MID(C7096,LEN(C7096)-2,1)="1","Earring",IF(MID(C7096,LEN(C7096)-2,1)="2","Necklace",IF(MID(C7096,LEN(C7096)-2,1)="3","Bracelet",IF(MID(C7096,LEN(C7096)-2,1)="4","Ring",IF(MID(C7096,LEN(C7096)-2,1)="5","Anklet","")))))</x:f>
        <x:v>Anklet</x:v>
      </x:c>
      <x:c r="E7096" s="240">
        <x:v>1</x:v>
      </x:c>
    </x:row>
    <x:row r="7097" spans="3:5">
      <x:c r="C7097" s="241" t="s">
        <x:v>6179</x:v>
      </x:c>
      <x:c r="D7097" s="240" t="str">
        <x:f t="shared" si="316"/>
        <x:v>Anklet</x:v>
      </x:c>
      <x:c r="E7097" s="240">
        <x:v>1</x:v>
      </x:c>
    </x:row>
    <x:row r="7098" spans="3:5">
      <x:c r="C7098" s="241" t="s">
        <x:v>2064</x:v>
      </x:c>
      <x:c r="D7098" s="240" t="str">
        <x:f t="shared" si="316"/>
        <x:v>Bracelet</x:v>
      </x:c>
      <x:c r="E7098" s="240">
        <x:v>1</x:v>
      </x:c>
    </x:row>
    <x:row r="7099" spans="3:5">
      <x:c r="C7099" s="241" t="s">
        <x:v>2087</x:v>
      </x:c>
      <x:c r="D7099" s="240" t="str">
        <x:f t="shared" si="316"/>
        <x:v>Bracelet</x:v>
      </x:c>
      <x:c r="E7099" s="240">
        <x:v>1</x:v>
      </x:c>
    </x:row>
    <x:row r="7100" spans="3:5">
      <x:c r="C7100" s="241" t="s">
        <x:v>9010</x:v>
      </x:c>
      <x:c r="D7100" s="240" t="str">
        <x:f t="shared" si="316"/>
        <x:v>Bracelet</x:v>
      </x:c>
      <x:c r="E7100" s="240">
        <x:v>1</x:v>
      </x:c>
    </x:row>
    <x:row r="7101" spans="3:5">
      <x:c r="C7101" s="241" t="s">
        <x:v>2105</x:v>
      </x:c>
      <x:c r="D7101" s="240" t="str">
        <x:f t="shared" si="316"/>
        <x:v>Bracelet</x:v>
      </x:c>
      <x:c r="E7101" s="240">
        <x:v>1</x:v>
      </x:c>
    </x:row>
    <x:row r="7102" spans="3:5">
      <x:c r="C7102" s="241" t="s">
        <x:v>4456</x:v>
      </x:c>
      <x:c r="D7102" s="240" t="str">
        <x:f t="shared" si="316"/>
        <x:v>Bracelet</x:v>
      </x:c>
      <x:c r="E7102" s="240">
        <x:v>1</x:v>
      </x:c>
    </x:row>
    <x:row r="7103" spans="3:5">
      <x:c r="C7103" s="241" t="s">
        <x:v>4491</x:v>
      </x:c>
      <x:c r="D7103" s="240" t="str">
        <x:f t="shared" si="316"/>
        <x:v>Earring</x:v>
      </x:c>
      <x:c r="E7103" s="240">
        <x:v>1</x:v>
      </x:c>
    </x:row>
    <x:row r="7104" spans="3:5">
      <x:c r="C7104" s="241" t="s">
        <x:v>9004</x:v>
      </x:c>
      <x:c r="D7104" s="240" t="str">
        <x:f t="shared" si="316"/>
        <x:v>Earring</x:v>
      </x:c>
      <x:c r="E7104" s="240">
        <x:v>1</x:v>
      </x:c>
    </x:row>
    <x:row r="7105" spans="3:5">
      <x:c r="C7105" s="241" t="s">
        <x:v>8400</x:v>
      </x:c>
      <x:c r="D7105" s="240" t="str">
        <x:f t="shared" si="316"/>
        <x:v>Earring</x:v>
      </x:c>
      <x:c r="E7105" s="240">
        <x:v>1</x:v>
      </x:c>
    </x:row>
    <x:row r="7106" spans="3:5">
      <x:c r="C7106" s="241" t="s">
        <x:v>6127</x:v>
      </x:c>
      <x:c r="D7106" s="240" t="str">
        <x:f t="shared" si="316"/>
        <x:v>Earring</x:v>
      </x:c>
      <x:c r="E7106" s="240">
        <x:v>1</x:v>
      </x:c>
    </x:row>
    <x:row r="7107" spans="3:5">
      <x:c r="C7107" s="241" t="s">
        <x:v>7663</x:v>
      </x:c>
      <x:c r="D7107" s="240" t="str">
        <x:f t="shared" si="316"/>
        <x:v>Earring</x:v>
      </x:c>
      <x:c r="E7107" s="240">
        <x:v>1</x:v>
      </x:c>
    </x:row>
    <x:row r="7108" spans="3:5">
      <x:c r="C7108" s="241" t="s">
        <x:v>8433</x:v>
      </x:c>
      <x:c r="D7108" s="240" t="str">
        <x:f t="shared" si="316"/>
        <x:v>Earring</x:v>
      </x:c>
      <x:c r="E7108" s="240">
        <x:v>1</x:v>
      </x:c>
    </x:row>
    <x:row r="7109" spans="3:5">
      <x:c r="C7109" s="241" t="s">
        <x:v>8939</x:v>
      </x:c>
      <x:c r="D7109" s="240" t="str">
        <x:f t="shared" si="316"/>
        <x:v>Earring</x:v>
      </x:c>
      <x:c r="E7109" s="240">
        <x:v>1</x:v>
      </x:c>
    </x:row>
    <x:row r="7110" spans="3:5">
      <x:c r="C7110" s="241" t="s">
        <x:v>2141</x:v>
      </x:c>
      <x:c r="D7110" s="240" t="str">
        <x:f t="shared" si="316"/>
        <x:v>Necklace</x:v>
      </x:c>
      <x:c r="E7110" s="240">
        <x:v>1</x:v>
      </x:c>
    </x:row>
    <x:row r="7111" spans="1:5">
      <x:c r="A7111" s="232">
        <x:v>46208</x:v>
      </x:c>
      <x:c r="B7111" s="499" t="s">
        <x:v>10367</x:v>
      </x:c>
      <x:c r="E7111" s="240">
        <x:f>SUM(E7096:E7110)</x:f>
        <x:v>15</x:v>
      </x:c>
    </x:row>
    <x:row r="7112" spans="1:5">
      <x:c r="A7112" s="232">
        <x:v>46209</x:v>
      </x:c>
      <x:c r="B7112" s="499" t="s">
        <x:v>10315</x:v>
      </x:c>
      <x:c r="C7112" s="241" t="s">
        <x:v>2030</x:v>
      </x:c>
      <x:c r="D7112" s="240" t="s">
        <x:v>4007</x:v>
      </x:c>
      <x:c r="E7112" s="240">
        <x:v>1</x:v>
      </x:c>
    </x:row>
    <x:row r="7113" spans="3:5">
      <x:c r="C7113" s="241" t="s">
        <x:v>7737</x:v>
      </x:c>
      <x:c r="D7113" s="240" t="str">
        <x:f t="shared" ref="D7113:D7115" si="317">IF(MID(C7113,LEN(C7113)-2,1)="1","Earring",IF(MID(C7113,LEN(C7113)-2,1)="2","Necklace",IF(MID(C7113,LEN(C7113)-2,1)="3","Bracelet",IF(MID(C7113,LEN(C7113)-2,1)="4","Ring",IF(MID(C7113,LEN(C7113)-2,1)="5","Anklet","")))))</x:f>
        <x:v>Earring</x:v>
      </x:c>
      <x:c r="E7113" s="240">
        <x:v>1</x:v>
      </x:c>
    </x:row>
    <x:row r="7114" spans="3:5">
      <x:c r="C7114" s="241" t="s">
        <x:v>4435</x:v>
      </x:c>
      <x:c r="D7114" s="240" t="str">
        <x:f t="shared" si="317"/>
        <x:v>Earring</x:v>
      </x:c>
      <x:c r="E7114" s="240">
        <x:v>1</x:v>
      </x:c>
    </x:row>
    <x:row r="7115" spans="3:5">
      <x:c r="C7115" s="241" t="s">
        <x:v>4582</x:v>
      </x:c>
      <x:c r="D7115" s="240" t="str">
        <x:f t="shared" si="317"/>
        <x:v>Earring</x:v>
      </x:c>
      <x:c r="E7115" s="240">
        <x:v>1</x:v>
      </x:c>
    </x:row>
    <x:row r="7116" spans="3:5">
      <x:c r="C7116" s="241" t="s">
        <x:v>2010</x:v>
      </x:c>
      <x:c r="D7116" s="240" t="s">
        <x:v>9210</x:v>
      </x:c>
      <x:c r="E7116" s="240">
        <x:v>1</x:v>
      </x:c>
    </x:row>
    <x:row r="7117" spans="3:5">
      <x:c r="C7117" s="241" t="s">
        <x:v>4360</x:v>
      </x:c>
      <x:c r="D7117" s="240" t="s">
        <x:v>9210</x:v>
      </x:c>
      <x:c r="E7117" s="240">
        <x:v>1</x:v>
      </x:c>
    </x:row>
    <x:row r="7118" spans="3:5">
      <x:c r="C7118" s="241" t="s">
        <x:v>4432</x:v>
      </x:c>
      <x:c r="D7118" s="240" t="str">
        <x:f t="shared" ref="D7118:D7121" si="318">IF(MID(C7118,LEN(C7118)-2,1)="1","Earring",IF(MID(C7118,LEN(C7118)-2,1)="2","Necklace",IF(MID(C7118,LEN(C7118)-2,1)="3","Bracelet",IF(MID(C7118,LEN(C7118)-2,1)="4","Ring",IF(MID(C7118,LEN(C7118)-2,1)="5","Anklet","")))))</x:f>
        <x:v>Necklace</x:v>
      </x:c>
      <x:c r="E7118" s="240">
        <x:v>1</x:v>
      </x:c>
    </x:row>
    <x:row r="7119" spans="3:5">
      <x:c r="C7119" s="241" t="s">
        <x:v>8922</x:v>
      </x:c>
      <x:c r="D7119" s="240" t="str">
        <x:f t="shared" si="318"/>
        <x:v>Necklace</x:v>
      </x:c>
      <x:c r="E7119" s="240">
        <x:v>1</x:v>
      </x:c>
    </x:row>
    <x:row r="7120" spans="3:5">
      <x:c r="C7120" s="241" t="s">
        <x:v>2003</x:v>
      </x:c>
      <x:c r="D7120" s="240" t="str">
        <x:f t="shared" si="318"/>
        <x:v>Necklace</x:v>
      </x:c>
      <x:c r="E7120" s="240">
        <x:v>1</x:v>
      </x:c>
    </x:row>
    <x:row r="7121" spans="3:5">
      <x:c r="C7121" s="241" t="s">
        <x:v>8956</x:v>
      </x:c>
      <x:c r="D7121" s="240" t="str">
        <x:f t="shared" si="318"/>
        <x:v>Necklace</x:v>
      </x:c>
      <x:c r="E7121" s="240">
        <x:v>2</x:v>
      </x:c>
    </x:row>
    <x:row r="7122" spans="1:5">
      <x:c r="A7122" s="232">
        <x:v>46209</x:v>
      </x:c>
      <x:c r="B7122" s="499" t="s">
        <x:v>10315</x:v>
      </x:c>
      <x:c r="E7122" s="240">
        <x:f>SUM(E7112:E7121)</x:f>
        <x:v>11</x:v>
      </x:c>
    </x:row>
    <x:row r="7123" spans="1:5">
      <x:c r="A7123" s="232">
        <x:v>46210</x:v>
      </x:c>
      <x:c r="B7123" s="499" t="s">
        <x:v>10377</x:v>
      </x:c>
      <x:c r="C7123" s="241" t="s">
        <x:v>2586</x:v>
      </x:c>
      <x:c r="D7123" s="240" t="s">
        <x:v>4007</x:v>
      </x:c>
      <x:c r="E7123" s="240">
        <x:v>1</x:v>
      </x:c>
    </x:row>
    <x:row r="7124" spans="3:5">
      <x:c r="C7124" s="241" t="s">
        <x:v>8952</x:v>
      </x:c>
      <x:c r="D7124" s="240" t="s">
        <x:v>4007</x:v>
      </x:c>
      <x:c r="E7124" s="240">
        <x:v>1</x:v>
      </x:c>
    </x:row>
    <x:row r="7125" spans="3:5">
      <x:c r="C7125" s="241" t="s">
        <x:v>11382</x:v>
      </x:c>
      <x:c r="D7125" s="240" t="str">
        <x:f t="shared" ref="D7125:D7127" si="319">IF(MID(C7125,LEN(C7125)-2,1)="1","Earring",IF(MID(C7125,LEN(C7125)-2,1)="2","Necklace",IF(MID(C7125,LEN(C7125)-2,1)="3","Bracelet",IF(MID(C7125,LEN(C7125)-2,1)="4","Ring",IF(MID(C7125,LEN(C7125)-2,1)="5","Anklet","")))))</x:f>
        <x:v>Earring</x:v>
      </x:c>
      <x:c r="E7125" s="240">
        <x:v>1</x:v>
      </x:c>
    </x:row>
    <x:row r="7126" spans="3:5">
      <x:c r="C7126" s="241" t="s">
        <x:v>2130</x:v>
      </x:c>
      <x:c r="D7126" s="240" t="str">
        <x:f t="shared" si="319"/>
        <x:v>Earring</x:v>
      </x:c>
      <x:c r="E7126" s="240">
        <x:v>1</x:v>
      </x:c>
    </x:row>
    <x:row r="7127" spans="3:5">
      <x:c r="C7127" s="241" t="s">
        <x:v>2676</x:v>
      </x:c>
      <x:c r="D7127" s="240" t="str">
        <x:f t="shared" si="319"/>
        <x:v>Earring</x:v>
      </x:c>
      <x:c r="E7127" s="240">
        <x:v>1</x:v>
      </x:c>
    </x:row>
    <x:row r="7128" spans="3:5">
      <x:c r="C7128" s="241" t="s">
        <x:v>8950</x:v>
      </x:c>
      <x:c r="D7128" s="240" t="s">
        <x:v>9210</x:v>
      </x:c>
      <x:c r="E7128" s="240">
        <x:v>1</x:v>
      </x:c>
    </x:row>
    <x:row r="7129" spans="3:5">
      <x:c r="C7129" s="241" t="s">
        <x:v>4503</x:v>
      </x:c>
      <x:c r="D7129" s="240" t="str">
        <x:f t="shared" ref="D7129:D7136" si="320">IF(MID(C7129,LEN(C7129)-2,1)="1","Earring",IF(MID(C7129,LEN(C7129)-2,1)="2","Necklace",IF(MID(C7129,LEN(C7129)-2,1)="3","Bracelet",IF(MID(C7129,LEN(C7129)-2,1)="4","Ring",IF(MID(C7129,LEN(C7129)-2,1)="5","Anklet","")))))</x:f>
        <x:v>Necklace</x:v>
      </x:c>
      <x:c r="E7129" s="240">
        <x:v>1</x:v>
      </x:c>
    </x:row>
    <x:row r="7130" spans="3:5">
      <x:c r="C7130" s="241" t="s">
        <x:v>4585</x:v>
      </x:c>
      <x:c r="D7130" s="240" t="str">
        <x:f t="shared" si="320"/>
        <x:v>Necklace</x:v>
      </x:c>
      <x:c r="E7130" s="240">
        <x:v>1</x:v>
      </x:c>
    </x:row>
    <x:row r="7131" spans="3:5">
      <x:c r="C7131" s="241" t="s">
        <x:v>8951</x:v>
      </x:c>
      <x:c r="D7131" s="240" t="str">
        <x:f t="shared" si="320"/>
        <x:v>Necklace</x:v>
      </x:c>
      <x:c r="E7131" s="240">
        <x:v>1</x:v>
      </x:c>
    </x:row>
    <x:row r="7132" spans="3:5">
      <x:c r="C7132" s="241" t="s">
        <x:v>2483</x:v>
      </x:c>
      <x:c r="D7132" s="240" t="str">
        <x:f t="shared" si="320"/>
        <x:v>Ring</x:v>
      </x:c>
      <x:c r="E7132" s="240">
        <x:v>1</x:v>
      </x:c>
    </x:row>
    <x:row r="7133" spans="3:5">
      <x:c r="C7133" s="241" t="s">
        <x:v>2094</x:v>
      </x:c>
      <x:c r="D7133" s="240" t="str">
        <x:f t="shared" si="320"/>
        <x:v>Ring</x:v>
      </x:c>
      <x:c r="E7133" s="240">
        <x:v>1</x:v>
      </x:c>
    </x:row>
    <x:row r="7134" spans="3:5">
      <x:c r="C7134" s="241" t="s">
        <x:v>4557</x:v>
      </x:c>
      <x:c r="D7134" s="240" t="str">
        <x:f t="shared" si="320"/>
        <x:v>Ring</x:v>
      </x:c>
      <x:c r="E7134" s="240">
        <x:v>1</x:v>
      </x:c>
    </x:row>
    <x:row r="7135" spans="3:5">
      <x:c r="C7135" s="241" t="s">
        <x:v>7920</x:v>
      </x:c>
      <x:c r="D7135" s="240" t="str">
        <x:f t="shared" si="320"/>
        <x:v>Ring</x:v>
      </x:c>
      <x:c r="E7135" s="240">
        <x:v>1</x:v>
      </x:c>
    </x:row>
    <x:row r="7136" spans="3:5">
      <x:c r="C7136" s="241" t="s">
        <x:v>8957</x:v>
      </x:c>
      <x:c r="D7136" s="240" t="str">
        <x:f t="shared" si="320"/>
        <x:v>Ring</x:v>
      </x:c>
      <x:c r="E7136" s="240">
        <x:v>1</x:v>
      </x:c>
    </x:row>
    <x:row r="7137" spans="1:5">
      <x:c r="A7137" s="232">
        <x:v>46210</x:v>
      </x:c>
      <x:c r="B7137" s="499" t="s">
        <x:v>10377</x:v>
      </x:c>
      <x:c r="E7137" s="240">
        <x:f>SUM(E7123:E7136)</x:f>
        <x:v>14</x:v>
      </x:c>
    </x:row>
    <x:row r="7138" spans="1:5">
      <x:c r="A7138" s="232">
        <x:v>46211</x:v>
      </x:c>
      <x:c r="B7138" s="499" t="s">
        <x:v>10352</x:v>
      </x:c>
      <x:c r="C7138" s="241" t="s">
        <x:v>4505</x:v>
      </x:c>
      <x:c r="D7138" s="240" t="str">
        <x:f>IF(MID(C7138,LEN(C7138)-2,1)="1","Earring",IF(MID(C7138,LEN(C7138)-2,1)="2","Necklace",IF(MID(C7138,LEN(C7138)-2,1)="3","Bracelet",IF(MID(C7138,LEN(C7138)-2,1)="4","Ring",IF(MID(C7138,LEN(C7138)-2,1)="5","Anklet","")))))</x:f>
        <x:v>Bracelet</x:v>
      </x:c>
      <x:c r="E7138" s="240">
        <x:v>1</x:v>
      </x:c>
    </x:row>
    <x:row r="7139" spans="3:5">
      <x:c r="C7139" s="241" t="s">
        <x:v>7723</x:v>
      </x:c>
      <x:c r="D7139" s="240" t="str">
        <x:f t="shared" ref="D7139:D7145" si="321">IF(MID(C7139,LEN(C7139)-2,1)="1","Earring",IF(MID(C7139,LEN(C7139)-2,1)="2","Necklace",IF(MID(C7139,LEN(C7139)-2,1)="3","Bracelet",IF(MID(C7139,LEN(C7139)-2,1)="4","Ring",IF(MID(C7139,LEN(C7139)-2,1)="5","Anklet","")))))</x:f>
        <x:v>Earring</x:v>
      </x:c>
      <x:c r="E7139" s="240">
        <x:v>1</x:v>
      </x:c>
    </x:row>
    <x:row r="7140" spans="3:5">
      <x:c r="C7140" s="241" t="s">
        <x:v>12655</x:v>
      </x:c>
      <x:c r="D7140" s="240" t="str">
        <x:f t="shared" si="321"/>
        <x:v>Earring</x:v>
      </x:c>
      <x:c r="E7140" s="240">
        <x:v>1</x:v>
      </x:c>
    </x:row>
    <x:row r="7141" spans="3:5">
      <x:c r="C7141" s="241" t="s">
        <x:v>6127</x:v>
      </x:c>
      <x:c r="D7141" s="240" t="str">
        <x:f t="shared" si="321"/>
        <x:v>Earring</x:v>
      </x:c>
      <x:c r="E7141" s="240">
        <x:v>1</x:v>
      </x:c>
    </x:row>
    <x:row r="7142" spans="3:5">
      <x:c r="C7142" s="241" t="s">
        <x:v>2078</x:v>
      </x:c>
      <x:c r="D7142" s="240" t="str">
        <x:f t="shared" si="321"/>
        <x:v>Necklace</x:v>
      </x:c>
      <x:c r="E7142" s="240">
        <x:v>1</x:v>
      </x:c>
    </x:row>
    <x:row r="7143" spans="3:5">
      <x:c r="C7143" s="241" t="s">
        <x:v>2468</x:v>
      </x:c>
      <x:c r="D7143" s="240" t="str">
        <x:f t="shared" si="321"/>
        <x:v>Ring</x:v>
      </x:c>
      <x:c r="E7143" s="240">
        <x:v>1</x:v>
      </x:c>
    </x:row>
    <x:row r="7144" spans="3:5">
      <x:c r="C7144" s="241" t="s">
        <x:v>9228</x:v>
      </x:c>
      <x:c r="D7144" s="240" t="str">
        <x:f t="shared" si="321"/>
        <x:v>Ring</x:v>
      </x:c>
      <x:c r="E7144" s="240">
        <x:v>1</x:v>
      </x:c>
    </x:row>
    <x:row r="7145" spans="3:5">
      <x:c r="C7145" s="241" t="s">
        <x:v>6173</x:v>
      </x:c>
      <x:c r="D7145" s="240" t="str">
        <x:f t="shared" si="321"/>
        <x:v>Ring</x:v>
      </x:c>
      <x:c r="E7145" s="240">
        <x:v>1</x:v>
      </x:c>
    </x:row>
    <x:row r="7146" spans="1:5">
      <x:c r="A7146" s="232">
        <x:v>46211</x:v>
      </x:c>
      <x:c r="B7146" s="499" t="s">
        <x:v>10352</x:v>
      </x:c>
      <x:c r="E7146" s="240">
        <x:f>SUM(E7138:E7145)</x:f>
        <x:v>8</x:v>
      </x:c>
    </x:row>
    <x:row r="7147" spans="1:5">
      <x:c r="A7147" s="232">
        <x:v>46212</x:v>
      </x:c>
      <x:c r="B7147" s="499" t="s">
        <x:v>10335</x:v>
      </x:c>
      <x:c r="C7147" s="241" t="s">
        <x:v>11294</x:v>
      </x:c>
      <x:c r="D7147" s="240" t="s">
        <x:v>4007</x:v>
      </x:c>
      <x:c r="E7147" s="240">
        <x:v>1</x:v>
      </x:c>
    </x:row>
    <x:row r="7148" spans="3:5">
      <x:c r="C7148" s="241" t="s">
        <x:v>2106</x:v>
      </x:c>
      <x:c r="D7148" s="240" t="str">
        <x:f>IF(MID(C7148,LEN(C7148)-2,1)="1","Earring",IF(MID(C7148,LEN(C7148)-2,1)="2","Necklace",IF(MID(C7148,LEN(C7148)-2,1)="3","Bracelet",IF(MID(C7148,LEN(C7148)-2,1)="4","Ring",IF(MID(C7148,LEN(C7148)-2,1)="5","Anklet","")))))</x:f>
        <x:v>Bracelet</x:v>
      </x:c>
      <x:c r="E7148" s="240">
        <x:v>1</x:v>
      </x:c>
    </x:row>
    <x:row r="7149" spans="3:5">
      <x:c r="C7149" s="241" t="s">
        <x:v>9264</x:v>
      </x:c>
      <x:c r="D7149" s="240" t="str">
        <x:f>IF(MID(C7149,LEN(C7149)-2,1)="1","Earring",IF(MID(C7149,LEN(C7149)-2,1)="2","Necklace",IF(MID(C7149,LEN(C7149)-2,1)="3","Bracelet",IF(MID(C7149,LEN(C7149)-2,1)="4","Ring",IF(MID(C7149,LEN(C7149)-2,1)="5","Anklet","")))))</x:f>
        <x:v>Earring</x:v>
      </x:c>
      <x:c r="E7149" s="240">
        <x:v>1</x:v>
      </x:c>
    </x:row>
    <x:row r="7150" spans="3:5">
      <x:c r="C7150" s="241" t="s">
        <x:v>6222</x:v>
      </x:c>
      <x:c r="D7150" s="240" t="str">
        <x:f>IF(MID(C7150,LEN(C7150)-2,1)="1","Earring",IF(MID(C7150,LEN(C7150)-2,1)="2","Necklace",IF(MID(C7150,LEN(C7150)-2,1)="3","Bracelet",IF(MID(C7150,LEN(C7150)-2,1)="4","Ring",IF(MID(C7150,LEN(C7150)-2,1)="5","Anklet","")))))</x:f>
        <x:v>Earring</x:v>
      </x:c>
      <x:c r="E7150" s="240">
        <x:v>1</x:v>
      </x:c>
    </x:row>
    <x:row r="7151" spans="3:5">
      <x:c r="C7151" s="241" t="s">
        <x:v>4582</x:v>
      </x:c>
      <x:c r="D7151" s="240" t="str">
        <x:f>IF(MID(C7151,LEN(C7151)-2,1)="1","Earring",IF(MID(C7151,LEN(C7151)-2,1)="2","Necklace",IF(MID(C7151,LEN(C7151)-2,1)="3","Bracelet",IF(MID(C7151,LEN(C7151)-2,1)="4","Ring",IF(MID(C7151,LEN(C7151)-2,1)="5","Anklet","")))))</x:f>
        <x:v>Earring</x:v>
      </x:c>
      <x:c r="E7151" s="240">
        <x:v>1</x:v>
      </x:c>
    </x:row>
    <x:row r="7152" spans="3:5">
      <x:c r="C7152" s="241" t="s">
        <x:v>2122</x:v>
      </x:c>
      <x:c r="D7152" s="240" t="str">
        <x:f>IF(MID(C7152,LEN(C7152)-2,1)="1","Earring",IF(MID(C7152,LEN(C7152)-2,1)="2","Necklace",IF(MID(C7152,LEN(C7152)-2,1)="3","Bracelet",IF(MID(C7152,LEN(C7152)-2,1)="4","Ring",IF(MID(C7152,LEN(C7152)-2,1)="5","Anklet","")))))</x:f>
        <x:v>Earring</x:v>
      </x:c>
      <x:c r="E7152" s="240">
        <x:v>1</x:v>
      </x:c>
    </x:row>
    <x:row r="7153" spans="3:5">
      <x:c r="C7153" s="241" t="s">
        <x:v>8959</x:v>
      </x:c>
      <x:c r="D7153" s="240" t="s">
        <x:v>9210</x:v>
      </x:c>
      <x:c r="E7153" s="240">
        <x:v>1</x:v>
      </x:c>
    </x:row>
    <x:row r="7154" spans="3:5">
      <x:c r="C7154" s="241" t="s">
        <x:v>4529</x:v>
      </x:c>
      <x:c r="D7154" s="240" t="str">
        <x:f>IF(MID(C7154,LEN(C7154)-2,1)="1","Earring",IF(MID(C7154,LEN(C7154)-2,1)="2","Necklace",IF(MID(C7154,LEN(C7154)-2,1)="3","Bracelet",IF(MID(C7154,LEN(C7154)-2,1)="4","Ring",IF(MID(C7154,LEN(C7154)-2,1)="5","Anklet","")))))</x:f>
        <x:v>Necklace</x:v>
      </x:c>
      <x:c r="E7154" s="240">
        <x:v>1</x:v>
      </x:c>
    </x:row>
    <x:row r="7155" spans="3:5">
      <x:c r="C7155" s="241" t="s">
        <x:v>5956</x:v>
      </x:c>
      <x:c r="D7155" s="240" t="s">
        <x:v>11501</x:v>
      </x:c>
      <x:c r="E7155" s="240">
        <x:v>1</x:v>
      </x:c>
    </x:row>
    <x:row r="7156" spans="3:5">
      <x:c r="C7156" s="241" t="s">
        <x:v>9106</x:v>
      </x:c>
      <x:c r="D7156" s="240" t="str">
        <x:f>IF(MID(C7156,LEN(C7156)-2,1)="1","Earring",IF(MID(C7156,LEN(C7156)-2,1)="2","Necklace",IF(MID(C7156,LEN(C7156)-2,1)="3","Bracelet",IF(MID(C7156,LEN(C7156)-2,1)="4","Ring",IF(MID(C7156,LEN(C7156)-2,1)="5","Anklet","")))))</x:f>
        <x:v>Ring</x:v>
      </x:c>
      <x:c r="E7156" s="240">
        <x:v>1</x:v>
      </x:c>
    </x:row>
    <x:row r="7157" spans="3:5">
      <x:c r="C7157" s="241" t="s">
        <x:v>7731</x:v>
      </x:c>
      <x:c r="D7157" s="240" t="str">
        <x:f>IF(MID(C7157,LEN(C7157)-2,1)="1","Earring",IF(MID(C7157,LEN(C7157)-2,1)="2","Necklace",IF(MID(C7157,LEN(C7157)-2,1)="3","Bracelet",IF(MID(C7157,LEN(C7157)-2,1)="4","Ring",IF(MID(C7157,LEN(C7157)-2,1)="5","Anklet","")))))</x:f>
        <x:v>Ring</x:v>
      </x:c>
      <x:c r="E7157" s="240">
        <x:v>1</x:v>
      </x:c>
    </x:row>
    <x:row r="7158" spans="3:5">
      <x:c r="C7158" s="241" t="s">
        <x:v>8957</x:v>
      </x:c>
      <x:c r="D7158" s="240" t="str">
        <x:f>IF(MID(C7158,LEN(C7158)-2,1)="1","Earring",IF(MID(C7158,LEN(C7158)-2,1)="2","Necklace",IF(MID(C7158,LEN(C7158)-2,1)="3","Bracelet",IF(MID(C7158,LEN(C7158)-2,1)="4","Ring",IF(MID(C7158,LEN(C7158)-2,1)="5","Anklet","")))))</x:f>
        <x:v>Ring</x:v>
      </x:c>
      <x:c r="E7158" s="240">
        <x:v>1</x:v>
      </x:c>
    </x:row>
    <x:row r="7159" spans="1:5">
      <x:c r="A7159" s="232">
        <x:v>46212</x:v>
      </x:c>
      <x:c r="B7159" s="499" t="s">
        <x:v>10335</x:v>
      </x:c>
      <x:c r="E7159" s="240">
        <x:f>SUM(E7147:E7158)</x:f>
        <x:v>12</x:v>
      </x:c>
    </x:row>
    <x:row r="7160" spans="1:5">
      <x:c r="A7160" s="232">
        <x:v>46213</x:v>
      </x:c>
      <x:c r="B7160" s="499" t="s">
        <x:v>10292</x:v>
      </x:c>
      <x:c r="C7160" s="241" t="s">
        <x:v>2030</x:v>
      </x:c>
      <x:c r="D7160" s="240" t="s">
        <x:v>4007</x:v>
      </x:c>
      <x:c r="E7160" s="240">
        <x:v>1</x:v>
      </x:c>
    </x:row>
    <x:row r="7161" spans="3:5">
      <x:c r="C7161" s="241" t="s">
        <x:v>1970</x:v>
      </x:c>
      <x:c r="D7161" s="240" t="str">
        <x:f>IF(MID(C7161,LEN(C7161)-2,1)="1","Earring",IF(MID(C7161,LEN(C7161)-2,1)="2","Necklace",IF(MID(C7161,LEN(C7161)-2,1)="3","Bracelet",IF(MID(C7161,LEN(C7161)-2,1)="4","Ring",IF(MID(C7161,LEN(C7161)-2,1)="5","Anklet","")))))</x:f>
        <x:v>Bracelet</x:v>
      </x:c>
      <x:c r="E7161" s="240">
        <x:v>1</x:v>
      </x:c>
    </x:row>
    <x:row r="7162" spans="3:5">
      <x:c r="C7162" s="241" t="s">
        <x:v>9107</x:v>
      </x:c>
      <x:c r="D7162" s="240" t="str">
        <x:f>IF(MID(C7162,LEN(C7162)-2,1)="1","Earring",IF(MID(C7162,LEN(C7162)-2,1)="2","Necklace",IF(MID(C7162,LEN(C7162)-2,1)="3","Bracelet",IF(MID(C7162,LEN(C7162)-2,1)="4","Ring",IF(MID(C7162,LEN(C7162)-2,1)="5","Anklet","")))))</x:f>
        <x:v>Bracelet</x:v>
      </x:c>
      <x:c r="E7162" s="240">
        <x:v>1</x:v>
      </x:c>
    </x:row>
    <x:row r="7163" spans="3:5">
      <x:c r="C7163" s="241" t="s">
        <x:v>4441</x:v>
      </x:c>
      <x:c r="D7163" s="240" t="str">
        <x:f>IF(MID(C7163,LEN(C7163)-2,1)="1","Earring",IF(MID(C7163,LEN(C7163)-2,1)="2","Necklace",IF(MID(C7163,LEN(C7163)-2,1)="3","Bracelet",IF(MID(C7163,LEN(C7163)-2,1)="4","Ring",IF(MID(C7163,LEN(C7163)-2,1)="5","Anklet","")))))</x:f>
        <x:v>Bracelet</x:v>
      </x:c>
      <x:c r="E7163" s="240">
        <x:v>1</x:v>
      </x:c>
    </x:row>
    <x:row r="7164" spans="3:5">
      <x:c r="C7164" s="241" t="s">
        <x:v>8447</x:v>
      </x:c>
      <x:c r="D7164" s="240" t="str">
        <x:f>IF(MID(C7164,LEN(C7164)-2,1)="1","Earring",IF(MID(C7164,LEN(C7164)-2,1)="2","Necklace",IF(MID(C7164,LEN(C7164)-2,1)="3","Bracelet",IF(MID(C7164,LEN(C7164)-2,1)="4","Ring",IF(MID(C7164,LEN(C7164)-2,1)="5","Anklet","")))))</x:f>
        <x:v>Bracelet</x:v>
      </x:c>
      <x:c r="E7164" s="240">
        <x:v>1</x:v>
      </x:c>
    </x:row>
    <x:row r="7165" spans="3:5">
      <x:c r="C7165" s="241" t="s">
        <x:v>8488</x:v>
      </x:c>
      <x:c r="D7165" s="240" t="str">
        <x:f>IF(MID(C7165,LEN(C7165)-2,1)="1","Earring",IF(MID(C7165,LEN(C7165)-2,1)="2","Necklace",IF(MID(C7165,LEN(C7165)-2,1)="3","Bracelet",IF(MID(C7165,LEN(C7165)-2,1)="4","Ring",IF(MID(C7165,LEN(C7165)-2,1)="5","Anklet","")))))</x:f>
        <x:v>Bracelet</x:v>
      </x:c>
      <x:c r="E7165" s="240">
        <x:v>2</x:v>
      </x:c>
    </x:row>
    <x:row r="7166" spans="3:5">
      <x:c r="C7166" s="241" t="s">
        <x:v>4510</x:v>
      </x:c>
      <x:c r="D7166" s="240" t="str">
        <x:f>IF(MID(C7166,LEN(C7166)-2,1)="1","Earring",IF(MID(C7166,LEN(C7166)-2,1)="2","Necklace",IF(MID(C7166,LEN(C7166)-2,1)="3","Bracelet",IF(MID(C7166,LEN(C7166)-2,1)="4","Ring",IF(MID(C7166,LEN(C7166)-2,1)="5","Anklet","")))))</x:f>
        <x:v>Earring</x:v>
      </x:c>
      <x:c r="E7166" s="240">
        <x:v>1</x:v>
      </x:c>
    </x:row>
    <x:row r="7167" spans="3:5">
      <x:c r="C7167" s="241" t="s">
        <x:v>2122</x:v>
      </x:c>
      <x:c r="D7167" s="240" t="str">
        <x:f>IF(MID(C7167,LEN(C7167)-2,1)="1","Earring",IF(MID(C7167,LEN(C7167)-2,1)="2","Necklace",IF(MID(C7167,LEN(C7167)-2,1)="3","Bracelet",IF(MID(C7167,LEN(C7167)-2,1)="4","Ring",IF(MID(C7167,LEN(C7167)-2,1)="5","Anklet","")))))</x:f>
        <x:v>Earring</x:v>
      </x:c>
      <x:c r="E7167" s="240">
        <x:v>1</x:v>
      </x:c>
    </x:row>
    <x:row r="7168" spans="3:5">
      <x:c r="C7168" s="241" t="s">
        <x:v>8927</x:v>
      </x:c>
      <x:c r="D7168" s="240" t="str">
        <x:f>IF(MID(C7168,LEN(C7168)-2,1)="1","Earring",IF(MID(C7168,LEN(C7168)-2,1)="2","Necklace",IF(MID(C7168,LEN(C7168)-2,1)="3","Bracelet",IF(MID(C7168,LEN(C7168)-2,1)="4","Ring",IF(MID(C7168,LEN(C7168)-2,1)="5","Anklet","")))))</x:f>
        <x:v>Earring</x:v>
      </x:c>
      <x:c r="E7168" s="240">
        <x:v>1</x:v>
      </x:c>
    </x:row>
    <x:row r="7169" spans="3:5">
      <x:c r="C7169" s="241" t="s">
        <x:v>4360</x:v>
      </x:c>
      <x:c r="D7169" s="240" t="s">
        <x:v>9210</x:v>
      </x:c>
      <x:c r="E7169" s="240">
        <x:v>1</x:v>
      </x:c>
    </x:row>
    <x:row r="7170" spans="3:5">
      <x:c r="C7170" s="241" t="s">
        <x:v>4585</x:v>
      </x:c>
      <x:c r="D7170" s="240" t="str">
        <x:f>IF(MID(C7170,LEN(C7170)-2,1)="1","Earring",IF(MID(C7170,LEN(C7170)-2,1)="2","Necklace",IF(MID(C7170,LEN(C7170)-2,1)="3","Bracelet",IF(MID(C7170,LEN(C7170)-2,1)="4","Ring",IF(MID(C7170,LEN(C7170)-2,1)="5","Anklet","")))))</x:f>
        <x:v>Necklace</x:v>
      </x:c>
      <x:c r="E7170" s="240">
        <x:v>1</x:v>
      </x:c>
    </x:row>
    <x:row r="7171" spans="3:5">
      <x:c r="C7171" s="241" t="s">
        <x:v>9313</x:v>
      </x:c>
      <x:c r="D7171" s="240" t="str">
        <x:f>IF(MID(C7171,LEN(C7171)-2,1)="1","Earring",IF(MID(C7171,LEN(C7171)-2,1)="2","Necklace",IF(MID(C7171,LEN(C7171)-2,1)="3","Bracelet",IF(MID(C7171,LEN(C7171)-2,1)="4","Ring",IF(MID(C7171,LEN(C7171)-2,1)="5","Anklet","")))))</x:f>
        <x:v>Necklace</x:v>
      </x:c>
      <x:c r="E7171" s="240">
        <x:v>1</x:v>
      </x:c>
    </x:row>
    <x:row r="7172" spans="3:5">
      <x:c r="C7172" s="241" t="s">
        <x:v>5688</x:v>
      </x:c>
      <x:c r="D7172" s="240" t="str">
        <x:f>IF(MID(C7172,LEN(C7172)-2,1)="1","Earring",IF(MID(C7172,LEN(C7172)-2,1)="2","Necklace",IF(MID(C7172,LEN(C7172)-2,1)="3","Bracelet",IF(MID(C7172,LEN(C7172)-2,1)="4","Ring",IF(MID(C7172,LEN(C7172)-2,1)="5","Anklet","")))))</x:f>
        <x:v>Ring</x:v>
      </x:c>
      <x:c r="E7172" s="240">
        <x:v>1</x:v>
      </x:c>
    </x:row>
    <x:row r="7173" spans="1:5">
      <x:c r="A7173" s="232">
        <x:v>46213</x:v>
      </x:c>
      <x:c r="B7173" s="499" t="s">
        <x:v>10292</x:v>
      </x:c>
      <x:c r="E7173" s="240">
        <x:f>SUM(E7160:E7172)</x:f>
        <x:v>14</x:v>
      </x:c>
    </x:row>
    <x:row r="7174" spans="1:5">
      <x:c r="A7174" s="232">
        <x:v>46214</x:v>
      </x:c>
      <x:c r="B7174" s="499" t="s">
        <x:v>10312</x:v>
      </x:c>
      <x:c r="C7174" s="241" t="s">
        <x:v>6140</x:v>
      </x:c>
      <x:c r="D7174" s="240" t="s">
        <x:v>4007</x:v>
      </x:c>
      <x:c r="E7174" s="240">
        <x:v>1</x:v>
      </x:c>
    </x:row>
    <x:row r="7175" spans="3:5">
      <x:c r="C7175" s="241" t="s">
        <x:v>11502</x:v>
      </x:c>
      <x:c r="D7175" s="240" t="s">
        <x:v>4007</x:v>
      </x:c>
      <x:c r="E7175" s="240">
        <x:v>1</x:v>
      </x:c>
    </x:row>
    <x:row r="7176" spans="3:5">
      <x:c r="C7176" s="241" t="s">
        <x:v>9141</x:v>
      </x:c>
      <x:c r="D7176" s="240" t="str">
        <x:f>IF(MID(C7176,LEN(C7176)-2,1)="1","Earring",IF(MID(C7176,LEN(C7176)-2,1)="2","Necklace",IF(MID(C7176,LEN(C7176)-2,1)="3","Bracelet",IF(MID(C7176,LEN(C7176)-2,1)="4","Ring",IF(MID(C7176,LEN(C7176)-2,1)="5","Anklet","")))))</x:f>
        <x:v>Bracelet</x:v>
      </x:c>
      <x:c r="E7176" s="240">
        <x:v>1</x:v>
      </x:c>
    </x:row>
    <x:row r="7177" spans="3:5">
      <x:c r="C7177" s="241" t="s">
        <x:v>7720</x:v>
      </x:c>
      <x:c r="D7177" s="240" t="str">
        <x:f>IF(MID(C7177,LEN(C7177)-2,1)="1","Earring",IF(MID(C7177,LEN(C7177)-2,1)="2","Necklace",IF(MID(C7177,LEN(C7177)-2,1)="3","Bracelet",IF(MID(C7177,LEN(C7177)-2,1)="4","Ring",IF(MID(C7177,LEN(C7177)-2,1)="5","Anklet","")))))</x:f>
        <x:v>Bracelet</x:v>
      </x:c>
      <x:c r="E7177" s="240">
        <x:v>1</x:v>
      </x:c>
    </x:row>
    <x:row r="7178" spans="3:5">
      <x:c r="C7178" s="241" t="s">
        <x:v>7730</x:v>
      </x:c>
      <x:c r="D7178" s="240" t="str">
        <x:f>IF(MID(C7178,LEN(C7178)-2,1)="1","Earring",IF(MID(C7178,LEN(C7178)-2,1)="2","Necklace",IF(MID(C7178,LEN(C7178)-2,1)="3","Bracelet",IF(MID(C7178,LEN(C7178)-2,1)="4","Ring",IF(MID(C7178,LEN(C7178)-2,1)="5","Anklet","")))))</x:f>
        <x:v>Earring</x:v>
      </x:c>
      <x:c r="E7178" s="240">
        <x:v>1</x:v>
      </x:c>
    </x:row>
    <x:row r="7179" spans="3:5">
      <x:c r="C7179" s="241" t="s">
        <x:v>9079</x:v>
      </x:c>
      <x:c r="D7179" s="240" t="str">
        <x:f t="shared" ref="D7179:D7193" si="322">IF(MID(C7179,LEN(C7179)-2,1)="1","Earring",IF(MID(C7179,LEN(C7179)-2,1)="2","Necklace",IF(MID(C7179,LEN(C7179)-2,1)="3","Bracelet",IF(MID(C7179,LEN(C7179)-2,1)="4","Ring",IF(MID(C7179,LEN(C7179)-2,1)="5","Anklet","")))))</x:f>
        <x:v>Earring</x:v>
      </x:c>
      <x:c r="E7179" s="240">
        <x:v>1</x:v>
      </x:c>
    </x:row>
    <x:row r="7180" spans="3:5">
      <x:c r="C7180" s="241" t="s">
        <x:v>8989</x:v>
      </x:c>
      <x:c r="D7180" s="240" t="str">
        <x:f t="shared" si="322"/>
        <x:v>Earring</x:v>
      </x:c>
      <x:c r="E7180" s="240">
        <x:v>1</x:v>
      </x:c>
    </x:row>
    <x:row r="7181" spans="3:5">
      <x:c r="C7181" s="241" t="s">
        <x:v>2020</x:v>
      </x:c>
      <x:c r="D7181" s="240" t="str">
        <x:f t="shared" si="322"/>
        <x:v>Earring</x:v>
      </x:c>
      <x:c r="E7181" s="240">
        <x:v>1</x:v>
      </x:c>
    </x:row>
    <x:row r="7182" spans="3:5">
      <x:c r="C7182" s="241" t="s">
        <x:v>8529</x:v>
      </x:c>
      <x:c r="D7182" s="240" t="str">
        <x:f t="shared" si="322"/>
        <x:v>Earring</x:v>
      </x:c>
      <x:c r="E7182" s="240">
        <x:v>1</x:v>
      </x:c>
    </x:row>
    <x:row r="7183" spans="3:5">
      <x:c r="C7183" s="241" t="s">
        <x:v>2084</x:v>
      </x:c>
      <x:c r="D7183" s="240" t="str">
        <x:f t="shared" si="322"/>
        <x:v>Earring</x:v>
      </x:c>
      <x:c r="E7183" s="240">
        <x:v>1</x:v>
      </x:c>
    </x:row>
    <x:row r="7184" spans="3:5">
      <x:c r="C7184" s="241" t="s">
        <x:v>8932</x:v>
      </x:c>
      <x:c r="D7184" s="240" t="str">
        <x:f t="shared" si="322"/>
        <x:v>Earring</x:v>
      </x:c>
      <x:c r="E7184" s="240">
        <x:v>3</x:v>
      </x:c>
    </x:row>
    <x:row r="7185" spans="3:5">
      <x:c r="C7185" s="241" t="s">
        <x:v>9208</x:v>
      </x:c>
      <x:c r="D7185" s="240" t="str">
        <x:f t="shared" si="322"/>
        <x:v>Necklace</x:v>
      </x:c>
      <x:c r="E7185" s="240">
        <x:v>1</x:v>
      </x:c>
    </x:row>
    <x:row r="7186" spans="3:5">
      <x:c r="C7186" s="241" t="s">
        <x:v>4407</x:v>
      </x:c>
      <x:c r="D7186" s="240" t="str">
        <x:f t="shared" si="322"/>
        <x:v>Necklace</x:v>
      </x:c>
      <x:c r="E7186" s="240">
        <x:v>1</x:v>
      </x:c>
    </x:row>
    <x:row r="7187" spans="3:5">
      <x:c r="C7187" s="241" t="s">
        <x:v>4519</x:v>
      </x:c>
      <x:c r="D7187" s="240" t="str">
        <x:f t="shared" si="322"/>
        <x:v>Necklace</x:v>
      </x:c>
      <x:c r="E7187" s="240">
        <x:v>1</x:v>
      </x:c>
    </x:row>
    <x:row r="7188" spans="3:5">
      <x:c r="C7188" s="241" t="s">
        <x:v>8542</x:v>
      </x:c>
      <x:c r="D7188" s="240" t="str">
        <x:f t="shared" si="322"/>
        <x:v>Necklace</x:v>
      </x:c>
      <x:c r="E7188" s="240">
        <x:v>1</x:v>
      </x:c>
    </x:row>
    <x:row r="7189" spans="3:5">
      <x:c r="C7189" s="241" t="s">
        <x:v>8934</x:v>
      </x:c>
      <x:c r="D7189" s="240" t="str">
        <x:f t="shared" si="322"/>
        <x:v>Necklace</x:v>
      </x:c>
      <x:c r="E7189" s="240">
        <x:v>1</x:v>
      </x:c>
    </x:row>
    <x:row r="7190" spans="3:5">
      <x:c r="C7190" s="241" t="s">
        <x:v>8452</x:v>
      </x:c>
      <x:c r="D7190" s="240" t="str">
        <x:f t="shared" si="322"/>
        <x:v>Necklace</x:v>
      </x:c>
      <x:c r="E7190" s="240">
        <x:v>1</x:v>
      </x:c>
    </x:row>
    <x:row r="7191" spans="3:5">
      <x:c r="C7191" s="241" t="s">
        <x:v>5790</x:v>
      </x:c>
      <x:c r="D7191" s="240" t="str">
        <x:f t="shared" si="322"/>
        <x:v>Ring</x:v>
      </x:c>
      <x:c r="E7191" s="240">
        <x:v>1</x:v>
      </x:c>
    </x:row>
    <x:row r="7192" spans="3:5">
      <x:c r="C7192" s="241" t="s">
        <x:v>7747</x:v>
      </x:c>
      <x:c r="D7192" s="240" t="str">
        <x:f t="shared" si="322"/>
        <x:v>Ring</x:v>
      </x:c>
      <x:c r="E7192" s="240">
        <x:v>1</x:v>
      </x:c>
    </x:row>
    <x:row r="7193" spans="3:5">
      <x:c r="C7193" s="241" t="s">
        <x:v>6146</x:v>
      </x:c>
      <x:c r="D7193" s="240" t="str">
        <x:f t="shared" si="322"/>
        <x:v>Ring</x:v>
      </x:c>
      <x:c r="E7193" s="240">
        <x:v>1</x:v>
      </x:c>
    </x:row>
    <x:row r="7194" spans="1:5">
      <x:c r="A7194" s="232">
        <x:v>46214</x:v>
      </x:c>
      <x:c r="B7194" s="499" t="s">
        <x:v>10312</x:v>
      </x:c>
      <x:c r="E7194" s="240">
        <x:f>SUM(E7174:E7193)</x:f>
        <x:v>22</x:v>
      </x:c>
    </x:row>
    <x:row r="7195" spans="1:5">
      <x:c r="A7195" s="232">
        <x:v>46215</x:v>
      </x:c>
      <x:c r="B7195" s="499" t="s">
        <x:v>10367</x:v>
      </x:c>
      <x:c r="C7195" s="241" t="s">
        <x:v>2023</x:v>
      </x:c>
      <x:c r="D7195" s="240" t="str">
        <x:f t="shared" ref="D7195:D7202" si="323">IF(MID(C7195,LEN(C7195)-2,1)="1","Earring",IF(MID(C7195,LEN(C7195)-2,1)="2","Necklace",IF(MID(C7195,LEN(C7195)-2,1)="3","Bracelet",IF(MID(C7195,LEN(C7195)-2,1)="4","Ring",IF(MID(C7195,LEN(C7195)-2,1)="5","Anklet","")))))</x:f>
        <x:v>Bracelet</x:v>
      </x:c>
      <x:c r="E7195" s="240">
        <x:v>1</x:v>
      </x:c>
    </x:row>
    <x:row r="7196" spans="3:5">
      <x:c r="C7196" s="241" t="s">
        <x:v>8447</x:v>
      </x:c>
      <x:c r="D7196" s="240" t="str">
        <x:f t="shared" si="323"/>
        <x:v>Bracelet</x:v>
      </x:c>
      <x:c r="E7196" s="240">
        <x:v>1</x:v>
      </x:c>
    </x:row>
    <x:row r="7197" spans="3:5">
      <x:c r="C7197" s="241" t="s">
        <x:v>8488</x:v>
      </x:c>
      <x:c r="D7197" s="240" t="str">
        <x:f t="shared" si="323"/>
        <x:v>Bracelet</x:v>
      </x:c>
      <x:c r="E7197" s="240">
        <x:v>1</x:v>
      </x:c>
    </x:row>
    <x:row r="7198" spans="3:5">
      <x:c r="C7198" s="241" t="s">
        <x:v>12771</x:v>
      </x:c>
      <x:c r="D7198" s="240" t="str">
        <x:f t="shared" si="323"/>
        <x:v>Earring</x:v>
      </x:c>
      <x:c r="E7198" s="240">
        <x:v>1</x:v>
      </x:c>
    </x:row>
    <x:row r="7199" spans="3:5">
      <x:c r="C7199" s="241" t="s">
        <x:v>7780</x:v>
      </x:c>
      <x:c r="D7199" s="240" t="str">
        <x:f t="shared" si="323"/>
        <x:v>Earring</x:v>
      </x:c>
      <x:c r="E7199" s="240">
        <x:v>1</x:v>
      </x:c>
    </x:row>
    <x:row r="7200" spans="3:5">
      <x:c r="C7200" s="241" t="s">
        <x:v>8971</x:v>
      </x:c>
      <x:c r="D7200" s="240" t="str">
        <x:f t="shared" si="323"/>
        <x:v>Earring</x:v>
      </x:c>
      <x:c r="E7200" s="240">
        <x:v>1</x:v>
      </x:c>
    </x:row>
    <x:row r="7201" spans="3:5">
      <x:c r="C7201" s="241" t="s">
        <x:v>6181</x:v>
      </x:c>
      <x:c r="D7201" s="240" t="str">
        <x:f t="shared" si="323"/>
        <x:v>Earring</x:v>
      </x:c>
      <x:c r="E7201" s="240">
        <x:v>1</x:v>
      </x:c>
    </x:row>
    <x:row r="7202" spans="3:5">
      <x:c r="C7202" s="241" t="s">
        <x:v>8914</x:v>
      </x:c>
      <x:c r="D7202" s="240" t="str">
        <x:f t="shared" si="323"/>
        <x:v>Earring</x:v>
      </x:c>
      <x:c r="E7202" s="240">
        <x:v>1</x:v>
      </x:c>
    </x:row>
    <x:row r="7203" spans="3:5">
      <x:c r="C7203" s="241" t="s">
        <x:v>8950</x:v>
      </x:c>
      <x:c r="D7203" s="240" t="s">
        <x:v>9210</x:v>
      </x:c>
      <x:c r="E7203" s="240">
        <x:v>2</x:v>
      </x:c>
    </x:row>
    <x:row r="7204" spans="3:5">
      <x:c r="C7204" s="241" t="s">
        <x:v>7729</x:v>
      </x:c>
      <x:c r="D7204" s="240" t="str">
        <x:f t="shared" ref="D7204:D7207" si="324">IF(MID(C7204,LEN(C7204)-2,1)="1","Earring",IF(MID(C7204,LEN(C7204)-2,1)="2","Necklace",IF(MID(C7204,LEN(C7204)-2,1)="3","Bracelet",IF(MID(C7204,LEN(C7204)-2,1)="4","Ring",IF(MID(C7204,LEN(C7204)-2,1)="5","Anklet","")))))</x:f>
        <x:v>Necklace</x:v>
      </x:c>
      <x:c r="E7204" s="240">
        <x:v>1</x:v>
      </x:c>
    </x:row>
    <x:row r="7205" spans="3:5">
      <x:c r="C7205" s="241" t="s">
        <x:v>9109</x:v>
      </x:c>
      <x:c r="D7205" s="240" t="str">
        <x:f t="shared" si="324"/>
        <x:v>Necklace</x:v>
      </x:c>
      <x:c r="E7205" s="240">
        <x:v>1</x:v>
      </x:c>
    </x:row>
    <x:row r="7206" spans="3:5">
      <x:c r="C7206" s="241" t="s">
        <x:v>11580</x:v>
      </x:c>
      <x:c r="D7206" s="240" t="str">
        <x:f t="shared" si="324"/>
        <x:v>Ring</x:v>
      </x:c>
      <x:c r="E7206" s="240">
        <x:v>1</x:v>
      </x:c>
    </x:row>
    <x:row r="7207" spans="3:5">
      <x:c r="C7207" s="241" t="s">
        <x:v>8957</x:v>
      </x:c>
      <x:c r="D7207" s="240" t="str">
        <x:f t="shared" si="324"/>
        <x:v>Ring</x:v>
      </x:c>
      <x:c r="E7207" s="240">
        <x:v>1</x:v>
      </x:c>
    </x:row>
    <x:row r="7208" spans="1:5">
      <x:c r="A7208" s="232">
        <x:v>46215</x:v>
      </x:c>
      <x:c r="B7208" s="499" t="s">
        <x:v>10367</x:v>
      </x:c>
      <x:c r="E7208" s="240">
        <x:f>SUM(E7195:E7207)</x:f>
        <x:v>14</x:v>
      </x:c>
    </x:row>
    <x:row r="7209" spans="1:5">
      <x:c r="A7209" s="232">
        <x:v>46216</x:v>
      </x:c>
      <x:c r="B7209" s="499" t="s">
        <x:v>10315</x:v>
      </x:c>
      <x:c r="C7209" s="241" t="s">
        <x:v>12789</x:v>
      </x:c>
      <x:c r="D7209" s="240" t="str">
        <x:f t="shared" ref="D7209:D7211" si="325">IF(MID(C7209,LEN(C7209)-2,1)="1","Earring",IF(MID(C7209,LEN(C7209)-2,1)="2","Necklace",IF(MID(C7209,LEN(C7209)-2,1)="3","Bracelet",IF(MID(C7209,LEN(C7209)-2,1)="4","Ring",IF(MID(C7209,LEN(C7209)-2,1)="5","Anklet","")))))</x:f>
        <x:v>Bracelet</x:v>
      </x:c>
      <x:c r="E7209" s="240">
        <x:v>1</x:v>
      </x:c>
    </x:row>
    <x:row r="7210" spans="3:5">
      <x:c r="C7210" s="241" t="s">
        <x:v>2658</x:v>
      </x:c>
      <x:c r="D7210" s="240" t="str">
        <x:f t="shared" si="325"/>
        <x:v>Bracelet</x:v>
      </x:c>
      <x:c r="E7210" s="240">
        <x:v>1</x:v>
      </x:c>
    </x:row>
    <x:row r="7211" spans="3:5">
      <x:c r="C7211" s="241" t="s">
        <x:v>2166</x:v>
      </x:c>
      <x:c r="D7211" s="240" t="str">
        <x:f t="shared" si="325"/>
        <x:v>Bracelet</x:v>
      </x:c>
      <x:c r="E7211" s="240">
        <x:v>1</x:v>
      </x:c>
    </x:row>
    <x:row r="7212" spans="3:5">
      <x:c r="C7212" s="241" t="s">
        <x:v>11594</x:v>
      </x:c>
      <x:c r="D7212" s="240" t="s">
        <x:v>2124</x:v>
      </x:c>
      <x:c r="E7212" s="240">
        <x:v>1</x:v>
      </x:c>
    </x:row>
    <x:row r="7213" spans="3:5">
      <x:c r="C7213" s="241" t="s">
        <x:v>12792</x:v>
      </x:c>
      <x:c r="D7213" s="240" t="str">
        <x:f t="shared" ref="D7213:D7233" si="326">IF(MID(C7213,LEN(C7213)-2,1)="1","Earring",IF(MID(C7213,LEN(C7213)-2,1)="2","Necklace",IF(MID(C7213,LEN(C7213)-2,1)="3","Bracelet",IF(MID(C7213,LEN(C7213)-2,1)="4","Ring",IF(MID(C7213,LEN(C7213)-2,1)="5","Anklet","")))))</x:f>
        <x:v>Earring</x:v>
      </x:c>
      <x:c r="E7213" s="240">
        <x:v>1</x:v>
      </x:c>
    </x:row>
    <x:row r="7214" spans="3:5">
      <x:c r="C7214" s="241" t="s">
        <x:v>2546</x:v>
      </x:c>
      <x:c r="D7214" s="240" t="str">
        <x:f t="shared" si="326"/>
        <x:v>Earring</x:v>
      </x:c>
      <x:c r="E7214" s="240">
        <x:v>1</x:v>
      </x:c>
    </x:row>
    <x:row r="7215" spans="3:5">
      <x:c r="C7215" s="241" t="s">
        <x:v>12791</x:v>
      </x:c>
      <x:c r="D7215" s="240" t="str">
        <x:f t="shared" si="326"/>
        <x:v>Earring</x:v>
      </x:c>
      <x:c r="E7215" s="240">
        <x:v>1</x:v>
      </x:c>
    </x:row>
    <x:row r="7216" spans="3:5">
      <x:c r="C7216" s="241" t="s">
        <x:v>7701</x:v>
      </x:c>
      <x:c r="D7216" s="240" t="str">
        <x:f t="shared" si="326"/>
        <x:v>Earring</x:v>
      </x:c>
      <x:c r="E7216" s="240">
        <x:v>1</x:v>
      </x:c>
    </x:row>
    <x:row r="7217" spans="3:5">
      <x:c r="C7217" s="241" t="s">
        <x:v>11613</x:v>
      </x:c>
      <x:c r="D7217" s="240" t="str">
        <x:f t="shared" si="326"/>
        <x:v>Earring</x:v>
      </x:c>
      <x:c r="E7217" s="240">
        <x:v>1</x:v>
      </x:c>
    </x:row>
    <x:row r="7218" spans="3:5">
      <x:c r="C7218" s="241" t="s">
        <x:v>2133</x:v>
      </x:c>
      <x:c r="D7218" s="240" t="str">
        <x:f t="shared" si="326"/>
        <x:v>Earring</x:v>
      </x:c>
      <x:c r="E7218" s="240">
        <x:v>1</x:v>
      </x:c>
    </x:row>
    <x:row r="7219" spans="3:5">
      <x:c r="C7219" s="241" t="s">
        <x:v>4532</x:v>
      </x:c>
      <x:c r="D7219" s="240" t="str">
        <x:f t="shared" si="326"/>
        <x:v>Earring</x:v>
      </x:c>
      <x:c r="E7219" s="240">
        <x:v>1</x:v>
      </x:c>
    </x:row>
    <x:row r="7220" spans="3:5">
      <x:c r="C7220" s="241" t="s">
        <x:v>2149</x:v>
      </x:c>
      <x:c r="D7220" s="240" t="str">
        <x:f t="shared" si="326"/>
        <x:v>Earring</x:v>
      </x:c>
      <x:c r="E7220" s="240">
        <x:v>1</x:v>
      </x:c>
    </x:row>
    <x:row r="7221" spans="3:5">
      <x:c r="C7221" s="241" t="s">
        <x:v>4582</x:v>
      </x:c>
      <x:c r="D7221" s="240" t="str">
        <x:f t="shared" si="326"/>
        <x:v>Earring</x:v>
      </x:c>
      <x:c r="E7221" s="240">
        <x:v>1</x:v>
      </x:c>
    </x:row>
    <x:row r="7222" spans="3:5">
      <x:c r="C7222" s="241" t="s">
        <x:v>8914</x:v>
      </x:c>
      <x:c r="D7222" s="240" t="str">
        <x:f t="shared" si="326"/>
        <x:v>Earring</x:v>
      </x:c>
      <x:c r="E7222" s="240">
        <x:v>1</x:v>
      </x:c>
    </x:row>
    <x:row r="7223" spans="3:5">
      <x:c r="C7223" s="241" t="s">
        <x:v>2159</x:v>
      </x:c>
      <x:c r="D7223" s="240" t="str">
        <x:f t="shared" si="326"/>
        <x:v>Earring</x:v>
      </x:c>
      <x:c r="E7223" s="240">
        <x:v>1</x:v>
      </x:c>
    </x:row>
    <x:row r="7224" spans="3:5">
      <x:c r="C7224" s="241" t="s">
        <x:v>2158</x:v>
      </x:c>
      <x:c r="D7224" s="240" t="str">
        <x:f t="shared" si="326"/>
        <x:v>Earring</x:v>
      </x:c>
      <x:c r="E7224" s="240">
        <x:v>1</x:v>
      </x:c>
    </x:row>
    <x:row r="7225" spans="3:5">
      <x:c r="C7225" s="241" t="s">
        <x:v>9089</x:v>
      </x:c>
      <x:c r="D7225" s="240" t="str">
        <x:f t="shared" si="326"/>
        <x:v>Necklace</x:v>
      </x:c>
      <x:c r="E7225" s="240">
        <x:v>1</x:v>
      </x:c>
    </x:row>
    <x:row r="7226" spans="3:5">
      <x:c r="C7226" s="241" t="s">
        <x:v>6264</x:v>
      </x:c>
      <x:c r="D7226" s="240" t="str">
        <x:f t="shared" si="326"/>
        <x:v>Necklace</x:v>
      </x:c>
      <x:c r="E7226" s="240">
        <x:v>1</x:v>
      </x:c>
    </x:row>
    <x:row r="7227" spans="3:5">
      <x:c r="C7227" s="241" t="s">
        <x:v>6239</x:v>
      </x:c>
      <x:c r="D7227" s="240" t="str">
        <x:f t="shared" si="326"/>
        <x:v>Necklace</x:v>
      </x:c>
      <x:c r="E7227" s="240">
        <x:v>1</x:v>
      </x:c>
    </x:row>
    <x:row r="7228" spans="3:5">
      <x:c r="C7228" s="241" t="s">
        <x:v>2180</x:v>
      </x:c>
      <x:c r="D7228" s="240" t="str">
        <x:f t="shared" si="326"/>
        <x:v>Necklace</x:v>
      </x:c>
      <x:c r="E7228" s="240">
        <x:v>1</x:v>
      </x:c>
    </x:row>
    <x:row r="7229" spans="3:5">
      <x:c r="C7229" s="241" t="s">
        <x:v>9228</x:v>
      </x:c>
      <x:c r="D7229" s="240" t="str">
        <x:f t="shared" si="326"/>
        <x:v>Ring</x:v>
      </x:c>
      <x:c r="E7229" s="240">
        <x:v>1</x:v>
      </x:c>
    </x:row>
    <x:row r="7230" spans="3:5">
      <x:c r="C7230" s="241" t="s">
        <x:v>6231</x:v>
      </x:c>
      <x:c r="D7230" s="240" t="str">
        <x:f t="shared" si="326"/>
        <x:v>Ring</x:v>
      </x:c>
      <x:c r="E7230" s="240">
        <x:v>1</x:v>
      </x:c>
    </x:row>
    <x:row r="7231" spans="3:5">
      <x:c r="C7231" s="241" t="s">
        <x:v>8334</x:v>
      </x:c>
      <x:c r="D7231" s="240" t="str">
        <x:f t="shared" si="326"/>
        <x:v>Ring</x:v>
      </x:c>
      <x:c r="E7231" s="240">
        <x:v>1</x:v>
      </x:c>
    </x:row>
    <x:row r="7232" spans="3:5">
      <x:c r="C7232" s="241" t="s">
        <x:v>4531</x:v>
      </x:c>
      <x:c r="D7232" s="240" t="str">
        <x:f t="shared" si="326"/>
        <x:v>Ring</x:v>
      </x:c>
      <x:c r="E7232" s="240">
        <x:v>1</x:v>
      </x:c>
    </x:row>
    <x:row r="7233" spans="3:5">
      <x:c r="C7233" s="241" t="s">
        <x:v>11586</x:v>
      </x:c>
      <x:c r="D7233" s="240" t="str">
        <x:f t="shared" si="326"/>
        <x:v>Ring</x:v>
      </x:c>
      <x:c r="E7233" s="240">
        <x:v>1</x:v>
      </x:c>
    </x:row>
    <x:row r="7234" spans="1:5">
      <x:c r="A7234" s="232">
        <x:v>46216</x:v>
      </x:c>
      <x:c r="B7234" s="499" t="s">
        <x:v>10315</x:v>
      </x:c>
      <x:c r="E7234" s="240">
        <x:f>SUM(E7209:E7233)</x:f>
        <x:v>25</x:v>
      </x:c>
    </x:row>
    <x:row r="7235" spans="1:5">
      <x:c r="A7235" s="232">
        <x:v>46217</x:v>
      </x:c>
      <x:c r="B7235" s="499" t="s">
        <x:v>10377</x:v>
      </x:c>
      <x:c r="C7235" s="241" t="s">
        <x:v>6185</x:v>
      </x:c>
      <x:c r="D7235" s="240" t="s">
        <x:v>4007</x:v>
      </x:c>
      <x:c r="E7235" s="240">
        <x:v>1</x:v>
      </x:c>
    </x:row>
    <x:row r="7236" spans="3:5">
      <x:c r="C7236" s="241" t="s">
        <x:v>2156</x:v>
      </x:c>
      <x:c r="D7236" s="240" t="str">
        <x:f t="shared" ref="D7236:D7249" si="327">IF(MID(C7236,LEN(C7236)-2,1)="1","Earring",IF(MID(C7236,LEN(C7236)-2,1)="2","Necklace",IF(MID(C7236,LEN(C7236)-2,1)="3","Bracelet",IF(MID(C7236,LEN(C7236)-2,1)="4","Ring",IF(MID(C7236,LEN(C7236)-2,1)="5","Anklet","")))))</x:f>
        <x:v>Bracelet</x:v>
      </x:c>
      <x:c r="E7236" s="240">
        <x:v>1</x:v>
      </x:c>
    </x:row>
    <x:row r="7237" spans="3:5">
      <x:c r="C7237" s="241" t="s">
        <x:v>9315</x:v>
      </x:c>
      <x:c r="D7237" s="240" t="str">
        <x:f t="shared" si="327"/>
        <x:v>Earring</x:v>
      </x:c>
      <x:c r="E7237" s="240">
        <x:v>1</x:v>
      </x:c>
    </x:row>
    <x:row r="7238" spans="3:5">
      <x:c r="C7238" s="241" t="s">
        <x:v>5984</x:v>
      </x:c>
      <x:c r="D7238" s="240" t="str">
        <x:f t="shared" si="327"/>
        <x:v>Earring</x:v>
      </x:c>
      <x:c r="E7238" s="240">
        <x:v>1</x:v>
      </x:c>
    </x:row>
    <x:row r="7239" spans="3:5">
      <x:c r="C7239" s="241" t="s">
        <x:v>8939</x:v>
      </x:c>
      <x:c r="D7239" s="240" t="str">
        <x:f t="shared" si="327"/>
        <x:v>Earring</x:v>
      </x:c>
      <x:c r="E7239" s="240">
        <x:v>1</x:v>
      </x:c>
    </x:row>
    <x:row r="7240" spans="3:5">
      <x:c r="C7240" s="241" t="s">
        <x:v>2164</x:v>
      </x:c>
      <x:c r="D7240" s="240" t="str">
        <x:f t="shared" si="327"/>
        <x:v>Earring</x:v>
      </x:c>
      <x:c r="E7240" s="240">
        <x:v>1</x:v>
      </x:c>
    </x:row>
    <x:row r="7241" spans="3:5">
      <x:c r="C7241" s="241" t="s">
        <x:v>2169</x:v>
      </x:c>
      <x:c r="D7241" s="240" t="str">
        <x:f t="shared" si="327"/>
        <x:v>Earring</x:v>
      </x:c>
      <x:c r="E7241" s="240">
        <x:v>1</x:v>
      </x:c>
    </x:row>
    <x:row r="7242" spans="3:5">
      <x:c r="C7242" s="241" t="s">
        <x:v>6154</x:v>
      </x:c>
      <x:c r="D7242" s="240" t="str">
        <x:f t="shared" si="327"/>
        <x:v>Necklace</x:v>
      </x:c>
      <x:c r="E7242" s="240">
        <x:v>1</x:v>
      </x:c>
    </x:row>
    <x:row r="7243" spans="3:5">
      <x:c r="C7243" s="241" t="s">
        <x:v>9237</x:v>
      </x:c>
      <x:c r="D7243" s="240" t="str">
        <x:f t="shared" si="327"/>
        <x:v>Necklace</x:v>
      </x:c>
      <x:c r="E7243" s="240">
        <x:v>1</x:v>
      </x:c>
    </x:row>
    <x:row r="7244" spans="3:5">
      <x:c r="C7244" s="241" t="s">
        <x:v>8460</x:v>
      </x:c>
      <x:c r="D7244" s="240" t="str">
        <x:f t="shared" si="327"/>
        <x:v>Necklace</x:v>
      </x:c>
      <x:c r="E7244" s="240">
        <x:v>1</x:v>
      </x:c>
    </x:row>
    <x:row r="7245" spans="3:5">
      <x:c r="C7245" s="241" t="s">
        <x:v>4359</x:v>
      </x:c>
      <x:c r="D7245" s="240" t="str">
        <x:f t="shared" si="327"/>
        <x:v>Necklace</x:v>
      </x:c>
      <x:c r="E7245" s="240">
        <x:v>1</x:v>
      </x:c>
    </x:row>
    <x:row r="7246" spans="3:5">
      <x:c r="C7246" s="241" t="s">
        <x:v>4531</x:v>
      </x:c>
      <x:c r="D7246" s="240" t="str">
        <x:f t="shared" si="327"/>
        <x:v>Ring</x:v>
      </x:c>
      <x:c r="E7246" s="240">
        <x:v>1</x:v>
      </x:c>
    </x:row>
    <x:row r="7247" spans="3:5">
      <x:c r="C7247" s="241" t="s">
        <x:v>6193</x:v>
      </x:c>
      <x:c r="D7247" s="240" t="str">
        <x:f t="shared" si="327"/>
        <x:v>Ring</x:v>
      </x:c>
      <x:c r="E7247" s="240">
        <x:v>1</x:v>
      </x:c>
    </x:row>
    <x:row r="7248" spans="3:5">
      <x:c r="C7248" s="241" t="s">
        <x:v>2022</x:v>
      </x:c>
      <x:c r="D7248" s="240" t="str">
        <x:f t="shared" si="327"/>
        <x:v>Ring</x:v>
      </x:c>
      <x:c r="E7248" s="240">
        <x:v>1</x:v>
      </x:c>
    </x:row>
    <x:row r="7249" spans="3:5">
      <x:c r="C7249" s="241" t="s">
        <x:v>6146</x:v>
      </x:c>
      <x:c r="D7249" s="240" t="str">
        <x:f t="shared" si="327"/>
        <x:v>Ring</x:v>
      </x:c>
      <x:c r="E7249" s="240">
        <x:v>1</x:v>
      </x:c>
    </x:row>
    <x:row r="7250" spans="1:5">
      <x:c r="A7250" s="232">
        <x:v>46217</x:v>
      </x:c>
      <x:c r="B7250" s="499" t="s">
        <x:v>10377</x:v>
      </x:c>
      <x:c r="E7250" s="240">
        <x:f>SUM(E7235:E7249)</x:f>
        <x:v>15</x:v>
      </x:c>
    </x:row>
    <x:row r="7251" spans="1:5">
      <x:c r="A7251" s="232">
        <x:v>46218</x:v>
      </x:c>
      <x:c r="B7251" s="499" t="s">
        <x:v>10352</x:v>
      </x:c>
      <x:c r="C7251" s="241" t="s">
        <x:v>1994</x:v>
      </x:c>
      <x:c r="D7251" s="240" t="s">
        <x:v>4007</x:v>
      </x:c>
      <x:c r="E7251" s="240">
        <x:v>1</x:v>
      </x:c>
    </x:row>
    <x:row r="7252" spans="3:5">
      <x:c r="C7252" s="241" t="s">
        <x:v>12209</x:v>
      </x:c>
      <x:c r="D7252" s="240" t="str">
        <x:f t="shared" ref="D7252:D7257" si="328">IF(MID(C7252,LEN(C7252)-2,1)="1","Earring",IF(MID(C7252,LEN(C7252)-2,1)="2","Necklace",IF(MID(C7252,LEN(C7252)-2,1)="3","Bracelet",IF(MID(C7252,LEN(C7252)-2,1)="4","Ring",IF(MID(C7252,LEN(C7252)-2,1)="5","Anklet","")))))</x:f>
        <x:v>Bracelet</x:v>
      </x:c>
      <x:c r="E7252" s="240">
        <x:v>1</x:v>
      </x:c>
    </x:row>
    <x:row r="7253" spans="3:5">
      <x:c r="C7253" s="241" t="s">
        <x:v>4441</x:v>
      </x:c>
      <x:c r="D7253" s="240" t="str">
        <x:f t="shared" si="328"/>
        <x:v>Bracelet</x:v>
      </x:c>
      <x:c r="E7253" s="240">
        <x:v>1</x:v>
      </x:c>
    </x:row>
    <x:row r="7254" spans="3:5">
      <x:c r="C7254" s="241" t="s">
        <x:v>6164</x:v>
      </x:c>
      <x:c r="D7254" s="240" t="str">
        <x:f t="shared" si="328"/>
        <x:v>Earring</x:v>
      </x:c>
      <x:c r="E7254" s="240">
        <x:v>1</x:v>
      </x:c>
    </x:row>
    <x:row r="7255" spans="3:5">
      <x:c r="C7255" s="241" t="s">
        <x:v>2398</x:v>
      </x:c>
      <x:c r="D7255" s="240" t="str">
        <x:f t="shared" si="328"/>
        <x:v>Earring</x:v>
      </x:c>
      <x:c r="E7255" s="240">
        <x:v>1</x:v>
      </x:c>
    </x:row>
    <x:row r="7256" spans="3:5">
      <x:c r="C7256" s="241" t="s">
        <x:v>2677</x:v>
      </x:c>
      <x:c r="D7256" s="240" t="str">
        <x:f t="shared" si="328"/>
        <x:v>Earring</x:v>
      </x:c>
      <x:c r="E7256" s="240">
        <x:v>1</x:v>
      </x:c>
    </x:row>
    <x:row r="7257" spans="3:5">
      <x:c r="C7257" s="241" t="s">
        <x:v>6112</x:v>
      </x:c>
      <x:c r="D7257" s="240" t="str">
        <x:f t="shared" si="328"/>
        <x:v>Earring</x:v>
      </x:c>
      <x:c r="E7257" s="240">
        <x:v>1</x:v>
      </x:c>
    </x:row>
    <x:row r="7258" spans="3:5">
      <x:c r="C7258" s="241" t="s">
        <x:v>2010</x:v>
      </x:c>
      <x:c r="D7258" s="240" t="s">
        <x:v>9210</x:v>
      </x:c>
      <x:c r="E7258" s="240">
        <x:v>1</x:v>
      </x:c>
    </x:row>
    <x:row r="7259" spans="3:5">
      <x:c r="C7259" s="241" t="s">
        <x:v>4360</x:v>
      </x:c>
      <x:c r="D7259" s="240" t="s">
        <x:v>9210</x:v>
      </x:c>
      <x:c r="E7259" s="240">
        <x:v>1</x:v>
      </x:c>
    </x:row>
    <x:row r="7260" spans="3:5">
      <x:c r="C7260" s="241" t="s">
        <x:v>4407</x:v>
      </x:c>
      <x:c r="D7260" s="240" t="str">
        <x:f t="shared" ref="D7260:D7263" si="329">IF(MID(C7260,LEN(C7260)-2,1)="1","Earring",IF(MID(C7260,LEN(C7260)-2,1)="2","Necklace",IF(MID(C7260,LEN(C7260)-2,1)="3","Bracelet",IF(MID(C7260,LEN(C7260)-2,1)="4","Ring",IF(MID(C7260,LEN(C7260)-2,1)="5","Anklet","")))))</x:f>
        <x:v>Necklace</x:v>
      </x:c>
      <x:c r="E7260" s="240">
        <x:v>1</x:v>
      </x:c>
    </x:row>
    <x:row r="7261" spans="3:5">
      <x:c r="C7261" s="241" t="s">
        <x:v>12802</x:v>
      </x:c>
      <x:c r="D7261" s="240" t="str">
        <x:f t="shared" si="329"/>
        <x:v>Ring</x:v>
      </x:c>
      <x:c r="E7261" s="240">
        <x:v>1</x:v>
      </x:c>
    </x:row>
    <x:row r="7262" spans="3:5">
      <x:c r="C7262" s="241" t="s">
        <x:v>6187</x:v>
      </x:c>
      <x:c r="D7262" s="240" t="str">
        <x:f t="shared" si="329"/>
        <x:v>Ring</x:v>
      </x:c>
      <x:c r="E7262" s="240">
        <x:v>1</x:v>
      </x:c>
    </x:row>
    <x:row r="7263" spans="3:5">
      <x:c r="C7263" s="241" t="s">
        <x:v>8949</x:v>
      </x:c>
      <x:c r="D7263" s="240" t="str">
        <x:f t="shared" si="329"/>
        <x:v>Ring</x:v>
      </x:c>
      <x:c r="E7263" s="240">
        <x:v>1</x:v>
      </x:c>
    </x:row>
    <x:row r="7264" spans="1:5">
      <x:c r="A7264" s="232">
        <x:v>46218</x:v>
      </x:c>
      <x:c r="B7264" s="499" t="s">
        <x:v>10352</x:v>
      </x:c>
      <x:c r="E7264" s="240">
        <x:f>SUM(E7251:E7263)</x:f>
        <x:v>13</x:v>
      </x:c>
    </x:row>
    <x:row r="7265" spans="1:5">
      <x:c r="A7265" s="232">
        <x:v>46219</x:v>
      </x:c>
      <x:c r="B7265" s="499" t="s">
        <x:v>10335</x:v>
      </x:c>
      <x:c r="C7265" s="241" t="s">
        <x:v>12790</x:v>
      </x:c>
      <x:c r="D7265" s="240" t="s">
        <x:v>4007</x:v>
      </x:c>
      <x:c r="E7265" s="240">
        <x:v>1</x:v>
      </x:c>
    </x:row>
    <x:row r="7266" spans="3:5">
      <x:c r="C7266" s="241" t="s">
        <x:v>2586</x:v>
      </x:c>
      <x:c r="D7266" s="240" t="s">
        <x:v>4007</x:v>
      </x:c>
      <x:c r="E7266" s="240">
        <x:v>3</x:v>
      </x:c>
    </x:row>
    <x:row r="7267" spans="3:5">
      <x:c r="C7267" s="241" t="s">
        <x:v>5951</x:v>
      </x:c>
      <x:c r="D7267" s="240" t="s">
        <x:v>4007</x:v>
      </x:c>
      <x:c r="E7267" s="240">
        <x:v>1</x:v>
      </x:c>
    </x:row>
    <x:row r="7268" spans="3:5">
      <x:c r="C7268" s="241" t="s">
        <x:v>1994</x:v>
      </x:c>
      <x:c r="D7268" s="240" t="s">
        <x:v>4007</x:v>
      </x:c>
      <x:c r="E7268" s="240">
        <x:v>1</x:v>
      </x:c>
    </x:row>
    <x:row r="7269" spans="3:5">
      <x:c r="C7269" s="241" t="s">
        <x:v>2167</x:v>
      </x:c>
      <x:c r="D7269" s="240" t="s">
        <x:v>4007</x:v>
      </x:c>
      <x:c r="E7269" s="240">
        <x:v>1</x:v>
      </x:c>
    </x:row>
    <x:row r="7270" spans="3:5">
      <x:c r="C7270" s="241" t="s">
        <x:v>2668</x:v>
      </x:c>
      <x:c r="D7270" s="240" t="str">
        <x:f t="shared" ref="D7270:D7280" si="330">IF(MID(C7270,LEN(C7270)-2,1)="1","Earring",IF(MID(C7270,LEN(C7270)-2,1)="2","Necklace",IF(MID(C7270,LEN(C7270)-2,1)="3","Bracelet",IF(MID(C7270,LEN(C7270)-2,1)="4","Ring",IF(MID(C7270,LEN(C7270)-2,1)="5","Anklet","")))))</x:f>
        <x:v>Bracelet</x:v>
      </x:c>
      <x:c r="E7270" s="240">
        <x:v>1</x:v>
      </x:c>
    </x:row>
    <x:row r="7271" spans="3:5">
      <x:c r="C7271" s="241" t="s">
        <x:v>9104</x:v>
      </x:c>
      <x:c r="D7271" s="240" t="str">
        <x:f t="shared" si="330"/>
        <x:v>Bracelet</x:v>
      </x:c>
      <x:c r="E7271" s="240">
        <x:v>1</x:v>
      </x:c>
    </x:row>
    <x:row r="7272" spans="3:5">
      <x:c r="C7272" s="241" t="s">
        <x:v>7565</x:v>
      </x:c>
      <x:c r="D7272" s="240" t="str">
        <x:f t="shared" si="330"/>
        <x:v>Bracelet</x:v>
      </x:c>
      <x:c r="E7272" s="240">
        <x:v>1</x:v>
      </x:c>
    </x:row>
    <x:row r="7273" spans="3:5">
      <x:c r="C7273" s="241" t="s">
        <x:v>2166</x:v>
      </x:c>
      <x:c r="D7273" s="240" t="str">
        <x:f t="shared" si="330"/>
        <x:v>Bracelet</x:v>
      </x:c>
      <x:c r="E7273" s="240">
        <x:v>1</x:v>
      </x:c>
    </x:row>
    <x:row r="7274" spans="3:5">
      <x:c r="C7274" s="241" t="s">
        <x:v>2168</x:v>
      </x:c>
      <x:c r="D7274" s="240" t="str">
        <x:f t="shared" si="330"/>
        <x:v>Bracelet</x:v>
      </x:c>
      <x:c r="E7274" s="240">
        <x:v>1</x:v>
      </x:c>
    </x:row>
    <x:row r="7275" spans="3:5">
      <x:c r="C7275" s="241" t="s">
        <x:v>2125</x:v>
      </x:c>
      <x:c r="D7275" s="240" t="str">
        <x:f t="shared" si="330"/>
        <x:v>Earring</x:v>
      </x:c>
      <x:c r="E7275" s="240">
        <x:v>1</x:v>
      </x:c>
    </x:row>
    <x:row r="7276" spans="3:5">
      <x:c r="C7276" s="241" t="s">
        <x:v>9194</x:v>
      </x:c>
      <x:c r="D7276" s="240" t="str">
        <x:f t="shared" si="330"/>
        <x:v>Ring</x:v>
      </x:c>
      <x:c r="E7276" s="240">
        <x:v>1</x:v>
      </x:c>
    </x:row>
    <x:row r="7277" spans="3:5">
      <x:c r="C7277" s="241" t="s">
        <x:v>2139</x:v>
      </x:c>
      <x:c r="D7277" s="240" t="str">
        <x:f t="shared" si="330"/>
        <x:v>Ring</x:v>
      </x:c>
      <x:c r="E7277" s="240">
        <x:v>1</x:v>
      </x:c>
    </x:row>
    <x:row r="7278" spans="3:5">
      <x:c r="C7278" s="241" t="s">
        <x:v>12793</x:v>
      </x:c>
      <x:c r="D7278" s="240" t="str">
        <x:f t="shared" si="330"/>
        <x:v>Ring</x:v>
      </x:c>
      <x:c r="E7278" s="240">
        <x:v>1</x:v>
      </x:c>
    </x:row>
    <x:row r="7279" spans="3:5">
      <x:c r="C7279" s="241" t="s">
        <x:v>6187</x:v>
      </x:c>
      <x:c r="D7279" s="240" t="str">
        <x:f t="shared" si="330"/>
        <x:v>Ring</x:v>
      </x:c>
      <x:c r="E7279" s="240">
        <x:v>1</x:v>
      </x:c>
    </x:row>
    <x:row r="7280" spans="3:5">
      <x:c r="C7280" s="241" t="s">
        <x:v>2160</x:v>
      </x:c>
      <x:c r="D7280" s="240" t="str">
        <x:f t="shared" si="330"/>
        <x:v>Ring</x:v>
      </x:c>
      <x:c r="E7280" s="240">
        <x:v>1</x:v>
      </x:c>
    </x:row>
    <x:row r="7281" spans="3:5">
      <x:c r="C7281" s="241" t="s">
        <x:v>2162</x:v>
      </x:c>
      <x:c r="D7281" s="240" t="s">
        <x:v>4017</x:v>
      </x:c>
      <x:c r="E7281" s="240">
        <x:v>2</x:v>
      </x:c>
    </x:row>
    <x:row r="7282" spans="1:5">
      <x:c r="A7282" s="232">
        <x:v>46219</x:v>
      </x:c>
      <x:c r="B7282" s="499" t="s">
        <x:v>10335</x:v>
      </x:c>
      <x:c r="E7282" s="240">
        <x:f>SUM(E7265:E7281)</x:f>
        <x:v>20</x:v>
      </x:c>
    </x:row>
    <x:row r="7283" spans="1:5">
      <x:c r="A7283" s="232">
        <x:v>46220</x:v>
      </x:c>
      <x:c r="B7283" s="499" t="s">
        <x:v>10292</x:v>
      </x:c>
      <x:c r="C7283" s="241" t="s">
        <x:v>5553</x:v>
      </x:c>
      <x:c r="D7283" s="240" t="str">
        <x:f>IF(MID(C7283,LEN(C7283)-2,1)="1","Earring",IF(MID(C7283,LEN(C7283)-2,1)="2","Necklace",IF(MID(C7283,LEN(C7283)-2,1)="3","Bracelet",IF(MID(C7283,LEN(C7283)-2,1)="4","Ring",IF(MID(C7283,LEN(C7283)-2,1)="5","Anklet","")))))</x:f>
        <x:v>Bracelet</x:v>
      </x:c>
      <x:c r="E7283" s="240">
        <x:v>1</x:v>
      </x:c>
    </x:row>
    <x:row r="7284" spans="3:5">
      <x:c r="C7284" s="241" t="s">
        <x:v>2116</x:v>
      </x:c>
      <x:c r="D7284" s="240" t="str">
        <x:f t="shared" ref="D7284:D7291" si="331">IF(MID(C7284,LEN(C7284)-2,1)="1","Earring",IF(MID(C7284,LEN(C7284)-2,1)="2","Necklace",IF(MID(C7284,LEN(C7284)-2,1)="3","Bracelet",IF(MID(C7284,LEN(C7284)-2,1)="4","Ring",IF(MID(C7284,LEN(C7284)-2,1)="5","Anklet","")))))</x:f>
        <x:v>Earring</x:v>
      </x:c>
      <x:c r="E7284" s="240">
        <x:v>1</x:v>
      </x:c>
    </x:row>
    <x:row r="7285" spans="3:5">
      <x:c r="C7285" s="241" t="s">
        <x:v>6042</x:v>
      </x:c>
      <x:c r="D7285" s="240" t="str">
        <x:f t="shared" si="331"/>
        <x:v>Earring</x:v>
      </x:c>
      <x:c r="E7285" s="240">
        <x:v>1</x:v>
      </x:c>
    </x:row>
    <x:row r="7286" spans="3:5">
      <x:c r="C7286" s="241" t="s">
        <x:v>2143</x:v>
      </x:c>
      <x:c r="D7286" s="240" t="str">
        <x:f t="shared" si="331"/>
        <x:v>Earring</x:v>
      </x:c>
      <x:c r="E7286" s="240">
        <x:v>1</x:v>
      </x:c>
    </x:row>
    <x:row r="7287" spans="3:5">
      <x:c r="C7287" s="241" t="s">
        <x:v>8917</x:v>
      </x:c>
      <x:c r="D7287" s="240" t="str">
        <x:f t="shared" si="331"/>
        <x:v>Earring</x:v>
      </x:c>
      <x:c r="E7287" s="240">
        <x:v>1</x:v>
      </x:c>
    </x:row>
    <x:row r="7288" spans="3:5">
      <x:c r="C7288" s="241" t="s">
        <x:v>2152</x:v>
      </x:c>
      <x:c r="D7288" s="240" t="str">
        <x:f t="shared" si="331"/>
        <x:v>Earring</x:v>
      </x:c>
      <x:c r="E7288" s="240">
        <x:v>1</x:v>
      </x:c>
    </x:row>
    <x:row r="7289" spans="3:5">
      <x:c r="C7289" s="241" t="s">
        <x:v>6181</x:v>
      </x:c>
      <x:c r="D7289" s="240" t="str">
        <x:f t="shared" si="331"/>
        <x:v>Earring</x:v>
      </x:c>
      <x:c r="E7289" s="240">
        <x:v>1</x:v>
      </x:c>
    </x:row>
    <x:row r="7290" spans="3:5">
      <x:c r="C7290" s="241" t="s">
        <x:v>9197</x:v>
      </x:c>
      <x:c r="D7290" s="240" t="str">
        <x:f t="shared" si="331"/>
        <x:v>Earring</x:v>
      </x:c>
      <x:c r="E7290" s="240">
        <x:v>1</x:v>
      </x:c>
    </x:row>
    <x:row r="7291" spans="3:5">
      <x:c r="C7291" s="241" t="s">
        <x:v>2155</x:v>
      </x:c>
      <x:c r="D7291" s="240" t="str">
        <x:f t="shared" si="331"/>
        <x:v>Earring</x:v>
      </x:c>
      <x:c r="E7291" s="240">
        <x:v>1</x:v>
      </x:c>
    </x:row>
    <x:row r="7292" spans="3:5">
      <x:c r="C7292" s="241" t="s">
        <x:v>2163</x:v>
      </x:c>
      <x:c r="D7292" s="240" t="s">
        <x:v>9210</x:v>
      </x:c>
      <x:c r="E7292" s="240">
        <x:v>1</x:v>
      </x:c>
    </x:row>
    <x:row r="7293" spans="3:5">
      <x:c r="C7293" s="241" t="s">
        <x:v>2003</x:v>
      </x:c>
      <x:c r="D7293" s="240" t="str">
        <x:f t="shared" ref="D7293:D7294" si="332">IF(MID(C7293,LEN(C7293)-2,1)="1","Earring",IF(MID(C7293,LEN(C7293)-2,1)="2","Necklace",IF(MID(C7293,LEN(C7293)-2,1)="3","Bracelet",IF(MID(C7293,LEN(C7293)-2,1)="4","Ring",IF(MID(C7293,LEN(C7293)-2,1)="5","Anklet","")))))</x:f>
        <x:v>Necklace</x:v>
      </x:c>
      <x:c r="E7293" s="240">
        <x:v>1</x:v>
      </x:c>
    </x:row>
    <x:row r="7294" spans="3:5">
      <x:c r="C7294" s="241" t="s">
        <x:v>2165</x:v>
      </x:c>
      <x:c r="D7294" s="240" t="str">
        <x:f t="shared" si="332"/>
        <x:v>Necklace</x:v>
      </x:c>
      <x:c r="E7294" s="240">
        <x:v>2</x:v>
      </x:c>
    </x:row>
    <x:row r="7295" spans="1:5">
      <x:c r="A7295" s="232">
        <x:v>46220</x:v>
      </x:c>
      <x:c r="B7295" s="499" t="s">
        <x:v>10292</x:v>
      </x:c>
      <x:c r="E7295" s="240">
        <x:f>SUM(E7283:E7294)</x:f>
        <x:v>13</x:v>
      </x:c>
    </x:row>
    <x:row r="7296" spans="1:5">
      <x:c r="A7296" s="232">
        <x:v>46221</x:v>
      </x:c>
      <x:c r="B7296" s="499" t="s">
        <x:v>10312</x:v>
      </x:c>
      <x:c r="C7296" s="241" t="s">
        <x:v>5839</x:v>
      </x:c>
      <x:c r="D7296" s="240" t="s">
        <x:v>4007</x:v>
      </x:c>
      <x:c r="E7296" s="240">
        <x:v>1</x:v>
      </x:c>
    </x:row>
    <x:row r="7297" spans="3:5">
      <x:c r="C7297" s="241" t="s">
        <x:v>2157</x:v>
      </x:c>
      <x:c r="D7297" s="240" t="str">
        <x:f t="shared" ref="D7297:D7301" si="333">IF(MID(C7297,LEN(C7297)-2,1)="1","Earring",IF(MID(C7297,LEN(C7297)-2,1)="2","Necklace",IF(MID(C7297,LEN(C7297)-2,1)="3","Bracelet",IF(MID(C7297,LEN(C7297)-2,1)="4","Ring",IF(MID(C7297,LEN(C7297)-2,1)="5","Anklet","")))))</x:f>
        <x:v>Bracelet</x:v>
      </x:c>
      <x:c r="E7297" s="240">
        <x:v>1</x:v>
      </x:c>
    </x:row>
    <x:row r="7298" spans="3:5">
      <x:c r="C7298" s="241" t="s">
        <x:v>2174</x:v>
      </x:c>
      <x:c r="D7298" s="240" t="str">
        <x:f t="shared" si="333"/>
        <x:v>Bracelet</x:v>
      </x:c>
      <x:c r="E7298" s="240">
        <x:v>1</x:v>
      </x:c>
    </x:row>
    <x:row r="7299" spans="3:5">
      <x:c r="C7299" s="241" t="s">
        <x:v>4418</x:v>
      </x:c>
      <x:c r="D7299" s="240" t="str">
        <x:f t="shared" si="333"/>
        <x:v>Earring</x:v>
      </x:c>
      <x:c r="E7299" s="240">
        <x:v>1</x:v>
      </x:c>
    </x:row>
    <x:row r="7300" spans="3:5">
      <x:c r="C7300" s="241" t="s">
        <x:v>2076</x:v>
      </x:c>
      <x:c r="D7300" s="240" t="str">
        <x:f t="shared" si="333"/>
        <x:v>Earring</x:v>
      </x:c>
      <x:c r="E7300" s="240">
        <x:v>1</x:v>
      </x:c>
    </x:row>
    <x:row r="7301" spans="3:5">
      <x:c r="C7301" s="241" t="s">
        <x:v>2154</x:v>
      </x:c>
      <x:c r="D7301" s="240" t="str">
        <x:f t="shared" si="333"/>
        <x:v>Earring</x:v>
      </x:c>
      <x:c r="E7301" s="240">
        <x:v>1</x:v>
      </x:c>
    </x:row>
    <x:row r="7302" spans="3:5">
      <x:c r="C7302" s="241" t="s">
        <x:v>8959</x:v>
      </x:c>
      <x:c r="D7302" s="240" t="s">
        <x:v>9210</x:v>
      </x:c>
      <x:c r="E7302" s="240">
        <x:v>1</x:v>
      </x:c>
    </x:row>
    <x:row r="7303" spans="3:5">
      <x:c r="C7303" s="241" t="s">
        <x:v>2163</x:v>
      </x:c>
      <x:c r="D7303" s="240" t="s">
        <x:v>9210</x:v>
      </x:c>
      <x:c r="E7303" s="240">
        <x:v>1</x:v>
      </x:c>
    </x:row>
    <x:row r="7304" spans="3:5">
      <x:c r="C7304" s="241" t="s">
        <x:v>2161</x:v>
      </x:c>
      <x:c r="D7304" s="240" t="str">
        <x:f>IF(MID(C7304,LEN(C7304)-2,1)="1","Earring",IF(MID(C7304,LEN(C7304)-2,1)="2","Necklace",IF(MID(C7304,LEN(C7304)-2,1)="3","Bracelet",IF(MID(C7304,LEN(C7304)-2,1)="4","Ring",IF(MID(C7304,LEN(C7304)-2,1)="5","Anklet","")))))</x:f>
        <x:v>Ring</x:v>
      </x:c>
      <x:c r="E7304" s="240">
        <x:v>1</x:v>
      </x:c>
    </x:row>
    <x:row r="7305" spans="1:5">
      <x:c r="A7305" s="232">
        <x:v>46221</x:v>
      </x:c>
      <x:c r="B7305" s="499" t="s">
        <x:v>10312</x:v>
      </x:c>
      <x:c r="E7305" s="240">
        <x:f>SUM(E7296:E7304)</x:f>
        <x:v>9</x:v>
      </x:c>
    </x:row>
  </x:sheetData>
  <x:sortState columnSort="0" caseSensitive="0" ref="F6649:H6663">
    <x:sortCondition descending="0" sortBy="value" ref="F6649:F6663"/>
  </x:sortState>
  <x:dataValidations count="2">
    <x:dataValidation type="list" operator="equal" allowBlank="1" showInputMessage="1" showErrorMessage="1" sqref="D7297:D7301 D7283:D7291 D7204:D7207 D7170:D7172 D7161:D7168 D7154:D7154 D7125:D7127 D7113:D7115 D7090:D7094 D7055:D7072 D7052:D7053 D7050:D7050 D7047:D7048 D7012:D7023 D6993:D6994 D6986:D6990 D6972:D6983 D6960:D6970 D6937:D6946 D6924:D6934 D6900:D6918 D6878:D6889 D6876:D6876 D6869:D6874 D6853:D6857 D6838:D6849 D6820:D6825 D6811:D6817 D6746:D6754 G6658:G6663 G6650:G6656 G6615:G6623 G6626:G6630 G6605:G6607 G6609:G6613 G6585:G6588 D6650:D6656 D6644:D6646 D6626:D6630 D6615:D6623 D6609:D6613 D6598:D6603 D6590:D6596 G6382:G6393 G6376:G6376 G6395:G6398 G6373:G6374 G6363:G6370 G6341:G6348 D6328:D6338 D6402:D6404 D6395:D6398 D6341:D6348 G6315:G6321 G6324:G6326 G6288:G6288 G6290:G6294 G6296:G6298 G6271:G6271 G6273:G6277 G6279:G6285 G6258:G6269 G6245:G6246 D6324:D6326 D6301:D6309 D6296:D6298 D6290:D6294 D6288:D6288 D6279:D6285 D6273:D6277 D6271:D6271 D6253:D6255 D6248:D6251 G6199:G6206 G6189:G6195 G6183:G6185 G6166:G6179 D6241:D6243 D6231:D6239 D6210:D6213 D6223:D6228 D6215:D6221 G6155:G6163 G6151:G6151 G6104:G6105 G6096:G6102 G6086:G6094 G6074:G6082 G6064:G6072 G6062:G6062 G6039:G6049 G6021:G6027 D6104:D6105 D6096:D6102 D6086:D6094 D6074:D6082 D6030:D6036 G6008:G6017 G5993:G5995 G5976:G5979 G5963:G5966 D5981:D5982 D5987:D5991 G5863:G5872 G5860:G5861 G5888:G5895 G5904:G5906 G5902:G5902 G5914:G5920 G5934:G5943 G5950:G5954 D5956:D5961 D5946:D5947 D5922:D5931 D5908:D5912 D5902:D5902 D5904:D5906 D5860:D5861 D5863:D5872 G5842:G5850 G5836:G5840 D5830:D5833 G5809:G5812 G5804:G5807 D5792:D5801 D5787:D5788 G5784:G5785 D5779:D5782 G5767:G5777 D5767:D5777 D5763:D5764 D5705:D5718 G5696:G5702 G5661:G5680 G5654:G5655 G5683:G5694 D5683:D5694 D5633:D5638 D5619:D5626 D5603:D5617 D5596:D5596 G5563:G5570 G5537:G5559 G5492:G5495 G5485:G5486 G5497:G5512 G5515:G5532 D5515:D5532 D5497:D5512 D5482:D5483 D5476:D5480 D5446:D5453 G5415:G5422 G5390:G5402 G5405:G5411 D5405:D5411 G5376:G5382 G5368:G5374 G5338:G5362 G5336:G5336 D5336:D5336 G5323:G5334 G5287:G5296 G5298:G5303 G5263:G5270 D5316:D5321 D5307:D5312 D5298:D5303 D5272:D5283 D5263:D5270 D5257:D5260 D5252:D5254 G5245:G5250 G5239:G5243 G5226:G5233 G5213:G5222 D5213:D5222 D5200:D5202 D5195:D5197 G5193:G5193 G5189:G5191 D5189:D5191 D5180:D5185 D5170:D5172 D5158:D5162 G5158:G5162 G5143:G5156 G5129:G5138 G5114:G5125 D5112:D5125 G5094:G5110 D5094:D5110 G5089:G5092 G5079:G5085 G5061:G5076 D5061:D5076 G5052:G5059 D5052:D5059 G5039:G5044 D5039:D5044 G5029:G5037 G5012:G5015 G4999:G5010 D4999:D5010 D4991:D4997 G4984:G4989 D4984:D4989 G4979:G4982 D4958:D4970 G4915:G4928 G4930:G4935 D4930:D4935 D4915:D4928 G4907:G4913 D4907:D4913 G4905:G4905 G4899:G4902 D4899:D4902 D4889:D4897 G4885:G4887 G4876:G4883 D4863:D4874 G4857:G4859 G4851:G4855 D4851:D4855 D4845:D4849 D4832:D4842 D4820:D4827 G4816:G4818 G4813:G4814 G4808:G4809 G4794:G4801 G4803:G4806 D4803:D4806 D4787:D4792 G4770:G4774 G4761:G4768 D4752:D4759 G4745:G4750 G4742:G4743 D4742:D4743 G4734:G4739 G4718:G4719 G4722:G4732 D4722:D4732 D4718:D4719 G4710:G4716 G4708:G4708 D4708:D4708 G4700:G4706 G4692:G4698 G4677:G4690 G4667:G4675 D4667:D4675 G4661:G4665 D4661:D4665 G4636:G4651 D4636:D4651 G4608:G4634 D4608:D4634 G4599:G4606 G4576:G4597 D4576:D4597 D4565:D4574 D4547:D4563 D4536:D4545 D4522:D4532 D4504:D4520 G4497:G4502 G4474:G4495 D4450:D4461 G4408:G4420 G4427:G4428 G4422:G4425 D4422:D4425 D4427:D4428 D4408:D4420 D4387:D4402 D4381:D4385 G4368:G4379 G4348:G4358 D4360:D4366 D4348:D4358 G4337:G4339 G4341:G4346 G4320:G4328 D4341:D4346 G4287:G4300 D4287:D4300 D4282:D4285 D4268:D4270 D4245:D4266 G4190:G4219 G4179:G4188 D4179:D4188 D4169:D4177 D4153:D4160 D4132:D4146 G4101:G4130 D4101:D4130 G4064:G4087 G4002:G4006 G4008:G4013 D3947:D3961 D3925:D3941 D3943:D3945 G3917:G3923 G3912:G3914 D3912:D3914 D3917:D3923 D3894:D3905 D3910:D3910 D3907:D3908 D3882:D3892 G3874:G3880 G3871:G3872 G3856:G3869 D3856:D3869 D3871:D3872 G3823:G3829 G3814:G3821 D3814:D3821 G3805:G3812 D3805:D3812 G3803:G3803 G3800:G3801 D3800:D3801 G3764:G3775 G3750:G3762 D3750:D3762 D3764:D3775 G3731:G3737 D3739:D3748 D3731:D3737 G3708:G3715 D3717:D3727 D3729:D3729 D3708:D3715 G3700:G3706 D3667:D3682 D3684:D3684 G3630:G3632 G3635:G3642 G3622:G3628 D3597:D3608 D3610:D3615 D3591:D3595 G3571:G3589 D3571:D3589 D3561:D3569 D3548:D3559 D3538:D3546 G3507:G3516 D3507:D3516 G3501:G3502 G3492:G3499 G3505:G3505 D3505:D3505 D3492:D3499 G3477:G3490 D3477:D3490 G3468:G3475 D3468:D3475 D3460:D3466 D3413:D3419 G3399:G3411 G3396:G3397 D3396:D3397 D3390:D3394 G3377:G3385 D3387:D3388 D3377:D3385 G3342:G3353 D3342:D3353 A3340:A3340 G3329:G3335 D3337:D3339 D3329:D3335 G3291:G3303 D3281:D3289 D3252:D3265 D3267:D3271 G3241:G3245 G3230:G3239 D3230:D3239 D3226:D3228 G3179:G3213 G3135:G3145 G3126:G3133 D3115:D3124 G3107:G3113 G3094:G3105 D3094:D3105 D3067:D3092 G3052:G3065 D3052:D3065 G3032:G3036 D3032:D3036 D3025:D3027 D3021:D3023 G3007:G3016 D3007:D3016 D2986:D2987 D2989:D3000 D3002:D3005 G2955:G2963 G2965:G2984 D2965:D2984 D2955:D2963 G2940:G2943 D2900:D2914 G2886:G2898 G2844:G2848 G2851:G2854 D2851:D2854 G2831:G2836 G2838:G2842 G2817:G2829 D2781:D2798 G2750:G2750 D2750:D2750 G2713:G2730 D2713:D2730 D2501:D2512 D2683:D2711 G2656:G2681 D2656:D2681 G2635:G2654 D2619:D2633 G2602:G2617 D2602:D2617 G2582:G2600 D2514:D2524 G2501:G2512 G2444:G2462 D2408:D2419 G2394:G2406 D2381:D2392 D2374:D2379 G2342:G2359 D2342:D2359 G2317:G2322 D2307:D2315 G2284:G2305 D2271:D2282 G2271:G2282 G2254:G2269 D2254:D2269 G2239:G2252 D2239:D2252 G2220:G2237 G2192:G2218 G2175:G2190 D2106:D2119 G2062:G2089 D2062:D2089 G2044:G2060 G2019:G2033 G2035:G2042 D2006:D2017 G2001:G2004 G1971:G1991 D1956:D1969 D1925:D1954 G1925:G1932 D1804:D1911 G1873:G1891 G1804:G1838 G1778:G1790 D1792:D1802 G1771:G1776 G1734:G1753 D1713:D1732 G1679:G1711 D1679:D1711 D1665:D1677 D1650:D1663 D1633:D1648 D1610:D1631 D1584:D1608 D1495:D1538 G1480:G1493 G1455:G1478 D1455:D1478 D1426:D1453 D1401:D1415 G1339:G1356 D1339:D1356 G1315:G1320 D1303:D1313 G1238:G1258 D1238:D1258 D1226:D1236 G1190:G1199 D1153:D1188 G1134:G1151 D1134:D1151 G1116:G1132 D1116:D1132 D1059:D1093 G989:G1019 D989:D1019 D911:D951 D834:D909 G744:G785 D744:D785 G720:G742 D720:D742 D708:D718 G680:G706 D680:D706 D645:D678 G606:G643 D593:D604 G584:G591 D571:D582 D565:D569 D551:D563 G530:G549 G504:G528 D490:D502 G481:G488 G454:G479 D454:D479 D445:D452 G428:G443 D409:D426 G390:G407 D384:D388 G378:G382 D355:D376 D324:D353 D258:D266 D224:D238 D124:D149 D2:D31 D33:D113 D115:D122 D151:D177 D179:D202 D204:D222 D240:D256 D268:D285 D287:D308 D310:D322 G355:G376 D378:D382 G384:G388 D390:D407 G409:G426 D428:D443 G445:G452 D481:D488 G490:G502 D504:D528 D530:D549 G551:G563 G565:G569 G571:G582 D584:D591 G593:G604 D606:D643 G645:G678 G708:G718 D787:D803 G787:G803 D805:D832 G805:G832 G834:G909 G911:G951 D953:D987 G953:G987 D1021:D1057 G1059:G1093 D1095:D1114 G1095:G1114 G1153:G1188 D1190:D1199 D1201:D1224 G1201:G1224 G1226:G1236 D1260:D1284 G1260:G1284 D1286:D1301 G1286:G1301 G1303:G1313 D1315:D1320 D1322:D1337 G1322:G1337 D1358:D1376 D1378:D1399 G1401:G1415 D1417:D1424 G1417:G1424 G1426:G1453 D1480:D1493 G1495:G1538 D1540:D1582 G1540:G1582 G1584:G1608 G1633:G1648 G1650:G1663 G1665:G1677 G1713:G1732 D1734:D1753 D1755:D1769 G1755:G1769 D1771:D1776 D1778:D1790 G1792:G1802 G1840:G1871 D1918:D1923 G1893:G1923 G1934:G1954 G1956:G1969 D1971:D1991 D1993:D1999 D2001:D2004 G2006:G2017 D2035:D2042 D2019:D2033 D2044:D2060 D2091:D2104 G2091:G2104 G2106:G2119 D2121:D2146 G2121:G2146 D2148:D2173 G2148:G2173 D2175:D2190 D2192:D2218 D2220:D2237 D2284:D2305 G2307:G2315 D2317:D2322 D2324:D2340 G2324:G2340 D2361:D2372 G2361:G2372 G2374:G2379 G2381:G2392 D2394:D2406 G2408:G2419 D2421:D2442 G2421:G2442 D2444:D2462 D2464:D2482 D2484:D2499 G2484:G2499 G2514:G2524 D2526:D2537 G2526:G2537 D2539:D2557 G2539:G2557 D2559:D2580 G2559:G2580 D2582:D2600 G2619:G2633 D2635:D2654 G2683:G2711 D2755:D2764 G2755:G2764 D2766:D2779 J2781:J2798 G2766:G2779 G2781:G2798 D2810:D2815 D2800:D2808 G2800:G2808 G2810:G2815 D2817:D2829 D2838:D2842 D2831:D2836 D2844:D2848 D2856:D2864 G2856:G2864 D2866:D2884 G2866:G2884 D2886:D2898 G2900:G2914 D2916:D2927 G2916:G2927 D2929:D2938 G2929:G2938 D2940:D2943 D2946:D2949 G2946:G2949 D2951:D2953 G2951:G2953 G3002:G3005 G2989:G3000 G2986:G2987 D3018:D3018 G3018:G3018 G3021:G3023 D3029:D3030 G3029:G3030 G3025:G3027 D3038:D3050 G3038:G3050 G3067:G3092 D3107:D3113 D3126:D3133 G3115:G3124 D3135:D3145 D3147:D3177 G3147:G3177 D3179:D3213 D3215:D3224 G3215:G3224 G3226:G3228 D3241:D3245 D3247:D3250 G3247:G3250 G3267:G3271 G3252:G3265 D3273:D3279 D3291:D3303 D3305:D3310 G3273:G3279 G3281:G3289 G3305:G3310 D3312:D3327 G3312:G3327 G3337:G3339 D3355:D3357 D3359:D3375 G3359:G3375 G3355:G3357 G3387:G3388 G3390:G3394 D3399:D3411 G3413:G3419 D3421:D3431 D3434:D3437 G3434:G3437 G3421:G3431 D3439:D3454 D3456:D3458 G3456:G3458 G3439:G3454 G3460:G3466 D3501:D3502 D3518:D3535 G3518:G3535 G3538:G3546 G3548:G3559 G3561:G3569 G3591:G3595 D3617:D3620 G3617:G3620 G3610:G3615 G3597:G3608 D3622:D3628 D3635:D3642 D3630:D3632 D3644:D3665 G3644:G3665 G3684:G3684 G3667:G3682 D3690:D3698 D3686:D3688 G3686:G3688 G3690:G3698 D3700:D3706 G3729:G3729 G3717:G3727 G3739:G3748 D3777:D3798 G3777:G3798 D3803:D3803 D3823:D3829 D3831:D3842 G3831:G3842 D3852:D3854 D3844:D3850 G3844:G3850 G3852:G3854 D3874:D3880 G3882:G3892 G3907:G3908 G3910:G3910 G3894:G3905 G3943:G3945 G3925:G3941 G3963:G3971 G3947:G3961 D3963:D4000 G3973:G4000 D4008:D4013 D4002:D4006 D4029:D4036 D4015:D4027 G4015:G4027 G4029:G4036 D4038:D4062 G4038:G4062 D4064:D4087 D4097:D4099 D4089:D4095 G4089:G4095 G4097:G4099 D4148:D4151 G4148:G4151 G4132:G4146 D4162:D4167 G4162:G4167 G4153:G4160 G4169:G4177 D4190:D4219 D4221:D4243 G4221:G4243 G4245:G4266 G4268:G4270 D4273:D4280 G4273:G4280 G4282:G4285 D4302:D4318 G4302:G4318 D4320:D4328 D4330:D4335 D4337:D4339 G4330:G4335 D4368:D4379 G4360:G4366 D4404:D4406 G4404:G4406 G4381:G4385 G4387:G4402 D4430:D4448 G4430:G4448 D4464:D4472 G4464:G4472 G4450:G4461 D4474:D4495 D4497:D4502 G4504:G4520 G4522:G4532 G4536:G4545 G4547:G4563 G4565:G4574 D4599:D4606 D4653:D4659 G4653:G4659 D4677:D4690 D4692:D4698 D4700:D4706 D4710:D4716 D4734:D4739 D4745:D4750 G4752:G4759 D4761:D4768 D4770:D4774 D4776:D4785 G4776:G4785 D4794:D4801 G4787:G4792 D4808:D4809 D4813:D4814 D4816:D4818 G4820:G4827 D4829:D4830 G4829:G4830 G4832:G4842 G4845:G4849 D4857:D4859 D4861:D4861 G4861:G4861 G4863:G4874 D4876:D4883 D4885:D4887 G4889:G4897 D4905:D4905 D4937:D4956 G4937:G4956 G4958:G4970 D4972:D4977 G4972:G4977 D4979:D4982 G4991:G4997 D5012:D5015 D5017:D5027 G5017:G5027 D5029:D5037 D5049:D5050 D5046:D5047 G5046:G5047 G5049:G5050 D5079:D5085 D5089:D5092 D5127:D5138 D5140:D5156 D5164:D5168 G5164:G5168 D5174:D5178 G5174:G5178 G5171:G5172 G5181:G5185 D5193:D5193 G5195:G5197 D5204:D5211 G5204:G5211 G5200:G5202 D5226:D5233 D5239:D5243 D5245:D5250 G5252:G5254 D5287:D5296 G5257:G5260 G5272:G5283 G5307:G5312 G5316:G5321 D5323:D5334 D5338:D5362 D5368:D5374 D5376:D5382 D5390:D5402 D5415:D5422 D5426:D5444 G5426:G5444 D5455:D5459 G5455:G5459 G5446:G5453 D5465:D5474 G5465:G5474 G5476:G5480 G5482:G5483 D5485:D5486 D5492:D5495 D5537:D5559 D5563:D5570 D5572:D5583 D5585:D5594 G5585:G5594 G5572:G5583 G5596:G5596 G5603:G5617 G5619:G5626 D5640:D5652 G5640:G5652 G5633:G5638 D5654:D5655 D5661:D5680 D5696:D5702 G5705:G5718 D5722:D5730 D5732:D5740 G5732:G5740 G5722:G5730 D5744:D5760 G5744:G5760 G5763:G5764 G5779:G5782 D5784:D5785 G5787:G5788 G5792:G5801 D5804:D5807 D5809:D5812 D5814:D5819 D5821:D5828 G5821:G5828 G5814:G5819 G5830:G5833 D5836:D5840 D5842:D5850 D5852:D5858 D5874:D5882 D5884:D5885 D5888:D5895 D5897:D5900 D5914:D5920 D5934:D5943 D5950:D5954 G5956:G5961 G5946:G5947 G5922:G5931 G5908:G5912 G5897:G5900 G5884:G5885 G5874:G5882 G5852:G5858 D5963:D5966 D5968:D5974 D5976:D5979 D5993:D5995 G5968:G5974 G5987:G5991 G5981:G5982 D5998:D6005 G5998:G6005 D6008:D6017 D6021:D6027 D6039:D6049 D6053:D6060 D6051:D6051 D6062:D6062 D6064:D6072 D6109:D6119 D6107:D6107 D6121:D6129 D6131:D6148 D6151:D6151 G6030:G6036 G6051:G6051 G6053:G6060 G6107:G6107 G6109:G6119 G6121:G6129 G6131:G6148 D6155:D6163 D6166:D6179 D6183:D6185 D6189:D6195 D6199:D6206 G6215:G6221 G6223:G6228 G6210:G6213 G6231:G6239 G6241:G6243 D6245:D6246 D6258:D6269 D6315:D6321 G6248:G6251 G6253:G6255 G6301:G6309 D6350:D6356 D6363:D6370 D6373:D6374 D6376:D6376 D6382:D6393 D6406:D6428 G6328:G6338 G6350:G6356 G6406:G6428 G6402:G6404 D6585:D6588 D6605:D6607 G6553:G6568 G6527:G6532 G6521:G6522 G6534:G6538 G6506:G6512 G6495:G6502 G6490:G6493 G6471:G6488 G6452:G6457 G6459:G6468 D6572:D6577 D6553:D6568 D6534:D6538 D6514:D6514 D6459:D6468 D6452:D6457 D6438:D6450 D6432:D6436 D6471:D6488 D6490:D6493 D6506:D6512 D6516:D6516 D6518:D6519 D6521:D6522 D6527:D6532 D6542:D6549 D6580:D6583 G6432:G6436 G6438:G6450 D6495:D6502 G6518:G6519 G6516:G6516 G6514:G6514 G6542:G6549 G6580:G6583 G6572:G6577 D6634:D6635 D6637:D6642 D6658:D6663 G6590:G6596 G6598:G6603 G6637:G6642 G6634:G6635 G6644:G6646 D6665:D6675 D6678:D6680 D6683:D6691 D6695:D6698 D6700:D6709 D6713:D6730 D6733:D6741 D6756:D6758 D6761:D6772 D6774:D6794 D6796:D6796 D6798:D6803 D6805:D6809 D6828:D6836 D6859:D6864 D6866:D6867 D6891:D6896 D6950:D6958 D6996:D6996 D6998:D7008 D7026:D7036 D7039:D7039 D7041:D7044 D7074:D7086 D7096:D7110 D7118:D7121 D7129:D7136 D7138:D7145 D7148:D7152 D7156:D7158 D7176:D7193 D7195:D7202 D7209:D7211 D7213:D7233 D7236:D7249 D7252:D7257 D7260:D7263 D7270:D7280 D7293:D7294 D7304:D7304">
      <x:formula1>"Earring,Necklace,Bangle,Bracelet,Ring,Anklet,Etc"</x:formula1>
    </x:dataValidation>
    <x:dataValidation type="list" operator="equal" allowBlank="1" showInputMessage="1" showErrorMessage="1" sqref="J4808:J4818 J4776:J4785 J4761:J4768 J4820:J4820 J4741:J4750 J4710:J4716 J4677:J4690 J4692:J4706 J4667:J4675 J4636:J4651 J4609:J4634 J4583:J4607 J4576:J4581 J4565:J4574 J4547:J4563 J4522:J4545 J4510:J4520 J4504:J4508 J4432:J4448 J4370:J4379 J4361:J4366 J4348:J4358 J4337:J4346 J4320:J4328 J4302:J4318 J4273:J4300 J4268:J4271 J4222:J4266 J4191:J4219 J4330:J4335 J4368:J4368 J4381:J4406 J4408:J4428 J4430:J4430 J4450:J4472 J4474:J4502 J4653:J4659 J4661:J4665 J4708:J4708 J4718:J4739 J4752:J4759 J4770:J4774 J4787:J4792 J4794:J4806">
      <x:formula1>"Brass, Copper, Silver, SS, Titanium"</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19"/>
  <x:dimension ref="A2:L2631"/>
  <x:sheetViews>
    <x:sheetView topLeftCell="A2612" zoomScaleNormal="100" zoomScaleSheetLayoutView="75" workbookViewId="0">
      <x:selection activeCell="C2632" activeCellId="0" sqref="C2632:C2632"/>
    </x:sheetView>
  </x:sheetViews>
  <x:sheetFormatPr defaultColWidth="9.00390625" defaultRowHeight="16.399999999999999"/>
  <x:cols>
    <x:col min="1" max="1" width="9.00390625" style="276" bestFit="1" customWidth="1"/>
    <x:col min="2" max="2" width="5.77734375" style="276" customWidth="1"/>
    <x:col min="3" max="3" width="10.77734375" style="443" customWidth="1"/>
    <x:col min="4" max="4" width="9.00390625" style="276" bestFit="1" customWidth="1"/>
    <x:col min="5" max="5" width="14.171875" style="241" bestFit="1" customWidth="1"/>
    <x:col min="6" max="6" width="9.00390625" style="240"/>
    <x:col min="7" max="7" width="9.00390625" style="240" bestFit="1" customWidth="1"/>
    <x:col min="8" max="8" width="10.77734375" style="240" customWidth="1"/>
    <x:col min="9" max="9" width="17.0859375" style="208" bestFit="1" customWidth="1"/>
    <x:col min="10" max="10" width="9.00390625" style="134" bestFit="1" customWidth="1"/>
  </x:cols>
  <x:sheetData>
    <x:row r="2" spans="1:4">
      <x:c r="A2" s="444">
        <x:v>45839</x:v>
      </x:c>
      <x:c r="B2" s="276" t="s">
        <x:v>10377</x:v>
      </x:c>
      <x:c r="C2" s="443" t="s">
        <x:v>12173</x:v>
      </x:c>
      <x:c r="D2" s="276" t="s">
        <x:v>6487</x:v>
      </x:c>
    </x:row>
    <x:row r="3" spans="1:4">
      <x:c r="A3" s="444"/>
      <x:c r="C3" s="443" t="s">
        <x:v>7652</x:v>
      </x:c>
      <x:c r="D3" s="276" t="s">
        <x:v>6487</x:v>
      </x:c>
    </x:row>
    <x:row r="4" spans="3:4">
      <x:c r="C4" s="443" t="s">
        <x:v>2206</x:v>
      </x:c>
      <x:c r="D4" s="276" t="s">
        <x:v>10339</x:v>
      </x:c>
    </x:row>
    <x:row r="5" spans="3:4">
      <x:c r="C5" s="443" t="s">
        <x:v>11326</x:v>
      </x:c>
      <x:c r="D5" s="276" t="s">
        <x:v>10339</x:v>
      </x:c>
    </x:row>
    <x:row r="6" spans="3:4">
      <x:c r="C6" s="443" t="s">
        <x:v>6241</x:v>
      </x:c>
      <x:c r="D6" s="276" t="s">
        <x:v>10339</x:v>
      </x:c>
    </x:row>
    <x:row r="7" spans="3:4">
      <x:c r="C7" s="443" t="s">
        <x:v>8369</x:v>
      </x:c>
      <x:c r="D7" s="276" t="s">
        <x:v>10339</x:v>
      </x:c>
    </x:row>
    <x:row r="8" spans="1:4">
      <x:c r="A8" s="444">
        <x:v>45840</x:v>
      </x:c>
      <x:c r="B8" s="276" t="s">
        <x:v>10352</x:v>
      </x:c>
      <x:c r="C8" s="443" t="s">
        <x:v>6286</x:v>
      </x:c>
      <x:c r="D8" s="276" t="s">
        <x:v>6487</x:v>
      </x:c>
    </x:row>
    <x:row r="9" spans="3:4">
      <x:c r="C9" s="443" t="s">
        <x:v>9077</x:v>
      </x:c>
      <x:c r="D9" s="276" t="s">
        <x:v>10339</x:v>
      </x:c>
    </x:row>
    <x:row r="10" spans="3:4">
      <x:c r="C10" s="443" t="s">
        <x:v>9156</x:v>
      </x:c>
      <x:c r="D10" s="276" t="s">
        <x:v>6487</x:v>
      </x:c>
    </x:row>
    <x:row r="11" spans="3:4">
      <x:c r="C11" s="443" t="s">
        <x:v>7827</x:v>
      </x:c>
      <x:c r="D11" s="276" t="s">
        <x:v>10339</x:v>
      </x:c>
    </x:row>
    <x:row r="12" spans="1:4">
      <x:c r="A12" s="444">
        <x:v>45841</x:v>
      </x:c>
      <x:c r="B12" s="276" t="s">
        <x:v>10335</x:v>
      </x:c>
      <x:c r="C12" s="443" t="s">
        <x:v>12729</x:v>
      </x:c>
      <x:c r="D12" s="276" t="s">
        <x:v>10339</x:v>
      </x:c>
    </x:row>
    <x:row r="13" spans="3:4">
      <x:c r="C13" s="443" t="s">
        <x:v>5524</x:v>
      </x:c>
      <x:c r="D13" s="276" t="s">
        <x:v>10339</x:v>
      </x:c>
    </x:row>
    <x:row r="14" spans="3:4">
      <x:c r="C14" s="443" t="s">
        <x:v>9189</x:v>
      </x:c>
      <x:c r="D14" s="276" t="s">
        <x:v>10339</x:v>
      </x:c>
    </x:row>
    <x:row r="15" spans="1:4">
      <x:c r="A15" s="444">
        <x:v>45842</x:v>
      </x:c>
      <x:c r="B15" s="276" t="s">
        <x:v>10292</x:v>
      </x:c>
      <x:c r="C15" s="443" t="s">
        <x:v>5897</x:v>
      </x:c>
      <x:c r="D15" s="276" t="s">
        <x:v>10339</x:v>
      </x:c>
    </x:row>
    <x:row r="16" spans="3:4">
      <x:c r="C16" s="443" t="s">
        <x:v>5674</x:v>
      </x:c>
      <x:c r="D16" s="276" t="s">
        <x:v>10339</x:v>
      </x:c>
    </x:row>
    <x:row r="17" spans="3:4">
      <x:c r="C17" s="443" t="s">
        <x:v>8346</x:v>
      </x:c>
      <x:c r="D17" s="276" t="s">
        <x:v>10339</x:v>
      </x:c>
    </x:row>
    <x:row r="18" spans="3:4">
      <x:c r="C18" s="443" t="s">
        <x:v>4535</x:v>
      </x:c>
      <x:c r="D18" s="276" t="s">
        <x:v>6487</x:v>
      </x:c>
    </x:row>
    <x:row r="19" spans="3:4">
      <x:c r="C19" s="443" t="s">
        <x:v>4517</x:v>
      </x:c>
      <x:c r="D19" s="276" t="s">
        <x:v>10339</x:v>
      </x:c>
    </x:row>
    <x:row r="20" spans="3:4">
      <x:c r="C20" s="443" t="s">
        <x:v>12618</x:v>
      </x:c>
      <x:c r="D20" s="276" t="s">
        <x:v>10339</x:v>
      </x:c>
    </x:row>
    <x:row r="21" spans="3:4">
      <x:c r="C21" s="443" t="s">
        <x:v>12306</x:v>
      </x:c>
      <x:c r="D21" s="276" t="s">
        <x:v>10339</x:v>
      </x:c>
    </x:row>
    <x:row r="22" spans="3:4">
      <x:c r="C22" s="443" t="s">
        <x:v>12200</x:v>
      </x:c>
      <x:c r="D22" s="276" t="s">
        <x:v>10339</x:v>
      </x:c>
    </x:row>
    <x:row r="23" spans="3:4">
      <x:c r="C23" s="443" t="s">
        <x:v>12318</x:v>
      </x:c>
      <x:c r="D23" s="276" t="s">
        <x:v>10339</x:v>
      </x:c>
    </x:row>
    <x:row r="24" spans="3:4">
      <x:c r="C24" s="443" t="s">
        <x:v>8473</x:v>
      </x:c>
      <x:c r="D24" s="276" t="s">
        <x:v>6487</x:v>
      </x:c>
    </x:row>
    <x:row r="25" spans="3:4">
      <x:c r="C25" s="443" t="s">
        <x:v>5976</x:v>
      </x:c>
      <x:c r="D25" s="276" t="s">
        <x:v>10339</x:v>
      </x:c>
    </x:row>
    <x:row r="26" spans="3:4">
      <x:c r="C26" s="443" t="s">
        <x:v>2644</x:v>
      </x:c>
      <x:c r="D26" s="276" t="s">
        <x:v>10339</x:v>
      </x:c>
    </x:row>
    <x:row r="27" spans="1:4">
      <x:c r="A27" s="444">
        <x:v>45843</x:v>
      </x:c>
      <x:c r="B27" s="276" t="s">
        <x:v>10312</x:v>
      </x:c>
      <x:c r="C27" s="443" t="s">
        <x:v>12664</x:v>
      </x:c>
      <x:c r="D27" s="276" t="s">
        <x:v>6487</x:v>
      </x:c>
    </x:row>
    <x:row r="28" spans="3:4">
      <x:c r="C28" s="443" t="s">
        <x:v>9185</x:v>
      </x:c>
      <x:c r="D28" s="276" t="s">
        <x:v>10339</x:v>
      </x:c>
    </x:row>
    <x:row r="29" spans="3:4">
      <x:c r="C29" s="443" t="s">
        <x:v>12444</x:v>
      </x:c>
      <x:c r="D29" s="276" t="s">
        <x:v>6487</x:v>
      </x:c>
    </x:row>
    <x:row r="30" spans="3:4">
      <x:c r="C30" s="443" t="s">
        <x:v>11148</x:v>
      </x:c>
      <x:c r="D30" s="276" t="s">
        <x:v>10339</x:v>
      </x:c>
    </x:row>
    <x:row r="31" spans="3:4">
      <x:c r="C31" s="443" t="s">
        <x:v>9242</x:v>
      </x:c>
      <x:c r="D31" s="276" t="s">
        <x:v>10339</x:v>
      </x:c>
    </x:row>
    <x:row r="32" spans="3:4">
      <x:c r="C32" s="443" t="s">
        <x:v>9180</x:v>
      </x:c>
      <x:c r="D32" s="276" t="s">
        <x:v>6487</x:v>
      </x:c>
    </x:row>
    <x:row r="33" spans="3:4">
      <x:c r="C33" s="443" t="s">
        <x:v>5814</x:v>
      </x:c>
      <x:c r="D33" s="276" t="s">
        <x:v>5629</x:v>
      </x:c>
    </x:row>
    <x:row r="34" spans="1:4">
      <x:c r="A34" s="444">
        <x:v>45844</x:v>
      </x:c>
      <x:c r="B34" s="276" t="s">
        <x:v>10367</x:v>
      </x:c>
      <x:c r="C34" s="443" t="s">
        <x:v>9115</x:v>
      </x:c>
      <x:c r="D34" s="276" t="s">
        <x:v>10339</x:v>
      </x:c>
    </x:row>
    <x:row r="35" spans="3:4">
      <x:c r="C35" s="443" t="s">
        <x:v>8995</x:v>
      </x:c>
      <x:c r="D35" s="276" t="s">
        <x:v>10339</x:v>
      </x:c>
    </x:row>
    <x:row r="36" spans="3:4">
      <x:c r="C36" s="443" t="s">
        <x:v>7693</x:v>
      </x:c>
      <x:c r="D36" s="276" t="s">
        <x:v>10339</x:v>
      </x:c>
    </x:row>
    <x:row r="37" spans="3:4">
      <x:c r="C37" s="443" t="s">
        <x:v>7929</x:v>
      </x:c>
      <x:c r="D37" s="276" t="s">
        <x:v>10339</x:v>
      </x:c>
    </x:row>
    <x:row r="38" spans="3:4">
      <x:c r="C38" s="443" t="s">
        <x:v>7522</x:v>
      </x:c>
      <x:c r="D38" s="276" t="s">
        <x:v>10339</x:v>
      </x:c>
    </x:row>
    <x:row r="39" spans="3:4">
      <x:c r="C39" s="443" t="s">
        <x:v>6286</x:v>
      </x:c>
      <x:c r="D39" s="276" t="s">
        <x:v>10339</x:v>
      </x:c>
    </x:row>
    <x:row r="40" spans="3:4">
      <x:c r="C40" s="443" t="s">
        <x:v>7900</x:v>
      </x:c>
      <x:c r="D40" s="276" t="s">
        <x:v>6487</x:v>
      </x:c>
    </x:row>
    <x:row r="41" spans="3:4">
      <x:c r="C41" s="443" t="s">
        <x:v>12750</x:v>
      </x:c>
      <x:c r="D41" s="276" t="s">
        <x:v>6487</x:v>
      </x:c>
    </x:row>
    <x:row r="42" spans="1:4">
      <x:c r="A42" s="444">
        <x:v>45845</x:v>
      </x:c>
      <x:c r="B42" s="276" t="s">
        <x:v>10315</x:v>
      </x:c>
      <x:c r="C42" s="443" t="s">
        <x:v>9035</x:v>
      </x:c>
      <x:c r="D42" s="276" t="s">
        <x:v>10339</x:v>
      </x:c>
    </x:row>
    <x:row r="43" spans="3:4">
      <x:c r="C43" s="443" t="s">
        <x:v>12469</x:v>
      </x:c>
      <x:c r="D43" s="276" t="s">
        <x:v>10339</x:v>
      </x:c>
    </x:row>
    <x:row r="44" spans="3:4">
      <x:c r="C44" s="443" t="s">
        <x:v>8528</x:v>
      </x:c>
      <x:c r="D44" s="276" t="s">
        <x:v>10339</x:v>
      </x:c>
    </x:row>
    <x:row r="45" spans="3:4">
      <x:c r="C45" s="443" t="s">
        <x:v>9003</x:v>
      </x:c>
      <x:c r="D45" s="276" t="s">
        <x:v>10339</x:v>
      </x:c>
    </x:row>
    <x:row r="46" spans="1:4">
      <x:c r="A46" s="444">
        <x:v>45846</x:v>
      </x:c>
      <x:c r="B46" s="276" t="s">
        <x:v>10377</x:v>
      </x:c>
      <x:c r="C46" s="443" t="s">
        <x:v>12784</x:v>
      </x:c>
      <x:c r="D46" s="276" t="s">
        <x:v>6487</x:v>
      </x:c>
    </x:row>
    <x:row r="47" spans="1:4">
      <x:c r="A47" s="444">
        <x:v>45847</x:v>
      </x:c>
      <x:c r="B47" s="276" t="s">
        <x:v>10352</x:v>
      </x:c>
      <x:c r="C47" s="443" t="s">
        <x:v>9190</x:v>
      </x:c>
      <x:c r="D47" s="276" t="s">
        <x:v>10339</x:v>
      </x:c>
    </x:row>
    <x:row r="48" spans="1:4">
      <x:c r="A48" s="444">
        <x:v>45847</x:v>
      </x:c>
      <x:c r="B48" s="276" t="s">
        <x:v>10352</x:v>
      </x:c>
      <x:c r="C48" s="443" t="s">
        <x:v>12369</x:v>
      </x:c>
      <x:c r="D48" s="276" t="s">
        <x:v>10339</x:v>
      </x:c>
    </x:row>
    <x:row r="49" spans="3:4">
      <x:c r="C49" s="443" t="s">
        <x:v>9003</x:v>
      </x:c>
      <x:c r="D49" s="276" t="s">
        <x:v>10339</x:v>
      </x:c>
    </x:row>
    <x:row r="50" spans="3:4">
      <x:c r="C50" s="443" t="s">
        <x:v>7980</x:v>
      </x:c>
      <x:c r="D50" s="276" t="s">
        <x:v>6487</x:v>
      </x:c>
    </x:row>
    <x:row r="51" spans="3:4">
      <x:c r="C51" s="443" t="s">
        <x:v>7505</x:v>
      </x:c>
      <x:c r="D51" s="276" t="s">
        <x:v>10339</x:v>
      </x:c>
    </x:row>
    <x:row r="52" spans="1:4">
      <x:c r="A52" s="444">
        <x:v>45848</x:v>
      </x:c>
      <x:c r="B52" s="276" t="s">
        <x:v>10335</x:v>
      </x:c>
      <x:c r="C52" s="443" t="s">
        <x:v>8511</x:v>
      </x:c>
      <x:c r="D52" s="276" t="s">
        <x:v>10339</x:v>
      </x:c>
    </x:row>
    <x:row r="53" spans="3:4">
      <x:c r="C53" s="443" t="s">
        <x:v>9000</x:v>
      </x:c>
      <x:c r="D53" s="276" t="s">
        <x:v>10339</x:v>
      </x:c>
    </x:row>
    <x:row r="54" spans="3:4">
      <x:c r="C54" s="443" t="s">
        <x:v>8456</x:v>
      </x:c>
      <x:c r="D54" s="276" t="s">
        <x:v>6487</x:v>
      </x:c>
    </x:row>
    <x:row r="55" spans="3:4">
      <x:c r="C55" s="443" t="s">
        <x:v>7759</x:v>
      </x:c>
      <x:c r="D55" s="276" t="s">
        <x:v>6487</x:v>
      </x:c>
    </x:row>
    <x:row r="56" spans="1:8">
      <x:c r="A56" s="444">
        <x:v>45849</x:v>
      </x:c>
      <x:c r="B56" s="276" t="s">
        <x:v>10292</x:v>
      </x:c>
      <x:c r="C56" s="443" t="s">
        <x:v>11261</x:v>
      </x:c>
      <x:c r="D56" s="276" t="s">
        <x:v>10339</x:v>
      </x:c>
      <x:c r="E56" s="241" t="s">
        <x:v>7857</x:v>
      </x:c>
      <x:c r="F56" s="240" t="s">
        <x:v>4067</x:v>
      </x:c>
      <x:c r="G56" s="240">
        <x:v>1</x:v>
      </x:c>
      <x:c r="H56" s="240" t="s">
        <x:v>10339</x:v>
      </x:c>
    </x:row>
    <x:row r="57" spans="3:8">
      <x:c r="C57" s="443" t="s">
        <x:v>8978</x:v>
      </x:c>
      <x:c r="D57" s="276" t="s">
        <x:v>6487</x:v>
      </x:c>
      <x:c r="E57" s="241" t="s">
        <x:v>8978</x:v>
      </x:c>
      <x:c r="F57" s="240" t="s">
        <x:v>6089</x:v>
      </x:c>
      <x:c r="G57" s="240">
        <x:v>1</x:v>
      </x:c>
      <x:c r="H57" s="240" t="s">
        <x:v>6487</x:v>
      </x:c>
    </x:row>
    <x:row r="58" spans="3:8">
      <x:c r="C58" s="443" t="s">
        <x:v>4535</x:v>
      </x:c>
      <x:c r="D58" s="276" t="s">
        <x:v>10339</x:v>
      </x:c>
      <x:c r="E58" s="241" t="s">
        <x:v>4535</x:v>
      </x:c>
      <x:c r="F58" s="240" t="s">
        <x:v>6097</x:v>
      </x:c>
      <x:c r="G58" s="240">
        <x:v>1</x:v>
      </x:c>
      <x:c r="H58" s="240" t="s">
        <x:v>10339</x:v>
      </x:c>
    </x:row>
    <x:row r="59" spans="3:8">
      <x:c r="C59" s="443" t="s">
        <x:v>5789</x:v>
      </x:c>
      <x:c r="D59" s="276" t="s">
        <x:v>6487</x:v>
      </x:c>
      <x:c r="E59" s="396" t="s">
        <x:v>7870</x:v>
      </x:c>
      <x:c r="F59" s="397" t="s">
        <x:v>4027</x:v>
      </x:c>
      <x:c r="G59" s="397">
        <x:v>1</x:v>
      </x:c>
      <x:c r="H59" s="240" t="s">
        <x:v>6487</x:v>
      </x:c>
    </x:row>
    <x:row r="60" spans="3:8">
      <x:c r="C60" s="443" t="s">
        <x:v>11290</x:v>
      </x:c>
      <x:c r="D60" s="276" t="s">
        <x:v>6487</x:v>
      </x:c>
      <x:c r="E60" s="396" t="s">
        <x:v>7815</x:v>
      </x:c>
      <x:c r="F60" s="397" t="s">
        <x:v>4067</x:v>
      </x:c>
      <x:c r="G60" s="397">
        <x:v>1</x:v>
      </x:c>
      <x:c r="H60" s="240" t="s">
        <x:v>6487</x:v>
      </x:c>
    </x:row>
    <x:row r="61" spans="3:8">
      <x:c r="C61" s="443" t="s">
        <x:v>2375</x:v>
      </x:c>
      <x:c r="D61" s="276" t="s">
        <x:v>6487</x:v>
      </x:c>
      <x:c r="E61" s="241" t="s">
        <x:v>2375</x:v>
      </x:c>
      <x:c r="F61" s="240" t="s">
        <x:v>6089</x:v>
      </x:c>
      <x:c r="G61" s="240">
        <x:v>1</x:v>
      </x:c>
      <x:c r="H61" s="240" t="s">
        <x:v>6487</x:v>
      </x:c>
    </x:row>
    <x:row r="62" spans="3:8">
      <x:c r="C62" s="443" t="s">
        <x:v>1997</x:v>
      </x:c>
      <x:c r="D62" s="276" t="s">
        <x:v>6487</x:v>
      </x:c>
      <x:c r="E62" s="320" t="s">
        <x:v>1997</x:v>
      </x:c>
      <x:c r="F62" s="321" t="s">
        <x:v>4067</x:v>
      </x:c>
      <x:c r="G62" s="321">
        <x:v>1</x:v>
      </x:c>
      <x:c r="H62" s="240" t="s">
        <x:v>6487</x:v>
      </x:c>
    </x:row>
    <x:row r="63" spans="3:8">
      <x:c r="C63" s="443" t="s">
        <x:v>9248</x:v>
      </x:c>
      <x:c r="D63" s="276" t="s">
        <x:v>6487</x:v>
      </x:c>
      <x:c r="E63" s="396" t="s">
        <x:v>12671</x:v>
      </x:c>
      <x:c r="F63" s="397" t="s">
        <x:v>4027</x:v>
      </x:c>
      <x:c r="G63" s="397">
        <x:v>1</x:v>
      </x:c>
      <x:c r="H63" s="240" t="s">
        <x:v>6487</x:v>
      </x:c>
    </x:row>
    <x:row r="64" spans="3:8">
      <x:c r="C64" s="443" t="s">
        <x:v>6198</x:v>
      </x:c>
      <x:c r="D64" s="276" t="s">
        <x:v>6487</x:v>
      </x:c>
      <x:c r="E64" s="241" t="s">
        <x:v>6198</x:v>
      </x:c>
      <x:c r="F64" s="240" t="s">
        <x:v>4067</x:v>
      </x:c>
      <x:c r="G64" s="240">
        <x:v>1</x:v>
      </x:c>
      <x:c r="H64" s="240" t="s">
        <x:v>6487</x:v>
      </x:c>
    </x:row>
    <x:row r="65" spans="3:8">
      <x:c r="C65" s="443" t="s">
        <x:v>4405</x:v>
      </x:c>
      <x:c r="D65" s="276" t="s">
        <x:v>6487</x:v>
      </x:c>
      <x:c r="E65" s="320" t="s">
        <x:v>4405</x:v>
      </x:c>
      <x:c r="F65" s="321" t="s">
        <x:v>4067</x:v>
      </x:c>
      <x:c r="G65" s="321">
        <x:v>1</x:v>
      </x:c>
      <x:c r="H65" s="240" t="s">
        <x:v>6487</x:v>
      </x:c>
    </x:row>
    <x:row r="66" spans="5:9">
      <x:c r="E66" s="241" t="s">
        <x:v>12362</x:v>
      </x:c>
      <x:c r="F66" s="240" t="s">
        <x:v>4007</x:v>
      </x:c>
      <x:c r="G66" s="240">
        <x:v>1</x:v>
      </x:c>
      <x:c r="H66" s="240" t="s">
        <x:v>6487</x:v>
      </x:c>
      <x:c r="I66" s="219" t="s">
        <x:v>6367</x:v>
      </x:c>
    </x:row>
    <x:row r="67" spans="5:9">
      <x:c r="E67" s="241" t="s">
        <x:v>1989</x:v>
      </x:c>
      <x:c r="F67" s="240" t="s">
        <x:v>6089</x:v>
      </x:c>
      <x:c r="G67" s="240">
        <x:v>1</x:v>
      </x:c>
      <x:c r="H67" s="240" t="s">
        <x:v>6487</x:v>
      </x:c>
      <x:c r="I67" s="219" t="s">
        <x:v>6367</x:v>
      </x:c>
    </x:row>
    <x:row r="68" spans="1:8">
      <x:c r="A68" s="444">
        <x:v>45850</x:v>
      </x:c>
      <x:c r="B68" s="276" t="s">
        <x:v>10312</x:v>
      </x:c>
      <x:c r="C68" s="443" t="s">
        <x:v>6130</x:v>
      </x:c>
      <x:c r="D68" s="276" t="s">
        <x:v>6487</x:v>
      </x:c>
      <x:c r="E68" s="241" t="s">
        <x:v>6130</x:v>
      </x:c>
      <x:c r="F68" s="240" t="s">
        <x:v>6089</x:v>
      </x:c>
      <x:c r="G68" s="240">
        <x:v>1</x:v>
      </x:c>
      <x:c r="H68" s="240" t="s">
        <x:v>6487</x:v>
      </x:c>
    </x:row>
    <x:row r="69" spans="3:8">
      <x:c r="C69" s="443" t="s">
        <x:v>12419</x:v>
      </x:c>
      <x:c r="D69" s="276" t="s">
        <x:v>10339</x:v>
      </x:c>
      <x:c r="E69" s="396" t="s">
        <x:v>12204</x:v>
      </x:c>
      <x:c r="F69" s="397" t="s">
        <x:v>4027</x:v>
      </x:c>
      <x:c r="G69" s="397">
        <x:v>1</x:v>
      </x:c>
      <x:c r="H69" s="240" t="s">
        <x:v>6487</x:v>
      </x:c>
    </x:row>
    <x:row r="70" spans="3:8">
      <x:c r="C70" s="443" t="s">
        <x:v>9180</x:v>
      </x:c>
      <x:c r="D70" s="276" t="s">
        <x:v>10339</x:v>
      </x:c>
      <x:c r="E70" s="241" t="s">
        <x:v>9180</x:v>
      </x:c>
      <x:c r="F70" s="240" t="s">
        <x:v>6089</x:v>
      </x:c>
      <x:c r="G70" s="240">
        <x:v>1</x:v>
      </x:c>
      <x:c r="H70" s="240" t="s">
        <x:v>10339</x:v>
      </x:c>
    </x:row>
    <x:row r="71" spans="3:8">
      <x:c r="C71" s="443" t="s">
        <x:v>2348</x:v>
      </x:c>
      <x:c r="D71" s="276" t="s">
        <x:v>10339</x:v>
      </x:c>
      <x:c r="E71" s="396" t="s">
        <x:v>5446</x:v>
      </x:c>
      <x:c r="F71" s="397" t="s">
        <x:v>4067</x:v>
      </x:c>
      <x:c r="G71" s="397">
        <x:v>1</x:v>
      </x:c>
      <x:c r="H71" s="240" t="s">
        <x:v>10339</x:v>
      </x:c>
    </x:row>
    <x:row r="72" spans="3:8">
      <x:c r="C72" s="443" t="s">
        <x:v>11480</x:v>
      </x:c>
      <x:c r="D72" s="276" t="s">
        <x:v>400</x:v>
      </x:c>
      <x:c r="E72" s="396" t="s">
        <x:v>2508</x:v>
      </x:c>
      <x:c r="F72" s="397" t="s">
        <x:v>4007</x:v>
      </x:c>
      <x:c r="G72" s="397">
        <x:v>1</x:v>
      </x:c>
      <x:c r="H72" s="240" t="s">
        <x:v>6487</x:v>
      </x:c>
    </x:row>
    <x:row r="73" spans="3:8">
      <x:c r="C73" s="443" t="s">
        <x:v>8122</x:v>
      </x:c>
      <x:c r="D73" s="276" t="s">
        <x:v>10339</x:v>
      </x:c>
      <x:c r="E73" s="396" t="s">
        <x:v>5531</x:v>
      </x:c>
      <x:c r="F73" s="397" t="s">
        <x:v>4067</x:v>
      </x:c>
      <x:c r="G73" s="397">
        <x:v>1</x:v>
      </x:c>
      <x:c r="H73" s="240" t="s">
        <x:v>10339</x:v>
      </x:c>
    </x:row>
    <x:row r="74" spans="3:8">
      <x:c r="C74" s="443" t="s">
        <x:v>2603</x:v>
      </x:c>
      <x:c r="D74" s="276" t="s">
        <x:v>400</x:v>
      </x:c>
      <x:c r="E74" s="396" t="s">
        <x:v>12431</x:v>
      </x:c>
      <x:c r="F74" s="397" t="s">
        <x:v>4067</x:v>
      </x:c>
      <x:c r="G74" s="397">
        <x:v>1</x:v>
      </x:c>
      <x:c r="H74" s="240" t="s">
        <x:v>6487</x:v>
      </x:c>
    </x:row>
    <x:row r="75" spans="3:8">
      <x:c r="C75" s="443" t="s">
        <x:v>8079</x:v>
      </x:c>
      <x:c r="D75" s="276" t="s">
        <x:v>6487</x:v>
      </x:c>
      <x:c r="E75" s="396" t="s">
        <x:v>12406</x:v>
      </x:c>
      <x:c r="F75" s="397" t="s">
        <x:v>4067</x:v>
      </x:c>
      <x:c r="G75" s="397">
        <x:v>1</x:v>
      </x:c>
      <x:c r="H75" s="240" t="s">
        <x:v>6487</x:v>
      </x:c>
    </x:row>
    <x:row r="76" spans="3:8">
      <x:c r="C76" s="443" t="s">
        <x:v>8973</x:v>
      </x:c>
      <x:c r="D76" s="276" t="s">
        <x:v>6487</x:v>
      </x:c>
      <x:c r="E76" s="241" t="s">
        <x:v>8973</x:v>
      </x:c>
      <x:c r="F76" s="240" t="s">
        <x:v>4067</x:v>
      </x:c>
      <x:c r="G76" s="240">
        <x:v>1</x:v>
      </x:c>
      <x:c r="H76" s="240" t="s">
        <x:v>6487</x:v>
      </x:c>
    </x:row>
    <x:row r="77" spans="3:8">
      <x:c r="C77" s="443" t="s">
        <x:v>7759</x:v>
      </x:c>
      <x:c r="D77" s="276" t="s">
        <x:v>10339</x:v>
      </x:c>
      <x:c r="E77" s="396" t="s">
        <x:v>12592</x:v>
      </x:c>
      <x:c r="F77" s="397" t="s">
        <x:v>4067</x:v>
      </x:c>
      <x:c r="G77" s="397">
        <x:v>1</x:v>
      </x:c>
      <x:c r="H77" s="240" t="s">
        <x:v>10339</x:v>
      </x:c>
    </x:row>
    <x:row r="78" spans="3:8">
      <x:c r="C78" s="443" t="s">
        <x:v>6113</x:v>
      </x:c>
      <x:c r="D78" s="276" t="s">
        <x:v>10339</x:v>
      </x:c>
      <x:c r="E78" s="366" t="s">
        <x:v>6113</x:v>
      </x:c>
      <x:c r="F78" s="367" t="s">
        <x:v>4007</x:v>
      </x:c>
      <x:c r="G78" s="367">
        <x:v>1</x:v>
      </x:c>
      <x:c r="H78" s="240" t="s">
        <x:v>10339</x:v>
      </x:c>
    </x:row>
    <x:row r="79" spans="5:8">
      <x:c r="E79" s="241" t="s">
        <x:v>6125</x:v>
      </x:c>
      <x:c r="F79" s="240" t="s">
        <x:v>4027</x:v>
      </x:c>
      <x:c r="G79" s="240">
        <x:v>1</x:v>
      </x:c>
      <x:c r="H79" s="240" t="s">
        <x:v>10339</x:v>
      </x:c>
    </x:row>
    <x:row r="80" spans="1:8">
      <x:c r="A80" s="444">
        <x:v>45851</x:v>
      </x:c>
      <x:c r="B80" s="276" t="s">
        <x:v>10367</x:v>
      </x:c>
      <x:c r="C80" s="443" t="s">
        <x:v>4579</x:v>
      </x:c>
      <x:c r="D80" s="276" t="s">
        <x:v>6487</x:v>
      </x:c>
      <x:c r="E80" s="453" t="s">
        <x:v>4579</x:v>
      </x:c>
      <x:c r="F80" s="454" t="s">
        <x:v>6097</x:v>
      </x:c>
      <x:c r="G80" s="454">
        <x:v>1</x:v>
      </x:c>
      <x:c r="H80" s="240" t="s">
        <x:v>6487</x:v>
      </x:c>
    </x:row>
    <x:row r="81" spans="3:8">
      <x:c r="C81" s="443" t="s">
        <x:v>4413</x:v>
      </x:c>
      <x:c r="D81" s="276" t="s">
        <x:v>6487</x:v>
      </x:c>
      <x:c r="E81" s="241" t="s">
        <x:v>4413</x:v>
      </x:c>
      <x:c r="F81" s="240" t="s">
        <x:v>4007</x:v>
      </x:c>
      <x:c r="G81" s="240">
        <x:v>1</x:v>
      </x:c>
      <x:c r="H81" s="240" t="s">
        <x:v>6487</x:v>
      </x:c>
    </x:row>
    <x:row r="82" spans="3:8">
      <x:c r="C82" s="443" t="s">
        <x:v>9169</x:v>
      </x:c>
      <x:c r="D82" s="276" t="s">
        <x:v>6487</x:v>
      </x:c>
      <x:c r="E82" s="453" t="s">
        <x:v>9169</x:v>
      </x:c>
      <x:c r="F82" s="454" t="s">
        <x:v>4067</x:v>
      </x:c>
      <x:c r="G82" s="454">
        <x:v>1</x:v>
      </x:c>
      <x:c r="H82" s="240" t="s">
        <x:v>6487</x:v>
      </x:c>
    </x:row>
    <x:row r="83" spans="3:8">
      <x:c r="C83" s="443" t="s">
        <x:v>11459</x:v>
      </x:c>
      <x:c r="D83" s="276" t="s">
        <x:v>6487</x:v>
      </x:c>
      <x:c r="E83" s="241" t="s">
        <x:v>11459</x:v>
      </x:c>
      <x:c r="F83" s="240" t="s">
        <x:v>6097</x:v>
      </x:c>
      <x:c r="G83" s="240">
        <x:v>1</x:v>
      </x:c>
      <x:c r="H83" s="240" t="s">
        <x:v>6487</x:v>
      </x:c>
    </x:row>
    <x:row r="84" spans="3:8">
      <x:c r="C84" s="443" t="s">
        <x:v>6085</x:v>
      </x:c>
      <x:c r="D84" s="276" t="s">
        <x:v>6487</x:v>
      </x:c>
      <x:c r="E84" s="241" t="s">
        <x:v>6085</x:v>
      </x:c>
      <x:c r="F84" s="240" t="s">
        <x:v>4027</x:v>
      </x:c>
      <x:c r="G84" s="240">
        <x:v>1</x:v>
      </x:c>
      <x:c r="H84" s="240" t="s">
        <x:v>6487</x:v>
      </x:c>
    </x:row>
    <x:row r="85" spans="3:8">
      <x:c r="C85" s="443" t="s">
        <x:v>2501</x:v>
      </x:c>
      <x:c r="D85" s="276" t="s">
        <x:v>6487</x:v>
      </x:c>
      <x:c r="E85" s="396" t="s">
        <x:v>7825</x:v>
      </x:c>
      <x:c r="F85" s="397" t="s">
        <x:v>6089</x:v>
      </x:c>
      <x:c r="G85" s="397">
        <x:v>1</x:v>
      </x:c>
      <x:c r="H85" s="240" t="s">
        <x:v>6487</x:v>
      </x:c>
    </x:row>
    <x:row r="86" spans="3:8">
      <x:c r="C86" s="443" t="s">
        <x:v>8384</x:v>
      </x:c>
      <x:c r="D86" s="276" t="s">
        <x:v>6487</x:v>
      </x:c>
      <x:c r="E86" s="241" t="s">
        <x:v>8384</x:v>
      </x:c>
      <x:c r="F86" s="240" t="s">
        <x:v>6097</x:v>
      </x:c>
      <x:c r="G86" s="240">
        <x:v>1</x:v>
      </x:c>
      <x:c r="H86" s="240" t="s">
        <x:v>6487</x:v>
      </x:c>
    </x:row>
    <x:row r="87" spans="3:8">
      <x:c r="C87" s="443" t="s">
        <x:v>6320</x:v>
      </x:c>
      <x:c r="D87" s="276" t="s">
        <x:v>6487</x:v>
      </x:c>
      <x:c r="E87" s="320" t="s">
        <x:v>6320</x:v>
      </x:c>
      <x:c r="F87" s="321" t="s">
        <x:v>6097</x:v>
      </x:c>
      <x:c r="G87" s="321">
        <x:v>1</x:v>
      </x:c>
      <x:c r="H87" s="240" t="s">
        <x:v>6487</x:v>
      </x:c>
    </x:row>
    <x:row r="88" spans="3:8">
      <x:c r="C88" s="443" t="s">
        <x:v>6302</x:v>
      </x:c>
      <x:c r="D88" s="276" t="s">
        <x:v>10339</x:v>
      </x:c>
      <x:c r="E88" s="453" t="s">
        <x:v>6302</x:v>
      </x:c>
      <x:c r="F88" s="454" t="s">
        <x:v>6089</x:v>
      </x:c>
      <x:c r="G88" s="454">
        <x:v>1</x:v>
      </x:c>
      <x:c r="H88" s="240" t="s">
        <x:v>10339</x:v>
      </x:c>
    </x:row>
    <x:row r="89" spans="5:9">
      <x:c r="E89" s="241" t="s">
        <x:v>9016</x:v>
      </x:c>
      <x:c r="F89" s="240" t="s">
        <x:v>4007</x:v>
      </x:c>
      <x:c r="G89" s="240">
        <x:v>1</x:v>
      </x:c>
      <x:c r="H89" s="240" t="s">
        <x:v>6487</x:v>
      </x:c>
      <x:c r="I89" s="218" t="s">
        <x:v>6367</x:v>
      </x:c>
    </x:row>
    <x:row r="90" spans="1:8">
      <x:c r="A90" s="444">
        <x:v>45852</x:v>
      </x:c>
      <x:c r="B90" s="276" t="s">
        <x:v>10315</x:v>
      </x:c>
      <x:c r="C90" s="443" t="s">
        <x:v>4541</x:v>
      </x:c>
      <x:c r="D90" s="276" t="s">
        <x:v>6487</x:v>
      </x:c>
      <x:c r="E90" s="453" t="s">
        <x:v>4541</x:v>
      </x:c>
      <x:c r="F90" s="454" t="s">
        <x:v>4027</x:v>
      </x:c>
      <x:c r="G90" s="454">
        <x:v>1</x:v>
      </x:c>
      <x:c r="H90" s="240" t="s">
        <x:v>6487</x:v>
      </x:c>
    </x:row>
    <x:row r="91" spans="3:8">
      <x:c r="C91" s="443" t="s">
        <x:v>6219</x:v>
      </x:c>
      <x:c r="D91" s="276" t="s">
        <x:v>10339</x:v>
      </x:c>
      <x:c r="E91" s="241">
        <x:v>2505070311</x:v>
      </x:c>
      <x:c r="F91" s="240" t="s">
        <x:v>4007</x:v>
      </x:c>
      <x:c r="G91" s="240">
        <x:v>2</x:v>
      </x:c>
      <x:c r="H91" s="240" t="s">
        <x:v>338</x:v>
      </x:c>
    </x:row>
    <x:row r="92" spans="3:8">
      <x:c r="C92" s="443" t="s">
        <x:v>9128</x:v>
      </x:c>
      <x:c r="D92" s="276" t="s">
        <x:v>6487</x:v>
      </x:c>
      <x:c r="E92" s="241">
        <x:v>2505070312</x:v>
      </x:c>
      <x:c r="F92" s="240" t="s">
        <x:v>4007</x:v>
      </x:c>
      <x:c r="G92" s="240">
        <x:v>1</x:v>
      </x:c>
      <x:c r="H92" s="240" t="s">
        <x:v>190</x:v>
      </x:c>
    </x:row>
    <x:row r="93" spans="3:8">
      <x:c r="C93" s="443" t="s">
        <x:v>9085</x:v>
      </x:c>
      <x:c r="D93" s="276" t="s">
        <x:v>10339</x:v>
      </x:c>
      <x:c r="E93" s="241">
        <x:v>2505070313</x:v>
      </x:c>
      <x:c r="F93" s="240" t="s">
        <x:v>4007</x:v>
      </x:c>
      <x:c r="G93" s="240">
        <x:v>1</x:v>
      </x:c>
      <x:c r="H93" s="240" t="s">
        <x:v>338</x:v>
      </x:c>
    </x:row>
    <x:row r="94" spans="3:8">
      <x:c r="C94" s="443" t="s">
        <x:v>11206</x:v>
      </x:c>
      <x:c r="D94" s="276" t="s">
        <x:v>6487</x:v>
      </x:c>
      <x:c r="E94" s="300" t="s">
        <x:v>8114</x:v>
      </x:c>
      <x:c r="F94" s="301" t="s">
        <x:v>4007</x:v>
      </x:c>
      <x:c r="G94" s="301">
        <x:v>1</x:v>
      </x:c>
      <x:c r="H94" s="240" t="s">
        <x:v>6487</x:v>
      </x:c>
    </x:row>
    <x:row r="95" spans="3:8">
      <x:c r="C95" s="443" t="s">
        <x:v>7868</x:v>
      </x:c>
      <x:c r="D95" s="276" t="s">
        <x:v>6487</x:v>
      </x:c>
      <x:c r="E95" s="300" t="s">
        <x:v>2228</x:v>
      </x:c>
      <x:c r="F95" s="301" t="s">
        <x:v>6089</x:v>
      </x:c>
      <x:c r="G95" s="301">
        <x:v>1</x:v>
      </x:c>
      <x:c r="H95" s="240" t="s">
        <x:v>6487</x:v>
      </x:c>
    </x:row>
    <x:row r="96" spans="3:8">
      <x:c r="C96" s="443" t="s">
        <x:v>2024</x:v>
      </x:c>
      <x:c r="D96" s="276" t="s">
        <x:v>10339</x:v>
      </x:c>
      <x:c r="E96" s="453" t="s">
        <x:v>2024</x:v>
      </x:c>
      <x:c r="F96" s="454" t="s">
        <x:v>6089</x:v>
      </x:c>
      <x:c r="G96" s="454">
        <x:v>1</x:v>
      </x:c>
      <x:c r="H96" s="240" t="s">
        <x:v>10339</x:v>
      </x:c>
    </x:row>
    <x:row r="97" spans="3:8">
      <x:c r="C97" s="443" t="s">
        <x:v>8384</x:v>
      </x:c>
      <x:c r="D97" s="276" t="s">
        <x:v>10339</x:v>
      </x:c>
      <x:c r="E97" s="241" t="s">
        <x:v>8384</x:v>
      </x:c>
      <x:c r="F97" s="240" t="s">
        <x:v>6097</x:v>
      </x:c>
      <x:c r="G97" s="240">
        <x:v>1</x:v>
      </x:c>
      <x:c r="H97" s="240" t="s">
        <x:v>10339</x:v>
      </x:c>
    </x:row>
    <x:row r="98" spans="5:8">
      <x:c r="E98" s="241">
        <x:v>2507050501</x:v>
      </x:c>
      <x:c r="F98" s="240" t="s">
        <x:v>4061</x:v>
      </x:c>
      <x:c r="G98" s="240">
        <x:v>4</x:v>
      </x:c>
      <x:c r="H98" s="240" t="s">
        <x:v>338</x:v>
      </x:c>
    </x:row>
    <x:row r="99" spans="5:8">
      <x:c r="E99" s="241">
        <x:v>2505060315</x:v>
      </x:c>
      <x:c r="F99" s="240" t="s">
        <x:v>4007</x:v>
      </x:c>
      <x:c r="G99" s="240">
        <x:v>1</x:v>
      </x:c>
      <x:c r="H99" s="240" t="s">
        <x:v>338</x:v>
      </x:c>
    </x:row>
    <x:row r="100" spans="5:8">
      <x:c r="E100" s="241">
        <x:v>2504130103</x:v>
      </x:c>
      <x:c r="F100" s="240" t="s">
        <x:v>4067</x:v>
      </x:c>
      <x:c r="G100" s="240">
        <x:v>1</x:v>
      </x:c>
      <x:c r="H100" s="240" t="s">
        <x:v>5808</x:v>
      </x:c>
    </x:row>
    <x:row r="101" spans="1:8">
      <x:c r="A101" s="444">
        <x:v>45853</x:v>
      </x:c>
      <x:c r="B101" s="276" t="s">
        <x:v>10377</x:v>
      </x:c>
      <x:c r="C101" s="443" t="s">
        <x:v>9321</x:v>
      </x:c>
      <x:c r="D101" s="276" t="s">
        <x:v>10339</x:v>
      </x:c>
      <x:c r="E101" s="455" t="s">
        <x:v>9321</x:v>
      </x:c>
      <x:c r="F101" s="456" t="s">
        <x:v>4027</x:v>
      </x:c>
      <x:c r="G101" s="456">
        <x:v>1</x:v>
      </x:c>
      <x:c r="H101" s="240" t="s">
        <x:v>10339</x:v>
      </x:c>
    </x:row>
    <x:row r="102" spans="3:8">
      <x:c r="C102" s="443" t="s">
        <x:v>8533</x:v>
      </x:c>
      <x:c r="D102" s="276" t="s">
        <x:v>6487</x:v>
      </x:c>
      <x:c r="E102" s="241" t="s">
        <x:v>8533</x:v>
      </x:c>
      <x:c r="F102" s="240" t="s">
        <x:v>4067</x:v>
      </x:c>
      <x:c r="G102" s="240">
        <x:v>1</x:v>
      </x:c>
      <x:c r="H102" s="240" t="s">
        <x:v>6487</x:v>
      </x:c>
    </x:row>
    <x:row r="103" spans="1:8">
      <x:c r="A103" s="444">
        <x:v>45854</x:v>
      </x:c>
      <x:c r="B103" s="276" t="s">
        <x:v>10352</x:v>
      </x:c>
      <x:c r="C103" s="443" t="s">
        <x:v>2202</x:v>
      </x:c>
      <x:c r="D103" s="276" t="s">
        <x:v>6487</x:v>
      </x:c>
      <x:c r="E103" s="455" t="s">
        <x:v>7852</x:v>
      </x:c>
      <x:c r="F103" s="456" t="s">
        <x:v>4007</x:v>
      </x:c>
      <x:c r="G103" s="456">
        <x:v>1</x:v>
      </x:c>
      <x:c r="H103" s="240" t="s">
        <x:v>6487</x:v>
      </x:c>
    </x:row>
    <x:row r="104" spans="3:8">
      <x:c r="C104" s="443" t="s">
        <x:v>12358</x:v>
      </x:c>
      <x:c r="D104" s="276" t="s">
        <x:v>10339</x:v>
      </x:c>
      <x:c r="E104" s="455" t="s">
        <x:v>7783</x:v>
      </x:c>
      <x:c r="F104" s="456" t="s">
        <x:v>4027</x:v>
      </x:c>
      <x:c r="G104" s="456">
        <x:v>1</x:v>
      </x:c>
      <x:c r="H104" s="240" t="s">
        <x:v>10339</x:v>
      </x:c>
    </x:row>
    <x:row r="105" spans="5:9">
      <x:c r="E105" s="366" t="s">
        <x:v>8993</x:v>
      </x:c>
      <x:c r="F105" s="367" t="s">
        <x:v>6097</x:v>
      </x:c>
      <x:c r="G105" s="367">
        <x:v>1</x:v>
      </x:c>
      <x:c r="H105" s="240" t="s">
        <x:v>6487</x:v>
      </x:c>
      <x:c r="I105" s="217" t="s">
        <x:v>282</x:v>
      </x:c>
    </x:row>
    <x:row r="106" spans="1:8">
      <x:c r="A106" s="444">
        <x:v>45855</x:v>
      </x:c>
      <x:c r="B106" s="276" t="s">
        <x:v>10335</x:v>
      </x:c>
      <x:c r="C106" s="443" t="s">
        <x:v>4368</x:v>
      </x:c>
      <x:c r="D106" s="276" t="s">
        <x:v>10339</x:v>
      </x:c>
      <x:c r="E106" s="241" t="s">
        <x:v>4368</x:v>
      </x:c>
      <x:c r="F106" s="240" t="s">
        <x:v>4027</x:v>
      </x:c>
      <x:c r="G106" s="240">
        <x:v>1</x:v>
      </x:c>
      <x:c r="H106" s="240" t="s">
        <x:v>10339</x:v>
      </x:c>
    </x:row>
    <x:row r="107" spans="3:8">
      <x:c r="C107" s="443" t="s">
        <x:v>4427</x:v>
      </x:c>
      <x:c r="D107" s="276" t="s">
        <x:v>6487</x:v>
      </x:c>
      <x:c r="E107" s="455" t="s">
        <x:v>4427</x:v>
      </x:c>
      <x:c r="F107" s="456" t="s">
        <x:v>6089</x:v>
      </x:c>
      <x:c r="G107" s="456">
        <x:v>2</x:v>
      </x:c>
      <x:c r="H107" s="240" t="s">
        <x:v>10339</x:v>
      </x:c>
    </x:row>
    <x:row r="108" spans="3:8">
      <x:c r="C108" s="443" t="s">
        <x:v>6084</x:v>
      </x:c>
      <x:c r="D108" s="276" t="s">
        <x:v>10339</x:v>
      </x:c>
      <x:c r="E108" s="241" t="s">
        <x:v>6084</x:v>
      </x:c>
      <x:c r="F108" s="240" t="s">
        <x:v>4067</x:v>
      </x:c>
      <x:c r="G108" s="240">
        <x:v>1</x:v>
      </x:c>
      <x:c r="H108" s="240" t="s">
        <x:v>10339</x:v>
      </x:c>
    </x:row>
    <x:row r="109" spans="3:8">
      <x:c r="C109" s="443" t="s">
        <x:v>8978</x:v>
      </x:c>
      <x:c r="D109" s="276" t="s">
        <x:v>10339</x:v>
      </x:c>
      <x:c r="E109" s="241" t="s">
        <x:v>8978</x:v>
      </x:c>
      <x:c r="F109" s="240" t="s">
        <x:v>6089</x:v>
      </x:c>
      <x:c r="G109" s="240">
        <x:v>1</x:v>
      </x:c>
      <x:c r="H109" s="240" t="s">
        <x:v>10339</x:v>
      </x:c>
    </x:row>
    <x:row r="110" spans="3:8">
      <x:c r="C110" s="443" t="s">
        <x:v>9292</x:v>
      </x:c>
      <x:c r="D110" s="276" t="s">
        <x:v>10339</x:v>
      </x:c>
      <x:c r="E110" s="241" t="s">
        <x:v>9292</x:v>
      </x:c>
      <x:c r="F110" s="240" t="s">
        <x:v>6089</x:v>
      </x:c>
      <x:c r="G110" s="240">
        <x:v>1</x:v>
      </x:c>
      <x:c r="H110" s="240" t="s">
        <x:v>10339</x:v>
      </x:c>
    </x:row>
    <x:row r="111" spans="3:8">
      <x:c r="C111" s="443" t="s">
        <x:v>11459</x:v>
      </x:c>
      <x:c r="D111" s="276" t="s">
        <x:v>10339</x:v>
      </x:c>
      <x:c r="E111" s="241" t="s">
        <x:v>11459</x:v>
      </x:c>
      <x:c r="F111" s="240" t="s">
        <x:v>6097</x:v>
      </x:c>
      <x:c r="G111" s="240">
        <x:v>1</x:v>
      </x:c>
      <x:c r="H111" s="240" t="s">
        <x:v>10339</x:v>
      </x:c>
    </x:row>
    <x:row r="112" spans="3:8">
      <x:c r="C112" s="443" t="s">
        <x:v>6254</x:v>
      </x:c>
      <x:c r="D112" s="276" t="s">
        <x:v>6487</x:v>
      </x:c>
      <x:c r="E112" s="241" t="s">
        <x:v>6254</x:v>
      </x:c>
      <x:c r="F112" s="240" t="s">
        <x:v>4067</x:v>
      </x:c>
      <x:c r="G112" s="240">
        <x:v>1</x:v>
      </x:c>
      <x:c r="H112" s="240" t="s">
        <x:v>6487</x:v>
      </x:c>
    </x:row>
    <x:row r="113" spans="3:8">
      <x:c r="C113" s="443" t="s">
        <x:v>2375</x:v>
      </x:c>
      <x:c r="D113" s="276" t="s">
        <x:v>10339</x:v>
      </x:c>
      <x:c r="E113" s="241" t="s">
        <x:v>2375</x:v>
      </x:c>
      <x:c r="F113" s="240" t="s">
        <x:v>6089</x:v>
      </x:c>
      <x:c r="G113" s="240">
        <x:v>1</x:v>
      </x:c>
      <x:c r="H113" s="240" t="s">
        <x:v>10339</x:v>
      </x:c>
    </x:row>
    <x:row r="114" spans="3:8">
      <x:c r="C114" s="443" t="s">
        <x:v>2619</x:v>
      </x:c>
      <x:c r="D114" s="276" t="s">
        <x:v>6487</x:v>
      </x:c>
      <x:c r="E114" s="455" t="s">
        <x:v>8355</x:v>
      </x:c>
      <x:c r="F114" s="456" t="s">
        <x:v>4027</x:v>
      </x:c>
      <x:c r="G114" s="456">
        <x:v>1</x:v>
      </x:c>
      <x:c r="H114" s="240" t="s">
        <x:v>6487</x:v>
      </x:c>
    </x:row>
    <x:row r="115" spans="3:8">
      <x:c r="C115" s="443" t="s">
        <x:v>6313</x:v>
      </x:c>
      <x:c r="D115" s="276" t="s">
        <x:v>10339</x:v>
      </x:c>
      <x:c r="E115" s="241" t="s">
        <x:v>6313</x:v>
      </x:c>
      <x:c r="F115" s="240" t="s">
        <x:v>4067</x:v>
      </x:c>
      <x:c r="G115" s="240">
        <x:v>1</x:v>
      </x:c>
      <x:c r="H115" s="240" t="s">
        <x:v>10339</x:v>
      </x:c>
    </x:row>
    <x:row r="116" spans="3:8">
      <x:c r="C116" s="443" t="s">
        <x:v>6320</x:v>
      </x:c>
      <x:c r="D116" s="276" t="s">
        <x:v>10339</x:v>
      </x:c>
      <x:c r="E116" s="320" t="s">
        <x:v>6320</x:v>
      </x:c>
      <x:c r="F116" s="321" t="s">
        <x:v>6097</x:v>
      </x:c>
      <x:c r="G116" s="321">
        <x:v>1</x:v>
      </x:c>
      <x:c r="H116" s="240" t="s">
        <x:v>10339</x:v>
      </x:c>
    </x:row>
    <x:row r="117" spans="1:8">
      <x:c r="A117" s="444">
        <x:v>45856</x:v>
      </x:c>
      <x:c r="B117" s="276" t="s">
        <x:v>10292</x:v>
      </x:c>
      <x:c r="C117" s="443" t="s">
        <x:v>7849</x:v>
      </x:c>
      <x:c r="D117" s="276" t="s">
        <x:v>6487</x:v>
      </x:c>
      <x:c r="E117" s="402" t="s">
        <x:v>7921</x:v>
      </x:c>
      <x:c r="F117" s="403" t="s">
        <x:v>6097</x:v>
      </x:c>
      <x:c r="G117" s="403">
        <x:v>1</x:v>
      </x:c>
      <x:c r="H117" s="240" t="s">
        <x:v>6487</x:v>
      </x:c>
    </x:row>
    <x:row r="118" spans="3:8">
      <x:c r="C118" s="443" t="s">
        <x:v>6303</x:v>
      </x:c>
      <x:c r="D118" s="276" t="s">
        <x:v>10339</x:v>
      </x:c>
      <x:c r="E118" s="241" t="s">
        <x:v>6303</x:v>
      </x:c>
      <x:c r="F118" s="240" t="s">
        <x:v>6089</x:v>
      </x:c>
      <x:c r="G118" s="240">
        <x:v>1</x:v>
      </x:c>
      <x:c r="H118" s="240" t="s">
        <x:v>10339</x:v>
      </x:c>
    </x:row>
    <x:row r="119" spans="3:8">
      <x:c r="C119" s="443" t="s">
        <x:v>7519</x:v>
      </x:c>
      <x:c r="D119" s="276" t="s">
        <x:v>10339</x:v>
      </x:c>
      <x:c r="E119" s="402" t="s">
        <x:v>5799</x:v>
      </x:c>
      <x:c r="F119" s="403" t="s">
        <x:v>139</x:v>
      </x:c>
      <x:c r="G119" s="403">
        <x:v>1</x:v>
      </x:c>
      <x:c r="H119" s="240" t="s">
        <x:v>10339</x:v>
      </x:c>
    </x:row>
    <x:row r="120" spans="1:8">
      <x:c r="A120" s="444">
        <x:v>45857</x:v>
      </x:c>
      <x:c r="B120" s="276" t="s">
        <x:v>10312</x:v>
      </x:c>
      <x:c r="C120" s="443" t="s">
        <x:v>1978</x:v>
      </x:c>
      <x:c r="D120" s="276" t="s">
        <x:v>6487</x:v>
      </x:c>
      <x:c r="E120" s="408" t="s">
        <x:v>1978</x:v>
      </x:c>
      <x:c r="F120" s="409" t="s">
        <x:v>4027</x:v>
      </x:c>
      <x:c r="G120" s="409">
        <x:v>1</x:v>
      </x:c>
      <x:c r="H120" s="240" t="s">
        <x:v>6487</x:v>
      </x:c>
    </x:row>
    <x:row r="121" spans="3:8">
      <x:c r="C121" s="443" t="s">
        <x:v>2389</x:v>
      </x:c>
      <x:c r="D121" s="276" t="s">
        <x:v>10339</x:v>
      </x:c>
      <x:c r="E121" s="402" t="s">
        <x:v>5551</x:v>
      </x:c>
      <x:c r="F121" s="403" t="s">
        <x:v>4067</x:v>
      </x:c>
      <x:c r="G121" s="403">
        <x:v>1</x:v>
      </x:c>
      <x:c r="H121" s="240" t="s">
        <x:v>10339</x:v>
      </x:c>
    </x:row>
    <x:row r="122" spans="3:8">
      <x:c r="C122" s="443" t="s">
        <x:v>11530</x:v>
      </x:c>
      <x:c r="D122" s="276" t="s">
        <x:v>10339</x:v>
      </x:c>
      <x:c r="E122" s="402" t="s">
        <x:v>2219</x:v>
      </x:c>
      <x:c r="F122" s="403" t="s">
        <x:v>4067</x:v>
      </x:c>
      <x:c r="G122" s="403">
        <x:v>1</x:v>
      </x:c>
      <x:c r="H122" s="240" t="s">
        <x:v>10339</x:v>
      </x:c>
    </x:row>
    <x:row r="123" spans="3:8">
      <x:c r="C123" s="443" t="s">
        <x:v>6213</x:v>
      </x:c>
      <x:c r="D123" s="276" t="s">
        <x:v>6487</x:v>
      </x:c>
      <x:c r="E123" s="241" t="s">
        <x:v>6213</x:v>
      </x:c>
      <x:c r="F123" s="240" t="s">
        <x:v>6097</x:v>
      </x:c>
      <x:c r="G123" s="240">
        <x:v>1</x:v>
      </x:c>
      <x:c r="H123" s="240" t="s">
        <x:v>6487</x:v>
      </x:c>
    </x:row>
    <x:row r="124" spans="3:8">
      <x:c r="C124" s="443" t="s">
        <x:v>2189</x:v>
      </x:c>
      <x:c r="D124" s="276" t="s">
        <x:v>6487</x:v>
      </x:c>
      <x:c r="E124" s="241" t="s">
        <x:v>7694</x:v>
      </x:c>
      <x:c r="F124" s="240" t="s">
        <x:v>6097</x:v>
      </x:c>
      <x:c r="G124" s="240">
        <x:v>1</x:v>
      </x:c>
      <x:c r="H124" s="240" t="s">
        <x:v>6487</x:v>
      </x:c>
    </x:row>
    <x:row r="125" spans="3:8">
      <x:c r="C125" s="443" t="s">
        <x:v>9066</x:v>
      </x:c>
      <x:c r="D125" s="276" t="s">
        <x:v>6487</x:v>
      </x:c>
      <x:c r="E125" s="408" t="s">
        <x:v>9066</x:v>
      </x:c>
      <x:c r="F125" s="409" t="s">
        <x:v>6097</x:v>
      </x:c>
      <x:c r="G125" s="409">
        <x:v>1</x:v>
      </x:c>
      <x:c r="H125" s="240" t="s">
        <x:v>6487</x:v>
      </x:c>
    </x:row>
    <x:row r="126" spans="3:8">
      <x:c r="C126" s="443" t="s">
        <x:v>9158</x:v>
      </x:c>
      <x:c r="D126" s="276" t="s">
        <x:v>10339</x:v>
      </x:c>
      <x:c r="E126" s="241" t="s">
        <x:v>9158</x:v>
      </x:c>
      <x:c r="F126" s="240" t="s">
        <x:v>4061</x:v>
      </x:c>
      <x:c r="G126" s="240">
        <x:v>1</x:v>
      </x:c>
      <x:c r="H126" s="240" t="s">
        <x:v>10339</x:v>
      </x:c>
    </x:row>
    <x:row r="127" spans="5:9">
      <x:c r="E127" s="241" t="s">
        <x:v>7487</x:v>
      </x:c>
      <x:c r="F127" s="240" t="s">
        <x:v>4067</x:v>
      </x:c>
      <x:c r="G127" s="240">
        <x:v>1</x:v>
      </x:c>
      <x:c r="H127" s="240" t="s">
        <x:v>6487</x:v>
      </x:c>
      <x:c r="I127" s="216" t="s">
        <x:v>6367</x:v>
      </x:c>
    </x:row>
    <x:row r="128" spans="5:8">
      <x:c r="E128" s="402" t="s">
        <x:v>2641</x:v>
      </x:c>
      <x:c r="F128" s="403" t="s">
        <x:v>4027</x:v>
      </x:c>
      <x:c r="G128" s="403">
        <x:v>1</x:v>
      </x:c>
      <x:c r="H128" s="240" t="s">
        <x:v>6487</x:v>
      </x:c>
    </x:row>
    <x:row r="129" spans="5:9">
      <x:c r="E129" s="402" t="s">
        <x:v>2641</x:v>
      </x:c>
      <x:c r="F129" s="403" t="s">
        <x:v>4027</x:v>
      </x:c>
      <x:c r="G129" s="403">
        <x:v>1</x:v>
      </x:c>
      <x:c r="H129" s="240" t="s">
        <x:v>10339</x:v>
      </x:c>
      <x:c r="I129" s="216" t="s">
        <x:v>6367</x:v>
      </x:c>
    </x:row>
    <x:row r="130" spans="1:8">
      <x:c r="A130" s="444">
        <x:v>45858</x:v>
      </x:c>
      <x:c r="B130" s="276" t="s">
        <x:v>10367</x:v>
      </x:c>
      <x:c r="C130" s="443" t="s">
        <x:v>2140</x:v>
      </x:c>
      <x:c r="D130" s="276" t="s">
        <x:v>10339</x:v>
      </x:c>
      <x:c r="E130" s="241" t="s">
        <x:v>2140</x:v>
      </x:c>
      <x:c r="F130" s="240" t="s">
        <x:v>6089</x:v>
      </x:c>
      <x:c r="G130" s="240">
        <x:v>1</x:v>
      </x:c>
      <x:c r="H130" s="240" t="s">
        <x:v>10339</x:v>
      </x:c>
    </x:row>
    <x:row r="131" spans="1:8">
      <x:c r="A131" s="444"/>
      <x:c r="C131" s="443" t="s">
        <x:v>2467</x:v>
      </x:c>
      <x:c r="D131" s="276" t="s">
        <x:v>10339</x:v>
      </x:c>
      <x:c r="E131" s="402" t="s">
        <x:v>5561</x:v>
      </x:c>
      <x:c r="F131" s="403" t="s">
        <x:v>4027</x:v>
      </x:c>
      <x:c r="G131" s="403">
        <x:v>1</x:v>
      </x:c>
      <x:c r="H131" s="240" t="s">
        <x:v>10339</x:v>
      </x:c>
    </x:row>
    <x:row r="132" spans="1:8">
      <x:c r="A132" s="444">
        <x:v>45860</x:v>
      </x:c>
      <x:c r="B132" s="276" t="s">
        <x:v>10377</x:v>
      </x:c>
      <x:c r="C132" s="443" t="s">
        <x:v>9145</x:v>
      </x:c>
      <x:c r="D132" s="276" t="s">
        <x:v>6487</x:v>
      </x:c>
      <x:c r="E132" s="408" t="s">
        <x:v>9145</x:v>
      </x:c>
      <x:c r="F132" s="409" t="s">
        <x:v>4067</x:v>
      </x:c>
      <x:c r="G132" s="409">
        <x:v>1</x:v>
      </x:c>
      <x:c r="H132" s="240" t="s">
        <x:v>6487</x:v>
      </x:c>
    </x:row>
    <x:row r="133" spans="3:8">
      <x:c r="C133" s="443" t="s">
        <x:v>6213</x:v>
      </x:c>
      <x:c r="D133" s="276" t="s">
        <x:v>10339</x:v>
      </x:c>
      <x:c r="E133" s="241" t="s">
        <x:v>6213</x:v>
      </x:c>
      <x:c r="F133" s="240" t="s">
        <x:v>6097</x:v>
      </x:c>
      <x:c r="G133" s="240">
        <x:v>1</x:v>
      </x:c>
      <x:c r="H133" s="240" t="s">
        <x:v>10339</x:v>
      </x:c>
    </x:row>
    <x:row r="134" spans="3:8">
      <x:c r="C134" s="443" t="s">
        <x:v>5611</x:v>
      </x:c>
      <x:c r="D134" s="276" t="s">
        <x:v>6487</x:v>
      </x:c>
      <x:c r="E134" s="402" t="s">
        <x:v>2544</x:v>
      </x:c>
      <x:c r="F134" s="403" t="s">
        <x:v>4067</x:v>
      </x:c>
      <x:c r="G134" s="403">
        <x:v>1</x:v>
      </x:c>
      <x:c r="H134" s="240" t="s">
        <x:v>6487</x:v>
      </x:c>
    </x:row>
    <x:row r="135" spans="3:8">
      <x:c r="C135" s="443" t="s">
        <x:v>9300</x:v>
      </x:c>
      <x:c r="D135" s="276" t="s">
        <x:v>10339</x:v>
      </x:c>
      <x:c r="E135" s="241" t="s">
        <x:v>9300</x:v>
      </x:c>
      <x:c r="F135" s="240" t="s">
        <x:v>4067</x:v>
      </x:c>
      <x:c r="G135" s="240">
        <x:v>1</x:v>
      </x:c>
      <x:c r="H135" s="240" t="s">
        <x:v>10339</x:v>
      </x:c>
    </x:row>
    <x:row r="136" spans="1:8">
      <x:c r="A136" s="444">
        <x:v>45861</x:v>
      </x:c>
      <x:c r="B136" s="276" t="s">
        <x:v>10352</x:v>
      </x:c>
      <x:c r="C136" s="443" t="s">
        <x:v>12640</x:v>
      </x:c>
      <x:c r="D136" s="276" t="s">
        <x:v>10339</x:v>
      </x:c>
      <x:c r="E136" s="402" t="s">
        <x:v>11490</x:v>
      </x:c>
      <x:c r="F136" s="403" t="s">
        <x:v>4067</x:v>
      </x:c>
      <x:c r="G136" s="403">
        <x:v>1</x:v>
      </x:c>
      <x:c r="H136" s="240" t="s">
        <x:v>10339</x:v>
      </x:c>
    </x:row>
    <x:row r="137" spans="3:8">
      <x:c r="C137" s="443" t="s">
        <x:v>11393</x:v>
      </x:c>
      <x:c r="D137" s="276" t="s">
        <x:v>6487</x:v>
      </x:c>
      <x:c r="E137" s="408" t="s">
        <x:v>2617</x:v>
      </x:c>
      <x:c r="F137" s="409" t="s">
        <x:v>4067</x:v>
      </x:c>
      <x:c r="G137" s="409">
        <x:v>1</x:v>
      </x:c>
      <x:c r="H137" s="240" t="s">
        <x:v>6487</x:v>
      </x:c>
    </x:row>
    <x:row r="138" spans="3:8">
      <x:c r="C138" s="443" t="s">
        <x:v>6160</x:v>
      </x:c>
      <x:c r="D138" s="276" t="s">
        <x:v>6487</x:v>
      </x:c>
      <x:c r="E138" s="241" t="s">
        <x:v>6160</x:v>
      </x:c>
      <x:c r="F138" s="240" t="s">
        <x:v>4027</x:v>
      </x:c>
      <x:c r="G138" s="240">
        <x:v>1</x:v>
      </x:c>
      <x:c r="H138" s="240" t="s">
        <x:v>6487</x:v>
      </x:c>
    </x:row>
    <x:row r="139" spans="3:8">
      <x:c r="C139" s="443" t="s">
        <x:v>7478</x:v>
      </x:c>
      <x:c r="D139" s="276" t="s">
        <x:v>6487</x:v>
      </x:c>
      <x:c r="E139" s="241" t="s">
        <x:v>12429</x:v>
      </x:c>
      <x:c r="F139" s="240" t="s">
        <x:v>4027</x:v>
      </x:c>
      <x:c r="G139" s="240">
        <x:v>1</x:v>
      </x:c>
      <x:c r="H139" s="240" t="s">
        <x:v>6487</x:v>
      </x:c>
    </x:row>
    <x:row r="140" spans="1:9" s="215" customFormat="1">
      <x:c r="A140" s="276"/>
      <x:c r="B140" s="276"/>
      <x:c r="C140" s="443"/>
      <x:c r="D140" s="276"/>
      <x:c r="E140" s="402" t="s">
        <x:v>12177</x:v>
      </x:c>
      <x:c r="F140" s="403" t="s">
        <x:v>4067</x:v>
      </x:c>
      <x:c r="G140" s="403">
        <x:v>1</x:v>
      </x:c>
      <x:c r="H140" s="240" t="s">
        <x:v>6487</x:v>
      </x:c>
      <x:c r="I140" s="215" t="s">
        <x:v>283</x:v>
      </x:c>
    </x:row>
    <x:row r="141" spans="1:9" s="215" customFormat="1">
      <x:c r="A141" s="276"/>
      <x:c r="B141" s="276"/>
      <x:c r="C141" s="443"/>
      <x:c r="D141" s="276"/>
      <x:c r="E141" s="241" t="s">
        <x:v>7975</x:v>
      </x:c>
      <x:c r="F141" s="240" t="s">
        <x:v>4027</x:v>
      </x:c>
      <x:c r="G141" s="240">
        <x:v>1</x:v>
      </x:c>
      <x:c r="H141" s="240" t="s">
        <x:v>10339</x:v>
      </x:c>
      <x:c r="I141" s="215" t="s">
        <x:v>283</x:v>
      </x:c>
    </x:row>
    <x:row r="142" spans="1:8">
      <x:c r="A142" s="444">
        <x:v>45862</x:v>
      </x:c>
      <x:c r="B142" s="276" t="s">
        <x:v>10335</x:v>
      </x:c>
      <x:c r="C142" s="443" t="s">
        <x:v>9102</x:v>
      </x:c>
      <x:c r="D142" s="276" t="s">
        <x:v>6487</x:v>
      </x:c>
      <x:c r="E142" s="408" t="s">
        <x:v>9102</x:v>
      </x:c>
      <x:c r="F142" s="409" t="s">
        <x:v>6089</x:v>
      </x:c>
      <x:c r="G142" s="409">
        <x:v>1</x:v>
      </x:c>
      <x:c r="H142" s="240" t="s">
        <x:v>6487</x:v>
      </x:c>
    </x:row>
    <x:row r="143" spans="3:8">
      <x:c r="C143" s="443" t="s">
        <x:v>6093</x:v>
      </x:c>
      <x:c r="D143" s="276" t="s">
        <x:v>6487</x:v>
      </x:c>
      <x:c r="E143" s="241" t="s">
        <x:v>6093</x:v>
      </x:c>
      <x:c r="F143" s="240" t="s">
        <x:v>6089</x:v>
      </x:c>
      <x:c r="G143" s="240">
        <x:v>1</x:v>
      </x:c>
      <x:c r="H143" s="240" t="s">
        <x:v>6487</x:v>
      </x:c>
    </x:row>
    <x:row r="144" spans="1:8">
      <x:c r="A144" s="444">
        <x:v>45863</x:v>
      </x:c>
      <x:c r="B144" s="276" t="s">
        <x:v>10292</x:v>
      </x:c>
      <x:c r="C144" s="443" t="s">
        <x:v>9101</x:v>
      </x:c>
      <x:c r="D144" s="276" t="s">
        <x:v>6487</x:v>
      </x:c>
      <x:c r="E144" s="241" t="s">
        <x:v>9101</x:v>
      </x:c>
      <x:c r="F144" s="240" t="s">
        <x:v>6089</x:v>
      </x:c>
      <x:c r="G144" s="240">
        <x:v>1</x:v>
      </x:c>
      <x:c r="H144" s="240" t="s">
        <x:v>6487</x:v>
      </x:c>
    </x:row>
    <x:row r="145" spans="3:8">
      <x:c r="C145" s="443" t="s">
        <x:v>2492</x:v>
      </x:c>
      <x:c r="D145" s="276" t="s">
        <x:v>10339</x:v>
      </x:c>
      <x:c r="E145" s="402" t="s">
        <x:v>5484</x:v>
      </x:c>
      <x:c r="F145" s="403" t="s">
        <x:v>6097</x:v>
      </x:c>
      <x:c r="G145" s="403">
        <x:v>1</x:v>
      </x:c>
      <x:c r="H145" s="240" t="s">
        <x:v>10339</x:v>
      </x:c>
    </x:row>
    <x:row r="146" spans="3:8">
      <x:c r="C146" s="443" t="s">
        <x:v>5487</x:v>
      </x:c>
      <x:c r="D146" s="276" t="s">
        <x:v>6487</x:v>
      </x:c>
      <x:c r="E146" s="402" t="s">
        <x:v>5477</x:v>
      </x:c>
      <x:c r="F146" s="403" t="s">
        <x:v>6089</x:v>
      </x:c>
      <x:c r="G146" s="403">
        <x:v>1</x:v>
      </x:c>
      <x:c r="H146" s="240" t="s">
        <x:v>6487</x:v>
      </x:c>
    </x:row>
    <x:row r="147" spans="3:8">
      <x:c r="C147" s="443" t="s">
        <x:v>9124</x:v>
      </x:c>
      <x:c r="D147" s="276" t="s">
        <x:v>10339</x:v>
      </x:c>
      <x:c r="E147" s="241" t="s">
        <x:v>9124</x:v>
      </x:c>
      <x:c r="F147" s="240" t="s">
        <x:v>6089</x:v>
      </x:c>
      <x:c r="G147" s="240">
        <x:v>2</x:v>
      </x:c>
      <x:c r="H147" s="240" t="s">
        <x:v>10339</x:v>
      </x:c>
    </x:row>
    <x:row r="148" spans="3:8">
      <x:c r="C148" s="443" t="s">
        <x:v>9259</x:v>
      </x:c>
      <x:c r="D148" s="276" t="s">
        <x:v>6487</x:v>
      </x:c>
      <x:c r="E148" s="241" t="s">
        <x:v>9259</x:v>
      </x:c>
      <x:c r="F148" s="240" t="s">
        <x:v>4067</x:v>
      </x:c>
      <x:c r="G148" s="240">
        <x:v>1</x:v>
      </x:c>
      <x:c r="H148" s="240" t="s">
        <x:v>6487</x:v>
      </x:c>
    </x:row>
    <x:row r="149" spans="3:8">
      <x:c r="C149" s="443" t="s">
        <x:v>7867</x:v>
      </x:c>
      <x:c r="D149" s="276" t="s">
        <x:v>6487</x:v>
      </x:c>
      <x:c r="E149" s="402" t="s">
        <x:v>11371</x:v>
      </x:c>
      <x:c r="F149" s="403" t="s">
        <x:v>6097</x:v>
      </x:c>
      <x:c r="G149" s="403">
        <x:v>2</x:v>
      </x:c>
      <x:c r="H149" s="240" t="s">
        <x:v>6487</x:v>
      </x:c>
    </x:row>
    <x:row r="150" spans="3:8">
      <x:c r="C150" s="443" t="s">
        <x:v>9122</x:v>
      </x:c>
      <x:c r="D150" s="276" t="s">
        <x:v>10339</x:v>
      </x:c>
      <x:c r="E150" s="241" t="s">
        <x:v>9122</x:v>
      </x:c>
      <x:c r="F150" s="240" t="s">
        <x:v>6089</x:v>
      </x:c>
      <x:c r="G150" s="240">
        <x:v>3</x:v>
      </x:c>
      <x:c r="H150" s="240" t="s">
        <x:v>10339</x:v>
      </x:c>
    </x:row>
    <x:row r="151" spans="3:8">
      <x:c r="C151" s="443" t="s">
        <x:v>7980</x:v>
      </x:c>
      <x:c r="D151" s="276" t="s">
        <x:v>10339</x:v>
      </x:c>
      <x:c r="E151" s="402" t="s">
        <x:v>12221</x:v>
      </x:c>
      <x:c r="F151" s="403" t="s">
        <x:v>4067</x:v>
      </x:c>
      <x:c r="G151" s="403">
        <x:v>1</x:v>
      </x:c>
      <x:c r="H151" s="240" t="s">
        <x:v>10339</x:v>
      </x:c>
    </x:row>
    <x:row r="152" spans="5:9">
      <x:c r="E152" s="241" t="s">
        <x:v>9028</x:v>
      </x:c>
      <x:c r="F152" s="240" t="s">
        <x:v>6097</x:v>
      </x:c>
      <x:c r="G152" s="240">
        <x:v>1</x:v>
      </x:c>
      <x:c r="H152" s="240" t="s">
        <x:v>6487</x:v>
      </x:c>
      <x:c r="I152" s="214" t="s">
        <x:v>283</x:v>
      </x:c>
    </x:row>
    <x:row r="153" spans="1:8">
      <x:c r="A153" s="444">
        <x:v>45864</x:v>
      </x:c>
      <x:c r="B153" s="276" t="s">
        <x:v>10312</x:v>
      </x:c>
      <x:c r="C153" s="443" t="s">
        <x:v>12519</x:v>
      </x:c>
      <x:c r="D153" s="276" t="s">
        <x:v>10339</x:v>
      </x:c>
      <x:c r="E153" s="241" t="s">
        <x:v>12244</x:v>
      </x:c>
      <x:c r="F153" s="240" t="s">
        <x:v>4067</x:v>
      </x:c>
      <x:c r="G153" s="240">
        <x:v>1</x:v>
      </x:c>
      <x:c r="H153" s="240" t="s">
        <x:v>10339</x:v>
      </x:c>
    </x:row>
    <x:row r="154" spans="3:8">
      <x:c r="C154" s="443" t="s">
        <x:v>5766</x:v>
      </x:c>
      <x:c r="D154" s="276" t="s">
        <x:v>10339</x:v>
      </x:c>
      <x:c r="E154" s="241" t="s">
        <x:v>11389</x:v>
      </x:c>
      <x:c r="F154" s="240" t="s">
        <x:v>4007</x:v>
      </x:c>
      <x:c r="G154" s="240">
        <x:v>1</x:v>
      </x:c>
      <x:c r="H154" s="240" t="s">
        <x:v>10339</x:v>
      </x:c>
    </x:row>
    <x:row r="155" spans="3:8">
      <x:c r="C155" s="443" t="s">
        <x:v>1978</x:v>
      </x:c>
      <x:c r="D155" s="276" t="s">
        <x:v>10339</x:v>
      </x:c>
      <x:c r="E155" s="393" t="s">
        <x:v>1978</x:v>
      </x:c>
      <x:c r="F155" s="394" t="s">
        <x:v>4027</x:v>
      </x:c>
      <x:c r="G155" s="394">
        <x:v>1</x:v>
      </x:c>
      <x:c r="H155" s="240" t="s">
        <x:v>10339</x:v>
      </x:c>
    </x:row>
    <x:row r="156" spans="3:8">
      <x:c r="C156" s="443" t="s">
        <x:v>4497</x:v>
      </x:c>
      <x:c r="D156" s="276" t="s">
        <x:v>6487</x:v>
      </x:c>
      <x:c r="E156" s="393" t="s">
        <x:v>4497</x:v>
      </x:c>
      <x:c r="F156" s="394" t="s">
        <x:v>4027</x:v>
      </x:c>
      <x:c r="G156" s="394">
        <x:v>1</x:v>
      </x:c>
      <x:c r="H156" s="240" t="s">
        <x:v>6487</x:v>
      </x:c>
    </x:row>
    <x:row r="157" spans="3:8">
      <x:c r="C157" s="443" t="s">
        <x:v>5843</x:v>
      </x:c>
      <x:c r="D157" s="276" t="s">
        <x:v>6487</x:v>
      </x:c>
      <x:c r="E157" s="402" t="s">
        <x:v>5843</x:v>
      </x:c>
      <x:c r="F157" s="403" t="s">
        <x:v>4027</x:v>
      </x:c>
      <x:c r="G157" s="403">
        <x:v>1</x:v>
      </x:c>
      <x:c r="H157" s="240" t="s">
        <x:v>6487</x:v>
      </x:c>
    </x:row>
    <x:row r="158" spans="3:8">
      <x:c r="C158" s="443" t="s">
        <x:v>1971</x:v>
      </x:c>
      <x:c r="D158" s="276" t="s">
        <x:v>10339</x:v>
      </x:c>
      <x:c r="E158" s="393" t="s">
        <x:v>1971</x:v>
      </x:c>
      <x:c r="F158" s="394" t="s">
        <x:v>4067</x:v>
      </x:c>
      <x:c r="G158" s="394">
        <x:v>1</x:v>
      </x:c>
      <x:c r="H158" s="240" t="s">
        <x:v>10339</x:v>
      </x:c>
    </x:row>
    <x:row r="159" spans="3:8">
      <x:c r="C159" s="443" t="s">
        <x:v>9259</x:v>
      </x:c>
      <x:c r="D159" s="276" t="s">
        <x:v>10339</x:v>
      </x:c>
      <x:c r="E159" s="241" t="s">
        <x:v>9259</x:v>
      </x:c>
      <x:c r="F159" s="240" t="s">
        <x:v>4067</x:v>
      </x:c>
      <x:c r="G159" s="240">
        <x:v>1</x:v>
      </x:c>
      <x:c r="H159" s="240" t="s">
        <x:v>10339</x:v>
      </x:c>
    </x:row>
    <x:row r="160" spans="3:8">
      <x:c r="C160" s="443" t="s">
        <x:v>9028</x:v>
      </x:c>
      <x:c r="D160" s="276" t="s">
        <x:v>10339</x:v>
      </x:c>
      <x:c r="E160" s="241" t="s">
        <x:v>9028</x:v>
      </x:c>
      <x:c r="F160" s="240" t="s">
        <x:v>6097</x:v>
      </x:c>
      <x:c r="G160" s="240">
        <x:v>1</x:v>
      </x:c>
      <x:c r="H160" s="240" t="s">
        <x:v>10339</x:v>
      </x:c>
    </x:row>
    <x:row r="161" spans="3:8">
      <x:c r="C161" s="443" t="s">
        <x:v>12661</x:v>
      </x:c>
      <x:c r="D161" s="276" t="s">
        <x:v>10339</x:v>
      </x:c>
      <x:c r="E161" s="402" t="s">
        <x:v>7873</x:v>
      </x:c>
      <x:c r="F161" s="403" t="s">
        <x:v>4027</x:v>
      </x:c>
      <x:c r="G161" s="403">
        <x:v>1</x:v>
      </x:c>
      <x:c r="H161" s="240" t="s">
        <x:v>10339</x:v>
      </x:c>
    </x:row>
    <x:row r="162" spans="3:8">
      <x:c r="C162" s="443" t="s">
        <x:v>2455</x:v>
      </x:c>
      <x:c r="D162" s="276" t="s">
        <x:v>6487</x:v>
      </x:c>
      <x:c r="E162" s="402" t="s">
        <x:v>2177</x:v>
      </x:c>
      <x:c r="F162" s="403" t="s">
        <x:v>6089</x:v>
      </x:c>
      <x:c r="G162" s="403">
        <x:v>1</x:v>
      </x:c>
      <x:c r="H162" s="240" t="s">
        <x:v>6487</x:v>
      </x:c>
    </x:row>
    <x:row r="163" spans="1:8">
      <x:c r="A163" s="444">
        <x:v>45865</x:v>
      </x:c>
      <x:c r="B163" s="276" t="s">
        <x:v>10367</x:v>
      </x:c>
      <x:c r="C163" s="443" t="s">
        <x:v>2033</x:v>
      </x:c>
      <x:c r="D163" s="276" t="s">
        <x:v>6487</x:v>
      </x:c>
      <x:c r="E163" s="241" t="s">
        <x:v>2033</x:v>
      </x:c>
      <x:c r="F163" s="240" t="s">
        <x:v>4061</x:v>
      </x:c>
      <x:c r="G163" s="240">
        <x:v>2</x:v>
      </x:c>
      <x:c r="H163" s="240" t="s">
        <x:v>6487</x:v>
      </x:c>
    </x:row>
    <x:row r="164" spans="3:8">
      <x:c r="C164" s="443" t="s">
        <x:v>9102</x:v>
      </x:c>
      <x:c r="D164" s="276" t="s">
        <x:v>10339</x:v>
      </x:c>
      <x:c r="E164" s="241" t="s">
        <x:v>9102</x:v>
      </x:c>
      <x:c r="F164" s="240" t="s">
        <x:v>6089</x:v>
      </x:c>
      <x:c r="G164" s="240">
        <x:v>1</x:v>
      </x:c>
      <x:c r="H164" s="240" t="s">
        <x:v>10339</x:v>
      </x:c>
    </x:row>
    <x:row r="165" spans="3:8">
      <x:c r="C165" s="443" t="s">
        <x:v>4412</x:v>
      </x:c>
      <x:c r="D165" s="276" t="s">
        <x:v>6487</x:v>
      </x:c>
      <x:c r="E165" s="393" t="s">
        <x:v>4412</x:v>
      </x:c>
      <x:c r="F165" s="394" t="s">
        <x:v>4027</x:v>
      </x:c>
      <x:c r="G165" s="394">
        <x:v>1</x:v>
      </x:c>
      <x:c r="H165" s="240" t="s">
        <x:v>6487</x:v>
      </x:c>
    </x:row>
    <x:row r="166" spans="3:8">
      <x:c r="C166" s="443" t="s">
        <x:v>1997</x:v>
      </x:c>
      <x:c r="D166" s="276" t="s">
        <x:v>10339</x:v>
      </x:c>
      <x:c r="E166" s="241" t="s">
        <x:v>1997</x:v>
      </x:c>
      <x:c r="F166" s="240" t="s">
        <x:v>4067</x:v>
      </x:c>
      <x:c r="G166" s="240">
        <x:v>1</x:v>
      </x:c>
      <x:c r="H166" s="240" t="s">
        <x:v>10339</x:v>
      </x:c>
    </x:row>
    <x:row r="167" spans="3:8">
      <x:c r="C167" s="443" t="s">
        <x:v>2552</x:v>
      </x:c>
      <x:c r="D167" s="276" t="s">
        <x:v>6487</x:v>
      </x:c>
      <x:c r="E167" s="402" t="s">
        <x:v>5649</x:v>
      </x:c>
      <x:c r="F167" s="403" t="s">
        <x:v>4067</x:v>
      </x:c>
      <x:c r="G167" s="403">
        <x:v>1</x:v>
      </x:c>
      <x:c r="H167" s="240" t="s">
        <x:v>6487</x:v>
      </x:c>
    </x:row>
    <x:row r="168" spans="3:8">
      <x:c r="C168" s="443" t="s">
        <x:v>2495</x:v>
      </x:c>
      <x:c r="D168" s="276" t="s">
        <x:v>6487</x:v>
      </x:c>
      <x:c r="E168" s="393" t="s">
        <x:v>2495</x:v>
      </x:c>
      <x:c r="F168" s="394" t="s">
        <x:v>4027</x:v>
      </x:c>
      <x:c r="G168" s="394">
        <x:v>1</x:v>
      </x:c>
      <x:c r="H168" s="240" t="s">
        <x:v>6487</x:v>
      </x:c>
    </x:row>
    <x:row r="169" spans="3:8">
      <x:c r="C169" s="443" t="s">
        <x:v>8517</x:v>
      </x:c>
      <x:c r="D169" s="276" t="s">
        <x:v>6487</x:v>
      </x:c>
      <x:c r="E169" s="241" t="s">
        <x:v>8517</x:v>
      </x:c>
      <x:c r="F169" s="240" t="s">
        <x:v>6097</x:v>
      </x:c>
      <x:c r="G169" s="240">
        <x:v>2</x:v>
      </x:c>
      <x:c r="H169" s="240" t="s">
        <x:v>6487</x:v>
      </x:c>
    </x:row>
    <x:row r="170" spans="1:8">
      <x:c r="A170" s="444">
        <x:v>45866</x:v>
      </x:c>
      <x:c r="B170" s="276" t="s">
        <x:v>10315</x:v>
      </x:c>
      <x:c r="C170" s="443" t="s">
        <x:v>9241</x:v>
      </x:c>
      <x:c r="D170" s="276" t="s">
        <x:v>6487</x:v>
      </x:c>
      <x:c r="E170" s="241" t="s">
        <x:v>9241</x:v>
      </x:c>
      <x:c r="F170" s="240" t="s">
        <x:v>6097</x:v>
      </x:c>
      <x:c r="G170" s="240">
        <x:v>1</x:v>
      </x:c>
      <x:c r="H170" s="240" t="s">
        <x:v>6487</x:v>
      </x:c>
    </x:row>
    <x:row r="171" spans="3:8">
      <x:c r="C171" s="443" t="s">
        <x:v>9144</x:v>
      </x:c>
      <x:c r="D171" s="276" t="s">
        <x:v>6487</x:v>
      </x:c>
      <x:c r="E171" s="241" t="s">
        <x:v>9144</x:v>
      </x:c>
      <x:c r="F171" s="240" t="s">
        <x:v>6097</x:v>
      </x:c>
      <x:c r="G171" s="240">
        <x:v>1</x:v>
      </x:c>
      <x:c r="H171" s="240" t="s">
        <x:v>6487</x:v>
      </x:c>
    </x:row>
    <x:row r="172" spans="3:8">
      <x:c r="C172" s="443" t="s">
        <x:v>9283</x:v>
      </x:c>
      <x:c r="D172" s="276" t="s">
        <x:v>10339</x:v>
      </x:c>
      <x:c r="E172" s="393" t="s">
        <x:v>9283</x:v>
      </x:c>
      <x:c r="F172" s="394" t="s">
        <x:v>6097</x:v>
      </x:c>
      <x:c r="G172" s="394">
        <x:v>1</x:v>
      </x:c>
      <x:c r="H172" s="240" t="s">
        <x:v>10339</x:v>
      </x:c>
    </x:row>
    <x:row r="173" spans="3:8">
      <x:c r="C173" s="443" t="s">
        <x:v>8537</x:v>
      </x:c>
      <x:c r="D173" s="276" t="s">
        <x:v>6487</x:v>
      </x:c>
      <x:c r="E173" s="241" t="s">
        <x:v>8537</x:v>
      </x:c>
      <x:c r="F173" s="240" t="s">
        <x:v>6089</x:v>
      </x:c>
      <x:c r="G173" s="240">
        <x:v>1</x:v>
      </x:c>
      <x:c r="H173" s="240" t="s">
        <x:v>6487</x:v>
      </x:c>
    </x:row>
    <x:row r="174" spans="3:8">
      <x:c r="C174" s="443" t="s">
        <x:v>11189</x:v>
      </x:c>
      <x:c r="D174" s="276" t="s">
        <x:v>10339</x:v>
      </x:c>
      <x:c r="E174" s="402" t="s">
        <x:v>12451</x:v>
      </x:c>
      <x:c r="F174" s="403" t="s">
        <x:v>4007</x:v>
      </x:c>
      <x:c r="G174" s="403">
        <x:v>2</x:v>
      </x:c>
      <x:c r="H174" s="240" t="s">
        <x:v>10339</x:v>
      </x:c>
    </x:row>
    <x:row r="175" spans="5:9">
      <x:c r="E175" s="393" t="s">
        <x:v>4411</x:v>
      </x:c>
      <x:c r="F175" s="394" t="s">
        <x:v>4067</x:v>
      </x:c>
      <x:c r="G175" s="394">
        <x:v>1</x:v>
      </x:c>
      <x:c r="H175" s="240" t="s">
        <x:v>6487</x:v>
      </x:c>
      <x:c r="I175" s="213" t="s">
        <x:v>283</x:v>
      </x:c>
    </x:row>
    <x:row r="176" spans="1:8">
      <x:c r="A176" s="444">
        <x:v>45867</x:v>
      </x:c>
      <x:c r="B176" s="276" t="s">
        <x:v>10377</x:v>
      </x:c>
      <x:c r="C176" s="443" t="s">
        <x:v>2082</x:v>
      </x:c>
      <x:c r="D176" s="276" t="s">
        <x:v>10339</x:v>
      </x:c>
      <x:c r="E176" s="241" t="s">
        <x:v>2082</x:v>
      </x:c>
      <x:c r="F176" s="240" t="s">
        <x:v>4027</x:v>
      </x:c>
      <x:c r="G176" s="240">
        <x:v>1</x:v>
      </x:c>
      <x:c r="H176" s="240" t="s">
        <x:v>10339</x:v>
      </x:c>
    </x:row>
    <x:row r="177" spans="3:8">
      <x:c r="C177" s="443" t="s">
        <x:v>11563</x:v>
      </x:c>
      <x:c r="D177" s="276" t="s">
        <x:v>10339</x:v>
      </x:c>
      <x:c r="E177" s="402" t="s">
        <x:v>12362</x:v>
      </x:c>
      <x:c r="F177" s="403" t="s">
        <x:v>4007</x:v>
      </x:c>
      <x:c r="G177" s="403">
        <x:v>1</x:v>
      </x:c>
      <x:c r="H177" s="240" t="s">
        <x:v>10339</x:v>
      </x:c>
    </x:row>
    <x:row r="178" spans="3:8">
      <x:c r="C178" s="443" t="s">
        <x:v>12340</x:v>
      </x:c>
      <x:c r="D178" s="276" t="s">
        <x:v>6487</x:v>
      </x:c>
      <x:c r="E178" s="402" t="s">
        <x:v>7672</x:v>
      </x:c>
      <x:c r="F178" s="403" t="s">
        <x:v>4067</x:v>
      </x:c>
      <x:c r="G178" s="403">
        <x:v>1</x:v>
      </x:c>
      <x:c r="H178" s="240" t="s">
        <x:v>6487</x:v>
      </x:c>
    </x:row>
    <x:row r="179" spans="3:8">
      <x:c r="C179" s="443" t="s">
        <x:v>11206</x:v>
      </x:c>
      <x:c r="D179" s="276" t="s">
        <x:v>10339</x:v>
      </x:c>
      <x:c r="E179" s="402" t="s">
        <x:v>8114</x:v>
      </x:c>
      <x:c r="F179" s="403" t="s">
        <x:v>4007</x:v>
      </x:c>
      <x:c r="G179" s="403">
        <x:v>1</x:v>
      </x:c>
      <x:c r="H179" s="240" t="s">
        <x:v>10339</x:v>
      </x:c>
    </x:row>
    <x:row r="180" spans="3:8">
      <x:c r="C180" s="443" t="s">
        <x:v>2033</x:v>
      </x:c>
      <x:c r="D180" s="276" t="s">
        <x:v>10339</x:v>
      </x:c>
      <x:c r="E180" s="462" t="s">
        <x:v>2033</x:v>
      </x:c>
      <x:c r="F180" s="463" t="s">
        <x:v>4061</x:v>
      </x:c>
      <x:c r="G180" s="463">
        <x:v>1</x:v>
      </x:c>
      <x:c r="H180" s="240" t="s">
        <x:v>10339</x:v>
      </x:c>
    </x:row>
    <x:row r="181" spans="3:8">
      <x:c r="C181" s="443" t="s">
        <x:v>8464</x:v>
      </x:c>
      <x:c r="D181" s="276" t="s">
        <x:v>6487</x:v>
      </x:c>
      <x:c r="E181" s="462" t="s">
        <x:v>8464</x:v>
      </x:c>
      <x:c r="F181" s="463" t="s">
        <x:v>6089</x:v>
      </x:c>
      <x:c r="G181" s="463">
        <x:v>1</x:v>
      </x:c>
      <x:c r="H181" s="240" t="s">
        <x:v>6487</x:v>
      </x:c>
    </x:row>
    <x:row r="182" spans="3:8">
      <x:c r="C182" s="443" t="s">
        <x:v>5833</x:v>
      </x:c>
      <x:c r="D182" s="276" t="s">
        <x:v>6487</x:v>
      </x:c>
      <x:c r="E182" s="402" t="s">
        <x:v>5815</x:v>
      </x:c>
      <x:c r="F182" s="403" t="s">
        <x:v>4027</x:v>
      </x:c>
      <x:c r="G182" s="403">
        <x:v>1</x:v>
      </x:c>
      <x:c r="H182" s="240" t="s">
        <x:v>6487</x:v>
      </x:c>
    </x:row>
    <x:row r="183" spans="3:8">
      <x:c r="C183" s="443" t="s">
        <x:v>8402</x:v>
      </x:c>
      <x:c r="D183" s="276" t="s">
        <x:v>6487</x:v>
      </x:c>
      <x:c r="E183" s="408" t="s">
        <x:v>8402</x:v>
      </x:c>
      <x:c r="F183" s="409" t="s">
        <x:v>6097</x:v>
      </x:c>
      <x:c r="G183" s="409">
        <x:v>1</x:v>
      </x:c>
      <x:c r="H183" s="240" t="s">
        <x:v>6487</x:v>
      </x:c>
    </x:row>
    <x:row r="184" spans="3:8">
      <x:c r="C184" s="443" t="s">
        <x:v>6016</x:v>
      </x:c>
      <x:c r="D184" s="276" t="s">
        <x:v>10339</x:v>
      </x:c>
      <x:c r="E184" s="408" t="s">
        <x:v>6016</x:v>
      </x:c>
      <x:c r="F184" s="409" t="s">
        <x:v>4027</x:v>
      </x:c>
      <x:c r="G184" s="409">
        <x:v>1</x:v>
      </x:c>
      <x:c r="H184" s="240" t="s">
        <x:v>10339</x:v>
      </x:c>
    </x:row>
    <x:row r="185" spans="3:8">
      <x:c r="C185" s="443" t="s">
        <x:v>4520</x:v>
      </x:c>
      <x:c r="D185" s="276" t="s">
        <x:v>6487</x:v>
      </x:c>
      <x:c r="E185" s="241" t="s">
        <x:v>4520</x:v>
      </x:c>
      <x:c r="F185" s="240" t="s">
        <x:v>6097</x:v>
      </x:c>
      <x:c r="G185" s="240">
        <x:v>1</x:v>
      </x:c>
      <x:c r="H185" s="240" t="s">
        <x:v>6487</x:v>
      </x:c>
    </x:row>
    <x:row r="186" spans="3:8">
      <x:c r="C186" s="443" t="s">
        <x:v>8467</x:v>
      </x:c>
      <x:c r="D186" s="276" t="s">
        <x:v>6487</x:v>
      </x:c>
      <x:c r="E186" s="462" t="s">
        <x:v>8467</x:v>
      </x:c>
      <x:c r="F186" s="463" t="s">
        <x:v>4007</x:v>
      </x:c>
      <x:c r="G186" s="463">
        <x:v>1</x:v>
      </x:c>
      <x:c r="H186" s="240" t="s">
        <x:v>6487</x:v>
      </x:c>
    </x:row>
    <x:row r="187" spans="1:8">
      <x:c r="A187" s="444">
        <x:v>45868</x:v>
      </x:c>
      <x:c r="B187" s="276" t="s">
        <x:v>10352</x:v>
      </x:c>
      <x:c r="C187" s="443" t="s">
        <x:v>6067</x:v>
      </x:c>
      <x:c r="D187" s="276" t="s">
        <x:v>6487</x:v>
      </x:c>
      <x:c r="E187" s="467" t="s">
        <x:v>6067</x:v>
      </x:c>
      <x:c r="F187" s="468" t="s">
        <x:v>6089</x:v>
      </x:c>
      <x:c r="G187" s="468">
        <x:v>1</x:v>
      </x:c>
      <x:c r="H187" s="240" t="s">
        <x:v>6487</x:v>
      </x:c>
    </x:row>
    <x:row r="188" spans="3:8">
      <x:c r="C188" s="443" t="s">
        <x:v>2144</x:v>
      </x:c>
      <x:c r="D188" s="276" t="s">
        <x:v>6487</x:v>
      </x:c>
      <x:c r="E188" s="393" t="s">
        <x:v>2144</x:v>
      </x:c>
      <x:c r="F188" s="394" t="s">
        <x:v>4067</x:v>
      </x:c>
      <x:c r="G188" s="394">
        <x:v>1</x:v>
      </x:c>
      <x:c r="H188" s="240" t="s">
        <x:v>6487</x:v>
      </x:c>
    </x:row>
    <x:row r="189" spans="3:8">
      <x:c r="C189" s="443" t="s">
        <x:v>1991</x:v>
      </x:c>
      <x:c r="D189" s="276" t="s">
        <x:v>6487</x:v>
      </x:c>
      <x:c r="E189" s="467" t="s">
        <x:v>1991</x:v>
      </x:c>
      <x:c r="F189" s="468" t="s">
        <x:v>6089</x:v>
      </x:c>
      <x:c r="G189" s="468">
        <x:v>1</x:v>
      </x:c>
      <x:c r="H189" s="240" t="s">
        <x:v>6487</x:v>
      </x:c>
    </x:row>
    <x:row r="190" spans="3:8">
      <x:c r="C190" s="443" t="s">
        <x:v>5835</x:v>
      </x:c>
      <x:c r="D190" s="276" t="s">
        <x:v>10339</x:v>
      </x:c>
      <x:c r="E190" s="241" t="s">
        <x:v>2210</x:v>
      </x:c>
      <x:c r="F190" s="240" t="s">
        <x:v>4067</x:v>
      </x:c>
      <x:c r="G190" s="240">
        <x:v>1</x:v>
      </x:c>
      <x:c r="H190" s="240" t="s">
        <x:v>10339</x:v>
      </x:c>
    </x:row>
    <x:row r="191" spans="3:8">
      <x:c r="C191" s="443" t="s">
        <x:v>8973</x:v>
      </x:c>
      <x:c r="D191" s="276" t="s">
        <x:v>10339</x:v>
      </x:c>
      <x:c r="E191" s="393" t="s">
        <x:v>8973</x:v>
      </x:c>
      <x:c r="F191" s="394" t="s">
        <x:v>4067</x:v>
      </x:c>
      <x:c r="G191" s="394">
        <x:v>1</x:v>
      </x:c>
      <x:c r="H191" s="240" t="s">
        <x:v>10339</x:v>
      </x:c>
    </x:row>
    <x:row r="192" spans="3:8">
      <x:c r="C192" s="443" t="s">
        <x:v>2539</x:v>
      </x:c>
      <x:c r="D192" s="276" t="s">
        <x:v>6487</x:v>
      </x:c>
      <x:c r="E192" s="241" t="s">
        <x:v>2044</x:v>
      </x:c>
      <x:c r="F192" s="240" t="s">
        <x:v>4027</x:v>
      </x:c>
      <x:c r="G192" s="240">
        <x:v>1</x:v>
      </x:c>
      <x:c r="H192" s="240" t="s">
        <x:v>6487</x:v>
      </x:c>
    </x:row>
    <x:row r="193" spans="3:8">
      <x:c r="C193" s="443" t="s">
        <x:v>11286</x:v>
      </x:c>
      <x:c r="D193" s="276" t="s">
        <x:v>10339</x:v>
      </x:c>
      <x:c r="E193" s="300" t="s">
        <x:v>2171</x:v>
      </x:c>
      <x:c r="F193" s="301" t="s">
        <x:v>4027</x:v>
      </x:c>
      <x:c r="G193" s="301">
        <x:v>1</x:v>
      </x:c>
      <x:c r="H193" s="240" t="s">
        <x:v>10339</x:v>
      </x:c>
    </x:row>
    <x:row r="194" spans="3:8">
      <x:c r="C194" s="443" t="s">
        <x:v>11380</x:v>
      </x:c>
      <x:c r="D194" s="276" t="s">
        <x:v>10339</x:v>
      </x:c>
      <x:c r="E194" s="241" t="s">
        <x:v>12443</x:v>
      </x:c>
      <x:c r="F194" s="240" t="s">
        <x:v>4027</x:v>
      </x:c>
      <x:c r="G194" s="240">
        <x:v>1</x:v>
      </x:c>
      <x:c r="H194" s="240" t="s">
        <x:v>10339</x:v>
      </x:c>
    </x:row>
    <x:row r="195" spans="3:8">
      <x:c r="C195" s="443" t="s">
        <x:v>7896</x:v>
      </x:c>
      <x:c r="D195" s="276" t="s">
        <x:v>10339</x:v>
      </x:c>
      <x:c r="E195" s="300" t="s">
        <x:v>2198</x:v>
      </x:c>
      <x:c r="F195" s="301" t="s">
        <x:v>4007</x:v>
      </x:c>
      <x:c r="G195" s="301">
        <x:v>1</x:v>
      </x:c>
      <x:c r="H195" s="240" t="s">
        <x:v>10339</x:v>
      </x:c>
    </x:row>
    <x:row r="196" spans="3:9">
      <x:c r="C196" s="443" t="s">
        <x:v>6057</x:v>
      </x:c>
      <x:c r="D196" s="276" t="s">
        <x:v>10339</x:v>
      </x:c>
      <x:c r="E196" s="241" t="s">
        <x:v>6057</x:v>
      </x:c>
      <x:c r="F196" s="240" t="s">
        <x:v>6089</x:v>
      </x:c>
      <x:c r="G196" s="240">
        <x:v>1</x:v>
      </x:c>
      <x:c r="H196" s="240" t="s">
        <x:v>10339</x:v>
      </x:c>
      <x:c r="I196" s="212" t="s">
        <x:v>4805</x:v>
      </x:c>
    </x:row>
    <x:row r="197" spans="5:9">
      <x:c r="E197" s="465" t="s">
        <x:v>8987</x:v>
      </x:c>
      <x:c r="F197" s="466" t="s">
        <x:v>6097</x:v>
      </x:c>
      <x:c r="G197" s="466">
        <x:v>1</x:v>
      </x:c>
      <x:c r="H197" s="240" t="s">
        <x:v>6487</x:v>
      </x:c>
      <x:c r="I197" s="212" t="s">
        <x:v>314</x:v>
      </x:c>
    </x:row>
    <x:row r="198" spans="1:8">
      <x:c r="A198" s="444">
        <x:v>45869</x:v>
      </x:c>
      <x:c r="B198" s="276" t="s">
        <x:v>10335</x:v>
      </x:c>
      <x:c r="C198" s="443" t="s">
        <x:v>6254</x:v>
      </x:c>
      <x:c r="D198" s="276" t="s">
        <x:v>10339</x:v>
      </x:c>
      <x:c r="E198" s="465" t="s">
        <x:v>6254</x:v>
      </x:c>
      <x:c r="F198" s="466" t="s">
        <x:v>4067</x:v>
      </x:c>
      <x:c r="G198" s="466">
        <x:v>1</x:v>
      </x:c>
      <x:c r="H198" s="240" t="s">
        <x:v>10339</x:v>
      </x:c>
    </x:row>
    <x:row r="199" spans="3:8">
      <x:c r="C199" s="443" t="s">
        <x:v>8540</x:v>
      </x:c>
      <x:c r="D199" s="276" t="s">
        <x:v>6487</x:v>
      </x:c>
      <x:c r="E199" s="241" t="s">
        <x:v>8540</x:v>
      </x:c>
      <x:c r="F199" s="240" t="s">
        <x:v>4067</x:v>
      </x:c>
      <x:c r="G199" s="240">
        <x:v>1</x:v>
      </x:c>
      <x:c r="H199" s="240" t="s">
        <x:v>6487</x:v>
      </x:c>
    </x:row>
    <x:row r="200" spans="3:8">
      <x:c r="C200" s="443" t="s">
        <x:v>12489</x:v>
      </x:c>
      <x:c r="D200" s="276" t="s">
        <x:v>6487</x:v>
      </x:c>
      <x:c r="E200" s="300" t="s">
        <x:v>11523</x:v>
      </x:c>
      <x:c r="F200" s="301" t="s">
        <x:v>4027</x:v>
      </x:c>
      <x:c r="G200" s="301">
        <x:v>1</x:v>
      </x:c>
      <x:c r="H200" s="240" t="s">
        <x:v>6487</x:v>
      </x:c>
    </x:row>
    <x:row r="201" spans="3:8">
      <x:c r="C201" s="443" t="s">
        <x:v>11281</x:v>
      </x:c>
      <x:c r="D201" s="276" t="s">
        <x:v>10339</x:v>
      </x:c>
      <x:c r="E201" s="300" t="s">
        <x:v>7499</x:v>
      </x:c>
      <x:c r="F201" s="301" t="s">
        <x:v>6089</x:v>
      </x:c>
      <x:c r="G201" s="301">
        <x:v>1</x:v>
      </x:c>
      <x:c r="H201" s="240" t="s">
        <x:v>10339</x:v>
      </x:c>
    </x:row>
    <x:row r="202" spans="1:8">
      <x:c r="A202" s="444">
        <x:v>45870</x:v>
      </x:c>
      <x:c r="B202" s="276" t="s">
        <x:v>10292</x:v>
      </x:c>
      <x:c r="C202" s="443" t="s">
        <x:v>2638</x:v>
      </x:c>
      <x:c r="D202" s="276" t="s">
        <x:v>6487</x:v>
      </x:c>
      <x:c r="E202" s="300" t="s">
        <x:v>9260</x:v>
      </x:c>
      <x:c r="F202" s="301" t="s">
        <x:v>6089</x:v>
      </x:c>
      <x:c r="G202" s="301">
        <x:v>1</x:v>
      </x:c>
      <x:c r="H202" s="240" t="s">
        <x:v>6487</x:v>
      </x:c>
    </x:row>
    <x:row r="203" spans="3:8">
      <x:c r="C203" s="443" t="s">
        <x:v>2004</x:v>
      </x:c>
      <x:c r="D203" s="276" t="s">
        <x:v>6487</x:v>
      </x:c>
      <x:c r="E203" s="241" t="s">
        <x:v>2004</x:v>
      </x:c>
      <x:c r="F203" s="240" t="s">
        <x:v>6089</x:v>
      </x:c>
      <x:c r="G203" s="240">
        <x:v>1</x:v>
      </x:c>
      <x:c r="H203" s="240" t="s">
        <x:v>6487</x:v>
      </x:c>
    </x:row>
    <x:row r="204" spans="3:8">
      <x:c r="C204" s="443" t="s">
        <x:v>9247</x:v>
      </x:c>
      <x:c r="D204" s="276" t="s">
        <x:v>6487</x:v>
      </x:c>
      <x:c r="E204" s="241" t="s">
        <x:v>9247</x:v>
      </x:c>
      <x:c r="F204" s="240" t="s">
        <x:v>4067</x:v>
      </x:c>
      <x:c r="G204" s="240">
        <x:v>1</x:v>
      </x:c>
      <x:c r="H204" s="240" t="s">
        <x:v>6487</x:v>
      </x:c>
    </x:row>
    <x:row r="205" spans="3:8">
      <x:c r="C205" s="443" t="s">
        <x:v>6166</x:v>
      </x:c>
      <x:c r="D205" s="276" t="s">
        <x:v>6487</x:v>
      </x:c>
      <x:c r="E205" s="393" t="s">
        <x:v>6166</x:v>
      </x:c>
      <x:c r="F205" s="394" t="s">
        <x:v>4027</x:v>
      </x:c>
      <x:c r="G205" s="394">
        <x:v>1</x:v>
      </x:c>
      <x:c r="H205" s="240" t="s">
        <x:v>6487</x:v>
      </x:c>
    </x:row>
    <x:row r="206" spans="3:8">
      <x:c r="C206" s="443" t="s">
        <x:v>7809</x:v>
      </x:c>
      <x:c r="D206" s="276" t="s">
        <x:v>10339</x:v>
      </x:c>
      <x:c r="E206" s="300" t="s">
        <x:v>12177</x:v>
      </x:c>
      <x:c r="F206" s="301" t="s">
        <x:v>4067</x:v>
      </x:c>
      <x:c r="G206" s="301">
        <x:v>1</x:v>
      </x:c>
      <x:c r="H206" s="240" t="s">
        <x:v>10339</x:v>
      </x:c>
    </x:row>
    <x:row r="207" spans="3:8">
      <x:c r="C207" s="443" t="s">
        <x:v>8467</x:v>
      </x:c>
      <x:c r="D207" s="276" t="s">
        <x:v>10339</x:v>
      </x:c>
      <x:c r="E207" s="241" t="s">
        <x:v>8467</x:v>
      </x:c>
      <x:c r="F207" s="240" t="s">
        <x:v>4007</x:v>
      </x:c>
      <x:c r="G207" s="240">
        <x:v>1</x:v>
      </x:c>
      <x:c r="H207" s="240" t="s">
        <x:v>10339</x:v>
      </x:c>
    </x:row>
    <x:row r="208" spans="3:8">
      <x:c r="C208" s="443" t="s">
        <x:v>4591</x:v>
      </x:c>
      <x:c r="D208" s="276" t="s">
        <x:v>6487</x:v>
      </x:c>
      <x:c r="E208" s="241" t="s">
        <x:v>4591</x:v>
      </x:c>
      <x:c r="F208" s="240" t="s">
        <x:v>4007</x:v>
      </x:c>
      <x:c r="G208" s="240">
        <x:v>1</x:v>
      </x:c>
      <x:c r="H208" s="240" t="s">
        <x:v>6487</x:v>
      </x:c>
    </x:row>
    <x:row r="209" spans="3:8">
      <x:c r="C209" s="443" t="s">
        <x:v>7496</x:v>
      </x:c>
      <x:c r="D209" s="276" t="s">
        <x:v>10339</x:v>
      </x:c>
      <x:c r="E209" s="241" t="s">
        <x:v>5784</x:v>
      </x:c>
      <x:c r="F209" s="240" t="s">
        <x:v>4007</x:v>
      </x:c>
      <x:c r="G209" s="240">
        <x:v>1</x:v>
      </x:c>
      <x:c r="H209" s="240" t="s">
        <x:v>10339</x:v>
      </x:c>
    </x:row>
    <x:row r="210" spans="3:8">
      <x:c r="C210" s="443" t="s">
        <x:v>4479</x:v>
      </x:c>
      <x:c r="D210" s="276" t="s">
        <x:v>6487</x:v>
      </x:c>
      <x:c r="E210" s="280" t="s">
        <x:v>4479</x:v>
      </x:c>
      <x:c r="F210" s="281" t="s">
        <x:v>4027</x:v>
      </x:c>
      <x:c r="G210" s="281">
        <x:v>1</x:v>
      </x:c>
      <x:c r="H210" s="240" t="s">
        <x:v>6487</x:v>
      </x:c>
    </x:row>
    <x:row r="211" spans="3:8">
      <x:c r="C211" s="443" t="s">
        <x:v>4526</x:v>
      </x:c>
      <x:c r="D211" s="276" t="s">
        <x:v>6487</x:v>
      </x:c>
      <x:c r="E211" s="283" t="s">
        <x:v>4526</x:v>
      </x:c>
      <x:c r="F211" s="284" t="s">
        <x:v>4061</x:v>
      </x:c>
      <x:c r="G211" s="284">
        <x:v>1</x:v>
      </x:c>
      <x:c r="H211" s="240" t="s">
        <x:v>6487</x:v>
      </x:c>
    </x:row>
    <x:row r="212" spans="3:8">
      <x:c r="C212" s="443" t="s">
        <x:v>12554</x:v>
      </x:c>
      <x:c r="D212" s="276" t="s">
        <x:v>6487</x:v>
      </x:c>
      <x:c r="E212" s="300" t="s">
        <x:v>2341</x:v>
      </x:c>
      <x:c r="F212" s="301" t="s">
        <x:v>4067</x:v>
      </x:c>
      <x:c r="G212" s="301">
        <x:v>1</x:v>
      </x:c>
      <x:c r="H212" s="240" t="s">
        <x:v>6487</x:v>
      </x:c>
    </x:row>
    <x:row r="213" spans="3:8">
      <x:c r="C213" s="443" t="s">
        <x:v>7849</x:v>
      </x:c>
      <x:c r="D213" s="276" t="s">
        <x:v>10339</x:v>
      </x:c>
      <x:c r="E213" s="241" t="s">
        <x:v>7921</x:v>
      </x:c>
      <x:c r="F213" s="240" t="s">
        <x:v>6097</x:v>
      </x:c>
      <x:c r="G213" s="240">
        <x:v>1</x:v>
      </x:c>
      <x:c r="H213" s="240" t="s">
        <x:v>10339</x:v>
      </x:c>
    </x:row>
    <x:row r="214" spans="3:8">
      <x:c r="C214" s="443" t="s">
        <x:v>8352</x:v>
      </x:c>
      <x:c r="D214" s="276" t="s">
        <x:v>400</x:v>
      </x:c>
      <x:c r="E214" s="280" t="s">
        <x:v>4414</x:v>
      </x:c>
      <x:c r="F214" s="281" t="s">
        <x:v>4007</x:v>
      </x:c>
      <x:c r="G214" s="281">
        <x:v>1</x:v>
      </x:c>
      <x:c r="H214" s="240" t="s">
        <x:v>6487</x:v>
      </x:c>
    </x:row>
    <x:row r="215" spans="5:9">
      <x:c r="E215" s="280" t="s">
        <x:v>8550</x:v>
      </x:c>
      <x:c r="F215" s="281" t="s">
        <x:v>4027</x:v>
      </x:c>
      <x:c r="G215" s="281">
        <x:v>1</x:v>
      </x:c>
      <x:c r="H215" s="240" t="s">
        <x:v>6487</x:v>
      </x:c>
      <x:c r="I215" s="211" t="s">
        <x:v>283</x:v>
      </x:c>
    </x:row>
    <x:row r="216" spans="1:8">
      <x:c r="A216" s="444">
        <x:v>45871</x:v>
      </x:c>
      <x:c r="B216" s="276" t="s">
        <x:v>10312</x:v>
      </x:c>
      <x:c r="C216" s="443" t="s">
        <x:v>8919</x:v>
      </x:c>
      <x:c r="D216" s="276" t="s">
        <x:v>6487</x:v>
      </x:c>
      <x:c r="E216" s="408" t="s">
        <x:v>8919</x:v>
      </x:c>
      <x:c r="F216" s="409" t="s">
        <x:v>4007</x:v>
      </x:c>
      <x:c r="G216" s="409">
        <x:v>1</x:v>
      </x:c>
      <x:c r="H216" s="240" t="s">
        <x:v>6487</x:v>
      </x:c>
    </x:row>
    <x:row r="217" spans="3:8">
      <x:c r="C217" s="443" t="s">
        <x:v>11364</x:v>
      </x:c>
      <x:c r="D217" s="276" t="s">
        <x:v>10339</x:v>
      </x:c>
      <x:c r="E217" s="402" t="s">
        <x:v>11364</x:v>
      </x:c>
      <x:c r="F217" s="403" t="s">
        <x:v>4027</x:v>
      </x:c>
      <x:c r="G217" s="403">
        <x:v>1</x:v>
      </x:c>
      <x:c r="H217" s="240" t="s">
        <x:v>10339</x:v>
      </x:c>
    </x:row>
    <x:row r="218" spans="3:8">
      <x:c r="C218" s="443" t="s">
        <x:v>2606</x:v>
      </x:c>
      <x:c r="D218" s="276" t="s">
        <x:v>6487</x:v>
      </x:c>
      <x:c r="E218" s="402" t="s">
        <x:v>12275</x:v>
      </x:c>
      <x:c r="F218" s="403" t="s">
        <x:v>4067</x:v>
      </x:c>
      <x:c r="G218" s="403">
        <x:v>1</x:v>
      </x:c>
      <x:c r="H218" s="240" t="s">
        <x:v>6487</x:v>
      </x:c>
    </x:row>
    <x:row r="219" spans="3:8">
      <x:c r="C219" s="443" t="s">
        <x:v>9131</x:v>
      </x:c>
      <x:c r="D219" s="276" t="s">
        <x:v>6487</x:v>
      </x:c>
      <x:c r="E219" s="280" t="s">
        <x:v>9131</x:v>
      </x:c>
      <x:c r="F219" s="281" t="s">
        <x:v>4067</x:v>
      </x:c>
      <x:c r="G219" s="281">
        <x:v>1</x:v>
      </x:c>
      <x:c r="H219" s="240" t="s">
        <x:v>6487</x:v>
      </x:c>
    </x:row>
    <x:row r="220" spans="3:8">
      <x:c r="C220" s="443" t="s">
        <x:v>8440</x:v>
      </x:c>
      <x:c r="D220" s="276" t="s">
        <x:v>10339</x:v>
      </x:c>
      <x:c r="E220" s="241" t="s">
        <x:v>8440</x:v>
      </x:c>
      <x:c r="F220" s="240" t="s">
        <x:v>6089</x:v>
      </x:c>
      <x:c r="G220" s="240">
        <x:v>1</x:v>
      </x:c>
      <x:c r="H220" s="240" t="s">
        <x:v>10339</x:v>
      </x:c>
    </x:row>
    <x:row r="221" spans="3:8">
      <x:c r="C221" s="443" t="s">
        <x:v>4570</x:v>
      </x:c>
      <x:c r="D221" s="276" t="s">
        <x:v>10339</x:v>
      </x:c>
      <x:c r="E221" s="283" t="s">
        <x:v>4570</x:v>
      </x:c>
      <x:c r="F221" s="284" t="s">
        <x:v>6089</x:v>
      </x:c>
      <x:c r="G221" s="284">
        <x:v>1</x:v>
      </x:c>
      <x:c r="H221" s="240" t="s">
        <x:v>10339</x:v>
      </x:c>
    </x:row>
    <x:row r="222" spans="1:8">
      <x:c r="A222" s="444">
        <x:v>45872</x:v>
      </x:c>
      <x:c r="B222" s="276" t="s">
        <x:v>10367</x:v>
      </x:c>
      <x:c r="C222" s="443" t="s">
        <x:v>4367</x:v>
      </x:c>
      <x:c r="D222" s="276" t="s">
        <x:v>6487</x:v>
      </x:c>
      <x:c r="E222" s="280" t="s">
        <x:v>4367</x:v>
      </x:c>
      <x:c r="F222" s="281" t="s">
        <x:v>4061</x:v>
      </x:c>
      <x:c r="G222" s="281">
        <x:v>1</x:v>
      </x:c>
      <x:c r="H222" s="240" t="s">
        <x:v>6487</x:v>
      </x:c>
    </x:row>
    <x:row r="223" spans="3:8">
      <x:c r="C223" s="443" t="s">
        <x:v>4536</x:v>
      </x:c>
      <x:c r="D223" s="276" t="s">
        <x:v>6487</x:v>
      </x:c>
      <x:c r="E223" s="241" t="s">
        <x:v>4536</x:v>
      </x:c>
      <x:c r="F223" s="240" t="s">
        <x:v>4027</x:v>
      </x:c>
      <x:c r="G223" s="240">
        <x:v>1</x:v>
      </x:c>
      <x:c r="H223" s="240" t="s">
        <x:v>6487</x:v>
      </x:c>
    </x:row>
    <x:row r="224" spans="3:8">
      <x:c r="C224" s="443" t="s">
        <x:v>7652</x:v>
      </x:c>
      <x:c r="D224" s="276" t="s">
        <x:v>10339</x:v>
      </x:c>
      <x:c r="E224" s="241" t="s">
        <x:v>12356</x:v>
      </x:c>
      <x:c r="F224" s="240" t="s">
        <x:v>6089</x:v>
      </x:c>
      <x:c r="G224" s="240">
        <x:v>1</x:v>
      </x:c>
      <x:c r="H224" s="240" t="s">
        <x:v>10339</x:v>
      </x:c>
    </x:row>
    <x:row r="225" spans="3:8">
      <x:c r="C225" s="443" t="s">
        <x:v>5664</x:v>
      </x:c>
      <x:c r="D225" s="276" t="s">
        <x:v>6487</x:v>
      </x:c>
      <x:c r="E225" s="402" t="s">
        <x:v>5541</x:v>
      </x:c>
      <x:c r="F225" s="403" t="s">
        <x:v>6089</x:v>
      </x:c>
      <x:c r="G225" s="403">
        <x:v>1</x:v>
      </x:c>
      <x:c r="H225" s="240" t="s">
        <x:v>6487</x:v>
      </x:c>
    </x:row>
    <x:row r="226" spans="3:8">
      <x:c r="C226" s="443" t="s">
        <x:v>2360</x:v>
      </x:c>
      <x:c r="D226" s="276" t="s">
        <x:v>6487</x:v>
      </x:c>
      <x:c r="E226" s="402" t="s">
        <x:v>2577</x:v>
      </x:c>
      <x:c r="F226" s="403" t="s">
        <x:v>4007</x:v>
      </x:c>
      <x:c r="G226" s="403">
        <x:v>1</x:v>
      </x:c>
      <x:c r="H226" s="240" t="s">
        <x:v>6487</x:v>
      </x:c>
    </x:row>
    <x:row r="227" spans="3:8">
      <x:c r="C227" s="443" t="s">
        <x:v>7683</x:v>
      </x:c>
      <x:c r="D227" s="276" t="s">
        <x:v>6487</x:v>
      </x:c>
      <x:c r="E227" s="402" t="s">
        <x:v>2175</x:v>
      </x:c>
      <x:c r="F227" s="403" t="s">
        <x:v>6089</x:v>
      </x:c>
      <x:c r="G227" s="403">
        <x:v>1</x:v>
      </x:c>
      <x:c r="H227" s="240" t="s">
        <x:v>6487</x:v>
      </x:c>
    </x:row>
    <x:row r="228" spans="3:8">
      <x:c r="C228" s="443" t="s">
        <x:v>4520</x:v>
      </x:c>
      <x:c r="D228" s="276" t="s">
        <x:v>10339</x:v>
      </x:c>
      <x:c r="E228" s="241" t="s">
        <x:v>4520</x:v>
      </x:c>
      <x:c r="F228" s="240" t="s">
        <x:v>6097</x:v>
      </x:c>
      <x:c r="G228" s="240">
        <x:v>1</x:v>
      </x:c>
      <x:c r="H228" s="240" t="s">
        <x:v>10339</x:v>
      </x:c>
    </x:row>
    <x:row r="229" spans="3:8">
      <x:c r="C229" s="443" t="s">
        <x:v>9245</x:v>
      </x:c>
      <x:c r="D229" s="276" t="s">
        <x:v>6487</x:v>
      </x:c>
      <x:c r="E229" s="393" t="s">
        <x:v>9245</x:v>
      </x:c>
      <x:c r="F229" s="394" t="s">
        <x:v>6089</x:v>
      </x:c>
      <x:c r="G229" s="394">
        <x:v>1</x:v>
      </x:c>
      <x:c r="H229" s="240" t="s">
        <x:v>6487</x:v>
      </x:c>
    </x:row>
    <x:row r="230" spans="3:8">
      <x:c r="C230" s="443" t="s">
        <x:v>2495</x:v>
      </x:c>
      <x:c r="D230" s="276" t="s">
        <x:v>10339</x:v>
      </x:c>
      <x:c r="E230" s="241" t="s">
        <x:v>2495</x:v>
      </x:c>
      <x:c r="F230" s="240" t="s">
        <x:v>4027</x:v>
      </x:c>
      <x:c r="G230" s="240">
        <x:v>1</x:v>
      </x:c>
      <x:c r="H230" s="240" t="s">
        <x:v>10339</x:v>
      </x:c>
    </x:row>
    <x:row r="231" spans="1:8">
      <x:c r="A231" s="444">
        <x:v>45873</x:v>
      </x:c>
      <x:c r="B231" s="276" t="s">
        <x:v>10315</x:v>
      </x:c>
      <x:c r="C231" s="443" t="s">
        <x:v>8501</x:v>
      </x:c>
      <x:c r="D231" s="276" t="s">
        <x:v>6487</x:v>
      </x:c>
      <x:c r="E231" s="366" t="s">
        <x:v>8501</x:v>
      </x:c>
      <x:c r="F231" s="367" t="s">
        <x:v>4027</x:v>
      </x:c>
      <x:c r="G231" s="367">
        <x:v>1</x:v>
      </x:c>
      <x:c r="H231" s="240" t="s">
        <x:v>6487</x:v>
      </x:c>
    </x:row>
    <x:row r="232" spans="3:8">
      <x:c r="C232" s="443" t="s">
        <x:v>9216</x:v>
      </x:c>
      <x:c r="D232" s="276" t="s">
        <x:v>6487</x:v>
      </x:c>
      <x:c r="E232" s="280" t="s">
        <x:v>9216</x:v>
      </x:c>
      <x:c r="F232" s="281" t="s">
        <x:v>4027</x:v>
      </x:c>
      <x:c r="G232" s="281">
        <x:v>1</x:v>
      </x:c>
      <x:c r="H232" s="240" t="s">
        <x:v>6487</x:v>
      </x:c>
    </x:row>
    <x:row r="233" spans="3:8">
      <x:c r="C233" s="443" t="s">
        <x:v>12784</x:v>
      </x:c>
      <x:c r="D233" s="276" t="s">
        <x:v>10339</x:v>
      </x:c>
      <x:c r="E233" s="402" t="s">
        <x:v>2046</x:v>
      </x:c>
      <x:c r="F233" s="403" t="s">
        <x:v>6089</x:v>
      </x:c>
      <x:c r="G233" s="403">
        <x:v>1</x:v>
      </x:c>
      <x:c r="H233" s="240" t="s">
        <x:v>10339</x:v>
      </x:c>
    </x:row>
    <x:row r="234" spans="3:8">
      <x:c r="C234" s="443" t="s">
        <x:v>12646</x:v>
      </x:c>
      <x:c r="D234" s="276" t="s">
        <x:v>6487</x:v>
      </x:c>
      <x:c r="E234" s="241" t="s">
        <x:v>12646</x:v>
      </x:c>
      <x:c r="F234" s="240" t="s">
        <x:v>6097</x:v>
      </x:c>
      <x:c r="G234" s="240">
        <x:v>1</x:v>
      </x:c>
      <x:c r="H234" s="240" t="s">
        <x:v>6487</x:v>
      </x:c>
    </x:row>
    <x:row r="235" spans="3:8">
      <x:c r="C235" s="443" t="s">
        <x:v>8517</x:v>
      </x:c>
      <x:c r="D235" s="276" t="s">
        <x:v>10339</x:v>
      </x:c>
      <x:c r="E235" s="280" t="s">
        <x:v>8517</x:v>
      </x:c>
      <x:c r="F235" s="281" t="s">
        <x:v>6097</x:v>
      </x:c>
      <x:c r="G235" s="281">
        <x:v>1</x:v>
      </x:c>
      <x:c r="H235" s="240" t="s">
        <x:v>10339</x:v>
      </x:c>
    </x:row>
    <x:row r="236" spans="3:8">
      <x:c r="C236" s="443" t="s">
        <x:v>5959</x:v>
      </x:c>
      <x:c r="D236" s="276" t="s">
        <x:v>6487</x:v>
      </x:c>
      <x:c r="E236" s="366" t="s">
        <x:v>5959</x:v>
      </x:c>
      <x:c r="F236" s="367" t="s">
        <x:v>6097</x:v>
      </x:c>
      <x:c r="G236" s="367">
        <x:v>1</x:v>
      </x:c>
      <x:c r="H236" s="240" t="s">
        <x:v>6487</x:v>
      </x:c>
    </x:row>
    <x:row r="237" spans="3:8">
      <x:c r="C237" s="443" t="s">
        <x:v>7799</x:v>
      </x:c>
      <x:c r="D237" s="276" t="s">
        <x:v>6487</x:v>
      </x:c>
      <x:c r="E237" s="402" t="s">
        <x:v>12783</x:v>
      </x:c>
      <x:c r="F237" s="403" t="s">
        <x:v>6097</x:v>
      </x:c>
      <x:c r="G237" s="403">
        <x:v>1</x:v>
      </x:c>
      <x:c r="H237" s="240" t="s">
        <x:v>6487</x:v>
      </x:c>
    </x:row>
    <x:row r="238" spans="1:8">
      <x:c r="A238" s="444">
        <x:v>45874</x:v>
      </x:c>
      <x:c r="B238" s="276" t="s">
        <x:v>10377</x:v>
      </x:c>
      <x:c r="C238" s="443" t="s">
        <x:v>2411</x:v>
      </x:c>
      <x:c r="D238" s="276" t="s">
        <x:v>6487</x:v>
      </x:c>
      <x:c r="E238" s="402" t="s">
        <x:v>12777</x:v>
      </x:c>
      <x:c r="F238" s="403" t="s">
        <x:v>6089</x:v>
      </x:c>
      <x:c r="G238" s="403">
        <x:v>1</x:v>
      </x:c>
      <x:c r="H238" s="240" t="s">
        <x:v>6487</x:v>
      </x:c>
    </x:row>
    <x:row r="239" spans="3:8">
      <x:c r="C239" s="443" t="s">
        <x:v>6130</x:v>
      </x:c>
      <x:c r="D239" s="276" t="s">
        <x:v>10339</x:v>
      </x:c>
      <x:c r="E239" s="241" t="s">
        <x:v>6130</x:v>
      </x:c>
      <x:c r="F239" s="240" t="s">
        <x:v>6089</x:v>
      </x:c>
      <x:c r="G239" s="240">
        <x:v>1</x:v>
      </x:c>
      <x:c r="H239" s="240" t="s">
        <x:v>10339</x:v>
      </x:c>
    </x:row>
    <x:row r="240" spans="3:8">
      <x:c r="C240" s="443" t="s">
        <x:v>8434</x:v>
      </x:c>
      <x:c r="D240" s="276" t="s">
        <x:v>6487</x:v>
      </x:c>
      <x:c r="E240" s="241" t="s">
        <x:v>8434</x:v>
      </x:c>
      <x:c r="F240" s="240" t="s">
        <x:v>4007</x:v>
      </x:c>
      <x:c r="G240" s="240">
        <x:v>1</x:v>
      </x:c>
      <x:c r="H240" s="240" t="s">
        <x:v>6487</x:v>
      </x:c>
    </x:row>
    <x:row r="241" spans="3:8">
      <x:c r="C241" s="443" t="s">
        <x:v>8450</x:v>
      </x:c>
      <x:c r="D241" s="276" t="s">
        <x:v>10339</x:v>
      </x:c>
      <x:c r="E241" s="241" t="s">
        <x:v>8450</x:v>
      </x:c>
      <x:c r="F241" s="240" t="s">
        <x:v>6089</x:v>
      </x:c>
      <x:c r="G241" s="240">
        <x:v>1</x:v>
      </x:c>
      <x:c r="H241" s="240" t="s">
        <x:v>10339</x:v>
      </x:c>
    </x:row>
    <x:row r="242" spans="3:8">
      <x:c r="C242" s="443" t="s">
        <x:v>4526</x:v>
      </x:c>
      <x:c r="D242" s="276" t="s">
        <x:v>10339</x:v>
      </x:c>
      <x:c r="E242" s="280" t="s">
        <x:v>4526</x:v>
      </x:c>
      <x:c r="F242" s="281" t="s">
        <x:v>4061</x:v>
      </x:c>
      <x:c r="G242" s="281">
        <x:v>1</x:v>
      </x:c>
      <x:c r="H242" s="240" t="s">
        <x:v>10339</x:v>
      </x:c>
    </x:row>
    <x:row r="243" spans="1:8">
      <x:c r="A243" s="444">
        <x:v>45875</x:v>
      </x:c>
      <x:c r="B243" s="276" t="s">
        <x:v>10352</x:v>
      </x:c>
      <x:c r="C243" s="443" t="s">
        <x:v>9119</x:v>
      </x:c>
      <x:c r="D243" s="276" t="s">
        <x:v>6487</x:v>
      </x:c>
      <x:c r="E243" s="283" t="s">
        <x:v>9119</x:v>
      </x:c>
      <x:c r="F243" s="284" t="s">
        <x:v>6097</x:v>
      </x:c>
      <x:c r="G243" s="284">
        <x:v>1</x:v>
      </x:c>
      <x:c r="H243" s="240" t="s">
        <x:v>6487</x:v>
      </x:c>
    </x:row>
    <x:row r="244" spans="3:8">
      <x:c r="C244" s="443" t="s">
        <x:v>6028</x:v>
      </x:c>
      <x:c r="D244" s="276" t="s">
        <x:v>10339</x:v>
      </x:c>
      <x:c r="E244" s="366" t="s">
        <x:v>6028</x:v>
      </x:c>
      <x:c r="F244" s="367" t="s">
        <x:v>6089</x:v>
      </x:c>
      <x:c r="G244" s="367">
        <x:v>1</x:v>
      </x:c>
      <x:c r="H244" s="240" t="s">
        <x:v>10339</x:v>
      </x:c>
    </x:row>
    <x:row r="245" spans="3:8">
      <x:c r="C245" s="443" t="s">
        <x:v>12569</x:v>
      </x:c>
      <x:c r="D245" s="276" t="s">
        <x:v>6487</x:v>
      </x:c>
      <x:c r="E245" s="241" t="s">
        <x:v>12386</x:v>
      </x:c>
      <x:c r="F245" s="240" t="s">
        <x:v>4067</x:v>
      </x:c>
      <x:c r="G245" s="240">
        <x:v>1</x:v>
      </x:c>
      <x:c r="H245" s="240" t="s">
        <x:v>6487</x:v>
      </x:c>
    </x:row>
    <x:row r="246" spans="3:8">
      <x:c r="C246" s="443" t="s">
        <x:v>4562</x:v>
      </x:c>
      <x:c r="D246" s="276" t="s">
        <x:v>6487</x:v>
      </x:c>
      <x:c r="E246" s="241" t="s">
        <x:v>4562</x:v>
      </x:c>
      <x:c r="F246" s="240" t="s">
        <x:v>4007</x:v>
      </x:c>
      <x:c r="G246" s="240">
        <x:v>1</x:v>
      </x:c>
      <x:c r="H246" s="240" t="s">
        <x:v>6487</x:v>
      </x:c>
    </x:row>
    <x:row r="247" spans="3:8">
      <x:c r="C247" s="443" t="s">
        <x:v>9131</x:v>
      </x:c>
      <x:c r="D247" s="276" t="s">
        <x:v>10339</x:v>
      </x:c>
      <x:c r="E247" s="280" t="s">
        <x:v>9131</x:v>
      </x:c>
      <x:c r="F247" s="281" t="s">
        <x:v>4067</x:v>
      </x:c>
      <x:c r="G247" s="281">
        <x:v>1</x:v>
      </x:c>
      <x:c r="H247" s="240" t="s">
        <x:v>10339</x:v>
      </x:c>
    </x:row>
    <x:row r="248" spans="3:8">
      <x:c r="C248" s="443" t="s">
        <x:v>9236</x:v>
      </x:c>
      <x:c r="D248" s="276" t="s">
        <x:v>6487</x:v>
      </x:c>
      <x:c r="E248" s="283" t="s">
        <x:v>9236</x:v>
      </x:c>
      <x:c r="F248" s="284" t="s">
        <x:v>6089</x:v>
      </x:c>
      <x:c r="G248" s="284">
        <x:v>1</x:v>
      </x:c>
      <x:c r="H248" s="240" t="s">
        <x:v>6487</x:v>
      </x:c>
    </x:row>
    <x:row r="249" spans="3:8">
      <x:c r="C249" s="443" t="s">
        <x:v>7778</x:v>
      </x:c>
      <x:c r="D249" s="276" t="s">
        <x:v>6487</x:v>
      </x:c>
      <x:c r="E249" s="241" t="s">
        <x:v>11544</x:v>
      </x:c>
      <x:c r="F249" s="240" t="s">
        <x:v>6089</x:v>
      </x:c>
      <x:c r="G249" s="240">
        <x:v>1</x:v>
      </x:c>
      <x:c r="H249" s="240" t="s">
        <x:v>6487</x:v>
      </x:c>
    </x:row>
    <x:row r="250" spans="3:8">
      <x:c r="C250" s="443" t="s">
        <x:v>12351</x:v>
      </x:c>
      <x:c r="D250" s="276" t="s">
        <x:v>10339</x:v>
      </x:c>
      <x:c r="E250" s="402" t="s">
        <x:v>11223</x:v>
      </x:c>
      <x:c r="F250" s="403" t="s">
        <x:v>4007</x:v>
      </x:c>
      <x:c r="G250" s="403">
        <x:v>1</x:v>
      </x:c>
      <x:c r="H250" s="240" t="s">
        <x:v>10339</x:v>
      </x:c>
    </x:row>
    <x:row r="251" spans="3:8">
      <x:c r="C251" s="443" t="s">
        <x:v>4591</x:v>
      </x:c>
      <x:c r="D251" s="276" t="s">
        <x:v>10339</x:v>
      </x:c>
      <x:c r="E251" s="241" t="s">
        <x:v>4591</x:v>
      </x:c>
      <x:c r="F251" s="240" t="s">
        <x:v>4007</x:v>
      </x:c>
      <x:c r="G251" s="240">
        <x:v>1</x:v>
      </x:c>
      <x:c r="H251" s="240" t="s">
        <x:v>10339</x:v>
      </x:c>
    </x:row>
    <x:row r="252" spans="3:8">
      <x:c r="C252" s="443" t="s">
        <x:v>7494</x:v>
      </x:c>
      <x:c r="D252" s="276" t="s">
        <x:v>10339</x:v>
      </x:c>
      <x:c r="E252" s="402" t="s">
        <x:v>2594</x:v>
      </x:c>
      <x:c r="F252" s="403" t="s">
        <x:v>4061</x:v>
      </x:c>
      <x:c r="G252" s="403">
        <x:v>1</x:v>
      </x:c>
      <x:c r="H252" s="240" t="s">
        <x:v>10339</x:v>
      </x:c>
    </x:row>
    <x:row r="253" spans="5:9">
      <x:c r="E253" s="283" t="s">
        <x:v>6072</x:v>
      </x:c>
      <x:c r="F253" s="284" t="s">
        <x:v>4067</x:v>
      </x:c>
      <x:c r="G253" s="284">
        <x:v>1</x:v>
      </x:c>
      <x:c r="H253" s="240" t="s">
        <x:v>6487</x:v>
      </x:c>
      <x:c r="I253" s="208" t="s">
        <x:v>3501</x:v>
      </x:c>
    </x:row>
    <x:row r="254" spans="1:8">
      <x:c r="A254" s="444">
        <x:v>45876</x:v>
      </x:c>
      <x:c r="B254" s="276" t="s">
        <x:v>10335</x:v>
      </x:c>
      <x:c r="C254" s="443" t="s">
        <x:v>7884</x:v>
      </x:c>
      <x:c r="D254" s="276" t="s">
        <x:v>10339</x:v>
      </x:c>
      <x:c r="E254" s="402" t="s">
        <x:v>12606</x:v>
      </x:c>
      <x:c r="F254" s="403" t="s">
        <x:v>4067</x:v>
      </x:c>
      <x:c r="G254" s="403">
        <x:v>1</x:v>
      </x:c>
      <x:c r="H254" s="240" t="s">
        <x:v>10339</x:v>
      </x:c>
    </x:row>
    <x:row r="255" spans="3:12">
      <x:c r="C255" s="443" t="s">
        <x:v>4536</x:v>
      </x:c>
      <x:c r="D255" s="276" t="s">
        <x:v>10339</x:v>
      </x:c>
      <x:c r="E255" s="241" t="s">
        <x:v>4536</x:v>
      </x:c>
      <x:c r="F255" s="240" t="s">
        <x:v>4027</x:v>
      </x:c>
      <x:c r="G255" s="240">
        <x:v>1</x:v>
      </x:c>
      <x:c r="H255" s="240" t="s">
        <x:v>10339</x:v>
      </x:c>
      <x:c r="L255" s="240"/>
    </x:row>
    <x:row r="256" spans="1:12">
      <x:c r="A256" s="444">
        <x:v>45877</x:v>
      </x:c>
      <x:c r="B256" s="276" t="s">
        <x:v>10292</x:v>
      </x:c>
      <x:c r="C256" s="443" t="s">
        <x:v>12694</x:v>
      </x:c>
      <x:c r="D256" s="276" t="s">
        <x:v>10339</x:v>
      </x:c>
      <x:c r="E256" s="402" t="s">
        <x:v>7930</x:v>
      </x:c>
      <x:c r="F256" s="403" t="s">
        <x:v>4067</x:v>
      </x:c>
      <x:c r="G256" s="403">
        <x:v>1</x:v>
      </x:c>
      <x:c r="H256" s="240" t="s">
        <x:v>10339</x:v>
      </x:c>
      <x:c r="L256" s="240"/>
    </x:row>
    <x:row r="257" spans="3:8">
      <x:c r="C257" s="443" t="s">
        <x:v>7520</x:v>
      </x:c>
      <x:c r="D257" s="276" t="s">
        <x:v>6487</x:v>
      </x:c>
      <x:c r="E257" s="402" t="s">
        <x:v>12620</x:v>
      </x:c>
      <x:c r="F257" s="403" t="s">
        <x:v>4027</x:v>
      </x:c>
      <x:c r="G257" s="403">
        <x:v>1</x:v>
      </x:c>
      <x:c r="H257" s="240" t="s">
        <x:v>6487</x:v>
      </x:c>
    </x:row>
    <x:row r="258" spans="5:9">
      <x:c r="E258" s="402" t="s">
        <x:v>12202</x:v>
      </x:c>
      <x:c r="F258" s="403" t="s">
        <x:v>4067</x:v>
      </x:c>
      <x:c r="G258" s="403">
        <x:v>1</x:v>
      </x:c>
      <x:c r="H258" s="240" t="s">
        <x:v>6487</x:v>
      </x:c>
      <x:c r="I258" s="208" t="s">
        <x:v>7321</x:v>
      </x:c>
    </x:row>
    <x:row r="260" spans="1:8">
      <x:c r="A260" s="444">
        <x:v>45878</x:v>
      </x:c>
      <x:c r="B260" s="276" t="s">
        <x:v>10312</x:v>
      </x:c>
      <x:c r="C260" s="443" t="s">
        <x:v>2185</x:v>
      </x:c>
      <x:c r="D260" s="276" t="s">
        <x:v>6487</x:v>
      </x:c>
      <x:c r="E260" s="402" t="s">
        <x:v>12342</x:v>
      </x:c>
      <x:c r="F260" s="403" t="s">
        <x:v>4007</x:v>
      </x:c>
      <x:c r="G260" s="403">
        <x:v>1</x:v>
      </x:c>
      <x:c r="H260" s="240" t="s">
        <x:v>6487</x:v>
      </x:c>
    </x:row>
    <x:row r="261" spans="3:8">
      <x:c r="C261" s="443" t="s">
        <x:v>2004</x:v>
      </x:c>
      <x:c r="D261" s="276" t="s">
        <x:v>10339</x:v>
      </x:c>
      <x:c r="E261" s="366" t="s">
        <x:v>2004</x:v>
      </x:c>
      <x:c r="F261" s="367" t="s">
        <x:v>6089</x:v>
      </x:c>
      <x:c r="G261" s="367">
        <x:v>1</x:v>
      </x:c>
      <x:c r="H261" s="240" t="s">
        <x:v>10339</x:v>
      </x:c>
    </x:row>
    <x:row r="262" spans="3:8">
      <x:c r="C262" s="443" t="s">
        <x:v>8489</x:v>
      </x:c>
      <x:c r="D262" s="276" t="s">
        <x:v>6487</x:v>
      </x:c>
      <x:c r="E262" s="366" t="s">
        <x:v>8489</x:v>
      </x:c>
      <x:c r="F262" s="367" t="s">
        <x:v>4067</x:v>
      </x:c>
      <x:c r="G262" s="367">
        <x:v>1</x:v>
      </x:c>
      <x:c r="H262" s="240" t="s">
        <x:v>6487</x:v>
      </x:c>
    </x:row>
    <x:row r="263" spans="3:8">
      <x:c r="C263" s="443" t="s">
        <x:v>9057</x:v>
      </x:c>
      <x:c r="D263" s="276" t="s">
        <x:v>10339</x:v>
      </x:c>
      <x:c r="E263" s="241" t="s">
        <x:v>9057</x:v>
      </x:c>
      <x:c r="F263" s="240" t="s">
        <x:v>6097</x:v>
      </x:c>
      <x:c r="G263" s="240">
        <x:v>1</x:v>
      </x:c>
      <x:c r="H263" s="240" t="s">
        <x:v>10339</x:v>
      </x:c>
    </x:row>
    <x:row r="264" spans="3:8">
      <x:c r="C264" s="443" t="s">
        <x:v>9299</x:v>
      </x:c>
      <x:c r="D264" s="276" t="s">
        <x:v>6487</x:v>
      </x:c>
      <x:c r="E264" s="366" t="s">
        <x:v>9299</x:v>
      </x:c>
      <x:c r="F264" s="367" t="s">
        <x:v>6089</x:v>
      </x:c>
      <x:c r="G264" s="367">
        <x:v>1</x:v>
      </x:c>
      <x:c r="H264" s="240" t="s">
        <x:v>6487</x:v>
      </x:c>
    </x:row>
    <x:row r="265" spans="3:8">
      <x:c r="C265" s="443" t="s">
        <x:v>12664</x:v>
      </x:c>
      <x:c r="D265" s="276" t="s">
        <x:v>10339</x:v>
      </x:c>
      <x:c r="E265" s="402" t="s">
        <x:v>5566</x:v>
      </x:c>
      <x:c r="F265" s="403" t="s">
        <x:v>6089</x:v>
      </x:c>
      <x:c r="G265" s="403">
        <x:v>1</x:v>
      </x:c>
      <x:c r="H265" s="240" t="s">
        <x:v>10339</x:v>
      </x:c>
    </x:row>
    <x:row r="266" spans="3:8">
      <x:c r="C266" s="443" t="s">
        <x:v>6003</x:v>
      </x:c>
      <x:c r="D266" s="276" t="s">
        <x:v>10339</x:v>
      </x:c>
      <x:c r="E266" s="366" t="s">
        <x:v>6003</x:v>
      </x:c>
      <x:c r="F266" s="367" t="s">
        <x:v>6097</x:v>
      </x:c>
      <x:c r="G266" s="367">
        <x:v>1</x:v>
      </x:c>
      <x:c r="H266" s="240" t="s">
        <x:v>10339</x:v>
      </x:c>
    </x:row>
    <x:row r="267" spans="1:8">
      <x:c r="A267" s="444">
        <x:v>45879</x:v>
      </x:c>
      <x:c r="B267" s="276" t="s">
        <x:v>10367</x:v>
      </x:c>
      <x:c r="C267" s="443" t="s">
        <x:v>6315</x:v>
      </x:c>
      <x:c r="D267" s="276" t="s">
        <x:v>10339</x:v>
      </x:c>
      <x:c r="E267" s="241" t="s">
        <x:v>6315</x:v>
      </x:c>
      <x:c r="F267" s="240" t="s">
        <x:v>6097</x:v>
      </x:c>
      <x:c r="G267" s="240">
        <x:v>1</x:v>
      </x:c>
      <x:c r="H267" s="240" t="s">
        <x:v>10339</x:v>
      </x:c>
    </x:row>
    <x:row r="268" spans="3:8">
      <x:c r="C268" s="443" t="s">
        <x:v>7886</x:v>
      </x:c>
      <x:c r="D268" s="276" t="s">
        <x:v>6487</x:v>
      </x:c>
      <x:c r="E268" s="402" t="s">
        <x:v>12556</x:v>
      </x:c>
      <x:c r="F268" s="403" t="s">
        <x:v>4027</x:v>
      </x:c>
      <x:c r="G268" s="403">
        <x:v>1</x:v>
      </x:c>
      <x:c r="H268" s="240" t="s">
        <x:v>6487</x:v>
      </x:c>
    </x:row>
    <x:row r="269" spans="3:8">
      <x:c r="C269" s="443" t="s">
        <x:v>9014</x:v>
      </x:c>
      <x:c r="D269" s="276" t="s">
        <x:v>6487</x:v>
      </x:c>
      <x:c r="E269" s="283" t="s">
        <x:v>9014</x:v>
      </x:c>
      <x:c r="F269" s="284" t="s">
        <x:v>4067</x:v>
      </x:c>
      <x:c r="G269" s="284">
        <x:v>1</x:v>
      </x:c>
      <x:c r="H269" s="240" t="s">
        <x:v>6487</x:v>
      </x:c>
    </x:row>
    <x:row r="270" spans="3:8">
      <x:c r="C270" s="443" t="s">
        <x:v>9149</x:v>
      </x:c>
      <x:c r="D270" s="276" t="s">
        <x:v>6487</x:v>
      </x:c>
      <x:c r="E270" s="280" t="s">
        <x:v>9149</x:v>
      </x:c>
      <x:c r="F270" s="281" t="s">
        <x:v>6089</x:v>
      </x:c>
      <x:c r="G270" s="281">
        <x:v>1</x:v>
      </x:c>
      <x:c r="H270" s="240" t="s">
        <x:v>6487</x:v>
      </x:c>
    </x:row>
    <x:row r="271" spans="3:8">
      <x:c r="C271" s="443" t="s">
        <x:v>12551</x:v>
      </x:c>
      <x:c r="D271" s="276" t="s">
        <x:v>6487</x:v>
      </x:c>
      <x:c r="E271" s="283" t="s">
        <x:v>12551</x:v>
      </x:c>
      <x:c r="F271" s="284" t="s">
        <x:v>6097</x:v>
      </x:c>
      <x:c r="G271" s="284">
        <x:v>1</x:v>
      </x:c>
      <x:c r="H271" s="240" t="s">
        <x:v>6487</x:v>
      </x:c>
    </x:row>
    <x:row r="272" spans="3:8">
      <x:c r="C272" s="443" t="s">
        <x:v>4479</x:v>
      </x:c>
      <x:c r="D272" s="276" t="s">
        <x:v>10339</x:v>
      </x:c>
      <x:c r="E272" s="241" t="s">
        <x:v>4479</x:v>
      </x:c>
      <x:c r="F272" s="240" t="s">
        <x:v>4027</x:v>
      </x:c>
      <x:c r="G272" s="240">
        <x:v>1</x:v>
      </x:c>
      <x:c r="H272" s="240" t="s">
        <x:v>10339</x:v>
      </x:c>
    </x:row>
    <x:row r="273" spans="3:8">
      <x:c r="C273" s="443" t="s">
        <x:v>2212</x:v>
      </x:c>
      <x:c r="D273" s="276" t="s">
        <x:v>10339</x:v>
      </x:c>
      <x:c r="E273" s="402" t="s">
        <x:v>5646</x:v>
      </x:c>
      <x:c r="F273" s="403" t="s">
        <x:v>4067</x:v>
      </x:c>
      <x:c r="G273" s="403">
        <x:v>1</x:v>
      </x:c>
      <x:c r="H273" s="240" t="s">
        <x:v>10339</x:v>
      </x:c>
    </x:row>
    <x:row r="274" spans="3:8">
      <x:c r="C274" s="443" t="s">
        <x:v>9092</x:v>
      </x:c>
      <x:c r="D274" s="276" t="s">
        <x:v>6487</x:v>
      </x:c>
      <x:c r="E274" s="280" t="s">
        <x:v>9092</x:v>
      </x:c>
      <x:c r="F274" s="281" t="s">
        <x:v>6089</x:v>
      </x:c>
      <x:c r="G274" s="281">
        <x:v>1</x:v>
      </x:c>
      <x:c r="H274" s="240" t="s">
        <x:v>6487</x:v>
      </x:c>
    </x:row>
    <x:row r="275" spans="1:8">
      <x:c r="A275" s="444">
        <x:v>45880</x:v>
      </x:c>
      <x:c r="B275" s="276" t="s">
        <x:v>10315</x:v>
      </x:c>
      <x:c r="C275" s="443" t="s">
        <x:v>11393</x:v>
      </x:c>
      <x:c r="D275" s="276" t="s">
        <x:v>10339</x:v>
      </x:c>
      <x:c r="E275" s="402" t="s">
        <x:v>2617</x:v>
      </x:c>
      <x:c r="F275" s="403" t="s">
        <x:v>4067</x:v>
      </x:c>
      <x:c r="G275" s="403">
        <x:v>1</x:v>
      </x:c>
      <x:c r="H275" s="240" t="s">
        <x:v>10339</x:v>
      </x:c>
    </x:row>
    <x:row r="276" spans="1:8">
      <x:c r="A276" s="444"/>
      <x:c r="C276" s="443" t="s">
        <x:v>5971</x:v>
      </x:c>
      <x:c r="D276" s="276" t="s">
        <x:v>6487</x:v>
      </x:c>
      <x:c r="E276" s="241" t="s">
        <x:v>5971</x:v>
      </x:c>
      <x:c r="F276" s="240" t="s">
        <x:v>6089</x:v>
      </x:c>
      <x:c r="G276" s="240">
        <x:v>1</x:v>
      </x:c>
      <x:c r="H276" s="240" t="s">
        <x:v>6487</x:v>
      </x:c>
    </x:row>
    <x:row r="277" spans="3:8">
      <x:c r="C277" s="443" t="s">
        <x:v>2619</x:v>
      </x:c>
      <x:c r="D277" s="276" t="s">
        <x:v>10339</x:v>
      </x:c>
      <x:c r="E277" s="402" t="s">
        <x:v>8355</x:v>
      </x:c>
      <x:c r="F277" s="403" t="s">
        <x:v>4027</x:v>
      </x:c>
      <x:c r="G277" s="403">
        <x:v>1</x:v>
      </x:c>
      <x:c r="H277" s="240" t="s">
        <x:v>10339</x:v>
      </x:c>
    </x:row>
    <x:row r="278" spans="3:8">
      <x:c r="C278" s="443" t="s">
        <x:v>4579</x:v>
      </x:c>
      <x:c r="D278" s="276" t="s">
        <x:v>10339</x:v>
      </x:c>
      <x:c r="E278" s="241" t="s">
        <x:v>4579</x:v>
      </x:c>
      <x:c r="F278" s="240" t="s">
        <x:v>6097</x:v>
      </x:c>
      <x:c r="G278" s="240">
        <x:v>1</x:v>
      </x:c>
      <x:c r="H278" s="240" t="s">
        <x:v>10339</x:v>
      </x:c>
    </x:row>
    <x:row r="279" spans="3:8">
      <x:c r="C279" s="443" t="s">
        <x:v>8532</x:v>
      </x:c>
      <x:c r="D279" s="276" t="s">
        <x:v>10339</x:v>
      </x:c>
      <x:c r="E279" s="283" t="s">
        <x:v>8532</x:v>
      </x:c>
      <x:c r="F279" s="284" t="s">
        <x:v>139</x:v>
      </x:c>
      <x:c r="G279" s="284">
        <x:v>1</x:v>
      </x:c>
      <x:c r="H279" s="240" t="s">
        <x:v>10339</x:v>
      </x:c>
    </x:row>
    <x:row r="280" spans="3:8">
      <x:c r="C280" s="443" t="s">
        <x:v>12646</x:v>
      </x:c>
      <x:c r="D280" s="276" t="s">
        <x:v>10339</x:v>
      </x:c>
      <x:c r="E280" s="366" t="s">
        <x:v>12646</x:v>
      </x:c>
      <x:c r="F280" s="367" t="s">
        <x:v>6097</x:v>
      </x:c>
      <x:c r="G280" s="367">
        <x:v>1</x:v>
      </x:c>
      <x:c r="H280" s="240" t="s">
        <x:v>10339</x:v>
      </x:c>
    </x:row>
    <x:row r="281" spans="3:8">
      <x:c r="C281" s="443" t="s">
        <x:v>12719</x:v>
      </x:c>
      <x:c r="D281" s="276" t="s">
        <x:v>6487</x:v>
      </x:c>
      <x:c r="E281" s="402" t="s">
        <x:v>5475</x:v>
      </x:c>
      <x:c r="F281" s="403" t="s">
        <x:v>4067</x:v>
      </x:c>
      <x:c r="G281" s="403">
        <x:v>1</x:v>
      </x:c>
      <x:c r="H281" s="240" t="s">
        <x:v>6487</x:v>
      </x:c>
    </x:row>
    <x:row r="282" spans="3:8">
      <x:c r="C282" s="443" t="s">
        <x:v>5493</x:v>
      </x:c>
      <x:c r="D282" s="276" t="s">
        <x:v>10339</x:v>
      </x:c>
      <x:c r="E282" s="402" t="s">
        <x:v>7508</x:v>
      </x:c>
      <x:c r="F282" s="403" t="s">
        <x:v>4067</x:v>
      </x:c>
      <x:c r="G282" s="403">
        <x:v>1</x:v>
      </x:c>
      <x:c r="H282" s="240" t="s">
        <x:v>10339</x:v>
      </x:c>
    </x:row>
    <x:row r="283" spans="1:8">
      <x:c r="A283" s="444">
        <x:v>45882</x:v>
      </x:c>
      <x:c r="B283" s="276" t="s">
        <x:v>10352</x:v>
      </x:c>
      <x:c r="C283" s="443" t="s">
        <x:v>7735</x:v>
      </x:c>
      <x:c r="D283" s="276" t="s">
        <x:v>10339</x:v>
      </x:c>
      <x:c r="E283" s="366" t="s">
        <x:v>5937</x:v>
      </x:c>
      <x:c r="F283" s="367" t="s">
        <x:v>4067</x:v>
      </x:c>
      <x:c r="G283" s="367">
        <x:v>1</x:v>
      </x:c>
      <x:c r="H283" s="240" t="s">
        <x:v>10339</x:v>
      </x:c>
    </x:row>
    <x:row r="284" spans="3:8">
      <x:c r="C284" s="443" t="s">
        <x:v>12778</x:v>
      </x:c>
      <x:c r="D284" s="276" t="s">
        <x:v>10339</x:v>
      </x:c>
      <x:c r="E284" s="241" t="s">
        <x:v>7832</x:v>
      </x:c>
      <x:c r="F284" s="240" t="s">
        <x:v>4027</x:v>
      </x:c>
      <x:c r="G284" s="240">
        <x:v>1</x:v>
      </x:c>
      <x:c r="H284" s="240" t="s">
        <x:v>10339</x:v>
      </x:c>
    </x:row>
    <x:row r="285" spans="1:8">
      <x:c r="A285" s="444">
        <x:v>45883</x:v>
      </x:c>
      <x:c r="B285" s="276" t="s">
        <x:v>10335</x:v>
      </x:c>
      <x:c r="C285" s="443" t="s">
        <x:v>4381</x:v>
      </x:c>
      <x:c r="D285" s="276" t="s">
        <x:v>6487</x:v>
      </x:c>
      <x:c r="E285" s="241" t="s">
        <x:v>4381</x:v>
      </x:c>
      <x:c r="F285" s="240" t="s">
        <x:v>6089</x:v>
      </x:c>
      <x:c r="G285" s="240">
        <x:v>1</x:v>
      </x:c>
      <x:c r="H285" s="240" t="s">
        <x:v>6487</x:v>
      </x:c>
    </x:row>
    <x:row r="286" spans="3:8">
      <x:c r="C286" s="443" t="s">
        <x:v>8912</x:v>
      </x:c>
      <x:c r="D286" s="276" t="s">
        <x:v>6487</x:v>
      </x:c>
      <x:c r="E286" s="241" t="s">
        <x:v>8912</x:v>
      </x:c>
      <x:c r="F286" s="240" t="s">
        <x:v>6097</x:v>
      </x:c>
      <x:c r="G286" s="240">
        <x:v>1</x:v>
      </x:c>
      <x:c r="H286" s="240" t="s">
        <x:v>6487</x:v>
      </x:c>
    </x:row>
    <x:row r="287" spans="3:8">
      <x:c r="C287" s="443" t="s">
        <x:v>8987</x:v>
      </x:c>
      <x:c r="D287" s="276" t="s">
        <x:v>10339</x:v>
      </x:c>
      <x:c r="E287" s="241" t="s">
        <x:v>8987</x:v>
      </x:c>
      <x:c r="F287" s="240" t="s">
        <x:v>6097</x:v>
      </x:c>
      <x:c r="G287" s="240">
        <x:v>1</x:v>
      </x:c>
      <x:c r="H287" s="240" t="s">
        <x:v>10339</x:v>
      </x:c>
    </x:row>
    <x:row r="288" spans="3:8">
      <x:c r="C288" s="443" t="s">
        <x:v>5567</x:v>
      </x:c>
      <x:c r="D288" s="276" t="s">
        <x:v>6487</x:v>
      </x:c>
      <x:c r="E288" s="283" t="s">
        <x:v>5567</x:v>
      </x:c>
      <x:c r="F288" s="284" t="s">
        <x:v>4067</x:v>
      </x:c>
      <x:c r="G288" s="284">
        <x:v>1</x:v>
      </x:c>
      <x:c r="H288" s="240" t="s">
        <x:v>6487</x:v>
      </x:c>
    </x:row>
    <x:row r="289" spans="3:8">
      <x:c r="C289" s="443" t="s">
        <x:v>12551</x:v>
      </x:c>
      <x:c r="D289" s="276" t="s">
        <x:v>10339</x:v>
      </x:c>
      <x:c r="E289" s="283" t="s">
        <x:v>12551</x:v>
      </x:c>
      <x:c r="F289" s="284" t="s">
        <x:v>6097</x:v>
      </x:c>
      <x:c r="G289" s="284">
        <x:v>1</x:v>
      </x:c>
      <x:c r="H289" s="240" t="s">
        <x:v>10339</x:v>
      </x:c>
    </x:row>
    <x:row r="290" spans="3:8">
      <x:c r="C290" s="443" t="s">
        <x:v>8986</x:v>
      </x:c>
      <x:c r="D290" s="276" t="s">
        <x:v>6487</x:v>
      </x:c>
      <x:c r="E290" s="280" t="s">
        <x:v>8986</x:v>
      </x:c>
      <x:c r="F290" s="281" t="s">
        <x:v>6097</x:v>
      </x:c>
      <x:c r="G290" s="281">
        <x:v>1</x:v>
      </x:c>
      <x:c r="H290" s="240" t="s">
        <x:v>6487</x:v>
      </x:c>
    </x:row>
    <x:row r="291" spans="3:8">
      <x:c r="C291" s="443" t="s">
        <x:v>9139</x:v>
      </x:c>
      <x:c r="D291" s="276" t="s">
        <x:v>6487</x:v>
      </x:c>
      <x:c r="E291" s="241" t="s">
        <x:v>9139</x:v>
      </x:c>
      <x:c r="F291" s="240" t="s">
        <x:v>4061</x:v>
      </x:c>
      <x:c r="G291" s="240">
        <x:v>1</x:v>
      </x:c>
      <x:c r="H291" s="240" t="s">
        <x:v>6487</x:v>
      </x:c>
    </x:row>
    <x:row r="292" spans="1:8">
      <x:c r="A292" s="444">
        <x:v>45884</x:v>
      </x:c>
      <x:c r="B292" s="276" t="s">
        <x:v>10292</x:v>
      </x:c>
      <x:c r="C292" s="443" t="s">
        <x:v>9125</x:v>
      </x:c>
      <x:c r="D292" s="276" t="s">
        <x:v>6487</x:v>
      </x:c>
      <x:c r="E292" s="366" t="s">
        <x:v>9125</x:v>
      </x:c>
      <x:c r="F292" s="367" t="s">
        <x:v>6097</x:v>
      </x:c>
      <x:c r="G292" s="367">
        <x:v>1</x:v>
      </x:c>
      <x:c r="H292" s="240" t="s">
        <x:v>6487</x:v>
      </x:c>
    </x:row>
    <x:row r="293" spans="3:8">
      <x:c r="C293" s="443" t="s">
        <x:v>8489</x:v>
      </x:c>
      <x:c r="D293" s="276" t="s">
        <x:v>10339</x:v>
      </x:c>
      <x:c r="E293" s="241" t="s">
        <x:v>8489</x:v>
      </x:c>
      <x:c r="F293" s="240" t="s">
        <x:v>4067</x:v>
      </x:c>
      <x:c r="G293" s="240">
        <x:v>1</x:v>
      </x:c>
      <x:c r="H293" s="240" t="s">
        <x:v>10339</x:v>
      </x:c>
    </x:row>
    <x:row r="294" spans="3:8">
      <x:c r="C294" s="443" t="s">
        <x:v>6198</x:v>
      </x:c>
      <x:c r="D294" s="276" t="s">
        <x:v>10339</x:v>
      </x:c>
      <x:c r="E294" s="241" t="s">
        <x:v>6198</x:v>
      </x:c>
      <x:c r="F294" s="240" t="s">
        <x:v>4067</x:v>
      </x:c>
      <x:c r="G294" s="240">
        <x:v>1</x:v>
      </x:c>
      <x:c r="H294" s="240" t="s">
        <x:v>10339</x:v>
      </x:c>
    </x:row>
    <x:row r="295" spans="3:8">
      <x:c r="C295" s="443" t="s">
        <x:v>12399</x:v>
      </x:c>
      <x:c r="D295" s="276" t="s">
        <x:v>6487</x:v>
      </x:c>
      <x:c r="E295" s="402" t="s">
        <x:v>2054</x:v>
      </x:c>
      <x:c r="F295" s="403" t="s">
        <x:v>4067</x:v>
      </x:c>
      <x:c r="G295" s="403">
        <x:v>1</x:v>
      </x:c>
      <x:c r="H295" s="240" t="s">
        <x:v>6487</x:v>
      </x:c>
    </x:row>
    <x:row r="296" spans="1:8">
      <x:c r="A296" s="444">
        <x:v>45885</x:v>
      </x:c>
      <x:c r="B296" s="276" t="s">
        <x:v>10312</x:v>
      </x:c>
      <x:c r="C296" s="443" t="s">
        <x:v>4468</x:v>
      </x:c>
      <x:c r="D296" s="276" t="s">
        <x:v>6487</x:v>
      </x:c>
      <x:c r="E296" s="241" t="s">
        <x:v>4468</x:v>
      </x:c>
      <x:c r="F296" s="240" t="s">
        <x:v>4007</x:v>
      </x:c>
      <x:c r="G296" s="240">
        <x:v>1</x:v>
      </x:c>
      <x:c r="H296" s="240" t="s">
        <x:v>6487</x:v>
      </x:c>
    </x:row>
    <x:row r="297" spans="1:8">
      <x:c r="A297" s="444"/>
      <x:c r="C297" s="443" t="s">
        <x:v>5833</x:v>
      </x:c>
      <x:c r="D297" s="276" t="s">
        <x:v>10339</x:v>
      </x:c>
      <x:c r="E297" s="241" t="s">
        <x:v>5815</x:v>
      </x:c>
      <x:c r="F297" s="240" t="s">
        <x:v>4027</x:v>
      </x:c>
      <x:c r="G297" s="240">
        <x:v>1</x:v>
      </x:c>
      <x:c r="H297" s="240" t="s">
        <x:v>10339</x:v>
      </x:c>
    </x:row>
    <x:row r="298" spans="3:8">
      <x:c r="C298" s="443" t="s">
        <x:v>2476</x:v>
      </x:c>
      <x:c r="D298" s="276" t="s">
        <x:v>10339</x:v>
      </x:c>
      <x:c r="E298" s="241" t="s">
        <x:v>5926</x:v>
      </x:c>
      <x:c r="F298" s="240" t="s">
        <x:v>4067</x:v>
      </x:c>
      <x:c r="G298" s="240">
        <x:v>1</x:v>
      </x:c>
      <x:c r="H298" s="240" t="s">
        <x:v>10339</x:v>
      </x:c>
    </x:row>
    <x:row r="299" spans="3:8">
      <x:c r="C299" s="443" t="s">
        <x:v>6094</x:v>
      </x:c>
      <x:c r="D299" s="276" t="s">
        <x:v>6487</x:v>
      </x:c>
      <x:c r="E299" s="485" t="s">
        <x:v>6094</x:v>
      </x:c>
      <x:c r="F299" s="486" t="s">
        <x:v>4067</x:v>
      </x:c>
      <x:c r="G299" s="486">
        <x:v>1</x:v>
      </x:c>
      <x:c r="H299" s="240" t="s">
        <x:v>6487</x:v>
      </x:c>
    </x:row>
    <x:row r="300" spans="3:8">
      <x:c r="C300" s="443" t="s">
        <x:v>8464</x:v>
      </x:c>
      <x:c r="D300" s="276" t="s">
        <x:v>10339</x:v>
      </x:c>
      <x:c r="E300" s="241" t="s">
        <x:v>8464</x:v>
      </x:c>
      <x:c r="F300" s="240" t="s">
        <x:v>6089</x:v>
      </x:c>
      <x:c r="G300" s="240">
        <x:v>1</x:v>
      </x:c>
      <x:c r="H300" s="240" t="s">
        <x:v>10339</x:v>
      </x:c>
    </x:row>
    <x:row r="301" spans="3:8">
      <x:c r="C301" s="443" t="s">
        <x:v>12611</x:v>
      </x:c>
      <x:c r="D301" s="276" t="s">
        <x:v>6487</x:v>
      </x:c>
      <x:c r="E301" s="366" t="s">
        <x:v>5552</x:v>
      </x:c>
      <x:c r="F301" s="367" t="s">
        <x:v>4027</x:v>
      </x:c>
      <x:c r="G301" s="367">
        <x:v>1</x:v>
      </x:c>
      <x:c r="H301" s="240" t="s">
        <x:v>6487</x:v>
      </x:c>
    </x:row>
    <x:row r="302" spans="3:8">
      <x:c r="C302" s="443" t="s">
        <x:v>7935</x:v>
      </x:c>
      <x:c r="D302" s="276" t="s">
        <x:v>10339</x:v>
      </x:c>
      <x:c r="E302" s="402" t="s">
        <x:v>12689</x:v>
      </x:c>
      <x:c r="F302" s="403" t="s">
        <x:v>4027</x:v>
      </x:c>
      <x:c r="G302" s="403">
        <x:v>1</x:v>
      </x:c>
      <x:c r="H302" s="240" t="s">
        <x:v>10339</x:v>
      </x:c>
    </x:row>
    <x:row r="303" spans="3:8">
      <x:c r="C303" s="443" t="s">
        <x:v>12223</x:v>
      </x:c>
      <x:c r="D303" s="276" t="s">
        <x:v>6487</x:v>
      </x:c>
      <x:c r="E303" s="366" t="s">
        <x:v>2299</x:v>
      </x:c>
      <x:c r="F303" s="367" t="s">
        <x:v>4067</x:v>
      </x:c>
      <x:c r="G303" s="367">
        <x:v>1</x:v>
      </x:c>
      <x:c r="H303" s="240" t="s">
        <x:v>6487</x:v>
      </x:c>
    </x:row>
    <x:row r="304" spans="3:8">
      <x:c r="C304" s="443" t="s">
        <x:v>6115</x:v>
      </x:c>
      <x:c r="D304" s="276" t="s">
        <x:v>6487</x:v>
      </x:c>
      <x:c r="E304" s="241" t="s">
        <x:v>6115</x:v>
      </x:c>
      <x:c r="F304" s="240" t="s">
        <x:v>4067</x:v>
      </x:c>
      <x:c r="G304" s="240">
        <x:v>1</x:v>
      </x:c>
      <x:c r="H304" s="240" t="s">
        <x:v>6487</x:v>
      </x:c>
    </x:row>
    <x:row r="305" spans="5:9">
      <x:c r="E305" s="283" t="s">
        <x:v>8948</x:v>
      </x:c>
      <x:c r="F305" s="284" t="s">
        <x:v>4007</x:v>
      </x:c>
      <x:c r="G305" s="284">
        <x:v>1</x:v>
      </x:c>
      <x:c r="H305" s="240" t="s">
        <x:v>6487</x:v>
      </x:c>
      <x:c r="I305" s="205" t="s">
        <x:v>3047</x:v>
      </x:c>
    </x:row>
    <x:row r="306" spans="1:8">
      <x:c r="A306" s="444">
        <x:v>45886</x:v>
      </x:c>
      <x:c r="B306" s="276" t="s">
        <x:v>10367</x:v>
      </x:c>
      <x:c r="C306" s="443" t="s">
        <x:v>5847</x:v>
      </x:c>
      <x:c r="D306" s="276" t="s">
        <x:v>10339</x:v>
      </x:c>
      <x:c r="E306" s="241" t="s">
        <x:v>5847</x:v>
      </x:c>
      <x:c r="F306" s="240" t="s">
        <x:v>6089</x:v>
      </x:c>
      <x:c r="G306" s="240">
        <x:v>1</x:v>
      </x:c>
      <x:c r="H306" s="240" t="s">
        <x:v>10339</x:v>
      </x:c>
    </x:row>
    <x:row r="307" spans="3:8">
      <x:c r="C307" s="443" t="s">
        <x:v>8993</x:v>
      </x:c>
      <x:c r="D307" s="276" t="s">
        <x:v>10339</x:v>
      </x:c>
      <x:c r="E307" s="241" t="s">
        <x:v>8993</x:v>
      </x:c>
      <x:c r="F307" s="240" t="s">
        <x:v>6097</x:v>
      </x:c>
      <x:c r="G307" s="240">
        <x:v>1</x:v>
      </x:c>
      <x:c r="H307" s="240" t="s">
        <x:v>10339</x:v>
      </x:c>
    </x:row>
    <x:row r="308" spans="3:8">
      <x:c r="C308" s="443" t="s">
        <x:v>12683</x:v>
      </x:c>
      <x:c r="D308" s="276" t="s">
        <x:v>6487</x:v>
      </x:c>
      <x:c r="E308" s="402" t="s">
        <x:v>5950</x:v>
      </x:c>
      <x:c r="F308" s="403" t="s">
        <x:v>4027</x:v>
      </x:c>
      <x:c r="G308" s="403">
        <x:v>1</x:v>
      </x:c>
      <x:c r="H308" s="240" t="s">
        <x:v>6487</x:v>
      </x:c>
    </x:row>
    <x:row r="309" spans="3:8">
      <x:c r="C309" s="443" t="s">
        <x:v>11516</x:v>
      </x:c>
      <x:c r="D309" s="276" t="s">
        <x:v>10339</x:v>
      </x:c>
      <x:c r="E309" s="402" t="s">
        <x:v>7660</x:v>
      </x:c>
      <x:c r="F309" s="403" t="s">
        <x:v>4027</x:v>
      </x:c>
      <x:c r="G309" s="403">
        <x:v>1</x:v>
      </x:c>
      <x:c r="H309" s="240" t="s">
        <x:v>10339</x:v>
      </x:c>
    </x:row>
    <x:row r="310" spans="1:8">
      <x:c r="A310" s="444">
        <x:v>45887</x:v>
      </x:c>
      <x:c r="B310" s="276" t="s">
        <x:v>10315</x:v>
      </x:c>
      <x:c r="C310" s="443" t="s">
        <x:v>5789</x:v>
      </x:c>
      <x:c r="D310" s="276" t="s">
        <x:v>10339</x:v>
      </x:c>
      <x:c r="E310" s="402" t="s">
        <x:v>7870</x:v>
      </x:c>
      <x:c r="F310" s="403" t="s">
        <x:v>4027</x:v>
      </x:c>
      <x:c r="G310" s="403">
        <x:v>1</x:v>
      </x:c>
      <x:c r="H310" s="240" t="s">
        <x:v>10339</x:v>
      </x:c>
    </x:row>
    <x:row r="311" spans="3:8">
      <x:c r="C311" s="443" t="s">
        <x:v>8948</x:v>
      </x:c>
      <x:c r="D311" s="276" t="s">
        <x:v>10339</x:v>
      </x:c>
      <x:c r="E311" s="241" t="s">
        <x:v>8948</x:v>
      </x:c>
      <x:c r="F311" s="240" t="s">
        <x:v>4007</x:v>
      </x:c>
      <x:c r="G311" s="240">
        <x:v>1</x:v>
      </x:c>
      <x:c r="H311" s="240" t="s">
        <x:v>10339</x:v>
      </x:c>
    </x:row>
    <x:row r="312" spans="3:8">
      <x:c r="C312" s="443" t="s">
        <x:v>9217</x:v>
      </x:c>
      <x:c r="D312" s="276" t="s">
        <x:v>6487</x:v>
      </x:c>
      <x:c r="E312" s="241" t="s">
        <x:v>9217</x:v>
      </x:c>
      <x:c r="F312" s="240" t="s">
        <x:v>4027</x:v>
      </x:c>
      <x:c r="G312" s="240">
        <x:v>1</x:v>
      </x:c>
      <x:c r="H312" s="240" t="s">
        <x:v>6487</x:v>
      </x:c>
    </x:row>
    <x:row r="313" spans="3:8">
      <x:c r="C313" s="443" t="s">
        <x:v>5970</x:v>
      </x:c>
      <x:c r="D313" s="276" t="s">
        <x:v>6487</x:v>
      </x:c>
      <x:c r="E313" s="241" t="s">
        <x:v>5970</x:v>
      </x:c>
      <x:c r="F313" s="240" t="s">
        <x:v>6097</x:v>
      </x:c>
      <x:c r="G313" s="240">
        <x:v>1</x:v>
      </x:c>
      <x:c r="H313" s="240" t="s">
        <x:v>6487</x:v>
      </x:c>
    </x:row>
    <x:row r="314" spans="3:8">
      <x:c r="C314" s="443" t="s">
        <x:v>5567</x:v>
      </x:c>
      <x:c r="D314" s="276" t="s">
        <x:v>10339</x:v>
      </x:c>
      <x:c r="E314" s="283" t="s">
        <x:v>5567</x:v>
      </x:c>
      <x:c r="F314" s="284" t="s">
        <x:v>4067</x:v>
      </x:c>
      <x:c r="G314" s="284">
        <x:v>1</x:v>
      </x:c>
      <x:c r="H314" s="240" t="s">
        <x:v>10339</x:v>
      </x:c>
    </x:row>
    <x:row r="315" spans="3:8">
      <x:c r="C315" s="443" t="s">
        <x:v>8986</x:v>
      </x:c>
      <x:c r="D315" s="276" t="s">
        <x:v>10339</x:v>
      </x:c>
      <x:c r="E315" s="280" t="s">
        <x:v>8986</x:v>
      </x:c>
      <x:c r="F315" s="281" t="s">
        <x:v>6097</x:v>
      </x:c>
      <x:c r="G315" s="281">
        <x:v>1</x:v>
      </x:c>
      <x:c r="H315" s="240" t="s">
        <x:v>10339</x:v>
      </x:c>
    </x:row>
    <x:row r="316" spans="5:9">
      <x:c r="E316" s="241">
        <x:v>12110401</x:v>
      </x:c>
      <x:c r="F316" s="240" t="s">
        <x:v>4027</x:v>
      </x:c>
      <x:c r="G316" s="240">
        <x:v>1</x:v>
      </x:c>
      <x:c r="H316" s="240" t="s">
        <x:v>10339</x:v>
      </x:c>
      <x:c r="I316" s="208" t="s">
        <x:v>218</x:v>
      </x:c>
    </x:row>
    <x:row r="317" spans="1:8">
      <x:c r="A317" s="444">
        <x:v>45888</x:v>
      </x:c>
      <x:c r="B317" s="276" t="s">
        <x:v>10377</x:v>
      </x:c>
      <x:c r="C317" s="443" t="s">
        <x:v>6085</x:v>
      </x:c>
      <x:c r="D317" s="276" t="s">
        <x:v>10339</x:v>
      </x:c>
      <x:c r="E317" s="241" t="s">
        <x:v>6085</x:v>
      </x:c>
      <x:c r="F317" s="240" t="s">
        <x:v>4027</x:v>
      </x:c>
      <x:c r="G317" s="240">
        <x:v>1</x:v>
      </x:c>
      <x:c r="H317" s="240" t="s">
        <x:v>10339</x:v>
      </x:c>
    </x:row>
    <x:row r="318" spans="3:8">
      <x:c r="C318" s="443" t="s">
        <x:v>5996</x:v>
      </x:c>
      <x:c r="D318" s="276" t="s">
        <x:v>6487</x:v>
      </x:c>
      <x:c r="E318" s="393" t="s">
        <x:v>5996</x:v>
      </x:c>
      <x:c r="F318" s="394" t="s">
        <x:v>4067</x:v>
      </x:c>
      <x:c r="G318" s="394">
        <x:v>1</x:v>
      </x:c>
      <x:c r="H318" s="240" t="s">
        <x:v>6487</x:v>
      </x:c>
    </x:row>
    <x:row r="319" spans="3:8">
      <x:c r="C319" s="443" t="s">
        <x:v>9236</x:v>
      </x:c>
      <x:c r="D319" s="276" t="s">
        <x:v>10339</x:v>
      </x:c>
      <x:c r="E319" s="241" t="s">
        <x:v>9236</x:v>
      </x:c>
      <x:c r="F319" s="240" t="s">
        <x:v>6089</x:v>
      </x:c>
      <x:c r="G319" s="240">
        <x:v>1</x:v>
      </x:c>
      <x:c r="H319" s="240" t="s">
        <x:v>10339</x:v>
      </x:c>
    </x:row>
    <x:row r="320" spans="3:8">
      <x:c r="C320" s="443" t="s">
        <x:v>2470</x:v>
      </x:c>
      <x:c r="D320" s="276" t="s">
        <x:v>6487</x:v>
      </x:c>
      <x:c r="E320" s="402" t="s">
        <x:v>2231</x:v>
      </x:c>
      <x:c r="F320" s="403" t="s">
        <x:v>4067</x:v>
      </x:c>
      <x:c r="G320" s="403">
        <x:v>1</x:v>
      </x:c>
      <x:c r="H320" s="240" t="s">
        <x:v>6487</x:v>
      </x:c>
    </x:row>
    <x:row r="321" spans="3:8">
      <x:c r="C321" s="443" t="s">
        <x:v>8495</x:v>
      </x:c>
      <x:c r="D321" s="276" t="s">
        <x:v>6487</x:v>
      </x:c>
      <x:c r="E321" s="241" t="s">
        <x:v>8495</x:v>
      </x:c>
      <x:c r="F321" s="240" t="s">
        <x:v>6097</x:v>
      </x:c>
      <x:c r="G321" s="240">
        <x:v>1</x:v>
      </x:c>
      <x:c r="H321" s="240" t="s">
        <x:v>6487</x:v>
      </x:c>
    </x:row>
    <x:row r="322" spans="3:8">
      <x:c r="C322" s="443" t="s">
        <x:v>4412</x:v>
      </x:c>
      <x:c r="D322" s="276" t="s">
        <x:v>10339</x:v>
      </x:c>
      <x:c r="E322" s="241" t="s">
        <x:v>4412</x:v>
      </x:c>
      <x:c r="F322" s="240" t="s">
        <x:v>4027</x:v>
      </x:c>
      <x:c r="G322" s="240">
        <x:v>1</x:v>
      </x:c>
      <x:c r="H322" s="240" t="s">
        <x:v>10339</x:v>
      </x:c>
    </x:row>
    <x:row r="323" spans="3:8">
      <x:c r="C323" s="443" t="s">
        <x:v>2063</x:v>
      </x:c>
      <x:c r="D323" s="276" t="s">
        <x:v>10339</x:v>
      </x:c>
      <x:c r="E323" s="393" t="s">
        <x:v>2063</x:v>
      </x:c>
      <x:c r="F323" s="394" t="s">
        <x:v>6097</x:v>
      </x:c>
      <x:c r="G323" s="394">
        <x:v>1</x:v>
      </x:c>
      <x:c r="H323" s="240" t="s">
        <x:v>10339</x:v>
      </x:c>
    </x:row>
    <x:row r="324" spans="3:8">
      <x:c r="C324" s="443" t="s">
        <x:v>9182</x:v>
      </x:c>
      <x:c r="D324" s="276" t="s">
        <x:v>6487</x:v>
      </x:c>
      <x:c r="E324" s="241" t="s">
        <x:v>9182</x:v>
      </x:c>
      <x:c r="F324" s="240" t="s">
        <x:v>6097</x:v>
      </x:c>
      <x:c r="G324" s="240">
        <x:v>1</x:v>
      </x:c>
      <x:c r="H324" s="240" t="s">
        <x:v>6487</x:v>
      </x:c>
    </x:row>
    <x:row r="325" spans="5:9">
      <x:c r="E325" s="241" t="s">
        <x:v>8089</x:v>
      </x:c>
      <x:c r="F325" s="240" t="s">
        <x:v>4067</x:v>
      </x:c>
      <x:c r="G325" s="240">
        <x:v>1</x:v>
      </x:c>
      <x:c r="H325" s="240" t="s">
        <x:v>6487</x:v>
      </x:c>
      <x:c r="I325" s="208" t="s">
        <x:v>6367</x:v>
      </x:c>
    </x:row>
    <x:row r="326" spans="5:9">
      <x:c r="E326" s="241">
        <x:v>2506050305</x:v>
      </x:c>
      <x:c r="F326" s="240" t="s">
        <x:v>6097</x:v>
      </x:c>
      <x:c r="G326" s="240">
        <x:v>5</x:v>
      </x:c>
      <x:c r="H326" s="240" t="s">
        <x:v>10339</x:v>
      </x:c>
      <x:c r="I326" s="208" t="s">
        <x:v>9764</x:v>
      </x:c>
    </x:row>
    <x:row r="327" spans="5:9">
      <x:c r="E327" s="241" t="s">
        <x:v>5942</x:v>
      </x:c>
      <x:c r="F327" s="240" t="s">
        <x:v>6089</x:v>
      </x:c>
      <x:c r="G327" s="240">
        <x:v>1</x:v>
      </x:c>
      <x:c r="H327" s="240" t="s">
        <x:v>10339</x:v>
      </x:c>
      <x:c r="I327" s="208" t="s">
        <x:v>9885</x:v>
      </x:c>
    </x:row>
    <x:row r="328" spans="5:9">
      <x:c r="E328" s="241" t="s">
        <x:v>2073</x:v>
      </x:c>
      <x:c r="F328" s="240" t="s">
        <x:v>6097</x:v>
      </x:c>
      <x:c r="G328" s="240">
        <x:v>4</x:v>
      </x:c>
      <x:c r="H328" s="240" t="s">
        <x:v>10339</x:v>
      </x:c>
      <x:c r="I328" s="204" t="s">
        <x:v>9885</x:v>
      </x:c>
    </x:row>
    <x:row r="329" spans="5:9">
      <x:c r="E329" s="241" t="s">
        <x:v>6019</x:v>
      </x:c>
      <x:c r="F329" s="240" t="s">
        <x:v>6097</x:v>
      </x:c>
      <x:c r="G329" s="240">
        <x:v>1</x:v>
      </x:c>
      <x:c r="H329" s="240" t="s">
        <x:v>10339</x:v>
      </x:c>
      <x:c r="I329" s="204" t="s">
        <x:v>9885</x:v>
      </x:c>
    </x:row>
    <x:row r="330" spans="5:9">
      <x:c r="E330" s="241" t="s">
        <x:v>9271</x:v>
      </x:c>
      <x:c r="F330" s="240" t="s">
        <x:v>6097</x:v>
      </x:c>
      <x:c r="G330" s="240">
        <x:v>1</x:v>
      </x:c>
      <x:c r="H330" s="240" t="s">
        <x:v>10339</x:v>
      </x:c>
      <x:c r="I330" s="204" t="s">
        <x:v>9885</x:v>
      </x:c>
    </x:row>
    <x:row r="331" spans="5:9">
      <x:c r="E331" s="241" t="s">
        <x:v>8341</x:v>
      </x:c>
      <x:c r="F331" s="240" t="s">
        <x:v>6097</x:v>
      </x:c>
      <x:c r="G331" s="240">
        <x:v>2</x:v>
      </x:c>
      <x:c r="H331" s="240" t="s">
        <x:v>10339</x:v>
      </x:c>
      <x:c r="I331" s="204" t="s">
        <x:v>9885</x:v>
      </x:c>
    </x:row>
    <x:row r="332" spans="5:9">
      <x:c r="E332" s="241" t="s">
        <x:v>12700</x:v>
      </x:c>
      <x:c r="F332" s="240" t="s">
        <x:v>4027</x:v>
      </x:c>
      <x:c r="G332" s="240">
        <x:v>6</x:v>
      </x:c>
      <x:c r="H332" s="240" t="s">
        <x:v>10339</x:v>
      </x:c>
      <x:c r="I332" s="204" t="s">
        <x:v>9885</x:v>
      </x:c>
    </x:row>
    <x:row r="333" spans="5:9">
      <x:c r="E333" s="241" t="s">
        <x:v>12243</x:v>
      </x:c>
      <x:c r="F333" s="240" t="s">
        <x:v>6097</x:v>
      </x:c>
      <x:c r="G333" s="240">
        <x:v>1</x:v>
      </x:c>
      <x:c r="H333" s="240" t="s">
        <x:v>10339</x:v>
      </x:c>
      <x:c r="I333" s="208" t="s">
        <x:v>2642</x:v>
      </x:c>
    </x:row>
    <x:row r="334" spans="1:8">
      <x:c r="A334" s="444">
        <x:v>45889</x:v>
      </x:c>
      <x:c r="B334" s="276" t="s">
        <x:v>10352</x:v>
      </x:c>
      <x:c r="C334" s="443" t="s">
        <x:v>9137</x:v>
      </x:c>
      <x:c r="D334" s="276" t="s">
        <x:v>6487</x:v>
      </x:c>
      <x:c r="E334" s="241" t="s">
        <x:v>9137</x:v>
      </x:c>
      <x:c r="F334" s="240" t="s">
        <x:v>4027</x:v>
      </x:c>
      <x:c r="G334" s="240">
        <x:v>1</x:v>
      </x:c>
      <x:c r="H334" s="240" t="s">
        <x:v>6487</x:v>
      </x:c>
    </x:row>
    <x:row r="335" spans="3:8">
      <x:c r="C335" s="443" t="s">
        <x:v>9129</x:v>
      </x:c>
      <x:c r="D335" s="276" t="s">
        <x:v>6487</x:v>
      </x:c>
      <x:c r="E335" s="241" t="s">
        <x:v>9129</x:v>
      </x:c>
      <x:c r="F335" s="240" t="s">
        <x:v>4027</x:v>
      </x:c>
      <x:c r="G335" s="240">
        <x:v>1</x:v>
      </x:c>
      <x:c r="H335" s="240" t="s">
        <x:v>6487</x:v>
      </x:c>
    </x:row>
    <x:row r="336" spans="3:8">
      <x:c r="C336" s="443" t="s">
        <x:v>8363</x:v>
      </x:c>
      <x:c r="D336" s="276" t="s">
        <x:v>6487</x:v>
      </x:c>
      <x:c r="E336" s="283" t="s">
        <x:v>8363</x:v>
      </x:c>
      <x:c r="F336" s="284" t="s">
        <x:v>4027</x:v>
      </x:c>
      <x:c r="G336" s="284">
        <x:v>2</x:v>
      </x:c>
      <x:c r="H336" s="240" t="s">
        <x:v>6487</x:v>
      </x:c>
    </x:row>
    <x:row r="337" spans="3:8">
      <x:c r="C337" s="443" t="s">
        <x:v>9119</x:v>
      </x:c>
      <x:c r="D337" s="276" t="s">
        <x:v>10339</x:v>
      </x:c>
      <x:c r="E337" s="241" t="s">
        <x:v>9119</x:v>
      </x:c>
      <x:c r="F337" s="240" t="s">
        <x:v>4027</x:v>
      </x:c>
      <x:c r="G337" s="240">
        <x:v>1</x:v>
      </x:c>
      <x:c r="H337" s="240" t="s">
        <x:v>10339</x:v>
      </x:c>
    </x:row>
    <x:row r="338" spans="1:8">
      <x:c r="A338" s="444">
        <x:v>45890</x:v>
      </x:c>
      <x:c r="B338" s="276" t="s">
        <x:v>10335</x:v>
      </x:c>
      <x:c r="C338" s="443" t="s">
        <x:v>6093</x:v>
      </x:c>
      <x:c r="D338" s="276" t="s">
        <x:v>10339</x:v>
      </x:c>
      <x:c r="E338" s="393" t="s">
        <x:v>6093</x:v>
      </x:c>
      <x:c r="F338" s="394" t="s">
        <x:v>6089</x:v>
      </x:c>
      <x:c r="G338" s="394">
        <x:v>1</x:v>
      </x:c>
      <x:c r="H338" s="240" t="s">
        <x:v>10339</x:v>
      </x:c>
    </x:row>
    <x:row r="339" spans="3:8">
      <x:c r="C339" s="443" t="s">
        <x:v>5512</x:v>
      </x:c>
      <x:c r="D339" s="276" t="s">
        <x:v>6487</x:v>
      </x:c>
      <x:c r="E339" s="241" t="s">
        <x:v>5512</x:v>
      </x:c>
      <x:c r="F339" s="240" t="s">
        <x:v>6097</x:v>
      </x:c>
      <x:c r="G339" s="240">
        <x:v>1</x:v>
      </x:c>
      <x:c r="H339" s="240" t="s">
        <x:v>6487</x:v>
      </x:c>
    </x:row>
    <x:row r="340" spans="3:8">
      <x:c r="C340" s="443" t="s">
        <x:v>4540</x:v>
      </x:c>
      <x:c r="D340" s="276" t="s">
        <x:v>10339</x:v>
      </x:c>
      <x:c r="E340" s="393" t="s">
        <x:v>4540</x:v>
      </x:c>
      <x:c r="F340" s="394" t="s">
        <x:v>6097</x:v>
      </x:c>
      <x:c r="G340" s="394">
        <x:v>1</x:v>
      </x:c>
      <x:c r="H340" s="240" t="s">
        <x:v>10339</x:v>
      </x:c>
    </x:row>
    <x:row r="341" spans="3:8">
      <x:c r="C341" s="443" t="s">
        <x:v>9137</x:v>
      </x:c>
      <x:c r="D341" s="276" t="s">
        <x:v>10339</x:v>
      </x:c>
      <x:c r="E341" s="241" t="s">
        <x:v>9137</x:v>
      </x:c>
      <x:c r="F341" s="240" t="s">
        <x:v>4067</x:v>
      </x:c>
      <x:c r="G341" s="240">
        <x:v>1</x:v>
      </x:c>
      <x:c r="H341" s="240" t="s">
        <x:v>10339</x:v>
      </x:c>
    </x:row>
    <x:row r="342" spans="3:8">
      <x:c r="C342" s="443" t="s">
        <x:v>8375</x:v>
      </x:c>
      <x:c r="D342" s="276" t="s">
        <x:v>6487</x:v>
      </x:c>
      <x:c r="E342" s="241" t="s">
        <x:v>8375</x:v>
      </x:c>
      <x:c r="F342" s="240" t="s">
        <x:v>4007</x:v>
      </x:c>
      <x:c r="G342" s="240">
        <x:v>1</x:v>
      </x:c>
      <x:c r="H342" s="240" t="s">
        <x:v>6487</x:v>
      </x:c>
    </x:row>
    <x:row r="343" spans="3:8">
      <x:c r="C343" s="443" t="s">
        <x:v>6072</x:v>
      </x:c>
      <x:c r="D343" s="276" t="s">
        <x:v>10339</x:v>
      </x:c>
      <x:c r="E343" s="283" t="s">
        <x:v>6072</x:v>
      </x:c>
      <x:c r="F343" s="284" t="s">
        <x:v>4067</x:v>
      </x:c>
      <x:c r="G343" s="284">
        <x:v>1</x:v>
      </x:c>
      <x:c r="H343" s="240" t="s">
        <x:v>10339</x:v>
      </x:c>
    </x:row>
    <x:row r="344" spans="5:9">
      <x:c r="E344" s="241" t="s">
        <x:v>5972</x:v>
      </x:c>
      <x:c r="F344" s="240" t="s">
        <x:v>4027</x:v>
      </x:c>
      <x:c r="G344" s="240">
        <x:v>1</x:v>
      </x:c>
      <x:c r="H344" s="240" t="s">
        <x:v>10339</x:v>
      </x:c>
      <x:c r="I344" s="208" t="s">
        <x:v>2642</x:v>
      </x:c>
    </x:row>
    <x:row r="345" spans="1:8">
      <x:c r="A345" s="444">
        <x:v>45891</x:v>
      </x:c>
      <x:c r="B345" s="276" t="s">
        <x:v>10292</x:v>
      </x:c>
      <x:c r="C345" s="443" t="s">
        <x:v>9125</x:v>
      </x:c>
      <x:c r="D345" s="276" t="s">
        <x:v>10339</x:v>
      </x:c>
      <x:c r="E345" s="393" t="s">
        <x:v>9125</x:v>
      </x:c>
      <x:c r="F345" s="394" t="s">
        <x:v>6097</x:v>
      </x:c>
      <x:c r="G345" s="394">
        <x:v>1</x:v>
      </x:c>
      <x:c r="H345" s="240" t="s">
        <x:v>10339</x:v>
      </x:c>
    </x:row>
    <x:row r="346" spans="3:8">
      <x:c r="C346" s="443" t="s">
        <x:v>6091</x:v>
      </x:c>
      <x:c r="D346" s="276" t="s">
        <x:v>10339</x:v>
      </x:c>
      <x:c r="E346" s="393" t="s">
        <x:v>6091</x:v>
      </x:c>
      <x:c r="F346" s="394" t="s">
        <x:v>4067</x:v>
      </x:c>
      <x:c r="G346" s="394">
        <x:v>1</x:v>
      </x:c>
      <x:c r="H346" s="240" t="s">
        <x:v>10339</x:v>
      </x:c>
    </x:row>
    <x:row r="347" spans="3:8">
      <x:c r="C347" s="443" t="s">
        <x:v>9145</x:v>
      </x:c>
      <x:c r="D347" s="276" t="s">
        <x:v>10339</x:v>
      </x:c>
      <x:c r="E347" s="283" t="s">
        <x:v>9145</x:v>
      </x:c>
      <x:c r="F347" s="284" t="s">
        <x:v>4067</x:v>
      </x:c>
      <x:c r="G347" s="284">
        <x:v>1</x:v>
      </x:c>
      <x:c r="H347" s="240" t="s">
        <x:v>10339</x:v>
      </x:c>
    </x:row>
    <x:row r="348" spans="3:8">
      <x:c r="C348" s="443" t="s">
        <x:v>12569</x:v>
      </x:c>
      <x:c r="D348" s="276" t="s">
        <x:v>10339</x:v>
      </x:c>
      <x:c r="E348" s="402" t="s">
        <x:v>12386</x:v>
      </x:c>
      <x:c r="F348" s="403" t="s">
        <x:v>4067</x:v>
      </x:c>
      <x:c r="G348" s="403">
        <x:v>1</x:v>
      </x:c>
      <x:c r="H348" s="240" t="s">
        <x:v>10339</x:v>
      </x:c>
    </x:row>
    <x:row r="349" spans="5:9">
      <x:c r="E349" s="241" t="s">
        <x:v>9019</x:v>
      </x:c>
      <x:c r="F349" s="240" t="s">
        <x:v>6097</x:v>
      </x:c>
      <x:c r="G349" s="240">
        <x:v>1</x:v>
      </x:c>
      <x:c r="H349" s="240" t="s">
        <x:v>6487</x:v>
      </x:c>
      <x:c r="I349" s="203" t="s">
        <x:v>3047</x:v>
      </x:c>
    </x:row>
    <x:row r="350" spans="1:8">
      <x:c r="A350" s="444">
        <x:v>45892</x:v>
      </x:c>
      <x:c r="B350" s="276" t="s">
        <x:v>10312</x:v>
      </x:c>
      <x:c r="C350" s="443" t="s">
        <x:v>9299</x:v>
      </x:c>
      <x:c r="D350" s="276" t="s">
        <x:v>10339</x:v>
      </x:c>
      <x:c r="E350" s="241" t="s">
        <x:v>9299</x:v>
      </x:c>
      <x:c r="F350" s="240" t="s">
        <x:v>6089</x:v>
      </x:c>
      <x:c r="G350" s="240">
        <x:v>1</x:v>
      </x:c>
      <x:c r="H350" s="240" t="s">
        <x:v>10339</x:v>
      </x:c>
    </x:row>
    <x:row r="351" spans="3:8">
      <x:c r="C351" s="443" t="s">
        <x:v>6075</x:v>
      </x:c>
      <x:c r="D351" s="276" t="s">
        <x:v>6487</x:v>
      </x:c>
      <x:c r="E351" s="241" t="s">
        <x:v>6075</x:v>
      </x:c>
      <x:c r="F351" s="240" t="s">
        <x:v>6089</x:v>
      </x:c>
      <x:c r="G351" s="240">
        <x:v>1</x:v>
      </x:c>
      <x:c r="H351" s="240" t="s">
        <x:v>6487</x:v>
      </x:c>
    </x:row>
    <x:row r="352" spans="3:8">
      <x:c r="C352" s="443" t="s">
        <x:v>8459</x:v>
      </x:c>
      <x:c r="D352" s="276" t="s">
        <x:v>6487</x:v>
      </x:c>
      <x:c r="E352" s="393" t="s">
        <x:v>8459</x:v>
      </x:c>
      <x:c r="F352" s="394" t="s">
        <x:v>4061</x:v>
      </x:c>
      <x:c r="G352" s="394">
        <x:v>1</x:v>
      </x:c>
      <x:c r="H352" s="240" t="s">
        <x:v>10339</x:v>
      </x:c>
    </x:row>
    <x:row r="353" spans="3:8">
      <x:c r="C353" s="443" t="s">
        <x:v>9048</x:v>
      </x:c>
      <x:c r="D353" s="276" t="s">
        <x:v>6487</x:v>
      </x:c>
      <x:c r="E353" s="283" t="s">
        <x:v>9048</x:v>
      </x:c>
      <x:c r="F353" s="284" t="s">
        <x:v>4007</x:v>
      </x:c>
      <x:c r="G353" s="284">
        <x:v>1</x:v>
      </x:c>
      <x:c r="H353" s="240" t="s">
        <x:v>6487</x:v>
      </x:c>
    </x:row>
    <x:row r="354" spans="3:4">
      <x:c r="C354" s="443" t="s">
        <x:v>2016</x:v>
      </x:c>
      <x:c r="D354" s="276" t="s">
        <x:v>10339</x:v>
      </x:c>
    </x:row>
    <x:row r="355" spans="3:8">
      <x:c r="C355" s="443" t="s">
        <x:v>2114</x:v>
      </x:c>
      <x:c r="D355" s="276" t="s">
        <x:v>6487</x:v>
      </x:c>
      <x:c r="E355" s="241" t="s">
        <x:v>2114</x:v>
      </x:c>
      <x:c r="F355" s="240" t="s">
        <x:v>4067</x:v>
      </x:c>
      <x:c r="G355" s="240">
        <x:v>2</x:v>
      </x:c>
      <x:c r="H355" s="240" t="s">
        <x:v>6487</x:v>
      </x:c>
    </x:row>
    <x:row r="356" spans="3:8">
      <x:c r="C356" s="443" t="s">
        <x:v>8462</x:v>
      </x:c>
      <x:c r="D356" s="276" t="s">
        <x:v>6487</x:v>
      </x:c>
      <x:c r="E356" s="283" t="s">
        <x:v>8462</x:v>
      </x:c>
      <x:c r="F356" s="284" t="s">
        <x:v>4061</x:v>
      </x:c>
      <x:c r="G356" s="284">
        <x:v>2</x:v>
      </x:c>
      <x:c r="H356" s="240" t="s">
        <x:v>6487</x:v>
      </x:c>
    </x:row>
    <x:row r="357" spans="3:8">
      <x:c r="C357" s="443" t="s">
        <x:v>4428</x:v>
      </x:c>
      <x:c r="D357" s="276" t="s">
        <x:v>10339</x:v>
      </x:c>
      <x:c r="E357" s="241" t="s">
        <x:v>4428</x:v>
      </x:c>
      <x:c r="F357" s="240" t="s">
        <x:v>6097</x:v>
      </x:c>
      <x:c r="G357" s="240">
        <x:v>1</x:v>
      </x:c>
      <x:c r="H357" s="240" t="s">
        <x:v>10339</x:v>
      </x:c>
    </x:row>
    <x:row r="358" spans="3:8">
      <x:c r="C358" s="443" t="s">
        <x:v>12585</x:v>
      </x:c>
      <x:c r="D358" s="276" t="s">
        <x:v>6487</x:v>
      </x:c>
      <x:c r="E358" s="402" t="s">
        <x:v>2542</x:v>
      </x:c>
      <x:c r="F358" s="403" t="s">
        <x:v>6089</x:v>
      </x:c>
      <x:c r="G358" s="403">
        <x:v>1</x:v>
      </x:c>
      <x:c r="H358" s="240" t="s">
        <x:v>6487</x:v>
      </x:c>
    </x:row>
    <x:row r="359" spans="3:8">
      <x:c r="C359" s="443" t="s">
        <x:v>7819</x:v>
      </x:c>
      <x:c r="D359" s="276" t="s">
        <x:v>6487</x:v>
      </x:c>
      <x:c r="E359" s="402" t="s">
        <x:v>8073</x:v>
      </x:c>
      <x:c r="F359" s="403" t="s">
        <x:v>4067</x:v>
      </x:c>
      <x:c r="G359" s="403">
        <x:v>1</x:v>
      </x:c>
      <x:c r="H359" s="240" t="s">
        <x:v>6487</x:v>
      </x:c>
    </x:row>
    <x:row r="360" spans="5:8">
      <x:c r="E360" s="283" t="s">
        <x:v>4480</x:v>
      </x:c>
      <x:c r="F360" s="284" t="s">
        <x:v>6089</x:v>
      </x:c>
      <x:c r="G360" s="284">
        <x:v>1</x:v>
      </x:c>
      <x:c r="H360" s="240" t="s">
        <x:v>6487</x:v>
      </x:c>
    </x:row>
    <x:row r="361" spans="5:9">
      <x:c r="E361" s="241" t="s">
        <x:v>5596</x:v>
      </x:c>
      <x:c r="H361" s="240" t="s">
        <x:v>6487</x:v>
      </x:c>
      <x:c r="I361" s="208" t="s">
        <x:v>12468</x:v>
      </x:c>
    </x:row>
    <x:row r="362" spans="5:9">
      <x:c r="E362" s="241" t="s">
        <x:v>11436</x:v>
      </x:c>
      <x:c r="H362" s="240" t="s">
        <x:v>10339</x:v>
      </x:c>
      <x:c r="I362" s="202" t="s">
        <x:v>12468</x:v>
      </x:c>
    </x:row>
    <x:row r="363" spans="5:9">
      <x:c r="E363" s="241" t="s">
        <x:v>4401</x:v>
      </x:c>
      <x:c r="H363" s="240" t="s">
        <x:v>10339</x:v>
      </x:c>
      <x:c r="I363" s="202" t="s">
        <x:v>12468</x:v>
      </x:c>
    </x:row>
    <x:row r="364" spans="5:9">
      <x:c r="E364" s="241" t="s">
        <x:v>4403</x:v>
      </x:c>
      <x:c r="H364" s="240" t="s">
        <x:v>6487</x:v>
      </x:c>
      <x:c r="I364" s="202" t="s">
        <x:v>12468</x:v>
      </x:c>
    </x:row>
    <x:row r="365" spans="5:9">
      <x:c r="E365" s="241" t="s">
        <x:v>2620</x:v>
      </x:c>
      <x:c r="H365" s="240" t="s">
        <x:v>6487</x:v>
      </x:c>
      <x:c r="I365" s="202" t="s">
        <x:v>12468</x:v>
      </x:c>
    </x:row>
    <x:row r="366" spans="5:9">
      <x:c r="E366" s="241" t="s">
        <x:v>2409</x:v>
      </x:c>
      <x:c r="H366" s="240" t="s">
        <x:v>10339</x:v>
      </x:c>
      <x:c r="I366" s="208" t="s">
        <x:v>5504</x:v>
      </x:c>
    </x:row>
    <x:row r="367" spans="1:8">
      <x:c r="A367" s="444">
        <x:v>45893</x:v>
      </x:c>
      <x:c r="B367" s="276" t="s">
        <x:v>10367</x:v>
      </x:c>
      <x:c r="C367" s="443" t="s">
        <x:v>4396</x:v>
      </x:c>
      <x:c r="D367" s="276" t="s">
        <x:v>6487</x:v>
      </x:c>
      <x:c r="E367" s="280" t="s">
        <x:v>4396</x:v>
      </x:c>
      <x:c r="F367" s="281" t="s">
        <x:v>6089</x:v>
      </x:c>
      <x:c r="G367" s="281">
        <x:v>1</x:v>
      </x:c>
      <x:c r="H367" s="240" t="s">
        <x:v>6487</x:v>
      </x:c>
    </x:row>
    <x:row r="368" spans="3:8">
      <x:c r="C368" s="443" t="s">
        <x:v>2018</x:v>
      </x:c>
      <x:c r="D368" s="276" t="s">
        <x:v>6487</x:v>
      </x:c>
      <x:c r="E368" s="283" t="s">
        <x:v>2018</x:v>
      </x:c>
      <x:c r="F368" s="284" t="s">
        <x:v>4067</x:v>
      </x:c>
      <x:c r="G368" s="284">
        <x:v>1</x:v>
      </x:c>
      <x:c r="H368" s="240" t="s">
        <x:v>6487</x:v>
      </x:c>
    </x:row>
    <x:row r="369" spans="3:8">
      <x:c r="C369" s="443" t="s">
        <x:v>8930</x:v>
      </x:c>
      <x:c r="D369" s="276" t="s">
        <x:v>6487</x:v>
      </x:c>
      <x:c r="E369" s="241" t="s">
        <x:v>8930</x:v>
      </x:c>
      <x:c r="F369" s="240" t="s">
        <x:v>4061</x:v>
      </x:c>
      <x:c r="G369" s="240">
        <x:v>1</x:v>
      </x:c>
      <x:c r="H369" s="240" t="s">
        <x:v>6487</x:v>
      </x:c>
    </x:row>
    <x:row r="370" spans="3:8">
      <x:c r="C370" s="443" t="s">
        <x:v>6258</x:v>
      </x:c>
      <x:c r="D370" s="276" t="s">
        <x:v>6487</x:v>
      </x:c>
      <x:c r="E370" s="241" t="s">
        <x:v>6258</x:v>
      </x:c>
      <x:c r="F370" s="240" t="s">
        <x:v>4067</x:v>
      </x:c>
      <x:c r="G370" s="240">
        <x:v>1</x:v>
      </x:c>
      <x:c r="H370" s="240" t="s">
        <x:v>6487</x:v>
      </x:c>
    </x:row>
    <x:row r="371" spans="3:8">
      <x:c r="C371" s="443" t="s">
        <x:v>4403</x:v>
      </x:c>
      <x:c r="D371" s="276" t="s">
        <x:v>10339</x:v>
      </x:c>
      <x:c r="E371" s="487" t="s">
        <x:v>4403</x:v>
      </x:c>
      <x:c r="F371" s="488" t="s">
        <x:v>4007</x:v>
      </x:c>
      <x:c r="G371" s="488">
        <x:v>1</x:v>
      </x:c>
      <x:c r="H371" s="240" t="s">
        <x:v>10339</x:v>
      </x:c>
    </x:row>
    <x:row r="372" spans="3:8">
      <x:c r="C372" s="443" t="s">
        <x:v>12462</x:v>
      </x:c>
      <x:c r="D372" s="276" t="s">
        <x:v>6487</x:v>
      </x:c>
      <x:c r="E372" s="402" t="s">
        <x:v>7856</x:v>
      </x:c>
      <x:c r="F372" s="403" t="s">
        <x:v>6089</x:v>
      </x:c>
      <x:c r="G372" s="403">
        <x:v>1</x:v>
      </x:c>
      <x:c r="H372" s="240" t="s">
        <x:v>6487</x:v>
      </x:c>
    </x:row>
    <x:row r="373" spans="3:8">
      <x:c r="C373" s="443" t="s">
        <x:v>2114</x:v>
      </x:c>
      <x:c r="D373" s="276" t="s">
        <x:v>10339</x:v>
      </x:c>
      <x:c r="E373" s="283" t="s">
        <x:v>2114</x:v>
      </x:c>
      <x:c r="F373" s="284" t="s">
        <x:v>4067</x:v>
      </x:c>
      <x:c r="G373" s="284">
        <x:v>1</x:v>
      </x:c>
      <x:c r="H373" s="240" t="s">
        <x:v>10339</x:v>
      </x:c>
    </x:row>
    <x:row r="374" spans="3:8">
      <x:c r="C374" s="443" t="s">
        <x:v>11225</x:v>
      </x:c>
      <x:c r="D374" s="276" t="s">
        <x:v>10339</x:v>
      </x:c>
      <x:c r="E374" s="241" t="s">
        <x:v>7784</x:v>
      </x:c>
      <x:c r="F374" s="240" t="s">
        <x:v>4007</x:v>
      </x:c>
      <x:c r="G374" s="240">
        <x:v>1</x:v>
      </x:c>
      <x:c r="H374" s="240" t="s">
        <x:v>10339</x:v>
      </x:c>
    </x:row>
    <x:row r="375" spans="3:8">
      <x:c r="C375" s="443" t="s">
        <x:v>12323</x:v>
      </x:c>
      <x:c r="D375" s="276" t="s">
        <x:v>10339</x:v>
      </x:c>
      <x:c r="E375" s="393" t="s">
        <x:v>7888</x:v>
      </x:c>
      <x:c r="F375" s="394" t="s">
        <x:v>6097</x:v>
      </x:c>
      <x:c r="G375" s="394">
        <x:v>1</x:v>
      </x:c>
      <x:c r="H375" s="240" t="s">
        <x:v>10339</x:v>
      </x:c>
    </x:row>
    <x:row r="376" spans="3:8">
      <x:c r="C376" s="443" t="s">
        <x:v>1962</x:v>
      </x:c>
      <x:c r="D376" s="276" t="s">
        <x:v>10339</x:v>
      </x:c>
      <x:c r="E376" s="241" t="s">
        <x:v>1962</x:v>
      </x:c>
      <x:c r="F376" s="240" t="s">
        <x:v>4027</x:v>
      </x:c>
      <x:c r="G376" s="240">
        <x:v>1</x:v>
      </x:c>
      <x:c r="H376" s="240" t="s">
        <x:v>10339</x:v>
      </x:c>
    </x:row>
    <x:row r="377" spans="3:8">
      <x:c r="C377" s="443" t="s">
        <x:v>12324</x:v>
      </x:c>
      <x:c r="D377" s="276" t="s">
        <x:v>10339</x:v>
      </x:c>
      <x:c r="E377" s="393" t="s">
        <x:v>5558</x:v>
      </x:c>
      <x:c r="F377" s="394" t="s">
        <x:v>6089</x:v>
      </x:c>
      <x:c r="G377" s="394">
        <x:v>1</x:v>
      </x:c>
      <x:c r="H377" s="240" t="s">
        <x:v>10339</x:v>
      </x:c>
    </x:row>
    <x:row r="378" spans="3:8">
      <x:c r="C378" s="443" t="s">
        <x:v>2571</x:v>
      </x:c>
      <x:c r="D378" s="276" t="s">
        <x:v>6487</x:v>
      </x:c>
      <x:c r="E378" s="241" t="s">
        <x:v>2612</x:v>
      </x:c>
      <x:c r="F378" s="240" t="s">
        <x:v>4067</x:v>
      </x:c>
      <x:c r="G378" s="240">
        <x:v>1</x:v>
      </x:c>
      <x:c r="H378" s="240" t="s">
        <x:v>6487</x:v>
      </x:c>
    </x:row>
    <x:row r="379" spans="5:8">
      <x:c r="E379" s="241" t="s">
        <x:v>4468</x:v>
      </x:c>
      <x:c r="F379" s="240" t="s">
        <x:v>4007</x:v>
      </x:c>
      <x:c r="G379" s="240">
        <x:v>1</x:v>
      </x:c>
      <x:c r="H379" s="240" t="s">
        <x:v>6487</x:v>
      </x:c>
    </x:row>
    <x:row r="380" spans="5:9">
      <x:c r="E380" s="402" t="s">
        <x:v>2602</x:v>
      </x:c>
      <x:c r="F380" s="403" t="s">
        <x:v>4027</x:v>
      </x:c>
      <x:c r="G380" s="403">
        <x:v>1</x:v>
      </x:c>
      <x:c r="H380" s="240" t="s">
        <x:v>6487</x:v>
      </x:c>
      <x:c r="I380" s="201" t="s">
        <x:v>3047</x:v>
      </x:c>
    </x:row>
    <x:row r="381" spans="1:8">
      <x:c r="A381" s="444">
        <x:v>45894</x:v>
      </x:c>
      <x:c r="B381" s="276" t="s">
        <x:v>10315</x:v>
      </x:c>
      <x:c r="C381" s="443" t="s">
        <x:v>2381</x:v>
      </x:c>
      <x:c r="D381" s="276" t="s">
        <x:v>6487</x:v>
      </x:c>
      <x:c r="E381" s="393" t="s">
        <x:v>12696</x:v>
      </x:c>
      <x:c r="F381" s="394" t="s">
        <x:v>4067</x:v>
      </x:c>
      <x:c r="G381" s="394">
        <x:v>1</x:v>
      </x:c>
      <x:c r="H381" s="240" t="s">
        <x:v>6487</x:v>
      </x:c>
    </x:row>
    <x:row r="382" spans="3:8">
      <x:c r="C382" s="443" t="s">
        <x:v>6119</x:v>
      </x:c>
      <x:c r="D382" s="276" t="s">
        <x:v>6487</x:v>
      </x:c>
      <x:c r="E382" s="487" t="s">
        <x:v>6119</x:v>
      </x:c>
      <x:c r="F382" s="488" t="s">
        <x:v>4067</x:v>
      </x:c>
      <x:c r="G382" s="488">
        <x:v>1</x:v>
      </x:c>
      <x:c r="H382" s="240" t="s">
        <x:v>6487</x:v>
      </x:c>
    </x:row>
    <x:row r="383" spans="3:8">
      <x:c r="C383" s="443" t="s">
        <x:v>12699</x:v>
      </x:c>
      <x:c r="D383" s="276" t="s">
        <x:v>10339</x:v>
      </x:c>
      <x:c r="E383" s="393" t="s">
        <x:v>8094</x:v>
      </x:c>
      <x:c r="F383" s="394" t="s">
        <x:v>4027</x:v>
      </x:c>
      <x:c r="G383" s="394">
        <x:v>1</x:v>
      </x:c>
      <x:c r="H383" s="240" t="s">
        <x:v>10339</x:v>
      </x:c>
    </x:row>
    <x:row r="384" spans="3:8">
      <x:c r="C384" s="443" t="s">
        <x:v>8540</x:v>
      </x:c>
      <x:c r="D384" s="276" t="s">
        <x:v>10339</x:v>
      </x:c>
      <x:c r="E384" s="487" t="s">
        <x:v>8540</x:v>
      </x:c>
      <x:c r="F384" s="488" t="s">
        <x:v>4067</x:v>
      </x:c>
      <x:c r="G384" s="488">
        <x:v>1</x:v>
      </x:c>
      <x:c r="H384" s="240" t="s">
        <x:v>6487</x:v>
      </x:c>
    </x:row>
    <x:row r="385" spans="3:8">
      <x:c r="C385" s="443" t="s">
        <x:v>9166</x:v>
      </x:c>
      <x:c r="D385" s="276" t="s">
        <x:v>6487</x:v>
      </x:c>
      <x:c r="E385" s="283" t="s">
        <x:v>9166</x:v>
      </x:c>
      <x:c r="F385" s="284" t="s">
        <x:v>6089</x:v>
      </x:c>
      <x:c r="G385" s="284">
        <x:v>1</x:v>
      </x:c>
      <x:c r="H385" s="240" t="s">
        <x:v>6487</x:v>
      </x:c>
    </x:row>
    <x:row r="386" spans="3:8">
      <x:c r="C386" s="443" t="s">
        <x:v>5798</x:v>
      </x:c>
      <x:c r="D386" s="276" t="s">
        <x:v>6487</x:v>
      </x:c>
      <x:c r="E386" s="402" t="s">
        <x:v>5635</x:v>
      </x:c>
      <x:c r="F386" s="403" t="s">
        <x:v>4067</x:v>
      </x:c>
      <x:c r="G386" s="403">
        <x:v>1</x:v>
      </x:c>
      <x:c r="H386" s="240" t="s">
        <x:v>6487</x:v>
      </x:c>
    </x:row>
    <x:row r="387" spans="3:8">
      <x:c r="C387" s="443" t="s">
        <x:v>7922</x:v>
      </x:c>
      <x:c r="D387" s="276" t="s">
        <x:v>6487</x:v>
      </x:c>
      <x:c r="E387" s="402" t="s">
        <x:v>11489</x:v>
      </x:c>
      <x:c r="F387" s="403" t="s">
        <x:v>4067</x:v>
      </x:c>
      <x:c r="G387" s="403">
        <x:v>1</x:v>
      </x:c>
      <x:c r="H387" s="240" t="s">
        <x:v>6487</x:v>
      </x:c>
    </x:row>
    <x:row r="388" spans="3:8">
      <x:c r="C388" s="443" t="s">
        <x:v>6115</x:v>
      </x:c>
      <x:c r="D388" s="276" t="s">
        <x:v>10339</x:v>
      </x:c>
      <x:c r="E388" s="241" t="s">
        <x:v>6115</x:v>
      </x:c>
      <x:c r="F388" s="240" t="s">
        <x:v>4067</x:v>
      </x:c>
      <x:c r="G388" s="240">
        <x:v>1</x:v>
      </x:c>
      <x:c r="H388" s="240" t="s">
        <x:v>10339</x:v>
      </x:c>
    </x:row>
    <x:row r="389" spans="5:9">
      <x:c r="E389" s="402" t="s">
        <x:v>8127</x:v>
      </x:c>
      <x:c r="F389" s="403" t="s">
        <x:v>6097</x:v>
      </x:c>
      <x:c r="G389" s="403">
        <x:v>1</x:v>
      </x:c>
      <x:c r="H389" s="240" t="s">
        <x:v>10339</x:v>
      </x:c>
      <x:c r="I389" s="200" t="s">
        <x:v>283</x:v>
      </x:c>
    </x:row>
    <x:row r="390" spans="1:8">
      <x:c r="A390" s="444">
        <x:v>45895</x:v>
      </x:c>
      <x:c r="B390" s="276" t="s">
        <x:v>10377</x:v>
      </x:c>
      <x:c r="C390" s="443" t="s">
        <x:v>9013</x:v>
      </x:c>
      <x:c r="D390" s="276" t="s">
        <x:v>10339</x:v>
      </x:c>
      <x:c r="E390" s="283" t="s">
        <x:v>9013</x:v>
      </x:c>
      <x:c r="F390" s="284" t="s">
        <x:v>6089</x:v>
      </x:c>
      <x:c r="G390" s="284">
        <x:v>1</x:v>
      </x:c>
      <x:c r="H390" s="240" t="s">
        <x:v>10339</x:v>
      </x:c>
    </x:row>
    <x:row r="391" spans="3:8">
      <x:c r="C391" s="443" t="s">
        <x:v>1955</x:v>
      </x:c>
      <x:c r="D391" s="276" t="s">
        <x:v>6487</x:v>
      </x:c>
      <x:c r="E391" s="283" t="s">
        <x:v>1955</x:v>
      </x:c>
      <x:c r="F391" s="284" t="s">
        <x:v>6097</x:v>
      </x:c>
      <x:c r="G391" s="284">
        <x:v>1</x:v>
      </x:c>
      <x:c r="H391" s="240" t="s">
        <x:v>6487</x:v>
      </x:c>
    </x:row>
    <x:row r="392" spans="3:8">
      <x:c r="C392" s="443" t="s">
        <x:v>12585</x:v>
      </x:c>
      <x:c r="D392" s="276" t="s">
        <x:v>10339</x:v>
      </x:c>
      <x:c r="E392" s="393" t="s">
        <x:v>2542</x:v>
      </x:c>
      <x:c r="F392" s="394" t="s">
        <x:v>6089</x:v>
      </x:c>
      <x:c r="G392" s="394">
        <x:v>1</x:v>
      </x:c>
      <x:c r="H392" s="240" t="s">
        <x:v>10339</x:v>
      </x:c>
    </x:row>
    <x:row r="393" spans="3:8">
      <x:c r="C393" s="443" t="s">
        <x:v>9048</x:v>
      </x:c>
      <x:c r="D393" s="276" t="s">
        <x:v>10339</x:v>
      </x:c>
      <x:c r="E393" s="280" t="s">
        <x:v>9048</x:v>
      </x:c>
      <x:c r="F393" s="281" t="s">
        <x:v>4007</x:v>
      </x:c>
      <x:c r="G393" s="281">
        <x:v>1</x:v>
      </x:c>
      <x:c r="H393" s="240" t="s">
        <x:v>10339</x:v>
      </x:c>
    </x:row>
    <x:row r="394" spans="3:8">
      <x:c r="C394" s="443" t="s">
        <x:v>4509</x:v>
      </x:c>
      <x:c r="D394" s="276" t="s">
        <x:v>6487</x:v>
      </x:c>
      <x:c r="E394" s="280" t="s">
        <x:v>4509</x:v>
      </x:c>
      <x:c r="F394" s="281" t="s">
        <x:v>4027</x:v>
      </x:c>
      <x:c r="G394" s="281">
        <x:v>1</x:v>
      </x:c>
      <x:c r="H394" s="240" t="s">
        <x:v>6487</x:v>
      </x:c>
    </x:row>
    <x:row r="395" spans="3:8">
      <x:c r="C395" s="443" t="s">
        <x:v>5971</x:v>
      </x:c>
      <x:c r="D395" s="276" t="s">
        <x:v>10339</x:v>
      </x:c>
      <x:c r="E395" s="280" t="s">
        <x:v>5971</x:v>
      </x:c>
      <x:c r="F395" s="281" t="s">
        <x:v>6089</x:v>
      </x:c>
      <x:c r="G395" s="281">
        <x:v>1</x:v>
      </x:c>
      <x:c r="H395" s="240" t="s">
        <x:v>10339</x:v>
      </x:c>
    </x:row>
    <x:row r="396" spans="3:8">
      <x:c r="C396" s="443" t="s">
        <x:v>7536</x:v>
      </x:c>
      <x:c r="D396" s="276" t="s">
        <x:v>6487</x:v>
      </x:c>
      <x:c r="E396" s="393" t="s">
        <x:v>12341</x:v>
      </x:c>
      <x:c r="F396" s="394" t="s">
        <x:v>6097</x:v>
      </x:c>
      <x:c r="G396" s="394">
        <x:v>1</x:v>
      </x:c>
      <x:c r="H396" s="240" t="s">
        <x:v>6487</x:v>
      </x:c>
    </x:row>
    <x:row r="397" spans="3:8">
      <x:c r="C397" s="443" t="s">
        <x:v>7893</x:v>
      </x:c>
      <x:c r="D397" s="276" t="s">
        <x:v>6487</x:v>
      </x:c>
      <x:c r="E397" s="304" t="s">
        <x:v>12628</x:v>
      </x:c>
      <x:c r="F397" s="305" t="s">
        <x:v>4067</x:v>
      </x:c>
      <x:c r="G397" s="305">
        <x:v>1</x:v>
      </x:c>
      <x:c r="H397" s="240" t="s">
        <x:v>6487</x:v>
      </x:c>
    </x:row>
    <x:row r="398" spans="3:8">
      <x:c r="C398" s="443" t="s">
        <x:v>1991</x:v>
      </x:c>
      <x:c r="D398" s="276" t="s">
        <x:v>10339</x:v>
      </x:c>
      <x:c r="E398" s="280" t="s">
        <x:v>1991</x:v>
      </x:c>
      <x:c r="F398" s="281" t="s">
        <x:v>6089</x:v>
      </x:c>
      <x:c r="G398" s="281">
        <x:v>1</x:v>
      </x:c>
      <x:c r="H398" s="240" t="s">
        <x:v>10339</x:v>
      </x:c>
    </x:row>
    <x:row r="399" spans="3:8">
      <x:c r="C399" s="443" t="s">
        <x:v>6067</x:v>
      </x:c>
      <x:c r="D399" s="276" t="s">
        <x:v>10339</x:v>
      </x:c>
      <x:c r="E399" s="280" t="s">
        <x:v>6067</x:v>
      </x:c>
      <x:c r="F399" s="281" t="s">
        <x:v>6089</x:v>
      </x:c>
      <x:c r="G399" s="281">
        <x:v>1</x:v>
      </x:c>
      <x:c r="H399" s="240" t="s">
        <x:v>10339</x:v>
      </x:c>
    </x:row>
    <x:row r="400" spans="5:9">
      <x:c r="E400" s="241" t="s">
        <x:v>11174</x:v>
      </x:c>
      <x:c r="F400" s="240" t="s">
        <x:v>139</x:v>
      </x:c>
      <x:c r="G400" s="240">
        <x:v>1</x:v>
      </x:c>
      <x:c r="H400" s="240" t="s">
        <x:v>10339</x:v>
      </x:c>
      <x:c r="I400" s="208" t="s">
        <x:v>8594</x:v>
      </x:c>
    </x:row>
    <x:row r="401" spans="1:8">
      <x:c r="A401" s="444">
        <x:v>45896</x:v>
      </x:c>
      <x:c r="B401" s="276" t="s">
        <x:v>10352</x:v>
      </x:c>
      <x:c r="C401" s="443" t="s">
        <x:v>9241</x:v>
      </x:c>
      <x:c r="D401" s="276" t="s">
        <x:v>10339</x:v>
      </x:c>
      <x:c r="E401" s="241" t="s">
        <x:v>9241</x:v>
      </x:c>
      <x:c r="F401" s="240" t="s">
        <x:v>6097</x:v>
      </x:c>
      <x:c r="G401" s="240">
        <x:v>1</x:v>
      </x:c>
      <x:c r="H401" s="240" t="s">
        <x:v>10339</x:v>
      </x:c>
    </x:row>
    <x:row r="402" spans="3:8">
      <x:c r="C402" s="443" t="s">
        <x:v>11290</x:v>
      </x:c>
      <x:c r="D402" s="276" t="s">
        <x:v>10339</x:v>
      </x:c>
      <x:c r="E402" s="493" t="s">
        <x:v>7815</x:v>
      </x:c>
      <x:c r="F402" s="494" t="s">
        <x:v>4067</x:v>
      </x:c>
      <x:c r="G402" s="494">
        <x:v>1</x:v>
      </x:c>
      <x:c r="H402" s="240" t="s">
        <x:v>10339</x:v>
      </x:c>
    </x:row>
    <x:row r="403" spans="3:8">
      <x:c r="C403" s="443" t="s">
        <x:v>5900</x:v>
      </x:c>
      <x:c r="D403" s="276" t="s">
        <x:v>6487</x:v>
      </x:c>
      <x:c r="E403" s="241" t="s">
        <x:v>12669</x:v>
      </x:c>
      <x:c r="F403" s="240" t="s">
        <x:v>4027</x:v>
      </x:c>
      <x:c r="G403" s="240">
        <x:v>1</x:v>
      </x:c>
      <x:c r="H403" s="240" t="s">
        <x:v>6487</x:v>
      </x:c>
    </x:row>
    <x:row r="404" spans="1:8">
      <x:c r="A404" s="444">
        <x:v>45897</x:v>
      </x:c>
      <x:c r="B404" s="276" t="s">
        <x:v>10335</x:v>
      </x:c>
      <x:c r="C404" s="443" t="s">
        <x:v>4408</x:v>
      </x:c>
      <x:c r="D404" s="276" t="s">
        <x:v>6487</x:v>
      </x:c>
      <x:c r="E404" s="283" t="s">
        <x:v>4408</x:v>
      </x:c>
      <x:c r="F404" s="284" t="s">
        <x:v>6097</x:v>
      </x:c>
      <x:c r="G404" s="284">
        <x:v>1</x:v>
      </x:c>
      <x:c r="H404" s="495" t="s">
        <x:v>6487</x:v>
      </x:c>
    </x:row>
    <x:row r="405" spans="3:8">
      <x:c r="C405" s="443" t="s">
        <x:v>6287</x:v>
      </x:c>
      <x:c r="D405" s="276" t="s">
        <x:v>6487</x:v>
      </x:c>
      <x:c r="E405" s="283" t="s">
        <x:v>6287</x:v>
      </x:c>
      <x:c r="F405" s="284" t="s">
        <x:v>4007</x:v>
      </x:c>
      <x:c r="G405" s="284">
        <x:v>1</x:v>
      </x:c>
      <x:c r="H405" s="495" t="s">
        <x:v>6487</x:v>
      </x:c>
    </x:row>
    <x:row r="406" spans="3:8">
      <x:c r="C406" s="443" t="s">
        <x:v>9032</x:v>
      </x:c>
      <x:c r="D406" s="276" t="s">
        <x:v>6487</x:v>
      </x:c>
      <x:c r="E406" s="283" t="s">
        <x:v>9032</x:v>
      </x:c>
      <x:c r="F406" s="284" t="s">
        <x:v>4067</x:v>
      </x:c>
      <x:c r="G406" s="284">
        <x:v>1</x:v>
      </x:c>
      <x:c r="H406" s="495" t="s">
        <x:v>6487</x:v>
      </x:c>
    </x:row>
    <x:row r="407" spans="3:8">
      <x:c r="C407" s="443" t="s">
        <x:v>9229</x:v>
      </x:c>
      <x:c r="D407" s="276" t="s">
        <x:v>6487</x:v>
      </x:c>
      <x:c r="E407" s="280" t="s">
        <x:v>9229</x:v>
      </x:c>
      <x:c r="F407" s="281" t="s">
        <x:v>6089</x:v>
      </x:c>
      <x:c r="G407" s="281">
        <x:v>1</x:v>
      </x:c>
      <x:c r="H407" s="495" t="s">
        <x:v>6487</x:v>
      </x:c>
    </x:row>
    <x:row r="408" spans="3:8">
      <x:c r="C408" s="443" t="s">
        <x:v>4485</x:v>
      </x:c>
      <x:c r="D408" s="276" t="s">
        <x:v>6487</x:v>
      </x:c>
      <x:c r="E408" s="283" t="s">
        <x:v>4485</x:v>
      </x:c>
      <x:c r="F408" s="284" t="s">
        <x:v>4067</x:v>
      </x:c>
      <x:c r="G408" s="284">
        <x:v>1</x:v>
      </x:c>
      <x:c r="H408" s="495" t="s">
        <x:v>6487</x:v>
      </x:c>
    </x:row>
    <x:row r="409" spans="3:8">
      <x:c r="C409" s="443" t="s">
        <x:v>11522</x:v>
      </x:c>
      <x:c r="D409" s="276" t="s">
        <x:v>6487</x:v>
      </x:c>
      <x:c r="E409" s="402" t="s">
        <x:v>11522</x:v>
      </x:c>
      <x:c r="F409" s="403" t="s">
        <x:v>6089</x:v>
      </x:c>
      <x:c r="G409" s="403">
        <x:v>1</x:v>
      </x:c>
      <x:c r="H409" s="495" t="s">
        <x:v>6487</x:v>
      </x:c>
    </x:row>
    <x:row r="410" spans="3:8">
      <x:c r="C410" s="443" t="s">
        <x:v>5630</x:v>
      </x:c>
      <x:c r="D410" s="276" t="s">
        <x:v>10339</x:v>
      </x:c>
      <x:c r="E410" s="241" t="s">
        <x:v>5630</x:v>
      </x:c>
      <x:c r="F410" s="240" t="s">
        <x:v>4067</x:v>
      </x:c>
      <x:c r="G410" s="240">
        <x:v>1</x:v>
      </x:c>
      <x:c r="H410" s="495" t="s">
        <x:v>10339</x:v>
      </x:c>
    </x:row>
    <x:row r="411" spans="3:8">
      <x:c r="C411" s="443" t="s">
        <x:v>9092</x:v>
      </x:c>
      <x:c r="D411" s="276" t="s">
        <x:v>10339</x:v>
      </x:c>
      <x:c r="E411" s="241" t="s">
        <x:v>9092</x:v>
      </x:c>
      <x:c r="F411" s="240" t="s">
        <x:v>6089</x:v>
      </x:c>
      <x:c r="G411" s="240">
        <x:v>1</x:v>
      </x:c>
      <x:c r="H411" s="495" t="s">
        <x:v>10339</x:v>
      </x:c>
    </x:row>
    <x:row r="412" spans="1:8">
      <x:c r="A412" s="444">
        <x:v>45898</x:v>
      </x:c>
      <x:c r="B412" s="276" t="s">
        <x:v>10292</x:v>
      </x:c>
      <x:c r="C412" s="443" t="s">
        <x:v>9149</x:v>
      </x:c>
      <x:c r="D412" s="276" t="s">
        <x:v>10339</x:v>
      </x:c>
      <x:c r="E412" s="283" t="s">
        <x:v>9149</x:v>
      </x:c>
      <x:c r="F412" s="284" t="s">
        <x:v>6089</x:v>
      </x:c>
      <x:c r="G412" s="284">
        <x:v>1</x:v>
      </x:c>
      <x:c r="H412" s="495" t="s">
        <x:v>10339</x:v>
      </x:c>
    </x:row>
    <x:row r="413" spans="3:8">
      <x:c r="C413" s="443" t="s">
        <x:v>12295</x:v>
      </x:c>
      <x:c r="D413" s="276" t="s">
        <x:v>6487</x:v>
      </x:c>
      <x:c r="E413" s="283" t="s">
        <x:v>12295</x:v>
      </x:c>
      <x:c r="F413" s="284" t="s">
        <x:v>4007</x:v>
      </x:c>
      <x:c r="G413" s="284">
        <x:v>1</x:v>
      </x:c>
      <x:c r="H413" s="495" t="s">
        <x:v>6487</x:v>
      </x:c>
    </x:row>
    <x:row r="414" spans="3:8">
      <x:c r="C414" s="443" t="s">
        <x:v>7640</x:v>
      </x:c>
      <x:c r="D414" s="276" t="s">
        <x:v>6487</x:v>
      </x:c>
      <x:c r="E414" s="283" t="s">
        <x:v>7640</x:v>
      </x:c>
      <x:c r="F414" s="284" t="s">
        <x:v>6089</x:v>
      </x:c>
      <x:c r="G414" s="284">
        <x:v>1</x:v>
      </x:c>
      <x:c r="H414" s="495" t="s">
        <x:v>6487</x:v>
      </x:c>
    </x:row>
    <x:row r="415" spans="3:8">
      <x:c r="C415" s="443" t="s">
        <x:v>8985</x:v>
      </x:c>
      <x:c r="D415" s="276" t="s">
        <x:v>6487</x:v>
      </x:c>
      <x:c r="E415" s="241" t="s">
        <x:v>8985</x:v>
      </x:c>
      <x:c r="F415" s="240" t="s">
        <x:v>6089</x:v>
      </x:c>
      <x:c r="G415" s="240">
        <x:v>1</x:v>
      </x:c>
      <x:c r="H415" s="495" t="s">
        <x:v>6487</x:v>
      </x:c>
    </x:row>
    <x:row r="416" spans="3:8">
      <x:c r="C416" s="443" t="s">
        <x:v>2552</x:v>
      </x:c>
      <x:c r="D416" s="276" t="s">
        <x:v>10339</x:v>
      </x:c>
      <x:c r="E416" s="241" t="s">
        <x:v>2552</x:v>
      </x:c>
      <x:c r="F416" s="240" t="s">
        <x:v>4067</x:v>
      </x:c>
      <x:c r="G416" s="240">
        <x:v>1</x:v>
      </x:c>
      <x:c r="H416" s="495" t="s">
        <x:v>10339</x:v>
      </x:c>
    </x:row>
    <x:row r="417" spans="3:8">
      <x:c r="C417" s="443" t="s">
        <x:v>4431</x:v>
      </x:c>
      <x:c r="D417" s="276" t="s">
        <x:v>6487</x:v>
      </x:c>
      <x:c r="E417" s="283" t="s">
        <x:v>4431</x:v>
      </x:c>
      <x:c r="F417" s="284" t="s">
        <x:v>4067</x:v>
      </x:c>
      <x:c r="G417" s="284">
        <x:v>1</x:v>
      </x:c>
      <x:c r="H417" s="495" t="s">
        <x:v>6487</x:v>
      </x:c>
    </x:row>
    <x:row r="418" spans="3:8">
      <x:c r="C418" s="443" t="s">
        <x:v>4450</x:v>
      </x:c>
      <x:c r="D418" s="276" t="s">
        <x:v>6487</x:v>
      </x:c>
      <x:c r="E418" s="241" t="s">
        <x:v>4450</x:v>
      </x:c>
      <x:c r="F418" s="240" t="s">
        <x:v>4067</x:v>
      </x:c>
      <x:c r="G418" s="240">
        <x:v>1</x:v>
      </x:c>
      <x:c r="H418" s="495" t="s">
        <x:v>6487</x:v>
      </x:c>
    </x:row>
    <x:row r="419" spans="3:8">
      <x:c r="C419" s="443" t="s">
        <x:v>12239</x:v>
      </x:c>
      <x:c r="D419" s="276" t="s">
        <x:v>6487</x:v>
      </x:c>
      <x:c r="E419" s="402" t="s">
        <x:v>12239</x:v>
      </x:c>
      <x:c r="F419" s="403" t="s">
        <x:v>4067</x:v>
      </x:c>
      <x:c r="G419" s="403">
        <x:v>1</x:v>
      </x:c>
      <x:c r="H419" s="495" t="s">
        <x:v>6487</x:v>
      </x:c>
    </x:row>
    <x:row r="420" spans="3:8">
      <x:c r="C420" s="443" t="s">
        <x:v>11439</x:v>
      </x:c>
      <x:c r="D420" s="276" t="s">
        <x:v>6487</x:v>
      </x:c>
      <x:c r="E420" s="241" t="s">
        <x:v>11439</x:v>
      </x:c>
      <x:c r="F420" s="240" t="s">
        <x:v>4067</x:v>
      </x:c>
      <x:c r="G420" s="240">
        <x:v>1</x:v>
      </x:c>
      <x:c r="H420" s="495" t="s">
        <x:v>6487</x:v>
      </x:c>
    </x:row>
    <x:row r="421" spans="3:8">
      <x:c r="C421" s="443" t="s">
        <x:v>11328</x:v>
      </x:c>
      <x:c r="D421" s="276" t="s">
        <x:v>10339</x:v>
      </x:c>
      <x:c r="E421" s="393" t="s">
        <x:v>11328</x:v>
      </x:c>
      <x:c r="F421" s="394" t="s">
        <x:v>4027</x:v>
      </x:c>
      <x:c r="G421" s="394">
        <x:v>1</x:v>
      </x:c>
      <x:c r="H421" s="495" t="s">
        <x:v>10339</x:v>
      </x:c>
    </x:row>
    <x:row r="422" spans="3:8">
      <x:c r="C422" s="443" t="s">
        <x:v>2489</x:v>
      </x:c>
      <x:c r="D422" s="276" t="s">
        <x:v>6487</x:v>
      </x:c>
      <x:c r="E422" s="241" t="s">
        <x:v>2489</x:v>
      </x:c>
      <x:c r="F422" s="240" t="s">
        <x:v>4027</x:v>
      </x:c>
      <x:c r="G422" s="240">
        <x:v>1</x:v>
      </x:c>
      <x:c r="H422" s="495" t="s">
        <x:v>6487</x:v>
      </x:c>
    </x:row>
    <x:row r="423" spans="1:8">
      <x:c r="A423" s="444">
        <x:v>45899</x:v>
      </x:c>
      <x:c r="B423" s="276" t="s">
        <x:v>10312</x:v>
      </x:c>
      <x:c r="C423" s="443" t="s">
        <x:v>9026</x:v>
      </x:c>
      <x:c r="D423" s="276" t="s">
        <x:v>6487</x:v>
      </x:c>
      <x:c r="E423" s="241" t="s">
        <x:v>9026</x:v>
      </x:c>
      <x:c r="F423" s="240" t="s">
        <x:v>6097</x:v>
      </x:c>
      <x:c r="G423" s="240">
        <x:v>1</x:v>
      </x:c>
      <x:c r="H423" s="495" t="s">
        <x:v>6487</x:v>
      </x:c>
    </x:row>
    <x:row r="424" spans="3:8">
      <x:c r="C424" s="443" t="s">
        <x:v>8402</x:v>
      </x:c>
      <x:c r="D424" s="276" t="s">
        <x:v>10339</x:v>
      </x:c>
      <x:c r="E424" s="241" t="s">
        <x:v>8402</x:v>
      </x:c>
      <x:c r="F424" s="240" t="s">
        <x:v>6097</x:v>
      </x:c>
      <x:c r="G424" s="240">
        <x:v>1</x:v>
      </x:c>
      <x:c r="H424" s="495" t="s">
        <x:v>10339</x:v>
      </x:c>
    </x:row>
    <x:row r="425" spans="3:8">
      <x:c r="C425" s="443" t="s">
        <x:v>11208</x:v>
      </x:c>
      <x:c r="D425" s="276" t="s">
        <x:v>6487</x:v>
      </x:c>
      <x:c r="E425" s="393" t="s">
        <x:v>11208</x:v>
      </x:c>
      <x:c r="F425" s="394" t="s">
        <x:v>4027</x:v>
      </x:c>
      <x:c r="G425" s="394">
        <x:v>1</x:v>
      </x:c>
      <x:c r="H425" s="495" t="s">
        <x:v>6487</x:v>
      </x:c>
    </x:row>
    <x:row r="426" spans="3:8">
      <x:c r="C426" s="443" t="s">
        <x:v>8501</x:v>
      </x:c>
      <x:c r="D426" s="276" t="s">
        <x:v>10339</x:v>
      </x:c>
      <x:c r="E426" s="241" t="s">
        <x:v>8501</x:v>
      </x:c>
      <x:c r="F426" s="240" t="s">
        <x:v>4027</x:v>
      </x:c>
      <x:c r="G426" s="240">
        <x:v>1</x:v>
      </x:c>
      <x:c r="H426" s="495" t="s">
        <x:v>10339</x:v>
      </x:c>
    </x:row>
    <x:row r="427" spans="3:8">
      <x:c r="C427" s="443" t="s">
        <x:v>6094</x:v>
      </x:c>
      <x:c r="D427" s="276" t="s">
        <x:v>10339</x:v>
      </x:c>
      <x:c r="E427" s="487" t="s">
        <x:v>6094</x:v>
      </x:c>
      <x:c r="F427" s="488" t="s">
        <x:v>4067</x:v>
      </x:c>
      <x:c r="G427" s="488">
        <x:v>1</x:v>
      </x:c>
      <x:c r="H427" s="495" t="s">
        <x:v>10339</x:v>
      </x:c>
    </x:row>
    <x:row r="428" spans="3:8">
      <x:c r="C428" s="443" t="s">
        <x:v>9014</x:v>
      </x:c>
      <x:c r="D428" s="276" t="s">
        <x:v>10339</x:v>
      </x:c>
      <x:c r="E428" s="487" t="s">
        <x:v>9014</x:v>
      </x:c>
      <x:c r="F428" s="488" t="s">
        <x:v>4067</x:v>
      </x:c>
      <x:c r="G428" s="488">
        <x:v>1</x:v>
      </x:c>
      <x:c r="H428" s="495" t="s">
        <x:v>10339</x:v>
      </x:c>
    </x:row>
    <x:row r="429" spans="3:8">
      <x:c r="C429" s="443" t="s">
        <x:v>2058</x:v>
      </x:c>
      <x:c r="D429" s="276" t="s">
        <x:v>6487</x:v>
      </x:c>
      <x:c r="E429" s="241" t="s">
        <x:v>2058</x:v>
      </x:c>
      <x:c r="F429" s="240" t="s">
        <x:v>6089</x:v>
      </x:c>
      <x:c r="G429" s="240">
        <x:v>1</x:v>
      </x:c>
      <x:c r="H429" s="495" t="s">
        <x:v>6487</x:v>
      </x:c>
    </x:row>
    <x:row r="430" spans="3:8">
      <x:c r="C430" s="443" t="s">
        <x:v>4396</x:v>
      </x:c>
      <x:c r="D430" s="276" t="s">
        <x:v>10339</x:v>
      </x:c>
      <x:c r="E430" s="487" t="s">
        <x:v>4396</x:v>
      </x:c>
      <x:c r="F430" s="488" t="s">
        <x:v>6089</x:v>
      </x:c>
      <x:c r="G430" s="488">
        <x:v>1</x:v>
      </x:c>
      <x:c r="H430" s="495" t="s">
        <x:v>10339</x:v>
      </x:c>
    </x:row>
    <x:row r="431" spans="3:8">
      <x:c r="C431" s="443" t="s">
        <x:v>2613</x:v>
      </x:c>
      <x:c r="D431" s="276" t="s">
        <x:v>10339</x:v>
      </x:c>
      <x:c r="E431" s="241" t="s">
        <x:v>2613</x:v>
      </x:c>
      <x:c r="F431" s="240" t="s">
        <x:v>6089</x:v>
      </x:c>
      <x:c r="G431" s="240">
        <x:v>1</x:v>
      </x:c>
      <x:c r="H431" s="495" t="s">
        <x:v>10339</x:v>
      </x:c>
    </x:row>
    <x:row r="432" spans="5:9">
      <x:c r="E432" s="241" t="s">
        <x:v>5996</x:v>
      </x:c>
      <x:c r="H432" s="495" t="s">
        <x:v>10339</x:v>
      </x:c>
      <x:c r="I432" s="208" t="s">
        <x:v>12468</x:v>
      </x:c>
    </x:row>
    <x:row r="433" spans="5:9">
      <x:c r="E433" s="241" t="s">
        <x:v>8419</x:v>
      </x:c>
      <x:c r="H433" s="495" t="s">
        <x:v>10339</x:v>
      </x:c>
      <x:c r="I433" s="208" t="s">
        <x:v>7725</x:v>
      </x:c>
    </x:row>
    <x:row r="434" spans="1:8">
      <x:c r="A434" s="444">
        <x:v>45900</x:v>
      </x:c>
      <x:c r="B434" s="276" t="s">
        <x:v>10367</x:v>
      </x:c>
      <x:c r="C434" s="443" t="s">
        <x:v>6044</x:v>
      </x:c>
      <x:c r="D434" s="276" t="s">
        <x:v>6487</x:v>
      </x:c>
      <x:c r="E434" s="393" t="s">
        <x:v>6044</x:v>
      </x:c>
      <x:c r="F434" s="394" t="s">
        <x:v>4067</x:v>
      </x:c>
      <x:c r="G434" s="394">
        <x:v>1</x:v>
      </x:c>
      <x:c r="H434" s="495" t="s">
        <x:v>6487</x:v>
      </x:c>
    </x:row>
    <x:row r="435" spans="3:8">
      <x:c r="C435" s="443" t="s">
        <x:v>9266</x:v>
      </x:c>
      <x:c r="D435" s="276" t="s">
        <x:v>10339</x:v>
      </x:c>
      <x:c r="E435" s="241" t="s">
        <x:v>9266</x:v>
      </x:c>
      <x:c r="F435" s="240" t="s">
        <x:v>4067</x:v>
      </x:c>
      <x:c r="G435" s="240">
        <x:v>1</x:v>
      </x:c>
      <x:c r="H435" s="495" t="s">
        <x:v>10339</x:v>
      </x:c>
    </x:row>
    <x:row r="436" spans="3:8">
      <x:c r="C436" s="443" t="s">
        <x:v>8456</x:v>
      </x:c>
      <x:c r="D436" s="276" t="s">
        <x:v>10339</x:v>
      </x:c>
      <x:c r="E436" s="283" t="s">
        <x:v>8456</x:v>
      </x:c>
      <x:c r="F436" s="284" t="s">
        <x:v>6089</x:v>
      </x:c>
      <x:c r="G436" s="284">
        <x:v>1</x:v>
      </x:c>
      <x:c r="H436" s="495" t="s">
        <x:v>10339</x:v>
      </x:c>
    </x:row>
    <x:row r="437" spans="3:8">
      <x:c r="C437" s="443" t="s">
        <x:v>12179</x:v>
      </x:c>
      <x:c r="D437" s="276" t="s">
        <x:v>10339</x:v>
      </x:c>
      <x:c r="E437" s="487" t="s">
        <x:v>12179</x:v>
      </x:c>
      <x:c r="F437" s="488" t="s">
        <x:v>139</x:v>
      </x:c>
      <x:c r="G437" s="488">
        <x:v>1</x:v>
      </x:c>
      <x:c r="H437" s="495" t="s">
        <x:v>10339</x:v>
      </x:c>
    </x:row>
    <x:row r="438" spans="3:8">
      <x:c r="C438" s="443" t="s">
        <x:v>12595</x:v>
      </x:c>
      <x:c r="D438" s="276" t="s">
        <x:v>10339</x:v>
      </x:c>
      <x:c r="E438" s="241" t="s">
        <x:v>12595</x:v>
      </x:c>
      <x:c r="F438" s="240" t="s">
        <x:v>4027</x:v>
      </x:c>
      <x:c r="G438" s="240">
        <x:v>1</x:v>
      </x:c>
      <x:c r="H438" s="495" t="s">
        <x:v>10339</x:v>
      </x:c>
    </x:row>
    <x:row r="439" spans="1:8">
      <x:c r="A439" s="444">
        <x:v>45901</x:v>
      </x:c>
      <x:c r="B439" s="276" t="s">
        <x:v>10315</x:v>
      </x:c>
      <x:c r="C439" s="443" t="s">
        <x:v>4444</x:v>
      </x:c>
      <x:c r="D439" s="276" t="s">
        <x:v>6487</x:v>
      </x:c>
      <x:c r="E439" s="393" t="s">
        <x:v>4444</x:v>
      </x:c>
      <x:c r="F439" s="394" t="s">
        <x:v>4067</x:v>
      </x:c>
      <x:c r="G439" s="394">
        <x:v>1</x:v>
      </x:c>
      <x:c r="H439" s="495" t="s">
        <x:v>6487</x:v>
      </x:c>
    </x:row>
    <x:row r="440" spans="3:8">
      <x:c r="C440" s="443" t="s">
        <x:v>8519</x:v>
      </x:c>
      <x:c r="D440" s="276" t="s">
        <x:v>10339</x:v>
      </x:c>
      <x:c r="E440" s="393" t="s">
        <x:v>8519</x:v>
      </x:c>
      <x:c r="F440" s="394" t="s">
        <x:v>4067</x:v>
      </x:c>
      <x:c r="G440" s="394">
        <x:v>1</x:v>
      </x:c>
      <x:c r="H440" s="495" t="s">
        <x:v>10339</x:v>
      </x:c>
    </x:row>
    <x:row r="441" spans="3:8">
      <x:c r="C441" s="443" t="s">
        <x:v>9054</x:v>
      </x:c>
      <x:c r="D441" s="276" t="s">
        <x:v>6487</x:v>
      </x:c>
      <x:c r="E441" s="241" t="s">
        <x:v>9054</x:v>
      </x:c>
      <x:c r="F441" s="240" t="s">
        <x:v>6089</x:v>
      </x:c>
      <x:c r="G441" s="240">
        <x:v>1</x:v>
      </x:c>
      <x:c r="H441" s="495" t="s">
        <x:v>6487</x:v>
      </x:c>
    </x:row>
    <x:row r="442" spans="3:8">
      <x:c r="C442" s="443" t="s">
        <x:v>4385</x:v>
      </x:c>
      <x:c r="D442" s="276" t="s">
        <x:v>6487</x:v>
      </x:c>
      <x:c r="E442" s="393" t="s">
        <x:v>4385</x:v>
      </x:c>
      <x:c r="F442" s="394" t="s">
        <x:v>6089</x:v>
      </x:c>
      <x:c r="G442" s="394">
        <x:v>1</x:v>
      </x:c>
      <x:c r="H442" s="495" t="s">
        <x:v>6487</x:v>
      </x:c>
    </x:row>
    <x:row r="443" spans="3:8">
      <x:c r="C443" s="443" t="s">
        <x:v>6287</x:v>
      </x:c>
      <x:c r="D443" s="276" t="s">
        <x:v>10339</x:v>
      </x:c>
      <x:c r="E443" s="402" t="s">
        <x:v>6287</x:v>
      </x:c>
      <x:c r="F443" s="403" t="s">
        <x:v>4007</x:v>
      </x:c>
      <x:c r="G443" s="403">
        <x:v>1</x:v>
      </x:c>
      <x:c r="H443" s="495" t="s">
        <x:v>10339</x:v>
      </x:c>
    </x:row>
    <x:row r="444" spans="5:9">
      <x:c r="E444" s="241" t="s">
        <x:v>6311</x:v>
      </x:c>
      <x:c r="F444" s="240" t="s">
        <x:v>4067</x:v>
      </x:c>
      <x:c r="G444" s="240">
        <x:v>1</x:v>
      </x:c>
      <x:c r="H444" s="495" t="s">
        <x:v>6487</x:v>
      </x:c>
      <x:c r="I444" s="208" t="s">
        <x:v>7074</x:v>
      </x:c>
    </x:row>
    <x:row r="445" spans="1:8">
      <x:c r="A445" s="444">
        <x:v>45902</x:v>
      </x:c>
      <x:c r="B445" s="276" t="s">
        <x:v>10377</x:v>
      </x:c>
      <x:c r="C445" s="443" t="s">
        <x:v>11403</x:v>
      </x:c>
      <x:c r="D445" s="276" t="s">
        <x:v>6487</x:v>
      </x:c>
      <x:c r="E445" s="241" t="s">
        <x:v>11403</x:v>
      </x:c>
      <x:c r="F445" s="240" t="s">
        <x:v>6097</x:v>
      </x:c>
      <x:c r="G445" s="240">
        <x:v>1</x:v>
      </x:c>
      <x:c r="H445" s="495" t="s">
        <x:v>6487</x:v>
      </x:c>
    </x:row>
    <x:row r="446" spans="3:8">
      <x:c r="C446" s="443" t="s">
        <x:v>8454</x:v>
      </x:c>
      <x:c r="D446" s="276" t="s">
        <x:v>6487</x:v>
      </x:c>
      <x:c r="E446" s="402" t="s">
        <x:v>8454</x:v>
      </x:c>
      <x:c r="F446" s="403" t="s">
        <x:v>4027</x:v>
      </x:c>
      <x:c r="G446" s="403">
        <x:v>1</x:v>
      </x:c>
      <x:c r="H446" s="495" t="s">
        <x:v>6487</x:v>
      </x:c>
    </x:row>
    <x:row r="447" spans="3:8">
      <x:c r="C447" s="443" t="s">
        <x:v>6031</x:v>
      </x:c>
      <x:c r="D447" s="276" t="s">
        <x:v>10339</x:v>
      </x:c>
      <x:c r="E447" s="402" t="s">
        <x:v>6031</x:v>
      </x:c>
      <x:c r="F447" s="403" t="s">
        <x:v>4007</x:v>
      </x:c>
      <x:c r="G447" s="403">
        <x:v>1</x:v>
      </x:c>
      <x:c r="H447" s="495" t="s">
        <x:v>10339</x:v>
      </x:c>
    </x:row>
    <x:row r="448" spans="3:8">
      <x:c r="C448" s="443" t="s">
        <x:v>2474</x:v>
      </x:c>
      <x:c r="D448" s="276" t="s">
        <x:v>6487</x:v>
      </x:c>
      <x:c r="E448" s="241" t="s">
        <x:v>2474</x:v>
      </x:c>
      <x:c r="F448" s="240" t="s">
        <x:v>4007</x:v>
      </x:c>
      <x:c r="G448" s="240">
        <x:v>1</x:v>
      </x:c>
      <x:c r="H448" s="495" t="s">
        <x:v>6487</x:v>
      </x:c>
    </x:row>
    <x:row r="449" spans="1:8">
      <x:c r="A449" s="444">
        <x:v>45903</x:v>
      </x:c>
      <x:c r="B449" s="276" t="s">
        <x:v>10352</x:v>
      </x:c>
      <x:c r="C449" s="443" t="s">
        <x:v>9093</x:v>
      </x:c>
      <x:c r="D449" s="276" t="s">
        <x:v>6487</x:v>
      </x:c>
      <x:c r="E449" s="241" t="s">
        <x:v>9093</x:v>
      </x:c>
      <x:c r="F449" s="240" t="s">
        <x:v>6089</x:v>
      </x:c>
      <x:c r="G449" s="240">
        <x:v>1</x:v>
      </x:c>
      <x:c r="H449" s="495" t="s">
        <x:v>6487</x:v>
      </x:c>
    </x:row>
    <x:row r="450" spans="3:8">
      <x:c r="C450" s="443" t="s">
        <x:v>12239</x:v>
      </x:c>
      <x:c r="D450" s="276" t="s">
        <x:v>10339</x:v>
      </x:c>
      <x:c r="E450" s="241" t="s">
        <x:v>12239</x:v>
      </x:c>
      <x:c r="F450" s="240" t="s">
        <x:v>4067</x:v>
      </x:c>
      <x:c r="G450" s="240">
        <x:v>1</x:v>
      </x:c>
      <x:c r="H450" s="495" t="s">
        <x:v>10339</x:v>
      </x:c>
    </x:row>
    <x:row r="451" spans="3:8">
      <x:c r="C451" s="443" t="s">
        <x:v>8348</x:v>
      </x:c>
      <x:c r="D451" s="276" t="s">
        <x:v>6487</x:v>
      </x:c>
      <x:c r="E451" s="402" t="s">
        <x:v>8348</x:v>
      </x:c>
      <x:c r="F451" s="403" t="s">
        <x:v>4067</x:v>
      </x:c>
      <x:c r="G451" s="403">
        <x:v>1</x:v>
      </x:c>
      <x:c r="H451" s="495" t="s">
        <x:v>6487</x:v>
      </x:c>
    </x:row>
    <x:row r="452" spans="1:8">
      <x:c r="A452" s="444">
        <x:v>45904</x:v>
      </x:c>
      <x:c r="B452" s="276" t="s">
        <x:v>10335</x:v>
      </x:c>
      <x:c r="C452" s="443" t="s">
        <x:v>2559</x:v>
      </x:c>
      <x:c r="D452" s="276" t="s">
        <x:v>10339</x:v>
      </x:c>
      <x:c r="E452" s="447" t="s">
        <x:v>2559</x:v>
      </x:c>
      <x:c r="F452" s="448" t="s">
        <x:v>4067</x:v>
      </x:c>
      <x:c r="G452" s="448">
        <x:v>1</x:v>
      </x:c>
      <x:c r="H452" s="495" t="s">
        <x:v>10339</x:v>
      </x:c>
    </x:row>
    <x:row r="453" spans="3:8">
      <x:c r="C453" s="443" t="s">
        <x:v>9303</x:v>
      </x:c>
      <x:c r="D453" s="276" t="s">
        <x:v>6487</x:v>
      </x:c>
      <x:c r="E453" s="241" t="s">
        <x:v>9303</x:v>
      </x:c>
      <x:c r="F453" s="240" t="s">
        <x:v>4067</x:v>
      </x:c>
      <x:c r="G453" s="240">
        <x:v>1</x:v>
      </x:c>
      <x:c r="H453" s="495" t="s">
        <x:v>6487</x:v>
      </x:c>
    </x:row>
    <x:row r="454" spans="5:9">
      <x:c r="E454" s="280" t="s">
        <x:v>6147</x:v>
      </x:c>
      <x:c r="F454" s="281" t="s">
        <x:v>6097</x:v>
      </x:c>
      <x:c r="G454" s="281">
        <x:v>1</x:v>
      </x:c>
      <x:c r="H454" s="495" t="s">
        <x:v>6487</x:v>
      </x:c>
      <x:c r="I454" s="194" t="s">
        <x:v>7074</x:v>
      </x:c>
    </x:row>
    <x:row r="455" spans="1:8">
      <x:c r="A455" s="444">
        <x:v>45905</x:v>
      </x:c>
      <x:c r="B455" s="276" t="s">
        <x:v>10292</x:v>
      </x:c>
      <x:c r="C455" s="443" t="s">
        <x:v>6147</x:v>
      </x:c>
      <x:c r="D455" s="276" t="s">
        <x:v>10339</x:v>
      </x:c>
      <x:c r="E455" s="280" t="s">
        <x:v>6147</x:v>
      </x:c>
      <x:c r="F455" s="281" t="s">
        <x:v>6097</x:v>
      </x:c>
      <x:c r="G455" s="281">
        <x:v>1</x:v>
      </x:c>
      <x:c r="H455" s="495" t="s">
        <x:v>10339</x:v>
      </x:c>
    </x:row>
    <x:row r="456" spans="3:8">
      <x:c r="C456" s="443" t="s">
        <x:v>6124</x:v>
      </x:c>
      <x:c r="D456" s="276" t="s">
        <x:v>6487</x:v>
      </x:c>
      <x:c r="E456" s="280" t="s">
        <x:v>6124</x:v>
      </x:c>
      <x:c r="F456" s="281" t="s">
        <x:v>139</x:v>
      </x:c>
      <x:c r="G456" s="281">
        <x:v>1</x:v>
      </x:c>
      <x:c r="H456" s="495" t="s">
        <x:v>6487</x:v>
      </x:c>
    </x:row>
    <x:row r="457" spans="3:8">
      <x:c r="C457" s="443" t="s">
        <x:v>4485</x:v>
      </x:c>
      <x:c r="D457" s="276" t="s">
        <x:v>10339</x:v>
      </x:c>
      <x:c r="E457" s="402" t="s">
        <x:v>4485</x:v>
      </x:c>
      <x:c r="F457" s="403" t="s">
        <x:v>4067</x:v>
      </x:c>
      <x:c r="G457" s="403">
        <x:v>1</x:v>
      </x:c>
      <x:c r="H457" s="495" t="s">
        <x:v>10339</x:v>
      </x:c>
    </x:row>
    <x:row r="458" spans="3:8">
      <x:c r="C458" s="443" t="s">
        <x:v>9032</x:v>
      </x:c>
      <x:c r="D458" s="276" t="s">
        <x:v>10339</x:v>
      </x:c>
      <x:c r="E458" s="402" t="s">
        <x:v>9032</x:v>
      </x:c>
      <x:c r="F458" s="403" t="s">
        <x:v>4067</x:v>
      </x:c>
      <x:c r="G458" s="403">
        <x:v>1</x:v>
      </x:c>
      <x:c r="H458" s="495" t="s">
        <x:v>10339</x:v>
      </x:c>
    </x:row>
    <x:row r="459" spans="3:8">
      <x:c r="C459" s="443" t="s">
        <x:v>6268</x:v>
      </x:c>
      <x:c r="D459" s="276" t="s">
        <x:v>6487</x:v>
      </x:c>
      <x:c r="E459" s="241" t="s">
        <x:v>6268</x:v>
      </x:c>
      <x:c r="F459" s="240" t="s">
        <x:v>4027</x:v>
      </x:c>
      <x:c r="G459" s="240">
        <x:v>1</x:v>
      </x:c>
      <x:c r="H459" s="495" t="s">
        <x:v>6487</x:v>
      </x:c>
    </x:row>
    <x:row r="460" spans="3:8">
      <x:c r="C460" s="443" t="s">
        <x:v>12349</x:v>
      </x:c>
      <x:c r="D460" s="276" t="s">
        <x:v>6487</x:v>
      </x:c>
      <x:c r="E460" s="507" t="s">
        <x:v>12349</x:v>
      </x:c>
      <x:c r="F460" s="508" t="s">
        <x:v>4007</x:v>
      </x:c>
      <x:c r="G460" s="508">
        <x:v>1</x:v>
      </x:c>
      <x:c r="H460" s="495" t="s">
        <x:v>6487</x:v>
      </x:c>
    </x:row>
    <x:row r="461" spans="3:8">
      <x:c r="C461" s="443" t="s">
        <x:v>5611</x:v>
      </x:c>
      <x:c r="D461" s="276" t="s">
        <x:v>10339</x:v>
      </x:c>
      <x:c r="E461" s="241" t="s">
        <x:v>5611</x:v>
      </x:c>
      <x:c r="F461" s="240" t="s">
        <x:v>4067</x:v>
      </x:c>
      <x:c r="G461" s="240">
        <x:v>1</x:v>
      </x:c>
      <x:c r="H461" s="495" t="s">
        <x:v>10339</x:v>
      </x:c>
    </x:row>
    <x:row r="462" spans="5:9">
      <x:c r="E462" s="280" t="s">
        <x:v>6105</x:v>
      </x:c>
      <x:c r="F462" s="281" t="s">
        <x:v>4067</x:v>
      </x:c>
      <x:c r="G462" s="281">
        <x:v>2</x:v>
      </x:c>
      <x:c r="H462" s="495" t="s">
        <x:v>6487</x:v>
      </x:c>
      <x:c r="I462" s="194" t="s">
        <x:v>3667</x:v>
      </x:c>
    </x:row>
    <x:row r="463" spans="1:8">
      <x:c r="A463" s="444">
        <x:v>45906</x:v>
      </x:c>
      <x:c r="B463" s="276" t="s">
        <x:v>10312</x:v>
      </x:c>
      <x:c r="C463" s="443" t="s">
        <x:v>9164</x:v>
      </x:c>
      <x:c r="D463" s="276" t="s">
        <x:v>6487</x:v>
      </x:c>
      <x:c r="E463" s="280" t="s">
        <x:v>9164</x:v>
      </x:c>
      <x:c r="F463" s="281" t="s">
        <x:v>6097</x:v>
      </x:c>
      <x:c r="G463" s="281">
        <x:v>1</x:v>
      </x:c>
      <x:c r="H463" s="495" t="s">
        <x:v>6487</x:v>
      </x:c>
    </x:row>
    <x:row r="464" spans="3:8">
      <x:c r="C464" s="443" t="s">
        <x:v>8968</x:v>
      </x:c>
      <x:c r="D464" s="276" t="s">
        <x:v>6487</x:v>
      </x:c>
      <x:c r="E464" s="393" t="s">
        <x:v>8968</x:v>
      </x:c>
      <x:c r="F464" s="394" t="s">
        <x:v>6089</x:v>
      </x:c>
      <x:c r="G464" s="394">
        <x:v>1</x:v>
      </x:c>
      <x:c r="H464" s="495" t="s">
        <x:v>6487</x:v>
      </x:c>
    </x:row>
    <x:row r="465" spans="3:8">
      <x:c r="C465" s="443" t="s">
        <x:v>9267</x:v>
      </x:c>
      <x:c r="D465" s="276" t="s">
        <x:v>6487</x:v>
      </x:c>
      <x:c r="E465" s="241" t="s">
        <x:v>9267</x:v>
      </x:c>
      <x:c r="F465" s="240" t="s">
        <x:v>6097</x:v>
      </x:c>
      <x:c r="G465" s="240">
        <x:v>1</x:v>
      </x:c>
      <x:c r="H465" s="495" t="s">
        <x:v>6487</x:v>
      </x:c>
    </x:row>
    <x:row r="466" spans="3:8">
      <x:c r="C466" s="443" t="s">
        <x:v>8485</x:v>
      </x:c>
      <x:c r="D466" s="276" t="s">
        <x:v>6487</x:v>
      </x:c>
      <x:c r="E466" s="280" t="s">
        <x:v>8485</x:v>
      </x:c>
      <x:c r="F466" s="234" t="s">
        <x:v>6282</x:v>
      </x:c>
      <x:c r="G466" s="281">
        <x:v>1</x:v>
      </x:c>
      <x:c r="H466" s="495" t="s">
        <x:v>6487</x:v>
      </x:c>
    </x:row>
    <x:row r="467" spans="3:8">
      <x:c r="C467" s="443" t="s">
        <x:v>9229</x:v>
      </x:c>
      <x:c r="D467" s="276" t="s">
        <x:v>10339</x:v>
      </x:c>
      <x:c r="E467" s="280" t="s">
        <x:v>9229</x:v>
      </x:c>
      <x:c r="F467" s="281" t="s">
        <x:v>6089</x:v>
      </x:c>
      <x:c r="G467" s="281">
        <x:v>1</x:v>
      </x:c>
      <x:c r="H467" s="495" t="s">
        <x:v>10339</x:v>
      </x:c>
    </x:row>
    <x:row r="468" spans="1:8">
      <x:c r="A468" s="444">
        <x:v>45907</x:v>
      </x:c>
      <x:c r="B468" s="276" t="s">
        <x:v>10367</x:v>
      </x:c>
      <x:c r="C468" s="443" t="s">
        <x:v>9066</x:v>
      </x:c>
      <x:c r="D468" s="276" t="s">
        <x:v>10339</x:v>
      </x:c>
      <x:c r="E468" s="241" t="s">
        <x:v>9066</x:v>
      </x:c>
      <x:c r="F468" s="240" t="s">
        <x:v>6097</x:v>
      </x:c>
      <x:c r="G468" s="240">
        <x:v>1</x:v>
      </x:c>
      <x:c r="H468" s="495" t="s">
        <x:v>10339</x:v>
      </x:c>
    </x:row>
    <x:row r="469" spans="3:8">
      <x:c r="C469" s="443" t="s">
        <x:v>8919</x:v>
      </x:c>
      <x:c r="D469" s="276" t="s">
        <x:v>10339</x:v>
      </x:c>
      <x:c r="E469" s="241" t="s">
        <x:v>8919</x:v>
      </x:c>
      <x:c r="F469" s="240" t="s">
        <x:v>4007</x:v>
      </x:c>
      <x:c r="G469" s="240">
        <x:v>1</x:v>
      </x:c>
      <x:c r="H469" s="495" t="s">
        <x:v>10339</x:v>
      </x:c>
    </x:row>
    <x:row r="470" spans="3:8">
      <x:c r="C470" s="443" t="s">
        <x:v>6105</x:v>
      </x:c>
      <x:c r="D470" s="276" t="s">
        <x:v>10339</x:v>
      </x:c>
      <x:c r="E470" s="280" t="s">
        <x:v>6105</x:v>
      </x:c>
      <x:c r="F470" s="281" t="s">
        <x:v>4067</x:v>
      </x:c>
      <x:c r="G470" s="281">
        <x:v>1</x:v>
      </x:c>
      <x:c r="H470" s="495" t="s">
        <x:v>10339</x:v>
      </x:c>
    </x:row>
    <x:row r="471" spans="3:8">
      <x:c r="C471" s="443" t="s">
        <x:v>8348</x:v>
      </x:c>
      <x:c r="D471" s="276" t="s">
        <x:v>10339</x:v>
      </x:c>
      <x:c r="E471" s="241" t="s">
        <x:v>8348</x:v>
      </x:c>
      <x:c r="F471" s="240" t="s">
        <x:v>4067</x:v>
      </x:c>
      <x:c r="G471" s="240">
        <x:v>1</x:v>
      </x:c>
      <x:c r="H471" s="495" t="s">
        <x:v>10339</x:v>
      </x:c>
    </x:row>
    <x:row r="472" spans="3:8">
      <x:c r="C472" s="443" t="s">
        <x:v>7924</x:v>
      </x:c>
      <x:c r="D472" s="276" t="s">
        <x:v>10339</x:v>
      </x:c>
      <x:c r="E472" s="509" t="s">
        <x:v>7924</x:v>
      </x:c>
      <x:c r="F472" s="510" t="s">
        <x:v>4027</x:v>
      </x:c>
      <x:c r="G472" s="510">
        <x:v>1</x:v>
      </x:c>
      <x:c r="H472" s="495" t="s">
        <x:v>10339</x:v>
      </x:c>
    </x:row>
    <x:row r="473" spans="1:8">
      <x:c r="A473" s="444">
        <x:v>45908</x:v>
      </x:c>
      <x:c r="B473" s="276" t="s">
        <x:v>10315</x:v>
      </x:c>
      <x:c r="C473" s="443" t="s">
        <x:v>2074</x:v>
      </x:c>
      <x:c r="D473" s="276" t="s">
        <x:v>10339</x:v>
      </x:c>
      <x:c r="E473" s="408" t="s">
        <x:v>2074</x:v>
      </x:c>
      <x:c r="F473" s="409" t="s">
        <x:v>4067</x:v>
      </x:c>
      <x:c r="G473" s="409">
        <x:v>1</x:v>
      </x:c>
      <x:c r="H473" s="495" t="s">
        <x:v>10339</x:v>
      </x:c>
    </x:row>
    <x:row r="474" spans="3:8">
      <x:c r="C474" s="443" t="s">
        <x:v>2638</x:v>
      </x:c>
      <x:c r="D474" s="276" t="s">
        <x:v>10339</x:v>
      </x:c>
      <x:c r="E474" s="408" t="s">
        <x:v>2638</x:v>
      </x:c>
      <x:c r="F474" s="409" t="s">
        <x:v>6089</x:v>
      </x:c>
      <x:c r="G474" s="409">
        <x:v>1</x:v>
      </x:c>
      <x:c r="H474" s="495" t="s">
        <x:v>10339</x:v>
      </x:c>
    </x:row>
    <x:row r="475" spans="1:8">
      <x:c r="A475" s="444">
        <x:v>45909</x:v>
      </x:c>
      <x:c r="B475" s="276" t="s">
        <x:v>10377</x:v>
      </x:c>
      <x:c r="C475" s="443" t="s">
        <x:v>9164</x:v>
      </x:c>
      <x:c r="D475" s="276" t="s">
        <x:v>10339</x:v>
      </x:c>
      <x:c r="E475" s="280" t="s">
        <x:v>9164</x:v>
      </x:c>
      <x:c r="F475" s="281" t="s">
        <x:v>6097</x:v>
      </x:c>
      <x:c r="G475" s="281">
        <x:v>1</x:v>
      </x:c>
      <x:c r="H475" s="495" t="s">
        <x:v>10339</x:v>
      </x:c>
    </x:row>
    <x:row r="476" spans="3:8">
      <x:c r="C476" s="443" t="s">
        <x:v>6045</x:v>
      </x:c>
      <x:c r="D476" s="276" t="s">
        <x:v>6487</x:v>
      </x:c>
      <x:c r="E476" s="408" t="s">
        <x:v>6045</x:v>
      </x:c>
      <x:c r="F476" s="409" t="s">
        <x:v>6097</x:v>
      </x:c>
      <x:c r="G476" s="409">
        <x:v>1</x:v>
      </x:c>
      <x:c r="H476" s="495" t="s">
        <x:v>6487</x:v>
      </x:c>
    </x:row>
    <x:row r="477" spans="3:8">
      <x:c r="C477" s="443" t="s">
        <x:v>6065</x:v>
      </x:c>
      <x:c r="D477" s="276" t="s">
        <x:v>6487</x:v>
      </x:c>
      <x:c r="E477" s="241" t="s">
        <x:v>6065</x:v>
      </x:c>
      <x:c r="F477" s="240" t="s">
        <x:v>4067</x:v>
      </x:c>
      <x:c r="G477" s="240">
        <x:v>1</x:v>
      </x:c>
      <x:c r="H477" s="495" t="s">
        <x:v>6487</x:v>
      </x:c>
    </x:row>
    <x:row r="478" spans="3:8">
      <x:c r="C478" s="443" t="s">
        <x:v>11174</x:v>
      </x:c>
      <x:c r="D478" s="276" t="s">
        <x:v>10339</x:v>
      </x:c>
      <x:c r="E478" s="241" t="s">
        <x:v>11174</x:v>
      </x:c>
      <x:c r="F478" s="191" t="s">
        <x:v>6282</x:v>
      </x:c>
      <x:c r="G478" s="240">
        <x:v>1</x:v>
      </x:c>
      <x:c r="H478" s="495" t="s">
        <x:v>10339</x:v>
      </x:c>
    </x:row>
    <x:row r="479" spans="3:8">
      <x:c r="C479" s="443" t="s">
        <x:v>1998</x:v>
      </x:c>
      <x:c r="D479" s="276" t="s">
        <x:v>6487</x:v>
      </x:c>
      <x:c r="E479" s="408" t="s">
        <x:v>1998</x:v>
      </x:c>
      <x:c r="F479" s="409" t="s">
        <x:v>4067</x:v>
      </x:c>
      <x:c r="G479" s="409">
        <x:v>1</x:v>
      </x:c>
      <x:c r="H479" s="495" t="s">
        <x:v>6487</x:v>
      </x:c>
    </x:row>
    <x:row r="480" spans="3:8">
      <x:c r="C480" s="443" t="s">
        <x:v>6124</x:v>
      </x:c>
      <x:c r="D480" s="276" t="s">
        <x:v>10339</x:v>
      </x:c>
      <x:c r="E480" s="280" t="s">
        <x:v>6124</x:v>
      </x:c>
      <x:c r="F480" s="234" t="s">
        <x:v>6282</x:v>
      </x:c>
      <x:c r="G480" s="281">
        <x:v>1</x:v>
      </x:c>
      <x:c r="H480" s="495" t="s">
        <x:v>10339</x:v>
      </x:c>
    </x:row>
    <x:row r="481" spans="3:8">
      <x:c r="C481" s="443" t="s">
        <x:v>11493</x:v>
      </x:c>
      <x:c r="D481" s="276" t="s">
        <x:v>6487</x:v>
      </x:c>
      <x:c r="E481" s="283" t="s">
        <x:v>11493</x:v>
      </x:c>
      <x:c r="F481" s="284" t="s">
        <x:v>4061</x:v>
      </x:c>
      <x:c r="G481" s="284">
        <x:v>1</x:v>
      </x:c>
      <x:c r="H481" s="495" t="s">
        <x:v>6487</x:v>
      </x:c>
    </x:row>
    <x:row r="482" spans="3:8">
      <x:c r="C482" s="443" t="s">
        <x:v>8399</x:v>
      </x:c>
      <x:c r="D482" s="276" t="s">
        <x:v>6487</x:v>
      </x:c>
      <x:c r="E482" s="402" t="s">
        <x:v>8399</x:v>
      </x:c>
      <x:c r="F482" s="403" t="s">
        <x:v>6089</x:v>
      </x:c>
      <x:c r="G482" s="403">
        <x:v>1</x:v>
      </x:c>
      <x:c r="H482" s="495" t="s">
        <x:v>6487</x:v>
      </x:c>
    </x:row>
    <x:row r="483" spans="1:8">
      <x:c r="A483" s="444">
        <x:v>45910</x:v>
      </x:c>
      <x:c r="B483" s="276" t="s">
        <x:v>10352</x:v>
      </x:c>
      <x:c r="C483" s="443" t="s">
        <x:v>12281</x:v>
      </x:c>
      <x:c r="D483" s="276" t="s">
        <x:v>6487</x:v>
      </x:c>
      <x:c r="E483" s="283" t="s">
        <x:v>12281</x:v>
      </x:c>
      <x:c r="F483" s="284" t="s">
        <x:v>6097</x:v>
      </x:c>
      <x:c r="G483" s="284">
        <x:v>1</x:v>
      </x:c>
      <x:c r="H483" s="495" t="s">
        <x:v>6487</x:v>
      </x:c>
    </x:row>
    <x:row r="484" spans="3:8">
      <x:c r="C484" s="443" t="s">
        <x:v>4408</x:v>
      </x:c>
      <x:c r="D484" s="276" t="s">
        <x:v>10339</x:v>
      </x:c>
      <x:c r="E484" s="241" t="s">
        <x:v>4408</x:v>
      </x:c>
      <x:c r="F484" s="240" t="s">
        <x:v>6097</x:v>
      </x:c>
      <x:c r="G484" s="240">
        <x:v>1</x:v>
      </x:c>
      <x:c r="H484" s="495" t="s">
        <x:v>10339</x:v>
      </x:c>
    </x:row>
    <x:row r="485" spans="3:8">
      <x:c r="C485" s="443" t="s">
        <x:v>8399</x:v>
      </x:c>
      <x:c r="D485" s="276" t="s">
        <x:v>10339</x:v>
      </x:c>
      <x:c r="E485" s="241" t="s">
        <x:v>8399</x:v>
      </x:c>
      <x:c r="F485" s="240" t="s">
        <x:v>6089</x:v>
      </x:c>
      <x:c r="G485" s="240">
        <x:v>1</x:v>
      </x:c>
      <x:c r="H485" s="495" t="s">
        <x:v>10339</x:v>
      </x:c>
    </x:row>
    <x:row r="486" spans="3:8">
      <x:c r="C486" s="443" t="s">
        <x:v>7657</x:v>
      </x:c>
      <x:c r="D486" s="276" t="s">
        <x:v>6487</x:v>
      </x:c>
      <x:c r="E486" s="241" t="s">
        <x:v>7657</x:v>
      </x:c>
      <x:c r="F486" s="240" t="s">
        <x:v>4067</x:v>
      </x:c>
      <x:c r="G486" s="240">
        <x:v>1</x:v>
      </x:c>
      <x:c r="H486" s="495" t="s">
        <x:v>6487</x:v>
      </x:c>
    </x:row>
    <x:row r="487" spans="3:8">
      <x:c r="C487" s="443" t="s">
        <x:v>2501</x:v>
      </x:c>
      <x:c r="D487" s="276" t="s">
        <x:v>10339</x:v>
      </x:c>
      <x:c r="E487" s="241" t="s">
        <x:v>2501</x:v>
      </x:c>
      <x:c r="F487" s="240" t="s">
        <x:v>6089</x:v>
      </x:c>
      <x:c r="G487" s="240">
        <x:v>1</x:v>
      </x:c>
      <x:c r="H487" s="495" t="s">
        <x:v>10339</x:v>
      </x:c>
    </x:row>
    <x:row r="488" spans="1:8">
      <x:c r="A488" s="444">
        <x:v>45911</x:v>
      </x:c>
      <x:c r="B488" s="276" t="s">
        <x:v>10335</x:v>
      </x:c>
      <x:c r="C488" s="443" t="s">
        <x:v>12349</x:v>
      </x:c>
      <x:c r="D488" s="276" t="s">
        <x:v>10339</x:v>
      </x:c>
      <x:c r="E488" s="241" t="s">
        <x:v>12349</x:v>
      </x:c>
      <x:c r="F488" s="240" t="s">
        <x:v>4007</x:v>
      </x:c>
      <x:c r="G488" s="240">
        <x:v>1</x:v>
      </x:c>
      <x:c r="H488" s="495" t="s">
        <x:v>10339</x:v>
      </x:c>
    </x:row>
    <x:row r="489" spans="3:8">
      <x:c r="C489" s="443" t="s">
        <x:v>8434</x:v>
      </x:c>
      <x:c r="D489" s="276" t="s">
        <x:v>10339</x:v>
      </x:c>
      <x:c r="E489" s="511" t="s">
        <x:v>8434</x:v>
      </x:c>
      <x:c r="F489" s="512" t="s">
        <x:v>4007</x:v>
      </x:c>
      <x:c r="G489" s="512">
        <x:v>1</x:v>
      </x:c>
      <x:c r="H489" s="495" t="s">
        <x:v>10339</x:v>
      </x:c>
    </x:row>
    <x:row r="490" spans="3:8">
      <x:c r="C490" s="443" t="s">
        <x:v>9151</x:v>
      </x:c>
      <x:c r="D490" s="276" t="s">
        <x:v>6487</x:v>
      </x:c>
      <x:c r="E490" s="241" t="s">
        <x:v>9151</x:v>
      </x:c>
      <x:c r="F490" s="240" t="s">
        <x:v>6089</x:v>
      </x:c>
      <x:c r="G490" s="240">
        <x:v>1</x:v>
      </x:c>
      <x:c r="H490" s="495" t="s">
        <x:v>6487</x:v>
      </x:c>
    </x:row>
    <x:row r="491" spans="3:8">
      <x:c r="C491" s="443" t="s">
        <x:v>5512</x:v>
      </x:c>
      <x:c r="D491" s="276" t="s">
        <x:v>10339</x:v>
      </x:c>
      <x:c r="E491" s="241" t="s">
        <x:v>5512</x:v>
      </x:c>
      <x:c r="F491" s="240" t="s">
        <x:v>6097</x:v>
      </x:c>
      <x:c r="G491" s="240">
        <x:v>1</x:v>
      </x:c>
      <x:c r="H491" s="495" t="s">
        <x:v>10339</x:v>
      </x:c>
    </x:row>
    <x:row r="492" spans="3:8">
      <x:c r="C492" s="443" t="s">
        <x:v>4548</x:v>
      </x:c>
      <x:c r="D492" s="276" t="s">
        <x:v>10339</x:v>
      </x:c>
      <x:c r="E492" s="402" t="s">
        <x:v>4548</x:v>
      </x:c>
      <x:c r="F492" s="403" t="s">
        <x:v>6089</x:v>
      </x:c>
      <x:c r="G492" s="403">
        <x:v>1</x:v>
      </x:c>
      <x:c r="H492" s="495" t="s">
        <x:v>6487</x:v>
      </x:c>
    </x:row>
    <x:row r="493" spans="3:8">
      <x:c r="C493" s="443" t="s">
        <x:v>12568</x:v>
      </x:c>
      <x:c r="D493" s="276" t="s">
        <x:v>6487</x:v>
      </x:c>
      <x:c r="E493" s="513" t="s">
        <x:v>12568</x:v>
      </x:c>
      <x:c r="F493" s="514" t="s">
        <x:v>4067</x:v>
      </x:c>
      <x:c r="G493" s="514">
        <x:v>1</x:v>
      </x:c>
      <x:c r="H493" s="495" t="s">
        <x:v>6487</x:v>
      </x:c>
    </x:row>
    <x:row r="494" spans="3:8">
      <x:c r="C494" s="443" t="s">
        <x:v>2017</x:v>
      </x:c>
      <x:c r="D494" s="276" t="s">
        <x:v>10339</x:v>
      </x:c>
      <x:c r="E494" s="241" t="s">
        <x:v>2017</x:v>
      </x:c>
      <x:c r="F494" s="240" t="s">
        <x:v>6089</x:v>
      </x:c>
      <x:c r="G494" s="240">
        <x:v>1</x:v>
      </x:c>
      <x:c r="H494" s="495" t="s">
        <x:v>10339</x:v>
      </x:c>
    </x:row>
    <x:row r="495" spans="3:8">
      <x:c r="C495" s="443" t="s">
        <x:v>11158</x:v>
      </x:c>
      <x:c r="D495" s="276" t="s">
        <x:v>10339</x:v>
      </x:c>
      <x:c r="E495" s="241" t="s">
        <x:v>11158</x:v>
      </x:c>
      <x:c r="F495" s="240" t="s">
        <x:v>6089</x:v>
      </x:c>
      <x:c r="G495" s="240">
        <x:v>2</x:v>
      </x:c>
      <x:c r="H495" s="495" t="s">
        <x:v>10339</x:v>
      </x:c>
    </x:row>
    <x:row r="496" spans="3:8">
      <x:c r="C496" s="443" t="s">
        <x:v>6073</x:v>
      </x:c>
      <x:c r="D496" s="276" t="s">
        <x:v>6487</x:v>
      </x:c>
      <x:c r="E496" s="402" t="s">
        <x:v>6073</x:v>
      </x:c>
      <x:c r="F496" s="403" t="s">
        <x:v>4027</x:v>
      </x:c>
      <x:c r="G496" s="403">
        <x:v>1</x:v>
      </x:c>
      <x:c r="H496" s="495" t="s">
        <x:v>6487</x:v>
      </x:c>
    </x:row>
    <x:row r="497" spans="3:8">
      <x:c r="C497" s="443" t="s">
        <x:v>2136</x:v>
      </x:c>
      <x:c r="D497" s="276" t="s">
        <x:v>6487</x:v>
      </x:c>
      <x:c r="E497" s="511" t="s">
        <x:v>2136</x:v>
      </x:c>
      <x:c r="F497" s="512" t="s">
        <x:v>6089</x:v>
      </x:c>
      <x:c r="G497" s="512">
        <x:v>1</x:v>
      </x:c>
      <x:c r="H497" s="495" t="s">
        <x:v>6487</x:v>
      </x:c>
    </x:row>
    <x:row r="498" spans="1:8">
      <x:c r="A498" s="444">
        <x:v>45912</x:v>
      </x:c>
      <x:c r="B498" s="276" t="s">
        <x:v>10292</x:v>
      </x:c>
      <x:c r="C498" s="443" t="s">
        <x:v>4551</x:v>
      </x:c>
      <x:c r="D498" s="276" t="s">
        <x:v>6487</x:v>
      </x:c>
      <x:c r="E498" s="241" t="s">
        <x:v>4551</x:v>
      </x:c>
      <x:c r="F498" s="240" t="s">
        <x:v>6089</x:v>
      </x:c>
      <x:c r="G498" s="240">
        <x:v>1</x:v>
      </x:c>
      <x:c r="H498" s="495" t="s">
        <x:v>6487</x:v>
      </x:c>
    </x:row>
    <x:row r="499" spans="3:8">
      <x:c r="C499" s="443" t="s">
        <x:v>1963</x:v>
      </x:c>
      <x:c r="D499" s="276" t="s">
        <x:v>6487</x:v>
      </x:c>
      <x:c r="E499" s="280" t="s">
        <x:v>1963</x:v>
      </x:c>
      <x:c r="F499" s="281" t="s">
        <x:v>4067</x:v>
      </x:c>
      <x:c r="G499" s="281">
        <x:v>1</x:v>
      </x:c>
      <x:c r="H499" s="495" t="s">
        <x:v>6487</x:v>
      </x:c>
    </x:row>
    <x:row r="500" spans="3:8">
      <x:c r="C500" s="443" t="s">
        <x:v>12396</x:v>
      </x:c>
      <x:c r="D500" s="276" t="s">
        <x:v>6487</x:v>
      </x:c>
      <x:c r="E500" s="511" t="s">
        <x:v>12396</x:v>
      </x:c>
      <x:c r="F500" s="512" t="s">
        <x:v>4067</x:v>
      </x:c>
      <x:c r="G500" s="512">
        <x:v>1</x:v>
      </x:c>
      <x:c r="H500" s="495" t="s">
        <x:v>6487</x:v>
      </x:c>
    </x:row>
    <x:row r="501" spans="3:8">
      <x:c r="C501" s="443" t="s">
        <x:v>4371</x:v>
      </x:c>
      <x:c r="D501" s="276" t="s">
        <x:v>6487</x:v>
      </x:c>
      <x:c r="E501" s="241" t="s">
        <x:v>4371</x:v>
      </x:c>
      <x:c r="F501" s="240" t="s">
        <x:v>6089</x:v>
      </x:c>
      <x:c r="G501" s="240">
        <x:v>1</x:v>
      </x:c>
      <x:c r="H501" s="495" t="s">
        <x:v>6487</x:v>
      </x:c>
    </x:row>
    <x:row r="502" spans="3:8">
      <x:c r="C502" s="443" t="s">
        <x:v>11197</x:v>
      </x:c>
      <x:c r="D502" s="276" t="s">
        <x:v>6487</x:v>
      </x:c>
      <x:c r="E502" s="511" t="s">
        <x:v>11197</x:v>
      </x:c>
      <x:c r="F502" s="512" t="s">
        <x:v>4067</x:v>
      </x:c>
      <x:c r="G502" s="512">
        <x:v>1</x:v>
      </x:c>
      <x:c r="H502" s="495" t="s">
        <x:v>6487</x:v>
      </x:c>
    </x:row>
    <x:row r="503" spans="3:8">
      <x:c r="C503" s="443" t="s">
        <x:v>1992</x:v>
      </x:c>
      <x:c r="D503" s="276" t="s">
        <x:v>6487</x:v>
      </x:c>
      <x:c r="E503" s="280" t="s">
        <x:v>1992</x:v>
      </x:c>
      <x:c r="F503" s="281" t="s">
        <x:v>6089</x:v>
      </x:c>
      <x:c r="G503" s="281">
        <x:v>1</x:v>
      </x:c>
      <x:c r="H503" s="495" t="s">
        <x:v>6487</x:v>
      </x:c>
    </x:row>
    <x:row r="504" spans="3:8">
      <x:c r="C504" s="443" t="s">
        <x:v>6311</x:v>
      </x:c>
      <x:c r="D504" s="276" t="s">
        <x:v>10339</x:v>
      </x:c>
      <x:c r="E504" s="241" t="s">
        <x:v>6311</x:v>
      </x:c>
      <x:c r="F504" s="240" t="s">
        <x:v>4007</x:v>
      </x:c>
      <x:c r="G504" s="240">
        <x:v>1</x:v>
      </x:c>
      <x:c r="H504" s="495" t="s">
        <x:v>10339</x:v>
      </x:c>
    </x:row>
    <x:row r="505" spans="3:8">
      <x:c r="C505" s="443" t="s">
        <x:v>8423</x:v>
      </x:c>
      <x:c r="D505" s="276" t="s">
        <x:v>6487</x:v>
      </x:c>
      <x:c r="E505" s="280" t="s">
        <x:v>8423</x:v>
      </x:c>
      <x:c r="F505" s="281" t="s">
        <x:v>4027</x:v>
      </x:c>
      <x:c r="G505" s="281">
        <x:v>1</x:v>
      </x:c>
      <x:c r="H505" s="495" t="s">
        <x:v>6487</x:v>
      </x:c>
    </x:row>
    <x:row r="506" spans="1:8">
      <x:c r="A506" s="444">
        <x:v>45913</x:v>
      </x:c>
      <x:c r="B506" s="276" t="s">
        <x:v>10312</x:v>
      </x:c>
      <x:c r="C506" s="443" t="s">
        <x:v>4494</x:v>
      </x:c>
      <x:c r="D506" s="276" t="s">
        <x:v>6487</x:v>
      </x:c>
      <x:c r="E506" s="241" t="s">
        <x:v>4494</x:v>
      </x:c>
      <x:c r="F506" s="240" t="s">
        <x:v>6089</x:v>
      </x:c>
      <x:c r="G506" s="240">
        <x:v>1</x:v>
      </x:c>
      <x:c r="H506" s="495" t="s">
        <x:v>6487</x:v>
      </x:c>
    </x:row>
    <x:row r="507" spans="3:8">
      <x:c r="C507" s="443" t="s">
        <x:v>6040</x:v>
      </x:c>
      <x:c r="D507" s="276" t="s">
        <x:v>6487</x:v>
      </x:c>
      <x:c r="E507" s="241" t="s">
        <x:v>6040</x:v>
      </x:c>
      <x:c r="F507" s="240" t="s">
        <x:v>4067</x:v>
      </x:c>
      <x:c r="G507" s="240">
        <x:v>1</x:v>
      </x:c>
      <x:c r="H507" s="495" t="s">
        <x:v>6487</x:v>
      </x:c>
    </x:row>
    <x:row r="508" spans="3:8">
      <x:c r="C508" s="443" t="s">
        <x:v>12764</x:v>
      </x:c>
      <x:c r="D508" s="276" t="s">
        <x:v>10339</x:v>
      </x:c>
      <x:c r="E508" s="241" t="s">
        <x:v>12764</x:v>
      </x:c>
      <x:c r="F508" s="240" t="s">
        <x:v>4067</x:v>
      </x:c>
      <x:c r="G508" s="240">
        <x:v>1</x:v>
      </x:c>
      <x:c r="H508" s="495" t="s">
        <x:v>10339</x:v>
      </x:c>
    </x:row>
    <x:row r="509" spans="3:8">
      <x:c r="C509" s="443" t="s">
        <x:v>12365</x:v>
      </x:c>
      <x:c r="D509" s="276" t="s">
        <x:v>10339</x:v>
      </x:c>
      <x:c r="E509" s="283" t="s">
        <x:v>12365</x:v>
      </x:c>
      <x:c r="F509" s="284" t="s">
        <x:v>4027</x:v>
      </x:c>
      <x:c r="G509" s="284">
        <x:v>1</x:v>
      </x:c>
      <x:c r="H509" s="495" t="s">
        <x:v>10339</x:v>
      </x:c>
    </x:row>
    <x:row r="510" spans="3:8">
      <x:c r="C510" s="443" t="s">
        <x:v>5836</x:v>
      </x:c>
      <x:c r="D510" s="276" t="s">
        <x:v>6487</x:v>
      </x:c>
      <x:c r="E510" s="241" t="s">
        <x:v>5836</x:v>
      </x:c>
      <x:c r="F510" s="240" t="s">
        <x:v>4067</x:v>
      </x:c>
      <x:c r="G510" s="240">
        <x:v>1</x:v>
      </x:c>
      <x:c r="H510" s="495" t="s">
        <x:v>6487</x:v>
      </x:c>
    </x:row>
    <x:row r="511" spans="1:8">
      <x:c r="A511" s="444">
        <x:v>45914</x:v>
      </x:c>
      <x:c r="B511" s="276" t="s">
        <x:v>10367</x:v>
      </x:c>
      <x:c r="C511" s="443" t="s">
        <x:v>5798</x:v>
      </x:c>
      <x:c r="D511" s="276" t="s">
        <x:v>10339</x:v>
      </x:c>
      <x:c r="E511" s="393" t="s">
        <x:v>5798</x:v>
      </x:c>
      <x:c r="F511" s="394" t="s">
        <x:v>4067</x:v>
      </x:c>
      <x:c r="G511" s="394">
        <x:v>1</x:v>
      </x:c>
      <x:c r="H511" s="495" t="s">
        <x:v>10339</x:v>
      </x:c>
    </x:row>
    <x:row r="512" spans="3:8">
      <x:c r="C512" s="443" t="s">
        <x:v>4361</x:v>
      </x:c>
      <x:c r="D512" s="276" t="s">
        <x:v>10339</x:v>
      </x:c>
      <x:c r="E512" s="402" t="s">
        <x:v>4361</x:v>
      </x:c>
      <x:c r="F512" s="403" t="s">
        <x:v>4007</x:v>
      </x:c>
      <x:c r="G512" s="403">
        <x:v>1</x:v>
      </x:c>
      <x:c r="H512" s="495" t="s">
        <x:v>10339</x:v>
      </x:c>
    </x:row>
    <x:row r="513" spans="3:8">
      <x:c r="C513" s="443" t="s">
        <x:v>2002</x:v>
      </x:c>
      <x:c r="D513" s="276" t="s">
        <x:v>6487</x:v>
      </x:c>
      <x:c r="E513" s="241" t="s">
        <x:v>2002</x:v>
      </x:c>
      <x:c r="F513" s="240" t="s">
        <x:v>4067</x:v>
      </x:c>
      <x:c r="G513" s="240">
        <x:v>1</x:v>
      </x:c>
      <x:c r="H513" s="495" t="s">
        <x:v>6487</x:v>
      </x:c>
    </x:row>
    <x:row r="514" spans="3:8">
      <x:c r="C514" s="443" t="s">
        <x:v>4406</x:v>
      </x:c>
      <x:c r="D514" s="276" t="s">
        <x:v>6487</x:v>
      </x:c>
      <x:c r="E514" s="280" t="s">
        <x:v>4406</x:v>
      </x:c>
      <x:c r="F514" s="281" t="s">
        <x:v>4067</x:v>
      </x:c>
      <x:c r="G514" s="281">
        <x:v>1</x:v>
      </x:c>
      <x:c r="H514" s="495" t="s">
        <x:v>6487</x:v>
      </x:c>
    </x:row>
    <x:row r="515" spans="1:8">
      <x:c r="A515" s="444">
        <x:v>45915</x:v>
      </x:c>
      <x:c r="B515" s="276" t="s">
        <x:v>10315</x:v>
      </x:c>
      <x:c r="C515" s="443" t="s">
        <x:v>1992</x:v>
      </x:c>
      <x:c r="D515" s="276" t="s">
        <x:v>10339</x:v>
      </x:c>
      <x:c r="E515" s="280" t="s">
        <x:v>1992</x:v>
      </x:c>
      <x:c r="F515" s="281" t="s">
        <x:v>6089</x:v>
      </x:c>
      <x:c r="G515" s="281">
        <x:v>1</x:v>
      </x:c>
      <x:c r="H515" s="495" t="s">
        <x:v>10339</x:v>
      </x:c>
    </x:row>
    <x:row r="516" spans="3:8">
      <x:c r="C516" s="443" t="s">
        <x:v>9220</x:v>
      </x:c>
      <x:c r="D516" s="276" t="s">
        <x:v>6487</x:v>
      </x:c>
      <x:c r="E516" s="241" t="s">
        <x:v>9220</x:v>
      </x:c>
      <x:c r="F516" s="240" t="s">
        <x:v>6089</x:v>
      </x:c>
      <x:c r="G516" s="240">
        <x:v>1</x:v>
      </x:c>
      <x:c r="H516" s="495" t="s">
        <x:v>6487</x:v>
      </x:c>
    </x:row>
    <x:row r="517" spans="3:8">
      <x:c r="C517" s="443" t="s">
        <x:v>12402</x:v>
      </x:c>
      <x:c r="D517" s="276" t="s">
        <x:v>6487</x:v>
      </x:c>
      <x:c r="E517" s="241" t="s">
        <x:v>12402</x:v>
      </x:c>
      <x:c r="F517" s="240" t="s">
        <x:v>6097</x:v>
      </x:c>
      <x:c r="G517" s="240">
        <x:v>1</x:v>
      </x:c>
      <x:c r="H517" s="495" t="s">
        <x:v>6487</x:v>
      </x:c>
    </x:row>
    <x:row r="518" spans="3:8">
      <x:c r="C518" s="443" t="s">
        <x:v>5966</x:v>
      </x:c>
      <x:c r="D518" s="276" t="s">
        <x:v>10339</x:v>
      </x:c>
      <x:c r="E518" s="241" t="s">
        <x:v>5966</x:v>
      </x:c>
      <x:c r="F518" s="240" t="s">
        <x:v>4067</x:v>
      </x:c>
      <x:c r="G518" s="240">
        <x:v>1</x:v>
      </x:c>
      <x:c r="H518" s="495" t="s">
        <x:v>10339</x:v>
      </x:c>
    </x:row>
    <x:row r="519" spans="3:8">
      <x:c r="C519" s="443" t="s">
        <x:v>6309</x:v>
      </x:c>
      <x:c r="D519" s="276" t="s">
        <x:v>6487</x:v>
      </x:c>
      <x:c r="E519" s="393" t="s">
        <x:v>6309</x:v>
      </x:c>
      <x:c r="F519" s="394" t="s">
        <x:v>4067</x:v>
      </x:c>
      <x:c r="G519" s="394">
        <x:v>1</x:v>
      </x:c>
      <x:c r="H519" s="495" t="s">
        <x:v>6487</x:v>
      </x:c>
    </x:row>
    <x:row r="520" spans="3:8">
      <x:c r="C520" s="443" t="s">
        <x:v>8485</x:v>
      </x:c>
      <x:c r="D520" s="276" t="s">
        <x:v>10339</x:v>
      </x:c>
      <x:c r="E520" s="280" t="s">
        <x:v>8485</x:v>
      </x:c>
      <x:c r="F520" s="281" t="s">
        <x:v>139</x:v>
      </x:c>
      <x:c r="G520" s="281">
        <x:v>1</x:v>
      </x:c>
      <x:c r="H520" s="495" t="s">
        <x:v>10339</x:v>
      </x:c>
    </x:row>
    <x:row r="521" spans="1:8">
      <x:c r="A521" s="444">
        <x:v>45916</x:v>
      </x:c>
      <x:c r="B521" s="276" t="s">
        <x:v>10377</x:v>
      </x:c>
      <x:c r="C521" s="443" t="s">
        <x:v>8389</x:v>
      </x:c>
      <x:c r="D521" s="276" t="s">
        <x:v>6487</x:v>
      </x:c>
      <x:c r="E521" s="402" t="s">
        <x:v>8389</x:v>
      </x:c>
      <x:c r="F521" s="403" t="s">
        <x:v>6097</x:v>
      </x:c>
      <x:c r="G521" s="403">
        <x:v>1</x:v>
      </x:c>
      <x:c r="H521" s="495" t="s">
        <x:v>6487</x:v>
      </x:c>
    </x:row>
    <x:row r="522" spans="3:8">
      <x:c r="C522" s="443" t="s">
        <x:v>9026</x:v>
      </x:c>
      <x:c r="D522" s="276" t="s">
        <x:v>10339</x:v>
      </x:c>
      <x:c r="E522" s="393" t="s">
        <x:v>9026</x:v>
      </x:c>
      <x:c r="F522" s="394" t="s">
        <x:v>6097</x:v>
      </x:c>
      <x:c r="G522" s="394">
        <x:v>1</x:v>
      </x:c>
      <x:c r="H522" s="495" t="s">
        <x:v>10339</x:v>
      </x:c>
    </x:row>
    <x:row r="523" spans="3:8">
      <x:c r="C523" s="443" t="s">
        <x:v>8377</x:v>
      </x:c>
      <x:c r="D523" s="276" t="s">
        <x:v>6487</x:v>
      </x:c>
      <x:c r="E523" s="402" t="s">
        <x:v>8377</x:v>
      </x:c>
      <x:c r="F523" s="403" t="s">
        <x:v>4027</x:v>
      </x:c>
      <x:c r="G523" s="403">
        <x:v>1</x:v>
      </x:c>
      <x:c r="H523" s="495" t="s">
        <x:v>6487</x:v>
      </x:c>
    </x:row>
    <x:row r="524" spans="3:8">
      <x:c r="C524" s="443" t="s">
        <x:v>12718</x:v>
      </x:c>
      <x:c r="D524" s="276" t="s">
        <x:v>6487</x:v>
      </x:c>
      <x:c r="E524" s="241" t="s">
        <x:v>12718</x:v>
      </x:c>
      <x:c r="F524" s="240" t="s">
        <x:v>4067</x:v>
      </x:c>
      <x:c r="G524" s="240">
        <x:v>1</x:v>
      </x:c>
      <x:c r="H524" s="495" t="s">
        <x:v>6487</x:v>
      </x:c>
    </x:row>
    <x:row r="525" spans="1:8">
      <x:c r="A525" s="444">
        <x:v>45917</x:v>
      </x:c>
      <x:c r="B525" s="276" t="s">
        <x:v>10352</x:v>
      </x:c>
      <x:c r="C525" s="443" t="s">
        <x:v>5658</x:v>
      </x:c>
      <x:c r="D525" s="276" t="s">
        <x:v>6487</x:v>
      </x:c>
      <x:c r="E525" s="241" t="s">
        <x:v>5658</x:v>
      </x:c>
      <x:c r="F525" s="187" t="s">
        <x:v>6282</x:v>
      </x:c>
      <x:c r="G525" s="240">
        <x:v>1</x:v>
      </x:c>
      <x:c r="H525" s="495" t="s">
        <x:v>6487</x:v>
      </x:c>
    </x:row>
    <x:row r="526" spans="3:8">
      <x:c r="C526" s="443" t="s">
        <x:v>11209</x:v>
      </x:c>
      <x:c r="D526" s="276" t="s">
        <x:v>6487</x:v>
      </x:c>
      <x:c r="E526" s="408" t="s">
        <x:v>11209</x:v>
      </x:c>
      <x:c r="F526" s="409" t="s">
        <x:v>6089</x:v>
      </x:c>
      <x:c r="G526" s="409">
        <x:v>1</x:v>
      </x:c>
      <x:c r="H526" s="495" t="s">
        <x:v>6487</x:v>
      </x:c>
    </x:row>
    <x:row r="527" spans="1:8">
      <x:c r="A527" s="444">
        <x:v>45918</x:v>
      </x:c>
      <x:c r="B527" s="276" t="s">
        <x:v>10335</x:v>
      </x:c>
      <x:c r="C527" s="443" t="s">
        <x:v>6217</x:v>
      </x:c>
      <x:c r="D527" s="276" t="s">
        <x:v>6487</x:v>
      </x:c>
      <x:c r="E527" s="241" t="s">
        <x:v>6217</x:v>
      </x:c>
      <x:c r="F527" s="240" t="s">
        <x:v>6097</x:v>
      </x:c>
      <x:c r="G527" s="240">
        <x:v>1</x:v>
      </x:c>
      <x:c r="H527" s="495" t="s">
        <x:v>6487</x:v>
      </x:c>
    </x:row>
    <x:row r="528" spans="3:8">
      <x:c r="C528" s="443" t="s">
        <x:v>2132</x:v>
      </x:c>
      <x:c r="D528" s="276" t="s">
        <x:v>6487</x:v>
      </x:c>
      <x:c r="E528" s="402" t="s">
        <x:v>2132</x:v>
      </x:c>
      <x:c r="F528" s="403" t="s">
        <x:v>6089</x:v>
      </x:c>
      <x:c r="G528" s="403">
        <x:v>1</x:v>
      </x:c>
      <x:c r="H528" s="495" t="s">
        <x:v>6487</x:v>
      </x:c>
    </x:row>
    <x:row r="529" spans="1:8">
      <x:c r="A529" s="444">
        <x:v>45919</x:v>
      </x:c>
      <x:c r="B529" s="276" t="s">
        <x:v>10292</x:v>
      </x:c>
      <x:c r="C529" s="443" t="s">
        <x:v>8363</x:v>
      </x:c>
      <x:c r="D529" s="276" t="s">
        <x:v>10339</x:v>
      </x:c>
      <x:c r="E529" s="241" t="s">
        <x:v>8363</x:v>
      </x:c>
      <x:c r="F529" s="240" t="s">
        <x:v>4067</x:v>
      </x:c>
      <x:c r="G529" s="240">
        <x:v>1</x:v>
      </x:c>
      <x:c r="H529" s="495" t="s">
        <x:v>10339</x:v>
      </x:c>
    </x:row>
    <x:row r="530" spans="3:8">
      <x:c r="C530" s="443" t="s">
        <x:v>12399</x:v>
      </x:c>
      <x:c r="D530" s="276" t="s">
        <x:v>10339</x:v>
      </x:c>
      <x:c r="E530" s="304" t="s">
        <x:v>12399</x:v>
      </x:c>
      <x:c r="F530" s="305" t="s">
        <x:v>4067</x:v>
      </x:c>
      <x:c r="G530" s="305">
        <x:v>1</x:v>
      </x:c>
      <x:c r="H530" s="495" t="s">
        <x:v>10339</x:v>
      </x:c>
    </x:row>
    <x:row r="531" spans="3:8">
      <x:c r="C531" s="443" t="s">
        <x:v>5579</x:v>
      </x:c>
      <x:c r="D531" s="276" t="s">
        <x:v>6487</x:v>
      </x:c>
      <x:c r="E531" s="304" t="s">
        <x:v>5579</x:v>
      </x:c>
      <x:c r="F531" s="305" t="s">
        <x:v>4067</x:v>
      </x:c>
      <x:c r="G531" s="305">
        <x:v>2</x:v>
      </x:c>
      <x:c r="H531" s="495" t="s">
        <x:v>6487</x:v>
      </x:c>
    </x:row>
    <x:row r="532" spans="3:8">
      <x:c r="C532" s="443" t="s">
        <x:v>12213</x:v>
      </x:c>
      <x:c r="D532" s="276" t="s">
        <x:v>10339</x:v>
      </x:c>
      <x:c r="E532" s="241" t="s">
        <x:v>12213</x:v>
      </x:c>
      <x:c r="F532" s="240" t="s">
        <x:v>6089</x:v>
      </x:c>
      <x:c r="G532" s="240">
        <x:v>1</x:v>
      </x:c>
      <x:c r="H532" s="495" t="s">
        <x:v>10339</x:v>
      </x:c>
    </x:row>
    <x:row r="533" spans="3:8">
      <x:c r="C533" s="443" t="s">
        <x:v>4553</x:v>
      </x:c>
      <x:c r="D533" s="276" t="s">
        <x:v>6487</x:v>
      </x:c>
      <x:c r="E533" s="241" t="s">
        <x:v>4553</x:v>
      </x:c>
      <x:c r="F533" s="240" t="s">
        <x:v>6089</x:v>
      </x:c>
      <x:c r="G533" s="240">
        <x:v>1</x:v>
      </x:c>
      <x:c r="H533" s="495" t="s">
        <x:v>6487</x:v>
      </x:c>
    </x:row>
    <x:row r="534" spans="3:8">
      <x:c r="C534" s="443" t="s">
        <x:v>8491</x:v>
      </x:c>
      <x:c r="D534" s="276" t="s">
        <x:v>6487</x:v>
      </x:c>
      <x:c r="E534" s="280" t="s">
        <x:v>8491</x:v>
      </x:c>
      <x:c r="F534" s="281" t="s">
        <x:v>6097</x:v>
      </x:c>
      <x:c r="G534" s="281">
        <x:v>1</x:v>
      </x:c>
      <x:c r="H534" s="495" t="s">
        <x:v>6487</x:v>
      </x:c>
    </x:row>
    <x:row r="535" spans="3:8">
      <x:c r="C535" s="443" t="s">
        <x:v>4469</x:v>
      </x:c>
      <x:c r="D535" s="276" t="s">
        <x:v>6487</x:v>
      </x:c>
      <x:c r="E535" s="402" t="s">
        <x:v>4469</x:v>
      </x:c>
      <x:c r="F535" s="403" t="s">
        <x:v>6097</x:v>
      </x:c>
      <x:c r="G535" s="403">
        <x:v>1</x:v>
      </x:c>
      <x:c r="H535" s="495" t="s">
        <x:v>6487</x:v>
      </x:c>
    </x:row>
    <x:row r="536" spans="3:8">
      <x:c r="C536" s="443" t="s">
        <x:v>4376</x:v>
      </x:c>
      <x:c r="D536" s="276" t="s">
        <x:v>6487</x:v>
      </x:c>
      <x:c r="E536" s="283" t="s">
        <x:v>4376</x:v>
      </x:c>
      <x:c r="F536" s="277" t="s">
        <x:v>2124</x:v>
      </x:c>
      <x:c r="G536" s="284">
        <x:v>1</x:v>
      </x:c>
      <x:c r="H536" s="495" t="s">
        <x:v>6487</x:v>
      </x:c>
    </x:row>
    <x:row r="537" spans="3:8">
      <x:c r="C537" s="443" t="s">
        <x:v>7768</x:v>
      </x:c>
      <x:c r="D537" s="276" t="s">
        <x:v>10339</x:v>
      </x:c>
      <x:c r="E537" s="241" t="s">
        <x:v>7768</x:v>
      </x:c>
      <x:c r="F537" s="240" t="s">
        <x:v>4067</x:v>
      </x:c>
      <x:c r="G537" s="240">
        <x:v>1</x:v>
      </x:c>
      <x:c r="H537" s="495" t="s">
        <x:v>10339</x:v>
      </x:c>
    </x:row>
    <x:row r="538" spans="3:8">
      <x:c r="C538" s="443" t="s">
        <x:v>7697</x:v>
      </x:c>
      <x:c r="D538" s="276" t="s">
        <x:v>10339</x:v>
      </x:c>
      <x:c r="E538" s="570" t="s">
        <x:v>7697</x:v>
      </x:c>
      <x:c r="F538" s="571" t="s">
        <x:v>4067</x:v>
      </x:c>
      <x:c r="G538" s="571">
        <x:v>1</x:v>
      </x:c>
      <x:c r="H538" s="495" t="s">
        <x:v>10339</x:v>
      </x:c>
    </x:row>
    <x:row r="539" spans="3:8">
      <x:c r="C539" s="443" t="s">
        <x:v>7664</x:v>
      </x:c>
      <x:c r="D539" s="276" t="s">
        <x:v>10339</x:v>
      </x:c>
      <x:c r="E539" s="304" t="s">
        <x:v>7664</x:v>
      </x:c>
      <x:c r="F539" s="305" t="s">
        <x:v>4007</x:v>
      </x:c>
      <x:c r="G539" s="305">
        <x:v>1</x:v>
      </x:c>
      <x:c r="H539" s="495" t="s">
        <x:v>10339</x:v>
      </x:c>
    </x:row>
    <x:row r="540" spans="3:8">
      <x:c r="C540" s="443" t="s">
        <x:v>7820</x:v>
      </x:c>
      <x:c r="D540" s="276" t="s">
        <x:v>10339</x:v>
      </x:c>
      <x:c r="E540" s="241" t="s">
        <x:v>7820</x:v>
      </x:c>
      <x:c r="F540" s="240" t="s">
        <x:v>4027</x:v>
      </x:c>
      <x:c r="G540" s="240">
        <x:v>2</x:v>
      </x:c>
      <x:c r="H540" s="495" t="s">
        <x:v>10339</x:v>
      </x:c>
    </x:row>
    <x:row r="541" spans="3:8">
      <x:c r="C541" s="443" t="s">
        <x:v>2554</x:v>
      </x:c>
      <x:c r="D541" s="276" t="s">
        <x:v>6487</x:v>
      </x:c>
      <x:c r="E541" s="241" t="s">
        <x:v>2554</x:v>
      </x:c>
      <x:c r="F541" s="240" t="s">
        <x:v>6089</x:v>
      </x:c>
      <x:c r="G541" s="240">
        <x:v>1</x:v>
      </x:c>
      <x:c r="H541" s="495" t="s">
        <x:v>6487</x:v>
      </x:c>
    </x:row>
    <x:row r="542" spans="3:8">
      <x:c r="C542" s="443" t="s">
        <x:v>11229</x:v>
      </x:c>
      <x:c r="D542" s="276" t="s">
        <x:v>6487</x:v>
      </x:c>
      <x:c r="E542" s="568" t="s">
        <x:v>11229</x:v>
      </x:c>
      <x:c r="F542" s="569" t="s">
        <x:v>4067</x:v>
      </x:c>
      <x:c r="G542" s="569">
        <x:v>1</x:v>
      </x:c>
      <x:c r="H542" s="495" t="s">
        <x:v>6487</x:v>
      </x:c>
    </x:row>
    <x:row r="543" spans="3:8">
      <x:c r="C543" s="443" t="s">
        <x:v>9243</x:v>
      </x:c>
      <x:c r="D543" s="276" t="s">
        <x:v>6487</x:v>
      </x:c>
      <x:c r="E543" s="280" t="s">
        <x:v>9243</x:v>
      </x:c>
      <x:c r="F543" s="281" t="s">
        <x:v>4067</x:v>
      </x:c>
      <x:c r="G543" s="281">
        <x:v>1</x:v>
      </x:c>
      <x:c r="H543" s="495" t="s">
        <x:v>6487</x:v>
      </x:c>
    </x:row>
    <x:row r="544" spans="3:8">
      <x:c r="C544" s="443" t="s">
        <x:v>2474</x:v>
      </x:c>
      <x:c r="D544" s="276" t="s">
        <x:v>10339</x:v>
      </x:c>
      <x:c r="E544" s="304" t="s">
        <x:v>2474</x:v>
      </x:c>
      <x:c r="F544" s="305" t="s">
        <x:v>4007</x:v>
      </x:c>
      <x:c r="G544" s="305">
        <x:v>1</x:v>
      </x:c>
      <x:c r="H544" s="495" t="s">
        <x:v>10339</x:v>
      </x:c>
    </x:row>
    <x:row r="545" spans="3:8">
      <x:c r="C545" s="443" t="s">
        <x:v>2347</x:v>
      </x:c>
      <x:c r="D545" s="276" t="s">
        <x:v>10339</x:v>
      </x:c>
      <x:c r="E545" s="241" t="s">
        <x:v>2347</x:v>
      </x:c>
      <x:c r="F545" s="240" t="s">
        <x:v>4067</x:v>
      </x:c>
      <x:c r="G545" s="240">
        <x:v>1</x:v>
      </x:c>
      <x:c r="H545" s="495" t="s">
        <x:v>10339</x:v>
      </x:c>
    </x:row>
    <x:row r="546" spans="3:8">
      <x:c r="C546" s="443" t="s">
        <x:v>9303</x:v>
      </x:c>
      <x:c r="D546" s="276" t="s">
        <x:v>10339</x:v>
      </x:c>
      <x:c r="E546" s="241" t="s">
        <x:v>9303</x:v>
      </x:c>
      <x:c r="F546" s="240" t="s">
        <x:v>4067</x:v>
      </x:c>
      <x:c r="G546" s="240">
        <x:v>1</x:v>
      </x:c>
      <x:c r="H546" s="495" t="s">
        <x:v>10339</x:v>
      </x:c>
    </x:row>
    <x:row r="547" spans="5:9">
      <x:c r="E547" s="572" t="s">
        <x:v>2343</x:v>
      </x:c>
      <x:c r="F547" s="573" t="s">
        <x:v>6097</x:v>
      </x:c>
      <x:c r="G547" s="573">
        <x:v>1</x:v>
      </x:c>
      <x:c r="H547" s="495" t="s">
        <x:v>6487</x:v>
      </x:c>
      <x:c r="I547" s="184" t="s">
        <x:v>4853</x:v>
      </x:c>
    </x:row>
    <x:row r="548" spans="1:8">
      <x:c r="A548" s="444">
        <x:v>45920</x:v>
      </x:c>
      <x:c r="B548" s="276" t="s">
        <x:v>10312</x:v>
      </x:c>
      <x:c r="C548" s="443" t="s">
        <x:v>12298</x:v>
      </x:c>
      <x:c r="D548" s="276" t="s">
        <x:v>10339</x:v>
      </x:c>
      <x:c r="E548" s="576" t="s">
        <x:v>12298</x:v>
      </x:c>
      <x:c r="F548" s="577" t="s">
        <x:v>6097</x:v>
      </x:c>
      <x:c r="G548" s="577">
        <x:v>1</x:v>
      </x:c>
      <x:c r="H548" s="495" t="s">
        <x:v>10339</x:v>
      </x:c>
    </x:row>
    <x:row r="549" spans="3:8">
      <x:c r="C549" s="443" t="s">
        <x:v>8409</x:v>
      </x:c>
      <x:c r="D549" s="276" t="s">
        <x:v>6487</x:v>
      </x:c>
      <x:c r="E549" s="241" t="s">
        <x:v>8409</x:v>
      </x:c>
      <x:c r="F549" s="240" t="s">
        <x:v>6097</x:v>
      </x:c>
      <x:c r="G549" s="240">
        <x:v>1</x:v>
      </x:c>
      <x:c r="H549" s="495" t="s">
        <x:v>6487</x:v>
      </x:c>
    </x:row>
    <x:row r="550" spans="3:8">
      <x:c r="C550" s="443" t="s">
        <x:v>5658</x:v>
      </x:c>
      <x:c r="D550" s="276" t="s">
        <x:v>10339</x:v>
      </x:c>
      <x:c r="E550" s="402" t="s">
        <x:v>5658</x:v>
      </x:c>
      <x:c r="F550" s="250" t="s">
        <x:v>6282</x:v>
      </x:c>
      <x:c r="G550" s="403">
        <x:v>1</x:v>
      </x:c>
      <x:c r="H550" s="495" t="s">
        <x:v>10339</x:v>
      </x:c>
    </x:row>
    <x:row r="551" spans="3:8">
      <x:c r="C551" s="443" t="s">
        <x:v>12402</x:v>
      </x:c>
      <x:c r="D551" s="276" t="s">
        <x:v>10339</x:v>
      </x:c>
      <x:c r="E551" s="402" t="s">
        <x:v>12402</x:v>
      </x:c>
      <x:c r="F551" s="403" t="s">
        <x:v>6097</x:v>
      </x:c>
      <x:c r="G551" s="403">
        <x:v>1</x:v>
      </x:c>
      <x:c r="H551" s="495" t="s">
        <x:v>10339</x:v>
      </x:c>
    </x:row>
    <x:row r="552" spans="3:8">
      <x:c r="C552" s="443" t="s">
        <x:v>9037</x:v>
      </x:c>
      <x:c r="D552" s="276" t="s">
        <x:v>6487</x:v>
      </x:c>
      <x:c r="E552" s="447" t="s">
        <x:v>9037</x:v>
      </x:c>
      <x:c r="F552" s="448" t="s">
        <x:v>4067</x:v>
      </x:c>
      <x:c r="G552" s="448">
        <x:v>1</x:v>
      </x:c>
      <x:c r="H552" s="495" t="s">
        <x:v>6487</x:v>
      </x:c>
    </x:row>
    <x:row r="553" spans="3:8">
      <x:c r="C553" s="443" t="s">
        <x:v>1963</x:v>
      </x:c>
      <x:c r="D553" s="276" t="s">
        <x:v>10339</x:v>
      </x:c>
      <x:c r="E553" s="280" t="s">
        <x:v>1963</x:v>
      </x:c>
      <x:c r="F553" s="281" t="s">
        <x:v>4067</x:v>
      </x:c>
      <x:c r="G553" s="281">
        <x:v>1</x:v>
      </x:c>
      <x:c r="H553" s="495" t="s">
        <x:v>10339</x:v>
      </x:c>
    </x:row>
    <x:row r="554" spans="3:8">
      <x:c r="C554" s="443" t="s">
        <x:v>9019</x:v>
      </x:c>
      <x:c r="D554" s="276" t="s">
        <x:v>10339</x:v>
      </x:c>
      <x:c r="E554" s="402" t="s">
        <x:v>9019</x:v>
      </x:c>
      <x:c r="F554" s="403" t="s">
        <x:v>6097</x:v>
      </x:c>
      <x:c r="G554" s="403">
        <x:v>1</x:v>
      </x:c>
      <x:c r="H554" s="495" t="s">
        <x:v>10339</x:v>
      </x:c>
    </x:row>
    <x:row r="555" spans="3:8">
      <x:c r="C555" s="443" t="s">
        <x:v>11329</x:v>
      </x:c>
      <x:c r="D555" s="276" t="s">
        <x:v>10339</x:v>
      </x:c>
      <x:c r="E555" s="241" t="s">
        <x:v>11329</x:v>
      </x:c>
      <x:c r="F555" s="240" t="s">
        <x:v>6089</x:v>
      </x:c>
      <x:c r="G555" s="240">
        <x:v>1</x:v>
      </x:c>
      <x:c r="H555" s="495" t="s">
        <x:v>10339</x:v>
      </x:c>
    </x:row>
    <x:row r="556" spans="3:8">
      <x:c r="C556" s="443" t="s">
        <x:v>9045</x:v>
      </x:c>
      <x:c r="D556" s="276" t="s">
        <x:v>6487</x:v>
      </x:c>
      <x:c r="E556" s="241" t="s">
        <x:v>9045</x:v>
      </x:c>
      <x:c r="F556" s="240" t="s">
        <x:v>6089</x:v>
      </x:c>
      <x:c r="G556" s="240">
        <x:v>1</x:v>
      </x:c>
      <x:c r="H556" s="495" t="s">
        <x:v>6487</x:v>
      </x:c>
    </x:row>
    <x:row r="557" spans="3:8">
      <x:c r="C557" s="443" t="s">
        <x:v>7654</x:v>
      </x:c>
      <x:c r="D557" s="276" t="s">
        <x:v>6487</x:v>
      </x:c>
      <x:c r="E557" s="241" t="s">
        <x:v>7654</x:v>
      </x:c>
      <x:c r="F557" s="240" t="s">
        <x:v>4027</x:v>
      </x:c>
      <x:c r="G557" s="240">
        <x:v>1</x:v>
      </x:c>
      <x:c r="H557" s="495" t="s">
        <x:v>6487</x:v>
      </x:c>
    </x:row>
    <x:row r="558" spans="3:8">
      <x:c r="C558" s="443" t="s">
        <x:v>2220</x:v>
      </x:c>
      <x:c r="D558" s="276" t="s">
        <x:v>6487</x:v>
      </x:c>
      <x:c r="E558" s="574" t="s">
        <x:v>2220</x:v>
      </x:c>
      <x:c r="F558" s="575" t="s">
        <x:v>6097</x:v>
      </x:c>
      <x:c r="G558" s="575">
        <x:v>1</x:v>
      </x:c>
      <x:c r="H558" s="495" t="s">
        <x:v>6487</x:v>
      </x:c>
    </x:row>
    <x:row r="559" spans="3:8">
      <x:c r="C559" s="443" t="s">
        <x:v>12507</x:v>
      </x:c>
      <x:c r="D559" s="276" t="s">
        <x:v>6487</x:v>
      </x:c>
      <x:c r="E559" s="241" t="s">
        <x:v>12507</x:v>
      </x:c>
      <x:c r="F559" s="240" t="s">
        <x:v>4067</x:v>
      </x:c>
      <x:c r="G559" s="240">
        <x:v>1</x:v>
      </x:c>
      <x:c r="H559" s="495" t="s">
        <x:v>6487</x:v>
      </x:c>
    </x:row>
    <x:row r="560" spans="3:8">
      <x:c r="C560" s="443" t="s">
        <x:v>12234</x:v>
      </x:c>
      <x:c r="D560" s="276" t="s">
        <x:v>6487</x:v>
      </x:c>
      <x:c r="E560" s="241" t="s">
        <x:v>12234</x:v>
      </x:c>
      <x:c r="F560" s="240" t="s">
        <x:v>6097</x:v>
      </x:c>
      <x:c r="G560" s="240">
        <x:v>1</x:v>
      </x:c>
      <x:c r="H560" s="495" t="s">
        <x:v>6487</x:v>
      </x:c>
    </x:row>
    <x:row r="561" spans="3:8">
      <x:c r="C561" s="443" t="s">
        <x:v>2488</x:v>
      </x:c>
      <x:c r="D561" s="276" t="s">
        <x:v>6487</x:v>
      </x:c>
      <x:c r="E561" s="241" t="s">
        <x:v>2488</x:v>
      </x:c>
      <x:c r="F561" s="184" t="s">
        <x:v>11412</x:v>
      </x:c>
      <x:c r="G561" s="240">
        <x:v>1</x:v>
      </x:c>
      <x:c r="H561" s="495" t="s">
        <x:v>6487</x:v>
      </x:c>
    </x:row>
    <x:row r="562" spans="1:8">
      <x:c r="A562" s="444">
        <x:v>45921</x:v>
      </x:c>
      <x:c r="B562" s="276" t="s">
        <x:v>10367</x:v>
      </x:c>
      <x:c r="C562" s="443" t="s">
        <x:v>12611</x:v>
      </x:c>
      <x:c r="D562" s="276" t="s">
        <x:v>10339</x:v>
      </x:c>
      <x:c r="E562" s="300" t="s">
        <x:v>12611</x:v>
      </x:c>
      <x:c r="F562" s="301" t="s">
        <x:v>4027</x:v>
      </x:c>
      <x:c r="G562" s="301">
        <x:v>1</x:v>
      </x:c>
      <x:c r="H562" s="495" t="s">
        <x:v>10339</x:v>
      </x:c>
    </x:row>
    <x:row r="563" spans="3:8">
      <x:c r="C563" s="443" t="s">
        <x:v>2457</x:v>
      </x:c>
      <x:c r="D563" s="276" t="s">
        <x:v>6487</x:v>
      </x:c>
      <x:c r="E563" s="447" t="s">
        <x:v>2457</x:v>
      </x:c>
      <x:c r="F563" s="448" t="s">
        <x:v>4067</x:v>
      </x:c>
      <x:c r="G563" s="448">
        <x:v>1</x:v>
      </x:c>
      <x:c r="H563" s="495" t="s">
        <x:v>6487</x:v>
      </x:c>
    </x:row>
    <x:row r="564" spans="3:8">
      <x:c r="C564" s="443" t="s">
        <x:v>7893</x:v>
      </x:c>
      <x:c r="D564" s="276" t="s">
        <x:v>10339</x:v>
      </x:c>
      <x:c r="E564" s="241" t="s">
        <x:v>7893</x:v>
      </x:c>
      <x:c r="F564" s="240" t="s">
        <x:v>4067</x:v>
      </x:c>
      <x:c r="G564" s="240">
        <x:v>1</x:v>
      </x:c>
      <x:c r="H564" s="495" t="s">
        <x:v>10339</x:v>
      </x:c>
    </x:row>
    <x:row r="565" spans="1:8">
      <x:c r="A565" s="444">
        <x:v>45922</x:v>
      </x:c>
      <x:c r="B565" s="276" t="s">
        <x:v>10315</x:v>
      </x:c>
      <x:c r="C565" s="443" t="s">
        <x:v>12419</x:v>
      </x:c>
      <x:c r="D565" s="276" t="s">
        <x:v>10339</x:v>
      </x:c>
      <x:c r="E565" s="241" t="s">
        <x:v>12419</x:v>
      </x:c>
      <x:c r="F565" s="240" t="s">
        <x:v>4027</x:v>
      </x:c>
      <x:c r="G565" s="240">
        <x:v>1</x:v>
      </x:c>
      <x:c r="H565" s="495" t="s">
        <x:v>10339</x:v>
      </x:c>
    </x:row>
    <x:row r="566" spans="3:8">
      <x:c r="C566" s="443" t="s">
        <x:v>5934</x:v>
      </x:c>
      <x:c r="D566" s="276" t="s">
        <x:v>10339</x:v>
      </x:c>
      <x:c r="E566" s="320" t="s">
        <x:v>5934</x:v>
      </x:c>
      <x:c r="F566" s="321" t="s">
        <x:v>4027</x:v>
      </x:c>
      <x:c r="G566" s="321">
        <x:v>1</x:v>
      </x:c>
      <x:c r="H566" s="495" t="s">
        <x:v>10339</x:v>
      </x:c>
    </x:row>
    <x:row r="567" spans="3:8">
      <x:c r="C567" s="443" t="s">
        <x:v>5449</x:v>
      </x:c>
      <x:c r="D567" s="276" t="s">
        <x:v>6487</x:v>
      </x:c>
      <x:c r="E567" s="408" t="s">
        <x:v>5449</x:v>
      </x:c>
      <x:c r="F567" s="272" t="s">
        <x:v>7479</x:v>
      </x:c>
      <x:c r="G567" s="409">
        <x:v>1</x:v>
      </x:c>
      <x:c r="H567" s="495" t="s">
        <x:v>6487</x:v>
      </x:c>
    </x:row>
    <x:row r="568" spans="1:8">
      <x:c r="A568" s="444">
        <x:v>45923</x:v>
      </x:c>
      <x:c r="B568" s="276" t="s">
        <x:v>10377</x:v>
      </x:c>
      <x:c r="C568" s="443" t="s">
        <x:v>6073</x:v>
      </x:c>
      <x:c r="D568" s="276" t="s">
        <x:v>10339</x:v>
      </x:c>
      <x:c r="E568" s="241" t="s">
        <x:v>6073</x:v>
      </x:c>
      <x:c r="F568" s="240" t="s">
        <x:v>4027</x:v>
      </x:c>
      <x:c r="G568" s="240">
        <x:v>1</x:v>
      </x:c>
      <x:c r="H568" s="495" t="s">
        <x:v>10339</x:v>
      </x:c>
    </x:row>
    <x:row r="569" spans="3:8">
      <x:c r="C569" s="443" t="s">
        <x:v>2647</x:v>
      </x:c>
      <x:c r="D569" s="276" t="s">
        <x:v>10339</x:v>
      </x:c>
      <x:c r="E569" s="396" t="s">
        <x:v>2647</x:v>
      </x:c>
      <x:c r="F569" s="397" t="s">
        <x:v>6089</x:v>
      </x:c>
      <x:c r="G569" s="397">
        <x:v>1</x:v>
      </x:c>
      <x:c r="H569" s="495" t="s">
        <x:v>10339</x:v>
      </x:c>
    </x:row>
    <x:row r="570" spans="3:8">
      <x:c r="C570" s="443" t="s">
        <x:v>12409</x:v>
      </x:c>
      <x:c r="D570" s="276" t="s">
        <x:v>10339</x:v>
      </x:c>
      <x:c r="E570" s="241" t="s">
        <x:v>12409</x:v>
      </x:c>
      <x:c r="F570" s="240" t="s">
        <x:v>4067</x:v>
      </x:c>
      <x:c r="G570" s="240">
        <x:v>1</x:v>
      </x:c>
      <x:c r="H570" s="495" t="s">
        <x:v>10339</x:v>
      </x:c>
    </x:row>
    <x:row r="571" spans="1:8">
      <x:c r="A571" s="444">
        <x:v>45924</x:v>
      </x:c>
      <x:c r="B571" s="276" t="s">
        <x:v>10352</x:v>
      </x:c>
      <x:c r="C571" s="443" t="s">
        <x:v>8405</x:v>
      </x:c>
      <x:c r="D571" s="276" t="s">
        <x:v>6487</x:v>
      </x:c>
      <x:c r="E571" s="280" t="s">
        <x:v>8405</x:v>
      </x:c>
      <x:c r="F571" s="281" t="s">
        <x:v>6089</x:v>
      </x:c>
      <x:c r="G571" s="281">
        <x:v>1</x:v>
      </x:c>
      <x:c r="H571" s="495" t="s">
        <x:v>6487</x:v>
      </x:c>
    </x:row>
    <x:row r="572" spans="3:8">
      <x:c r="C572" s="443" t="s">
        <x:v>8477</x:v>
      </x:c>
      <x:c r="D572" s="276" t="s">
        <x:v>6487</x:v>
      </x:c>
      <x:c r="E572" s="396" t="s">
        <x:v>8477</x:v>
      </x:c>
      <x:c r="F572" s="397" t="s">
        <x:v>4067</x:v>
      </x:c>
      <x:c r="G572" s="397">
        <x:v>1</x:v>
      </x:c>
      <x:c r="H572" s="495" t="s">
        <x:v>6487</x:v>
      </x:c>
    </x:row>
    <x:row r="573" spans="3:8">
      <x:c r="C573" s="443" t="s">
        <x:v>11537</x:v>
      </x:c>
      <x:c r="D573" s="276" t="s">
        <x:v>6487</x:v>
      </x:c>
      <x:c r="E573" s="241" t="s">
        <x:v>11537</x:v>
      </x:c>
      <x:c r="F573" s="240" t="s">
        <x:v>6089</x:v>
      </x:c>
      <x:c r="G573" s="240">
        <x:v>1</x:v>
      </x:c>
      <x:c r="H573" s="495" t="s">
        <x:v>6487</x:v>
      </x:c>
    </x:row>
    <x:row r="574" spans="5:9">
      <x:c r="E574" s="241" t="s">
        <x:v>7712</x:v>
      </x:c>
      <x:c r="F574" s="240" t="s">
        <x:v>4067</x:v>
      </x:c>
      <x:c r="G574" s="240">
        <x:v>1</x:v>
      </x:c>
      <x:c r="H574" s="495" t="s">
        <x:v>6487</x:v>
      </x:c>
      <x:c r="I574" s="179" t="s">
        <x:v>3047</x:v>
      </x:c>
    </x:row>
    <x:row r="575" spans="1:8">
      <x:c r="A575" s="444">
        <x:v>45925</x:v>
      </x:c>
      <x:c r="B575" s="276" t="s">
        <x:v>10335</x:v>
      </x:c>
      <x:c r="C575" s="443" t="s">
        <x:v>9128</x:v>
      </x:c>
      <x:c r="D575" s="276" t="s">
        <x:v>10339</x:v>
      </x:c>
      <x:c r="E575" s="241" t="s">
        <x:v>9128</x:v>
      </x:c>
      <x:c r="F575" s="240" t="s">
        <x:v>4007</x:v>
      </x:c>
      <x:c r="G575" s="240">
        <x:v>1</x:v>
      </x:c>
      <x:c r="H575" s="495" t="s">
        <x:v>10339</x:v>
      </x:c>
    </x:row>
    <x:row r="576" spans="3:8">
      <x:c r="C576" s="443" t="s">
        <x:v>8398</x:v>
      </x:c>
      <x:c r="D576" s="276" t="s">
        <x:v>10339</x:v>
      </x:c>
      <x:c r="E576" s="396" t="s">
        <x:v>8398</x:v>
      </x:c>
      <x:c r="F576" s="397" t="s">
        <x:v>4007</x:v>
      </x:c>
      <x:c r="G576" s="397">
        <x:v>2</x:v>
      </x:c>
      <x:c r="H576" s="495" t="s">
        <x:v>10339</x:v>
      </x:c>
    </x:row>
    <x:row r="577" spans="3:8">
      <x:c r="C577" s="443" t="s">
        <x:v>9139</x:v>
      </x:c>
      <x:c r="D577" s="276" t="s">
        <x:v>10339</x:v>
      </x:c>
      <x:c r="E577" s="241" t="s">
        <x:v>9139</x:v>
      </x:c>
      <x:c r="F577" s="240" t="s">
        <x:v>4061</x:v>
      </x:c>
      <x:c r="G577" s="240">
        <x:v>1</x:v>
      </x:c>
      <x:c r="H577" s="495" t="s">
        <x:v>10339</x:v>
      </x:c>
    </x:row>
    <x:row r="578" spans="3:8">
      <x:c r="C578" s="443" t="s">
        <x:v>6044</x:v>
      </x:c>
      <x:c r="D578" s="276" t="s">
        <x:v>10339</x:v>
      </x:c>
      <x:c r="E578" s="241" t="s">
        <x:v>6044</x:v>
      </x:c>
      <x:c r="F578" s="240" t="s">
        <x:v>4067</x:v>
      </x:c>
      <x:c r="G578" s="240">
        <x:v>1</x:v>
      </x:c>
      <x:c r="H578" s="495" t="s">
        <x:v>10339</x:v>
      </x:c>
    </x:row>
    <x:row r="579" spans="3:8">
      <x:c r="C579" s="443" t="s">
        <x:v>2230</x:v>
      </x:c>
      <x:c r="D579" s="276" t="s">
        <x:v>10339</x:v>
      </x:c>
      <x:c r="E579" s="241" t="s">
        <x:v>2230</x:v>
      </x:c>
      <x:c r="F579" s="240" t="s">
        <x:v>4027</x:v>
      </x:c>
      <x:c r="G579" s="240">
        <x:v>1</x:v>
      </x:c>
      <x:c r="H579" s="495" t="s">
        <x:v>10339</x:v>
      </x:c>
    </x:row>
    <x:row r="580" spans="3:8">
      <x:c r="C580" s="443" t="s">
        <x:v>2569</x:v>
      </x:c>
      <x:c r="D580" s="276" t="s">
        <x:v>6487</x:v>
      </x:c>
      <x:c r="E580" s="304" t="s">
        <x:v>2569</x:v>
      </x:c>
      <x:c r="F580" s="305" t="s">
        <x:v>4027</x:v>
      </x:c>
      <x:c r="G580" s="305">
        <x:v>1</x:v>
      </x:c>
      <x:c r="H580" s="495" t="s">
        <x:v>6487</x:v>
      </x:c>
    </x:row>
    <x:row r="581" spans="3:8">
      <x:c r="C581" s="443" t="s">
        <x:v>8454</x:v>
      </x:c>
      <x:c r="D581" s="276" t="s">
        <x:v>10339</x:v>
      </x:c>
      <x:c r="E581" s="396" t="s">
        <x:v>8454</x:v>
      </x:c>
      <x:c r="F581" s="397" t="s">
        <x:v>4027</x:v>
      </x:c>
      <x:c r="G581" s="397">
        <x:v>1</x:v>
      </x:c>
      <x:c r="H581" s="495" t="s">
        <x:v>10339</x:v>
      </x:c>
    </x:row>
    <x:row r="582" spans="5:9">
      <x:c r="E582" s="583" t="s">
        <x:v>8967</x:v>
      </x:c>
      <x:c r="F582" s="584" t="s">
        <x:v>4067</x:v>
      </x:c>
      <x:c r="G582" s="584">
        <x:v>1</x:v>
      </x:c>
      <x:c r="H582" s="495" t="s">
        <x:v>6487</x:v>
      </x:c>
      <x:c r="I582" s="179" t="s">
        <x:v>7321</x:v>
      </x:c>
    </x:row>
    <x:row r="583" spans="1:8">
      <x:c r="A583" s="444">
        <x:v>45926</x:v>
      </x:c>
      <x:c r="B583" s="276" t="s">
        <x:v>10292</x:v>
      </x:c>
      <x:c r="C583" s="443" t="s">
        <x:v>11190</x:v>
      </x:c>
      <x:c r="D583" s="276" t="s">
        <x:v>10339</x:v>
      </x:c>
      <x:c r="E583" s="587" t="s">
        <x:v>11190</x:v>
      </x:c>
      <x:c r="F583" s="588" t="s">
        <x:v>4061</x:v>
      </x:c>
      <x:c r="G583" s="588">
        <x:v>1</x:v>
      </x:c>
      <x:c r="H583" s="495" t="s">
        <x:v>10339</x:v>
      </x:c>
    </x:row>
    <x:row r="584" spans="3:8">
      <x:c r="C584" s="443" t="s">
        <x:v>2645</x:v>
      </x:c>
      <x:c r="D584" s="276" t="s">
        <x:v>6487</x:v>
      </x:c>
      <x:c r="E584" s="241" t="s">
        <x:v>2645</x:v>
      </x:c>
      <x:c r="F584" s="240" t="s">
        <x:v>6089</x:v>
      </x:c>
      <x:c r="G584" s="240">
        <x:v>1</x:v>
      </x:c>
      <x:c r="H584" s="495" t="s">
        <x:v>6487</x:v>
      </x:c>
    </x:row>
    <x:row r="585" spans="3:8">
      <x:c r="C585" s="443" t="s">
        <x:v>12317</x:v>
      </x:c>
      <x:c r="D585" s="276" t="s">
        <x:v>10339</x:v>
      </x:c>
      <x:c r="E585" s="241" t="s">
        <x:v>12317</x:v>
      </x:c>
      <x:c r="F585" s="240" t="s">
        <x:v>4067</x:v>
      </x:c>
      <x:c r="G585" s="240">
        <x:v>1</x:v>
      </x:c>
      <x:c r="H585" s="495" t="s">
        <x:v>10339</x:v>
      </x:c>
    </x:row>
    <x:row r="586" spans="3:8">
      <x:c r="C586" s="443" t="s">
        <x:v>12750</x:v>
      </x:c>
      <x:c r="D586" s="276" t="s">
        <x:v>10339</x:v>
      </x:c>
      <x:c r="E586" s="587" t="s">
        <x:v>12750</x:v>
      </x:c>
      <x:c r="F586" s="588" t="s">
        <x:v>4067</x:v>
      </x:c>
      <x:c r="G586" s="588">
        <x:v>1</x:v>
      </x:c>
      <x:c r="H586" s="495" t="s">
        <x:v>10339</x:v>
      </x:c>
    </x:row>
    <x:row r="587" spans="5:8">
      <x:c r="E587" s="280" t="s">
        <x:v>4392</x:v>
      </x:c>
      <x:c r="F587" s="281" t="s">
        <x:v>6097</x:v>
      </x:c>
      <x:c r="G587" s="281">
        <x:v>1</x:v>
      </x:c>
      <x:c r="H587" s="495" t="s">
        <x:v>6487</x:v>
      </x:c>
    </x:row>
    <x:row r="588" spans="1:8">
      <x:c r="A588" s="444">
        <x:v>45927</x:v>
      </x:c>
      <x:c r="B588" s="276" t="s">
        <x:v>10312</x:v>
      </x:c>
      <x:c r="C588" s="443" t="s">
        <x:v>4489</x:v>
      </x:c>
      <x:c r="D588" s="276" t="s">
        <x:v>6487</x:v>
      </x:c>
      <x:c r="E588" s="241" t="s">
        <x:v>4489</x:v>
      </x:c>
      <x:c r="F588" s="240" t="s">
        <x:v>4067</x:v>
      </x:c>
      <x:c r="G588" s="240">
        <x:v>1</x:v>
      </x:c>
      <x:c r="H588" s="495" t="s">
        <x:v>6487</x:v>
      </x:c>
    </x:row>
    <x:row r="589" spans="3:8">
      <x:c r="C589" s="443" t="s">
        <x:v>2554</x:v>
      </x:c>
      <x:c r="D589" s="276" t="s">
        <x:v>10339</x:v>
      </x:c>
      <x:c r="E589" s="241" t="s">
        <x:v>2554</x:v>
      </x:c>
      <x:c r="F589" s="240" t="s">
        <x:v>6089</x:v>
      </x:c>
      <x:c r="G589" s="240">
        <x:v>1</x:v>
      </x:c>
      <x:c r="H589" s="495" t="s">
        <x:v>10339</x:v>
      </x:c>
    </x:row>
    <x:row r="590" spans="3:8">
      <x:c r="C590" s="443" t="s">
        <x:v>8409</x:v>
      </x:c>
      <x:c r="D590" s="276" t="s">
        <x:v>10339</x:v>
      </x:c>
      <x:c r="E590" s="402" t="s">
        <x:v>8409</x:v>
      </x:c>
      <x:c r="F590" s="403" t="s">
        <x:v>6097</x:v>
      </x:c>
      <x:c r="G590" s="403">
        <x:v>1</x:v>
      </x:c>
      <x:c r="H590" s="495" t="s">
        <x:v>10339</x:v>
      </x:c>
    </x:row>
    <x:row r="591" spans="3:8">
      <x:c r="C591" s="443" t="s">
        <x:v>1966</x:v>
      </x:c>
      <x:c r="D591" s="276" t="s">
        <x:v>6487</x:v>
      </x:c>
      <x:c r="E591" s="280" t="s">
        <x:v>1966</x:v>
      </x:c>
      <x:c r="F591" s="281" t="s">
        <x:v>4007</x:v>
      </x:c>
      <x:c r="G591" s="281">
        <x:v>1</x:v>
      </x:c>
      <x:c r="H591" s="495" t="s">
        <x:v>6487</x:v>
      </x:c>
    </x:row>
    <x:row r="592" spans="3:8">
      <x:c r="C592" s="443" t="s">
        <x:v>8382</x:v>
      </x:c>
      <x:c r="D592" s="276" t="s">
        <x:v>10339</x:v>
      </x:c>
      <x:c r="E592" s="402" t="s">
        <x:v>8382</x:v>
      </x:c>
      <x:c r="F592" s="403" t="s">
        <x:v>4067</x:v>
      </x:c>
      <x:c r="G592" s="403">
        <x:v>2</x:v>
      </x:c>
      <x:c r="H592" s="495" t="s">
        <x:v>10339</x:v>
      </x:c>
    </x:row>
    <x:row r="593" spans="3:8">
      <x:c r="C593" s="443" t="s">
        <x:v>8469</x:v>
      </x:c>
      <x:c r="D593" s="276" t="s">
        <x:v>6487</x:v>
      </x:c>
      <x:c r="E593" s="402" t="s">
        <x:v>8469</x:v>
      </x:c>
      <x:c r="F593" s="403" t="s">
        <x:v>4067</x:v>
      </x:c>
      <x:c r="G593" s="403">
        <x:v>1</x:v>
      </x:c>
      <x:c r="H593" s="495" t="s">
        <x:v>6487</x:v>
      </x:c>
    </x:row>
    <x:row r="594" spans="3:8">
      <x:c r="C594" s="443" t="s">
        <x:v>8389</x:v>
      </x:c>
      <x:c r="D594" s="276" t="s">
        <x:v>10339</x:v>
      </x:c>
      <x:c r="E594" s="241" t="s">
        <x:v>8389</x:v>
      </x:c>
      <x:c r="F594" s="240" t="s">
        <x:v>6097</x:v>
      </x:c>
      <x:c r="G594" s="240">
        <x:v>1</x:v>
      </x:c>
      <x:c r="H594" s="495" t="s">
        <x:v>10339</x:v>
      </x:c>
    </x:row>
    <x:row r="595" spans="3:8">
      <x:c r="C595" s="443" t="s">
        <x:v>9166</x:v>
      </x:c>
      <x:c r="D595" s="276" t="s">
        <x:v>10339</x:v>
      </x:c>
      <x:c r="E595" s="366" t="s">
        <x:v>9166</x:v>
      </x:c>
      <x:c r="F595" s="367" t="s">
        <x:v>6089</x:v>
      </x:c>
      <x:c r="G595" s="367">
        <x:v>1</x:v>
      </x:c>
      <x:c r="H595" s="495" t="s">
        <x:v>10339</x:v>
      </x:c>
    </x:row>
    <x:row r="596" spans="3:8">
      <x:c r="C596" s="443" t="s">
        <x:v>6299</x:v>
      </x:c>
      <x:c r="D596" s="276" t="s">
        <x:v>6487</x:v>
      </x:c>
      <x:c r="E596" s="402" t="s">
        <x:v>6299</x:v>
      </x:c>
      <x:c r="F596" s="403" t="s">
        <x:v>4067</x:v>
      </x:c>
      <x:c r="G596" s="403">
        <x:v>1</x:v>
      </x:c>
      <x:c r="H596" s="495" t="s">
        <x:v>6487</x:v>
      </x:c>
    </x:row>
    <x:row r="597" spans="3:8">
      <x:c r="C597" s="443" t="s">
        <x:v>2202</x:v>
      </x:c>
      <x:c r="D597" s="276" t="s">
        <x:v>10339</x:v>
      </x:c>
      <x:c r="E597" s="467" t="s">
        <x:v>2202</x:v>
      </x:c>
      <x:c r="F597" s="468" t="s">
        <x:v>4007</x:v>
      </x:c>
      <x:c r="G597" s="468">
        <x:v>1</x:v>
      </x:c>
      <x:c r="H597" s="495" t="s">
        <x:v>10339</x:v>
      </x:c>
    </x:row>
    <x:row r="598" spans="3:8">
      <x:c r="C598" s="443" t="s">
        <x:v>8505</x:v>
      </x:c>
      <x:c r="D598" s="276" t="s">
        <x:v>6487</x:v>
      </x:c>
      <x:c r="E598" s="241" t="s">
        <x:v>8505</x:v>
      </x:c>
      <x:c r="F598" s="240" t="s">
        <x:v>4067</x:v>
      </x:c>
      <x:c r="G598" s="240">
        <x:v>1</x:v>
      </x:c>
      <x:c r="H598" s="495" t="s">
        <x:v>6487</x:v>
      </x:c>
    </x:row>
    <x:row r="599" spans="3:8">
      <x:c r="C599" s="443" t="s">
        <x:v>8342</x:v>
      </x:c>
      <x:c r="D599" s="276" t="s">
        <x:v>6487</x:v>
      </x:c>
      <x:c r="E599" s="241" t="s">
        <x:v>8342</x:v>
      </x:c>
      <x:c r="F599" s="240" t="s">
        <x:v>4067</x:v>
      </x:c>
      <x:c r="G599" s="240">
        <x:v>1</x:v>
      </x:c>
      <x:c r="H599" s="495" t="s">
        <x:v>6487</x:v>
      </x:c>
    </x:row>
    <x:row r="600" spans="3:8">
      <x:c r="C600" s="443" t="s">
        <x:v>5843</x:v>
      </x:c>
      <x:c r="D600" s="276" t="s">
        <x:v>10339</x:v>
      </x:c>
      <x:c r="E600" s="241" t="s">
        <x:v>5843</x:v>
      </x:c>
      <x:c r="F600" s="240" t="s">
        <x:v>4027</x:v>
      </x:c>
      <x:c r="G600" s="240">
        <x:v>1</x:v>
      </x:c>
      <x:c r="H600" s="495" t="s">
        <x:v>10339</x:v>
      </x:c>
    </x:row>
    <x:row r="601" spans="3:8">
      <x:c r="C601" s="443" t="s">
        <x:v>1947</x:v>
      </x:c>
      <x:c r="D601" s="276" t="s">
        <x:v>6487</x:v>
      </x:c>
      <x:c r="E601" s="280" t="s">
        <x:v>1947</x:v>
      </x:c>
      <x:c r="F601" s="281" t="s">
        <x:v>4007</x:v>
      </x:c>
      <x:c r="G601" s="281">
        <x:v>1</x:v>
      </x:c>
      <x:c r="H601" s="495" t="s">
        <x:v>6487</x:v>
      </x:c>
    </x:row>
    <x:row r="602" spans="3:8">
      <x:c r="C602" s="443" t="s">
        <x:v>12285</x:v>
      </x:c>
      <x:c r="D602" s="276" t="s">
        <x:v>10339</x:v>
      </x:c>
      <x:c r="E602" s="304" t="s">
        <x:v>12285</x:v>
      </x:c>
      <x:c r="F602" s="305" t="s">
        <x:v>6089</x:v>
      </x:c>
      <x:c r="G602" s="305">
        <x:v>1</x:v>
      </x:c>
      <x:c r="H602" s="495" t="s">
        <x:v>10339</x:v>
      </x:c>
    </x:row>
    <x:row r="603" spans="3:8">
      <x:c r="C603" s="443" t="s">
        <x:v>9118</x:v>
      </x:c>
      <x:c r="D603" s="276" t="s">
        <x:v>6487</x:v>
      </x:c>
      <x:c r="E603" s="366" t="s">
        <x:v>9118</x:v>
      </x:c>
      <x:c r="F603" s="367" t="s">
        <x:v>4027</x:v>
      </x:c>
      <x:c r="G603" s="367">
        <x:v>1</x:v>
      </x:c>
      <x:c r="H603" s="495" t="s">
        <x:v>6487</x:v>
      </x:c>
    </x:row>
    <x:row r="604" spans="1:8">
      <x:c r="A604" s="444">
        <x:v>45928</x:v>
      </x:c>
      <x:c r="B604" s="276" t="s">
        <x:v>10367</x:v>
      </x:c>
      <x:c r="C604" s="443" t="s">
        <x:v>9257</x:v>
      </x:c>
      <x:c r="D604" s="276" t="s">
        <x:v>6487</x:v>
      </x:c>
      <x:c r="E604" s="241" t="s">
        <x:v>9257</x:v>
      </x:c>
      <x:c r="F604" s="240" t="s">
        <x:v>6089</x:v>
      </x:c>
      <x:c r="G604" s="240">
        <x:v>1</x:v>
      </x:c>
      <x:c r="H604" s="495" t="s">
        <x:v>6487</x:v>
      </x:c>
    </x:row>
    <x:row r="605" spans="3:8">
      <x:c r="C605" s="443" t="s">
        <x:v>11356</x:v>
      </x:c>
      <x:c r="D605" s="276" t="s">
        <x:v>6487</x:v>
      </x:c>
      <x:c r="E605" s="241" t="s">
        <x:v>11356</x:v>
      </x:c>
      <x:c r="F605" s="240" t="s">
        <x:v>6097</x:v>
      </x:c>
      <x:c r="G605" s="240">
        <x:v>1</x:v>
      </x:c>
      <x:c r="H605" s="495" t="s">
        <x:v>6487</x:v>
      </x:c>
    </x:row>
    <x:row r="606" spans="3:8">
      <x:c r="C606" s="443" t="s">
        <x:v>9073</x:v>
      </x:c>
      <x:c r="D606" s="276" t="s">
        <x:v>10339</x:v>
      </x:c>
      <x:c r="E606" s="402" t="s">
        <x:v>9073</x:v>
      </x:c>
      <x:c r="F606" s="403" t="s">
        <x:v>6089</x:v>
      </x:c>
      <x:c r="G606" s="403">
        <x:v>1</x:v>
      </x:c>
      <x:c r="H606" s="495" t="s">
        <x:v>10339</x:v>
      </x:c>
    </x:row>
    <x:row r="607" spans="3:8">
      <x:c r="C607" s="443" t="s">
        <x:v>8492</x:v>
      </x:c>
      <x:c r="D607" s="276" t="s">
        <x:v>6487</x:v>
      </x:c>
      <x:c r="E607" s="402" t="s">
        <x:v>8492</x:v>
      </x:c>
      <x:c r="F607" s="403" t="s">
        <x:v>4027</x:v>
      </x:c>
      <x:c r="G607" s="403">
        <x:v>1</x:v>
      </x:c>
      <x:c r="H607" s="495" t="s">
        <x:v>6487</x:v>
      </x:c>
    </x:row>
    <x:row r="608" spans="3:8">
      <x:c r="C608" s="443" t="s">
        <x:v>9118</x:v>
      </x:c>
      <x:c r="D608" s="276" t="s">
        <x:v>10339</x:v>
      </x:c>
      <x:c r="E608" s="402" t="s">
        <x:v>9118</x:v>
      </x:c>
      <x:c r="F608" s="403" t="s">
        <x:v>4027</x:v>
      </x:c>
      <x:c r="G608" s="403">
        <x:v>1</x:v>
      </x:c>
      <x:c r="H608" s="495" t="s">
        <x:v>10339</x:v>
      </x:c>
    </x:row>
    <x:row r="609" spans="3:8">
      <x:c r="C609" s="443" t="s">
        <x:v>12489</x:v>
      </x:c>
      <x:c r="D609" s="276" t="s">
        <x:v>10339</x:v>
      </x:c>
      <x:c r="E609" s="304" t="s">
        <x:v>12489</x:v>
      </x:c>
      <x:c r="F609" s="305" t="s">
        <x:v>4027</x:v>
      </x:c>
      <x:c r="G609" s="305">
        <x:v>1</x:v>
      </x:c>
      <x:c r="H609" s="495" t="s">
        <x:v>10339</x:v>
      </x:c>
    </x:row>
    <x:row r="610" spans="3:8">
      <x:c r="C610" s="443" t="s">
        <x:v>12559</x:v>
      </x:c>
      <x:c r="D610" s="276" t="s">
        <x:v>6487</x:v>
      </x:c>
      <x:c r="E610" s="241" t="s">
        <x:v>12559</x:v>
      </x:c>
      <x:c r="F610" s="240" t="s">
        <x:v>4027</x:v>
      </x:c>
      <x:c r="G610" s="240">
        <x:v>1</x:v>
      </x:c>
      <x:c r="H610" s="495" t="s">
        <x:v>6487</x:v>
      </x:c>
    </x:row>
    <x:row r="611" spans="3:8">
      <x:c r="C611" s="443" t="s">
        <x:v>6065</x:v>
      </x:c>
      <x:c r="D611" s="276" t="s">
        <x:v>10339</x:v>
      </x:c>
      <x:c r="E611" s="241" t="s">
        <x:v>6065</x:v>
      </x:c>
      <x:c r="F611" s="240" t="s">
        <x:v>4067</x:v>
      </x:c>
      <x:c r="G611" s="240">
        <x:v>1</x:v>
      </x:c>
      <x:c r="H611" s="495" t="s">
        <x:v>10339</x:v>
      </x:c>
    </x:row>
    <x:row r="612" spans="3:8">
      <x:c r="C612" s="443" t="s">
        <x:v>6099</x:v>
      </x:c>
      <x:c r="D612" s="276" t="s">
        <x:v>6487</x:v>
      </x:c>
      <x:c r="E612" s="280" t="s">
        <x:v>6099</x:v>
      </x:c>
      <x:c r="F612" s="281" t="s">
        <x:v>6097</x:v>
      </x:c>
      <x:c r="G612" s="281">
        <x:v>1</x:v>
      </x:c>
      <x:c r="H612" s="495" t="s">
        <x:v>6487</x:v>
      </x:c>
    </x:row>
    <x:row r="613" spans="5:9">
      <x:c r="E613" s="366" t="s">
        <x:v>7829</x:v>
      </x:c>
      <x:c r="F613" s="367" t="s">
        <x:v>7479</x:v>
      </x:c>
      <x:c r="G613" s="367">
        <x:v>1</x:v>
      </x:c>
      <x:c r="H613" s="495" t="s">
        <x:v>6487</x:v>
      </x:c>
      <x:c r="I613" s="177" t="s">
        <x:v>4853</x:v>
      </x:c>
    </x:row>
    <x:row r="614" spans="1:9">
      <x:c r="A614" s="444">
        <x:v>45929</x:v>
      </x:c>
      <x:c r="B614" s="276" t="s">
        <x:v>10315</x:v>
      </x:c>
      <x:c r="C614" s="443" t="s">
        <x:v>7770</x:v>
      </x:c>
      <x:c r="D614" s="276" t="s">
        <x:v>6487</x:v>
      </x:c>
      <x:c r="E614" s="241" t="s">
        <x:v>7770</x:v>
      </x:c>
      <x:c r="F614" s="240" t="s">
        <x:v>6097</x:v>
      </x:c>
      <x:c r="G614" s="240">
        <x:v>1</x:v>
      </x:c>
      <x:c r="H614" s="495" t="s">
        <x:v>6487</x:v>
      </x:c>
      <x:c r="I614" s="177"/>
    </x:row>
    <x:row r="615" spans="3:9">
      <x:c r="C615" s="443" t="s">
        <x:v>2245</x:v>
      </x:c>
      <x:c r="D615" s="276" t="s">
        <x:v>10339</x:v>
      </x:c>
      <x:c r="E615" s="241" t="s">
        <x:v>2245</x:v>
      </x:c>
      <x:c r="F615" s="240" t="s">
        <x:v>4067</x:v>
      </x:c>
      <x:c r="G615" s="240">
        <x:v>1</x:v>
      </x:c>
      <x:c r="H615" s="495" t="s">
        <x:v>10339</x:v>
      </x:c>
      <x:c r="I615" s="177"/>
    </x:row>
    <x:row r="616" spans="3:9">
      <x:c r="C616" s="443" t="s">
        <x:v>8491</x:v>
      </x:c>
      <x:c r="D616" s="276" t="s">
        <x:v>10339</x:v>
      </x:c>
      <x:c r="E616" s="280" t="s">
        <x:v>8491</x:v>
      </x:c>
      <x:c r="F616" s="281" t="s">
        <x:v>6097</x:v>
      </x:c>
      <x:c r="G616" s="281">
        <x:v>1</x:v>
      </x:c>
      <x:c r="H616" s="495" t="s">
        <x:v>10339</x:v>
      </x:c>
      <x:c r="I616" s="177"/>
    </x:row>
    <x:row r="617" spans="5:9">
      <x:c r="E617" s="366" t="s">
        <x:v>2550</x:v>
      </x:c>
      <x:c r="F617" s="367" t="s">
        <x:v>6089</x:v>
      </x:c>
      <x:c r="G617" s="367">
        <x:v>1</x:v>
      </x:c>
      <x:c r="H617" s="495" t="s">
        <x:v>6487</x:v>
      </x:c>
      <x:c r="I617" s="177" t="s">
        <x:v>3455</x:v>
      </x:c>
    </x:row>
    <x:row r="618" spans="1:8">
      <x:c r="A618" s="444">
        <x:v>45930</x:v>
      </x:c>
      <x:c r="B618" s="276" t="s">
        <x:v>10377</x:v>
      </x:c>
      <x:c r="C618" s="443" t="s">
        <x:v>8539</x:v>
      </x:c>
      <x:c r="D618" s="276" t="s">
        <x:v>10339</x:v>
      </x:c>
      <x:c r="E618" s="591" t="s">
        <x:v>8539</x:v>
      </x:c>
      <x:c r="F618" s="592" t="s">
        <x:v>4027</x:v>
      </x:c>
      <x:c r="G618" s="592">
        <x:v>1</x:v>
      </x:c>
      <x:c r="H618" s="495" t="s">
        <x:v>10339</x:v>
      </x:c>
    </x:row>
    <x:row r="619" spans="3:8">
      <x:c r="C619" s="443" t="s">
        <x:v>6010</x:v>
      </x:c>
      <x:c r="D619" s="276" t="s">
        <x:v>6487</x:v>
      </x:c>
      <x:c r="E619" s="280" t="s">
        <x:v>6010</x:v>
      </x:c>
      <x:c r="F619" s="281" t="s">
        <x:v>4067</x:v>
      </x:c>
      <x:c r="G619" s="281">
        <x:v>1</x:v>
      </x:c>
      <x:c r="H619" s="495" t="s">
        <x:v>6487</x:v>
      </x:c>
    </x:row>
    <x:row r="620" spans="3:8">
      <x:c r="C620" s="443" t="s">
        <x:v>8969</x:v>
      </x:c>
      <x:c r="D620" s="276" t="s">
        <x:v>6487</x:v>
      </x:c>
      <x:c r="E620" s="402" t="s">
        <x:v>8969</x:v>
      </x:c>
      <x:c r="F620" s="403" t="s">
        <x:v>4067</x:v>
      </x:c>
      <x:c r="G620" s="403">
        <x:v>1</x:v>
      </x:c>
      <x:c r="H620" s="495" t="s">
        <x:v>6487</x:v>
      </x:c>
    </x:row>
    <x:row r="621" spans="3:8">
      <x:c r="C621" s="443" t="s">
        <x:v>4420</x:v>
      </x:c>
      <x:c r="D621" s="276" t="s">
        <x:v>6487</x:v>
      </x:c>
      <x:c r="E621" s="241" t="s">
        <x:v>4420</x:v>
      </x:c>
      <x:c r="F621" s="240" t="s">
        <x:v>4067</x:v>
      </x:c>
      <x:c r="G621" s="240">
        <x:v>1</x:v>
      </x:c>
      <x:c r="H621" s="495" t="s">
        <x:v>6487</x:v>
      </x:c>
    </x:row>
    <x:row r="622" spans="3:8">
      <x:c r="C622" s="443" t="s">
        <x:v>4431</x:v>
      </x:c>
      <x:c r="D622" s="276" t="s">
        <x:v>10339</x:v>
      </x:c>
      <x:c r="E622" s="241" t="s">
        <x:v>4431</x:v>
      </x:c>
      <x:c r="F622" s="240" t="s">
        <x:v>4067</x:v>
      </x:c>
      <x:c r="G622" s="240">
        <x:v>1</x:v>
      </x:c>
      <x:c r="H622" s="495" t="s">
        <x:v>10339</x:v>
      </x:c>
    </x:row>
    <x:row r="623" spans="1:8">
      <x:c r="A623" s="444">
        <x:v>45931</x:v>
      </x:c>
      <x:c r="B623" s="276" t="s">
        <x:v>10352</x:v>
      </x:c>
      <x:c r="C623" s="443" t="s">
        <x:v>9051</x:v>
      </x:c>
      <x:c r="D623" s="276" t="s">
        <x:v>6487</x:v>
      </x:c>
      <x:c r="E623" s="402" t="s">
        <x:v>9051</x:v>
      </x:c>
      <x:c r="F623" s="403" t="s">
        <x:v>4067</x:v>
      </x:c>
      <x:c r="G623" s="403">
        <x:v>1</x:v>
      </x:c>
      <x:c r="H623" s="495" t="s">
        <x:v>6487</x:v>
      </x:c>
    </x:row>
    <x:row r="624" spans="3:8">
      <x:c r="C624" s="443" t="s">
        <x:v>9171</x:v>
      </x:c>
      <x:c r="D624" s="276" t="s">
        <x:v>6487</x:v>
      </x:c>
      <x:c r="E624" s="591" t="s">
        <x:v>9171</x:v>
      </x:c>
      <x:c r="F624" s="592" t="s">
        <x:v>4027</x:v>
      </x:c>
      <x:c r="G624" s="592">
        <x:v>1</x:v>
      </x:c>
      <x:c r="H624" s="495" t="s">
        <x:v>6487</x:v>
      </x:c>
    </x:row>
    <x:row r="625" spans="3:8">
      <x:c r="C625" s="443" t="s">
        <x:v>8533</x:v>
      </x:c>
      <x:c r="D625" s="276" t="s">
        <x:v>10339</x:v>
      </x:c>
      <x:c r="E625" s="241" t="s">
        <x:v>8533</x:v>
      </x:c>
      <x:c r="F625" s="240" t="s">
        <x:v>4067</x:v>
      </x:c>
      <x:c r="G625" s="240">
        <x:v>1</x:v>
      </x:c>
      <x:c r="H625" s="495" t="s">
        <x:v>10339</x:v>
      </x:c>
    </x:row>
    <x:row r="626" spans="3:8">
      <x:c r="C626" s="443" t="s">
        <x:v>6119</x:v>
      </x:c>
      <x:c r="D626" s="276" t="s">
        <x:v>10339</x:v>
      </x:c>
      <x:c r="E626" s="402" t="s">
        <x:v>6119</x:v>
      </x:c>
      <x:c r="F626" s="403" t="s">
        <x:v>4067</x:v>
      </x:c>
      <x:c r="G626" s="403">
        <x:v>1</x:v>
      </x:c>
      <x:c r="H626" s="495" t="s">
        <x:v>10339</x:v>
      </x:c>
    </x:row>
    <x:row r="627" spans="3:8">
      <x:c r="C627" s="443" t="s">
        <x:v>6299</x:v>
      </x:c>
      <x:c r="D627" s="276" t="s">
        <x:v>10339</x:v>
      </x:c>
      <x:c r="E627" s="402" t="s">
        <x:v>6299</x:v>
      </x:c>
      <x:c r="F627" s="403" t="s">
        <x:v>4067</x:v>
      </x:c>
      <x:c r="G627" s="403">
        <x:v>1</x:v>
      </x:c>
      <x:c r="H627" s="495" t="s">
        <x:v>10339</x:v>
      </x:c>
    </x:row>
    <x:row r="628" spans="3:8">
      <x:c r="C628" s="443" t="s">
        <x:v>8505</x:v>
      </x:c>
      <x:c r="D628" s="276" t="s">
        <x:v>10339</x:v>
      </x:c>
      <x:c r="E628" s="241" t="s">
        <x:v>8505</x:v>
      </x:c>
      <x:c r="F628" s="240" t="s">
        <x:v>4067</x:v>
      </x:c>
      <x:c r="G628" s="240">
        <x:v>1</x:v>
      </x:c>
      <x:c r="H628" s="495" t="s">
        <x:v>10339</x:v>
      </x:c>
    </x:row>
    <x:row r="629" spans="1:8">
      <x:c r="A629" s="444">
        <x:v>45932</x:v>
      </x:c>
      <x:c r="B629" s="276" t="s">
        <x:v>10335</x:v>
      </x:c>
      <x:c r="C629" s="443" t="s">
        <x:v>4556</x:v>
      </x:c>
      <x:c r="D629" s="276" t="s">
        <x:v>10339</x:v>
      </x:c>
      <x:c r="E629" s="593" t="s">
        <x:v>4556</x:v>
      </x:c>
      <x:c r="F629" s="594" t="s">
        <x:v>4027</x:v>
      </x:c>
      <x:c r="G629" s="594">
        <x:v>1</x:v>
      </x:c>
      <x:c r="H629" s="495" t="s">
        <x:v>10339</x:v>
      </x:c>
    </x:row>
    <x:row r="630" spans="3:8">
      <x:c r="C630" s="443" t="s">
        <x:v>6099</x:v>
      </x:c>
      <x:c r="D630" s="276" t="s">
        <x:v>10339</x:v>
      </x:c>
      <x:c r="E630" s="280" t="s">
        <x:v>6099</x:v>
      </x:c>
      <x:c r="F630" s="281" t="s">
        <x:v>6097</x:v>
      </x:c>
      <x:c r="G630" s="281">
        <x:v>1</x:v>
      </x:c>
      <x:c r="H630" s="495" t="s">
        <x:v>10339</x:v>
      </x:c>
    </x:row>
    <x:row r="631" spans="3:8">
      <x:c r="C631" s="443" t="s">
        <x:v>4391</x:v>
      </x:c>
      <x:c r="D631" s="276" t="s">
        <x:v>6487</x:v>
      </x:c>
      <x:c r="E631" s="241" t="s">
        <x:v>4391</x:v>
      </x:c>
      <x:c r="F631" s="240" t="s">
        <x:v>6089</x:v>
      </x:c>
      <x:c r="G631" s="240">
        <x:v>1</x:v>
      </x:c>
      <x:c r="H631" s="495" t="s">
        <x:v>6487</x:v>
      </x:c>
    </x:row>
    <x:row r="632" spans="1:8">
      <x:c r="A632" s="444">
        <x:v>45933</x:v>
      </x:c>
      <x:c r="B632" s="276" t="s">
        <x:v>10292</x:v>
      </x:c>
      <x:c r="C632" s="443" t="s">
        <x:v>4551</x:v>
      </x:c>
      <x:c r="D632" s="276" t="s">
        <x:v>10339</x:v>
      </x:c>
      <x:c r="E632" s="402" t="s">
        <x:v>4551</x:v>
      </x:c>
      <x:c r="F632" s="403" t="s">
        <x:v>6089</x:v>
      </x:c>
      <x:c r="G632" s="403">
        <x:v>1</x:v>
      </x:c>
      <x:c r="H632" s="495" t="s">
        <x:v>10339</x:v>
      </x:c>
    </x:row>
    <x:row r="633" spans="3:8">
      <x:c r="C633" s="443" t="s">
        <x:v>4484</x:v>
      </x:c>
      <x:c r="D633" s="276" t="s">
        <x:v>6487</x:v>
      </x:c>
      <x:c r="E633" s="241" t="s">
        <x:v>4484</x:v>
      </x:c>
      <x:c r="F633" s="240" t="s">
        <x:v>6089</x:v>
      </x:c>
      <x:c r="G633" s="240">
        <x:v>1</x:v>
      </x:c>
      <x:c r="H633" s="495" t="s">
        <x:v>6487</x:v>
      </x:c>
    </x:row>
    <x:row r="634" spans="3:8">
      <x:c r="C634" s="443" t="s">
        <x:v>7867</x:v>
      </x:c>
      <x:c r="D634" s="276" t="s">
        <x:v>10339</x:v>
      </x:c>
      <x:c r="E634" s="241" t="s">
        <x:v>7867</x:v>
      </x:c>
      <x:c r="F634" s="240" t="s">
        <x:v>6097</x:v>
      </x:c>
      <x:c r="G634" s="240">
        <x:v>1</x:v>
      </x:c>
      <x:c r="H634" s="495" t="s">
        <x:v>10339</x:v>
      </x:c>
    </x:row>
    <x:row r="635" spans="3:8">
      <x:c r="C635" s="443" t="s">
        <x:v>7655</x:v>
      </x:c>
      <x:c r="D635" s="276" t="s">
        <x:v>10339</x:v>
      </x:c>
      <x:c r="E635" s="241" t="s">
        <x:v>7655</x:v>
      </x:c>
      <x:c r="F635" s="240" t="s">
        <x:v>6097</x:v>
      </x:c>
      <x:c r="G635" s="240">
        <x:v>1</x:v>
      </x:c>
      <x:c r="H635" s="495" t="s">
        <x:v>10339</x:v>
      </x:c>
    </x:row>
    <x:row r="636" spans="3:8">
      <x:c r="C636" s="443" t="s">
        <x:v>4577</x:v>
      </x:c>
      <x:c r="D636" s="276" t="s">
        <x:v>10339</x:v>
      </x:c>
      <x:c r="E636" s="241" t="s">
        <x:v>4577</x:v>
      </x:c>
      <x:c r="F636" s="240" t="s">
        <x:v>6097</x:v>
      </x:c>
      <x:c r="G636" s="240">
        <x:v>1</x:v>
      </x:c>
      <x:c r="H636" s="495" t="s">
        <x:v>6487</x:v>
      </x:c>
    </x:row>
    <x:row r="637" spans="3:8">
      <x:c r="C637" s="443" t="s">
        <x:v>8470</x:v>
      </x:c>
      <x:c r="D637" s="276" t="s">
        <x:v>6487</x:v>
      </x:c>
      <x:c r="E637" s="402" t="s">
        <x:v>8470</x:v>
      </x:c>
      <x:c r="F637" s="403" t="s">
        <x:v>4067</x:v>
      </x:c>
      <x:c r="G637" s="403">
        <x:v>1</x:v>
      </x:c>
      <x:c r="H637" s="495" t="s">
        <x:v>6487</x:v>
      </x:c>
    </x:row>
    <x:row r="638" spans="3:8">
      <x:c r="C638" s="443" t="s">
        <x:v>9151</x:v>
      </x:c>
      <x:c r="D638" s="276" t="s">
        <x:v>10339</x:v>
      </x:c>
      <x:c r="E638" s="402" t="s">
        <x:v>9151</x:v>
      </x:c>
      <x:c r="F638" s="403" t="s">
        <x:v>6089</x:v>
      </x:c>
      <x:c r="G638" s="403">
        <x:v>1</x:v>
      </x:c>
      <x:c r="H638" s="495" t="s">
        <x:v>10339</x:v>
      </x:c>
    </x:row>
    <x:row r="639" spans="3:8">
      <x:c r="C639" s="443" t="s">
        <x:v>4524</x:v>
      </x:c>
      <x:c r="D639" s="276" t="s">
        <x:v>6487</x:v>
      </x:c>
      <x:c r="E639" s="601" t="s">
        <x:v>4524</x:v>
      </x:c>
      <x:c r="F639" s="602" t="s">
        <x:v>4067</x:v>
      </x:c>
      <x:c r="G639" s="602">
        <x:v>1</x:v>
      </x:c>
      <x:c r="H639" s="495" t="s">
        <x:v>6487</x:v>
      </x:c>
    </x:row>
    <x:row r="640" spans="3:8">
      <x:c r="C640" s="443" t="s">
        <x:v>9095</x:v>
      </x:c>
      <x:c r="D640" s="276" t="s">
        <x:v>6487</x:v>
      </x:c>
      <x:c r="E640" s="241" t="s">
        <x:v>9095</x:v>
      </x:c>
      <x:c r="F640" s="240" t="s">
        <x:v>6089</x:v>
      </x:c>
      <x:c r="G640" s="240">
        <x:v>1</x:v>
      </x:c>
      <x:c r="H640" s="495" t="s">
        <x:v>6487</x:v>
      </x:c>
    </x:row>
    <x:row r="641" spans="1:8">
      <x:c r="A641" s="444">
        <x:v>45934</x:v>
      </x:c>
      <x:c r="B641" s="276" t="s">
        <x:v>10312</x:v>
      </x:c>
      <x:c r="C641" s="443" t="s">
        <x:v>4484</x:v>
      </x:c>
      <x:c r="D641" s="276" t="s">
        <x:v>10339</x:v>
      </x:c>
      <x:c r="E641" s="241" t="s">
        <x:v>4484</x:v>
      </x:c>
      <x:c r="F641" s="240" t="s">
        <x:v>6089</x:v>
      </x:c>
      <x:c r="G641" s="240">
        <x:v>1</x:v>
      </x:c>
      <x:c r="H641" s="495" t="s">
        <x:v>10339</x:v>
      </x:c>
    </x:row>
    <x:row r="642" spans="3:8">
      <x:c r="C642" s="443" t="s">
        <x:v>8375</x:v>
      </x:c>
      <x:c r="D642" s="276" t="s">
        <x:v>10339</x:v>
      </x:c>
      <x:c r="E642" s="396" t="s">
        <x:v>8375</x:v>
      </x:c>
      <x:c r="F642" s="397" t="s">
        <x:v>4007</x:v>
      </x:c>
      <x:c r="G642" s="397">
        <x:v>1</x:v>
      </x:c>
      <x:c r="H642" s="495" t="s">
        <x:v>10339</x:v>
      </x:c>
    </x:row>
    <x:row r="643" spans="3:8">
      <x:c r="C643" s="443" t="s">
        <x:v>12512</x:v>
      </x:c>
      <x:c r="D643" s="276" t="s">
        <x:v>6487</x:v>
      </x:c>
      <x:c r="E643" s="609" t="s">
        <x:v>12512</x:v>
      </x:c>
      <x:c r="F643" s="610" t="s">
        <x:v>4067</x:v>
      </x:c>
      <x:c r="G643" s="610">
        <x:v>1</x:v>
      </x:c>
      <x:c r="H643" s="495" t="s">
        <x:v>6487</x:v>
      </x:c>
    </x:row>
    <x:row r="644" spans="3:8">
      <x:c r="C644" s="443" t="s">
        <x:v>9051</x:v>
      </x:c>
      <x:c r="D644" s="276" t="s">
        <x:v>10339</x:v>
      </x:c>
      <x:c r="E644" s="241" t="s">
        <x:v>9051</x:v>
      </x:c>
      <x:c r="F644" s="240" t="s">
        <x:v>4067</x:v>
      </x:c>
      <x:c r="G644" s="240">
        <x:v>1</x:v>
      </x:c>
      <x:c r="H644" s="495" t="s">
        <x:v>10339</x:v>
      </x:c>
    </x:row>
    <x:row r="645" spans="3:8">
      <x:c r="C645" s="443" t="s">
        <x:v>9138</x:v>
      </x:c>
      <x:c r="D645" s="276" t="s">
        <x:v>6487</x:v>
      </x:c>
      <x:c r="E645" s="241" t="s">
        <x:v>9138</x:v>
      </x:c>
      <x:c r="F645" s="240" t="s">
        <x:v>4067</x:v>
      </x:c>
      <x:c r="G645" s="240">
        <x:v>1</x:v>
      </x:c>
      <x:c r="H645" s="495" t="s">
        <x:v>6487</x:v>
      </x:c>
    </x:row>
    <x:row r="646" spans="3:8">
      <x:c r="C646" s="443" t="s">
        <x:v>4469</x:v>
      </x:c>
      <x:c r="D646" s="276" t="s">
        <x:v>10339</x:v>
      </x:c>
      <x:c r="E646" s="241" t="s">
        <x:v>4469</x:v>
      </x:c>
      <x:c r="F646" s="240" t="s">
        <x:v>6097</x:v>
      </x:c>
      <x:c r="G646" s="240">
        <x:v>1</x:v>
      </x:c>
      <x:c r="H646" s="495" t="s">
        <x:v>10339</x:v>
      </x:c>
    </x:row>
    <x:row r="647" spans="3:8">
      <x:c r="C647" s="443" t="s">
        <x:v>9243</x:v>
      </x:c>
      <x:c r="D647" s="276" t="s">
        <x:v>10339</x:v>
      </x:c>
      <x:c r="E647" s="241" t="s">
        <x:v>9243</x:v>
      </x:c>
      <x:c r="F647" s="240" t="s">
        <x:v>4067</x:v>
      </x:c>
      <x:c r="G647" s="240">
        <x:v>1</x:v>
      </x:c>
      <x:c r="H647" s="495" t="s">
        <x:v>10339</x:v>
      </x:c>
    </x:row>
    <x:row r="648" spans="3:8">
      <x:c r="C648" s="443" t="s">
        <x:v>8113</x:v>
      </x:c>
      <x:c r="D648" s="276" t="s">
        <x:v>6487</x:v>
      </x:c>
      <x:c r="E648" s="283" t="s">
        <x:v>8113</x:v>
      </x:c>
      <x:c r="F648" s="284" t="s">
        <x:v>4067</x:v>
      </x:c>
      <x:c r="G648" s="284">
        <x:v>1</x:v>
      </x:c>
      <x:c r="H648" s="495" t="s">
        <x:v>6487</x:v>
      </x:c>
    </x:row>
    <x:row r="649" spans="3:8">
      <x:c r="C649" s="443" t="s">
        <x:v>12338</x:v>
      </x:c>
      <x:c r="D649" s="276" t="s">
        <x:v>6487</x:v>
      </x:c>
      <x:c r="E649" s="283" t="s">
        <x:v>12338</x:v>
      </x:c>
      <x:c r="F649" s="284" t="s">
        <x:v>4067</x:v>
      </x:c>
      <x:c r="G649" s="284">
        <x:v>1</x:v>
      </x:c>
      <x:c r="H649" s="495" t="s">
        <x:v>6487</x:v>
      </x:c>
    </x:row>
    <x:row r="650" spans="3:8">
      <x:c r="C650" s="443" t="s">
        <x:v>4444</x:v>
      </x:c>
      <x:c r="D650" s="276" t="s">
        <x:v>10339</x:v>
      </x:c>
      <x:c r="E650" s="373" t="s">
        <x:v>4444</x:v>
      </x:c>
      <x:c r="F650" s="374" t="s">
        <x:v>4067</x:v>
      </x:c>
      <x:c r="G650" s="374">
        <x:v>1</x:v>
      </x:c>
      <x:c r="H650" s="495" t="s">
        <x:v>10339</x:v>
      </x:c>
    </x:row>
    <x:row r="651" spans="3:8">
      <x:c r="C651" s="443" t="s">
        <x:v>4371</x:v>
      </x:c>
      <x:c r="D651" s="276" t="s">
        <x:v>10339</x:v>
      </x:c>
      <x:c r="E651" s="605" t="s">
        <x:v>4371</x:v>
      </x:c>
      <x:c r="F651" s="606" t="s">
        <x:v>6089</x:v>
      </x:c>
      <x:c r="G651" s="606">
        <x:v>1</x:v>
      </x:c>
      <x:c r="H651" s="495" t="s">
        <x:v>10339</x:v>
      </x:c>
    </x:row>
    <x:row r="652" spans="3:8">
      <x:c r="C652" s="443" t="s">
        <x:v>6267</x:v>
      </x:c>
      <x:c r="D652" s="276" t="s">
        <x:v>6487</x:v>
      </x:c>
      <x:c r="E652" s="396" t="s">
        <x:v>6267</x:v>
      </x:c>
      <x:c r="F652" s="397" t="s">
        <x:v>4067</x:v>
      </x:c>
      <x:c r="G652" s="397">
        <x:v>2</x:v>
      </x:c>
      <x:c r="H652" s="495" t="s">
        <x:v>6487</x:v>
      </x:c>
    </x:row>
    <x:row r="653" spans="3:8">
      <x:c r="C653" s="443" t="s">
        <x:v>6236</x:v>
      </x:c>
      <x:c r="D653" s="276" t="s">
        <x:v>10339</x:v>
      </x:c>
      <x:c r="E653" s="241" t="s">
        <x:v>6236</x:v>
      </x:c>
      <x:c r="F653" s="240" t="s">
        <x:v>4067</x:v>
      </x:c>
      <x:c r="G653" s="240">
        <x:v>1</x:v>
      </x:c>
      <x:c r="H653" s="495" t="s">
        <x:v>10339</x:v>
      </x:c>
    </x:row>
    <x:row r="654" spans="5:9">
      <x:c r="E654" s="241" t="s">
        <x:v>5813</x:v>
      </x:c>
      <x:c r="F654" s="240" t="s">
        <x:v>4027</x:v>
      </x:c>
      <x:c r="G654" s="240">
        <x:v>1</x:v>
      </x:c>
      <x:c r="H654" s="495" t="s">
        <x:v>10339</x:v>
      </x:c>
      <x:c r="I654" s="177" t="s">
        <x:v>3047</x:v>
      </x:c>
    </x:row>
    <x:row r="655" spans="1:8">
      <x:c r="A655" s="444">
        <x:v>45935</x:v>
      </x:c>
      <x:c r="B655" s="276" t="s">
        <x:v>10367</x:v>
      </x:c>
      <x:c r="C655" s="443" t="s">
        <x:v>9123</x:v>
      </x:c>
      <x:c r="D655" s="276" t="s">
        <x:v>6487</x:v>
      </x:c>
      <x:c r="E655" s="605" t="s">
        <x:v>9123</x:v>
      </x:c>
      <x:c r="F655" s="606" t="s">
        <x:v>6089</x:v>
      </x:c>
      <x:c r="G655" s="606">
        <x:v>1</x:v>
      </x:c>
      <x:c r="H655" s="495" t="s">
        <x:v>6487</x:v>
      </x:c>
    </x:row>
    <x:row r="656" spans="3:8">
      <x:c r="C656" s="443" t="s">
        <x:v>9289</x:v>
      </x:c>
      <x:c r="D656" s="276" t="s">
        <x:v>6487</x:v>
      </x:c>
      <x:c r="E656" s="605" t="s">
        <x:v>9289</x:v>
      </x:c>
      <x:c r="F656" s="606" t="s">
        <x:v>6097</x:v>
      </x:c>
      <x:c r="G656" s="606">
        <x:v>1</x:v>
      </x:c>
      <x:c r="H656" s="495" t="s">
        <x:v>6487</x:v>
      </x:c>
    </x:row>
    <x:row r="657" spans="3:8">
      <x:c r="C657" s="443" t="s">
        <x:v>1956</x:v>
      </x:c>
      <x:c r="D657" s="276" t="s">
        <x:v>6487</x:v>
      </x:c>
      <x:c r="E657" s="280" t="s">
        <x:v>1956</x:v>
      </x:c>
      <x:c r="F657" s="281" t="s">
        <x:v>6089</x:v>
      </x:c>
      <x:c r="G657" s="281">
        <x:v>1</x:v>
      </x:c>
      <x:c r="H657" s="495" t="s">
        <x:v>6487</x:v>
      </x:c>
    </x:row>
    <x:row r="658" spans="3:8">
      <x:c r="C658" s="443" t="s">
        <x:v>8930</x:v>
      </x:c>
      <x:c r="D658" s="276" t="s">
        <x:v>10339</x:v>
      </x:c>
      <x:c r="E658" s="402" t="s">
        <x:v>8930</x:v>
      </x:c>
      <x:c r="F658" s="403" t="s">
        <x:v>4061</x:v>
      </x:c>
      <x:c r="G658" s="403">
        <x:v>1</x:v>
      </x:c>
      <x:c r="H658" s="495" t="s">
        <x:v>10339</x:v>
      </x:c>
    </x:row>
    <x:row r="659" spans="3:8">
      <x:c r="C659" s="443" t="s">
        <x:v>2018</x:v>
      </x:c>
      <x:c r="D659" s="276" t="s">
        <x:v>10339</x:v>
      </x:c>
      <x:c r="E659" s="241" t="s">
        <x:v>2018</x:v>
      </x:c>
      <x:c r="F659" s="240" t="s">
        <x:v>4067</x:v>
      </x:c>
      <x:c r="G659" s="240">
        <x:v>1</x:v>
      </x:c>
      <x:c r="H659" s="495" t="s">
        <x:v>10339</x:v>
      </x:c>
    </x:row>
    <x:row r="660" spans="1:8">
      <x:c r="A660" s="444">
        <x:v>45936</x:v>
      </x:c>
      <x:c r="B660" s="276" t="s">
        <x:v>10315</x:v>
      </x:c>
      <x:c r="C660" s="443" t="s">
        <x:v>12189</x:v>
      </x:c>
      <x:c r="D660" s="276" t="s">
        <x:v>6487</x:v>
      </x:c>
      <x:c r="E660" s="408" t="s">
        <x:v>12189</x:v>
      </x:c>
      <x:c r="F660" s="409" t="s">
        <x:v>4067</x:v>
      </x:c>
      <x:c r="G660" s="409">
        <x:v>1</x:v>
      </x:c>
      <x:c r="H660" s="495" t="s">
        <x:v>6487</x:v>
      </x:c>
    </x:row>
    <x:row r="661" spans="1:8">
      <x:c r="A661" s="444">
        <x:v>45937</x:v>
      </x:c>
      <x:c r="B661" s="276" t="s">
        <x:v>10377</x:v>
      </x:c>
      <x:c r="C661" s="443" t="s">
        <x:v>5691</x:v>
      </x:c>
      <x:c r="D661" s="276" t="s">
        <x:v>10339</x:v>
      </x:c>
      <x:c r="E661" s="408" t="s">
        <x:v>5691</x:v>
      </x:c>
      <x:c r="F661" s="409" t="s">
        <x:v>4067</x:v>
      </x:c>
      <x:c r="G661" s="409">
        <x:v>1</x:v>
      </x:c>
      <x:c r="H661" s="495" t="s">
        <x:v>10339</x:v>
      </x:c>
    </x:row>
    <x:row r="662" spans="3:8">
      <x:c r="C662" s="443" t="s">
        <x:v>9138</x:v>
      </x:c>
      <x:c r="D662" s="276" t="s">
        <x:v>10339</x:v>
      </x:c>
      <x:c r="E662" s="241" t="s">
        <x:v>9138</x:v>
      </x:c>
      <x:c r="F662" s="240" t="s">
        <x:v>4067</x:v>
      </x:c>
      <x:c r="G662" s="240">
        <x:v>1</x:v>
      </x:c>
      <x:c r="H662" s="495" t="s">
        <x:v>10339</x:v>
      </x:c>
    </x:row>
    <x:row r="663" spans="3:8">
      <x:c r="C663" s="443" t="s">
        <x:v>2470</x:v>
      </x:c>
      <x:c r="D663" s="276" t="s">
        <x:v>10339</x:v>
      </x:c>
      <x:c r="E663" s="283" t="s">
        <x:v>2470</x:v>
      </x:c>
      <x:c r="F663" s="284" t="s">
        <x:v>4067</x:v>
      </x:c>
      <x:c r="G663" s="284">
        <x:v>1</x:v>
      </x:c>
      <x:c r="H663" s="495" t="s">
        <x:v>10339</x:v>
      </x:c>
    </x:row>
    <x:row r="664" spans="5:9">
      <x:c r="E664" s="241" t="s">
        <x:v>8098</x:v>
      </x:c>
      <x:c r="F664" s="240" t="s">
        <x:v>4067</x:v>
      </x:c>
      <x:c r="G664" s="240">
        <x:v>1</x:v>
      </x:c>
      <x:c r="H664" s="495" t="s">
        <x:v>10339</x:v>
      </x:c>
      <x:c r="I664" s="176" t="s">
        <x:v>3047</x:v>
      </x:c>
    </x:row>
    <x:row r="665" spans="1:8">
      <x:c r="A665" s="444">
        <x:v>45938</x:v>
      </x:c>
      <x:c r="B665" s="276" t="s">
        <x:v>10352</x:v>
      </x:c>
      <x:c r="C665" s="443" t="s">
        <x:v>8462</x:v>
      </x:c>
      <x:c r="D665" s="276" t="s">
        <x:v>10339</x:v>
      </x:c>
      <x:c r="E665" s="241" t="s">
        <x:v>8462</x:v>
      </x:c>
      <x:c r="F665" s="240" t="s">
        <x:v>4061</x:v>
      </x:c>
      <x:c r="G665" s="240">
        <x:v>1</x:v>
      </x:c>
      <x:c r="H665" s="495" t="s">
        <x:v>10339</x:v>
      </x:c>
    </x:row>
    <x:row r="666" spans="3:8">
      <x:c r="C666" s="443" t="s">
        <x:v>8422</x:v>
      </x:c>
      <x:c r="D666" s="276" t="s">
        <x:v>6487</x:v>
      </x:c>
      <x:c r="E666" s="408" t="s">
        <x:v>8422</x:v>
      </x:c>
      <x:c r="F666" s="409" t="s">
        <x:v>4007</x:v>
      </x:c>
      <x:c r="G666" s="409">
        <x:v>1</x:v>
      </x:c>
      <x:c r="H666" s="495" t="s">
        <x:v>6487</x:v>
      </x:c>
    </x:row>
    <x:row r="667" spans="1:8">
      <x:c r="A667" s="444">
        <x:v>45939</x:v>
      </x:c>
      <x:c r="B667" s="276" t="s">
        <x:v>10335</x:v>
      </x:c>
      <x:c r="C667" s="443" t="s">
        <x:v>6268</x:v>
      </x:c>
      <x:c r="D667" s="276" t="s">
        <x:v>10339</x:v>
      </x:c>
      <x:c r="E667" s="241" t="s">
        <x:v>6268</x:v>
      </x:c>
      <x:c r="F667" s="240" t="s">
        <x:v>4027</x:v>
      </x:c>
      <x:c r="G667" s="240">
        <x:v>1</x:v>
      </x:c>
      <x:c r="H667" s="495" t="s">
        <x:v>10339</x:v>
      </x:c>
    </x:row>
    <x:row r="668" spans="1:8">
      <x:c r="A668" s="444">
        <x:v>45940</x:v>
      </x:c>
      <x:c r="B668" s="276" t="s">
        <x:v>10292</x:v>
      </x:c>
      <x:c r="C668" s="443" t="s">
        <x:v>12234</x:v>
      </x:c>
      <x:c r="D668" s="276" t="s">
        <x:v>10339</x:v>
      </x:c>
      <x:c r="E668" s="304" t="s">
        <x:v>12234</x:v>
      </x:c>
      <x:c r="F668" s="305" t="s">
        <x:v>6097</x:v>
      </x:c>
      <x:c r="G668" s="305">
        <x:v>1</x:v>
      </x:c>
      <x:c r="H668" s="495" t="s">
        <x:v>10339</x:v>
      </x:c>
    </x:row>
    <x:row r="669" spans="3:8">
      <x:c r="C669" s="443" t="s">
        <x:v>2121</x:v>
      </x:c>
      <x:c r="D669" s="276" t="s">
        <x:v>10339</x:v>
      </x:c>
      <x:c r="E669" s="241" t="s">
        <x:v>2121</x:v>
      </x:c>
      <x:c r="F669" s="240" t="s">
        <x:v>4067</x:v>
      </x:c>
      <x:c r="G669" s="240">
        <x:v>1</x:v>
      </x:c>
      <x:c r="H669" s="495" t="s">
        <x:v>10339</x:v>
      </x:c>
    </x:row>
    <x:row r="670" spans="3:8">
      <x:c r="C670" s="443" t="s">
        <x:v>9203</x:v>
      </x:c>
      <x:c r="D670" s="276" t="s">
        <x:v>6487</x:v>
      </x:c>
      <x:c r="E670" s="241" t="s">
        <x:v>9203</x:v>
      </x:c>
      <x:c r="F670" s="240" t="s">
        <x:v>4007</x:v>
      </x:c>
      <x:c r="G670" s="240">
        <x:v>1</x:v>
      </x:c>
      <x:c r="H670" s="495" t="s">
        <x:v>6487</x:v>
      </x:c>
    </x:row>
    <x:row r="671" spans="3:8">
      <x:c r="C671" s="443" t="s">
        <x:v>4414</x:v>
      </x:c>
      <x:c r="D671" s="276" t="s">
        <x:v>10339</x:v>
      </x:c>
      <x:c r="E671" s="408" t="s">
        <x:v>4414</x:v>
      </x:c>
      <x:c r="F671" s="409" t="s">
        <x:v>4007</x:v>
      </x:c>
      <x:c r="G671" s="409">
        <x:v>1</x:v>
      </x:c>
      <x:c r="H671" s="495" t="s">
        <x:v>10339</x:v>
      </x:c>
    </x:row>
    <x:row r="672" spans="3:8">
      <x:c r="C672" s="443" t="s">
        <x:v>4391</x:v>
      </x:c>
      <x:c r="D672" s="276" t="s">
        <x:v>10339</x:v>
      </x:c>
      <x:c r="E672" s="408" t="s">
        <x:v>4391</x:v>
      </x:c>
      <x:c r="F672" s="409" t="s">
        <x:v>6089</x:v>
      </x:c>
      <x:c r="G672" s="409">
        <x:v>1</x:v>
      </x:c>
      <x:c r="H672" s="495" t="s">
        <x:v>10339</x:v>
      </x:c>
    </x:row>
    <x:row r="673" spans="3:8">
      <x:c r="C673" s="443" t="s">
        <x:v>7478</x:v>
      </x:c>
      <x:c r="D673" s="276" t="s">
        <x:v>10339</x:v>
      </x:c>
      <x:c r="E673" s="241" t="s">
        <x:v>7478</x:v>
      </x:c>
      <x:c r="F673" s="240" t="s">
        <x:v>4027</x:v>
      </x:c>
      <x:c r="G673" s="240">
        <x:v>1</x:v>
      </x:c>
      <x:c r="H673" s="495" t="s">
        <x:v>10339</x:v>
      </x:c>
    </x:row>
    <x:row r="674" spans="3:8">
      <x:c r="C674" s="443" t="s">
        <x:v>5653</x:v>
      </x:c>
      <x:c r="D674" s="276" t="s">
        <x:v>6487</x:v>
      </x:c>
      <x:c r="E674" s="241" t="s">
        <x:v>5653</x:v>
      </x:c>
      <x:c r="F674" s="240" t="s">
        <x:v>4027</x:v>
      </x:c>
      <x:c r="G674" s="240">
        <x:v>2</x:v>
      </x:c>
      <x:c r="H674" s="495" t="s">
        <x:v>6487</x:v>
      </x:c>
    </x:row>
    <x:row r="675" spans="3:8">
      <x:c r="C675" s="443" t="s">
        <x:v>5900</x:v>
      </x:c>
      <x:c r="D675" s="276" t="s">
        <x:v>10339</x:v>
      </x:c>
      <x:c r="E675" s="241" t="s">
        <x:v>5900</x:v>
      </x:c>
      <x:c r="F675" s="240" t="s">
        <x:v>4027</x:v>
      </x:c>
      <x:c r="G675" s="240">
        <x:v>1</x:v>
      </x:c>
      <x:c r="H675" s="495" t="s">
        <x:v>10339</x:v>
      </x:c>
    </x:row>
    <x:row r="676" spans="3:8">
      <x:c r="C676" s="443" t="s">
        <x:v>12340</x:v>
      </x:c>
      <x:c r="D676" s="276" t="s">
        <x:v>10339</x:v>
      </x:c>
      <x:c r="E676" s="241" t="s">
        <x:v>12340</x:v>
      </x:c>
      <x:c r="F676" s="240" t="s">
        <x:v>4067</x:v>
      </x:c>
      <x:c r="G676" s="240">
        <x:v>1</x:v>
      </x:c>
      <x:c r="H676" s="495" t="s">
        <x:v>10339</x:v>
      </x:c>
    </x:row>
    <x:row r="677" spans="1:8">
      <x:c r="A677" s="444">
        <x:v>45941</x:v>
      </x:c>
      <x:c r="B677" s="276" t="s">
        <x:v>10312</x:v>
      </x:c>
      <x:c r="C677" s="443" t="s">
        <x:v>6109</x:v>
      </x:c>
      <x:c r="D677" s="276" t="s">
        <x:v>6487</x:v>
      </x:c>
      <x:c r="E677" s="241" t="s">
        <x:v>6109</x:v>
      </x:c>
      <x:c r="F677" s="240" t="s">
        <x:v>4007</x:v>
      </x:c>
      <x:c r="G677" s="240">
        <x:v>2</x:v>
      </x:c>
      <x:c r="H677" s="495" t="s">
        <x:v>6487</x:v>
      </x:c>
    </x:row>
    <x:row r="678" spans="3:8">
      <x:c r="C678" s="443" t="s">
        <x:v>9239</x:v>
      </x:c>
      <x:c r="D678" s="276" t="s">
        <x:v>6487</x:v>
      </x:c>
      <x:c r="E678" s="241" t="s">
        <x:v>9239</x:v>
      </x:c>
      <x:c r="F678" s="240" t="s">
        <x:v>4027</x:v>
      </x:c>
      <x:c r="G678" s="240">
        <x:v>1</x:v>
      </x:c>
      <x:c r="H678" s="495" t="s">
        <x:v>6487</x:v>
      </x:c>
    </x:row>
    <x:row r="679" spans="3:8">
      <x:c r="C679" s="443" t="s">
        <x:v>8522</x:v>
      </x:c>
      <x:c r="D679" s="276" t="s">
        <x:v>6487</x:v>
      </x:c>
      <x:c r="E679" s="241" t="s">
        <x:v>8522</x:v>
      </x:c>
      <x:c r="F679" s="240" t="s">
        <x:v>6089</x:v>
      </x:c>
      <x:c r="G679" s="240">
        <x:v>1</x:v>
      </x:c>
      <x:c r="H679" s="495" t="s">
        <x:v>6487</x:v>
      </x:c>
    </x:row>
    <x:row r="680" spans="1:8">
      <x:c r="A680" s="444">
        <x:v>45942</x:v>
      </x:c>
      <x:c r="B680" s="276" t="s">
        <x:v>10367</x:v>
      </x:c>
      <x:c r="C680" s="443" t="s">
        <x:v>8387</x:v>
      </x:c>
      <x:c r="D680" s="276" t="s">
        <x:v>10339</x:v>
      </x:c>
      <x:c r="E680" s="241" t="s">
        <x:v>8387</x:v>
      </x:c>
      <x:c r="F680" s="240" t="s">
        <x:v>4067</x:v>
      </x:c>
      <x:c r="G680" s="240">
        <x:v>1</x:v>
      </x:c>
      <x:c r="H680" s="495" t="s">
        <x:v>10339</x:v>
      </x:c>
    </x:row>
    <x:row r="681" spans="3:8">
      <x:c r="C681" s="443" t="s">
        <x:v>9267</x:v>
      </x:c>
      <x:c r="D681" s="276" t="s">
        <x:v>10339</x:v>
      </x:c>
      <x:c r="E681" s="241" t="s">
        <x:v>9267</x:v>
      </x:c>
      <x:c r="F681" s="240" t="s">
        <x:v>6097</x:v>
      </x:c>
      <x:c r="G681" s="240">
        <x:v>1</x:v>
      </x:c>
      <x:c r="H681" s="495" t="s">
        <x:v>10339</x:v>
      </x:c>
    </x:row>
    <x:row r="682" spans="3:8">
      <x:c r="C682" s="443" t="s">
        <x:v>9220</x:v>
      </x:c>
      <x:c r="D682" s="276" t="s">
        <x:v>10339</x:v>
      </x:c>
      <x:c r="E682" s="300" t="s">
        <x:v>9220</x:v>
      </x:c>
      <x:c r="F682" s="301" t="s">
        <x:v>6089</x:v>
      </x:c>
      <x:c r="G682" s="301">
        <x:v>1</x:v>
      </x:c>
      <x:c r="H682" s="495" t="s">
        <x:v>10339</x:v>
      </x:c>
    </x:row>
    <x:row r="683" spans="3:8">
      <x:c r="C683" s="443" t="s">
        <x:v>4406</x:v>
      </x:c>
      <x:c r="D683" s="276" t="s">
        <x:v>10339</x:v>
      </x:c>
      <x:c r="E683" s="241" t="s">
        <x:v>4406</x:v>
      </x:c>
      <x:c r="F683" s="240" t="s">
        <x:v>4067</x:v>
      </x:c>
      <x:c r="G683" s="240">
        <x:v>1</x:v>
      </x:c>
      <x:c r="H683" s="495" t="s">
        <x:v>10339</x:v>
      </x:c>
    </x:row>
    <x:row r="684" spans="3:8">
      <x:c r="C684" s="443" t="s">
        <x:v>6029</x:v>
      </x:c>
      <x:c r="D684" s="276" t="s">
        <x:v>6487</x:v>
      </x:c>
      <x:c r="E684" s="241" t="s">
        <x:v>6029</x:v>
      </x:c>
      <x:c r="F684" s="240" t="s">
        <x:v>4027</x:v>
      </x:c>
      <x:c r="G684" s="240">
        <x:v>1</x:v>
      </x:c>
      <x:c r="H684" s="495" t="s">
        <x:v>6487</x:v>
      </x:c>
    </x:row>
    <x:row r="685" spans="3:8">
      <x:c r="C685" s="443" t="s">
        <x:v>8537</x:v>
      </x:c>
      <x:c r="D685" s="276" t="s">
        <x:v>10339</x:v>
      </x:c>
      <x:c r="E685" s="283" t="s">
        <x:v>8537</x:v>
      </x:c>
      <x:c r="F685" s="284" t="s">
        <x:v>6089</x:v>
      </x:c>
      <x:c r="G685" s="284">
        <x:v>1</x:v>
      </x:c>
      <x:c r="H685" s="495" t="s">
        <x:v>10339</x:v>
      </x:c>
    </x:row>
    <x:row r="686" spans="1:8">
      <x:c r="A686" s="444">
        <x:v>45943</x:v>
      </x:c>
      <x:c r="B686" s="276" t="s">
        <x:v>10315</x:v>
      </x:c>
      <x:c r="C686" s="443" t="s">
        <x:v>8405</x:v>
      </x:c>
      <x:c r="D686" s="276" t="s">
        <x:v>10339</x:v>
      </x:c>
      <x:c r="E686" s="241" t="s">
        <x:v>8405</x:v>
      </x:c>
      <x:c r="F686" s="240" t="s">
        <x:v>6089</x:v>
      </x:c>
      <x:c r="G686" s="240">
        <x:v>1</x:v>
      </x:c>
      <x:c r="H686" s="495" t="s">
        <x:v>10339</x:v>
      </x:c>
    </x:row>
    <x:row r="687" spans="3:8">
      <x:c r="C687" s="443" t="s">
        <x:v>1975</x:v>
      </x:c>
      <x:c r="D687" s="276" t="s">
        <x:v>6487</x:v>
      </x:c>
      <x:c r="E687" s="402" t="s">
        <x:v>1975</x:v>
      </x:c>
      <x:c r="F687" s="403" t="s">
        <x:v>4067</x:v>
      </x:c>
      <x:c r="G687" s="403">
        <x:v>1</x:v>
      </x:c>
      <x:c r="H687" s="495" t="s">
        <x:v>6487</x:v>
      </x:c>
    </x:row>
    <x:row r="688" spans="1:8">
      <x:c r="A688" s="444">
        <x:v>45944</x:v>
      </x:c>
      <x:c r="B688" s="276" t="s">
        <x:v>10377</x:v>
      </x:c>
      <x:c r="C688" s="443" t="s">
        <x:v>6142</x:v>
      </x:c>
      <x:c r="D688" s="276" t="s">
        <x:v>6487</x:v>
      </x:c>
      <x:c r="E688" s="241" t="s">
        <x:v>6142</x:v>
      </x:c>
      <x:c r="F688" s="240" t="s">
        <x:v>4027</x:v>
      </x:c>
      <x:c r="G688" s="240">
        <x:v>1</x:v>
      </x:c>
      <x:c r="H688" s="495" t="s">
        <x:v>6487</x:v>
      </x:c>
    </x:row>
    <x:row r="689" spans="3:8">
      <x:c r="C689" s="443" t="s">
        <x:v>1956</x:v>
      </x:c>
      <x:c r="D689" s="276" t="s">
        <x:v>10339</x:v>
      </x:c>
      <x:c r="E689" s="280" t="s">
        <x:v>1956</x:v>
      </x:c>
      <x:c r="F689" s="281" t="s">
        <x:v>6089</x:v>
      </x:c>
      <x:c r="G689" s="281">
        <x:v>1</x:v>
      </x:c>
      <x:c r="H689" s="495" t="s">
        <x:v>10339</x:v>
      </x:c>
    </x:row>
    <x:row r="690" spans="3:8">
      <x:c r="C690" s="443" t="s">
        <x:v>8522</x:v>
      </x:c>
      <x:c r="D690" s="276" t="s">
        <x:v>10339</x:v>
      </x:c>
      <x:c r="E690" s="241" t="s">
        <x:v>8522</x:v>
      </x:c>
      <x:c r="F690" s="240" t="s">
        <x:v>6089</x:v>
      </x:c>
      <x:c r="G690" s="240">
        <x:v>1</x:v>
      </x:c>
      <x:c r="H690" s="495" t="s">
        <x:v>10339</x:v>
      </x:c>
    </x:row>
    <x:row r="691" spans="3:8">
      <x:c r="C691" s="443" t="s">
        <x:v>12563</x:v>
      </x:c>
      <x:c r="D691" s="276" t="s">
        <x:v>6487</x:v>
      </x:c>
      <x:c r="E691" s="408" t="s">
        <x:v>12563</x:v>
      </x:c>
      <x:c r="F691" s="409" t="s">
        <x:v>4067</x:v>
      </x:c>
      <x:c r="G691" s="409">
        <x:v>1</x:v>
      </x:c>
      <x:c r="H691" s="495" t="s">
        <x:v>6487</x:v>
      </x:c>
    </x:row>
    <x:row r="692" spans="3:8">
      <x:c r="C692" s="443" t="s">
        <x:v>6086</x:v>
      </x:c>
      <x:c r="D692" s="276" t="s">
        <x:v>10339</x:v>
      </x:c>
      <x:c r="E692" s="241" t="s">
        <x:v>6086</x:v>
      </x:c>
      <x:c r="F692" s="240" t="s">
        <x:v>4007</x:v>
      </x:c>
      <x:c r="G692" s="240">
        <x:v>1</x:v>
      </x:c>
      <x:c r="H692" s="495" t="s">
        <x:v>6487</x:v>
      </x:c>
    </x:row>
    <x:row r="693" spans="1:8">
      <x:c r="A693" s="444">
        <x:v>45945</x:v>
      </x:c>
      <x:c r="B693" s="276" t="s">
        <x:v>10352</x:v>
      </x:c>
      <x:c r="C693" s="443" t="s">
        <x:v>9226</x:v>
      </x:c>
      <x:c r="D693" s="276" t="s">
        <x:v>6487</x:v>
      </x:c>
      <x:c r="E693" s="241" t="s">
        <x:v>9226</x:v>
      </x:c>
      <x:c r="F693" s="240" t="s">
        <x:v>6097</x:v>
      </x:c>
      <x:c r="G693" s="240">
        <x:v>1</x:v>
      </x:c>
      <x:c r="H693" s="495" t="s">
        <x:v>6487</x:v>
      </x:c>
    </x:row>
    <x:row r="694" spans="3:8">
      <x:c r="C694" s="443" t="s">
        <x:v>6304</x:v>
      </x:c>
      <x:c r="D694" s="276" t="s">
        <x:v>6487</x:v>
      </x:c>
      <x:c r="E694" s="408" t="s">
        <x:v>6304</x:v>
      </x:c>
      <x:c r="F694" s="409" t="s">
        <x:v>4027</x:v>
      </x:c>
      <x:c r="G694" s="409">
        <x:v>1</x:v>
      </x:c>
      <x:c r="H694" s="495" t="s">
        <x:v>6487</x:v>
      </x:c>
    </x:row>
    <x:row r="695" spans="1:8">
      <x:c r="A695" s="444">
        <x:v>45946</x:v>
      </x:c>
      <x:c r="B695" s="276" t="s">
        <x:v>10335</x:v>
      </x:c>
      <x:c r="C695" s="443" t="s">
        <x:v>6267</x:v>
      </x:c>
      <x:c r="D695" s="276" t="s">
        <x:v>10339</x:v>
      </x:c>
      <x:c r="E695" s="241" t="s">
        <x:v>6267</x:v>
      </x:c>
      <x:c r="F695" s="240" t="s">
        <x:v>4067</x:v>
      </x:c>
      <x:c r="G695" s="240">
        <x:v>1</x:v>
      </x:c>
      <x:c r="H695" s="495" t="s">
        <x:v>10339</x:v>
      </x:c>
    </x:row>
    <x:row r="696" spans="3:8">
      <x:c r="C696" s="443" t="s">
        <x:v>2344</x:v>
      </x:c>
      <x:c r="D696" s="276" t="s">
        <x:v>6487</x:v>
      </x:c>
      <x:c r="E696" s="402" t="s">
        <x:v>2344</x:v>
      </x:c>
      <x:c r="F696" s="403" t="s">
        <x:v>4007</x:v>
      </x:c>
      <x:c r="G696" s="403">
        <x:v>1</x:v>
      </x:c>
      <x:c r="H696" s="495" t="s">
        <x:v>6487</x:v>
      </x:c>
    </x:row>
    <x:row r="697" spans="1:8">
      <x:c r="A697" s="444">
        <x:v>45947</x:v>
      </x:c>
      <x:c r="B697" s="276" t="s">
        <x:v>10292</x:v>
      </x:c>
      <x:c r="C697" s="443" t="s">
        <x:v>9257</x:v>
      </x:c>
      <x:c r="D697" s="276" t="s">
        <x:v>10339</x:v>
      </x:c>
      <x:c r="E697" s="402" t="s">
        <x:v>9257</x:v>
      </x:c>
      <x:c r="F697" s="403" t="s">
        <x:v>6089</x:v>
      </x:c>
      <x:c r="G697" s="403">
        <x:v>1</x:v>
      </x:c>
      <x:c r="H697" s="495" t="s">
        <x:v>10339</x:v>
      </x:c>
    </x:row>
    <x:row r="698" spans="3:8">
      <x:c r="C698" s="443" t="s">
        <x:v>4384</x:v>
      </x:c>
      <x:c r="D698" s="276" t="s">
        <x:v>6487</x:v>
      </x:c>
      <x:c r="E698" s="241" t="s">
        <x:v>4384</x:v>
      </x:c>
      <x:c r="F698" s="240" t="s">
        <x:v>4067</x:v>
      </x:c>
      <x:c r="G698" s="240">
        <x:v>1</x:v>
      </x:c>
      <x:c r="H698" s="495" t="s">
        <x:v>6487</x:v>
      </x:c>
    </x:row>
    <x:row r="699" spans="3:8">
      <x:c r="C699" s="443" t="s">
        <x:v>2344</x:v>
      </x:c>
      <x:c r="D699" s="276" t="s">
        <x:v>10339</x:v>
      </x:c>
      <x:c r="E699" s="408" t="s">
        <x:v>2344</x:v>
      </x:c>
      <x:c r="F699" s="409" t="s">
        <x:v>4007</x:v>
      </x:c>
      <x:c r="G699" s="409">
        <x:v>1</x:v>
      </x:c>
      <x:c r="H699" s="495" t="s">
        <x:v>10339</x:v>
      </x:c>
    </x:row>
    <x:row r="700" spans="3:8">
      <x:c r="C700" s="443" t="s">
        <x:v>2381</x:v>
      </x:c>
      <x:c r="D700" s="276" t="s">
        <x:v>10339</x:v>
      </x:c>
      <x:c r="E700" s="241" t="s">
        <x:v>2381</x:v>
      </x:c>
      <x:c r="F700" s="240" t="s">
        <x:v>4067</x:v>
      </x:c>
      <x:c r="G700" s="240">
        <x:v>1</x:v>
      </x:c>
      <x:c r="H700" s="495" t="s">
        <x:v>10339</x:v>
      </x:c>
    </x:row>
    <x:row r="701" spans="3:8">
      <x:c r="C701" s="443" t="s">
        <x:v>5998</x:v>
      </x:c>
      <x:c r="D701" s="276" t="s">
        <x:v>6487</x:v>
      </x:c>
      <x:c r="E701" s="241" t="s">
        <x:v>5998</x:v>
      </x:c>
      <x:c r="F701" s="240" t="s">
        <x:v>4067</x:v>
      </x:c>
      <x:c r="G701" s="240">
        <x:v>1</x:v>
      </x:c>
      <x:c r="H701" s="495" t="s">
        <x:v>6487</x:v>
      </x:c>
    </x:row>
    <x:row r="702" spans="1:8">
      <x:c r="A702" s="444">
        <x:v>45948</x:v>
      </x:c>
      <x:c r="B702" s="276" t="s">
        <x:v>10312</x:v>
      </x:c>
      <x:c r="C702" s="443" t="s">
        <x:v>8351</x:v>
      </x:c>
      <x:c r="D702" s="276" t="s">
        <x:v>6487</x:v>
      </x:c>
      <x:c r="E702" s="402" t="s">
        <x:v>8351</x:v>
      </x:c>
      <x:c r="F702" s="403" t="s">
        <x:v>4067</x:v>
      </x:c>
      <x:c r="G702" s="403">
        <x:v>1</x:v>
      </x:c>
      <x:c r="H702" s="495" t="s">
        <x:v>6487</x:v>
      </x:c>
    </x:row>
    <x:row r="703" spans="3:8">
      <x:c r="C703" s="443" t="s">
        <x:v>2223</x:v>
      </x:c>
      <x:c r="D703" s="276" t="s">
        <x:v>6487</x:v>
      </x:c>
      <x:c r="E703" s="408" t="s">
        <x:v>2223</x:v>
      </x:c>
      <x:c r="F703" s="409" t="s">
        <x:v>6089</x:v>
      </x:c>
      <x:c r="G703" s="409">
        <x:v>1</x:v>
      </x:c>
      <x:c r="H703" s="495" t="s">
        <x:v>6487</x:v>
      </x:c>
    </x:row>
    <x:row r="704" spans="3:8">
      <x:c r="C704" s="443" t="s">
        <x:v>9049</x:v>
      </x:c>
      <x:c r="D704" s="276" t="s">
        <x:v>6487</x:v>
      </x:c>
      <x:c r="E704" s="402" t="s">
        <x:v>9049</x:v>
      </x:c>
      <x:c r="F704" s="403" t="s">
        <x:v>4067</x:v>
      </x:c>
      <x:c r="G704" s="403">
        <x:v>1</x:v>
      </x:c>
      <x:c r="H704" s="495" t="s">
        <x:v>6487</x:v>
      </x:c>
    </x:row>
    <x:row r="705" spans="3:8">
      <x:c r="C705" s="443" t="s">
        <x:v>7909</x:v>
      </x:c>
      <x:c r="D705" s="276" t="s">
        <x:v>6487</x:v>
      </x:c>
      <x:c r="E705" s="241" t="s">
        <x:v>7909</x:v>
      </x:c>
      <x:c r="F705" s="240" t="s">
        <x:v>4067</x:v>
      </x:c>
      <x:c r="G705" s="240">
        <x:v>1</x:v>
      </x:c>
      <x:c r="H705" s="495" t="s">
        <x:v>6487</x:v>
      </x:c>
    </x:row>
    <x:row r="706" spans="3:8">
      <x:c r="C706" s="443" t="s">
        <x:v>8424</x:v>
      </x:c>
      <x:c r="D706" s="276" t="s">
        <x:v>6487</x:v>
      </x:c>
      <x:c r="E706" s="280" t="s">
        <x:v>8424</x:v>
      </x:c>
      <x:c r="F706" s="281" t="s">
        <x:v>6089</x:v>
      </x:c>
      <x:c r="G706" s="281">
        <x:v>1</x:v>
      </x:c>
      <x:c r="H706" s="495" t="s">
        <x:v>6487</x:v>
      </x:c>
    </x:row>
    <x:row r="707" spans="3:8">
      <x:c r="C707" s="443" t="s">
        <x:v>2429</x:v>
      </x:c>
      <x:c r="D707" s="276" t="s">
        <x:v>10339</x:v>
      </x:c>
      <x:c r="E707" s="241" t="s">
        <x:v>2429</x:v>
      </x:c>
      <x:c r="F707" s="240" t="s">
        <x:v>4067</x:v>
      </x:c>
      <x:c r="G707" s="240">
        <x:v>1</x:v>
      </x:c>
      <x:c r="H707" s="495" t="s">
        <x:v>10339</x:v>
      </x:c>
    </x:row>
    <x:row r="708" spans="3:8">
      <x:c r="C708" s="443" t="s">
        <x:v>8996</x:v>
      </x:c>
      <x:c r="D708" s="276" t="s">
        <x:v>6487</x:v>
      </x:c>
      <x:c r="E708" s="283" t="s">
        <x:v>8996</x:v>
      </x:c>
      <x:c r="F708" s="284" t="s">
        <x:v>4027</x:v>
      </x:c>
      <x:c r="G708" s="284">
        <x:v>1</x:v>
      </x:c>
      <x:c r="H708" s="495" t="s">
        <x:v>6487</x:v>
      </x:c>
    </x:row>
    <x:row r="709" spans="3:8">
      <x:c r="C709" s="443" t="s">
        <x:v>12191</x:v>
      </x:c>
      <x:c r="D709" s="276" t="s">
        <x:v>10339</x:v>
      </x:c>
      <x:c r="E709" s="304" t="s">
        <x:v>12191</x:v>
      </x:c>
      <x:c r="F709" s="305" t="s">
        <x:v>4067</x:v>
      </x:c>
      <x:c r="G709" s="305">
        <x:v>1</x:v>
      </x:c>
      <x:c r="H709" s="495" t="s">
        <x:v>10339</x:v>
      </x:c>
    </x:row>
    <x:row r="710" spans="1:9">
      <x:c r="A710" s="444">
        <x:v>45949</x:v>
      </x:c>
      <x:c r="B710" s="276" t="s">
        <x:v>10367</x:v>
      </x:c>
      <x:c r="C710" s="443" t="s">
        <x:v>9123</x:v>
      </x:c>
      <x:c r="D710" s="276" t="s">
        <x:v>10339</x:v>
      </x:c>
      <x:c r="E710" s="241" t="s">
        <x:v>9123</x:v>
      </x:c>
      <x:c r="F710" s="240" t="s">
        <x:v>6089</x:v>
      </x:c>
      <x:c r="G710" s="240">
        <x:v>1</x:v>
      </x:c>
      <x:c r="H710" s="495" t="s">
        <x:v>10339</x:v>
      </x:c>
      <x:c r="I710" s="208" t="s">
        <x:v>274</x:v>
      </x:c>
    </x:row>
    <x:row r="711" spans="5:9">
      <x:c r="E711" s="241" t="s">
        <x:v>9306</x:v>
      </x:c>
      <x:c r="F711" s="240" t="s">
        <x:v>4061</x:v>
      </x:c>
      <x:c r="G711" s="240">
        <x:v>1</x:v>
      </x:c>
      <x:c r="H711" s="495" t="s">
        <x:v>6487</x:v>
      </x:c>
      <x:c r="I711" s="169" t="s">
        <x:v>3455</x:v>
      </x:c>
    </x:row>
    <x:row r="712" spans="3:9">
      <x:c r="C712" s="443" t="s">
        <x:v>9095</x:v>
      </x:c>
      <x:c r="D712" s="276" t="s">
        <x:v>10339</x:v>
      </x:c>
      <x:c r="E712" s="241" t="s">
        <x:v>9095</x:v>
      </x:c>
      <x:c r="F712" s="240" t="s">
        <x:v>6089</x:v>
      </x:c>
      <x:c r="G712" s="240">
        <x:v>1</x:v>
      </x:c>
      <x:c r="H712" s="495" t="s">
        <x:v>10339</x:v>
      </x:c>
      <x:c r="I712" s="169" t="s">
        <x:v>274</x:v>
      </x:c>
    </x:row>
    <x:row r="713" spans="1:8">
      <x:c r="A713" s="444">
        <x:v>45949</x:v>
      </x:c>
      <x:c r="B713" s="276" t="s">
        <x:v>10367</x:v>
      </x:c>
      <x:c r="C713" s="443" t="s">
        <x:v>8337</x:v>
      </x:c>
      <x:c r="D713" s="276" t="s">
        <x:v>6487</x:v>
      </x:c>
      <x:c r="E713" s="241" t="s">
        <x:v>8337</x:v>
      </x:c>
      <x:c r="F713" s="240" t="s">
        <x:v>6089</x:v>
      </x:c>
      <x:c r="G713" s="240">
        <x:v>1</x:v>
      </x:c>
      <x:c r="H713" s="495" t="s">
        <x:v>6487</x:v>
      </x:c>
    </x:row>
    <x:row r="714" spans="3:8">
      <x:c r="C714" s="443" t="s">
        <x:v>7985</x:v>
      </x:c>
      <x:c r="D714" s="276" t="s">
        <x:v>10339</x:v>
      </x:c>
      <x:c r="E714" s="241" t="s">
        <x:v>7985</x:v>
      </x:c>
      <x:c r="F714" s="240" t="s">
        <x:v>4067</x:v>
      </x:c>
      <x:c r="G714" s="240">
        <x:v>1</x:v>
      </x:c>
      <x:c r="H714" s="495" t="s">
        <x:v>10339</x:v>
      </x:c>
    </x:row>
    <x:row r="715" spans="3:8">
      <x:c r="C715" s="443" t="s">
        <x:v>6201</x:v>
      </x:c>
      <x:c r="D715" s="276" t="s">
        <x:v>10339</x:v>
      </x:c>
      <x:c r="E715" s="241" t="s">
        <x:v>6201</x:v>
      </x:c>
      <x:c r="F715" s="240" t="s">
        <x:v>4067</x:v>
      </x:c>
      <x:c r="G715" s="240">
        <x:v>1</x:v>
      </x:c>
      <x:c r="H715" s="495" t="s">
        <x:v>10339</x:v>
      </x:c>
    </x:row>
    <x:row r="716" spans="3:8">
      <x:c r="C716" s="443" t="s">
        <x:v>9178</x:v>
      </x:c>
      <x:c r="D716" s="276" t="s">
        <x:v>6487</x:v>
      </x:c>
      <x:c r="E716" s="241" t="s">
        <x:v>9178</x:v>
      </x:c>
      <x:c r="F716" s="240" t="s">
        <x:v>6097</x:v>
      </x:c>
      <x:c r="G716" s="240">
        <x:v>1</x:v>
      </x:c>
      <x:c r="H716" s="495" t="s">
        <x:v>6487</x:v>
      </x:c>
    </x:row>
    <x:row r="717" spans="3:8">
      <x:c r="C717" s="443" t="s">
        <x:v>6010</x:v>
      </x:c>
      <x:c r="D717" s="276" t="s">
        <x:v>10339</x:v>
      </x:c>
      <x:c r="E717" s="241" t="s">
        <x:v>6010</x:v>
      </x:c>
      <x:c r="F717" s="240" t="s">
        <x:v>4067</x:v>
      </x:c>
      <x:c r="G717" s="240">
        <x:v>1</x:v>
      </x:c>
      <x:c r="H717" s="495" t="s">
        <x:v>10339</x:v>
      </x:c>
    </x:row>
    <x:row r="718" spans="1:8">
      <x:c r="A718" s="444">
        <x:v>45951</x:v>
      </x:c>
      <x:c r="B718" s="276" t="s">
        <x:v>10377</x:v>
      </x:c>
      <x:c r="C718" s="443" t="s">
        <x:v>9178</x:v>
      </x:c>
      <x:c r="D718" s="276" t="s">
        <x:v>10339</x:v>
      </x:c>
      <x:c r="E718" s="402" t="s">
        <x:v>9178</x:v>
      </x:c>
      <x:c r="F718" s="403" t="s">
        <x:v>6097</x:v>
      </x:c>
      <x:c r="G718" s="403">
        <x:v>1</x:v>
      </x:c>
      <x:c r="H718" s="495" t="s">
        <x:v>10339</x:v>
      </x:c>
    </x:row>
    <x:row r="719" spans="3:8">
      <x:c r="C719" s="443" t="s">
        <x:v>4489</x:v>
      </x:c>
      <x:c r="D719" s="276" t="s">
        <x:v>10339</x:v>
      </x:c>
      <x:c r="E719" s="241" t="s">
        <x:v>4489</x:v>
      </x:c>
      <x:c r="F719" s="240" t="s">
        <x:v>4067</x:v>
      </x:c>
      <x:c r="G719" s="240">
        <x:v>1</x:v>
      </x:c>
      <x:c r="H719" s="495" t="s">
        <x:v>10339</x:v>
      </x:c>
    </x:row>
    <x:row r="720" spans="3:8">
      <x:c r="C720" s="443" t="s">
        <x:v>6056</x:v>
      </x:c>
      <x:c r="D720" s="276" t="s">
        <x:v>6487</x:v>
      </x:c>
      <x:c r="E720" s="280" t="s">
        <x:v>6056</x:v>
      </x:c>
      <x:c r="F720" s="281" t="s">
        <x:v>4067</x:v>
      </x:c>
      <x:c r="G720" s="281">
        <x:v>1</x:v>
      </x:c>
      <x:c r="H720" s="495" t="s">
        <x:v>6487</x:v>
      </x:c>
    </x:row>
    <x:row r="721" spans="3:8">
      <x:c r="C721" s="443" t="s">
        <x:v>9199</x:v>
      </x:c>
      <x:c r="D721" s="276" t="s">
        <x:v>6487</x:v>
      </x:c>
      <x:c r="E721" s="280" t="s">
        <x:v>9199</x:v>
      </x:c>
      <x:c r="F721" s="281" t="s">
        <x:v>4067</x:v>
      </x:c>
      <x:c r="G721" s="281">
        <x:v>1</x:v>
      </x:c>
      <x:c r="H721" s="495" t="s">
        <x:v>6487</x:v>
      </x:c>
    </x:row>
    <x:row r="722" spans="1:8">
      <x:c r="A722" s="444">
        <x:v>45952</x:v>
      </x:c>
      <x:c r="B722" s="276" t="s">
        <x:v>10352</x:v>
      </x:c>
      <x:c r="C722" s="443" t="s">
        <x:v>9060</x:v>
      </x:c>
      <x:c r="D722" s="276" t="s">
        <x:v>6487</x:v>
      </x:c>
      <x:c r="E722" s="241" t="s">
        <x:v>9060</x:v>
      </x:c>
      <x:c r="F722" s="240" t="s">
        <x:v>6089</x:v>
      </x:c>
      <x:c r="G722" s="240">
        <x:v>1</x:v>
      </x:c>
      <x:c r="H722" s="495" t="s">
        <x:v>6487</x:v>
      </x:c>
    </x:row>
    <x:row r="723" spans="3:8">
      <x:c r="C723" s="443" t="s">
        <x:v>2223</x:v>
      </x:c>
      <x:c r="D723" s="276" t="s">
        <x:v>10339</x:v>
      </x:c>
      <x:c r="E723" s="408" t="s">
        <x:v>2223</x:v>
      </x:c>
      <x:c r="F723" s="409" t="s">
        <x:v>6089</x:v>
      </x:c>
      <x:c r="G723" s="409">
        <x:v>1</x:v>
      </x:c>
      <x:c r="H723" s="495" t="s">
        <x:v>10339</x:v>
      </x:c>
    </x:row>
    <x:row r="724" spans="3:8">
      <x:c r="C724" s="443" t="s">
        <x:v>8518</x:v>
      </x:c>
      <x:c r="D724" s="276" t="s">
        <x:v>6487</x:v>
      </x:c>
      <x:c r="E724" s="304" t="s">
        <x:v>8518</x:v>
      </x:c>
      <x:c r="F724" s="305" t="s">
        <x:v>4027</x:v>
      </x:c>
      <x:c r="G724" s="305">
        <x:v>1</x:v>
      </x:c>
      <x:c r="H724" s="495" t="s">
        <x:v>6487</x:v>
      </x:c>
    </x:row>
    <x:row r="725" spans="3:8">
      <x:c r="C725" s="443" t="s">
        <x:v>8544</x:v>
      </x:c>
      <x:c r="D725" s="276" t="s">
        <x:v>10339</x:v>
      </x:c>
      <x:c r="E725" s="283" t="s">
        <x:v>8544</x:v>
      </x:c>
      <x:c r="F725" s="284" t="s">
        <x:v>4027</x:v>
      </x:c>
      <x:c r="G725" s="284">
        <x:v>1</x:v>
      </x:c>
      <x:c r="H725" s="495" t="s">
        <x:v>10339</x:v>
      </x:c>
    </x:row>
    <x:row r="726" spans="1:8">
      <x:c r="A726" s="444">
        <x:v>45953</x:v>
      </x:c>
      <x:c r="B726" s="276" t="s">
        <x:v>10335</x:v>
      </x:c>
      <x:c r="C726" s="443" t="s">
        <x:v>4560</x:v>
      </x:c>
      <x:c r="D726" s="276" t="s">
        <x:v>6487</x:v>
      </x:c>
      <x:c r="E726" s="402" t="s">
        <x:v>4560</x:v>
      </x:c>
      <x:c r="F726" s="403" t="s">
        <x:v>6097</x:v>
      </x:c>
      <x:c r="G726" s="403">
        <x:v>1</x:v>
      </x:c>
      <x:c r="H726" s="495" t="s">
        <x:v>6487</x:v>
      </x:c>
    </x:row>
    <x:row r="727" spans="3:8">
      <x:c r="C727" s="443" t="s">
        <x:v>5944</x:v>
      </x:c>
      <x:c r="D727" s="276" t="s">
        <x:v>10339</x:v>
      </x:c>
      <x:c r="E727" s="241" t="s">
        <x:v>5944</x:v>
      </x:c>
      <x:c r="F727" s="240" t="s">
        <x:v>6097</x:v>
      </x:c>
      <x:c r="G727" s="240">
        <x:v>1</x:v>
      </x:c>
      <x:c r="H727" s="495" t="s">
        <x:v>10339</x:v>
      </x:c>
    </x:row>
    <x:row r="728" spans="3:8">
      <x:c r="C728" s="443" t="s">
        <x:v>11493</x:v>
      </x:c>
      <x:c r="D728" s="276" t="s">
        <x:v>10339</x:v>
      </x:c>
      <x:c r="E728" s="406" t="s">
        <x:v>11493</x:v>
      </x:c>
      <x:c r="F728" s="407" t="s">
        <x:v>4061</x:v>
      </x:c>
      <x:c r="G728" s="407">
        <x:v>1</x:v>
      </x:c>
      <x:c r="H728" s="495" t="s">
        <x:v>10339</x:v>
      </x:c>
    </x:row>
    <x:row r="729" spans="1:8">
      <x:c r="A729" s="444">
        <x:v>45954</x:v>
      </x:c>
      <x:c r="B729" s="276" t="s">
        <x:v>10292</x:v>
      </x:c>
      <x:c r="C729" s="443" t="s">
        <x:v>2571</x:v>
      </x:c>
      <x:c r="D729" s="276" t="s">
        <x:v>10339</x:v>
      </x:c>
      <x:c r="E729" s="375" t="s">
        <x:v>2571</x:v>
      </x:c>
      <x:c r="F729" s="376" t="s">
        <x:v>4067</x:v>
      </x:c>
      <x:c r="G729" s="376">
        <x:v>1</x:v>
      </x:c>
      <x:c r="H729" s="495" t="s">
        <x:v>10339</x:v>
      </x:c>
    </x:row>
    <x:row r="730" spans="3:8">
      <x:c r="C730" s="443" t="s">
        <x:v>8337</x:v>
      </x:c>
      <x:c r="D730" s="276" t="s">
        <x:v>10339</x:v>
      </x:c>
      <x:c r="E730" s="366" t="s">
        <x:v>8337</x:v>
      </x:c>
      <x:c r="F730" s="367" t="s">
        <x:v>6089</x:v>
      </x:c>
      <x:c r="G730" s="367">
        <x:v>1</x:v>
      </x:c>
      <x:c r="H730" s="495" t="s">
        <x:v>10339</x:v>
      </x:c>
    </x:row>
    <x:row r="731" spans="3:8">
      <x:c r="C731" s="443" t="s">
        <x:v>4433</x:v>
      </x:c>
      <x:c r="D731" s="276" t="s">
        <x:v>6487</x:v>
      </x:c>
      <x:c r="E731" s="241" t="s">
        <x:v>4433</x:v>
      </x:c>
      <x:c r="F731" s="240" t="s">
        <x:v>4067</x:v>
      </x:c>
      <x:c r="G731" s="240">
        <x:v>1</x:v>
      </x:c>
      <x:c r="H731" s="495" t="s">
        <x:v>6487</x:v>
      </x:c>
    </x:row>
    <x:row r="732" spans="3:8">
      <x:c r="C732" s="443" t="s">
        <x:v>1966</x:v>
      </x:c>
      <x:c r="D732" s="276" t="s">
        <x:v>10339</x:v>
      </x:c>
      <x:c r="E732" s="241" t="s">
        <x:v>1966</x:v>
      </x:c>
      <x:c r="F732" s="240" t="s">
        <x:v>4007</x:v>
      </x:c>
      <x:c r="G732" s="240">
        <x:v>1</x:v>
      </x:c>
      <x:c r="H732" s="495" t="s">
        <x:v>10339</x:v>
      </x:c>
    </x:row>
    <x:row r="733" spans="3:8">
      <x:c r="C733" s="443" t="s">
        <x:v>9203</x:v>
      </x:c>
      <x:c r="D733" s="276" t="s">
        <x:v>10339</x:v>
      </x:c>
      <x:c r="E733" s="241" t="s">
        <x:v>9203</x:v>
      </x:c>
      <x:c r="F733" s="240" t="s">
        <x:v>4007</x:v>
      </x:c>
      <x:c r="G733" s="240">
        <x:v>1</x:v>
      </x:c>
      <x:c r="H733" s="495" t="s">
        <x:v>10339</x:v>
      </x:c>
    </x:row>
    <x:row r="734" spans="3:8">
      <x:c r="C734" s="443" t="s">
        <x:v>11428</x:v>
      </x:c>
      <x:c r="D734" s="276" t="s">
        <x:v>6487</x:v>
      </x:c>
      <x:c r="E734" s="627" t="s">
        <x:v>11428</x:v>
      </x:c>
      <x:c r="F734" s="628" t="s">
        <x:v>4067</x:v>
      </x:c>
      <x:c r="G734" s="628">
        <x:v>1</x:v>
      </x:c>
      <x:c r="H734" s="495" t="s">
        <x:v>6487</x:v>
      </x:c>
    </x:row>
    <x:row r="735" spans="3:8">
      <x:c r="C735" s="443" t="s">
        <x:v>9306</x:v>
      </x:c>
      <x:c r="D735" s="276" t="s">
        <x:v>10339</x:v>
      </x:c>
      <x:c r="E735" s="366" t="s">
        <x:v>9306</x:v>
      </x:c>
      <x:c r="F735" s="367" t="s">
        <x:v>4061</x:v>
      </x:c>
      <x:c r="G735" s="367">
        <x:v>1</x:v>
      </x:c>
      <x:c r="H735" s="495" t="s">
        <x:v>10339</x:v>
      </x:c>
    </x:row>
    <x:row r="736" spans="3:8">
      <x:c r="C736" s="443" t="s">
        <x:v>2305</x:v>
      </x:c>
      <x:c r="D736" s="276" t="s">
        <x:v>10339</x:v>
      </x:c>
      <x:c r="E736" s="241" t="s">
        <x:v>2305</x:v>
      </x:c>
      <x:c r="F736" s="240" t="s">
        <x:v>4061</x:v>
      </x:c>
      <x:c r="G736" s="240">
        <x:v>1</x:v>
      </x:c>
      <x:c r="H736" s="495" t="s">
        <x:v>10339</x:v>
      </x:c>
    </x:row>
    <x:row r="737" spans="3:8">
      <x:c r="C737" s="443" t="s">
        <x:v>6309</x:v>
      </x:c>
      <x:c r="D737" s="276" t="s">
        <x:v>10339</x:v>
      </x:c>
      <x:c r="E737" s="241" t="s">
        <x:v>6309</x:v>
      </x:c>
      <x:c r="F737" s="240" t="s">
        <x:v>4067</x:v>
      </x:c>
      <x:c r="G737" s="240">
        <x:v>1</x:v>
      </x:c>
      <x:c r="H737" s="495" t="s">
        <x:v>10339</x:v>
      </x:c>
    </x:row>
    <x:row r="738" spans="1:8">
      <x:c r="A738" s="444">
        <x:v>45955</x:v>
      </x:c>
      <x:c r="B738" s="276" t="s">
        <x:v>10312</x:v>
      </x:c>
      <x:c r="C738" s="443" t="s">
        <x:v>4524</x:v>
      </x:c>
      <x:c r="D738" s="276" t="s">
        <x:v>10339</x:v>
      </x:c>
      <x:c r="E738" s="629" t="s">
        <x:v>4524</x:v>
      </x:c>
      <x:c r="F738" s="630" t="s">
        <x:v>4067</x:v>
      </x:c>
      <x:c r="G738" s="630">
        <x:v>1</x:v>
      </x:c>
      <x:c r="H738" s="495" t="s">
        <x:v>10339</x:v>
      </x:c>
    </x:row>
    <x:row r="739" spans="3:9">
      <x:c r="C739" s="443" t="s">
        <x:v>4589</x:v>
      </x:c>
      <x:c r="D739" s="276" t="s">
        <x:v>6487</x:v>
      </x:c>
      <x:c r="I739" s="208" t="s">
        <x:v>434</x:v>
      </x:c>
    </x:row>
    <x:row r="740" spans="3:8">
      <x:c r="C740" s="443" t="s">
        <x:v>5701</x:v>
      </x:c>
      <x:c r="D740" s="276" t="s">
        <x:v>10339</x:v>
      </x:c>
      <x:c r="E740" s="241" t="s">
        <x:v>5701</x:v>
      </x:c>
      <x:c r="F740" s="240" t="s">
        <x:v>4067</x:v>
      </x:c>
      <x:c r="G740" s="240">
        <x:v>1</x:v>
      </x:c>
      <x:c r="H740" s="495" t="s">
        <x:v>10339</x:v>
      </x:c>
    </x:row>
    <x:row r="741" spans="3:8">
      <x:c r="C741" s="443" t="s">
        <x:v>2449</x:v>
      </x:c>
      <x:c r="D741" s="276" t="s">
        <x:v>6487</x:v>
      </x:c>
      <x:c r="E741" s="402" t="s">
        <x:v>2449</x:v>
      </x:c>
      <x:c r="F741" s="403" t="s">
        <x:v>6097</x:v>
      </x:c>
      <x:c r="G741" s="403">
        <x:v>1</x:v>
      </x:c>
      <x:c r="H741" s="495" t="s">
        <x:v>6487</x:v>
      </x:c>
    </x:row>
    <x:row r="742" spans="3:8">
      <x:c r="C742" s="443" t="s">
        <x:v>5458</x:v>
      </x:c>
      <x:c r="D742" s="276" t="s">
        <x:v>10339</x:v>
      </x:c>
      <x:c r="E742" s="631" t="s">
        <x:v>5458</x:v>
      </x:c>
      <x:c r="F742" s="632" t="s">
        <x:v>6097</x:v>
      </x:c>
      <x:c r="G742" s="632">
        <x:v>1</x:v>
      </x:c>
      <x:c r="H742" s="495" t="s">
        <x:v>10339</x:v>
      </x:c>
    </x:row>
    <x:row r="743" spans="3:8">
      <x:c r="C743" s="443" t="s">
        <x:v>11358</x:v>
      </x:c>
      <x:c r="D743" s="276" t="s">
        <x:v>10339</x:v>
      </x:c>
      <x:c r="E743" s="241" t="s">
        <x:v>11358</x:v>
      </x:c>
      <x:c r="F743" s="240" t="s">
        <x:v>4067</x:v>
      </x:c>
      <x:c r="G743" s="240">
        <x:v>1</x:v>
      </x:c>
      <x:c r="H743" s="495" t="s">
        <x:v>10339</x:v>
      </x:c>
    </x:row>
    <x:row r="744" spans="3:8">
      <x:c r="C744" s="443" t="s">
        <x:v>8972</x:v>
      </x:c>
      <x:c r="D744" s="276" t="s">
        <x:v>6487</x:v>
      </x:c>
      <x:c r="E744" s="241" t="s">
        <x:v>8972</x:v>
      </x:c>
      <x:c r="F744" s="240" t="s">
        <x:v>4027</x:v>
      </x:c>
      <x:c r="G744" s="240">
        <x:v>1</x:v>
      </x:c>
      <x:c r="H744" s="495" t="s">
        <x:v>6487</x:v>
      </x:c>
    </x:row>
    <x:row r="745" spans="3:8">
      <x:c r="C745" s="443" t="s">
        <x:v>4375</x:v>
      </x:c>
      <x:c r="D745" s="276" t="s">
        <x:v>6487</x:v>
      </x:c>
      <x:c r="E745" s="241" t="s">
        <x:v>4375</x:v>
      </x:c>
      <x:c r="F745" s="240" t="s">
        <x:v>4067</x:v>
      </x:c>
      <x:c r="G745" s="240">
        <x:v>1</x:v>
      </x:c>
      <x:c r="H745" s="495" t="s">
        <x:v>6487</x:v>
      </x:c>
    </x:row>
    <x:row r="746" spans="3:8">
      <x:c r="C746" s="443" t="s">
        <x:v>4433</x:v>
      </x:c>
      <x:c r="D746" s="276" t="s">
        <x:v>10339</x:v>
      </x:c>
      <x:c r="E746" s="629" t="s">
        <x:v>4433</x:v>
      </x:c>
      <x:c r="F746" s="630" t="s">
        <x:v>4067</x:v>
      </x:c>
      <x:c r="G746" s="630">
        <x:v>1</x:v>
      </x:c>
      <x:c r="H746" s="495" t="s">
        <x:v>10339</x:v>
      </x:c>
    </x:row>
    <x:row r="747" spans="1:8">
      <x:c r="A747" s="444">
        <x:v>45956</x:v>
      </x:c>
      <x:c r="B747" s="276" t="s">
        <x:v>10367</x:v>
      </x:c>
      <x:c r="C747" s="443" t="s">
        <x:v>4494</x:v>
      </x:c>
      <x:c r="D747" s="276" t="s">
        <x:v>10339</x:v>
      </x:c>
      <x:c r="E747" s="402" t="s">
        <x:v>4494</x:v>
      </x:c>
      <x:c r="F747" s="403" t="s">
        <x:v>6089</x:v>
      </x:c>
      <x:c r="G747" s="403">
        <x:v>1</x:v>
      </x:c>
      <x:c r="H747" s="495" t="s">
        <x:v>10339</x:v>
      </x:c>
    </x:row>
    <x:row r="748" spans="3:9">
      <x:c r="C748" s="443" t="s">
        <x:v>6050</x:v>
      </x:c>
      <x:c r="D748" s="276" t="s">
        <x:v>6487</x:v>
      </x:c>
      <x:c r="I748" s="208" t="s">
        <x:v>217</x:v>
      </x:c>
    </x:row>
    <x:row r="749" spans="1:8">
      <x:c r="A749" s="444">
        <x:v>45957</x:v>
      </x:c>
      <x:c r="B749" s="276" t="s">
        <x:v>10315</x:v>
      </x:c>
      <x:c r="C749" s="443" t="s">
        <x:v>6000</x:v>
      </x:c>
      <x:c r="D749" s="276" t="s">
        <x:v>6487</x:v>
      </x:c>
      <x:c r="E749" s="241" t="s">
        <x:v>6000</x:v>
      </x:c>
      <x:c r="F749" s="240" t="s">
        <x:v>6089</x:v>
      </x:c>
      <x:c r="G749" s="240">
        <x:v>1</x:v>
      </x:c>
      <x:c r="H749" s="495" t="s">
        <x:v>6487</x:v>
      </x:c>
    </x:row>
    <x:row r="750" spans="3:8">
      <x:c r="C750" s="443" t="s">
        <x:v>6015</x:v>
      </x:c>
      <x:c r="D750" s="276" t="s">
        <x:v>6487</x:v>
      </x:c>
      <x:c r="E750" s="280" t="s">
        <x:v>6015</x:v>
      </x:c>
      <x:c r="F750" s="281" t="s">
        <x:v>4027</x:v>
      </x:c>
      <x:c r="G750" s="281">
        <x:v>1</x:v>
      </x:c>
      <x:c r="H750" s="495" t="s">
        <x:v>6487</x:v>
      </x:c>
    </x:row>
    <x:row r="751" spans="3:8">
      <x:c r="C751" s="443" t="s">
        <x:v>8377</x:v>
      </x:c>
      <x:c r="D751" s="276" t="s">
        <x:v>10339</x:v>
      </x:c>
      <x:c r="E751" s="402" t="s">
        <x:v>8377</x:v>
      </x:c>
      <x:c r="F751" s="403" t="s">
        <x:v>4027</x:v>
      </x:c>
      <x:c r="G751" s="403">
        <x:v>1</x:v>
      </x:c>
      <x:c r="H751" s="495" t="s">
        <x:v>10339</x:v>
      </x:c>
    </x:row>
    <x:row r="752" spans="5:9">
      <x:c r="E752" s="241" t="s">
        <x:v>9050</x:v>
      </x:c>
      <x:c r="F752" s="240" t="s">
        <x:v>4007</x:v>
      </x:c>
      <x:c r="G752" s="240">
        <x:v>1</x:v>
      </x:c>
      <x:c r="H752" s="495" t="s">
        <x:v>6487</x:v>
      </x:c>
      <x:c r="I752" s="164" t="s">
        <x:v>3047</x:v>
      </x:c>
    </x:row>
    <x:row r="753" spans="1:8">
      <x:c r="A753" s="444">
        <x:v>45958</x:v>
      </x:c>
      <x:c r="B753" s="276" t="s">
        <x:v>10377</x:v>
      </x:c>
      <x:c r="C753" s="443" t="s">
        <x:v>9247</x:v>
      </x:c>
      <x:c r="D753" s="276" t="s">
        <x:v>10339</x:v>
      </x:c>
      <x:c r="E753" s="241" t="s">
        <x:v>9247</x:v>
      </x:c>
      <x:c r="F753" s="240" t="s">
        <x:v>4067</x:v>
      </x:c>
      <x:c r="G753" s="240">
        <x:v>1</x:v>
      </x:c>
      <x:c r="H753" s="495" t="s">
        <x:v>10339</x:v>
      </x:c>
    </x:row>
    <x:row r="754" spans="3:8">
      <x:c r="C754" s="443" t="s">
        <x:v>9144</x:v>
      </x:c>
      <x:c r="D754" s="276" t="s">
        <x:v>10339</x:v>
      </x:c>
      <x:c r="E754" s="241" t="s">
        <x:v>9144</x:v>
      </x:c>
      <x:c r="F754" s="240" t="s">
        <x:v>6097</x:v>
      </x:c>
      <x:c r="G754" s="240">
        <x:v>1</x:v>
      </x:c>
      <x:c r="H754" s="495" t="s">
        <x:v>10339</x:v>
      </x:c>
    </x:row>
    <x:row r="755" spans="3:8">
      <x:c r="C755" s="443" t="s">
        <x:v>8512</x:v>
      </x:c>
      <x:c r="D755" s="276" t="s">
        <x:v>10339</x:v>
      </x:c>
      <x:c r="E755" s="241" t="s">
        <x:v>8512</x:v>
      </x:c>
      <x:c r="F755" s="240" t="s">
        <x:v>4027</x:v>
      </x:c>
      <x:c r="G755" s="240">
        <x:v>1</x:v>
      </x:c>
      <x:c r="H755" s="495" t="s">
        <x:v>10339</x:v>
      </x:c>
    </x:row>
    <x:row r="756" spans="3:8">
      <x:c r="C756" s="443" t="s">
        <x:v>8366</x:v>
      </x:c>
      <x:c r="D756" s="276" t="s">
        <x:v>6487</x:v>
      </x:c>
      <x:c r="E756" s="241" t="s">
        <x:v>8366</x:v>
      </x:c>
      <x:c r="F756" s="240" t="s">
        <x:v>4007</x:v>
      </x:c>
      <x:c r="G756" s="240">
        <x:v>1</x:v>
      </x:c>
      <x:c r="H756" s="495" t="s">
        <x:v>6487</x:v>
      </x:c>
    </x:row>
    <x:row r="757" spans="3:8">
      <x:c r="C757" s="443" t="s">
        <x:v>5836</x:v>
      </x:c>
      <x:c r="D757" s="276" t="s">
        <x:v>10339</x:v>
      </x:c>
      <x:c r="E757" s="408" t="s">
        <x:v>5836</x:v>
      </x:c>
      <x:c r="F757" s="409" t="s">
        <x:v>4067</x:v>
      </x:c>
      <x:c r="G757" s="409">
        <x:v>1</x:v>
      </x:c>
      <x:c r="H757" s="495" t="s">
        <x:v>10339</x:v>
      </x:c>
    </x:row>
    <x:row r="758" spans="3:8">
      <x:c r="C758" s="443" t="s">
        <x:v>11363</x:v>
      </x:c>
      <x:c r="D758" s="276" t="s">
        <x:v>10339</x:v>
      </x:c>
      <x:c r="E758" s="489" t="s">
        <x:v>11363</x:v>
      </x:c>
      <x:c r="F758" s="490" t="s">
        <x:v>4007</x:v>
      </x:c>
      <x:c r="G758" s="490">
        <x:v>1</x:v>
      </x:c>
      <x:c r="H758" s="495" t="s">
        <x:v>10339</x:v>
      </x:c>
    </x:row>
    <x:row r="759" spans="3:8">
      <x:c r="C759" s="443" t="s">
        <x:v>11252</x:v>
      </x:c>
      <x:c r="D759" s="276" t="s">
        <x:v>10339</x:v>
      </x:c>
      <x:c r="E759" s="241" t="s">
        <x:v>11252</x:v>
      </x:c>
      <x:c r="F759" s="240" t="s">
        <x:v>4027</x:v>
      </x:c>
      <x:c r="G759" s="240">
        <x:v>1</x:v>
      </x:c>
      <x:c r="H759" s="495" t="s">
        <x:v>6487</x:v>
      </x:c>
    </x:row>
    <x:row r="760" spans="1:8">
      <x:c r="A760" s="444">
        <x:v>45959</x:v>
      </x:c>
      <x:c r="B760" s="276" t="s">
        <x:v>10352</x:v>
      </x:c>
      <x:c r="C760" s="443" t="s">
        <x:v>6256</x:v>
      </x:c>
      <x:c r="D760" s="276" t="s">
        <x:v>6487</x:v>
      </x:c>
      <x:c r="E760" s="280" t="s">
        <x:v>6256</x:v>
      </x:c>
      <x:c r="F760" s="234" t="s">
        <x:v>9210</x:v>
      </x:c>
      <x:c r="G760" s="281">
        <x:v>1</x:v>
      </x:c>
      <x:c r="H760" s="495" t="s">
        <x:v>6487</x:v>
      </x:c>
    </x:row>
    <x:row r="761" spans="3:8">
      <x:c r="C761" s="443" t="s">
        <x:v>9200</x:v>
      </x:c>
      <x:c r="D761" s="276" t="s">
        <x:v>6487</x:v>
      </x:c>
      <x:c r="E761" s="241" t="s">
        <x:v>9200</x:v>
      </x:c>
      <x:c r="F761" s="240" t="s">
        <x:v>4007</x:v>
      </x:c>
      <x:c r="G761" s="240">
        <x:v>1</x:v>
      </x:c>
      <x:c r="H761" s="495" t="s">
        <x:v>6487</x:v>
      </x:c>
    </x:row>
    <x:row r="762" spans="3:8">
      <x:c r="C762" s="443" t="s">
        <x:v>2419</x:v>
      </x:c>
      <x:c r="D762" s="276" t="s">
        <x:v>6487</x:v>
      </x:c>
      <x:c r="E762" s="641" t="s">
        <x:v>2419</x:v>
      </x:c>
      <x:c r="F762" s="642" t="s">
        <x:v>4067</x:v>
      </x:c>
      <x:c r="G762" s="642">
        <x:v>1</x:v>
      </x:c>
      <x:c r="H762" s="495" t="s">
        <x:v>6487</x:v>
      </x:c>
    </x:row>
    <x:row r="763" spans="3:8">
      <x:c r="C763" s="443" t="s">
        <x:v>2504</x:v>
      </x:c>
      <x:c r="D763" s="276" t="s">
        <x:v>6487</x:v>
      </x:c>
      <x:c r="E763" s="241" t="s">
        <x:v>2504</x:v>
      </x:c>
      <x:c r="F763" s="276" t="s">
        <x:v>7479</x:v>
      </x:c>
      <x:c r="G763" s="240">
        <x:v>1</x:v>
      </x:c>
      <x:c r="H763" s="495" t="s">
        <x:v>6487</x:v>
      </x:c>
    </x:row>
    <x:row r="764" spans="3:8">
      <x:c r="C764" s="443" t="s">
        <x:v>5991</x:v>
      </x:c>
      <x:c r="D764" s="276" t="s">
        <x:v>6487</x:v>
      </x:c>
      <x:c r="E764" s="638" t="s">
        <x:v>5991</x:v>
      </x:c>
      <x:c r="F764" s="639" t="s">
        <x:v>6089</x:v>
      </x:c>
      <x:c r="G764" s="639">
        <x:v>1</x:v>
      </x:c>
      <x:c r="H764" s="495" t="s">
        <x:v>6487</x:v>
      </x:c>
    </x:row>
    <x:row r="765" spans="1:8">
      <x:c r="A765" s="444">
        <x:v>45960</x:v>
      </x:c>
      <x:c r="B765" s="276" t="s">
        <x:v>10335</x:v>
      </x:c>
      <x:c r="C765" s="443" t="s">
        <x:v>6056</x:v>
      </x:c>
      <x:c r="D765" s="276" t="s">
        <x:v>10339</x:v>
      </x:c>
      <x:c r="E765" s="280" t="s">
        <x:v>6056</x:v>
      </x:c>
      <x:c r="F765" s="281" t="s">
        <x:v>4067</x:v>
      </x:c>
      <x:c r="G765" s="281">
        <x:v>1</x:v>
      </x:c>
      <x:c r="H765" s="495" t="s">
        <x:v>10339</x:v>
      </x:c>
    </x:row>
    <x:row r="766" spans="3:8">
      <x:c r="C766" s="443" t="s">
        <x:v>12394</x:v>
      </x:c>
      <x:c r="D766" s="276" t="s">
        <x:v>6487</x:v>
      </x:c>
      <x:c r="E766" s="241" t="s">
        <x:v>12394</x:v>
      </x:c>
      <x:c r="F766" s="240" t="s">
        <x:v>4067</x:v>
      </x:c>
      <x:c r="G766" s="240">
        <x:v>1</x:v>
      </x:c>
      <x:c r="H766" s="495" t="s">
        <x:v>6487</x:v>
      </x:c>
    </x:row>
    <x:row r="767" spans="3:8">
      <x:c r="C767" s="443" t="s">
        <x:v>8342</x:v>
      </x:c>
      <x:c r="D767" s="276" t="s">
        <x:v>10339</x:v>
      </x:c>
      <x:c r="E767" s="402" t="s">
        <x:v>8342</x:v>
      </x:c>
      <x:c r="F767" s="403" t="s">
        <x:v>4067</x:v>
      </x:c>
      <x:c r="G767" s="403">
        <x:v>1</x:v>
      </x:c>
      <x:c r="H767" s="495" t="s">
        <x:v>10339</x:v>
      </x:c>
    </x:row>
    <x:row r="768" spans="5:9">
      <x:c r="E768" s="643" t="s">
        <x:v>7726</x:v>
      </x:c>
      <x:c r="F768" s="644" t="s">
        <x:v>4027</x:v>
      </x:c>
      <x:c r="G768" s="644">
        <x:v>1</x:v>
      </x:c>
      <x:c r="H768" s="495" t="s">
        <x:v>6487</x:v>
      </x:c>
      <x:c r="I768" s="163" t="s">
        <x:v>3501</x:v>
      </x:c>
    </x:row>
    <x:row r="769" spans="5:9">
      <x:c r="E769" s="241" t="s">
        <x:v>8455</x:v>
      </x:c>
      <x:c r="F769" s="240" t="s">
        <x:v>4061</x:v>
      </x:c>
      <x:c r="G769" s="240">
        <x:v>1</x:v>
      </x:c>
      <x:c r="H769" s="495" t="s">
        <x:v>6487</x:v>
      </x:c>
      <x:c r="I769" s="163" t="s">
        <x:v>3047</x:v>
      </x:c>
    </x:row>
    <x:row r="770" spans="1:8">
      <x:c r="A770" s="444">
        <x:v>45961</x:v>
      </x:c>
      <x:c r="B770" s="276" t="s">
        <x:v>10292</x:v>
      </x:c>
      <x:c r="C770" s="443" t="s">
        <x:v>5958</x:v>
      </x:c>
      <x:c r="D770" s="276" t="s">
        <x:v>6487</x:v>
      </x:c>
      <x:c r="E770" s="241" t="s">
        <x:v>5958</x:v>
      </x:c>
      <x:c r="F770" s="240" t="s">
        <x:v>6089</x:v>
      </x:c>
      <x:c r="G770" s="240">
        <x:v>1</x:v>
      </x:c>
      <x:c r="H770" s="495" t="s">
        <x:v>6487</x:v>
      </x:c>
    </x:row>
    <x:row r="771" spans="1:8">
      <x:c r="A771" s="444"/>
      <x:c r="C771" s="443" t="s">
        <x:v>9296</x:v>
      </x:c>
      <x:c r="D771" s="276" t="s">
        <x:v>6487</x:v>
      </x:c>
      <x:c r="E771" s="241" t="s">
        <x:v>9296</x:v>
      </x:c>
      <x:c r="F771" s="240" t="s">
        <x:v>4027</x:v>
      </x:c>
      <x:c r="G771" s="240">
        <x:v>1</x:v>
      </x:c>
      <x:c r="H771" s="495" t="s">
        <x:v>6487</x:v>
      </x:c>
    </x:row>
    <x:row r="772" spans="3:8">
      <x:c r="C772" s="443" t="s">
        <x:v>6256</x:v>
      </x:c>
      <x:c r="D772" s="276" t="s">
        <x:v>10339</x:v>
      </x:c>
      <x:c r="E772" s="280" t="s">
        <x:v>6256</x:v>
      </x:c>
      <x:c r="F772" s="234" t="s">
        <x:v>9210</x:v>
      </x:c>
      <x:c r="G772" s="281">
        <x:v>1</x:v>
      </x:c>
      <x:c r="H772" s="495" t="s">
        <x:v>10339</x:v>
      </x:c>
    </x:row>
    <x:row r="773" spans="3:8">
      <x:c r="C773" s="443" t="s">
        <x:v>1955</x:v>
      </x:c>
      <x:c r="D773" s="276" t="s">
        <x:v>10339</x:v>
      </x:c>
      <x:c r="E773" s="645" t="s">
        <x:v>1955</x:v>
      </x:c>
      <x:c r="F773" s="646" t="s">
        <x:v>6097</x:v>
      </x:c>
      <x:c r="G773" s="646">
        <x:v>1</x:v>
      </x:c>
      <x:c r="H773" s="495" t="s">
        <x:v>10339</x:v>
      </x:c>
    </x:row>
    <x:row r="774" spans="3:8">
      <x:c r="C774" s="443" t="s">
        <x:v>6114</x:v>
      </x:c>
      <x:c r="D774" s="276" t="s">
        <x:v>6487</x:v>
      </x:c>
      <x:c r="E774" s="241" t="s">
        <x:v>6114</x:v>
      </x:c>
      <x:c r="F774" s="240" t="s">
        <x:v>4067</x:v>
      </x:c>
      <x:c r="G774" s="240">
        <x:v>1</x:v>
      </x:c>
      <x:c r="H774" s="495" t="s">
        <x:v>6487</x:v>
      </x:c>
    </x:row>
    <x:row r="775" spans="3:8">
      <x:c r="C775" s="443" t="s">
        <x:v>8534</x:v>
      </x:c>
      <x:c r="D775" s="276" t="s">
        <x:v>6487</x:v>
      </x:c>
      <x:c r="E775" s="280" t="s">
        <x:v>8534</x:v>
      </x:c>
      <x:c r="F775" s="281" t="s">
        <x:v>4067</x:v>
      </x:c>
      <x:c r="G775" s="281">
        <x:v>1</x:v>
      </x:c>
      <x:c r="H775" s="495" t="s">
        <x:v>6487</x:v>
      </x:c>
    </x:row>
    <x:row r="776" spans="3:8">
      <x:c r="C776" s="443" t="s">
        <x:v>9183</x:v>
      </x:c>
      <x:c r="D776" s="276" t="s">
        <x:v>6487</x:v>
      </x:c>
      <x:c r="E776" s="280" t="s">
        <x:v>9183</x:v>
      </x:c>
      <x:c r="F776" s="281" t="s">
        <x:v>6097</x:v>
      </x:c>
      <x:c r="G776" s="281">
        <x:v>1</x:v>
      </x:c>
      <x:c r="H776" s="495" t="s">
        <x:v>6487</x:v>
      </x:c>
    </x:row>
    <x:row r="777" spans="3:8">
      <x:c r="C777" s="443" t="s">
        <x:v>2148</x:v>
      </x:c>
      <x:c r="D777" s="276" t="s">
        <x:v>6487</x:v>
      </x:c>
      <x:c r="E777" s="241" t="s">
        <x:v>2148</x:v>
      </x:c>
      <x:c r="F777" s="240" t="s">
        <x:v>4067</x:v>
      </x:c>
      <x:c r="G777" s="240">
        <x:v>1</x:v>
      </x:c>
      <x:c r="H777" s="495" t="s">
        <x:v>6487</x:v>
      </x:c>
    </x:row>
    <x:row r="778" spans="3:8">
      <x:c r="C778" s="443" t="s">
        <x:v>6319</x:v>
      </x:c>
      <x:c r="D778" s="276" t="s">
        <x:v>6487</x:v>
      </x:c>
      <x:c r="E778" s="241" t="s">
        <x:v>6319</x:v>
      </x:c>
      <x:c r="F778" s="240" t="s">
        <x:v>6089</x:v>
      </x:c>
      <x:c r="G778" s="240">
        <x:v>1</x:v>
      </x:c>
      <x:c r="H778" s="495" t="s">
        <x:v>6487</x:v>
      </x:c>
    </x:row>
    <x:row r="779" spans="3:8">
      <x:c r="C779" s="443" t="s">
        <x:v>9195</x:v>
      </x:c>
      <x:c r="D779" s="276" t="s">
        <x:v>6487</x:v>
      </x:c>
      <x:c r="E779" s="393" t="s">
        <x:v>9195</x:v>
      </x:c>
      <x:c r="F779" s="394" t="s">
        <x:v>6097</x:v>
      </x:c>
      <x:c r="G779" s="394">
        <x:v>1</x:v>
      </x:c>
      <x:c r="H779" s="495" t="s">
        <x:v>6487</x:v>
      </x:c>
    </x:row>
    <x:row r="780" spans="3:8">
      <x:c r="C780" s="443" t="s">
        <x:v>4560</x:v>
      </x:c>
      <x:c r="D780" s="276" t="s">
        <x:v>10339</x:v>
      </x:c>
      <x:c r="E780" s="393" t="s">
        <x:v>4560</x:v>
      </x:c>
      <x:c r="F780" s="394" t="s">
        <x:v>6097</x:v>
      </x:c>
      <x:c r="G780" s="394">
        <x:v>1</x:v>
      </x:c>
      <x:c r="H780" s="495" t="s">
        <x:v>10339</x:v>
      </x:c>
    </x:row>
    <x:row r="781" spans="3:8">
      <x:c r="C781" s="443" t="s">
        <x:v>9041</x:v>
      </x:c>
      <x:c r="D781" s="276" t="s">
        <x:v>6487</x:v>
      </x:c>
      <x:c r="E781" s="280" t="s">
        <x:v>9041</x:v>
      </x:c>
      <x:c r="F781" s="281" t="s">
        <x:v>6097</x:v>
      </x:c>
      <x:c r="G781" s="281">
        <x:v>2</x:v>
      </x:c>
      <x:c r="H781" s="495" t="s">
        <x:v>6487</x:v>
      </x:c>
    </x:row>
    <x:row r="782" spans="3:8">
      <x:c r="C782" s="443" t="s">
        <x:v>9050</x:v>
      </x:c>
      <x:c r="D782" s="276" t="s">
        <x:v>10339</x:v>
      </x:c>
      <x:c r="E782" s="241" t="s">
        <x:v>9050</x:v>
      </x:c>
      <x:c r="F782" s="240" t="s">
        <x:v>4007</x:v>
      </x:c>
      <x:c r="G782" s="240">
        <x:v>1</x:v>
      </x:c>
      <x:c r="H782" s="495" t="s">
        <x:v>10339</x:v>
      </x:c>
    </x:row>
    <x:row r="783" spans="3:8">
      <x:c r="C783" s="443" t="s">
        <x:v>6109</x:v>
      </x:c>
      <x:c r="D783" s="276" t="s">
        <x:v>10339</x:v>
      </x:c>
      <x:c r="E783" s="241" t="s">
        <x:v>6109</x:v>
      </x:c>
      <x:c r="F783" s="240" t="s">
        <x:v>4007</x:v>
      </x:c>
      <x:c r="G783" s="240">
        <x:v>1</x:v>
      </x:c>
      <x:c r="H783" s="495" t="s">
        <x:v>10339</x:v>
      </x:c>
    </x:row>
    <x:row r="784" spans="3:8">
      <x:c r="C784" s="443" t="s">
        <x:v>8372</x:v>
      </x:c>
      <x:c r="D784" s="276" t="s">
        <x:v>6487</x:v>
      </x:c>
      <x:c r="E784" s="241" t="s">
        <x:v>8372</x:v>
      </x:c>
      <x:c r="F784" s="240" t="s">
        <x:v>4007</x:v>
      </x:c>
      <x:c r="G784" s="240">
        <x:v>1</x:v>
      </x:c>
      <x:c r="H784" s="495" t="s">
        <x:v>6487</x:v>
      </x:c>
    </x:row>
    <x:row r="785" spans="1:8">
      <x:c r="A785" s="444">
        <x:v>45962</x:v>
      </x:c>
      <x:c r="B785" s="276" t="s">
        <x:v>10312</x:v>
      </x:c>
      <x:c r="C785" s="443" t="s">
        <x:v>5958</x:v>
      </x:c>
      <x:c r="D785" s="276" t="s">
        <x:v>10339</x:v>
      </x:c>
      <x:c r="E785" s="402" t="s">
        <x:v>5958</x:v>
      </x:c>
      <x:c r="F785" s="403" t="s">
        <x:v>6089</x:v>
      </x:c>
      <x:c r="G785" s="403">
        <x:v>1</x:v>
      </x:c>
      <x:c r="H785" s="495" t="s">
        <x:v>10339</x:v>
      </x:c>
    </x:row>
    <x:row r="786" spans="3:8">
      <x:c r="C786" s="443" t="s">
        <x:v>11384</x:v>
      </x:c>
      <x:c r="D786" s="276" t="s">
        <x:v>10339</x:v>
      </x:c>
      <x:c r="E786" s="241" t="s">
        <x:v>11384</x:v>
      </x:c>
      <x:c r="F786" s="240" t="s">
        <x:v>4067</x:v>
      </x:c>
      <x:c r="G786" s="240">
        <x:v>1</x:v>
      </x:c>
      <x:c r="H786" s="495" t="s">
        <x:v>10339</x:v>
      </x:c>
    </x:row>
    <x:row r="787" spans="3:8">
      <x:c r="C787" s="443" t="s">
        <x:v>9217</x:v>
      </x:c>
      <x:c r="D787" s="276" t="s">
        <x:v>10339</x:v>
      </x:c>
      <x:c r="E787" s="241" t="s">
        <x:v>9217</x:v>
      </x:c>
      <x:c r="F787" s="240" t="s">
        <x:v>4027</x:v>
      </x:c>
      <x:c r="G787" s="240">
        <x:v>1</x:v>
      </x:c>
      <x:c r="H787" s="495" t="s">
        <x:v>10339</x:v>
      </x:c>
    </x:row>
    <x:row r="788" spans="3:8">
      <x:c r="C788" s="443" t="s">
        <x:v>8372</x:v>
      </x:c>
      <x:c r="D788" s="276" t="s">
        <x:v>10339</x:v>
      </x:c>
      <x:c r="E788" s="402" t="s">
        <x:v>8372</x:v>
      </x:c>
      <x:c r="F788" s="403" t="s">
        <x:v>4007</x:v>
      </x:c>
      <x:c r="G788" s="403">
        <x:v>1</x:v>
      </x:c>
      <x:c r="H788" s="495" t="s">
        <x:v>10339</x:v>
      </x:c>
    </x:row>
    <x:row r="789" spans="3:8">
      <x:c r="C789" s="443" t="s">
        <x:v>4521</x:v>
      </x:c>
      <x:c r="D789" s="276" t="s">
        <x:v>6487</x:v>
      </x:c>
      <x:c r="E789" s="241" t="s">
        <x:v>4521</x:v>
      </x:c>
      <x:c r="F789" s="160" t="s">
        <x:v>9210</x:v>
      </x:c>
      <x:c r="G789" s="240">
        <x:v>2</x:v>
      </x:c>
      <x:c r="H789" s="495" t="s">
        <x:v>6487</x:v>
      </x:c>
    </x:row>
    <x:row r="790" spans="3:8">
      <x:c r="C790" s="443" t="s">
        <x:v>4384</x:v>
      </x:c>
      <x:c r="D790" s="276" t="s">
        <x:v>10339</x:v>
      </x:c>
      <x:c r="E790" s="241" t="s">
        <x:v>4384</x:v>
      </x:c>
      <x:c r="F790" s="240" t="s">
        <x:v>4067</x:v>
      </x:c>
      <x:c r="G790" s="240">
        <x:v>1</x:v>
      </x:c>
      <x:c r="H790" s="495" t="s">
        <x:v>10339</x:v>
      </x:c>
    </x:row>
    <x:row r="791" spans="3:8">
      <x:c r="C791" s="443" t="s">
        <x:v>8945</x:v>
      </x:c>
      <x:c r="D791" s="276" t="s">
        <x:v>6487</x:v>
      </x:c>
      <x:c r="E791" s="241" t="s">
        <x:v>8945</x:v>
      </x:c>
      <x:c r="F791" s="240" t="s">
        <x:v>4027</x:v>
      </x:c>
      <x:c r="G791" s="240">
        <x:v>1</x:v>
      </x:c>
      <x:c r="H791" s="495" t="s">
        <x:v>6487</x:v>
      </x:c>
    </x:row>
    <x:row r="792" spans="3:8">
      <x:c r="C792" s="443" t="s">
        <x:v>9045</x:v>
      </x:c>
      <x:c r="D792" s="276" t="s">
        <x:v>10339</x:v>
      </x:c>
      <x:c r="E792" s="241" t="s">
        <x:v>9045</x:v>
      </x:c>
      <x:c r="F792" s="240" t="s">
        <x:v>6089</x:v>
      </x:c>
      <x:c r="G792" s="240">
        <x:v>1</x:v>
      </x:c>
      <x:c r="H792" s="495" t="s">
        <x:v>10339</x:v>
      </x:c>
    </x:row>
    <x:row r="793" spans="3:8">
      <x:c r="C793" s="443" t="s">
        <x:v>9041</x:v>
      </x:c>
      <x:c r="D793" s="276" t="s">
        <x:v>10339</x:v>
      </x:c>
      <x:c r="E793" s="241" t="s">
        <x:v>9041</x:v>
      </x:c>
      <x:c r="F793" s="240" t="s">
        <x:v>6097</x:v>
      </x:c>
      <x:c r="G793" s="240">
        <x:v>1</x:v>
      </x:c>
      <x:c r="H793" s="495" t="s">
        <x:v>10339</x:v>
      </x:c>
    </x:row>
    <x:row r="794" spans="3:8">
      <x:c r="C794" s="443" t="s">
        <x:v>9226</x:v>
      </x:c>
      <x:c r="D794" s="276" t="s">
        <x:v>10339</x:v>
      </x:c>
      <x:c r="E794" s="402" t="s">
        <x:v>9226</x:v>
      </x:c>
      <x:c r="F794" s="403" t="s">
        <x:v>6097</x:v>
      </x:c>
      <x:c r="G794" s="403">
        <x:v>1</x:v>
      </x:c>
      <x:c r="H794" s="495" t="s">
        <x:v>10339</x:v>
      </x:c>
    </x:row>
    <x:row r="795" spans="3:8">
      <x:c r="C795" s="443" t="s">
        <x:v>2011</x:v>
      </x:c>
      <x:c r="D795" s="276" t="s">
        <x:v>6487</x:v>
      </x:c>
      <x:c r="E795" s="241" t="s">
        <x:v>2011</x:v>
      </x:c>
      <x:c r="F795" s="240" t="s">
        <x:v>6097</x:v>
      </x:c>
      <x:c r="G795" s="240">
        <x:v>1</x:v>
      </x:c>
      <x:c r="H795" s="495" t="s">
        <x:v>6487</x:v>
      </x:c>
    </x:row>
    <x:row r="796" spans="1:8">
      <x:c r="A796" s="444">
        <x:v>45963</x:v>
      </x:c>
      <x:c r="B796" s="276" t="s">
        <x:v>10367</x:v>
      </x:c>
      <x:c r="C796" s="443" t="s">
        <x:v>12590</x:v>
      </x:c>
      <x:c r="D796" s="276" t="s">
        <x:v>6487</x:v>
      </x:c>
      <x:c r="E796" s="241" t="s">
        <x:v>12590</x:v>
      </x:c>
      <x:c r="F796" s="240" t="s">
        <x:v>6089</x:v>
      </x:c>
      <x:c r="G796" s="240">
        <x:v>1</x:v>
      </x:c>
      <x:c r="H796" s="495" t="s">
        <x:v>6487</x:v>
      </x:c>
    </x:row>
    <x:row r="797" spans="3:8">
      <x:c r="C797" s="443" t="s">
        <x:v>8469</x:v>
      </x:c>
      <x:c r="D797" s="276" t="s">
        <x:v>10339</x:v>
      </x:c>
      <x:c r="E797" s="511" t="s">
        <x:v>8469</x:v>
      </x:c>
      <x:c r="F797" s="512" t="s">
        <x:v>4067</x:v>
      </x:c>
      <x:c r="G797" s="512">
        <x:v>1</x:v>
      </x:c>
      <x:c r="H797" s="495" t="s">
        <x:v>10339</x:v>
      </x:c>
    </x:row>
    <x:row r="798" spans="3:8">
      <x:c r="C798" s="443" t="s">
        <x:v>8079</x:v>
      </x:c>
      <x:c r="D798" s="276" t="s">
        <x:v>10339</x:v>
      </x:c>
      <x:c r="E798" s="342" t="s">
        <x:v>8079</x:v>
      </x:c>
      <x:c r="F798" s="343" t="s">
        <x:v>4067</x:v>
      </x:c>
      <x:c r="G798" s="343">
        <x:v>1</x:v>
      </x:c>
      <x:c r="H798" s="495" t="s">
        <x:v>10339</x:v>
      </x:c>
    </x:row>
    <x:row r="799" spans="3:8">
      <x:c r="C799" s="443" t="s">
        <x:v>9182</x:v>
      </x:c>
      <x:c r="D799" s="276" t="s">
        <x:v>10339</x:v>
      </x:c>
      <x:c r="E799" s="511" t="s">
        <x:v>9182</x:v>
      </x:c>
      <x:c r="F799" s="512" t="s">
        <x:v>6097</x:v>
      </x:c>
      <x:c r="G799" s="512">
        <x:v>1</x:v>
      </x:c>
      <x:c r="H799" s="495" t="s">
        <x:v>10339</x:v>
      </x:c>
    </x:row>
    <x:row r="800" spans="3:8">
      <x:c r="C800" s="443" t="s">
        <x:v>5991</x:v>
      </x:c>
      <x:c r="D800" s="276" t="s">
        <x:v>10339</x:v>
      </x:c>
      <x:c r="E800" s="241" t="s">
        <x:v>5991</x:v>
      </x:c>
      <x:c r="F800" s="240" t="s">
        <x:v>6089</x:v>
      </x:c>
      <x:c r="G800" s="240">
        <x:v>1</x:v>
      </x:c>
      <x:c r="H800" s="495" t="s">
        <x:v>10339</x:v>
      </x:c>
    </x:row>
    <x:row r="801" spans="3:8">
      <x:c r="C801" s="443" t="s">
        <x:v>4382</x:v>
      </x:c>
      <x:c r="D801" s="276" t="s">
        <x:v>6487</x:v>
      </x:c>
      <x:c r="E801" s="241" t="s">
        <x:v>4382</x:v>
      </x:c>
      <x:c r="F801" s="240" t="s">
        <x:v>4067</x:v>
      </x:c>
      <x:c r="G801" s="240">
        <x:v>1</x:v>
      </x:c>
      <x:c r="H801" s="495" t="s">
        <x:v>6487</x:v>
      </x:c>
    </x:row>
    <x:row r="802" spans="3:8">
      <x:c r="C802" s="443" t="s">
        <x:v>9153</x:v>
      </x:c>
      <x:c r="D802" s="276" t="s">
        <x:v>6487</x:v>
      </x:c>
      <x:c r="E802" s="241" t="s">
        <x:v>9153</x:v>
      </x:c>
      <x:c r="F802" s="240" t="s">
        <x:v>4067</x:v>
      </x:c>
      <x:c r="G802" s="240">
        <x:v>1</x:v>
      </x:c>
      <x:c r="H802" s="495" t="s">
        <x:v>6487</x:v>
      </x:c>
    </x:row>
    <x:row r="803" spans="3:8">
      <x:c r="C803" s="443" t="s">
        <x:v>5653</x:v>
      </x:c>
      <x:c r="D803" s="276" t="s">
        <x:v>10339</x:v>
      </x:c>
      <x:c r="E803" s="342" t="s">
        <x:v>5653</x:v>
      </x:c>
      <x:c r="F803" s="343" t="s">
        <x:v>4027</x:v>
      </x:c>
      <x:c r="G803" s="343">
        <x:v>1</x:v>
      </x:c>
      <x:c r="H803" s="495" t="s">
        <x:v>10339</x:v>
      </x:c>
    </x:row>
    <x:row r="804" spans="3:8">
      <x:c r="C804" s="443" t="s">
        <x:v>4487</x:v>
      </x:c>
      <x:c r="D804" s="276" t="s">
        <x:v>6487</x:v>
      </x:c>
      <x:c r="E804" s="241" t="s">
        <x:v>4487</x:v>
      </x:c>
      <x:c r="F804" s="240" t="s">
        <x:v>6089</x:v>
      </x:c>
      <x:c r="G804" s="240">
        <x:v>1</x:v>
      </x:c>
      <x:c r="H804" s="495" t="s">
        <x:v>6487</x:v>
      </x:c>
    </x:row>
    <x:row r="805" spans="5:9">
      <x:c r="E805" s="241" t="s">
        <x:v>7703</x:v>
      </x:c>
      <x:c r="F805" s="240" t="s">
        <x:v>6097</x:v>
      </x:c>
      <x:c r="G805" s="240">
        <x:v>1</x:v>
      </x:c>
      <x:c r="H805" s="495" t="s">
        <x:v>6487</x:v>
      </x:c>
      <x:c r="I805" s="160" t="s">
        <x:v>326</x:v>
      </x:c>
    </x:row>
    <x:row r="806" spans="5:9">
      <x:c r="E806" s="666" t="s">
        <x:v>4603</x:v>
      </x:c>
      <x:c r="F806" s="667" t="s">
        <x:v>4027</x:v>
      </x:c>
      <x:c r="G806" s="667">
        <x:v>1</x:v>
      </x:c>
      <x:c r="H806" s="495" t="s">
        <x:v>6487</x:v>
      </x:c>
      <x:c r="I806" s="160" t="s">
        <x:v>326</x:v>
      </x:c>
    </x:row>
    <x:row r="807" spans="1:8">
      <x:c r="A807" s="444">
        <x:v>45964</x:v>
      </x:c>
      <x:c r="B807" s="276" t="s">
        <x:v>10315</x:v>
      </x:c>
      <x:c r="C807" s="443" t="s">
        <x:v>2550</x:v>
      </x:c>
      <x:c r="D807" s="276" t="s">
        <x:v>10339</x:v>
      </x:c>
      <x:c r="E807" s="241" t="s">
        <x:v>2550</x:v>
      </x:c>
      <x:c r="F807" s="240" t="str">
        <x:f>IF(MID(E807,LEN(E807)-2,1)="1","Earring",IF(MID(E807,LEN(E807)-2,1)="2","Necklace",IF(MID(E807,LEN(E807)-2,1)="3","Bracelet",IF(MID(E807,LEN(E807)-2,1)="4","Ring",IF(MID(E807,LEN(E807)-2,1)="5","Anklet","")))))</x:f>
        <x:v>Necklace</x:v>
      </x:c>
      <x:c r="G807" s="240">
        <x:v>1</x:v>
      </x:c>
      <x:c r="H807" s="495" t="s">
        <x:v>10339</x:v>
      </x:c>
    </x:row>
    <x:row r="808" spans="1:8">
      <x:c r="A808" s="444">
        <x:v>45965</x:v>
      </x:c>
      <x:c r="B808" s="276" t="s">
        <x:v>10377</x:v>
      </x:c>
      <x:c r="C808" s="443" t="s">
        <x:v>4548</x:v>
      </x:c>
      <x:c r="D808" s="276" t="s">
        <x:v>10339</x:v>
      </x:c>
      <x:c r="E808" s="633" t="s">
        <x:v>4548</x:v>
      </x:c>
      <x:c r="F808" s="634" t="str">
        <x:f>IF(MID(E808,LEN(E808)-2,1)="1","Earring",IF(MID(E808,LEN(E808)-2,1)="2","Necklace",IF(MID(E808,LEN(E808)-2,1)="3","Bracelet",IF(MID(E808,LEN(E808)-2,1)="4","Ring",IF(MID(E808,LEN(E808)-2,1)="5","Anklet","")))))</x:f>
        <x:v>Necklace</x:v>
      </x:c>
      <x:c r="G808" s="634">
        <x:v>1</x:v>
      </x:c>
      <x:c r="H808" s="495" t="s">
        <x:v>10339</x:v>
      </x:c>
    </x:row>
    <x:row r="809" spans="3:8">
      <x:c r="C809" s="443" t="s">
        <x:v>4521</x:v>
      </x:c>
      <x:c r="D809" s="276" t="s">
        <x:v>10339</x:v>
      </x:c>
      <x:c r="E809" s="241" t="s">
        <x:v>4521</x:v>
      </x:c>
      <x:c r="F809" s="159" t="s">
        <x:v>9210</x:v>
      </x:c>
      <x:c r="G809" s="240">
        <x:v>1</x:v>
      </x:c>
      <x:c r="H809" s="495" t="s">
        <x:v>10339</x:v>
      </x:c>
    </x:row>
    <x:row r="810" spans="3:8">
      <x:c r="C810" s="443" t="s">
        <x:v>9029</x:v>
      </x:c>
      <x:c r="D810" s="276" t="s">
        <x:v>6487</x:v>
      </x:c>
      <x:c r="E810" s="241" t="s">
        <x:v>9029</x:v>
      </x:c>
      <x:c r="F810" s="240" t="str">
        <x:f>IF(MID(E810,LEN(E810)-2,1)="1","Earring",IF(MID(E810,LEN(E810)-2,1)="2","Necklace",IF(MID(E810,LEN(E810)-2,1)="3","Bracelet",IF(MID(E810,LEN(E810)-2,1)="4","Ring",IF(MID(E810,LEN(E810)-2,1)="5","Anklet","")))))</x:f>
        <x:v>Bracelet</x:v>
      </x:c>
      <x:c r="G810" s="240">
        <x:v>1</x:v>
      </x:c>
      <x:c r="H810" s="495" t="s">
        <x:v>6487</x:v>
      </x:c>
    </x:row>
    <x:row r="811" spans="3:8">
      <x:c r="C811" s="443" t="s">
        <x:v>8083</x:v>
      </x:c>
      <x:c r="D811" s="276" t="s">
        <x:v>6487</x:v>
      </x:c>
      <x:c r="E811" s="241" t="s">
        <x:v>8083</x:v>
      </x:c>
      <x:c r="F811" s="240" t="str">
        <x:f>IF(MID(E811,LEN(E811)-2,1)="1","Earring",IF(MID(E811,LEN(E811)-2,1)="2","Necklace",IF(MID(E811,LEN(E811)-2,1)="3","Bracelet",IF(MID(E811,LEN(E811)-2,1)="4","Ring",IF(MID(E811,LEN(E811)-2,1)="5","Anklet","")))))</x:f>
        <x:v>Necklace</x:v>
      </x:c>
      <x:c r="G811" s="240">
        <x:v>1</x:v>
      </x:c>
      <x:c r="H811" s="495" t="s">
        <x:v>6487</x:v>
      </x:c>
    </x:row>
    <x:row r="812" spans="3:8">
      <x:c r="C812" s="443" t="s">
        <x:v>6025</x:v>
      </x:c>
      <x:c r="D812" s="276" t="s">
        <x:v>6487</x:v>
      </x:c>
      <x:c r="E812" s="241" t="s">
        <x:v>6025</x:v>
      </x:c>
      <x:c r="F812" s="240" t="str">
        <x:f>IF(MID(E812,LEN(E812)-2,1)="1","Earring",IF(MID(E812,LEN(E812)-2,1)="2","Necklace",IF(MID(E812,LEN(E812)-2,1)="3","Bracelet",IF(MID(E812,LEN(E812)-2,1)="4","Ring",IF(MID(E812,LEN(E812)-2,1)="5","Anklet","")))))</x:f>
        <x:v>Ring</x:v>
      </x:c>
      <x:c r="G812" s="240">
        <x:v>1</x:v>
      </x:c>
      <x:c r="H812" s="495" t="s">
        <x:v>6487</x:v>
      </x:c>
    </x:row>
    <x:row r="813" spans="3:8">
      <x:c r="C813" s="443" t="s">
        <x:v>8410</x:v>
      </x:c>
      <x:c r="D813" s="276" t="s">
        <x:v>6487</x:v>
      </x:c>
      <x:c r="E813" s="638" t="s">
        <x:v>8410</x:v>
      </x:c>
      <x:c r="F813" s="639" t="str">
        <x:f>IF(MID(E813,LEN(E813)-2,1)="1","Earring",IF(MID(E813,LEN(E813)-2,1)="2","Necklace",IF(MID(E813,LEN(E813)-2,1)="3","Bracelet",IF(MID(E813,LEN(E813)-2,1)="4","Ring",IF(MID(E813,LEN(E813)-2,1)="5","Anklet","")))))</x:f>
        <x:v>Anklet</x:v>
      </x:c>
      <x:c r="G813" s="639">
        <x:v>1</x:v>
      </x:c>
      <x:c r="H813" s="495" t="s">
        <x:v>6487</x:v>
      </x:c>
    </x:row>
    <x:row r="814" spans="3:8">
      <x:c r="C814" s="443" t="s">
        <x:v>8514</x:v>
      </x:c>
      <x:c r="D814" s="276" t="s">
        <x:v>6487</x:v>
      </x:c>
      <x:c r="E814" s="241" t="s">
        <x:v>8514</x:v>
      </x:c>
      <x:c r="F814" s="240" t="str">
        <x:f>IF(MID(E814,LEN(E814)-2,1)="1","Earring",IF(MID(E814,LEN(E814)-2,1)="2","Necklace",IF(MID(E814,LEN(E814)-2,1)="3","Bracelet",IF(MID(E814,LEN(E814)-2,1)="4","Ring",IF(MID(E814,LEN(E814)-2,1)="5","Anklet","")))))</x:f>
        <x:v>Earring</x:v>
      </x:c>
      <x:c r="G814" s="240">
        <x:v>1</x:v>
      </x:c>
      <x:c r="H814" s="495" t="s">
        <x:v>6487</x:v>
      </x:c>
    </x:row>
    <x:row r="815" spans="3:8">
      <x:c r="C815" s="443" t="s">
        <x:v>6304</x:v>
      </x:c>
      <x:c r="D815" s="276" t="s">
        <x:v>10339</x:v>
      </x:c>
      <x:c r="E815" s="241" t="s">
        <x:v>6304</x:v>
      </x:c>
      <x:c r="F815" s="240" t="str">
        <x:f>IF(MID(E815,LEN(E815)-2,1)="1","Earring",IF(MID(E815,LEN(E815)-2,1)="2","Necklace",IF(MID(E815,LEN(E815)-2,1)="3","Bracelet",IF(MID(E815,LEN(E815)-2,1)="4","Ring",IF(MID(E815,LEN(E815)-2,1)="5","Anklet","")))))</x:f>
        <x:v>Ring</x:v>
      </x:c>
      <x:c r="G815" s="240">
        <x:v>1</x:v>
      </x:c>
      <x:c r="H815" s="495" t="s">
        <x:v>10339</x:v>
      </x:c>
    </x:row>
    <x:row r="816" spans="1:8">
      <x:c r="A816" s="444">
        <x:v>45966</x:v>
      </x:c>
      <x:c r="B816" s="276" t="s">
        <x:v>10352</x:v>
      </x:c>
      <x:c r="C816" s="443" t="s">
        <x:v>8370</x:v>
      </x:c>
      <x:c r="D816" s="276" t="s">
        <x:v>6487</x:v>
      </x:c>
      <x:c r="E816" s="241" t="s">
        <x:v>8370</x:v>
      </x:c>
      <x:c r="F816" s="240" t="str">
        <x:f>IF(MID(E816,LEN(E816)-2,1)="1","Earring",IF(MID(E816,LEN(E816)-2,1)="2","Necklace",IF(MID(E816,LEN(E816)-2,1)="3","Bracelet",IF(MID(E816,LEN(E816)-2,1)="4","Ring",IF(MID(E816,LEN(E816)-2,1)="5","Anklet","")))))</x:f>
        <x:v>Earring</x:v>
      </x:c>
      <x:c r="G816" s="240">
        <x:v>1</x:v>
      </x:c>
      <x:c r="H816" s="495" t="s">
        <x:v>6487</x:v>
      </x:c>
    </x:row>
    <x:row r="817" spans="3:8">
      <x:c r="C817" s="443" t="s">
        <x:v>2011</x:v>
      </x:c>
      <x:c r="D817" s="276" t="s">
        <x:v>10339</x:v>
      </x:c>
      <x:c r="E817" s="396" t="s">
        <x:v>2011</x:v>
      </x:c>
      <x:c r="F817" s="397" t="str">
        <x:f>IF(MID(E817,LEN(E817)-2,1)="1","Earring",IF(MID(E817,LEN(E817)-2,1)="2","Necklace",IF(MID(E817,LEN(E817)-2,1)="3","Bracelet",IF(MID(E817,LEN(E817)-2,1)="4","Ring",IF(MID(E817,LEN(E817)-2,1)="5","Anklet","")))))</x:f>
        <x:v>Bracelet</x:v>
      </x:c>
      <x:c r="G817" s="397">
        <x:v>1</x:v>
      </x:c>
      <x:c r="H817" s="495" t="s">
        <x:v>10339</x:v>
      </x:c>
    </x:row>
    <x:row r="818" spans="1:8">
      <x:c r="A818" s="444">
        <x:v>45967</x:v>
      </x:c>
      <x:c r="B818" s="276" t="s">
        <x:v>10335</x:v>
      </x:c>
      <x:c r="C818" s="443" t="s">
        <x:v>4589</x:v>
      </x:c>
      <x:c r="D818" s="276" t="s">
        <x:v>10339</x:v>
      </x:c>
      <x:c r="E818" s="396" t="s">
        <x:v>4589</x:v>
      </x:c>
      <x:c r="F818" s="397" t="str">
        <x:f>IF(MID(E818,LEN(E818)-2,1)="1","Earring",IF(MID(E818,LEN(E818)-2,1)="2","Necklace",IF(MID(E818,LEN(E818)-2,1)="3","Bracelet",IF(MID(E818,LEN(E818)-2,1)="4","Ring",IF(MID(E818,LEN(E818)-2,1)="5","Anklet","")))))</x:f>
        <x:v>Earring</x:v>
      </x:c>
      <x:c r="G818" s="397">
        <x:v>1</x:v>
      </x:c>
      <x:c r="H818" s="495" t="s">
        <x:v>10339</x:v>
      </x:c>
    </x:row>
    <x:row r="819" spans="3:8">
      <x:c r="C819" s="443" t="s">
        <x:v>8425</x:v>
      </x:c>
      <x:c r="D819" s="276" t="s">
        <x:v>6487</x:v>
      </x:c>
      <x:c r="E819" s="241" t="s">
        <x:v>8425</x:v>
      </x:c>
      <x:c r="F819" s="240" t="str">
        <x:f>IF(MID(E819,LEN(E819)-2,1)="1","Earring",IF(MID(E819,LEN(E819)-2,1)="2","Necklace",IF(MID(E819,LEN(E819)-2,1)="3","Bracelet",IF(MID(E819,LEN(E819)-2,1)="4","Ring",IF(MID(E819,LEN(E819)-2,1)="5","Anklet","")))))</x:f>
        <x:v>Ring</x:v>
      </x:c>
      <x:c r="G819" s="240">
        <x:v>1</x:v>
      </x:c>
      <x:c r="H819" s="495" t="s">
        <x:v>6487</x:v>
      </x:c>
    </x:row>
    <x:row r="820" spans="3:8">
      <x:c r="C820" s="443" t="s">
        <x:v>8955</x:v>
      </x:c>
      <x:c r="D820" s="276" t="s">
        <x:v>6487</x:v>
      </x:c>
      <x:c r="E820" s="241" t="s">
        <x:v>8955</x:v>
      </x:c>
      <x:c r="F820" s="240" t="str">
        <x:f>IF(MID(E820,LEN(E820)-2,1)="1","Earring",IF(MID(E820,LEN(E820)-2,1)="2","Necklace",IF(MID(E820,LEN(E820)-2,1)="3","Bracelet",IF(MID(E820,LEN(E820)-2,1)="4","Ring",IF(MID(E820,LEN(E820)-2,1)="5","Anklet","")))))</x:f>
        <x:v>Ring</x:v>
      </x:c>
      <x:c r="G820" s="240">
        <x:v>1</x:v>
      </x:c>
      <x:c r="H820" s="495" t="s">
        <x:v>6487</x:v>
      </x:c>
    </x:row>
    <x:row r="821" spans="1:8">
      <x:c r="A821" s="444">
        <x:v>45968</x:v>
      </x:c>
      <x:c r="B821" s="276" t="s">
        <x:v>10292</x:v>
      </x:c>
      <x:c r="C821" s="443" t="s">
        <x:v>2148</x:v>
      </x:c>
      <x:c r="D821" s="276" t="s">
        <x:v>10339</x:v>
      </x:c>
      <x:c r="E821" s="241" t="s">
        <x:v>2148</x:v>
      </x:c>
      <x:c r="F821" s="240" t="str">
        <x:f>IF(MID(E821,LEN(E821)-2,1)="1","Earring",IF(MID(E821,LEN(E821)-2,1)="2","Necklace",IF(MID(E821,LEN(E821)-2,1)="3","Bracelet",IF(MID(E821,LEN(E821)-2,1)="4","Ring",IF(MID(E821,LEN(E821)-2,1)="5","Anklet","")))))</x:f>
        <x:v>Earring</x:v>
      </x:c>
      <x:c r="G821" s="240">
        <x:v>1</x:v>
      </x:c>
      <x:c r="H821" s="495" t="s">
        <x:v>10339</x:v>
      </x:c>
    </x:row>
    <x:row r="822" spans="3:8">
      <x:c r="C822" s="443" t="s">
        <x:v>6025</x:v>
      </x:c>
      <x:c r="D822" s="276" t="s">
        <x:v>10339</x:v>
      </x:c>
      <x:c r="E822" s="681" t="s">
        <x:v>6025</x:v>
      </x:c>
      <x:c r="F822" s="682" t="str">
        <x:f>IF(MID(E822,LEN(E822)-2,1)="1","Earring",IF(MID(E822,LEN(E822)-2,1)="2","Necklace",IF(MID(E822,LEN(E822)-2,1)="3","Bracelet",IF(MID(E822,LEN(E822)-2,1)="4","Ring",IF(MID(E822,LEN(E822)-2,1)="5","Anklet","")))))</x:f>
        <x:v>Ring</x:v>
      </x:c>
      <x:c r="G822" s="682">
        <x:v>1</x:v>
      </x:c>
      <x:c r="H822" s="495" t="s">
        <x:v>10339</x:v>
      </x:c>
    </x:row>
    <x:row r="823" spans="3:8">
      <x:c r="C823" s="443" t="s">
        <x:v>11426</x:v>
      </x:c>
      <x:c r="D823" s="276" t="s">
        <x:v>6487</x:v>
      </x:c>
      <x:c r="E823" s="241" t="s">
        <x:v>11426</x:v>
      </x:c>
      <x:c r="F823" s="240" t="str">
        <x:f>IF(MID(E823,LEN(E823)-2,1)="1","Earring",IF(MID(E823,LEN(E823)-2,1)="2","Necklace",IF(MID(E823,LEN(E823)-2,1)="3","Bracelet",IF(MID(E823,LEN(E823)-2,1)="4","Ring",IF(MID(E823,LEN(E823)-2,1)="5","Anklet","")))))</x:f>
        <x:v>Ring</x:v>
      </x:c>
      <x:c r="G823" s="240">
        <x:v>1</x:v>
      </x:c>
      <x:c r="H823" s="495" t="s">
        <x:v>6487</x:v>
      </x:c>
    </x:row>
    <x:row r="824" spans="3:8">
      <x:c r="C824" s="443" t="s">
        <x:v>9239</x:v>
      </x:c>
      <x:c r="D824" s="276" t="s">
        <x:v>10339</x:v>
      </x:c>
      <x:c r="E824" s="402" t="s">
        <x:v>9239</x:v>
      </x:c>
      <x:c r="F824" s="403" t="str">
        <x:f>IF(MID(E824,LEN(E824)-2,1)="1","Earring",IF(MID(E824,LEN(E824)-2,1)="2","Necklace",IF(MID(E824,LEN(E824)-2,1)="3","Bracelet",IF(MID(E824,LEN(E824)-2,1)="4","Ring",IF(MID(E824,LEN(E824)-2,1)="5","Anklet","")))))</x:f>
        <x:v>Ring</x:v>
      </x:c>
      <x:c r="G824" s="403">
        <x:v>1</x:v>
      </x:c>
      <x:c r="H824" s="495" t="s">
        <x:v>10339</x:v>
      </x:c>
    </x:row>
    <x:row r="825" spans="3:8">
      <x:c r="C825" s="443" t="s">
        <x:v>4541</x:v>
      </x:c>
      <x:c r="D825" s="276" t="s">
        <x:v>10339</x:v>
      </x:c>
      <x:c r="E825" s="241" t="s">
        <x:v>4541</x:v>
      </x:c>
      <x:c r="F825" s="240" t="str">
        <x:f>IF(MID(E825,LEN(E825)-2,1)="1","Earring",IF(MID(E825,LEN(E825)-2,1)="2","Necklace",IF(MID(E825,LEN(E825)-2,1)="3","Bracelet",IF(MID(E825,LEN(E825)-2,1)="4","Ring",IF(MID(E825,LEN(E825)-2,1)="5","Anklet","")))))</x:f>
        <x:v>Ring</x:v>
      </x:c>
      <x:c r="G825" s="240">
        <x:v>1</x:v>
      </x:c>
      <x:c r="H825" s="495" t="s">
        <x:v>10339</x:v>
      </x:c>
    </x:row>
    <x:row r="826" spans="3:8">
      <x:c r="C826" s="443" t="s">
        <x:v>4381</x:v>
      </x:c>
      <x:c r="D826" s="276" t="s">
        <x:v>10339</x:v>
      </x:c>
      <x:c r="E826" s="393" t="s">
        <x:v>4381</x:v>
      </x:c>
      <x:c r="F826" s="394" t="str">
        <x:f>IF(MID(E826,LEN(E826)-2,1)="1","Earring",IF(MID(E826,LEN(E826)-2,1)="2","Necklace",IF(MID(E826,LEN(E826)-2,1)="3","Bracelet",IF(MID(E826,LEN(E826)-2,1)="4","Ring",IF(MID(E826,LEN(E826)-2,1)="5","Anklet","")))))</x:f>
        <x:v>Necklace</x:v>
      </x:c>
      <x:c r="G826" s="394">
        <x:v>1</x:v>
      </x:c>
      <x:c r="H826" s="495" t="s">
        <x:v>10339</x:v>
      </x:c>
    </x:row>
    <x:row r="827" spans="3:8">
      <x:c r="C827" s="443" t="s">
        <x:v>8945</x:v>
      </x:c>
      <x:c r="D827" s="276" t="s">
        <x:v>10339</x:v>
      </x:c>
      <x:c r="E827" s="241" t="s">
        <x:v>8945</x:v>
      </x:c>
      <x:c r="F827" s="240" t="str">
        <x:f>IF(MID(E827,LEN(E827)-2,1)="1","Earring",IF(MID(E827,LEN(E827)-2,1)="2","Necklace",IF(MID(E827,LEN(E827)-2,1)="3","Bracelet",IF(MID(E827,LEN(E827)-2,1)="4","Ring",IF(MID(E827,LEN(E827)-2,1)="5","Anklet","")))))</x:f>
        <x:v>Ring</x:v>
      </x:c>
      <x:c r="G827" s="240">
        <x:v>1</x:v>
      </x:c>
      <x:c r="H827" s="495" t="s">
        <x:v>10339</x:v>
      </x:c>
    </x:row>
    <x:row r="828" spans="3:8">
      <x:c r="C828" s="443" t="s">
        <x:v>9314</x:v>
      </x:c>
      <x:c r="D828" s="276" t="s">
        <x:v>6487</x:v>
      </x:c>
      <x:c r="E828" s="241" t="s">
        <x:v>9314</x:v>
      </x:c>
      <x:c r="F828" s="240" t="str">
        <x:f>IF(MID(E828,LEN(E828)-2,1)="1","Earring",IF(MID(E828,LEN(E828)-2,1)="2","Necklace",IF(MID(E828,LEN(E828)-2,1)="3","Bracelet",IF(MID(E828,LEN(E828)-2,1)="4","Ring",IF(MID(E828,LEN(E828)-2,1)="5","Anklet","")))))</x:f>
        <x:v>Earring</x:v>
      </x:c>
      <x:c r="G828" s="240">
        <x:v>1</x:v>
      </x:c>
      <x:c r="H828" s="495" t="s">
        <x:v>6487</x:v>
      </x:c>
    </x:row>
    <x:row r="829" spans="3:8">
      <x:c r="C829" s="443" t="s">
        <x:v>8918</x:v>
      </x:c>
      <x:c r="D829" s="276" t="s">
        <x:v>10339</x:v>
      </x:c>
      <x:c r="E829" s="681" t="s">
        <x:v>8918</x:v>
      </x:c>
      <x:c r="F829" s="682" t="str">
        <x:f>IF(MID(E829,LEN(E829)-2,1)="1","Earring",IF(MID(E829,LEN(E829)-2,1)="2","Necklace",IF(MID(E829,LEN(E829)-2,1)="3","Bracelet",IF(MID(E829,LEN(E829)-2,1)="4","Ring",IF(MID(E829,LEN(E829)-2,1)="5","Anklet","")))))</x:f>
        <x:v>Earring</x:v>
      </x:c>
      <x:c r="G829" s="682">
        <x:v>1</x:v>
      </x:c>
      <x:c r="H829" s="495" t="s">
        <x:v>10339</x:v>
      </x:c>
    </x:row>
    <x:row r="830" spans="3:8">
      <x:c r="C830" s="443" t="s">
        <x:v>2489</x:v>
      </x:c>
      <x:c r="D830" s="276" t="s">
        <x:v>10339</x:v>
      </x:c>
      <x:c r="E830" s="683" t="s">
        <x:v>2489</x:v>
      </x:c>
      <x:c r="F830" s="684" t="str">
        <x:f>IF(MID(E830,LEN(E830)-2,1)="1","Earring",IF(MID(E830,LEN(E830)-2,1)="2","Necklace",IF(MID(E830,LEN(E830)-2,1)="3","Bracelet",IF(MID(E830,LEN(E830)-2,1)="4","Ring",IF(MID(E830,LEN(E830)-2,1)="5","Anklet","")))))</x:f>
        <x:v>Ring</x:v>
      </x:c>
      <x:c r="G830" s="684">
        <x:v>1</x:v>
      </x:c>
      <x:c r="H830" s="495" t="s">
        <x:v>10339</x:v>
      </x:c>
    </x:row>
    <x:row r="831" spans="3:8">
      <x:c r="C831" s="443" t="s">
        <x:v>8514</x:v>
      </x:c>
      <x:c r="D831" s="276" t="s">
        <x:v>10339</x:v>
      </x:c>
      <x:c r="E831" s="241" t="s">
        <x:v>8514</x:v>
      </x:c>
      <x:c r="F831" s="240" t="str">
        <x:f>IF(MID(E831,LEN(E831)-2,1)="1","Earring",IF(MID(E831,LEN(E831)-2,1)="2","Necklace",IF(MID(E831,LEN(E831)-2,1)="3","Bracelet",IF(MID(E831,LEN(E831)-2,1)="4","Ring",IF(MID(E831,LEN(E831)-2,1)="5","Anklet","")))))</x:f>
        <x:v>Earring</x:v>
      </x:c>
      <x:c r="G831" s="240">
        <x:v>1</x:v>
      </x:c>
      <x:c r="H831" s="495" t="s">
        <x:v>10339</x:v>
      </x:c>
    </x:row>
    <x:row r="832" spans="1:8">
      <x:c r="A832" s="444">
        <x:v>45969</x:v>
      </x:c>
      <x:c r="B832" s="276" t="s">
        <x:v>10312</x:v>
      </x:c>
      <x:c r="C832" s="443" t="s">
        <x:v>11323</x:v>
      </x:c>
      <x:c r="D832" s="276" t="s">
        <x:v>10339</x:v>
      </x:c>
      <x:c r="E832" s="631" t="s">
        <x:v>11323</x:v>
      </x:c>
      <x:c r="F832" s="632" t="str">
        <x:f>IF(MID(E832,LEN(E832)-2,1)="1","Earring",IF(MID(E832,LEN(E832)-2,1)="2","Necklace",IF(MID(E832,LEN(E832)-2,1)="3","Bracelet",IF(MID(E832,LEN(E832)-2,1)="4","Ring",IF(MID(E832,LEN(E832)-2,1)="5","Anklet","")))))</x:f>
        <x:v>Earring</x:v>
      </x:c>
      <x:c r="G832" s="632">
        <x:v>1</x:v>
      </x:c>
      <x:c r="H832" s="495" t="s">
        <x:v>10339</x:v>
      </x:c>
    </x:row>
    <x:row r="833" spans="3:8">
      <x:c r="C833" s="443" t="s">
        <x:v>2067</x:v>
      </x:c>
      <x:c r="D833" s="276" t="s">
        <x:v>6487</x:v>
      </x:c>
      <x:c r="E833" s="241" t="s">
        <x:v>2067</x:v>
      </x:c>
      <x:c r="F833" s="240" t="str">
        <x:f>IF(MID(E833,LEN(E833)-2,1)="1","Earring",IF(MID(E833,LEN(E833)-2,1)="2","Necklace",IF(MID(E833,LEN(E833)-2,1)="3","Bracelet",IF(MID(E833,LEN(E833)-2,1)="4","Ring",IF(MID(E833,LEN(E833)-2,1)="5","Anklet","")))))</x:f>
        <x:v>Earring</x:v>
      </x:c>
      <x:c r="G833" s="240">
        <x:v>1</x:v>
      </x:c>
      <x:c r="H833" s="495" t="s">
        <x:v>6487</x:v>
      </x:c>
    </x:row>
    <x:row r="834" spans="3:8">
      <x:c r="C834" s="443" t="s">
        <x:v>6294</x:v>
      </x:c>
      <x:c r="D834" s="276" t="s">
        <x:v>6487</x:v>
      </x:c>
      <x:c r="E834" s="241" t="s">
        <x:v>6294</x:v>
      </x:c>
      <x:c r="F834" s="240" t="str">
        <x:f>IF(MID(E834,LEN(E834)-2,1)="1","Earring",IF(MID(E834,LEN(E834)-2,1)="2","Necklace",IF(MID(E834,LEN(E834)-2,1)="3","Bracelet",IF(MID(E834,LEN(E834)-2,1)="4","Ring",IF(MID(E834,LEN(E834)-2,1)="5","Anklet","")))))</x:f>
        <x:v>Earring</x:v>
      </x:c>
      <x:c r="G834" s="240">
        <x:v>1</x:v>
      </x:c>
      <x:c r="H834" s="495" t="s">
        <x:v>6487</x:v>
      </x:c>
    </x:row>
    <x:row r="835" spans="3:8">
      <x:c r="C835" s="443" t="s">
        <x:v>2186</x:v>
      </x:c>
      <x:c r="D835" s="276" t="s">
        <x:v>10339</x:v>
      </x:c>
      <x:c r="E835" s="241" t="s">
        <x:v>2186</x:v>
      </x:c>
      <x:c r="F835" s="240" t="str">
        <x:f>IF(MID(E835,LEN(E835)-2,1)="1","Earring",IF(MID(E835,LEN(E835)-2,1)="2","Necklace",IF(MID(E835,LEN(E835)-2,1)="3","Bracelet",IF(MID(E835,LEN(E835)-2,1)="4","Ring",IF(MID(E835,LEN(E835)-2,1)="5","Anklet","")))))</x:f>
        <x:v>Bracelet</x:v>
      </x:c>
      <x:c r="G835" s="240">
        <x:v>1</x:v>
      </x:c>
      <x:c r="H835" s="495" t="s">
        <x:v>10339</x:v>
      </x:c>
    </x:row>
    <x:row r="836" spans="3:8">
      <x:c r="C836" s="443" t="s">
        <x:v>5841</x:v>
      </x:c>
      <x:c r="D836" s="276" t="s">
        <x:v>10339</x:v>
      </x:c>
      <x:c r="E836" s="241" t="s">
        <x:v>5841</x:v>
      </x:c>
      <x:c r="F836" s="240" t="str">
        <x:f>IF(MID(E836,LEN(E836)-2,1)="1","Earring",IF(MID(E836,LEN(E836)-2,1)="2","Necklace",IF(MID(E836,LEN(E836)-2,1)="3","Bracelet",IF(MID(E836,LEN(E836)-2,1)="4","Ring",IF(MID(E836,LEN(E836)-2,1)="5","Anklet","")))))</x:f>
        <x:v>Earring</x:v>
      </x:c>
      <x:c r="G836" s="240">
        <x:v>1</x:v>
      </x:c>
      <x:c r="H836" s="495" t="s">
        <x:v>10339</x:v>
      </x:c>
    </x:row>
    <x:row r="837" spans="3:8">
      <x:c r="C837" s="443" t="s">
        <x:v>8455</x:v>
      </x:c>
      <x:c r="D837" s="276" t="s">
        <x:v>10339</x:v>
      </x:c>
      <x:c r="E837" s="241" t="s">
        <x:v>8455</x:v>
      </x:c>
      <x:c r="F837" s="240" t="str">
        <x:f>IF(MID(E837,LEN(E837)-2,1)="1","Earring",IF(MID(E837,LEN(E837)-2,1)="2","Necklace",IF(MID(E837,LEN(E837)-2,1)="3","Bracelet",IF(MID(E837,LEN(E837)-2,1)="4","Ring",IF(MID(E837,LEN(E837)-2,1)="5","Anklet","")))))</x:f>
        <x:v>Anklet</x:v>
      </x:c>
      <x:c r="G837" s="240">
        <x:v>1</x:v>
      </x:c>
      <x:c r="H837" s="495" t="s">
        <x:v>10339</x:v>
      </x:c>
    </x:row>
    <x:row r="838" spans="5:9">
      <x:c r="E838" s="241" t="s">
        <x:v>12394</x:v>
      </x:c>
      <x:c r="F838" s="240" t="str">
        <x:f>IF(MID(E838,LEN(E838)-2,1)="1","Earring",IF(MID(E838,LEN(E838)-2,1)="2","Necklace",IF(MID(E838,LEN(E838)-2,1)="3","Bracelet",IF(MID(E838,LEN(E838)-2,1)="4","Ring",IF(MID(E838,LEN(E838)-2,1)="5","Anklet","")))))</x:f>
        <x:v>Earring</x:v>
      </x:c>
      <x:c r="G838" s="240">
        <x:v>1</x:v>
      </x:c>
      <x:c r="H838" s="495" t="s">
        <x:v>10339</x:v>
      </x:c>
      <x:c r="I838" s="157" t="s">
        <x:v>3501</x:v>
      </x:c>
    </x:row>
    <x:row r="839" spans="1:8">
      <x:c r="A839" s="444">
        <x:v>45970</x:v>
      </x:c>
      <x:c r="B839" s="276" t="s">
        <x:v>10367</x:v>
      </x:c>
      <x:c r="C839" s="443" t="s">
        <x:v>4558</x:v>
      </x:c>
      <x:c r="D839" s="276" t="s">
        <x:v>10339</x:v>
      </x:c>
      <x:c r="E839" s="408" t="s">
        <x:v>4558</x:v>
      </x:c>
      <x:c r="F839" s="272" t="s">
        <x:v>8840</x:v>
      </x:c>
      <x:c r="G839" s="409">
        <x:v>1</x:v>
      </x:c>
      <x:c r="H839" s="495" t="s">
        <x:v>10339</x:v>
      </x:c>
    </x:row>
    <x:row r="840" spans="3:8">
      <x:c r="C840" s="443" t="s">
        <x:v>9183</x:v>
      </x:c>
      <x:c r="D840" s="276" t="s">
        <x:v>10339</x:v>
      </x:c>
      <x:c r="E840" s="693" t="s">
        <x:v>9183</x:v>
      </x:c>
      <x:c r="F840" s="694" t="str">
        <x:f>IF(MID(E840,LEN(E840)-2,1)="1","Earring",IF(MID(E840,LEN(E840)-2,1)="2","Necklace",IF(MID(E840,LEN(E840)-2,1)="3","Bracelet",IF(MID(E840,LEN(E840)-2,1)="4","Ring",IF(MID(E840,LEN(E840)-2,1)="5","Anklet","")))))</x:f>
        <x:v>Bracelet</x:v>
      </x:c>
      <x:c r="G840" s="694">
        <x:v>1</x:v>
      </x:c>
      <x:c r="H840" s="495" t="s">
        <x:v>10339</x:v>
      </x:c>
    </x:row>
    <x:row r="841" spans="3:8">
      <x:c r="C841" s="443" t="s">
        <x:v>11439</x:v>
      </x:c>
      <x:c r="D841" s="276" t="s">
        <x:v>10339</x:v>
      </x:c>
      <x:c r="E841" s="631" t="s">
        <x:v>11439</x:v>
      </x:c>
      <x:c r="F841" s="632" t="str">
        <x:f>IF(MID(E841,LEN(E841)-2,1)="1","Earring",IF(MID(E841,LEN(E841)-2,1)="2","Necklace",IF(MID(E841,LEN(E841)-2,1)="3","Bracelet",IF(MID(E841,LEN(E841)-2,1)="4","Ring",IF(MID(E841,LEN(E841)-2,1)="5","Anklet","")))))</x:f>
        <x:v>Earring</x:v>
      </x:c>
      <x:c r="G841" s="632">
        <x:v>1</x:v>
      </x:c>
      <x:c r="H841" s="495" t="s">
        <x:v>10339</x:v>
      </x:c>
    </x:row>
    <x:row r="842" spans="3:8">
      <x:c r="C842" s="443" t="s">
        <x:v>8968</x:v>
      </x:c>
      <x:c r="D842" s="276" t="s">
        <x:v>10339</x:v>
      </x:c>
      <x:c r="E842" s="241" t="s">
        <x:v>8968</x:v>
      </x:c>
      <x:c r="F842" s="240" t="str">
        <x:f>IF(MID(E842,LEN(E842)-2,1)="1","Earring",IF(MID(E842,LEN(E842)-2,1)="2","Necklace",IF(MID(E842,LEN(E842)-2,1)="3","Bracelet",IF(MID(E842,LEN(E842)-2,1)="4","Ring",IF(MID(E842,LEN(E842)-2,1)="5","Anklet","")))))</x:f>
        <x:v>Necklace</x:v>
      </x:c>
      <x:c r="G842" s="240">
        <x:v>1</x:v>
      </x:c>
      <x:c r="H842" s="495" t="s">
        <x:v>10339</x:v>
      </x:c>
    </x:row>
    <x:row r="843" spans="3:8">
      <x:c r="C843" s="443" t="s">
        <x:v>12719</x:v>
      </x:c>
      <x:c r="D843" s="276" t="s">
        <x:v>10339</x:v>
      </x:c>
      <x:c r="E843" s="241" t="s">
        <x:v>12719</x:v>
      </x:c>
      <x:c r="F843" s="240" t="str">
        <x:f>IF(MID(E843,LEN(E843)-2,1)="1","Earring",IF(MID(E843,LEN(E843)-2,1)="2","Necklace",IF(MID(E843,LEN(E843)-2,1)="3","Bracelet",IF(MID(E843,LEN(E843)-2,1)="4","Ring",IF(MID(E843,LEN(E843)-2,1)="5","Anklet","")))))</x:f>
        <x:v>Earring</x:v>
      </x:c>
      <x:c r="G843" s="240">
        <x:v>1</x:v>
      </x:c>
      <x:c r="H843" s="495" t="s">
        <x:v>10339</x:v>
      </x:c>
    </x:row>
    <x:row r="844" spans="3:8">
      <x:c r="C844" s="443" t="s">
        <x:v>7712</x:v>
      </x:c>
      <x:c r="D844" s="276" t="s">
        <x:v>10339</x:v>
      </x:c>
      <x:c r="E844" s="241" t="s">
        <x:v>7712</x:v>
      </x:c>
      <x:c r="F844" s="240" t="str">
        <x:f>IF(MID(E844,LEN(E844)-2,1)="1","Earring",IF(MID(E844,LEN(E844)-2,1)="2","Necklace",IF(MID(E844,LEN(E844)-2,1)="3","Bracelet",IF(MID(E844,LEN(E844)-2,1)="4","Ring",IF(MID(E844,LEN(E844)-2,1)="5","Anklet","")))))</x:f>
        <x:v>Earring</x:v>
      </x:c>
      <x:c r="G844" s="240">
        <x:v>1</x:v>
      </x:c>
      <x:c r="H844" s="495" t="s">
        <x:v>10339</x:v>
      </x:c>
    </x:row>
    <x:row r="845" spans="5:9">
      <x:c r="E845" s="695" t="s">
        <x:v>8395</x:v>
      </x:c>
      <x:c r="F845" s="696" t="str">
        <x:f>IF(MID(E845,LEN(E845)-2,1)="1","Earring",IF(MID(E845,LEN(E845)-2,1)="2","Necklace",IF(MID(E845,LEN(E845)-2,1)="3","Bracelet",IF(MID(E845,LEN(E845)-2,1)="4","Ring",IF(MID(E845,LEN(E845)-2,1)="5","Anklet","")))))</x:f>
        <x:v>Anklet</x:v>
      </x:c>
      <x:c r="G845" s="696">
        <x:v>1</x:v>
      </x:c>
      <x:c r="H845" s="495" t="s">
        <x:v>6487</x:v>
      </x:c>
      <x:c r="I845" s="155" t="s">
        <x:v>3047</x:v>
      </x:c>
    </x:row>
    <x:row r="846" spans="1:8">
      <x:c r="A846" s="444">
        <x:v>45971</x:v>
      </x:c>
      <x:c r="B846" s="276" t="s">
        <x:v>10315</x:v>
      </x:c>
      <x:c r="C846" s="443" t="s">
        <x:v>2136</x:v>
      </x:c>
      <x:c r="D846" s="276" t="s">
        <x:v>10339</x:v>
      </x:c>
      <x:c r="E846" s="241" t="s">
        <x:v>2136</x:v>
      </x:c>
      <x:c r="F846" s="240" t="str">
        <x:f>IF(MID(E846,LEN(E846)-2,1)="1","Earring",IF(MID(E846,LEN(E846)-2,1)="2","Necklace",IF(MID(E846,LEN(E846)-2,1)="3","Bracelet",IF(MID(E846,LEN(E846)-2,1)="4","Ring",IF(MID(E846,LEN(E846)-2,1)="5","Anklet","")))))</x:f>
        <x:v>Necklace</x:v>
      </x:c>
      <x:c r="G846" s="240">
        <x:v>1</x:v>
      </x:c>
      <x:c r="H846" s="495" t="s">
        <x:v>10339</x:v>
      </x:c>
    </x:row>
    <x:row r="847" spans="3:8">
      <x:c r="C847" s="443" t="s">
        <x:v>6017</x:v>
      </x:c>
      <x:c r="D847" s="276" t="s">
        <x:v>6487</x:v>
      </x:c>
      <x:c r="E847" s="699" t="s">
        <x:v>6017</x:v>
      </x:c>
      <x:c r="F847" s="700" t="str">
        <x:f>IF(MID(E847,LEN(E847)-2,1)="1","Earring",IF(MID(E847,LEN(E847)-2,1)="2","Necklace",IF(MID(E847,LEN(E847)-2,1)="3","Bracelet",IF(MID(E847,LEN(E847)-2,1)="4","Ring",IF(MID(E847,LEN(E847)-2,1)="5","Anklet","")))))</x:f>
        <x:v>Bracelet</x:v>
      </x:c>
      <x:c r="G847" s="700">
        <x:v>1</x:v>
      </x:c>
      <x:c r="H847" s="495" t="s">
        <x:v>6487</x:v>
      </x:c>
    </x:row>
    <x:row r="848" spans="1:8">
      <x:c r="A848" s="444">
        <x:v>45972</x:v>
      </x:c>
      <x:c r="B848" s="276" t="s">
        <x:v>10377</x:v>
      </x:c>
      <x:c r="C848" s="443" t="s">
        <x:v>7497</x:v>
      </x:c>
      <x:c r="D848" s="276" t="s">
        <x:v>6487</x:v>
      </x:c>
      <x:c r="E848" s="241" t="s">
        <x:v>7497</x:v>
      </x:c>
      <x:c r="F848" s="240" t="s">
        <x:v>4007</x:v>
      </x:c>
      <x:c r="G848" s="240">
        <x:v>1</x:v>
      </x:c>
      <x:c r="H848" s="495" t="s">
        <x:v>6487</x:v>
      </x:c>
    </x:row>
    <x:row r="849" spans="3:8">
      <x:c r="C849" s="443" t="s">
        <x:v>11208</x:v>
      </x:c>
      <x:c r="D849" s="276" t="s">
        <x:v>10339</x:v>
      </x:c>
      <x:c r="E849" s="241" t="s">
        <x:v>11208</x:v>
      </x:c>
      <x:c r="F849" s="240" t="str">
        <x:f>IF(MID(E849,LEN(E849)-2,1)="1","Earring",IF(MID(E849,LEN(E849)-2,1)="2","Necklace",IF(MID(E849,LEN(E849)-2,1)="3","Bracelet",IF(MID(E849,LEN(E849)-2,1)="4","Ring",IF(MID(E849,LEN(E849)-2,1)="5","Anklet","")))))</x:f>
        <x:v>Ring</x:v>
      </x:c>
      <x:c r="G849" s="240">
        <x:v>1</x:v>
      </x:c>
      <x:c r="H849" s="495" t="s">
        <x:v>10339</x:v>
      </x:c>
    </x:row>
    <x:row r="850" spans="1:8">
      <x:c r="A850" s="444">
        <x:v>45973</x:v>
      </x:c>
      <x:c r="B850" s="276" t="s">
        <x:v>10352</x:v>
      </x:c>
      <x:c r="C850" s="443" t="s">
        <x:v>9099</x:v>
      </x:c>
      <x:c r="D850" s="276" t="s">
        <x:v>6487</x:v>
      </x:c>
      <x:c r="E850" s="402" t="s">
        <x:v>9099</x:v>
      </x:c>
      <x:c r="F850" s="403" t="str">
        <x:f>IF(MID(E850,LEN(E850)-2,1)="1","Earring",IF(MID(E850,LEN(E850)-2,1)="2","Necklace",IF(MID(E850,LEN(E850)-2,1)="3","Bracelet",IF(MID(E850,LEN(E850)-2,1)="4","Ring",IF(MID(E850,LEN(E850)-2,1)="5","Anklet","")))))</x:f>
        <x:v>Necklace</x:v>
      </x:c>
      <x:c r="G850" s="403">
        <x:v>1</x:v>
      </x:c>
      <x:c r="H850" s="495" t="s">
        <x:v>6487</x:v>
      </x:c>
    </x:row>
    <x:row r="851" spans="3:8">
      <x:c r="C851" s="443" t="s">
        <x:v>9289</x:v>
      </x:c>
      <x:c r="D851" s="276" t="s">
        <x:v>10339</x:v>
      </x:c>
      <x:c r="E851" s="641" t="s">
        <x:v>9289</x:v>
      </x:c>
      <x:c r="F851" s="642" t="str">
        <x:f>IF(MID(E851,LEN(E851)-2,1)="1","Earring",IF(MID(E851,LEN(E851)-2,1)="2","Necklace",IF(MID(E851,LEN(E851)-2,1)="3","Bracelet",IF(MID(E851,LEN(E851)-2,1)="4","Ring",IF(MID(E851,LEN(E851)-2,1)="5","Anklet","")))))</x:f>
        <x:v>Bracelet</x:v>
      </x:c>
      <x:c r="G851" s="642">
        <x:v>1</x:v>
      </x:c>
      <x:c r="H851" s="495" t="s">
        <x:v>10339</x:v>
      </x:c>
    </x:row>
    <x:row r="852" spans="3:8">
      <x:c r="C852" s="443" t="s">
        <x:v>4468</x:v>
      </x:c>
      <x:c r="D852" s="276" t="s">
        <x:v>10339</x:v>
      </x:c>
      <x:c r="E852" s="701" t="s">
        <x:v>4468</x:v>
      </x:c>
      <x:c r="F852" s="702" t="s">
        <x:v>4007</x:v>
      </x:c>
      <x:c r="G852" s="702">
        <x:v>1</x:v>
      </x:c>
      <x:c r="H852" s="495" t="s">
        <x:v>10339</x:v>
      </x:c>
    </x:row>
    <x:row r="853" spans="3:8">
      <x:c r="C853" s="443" t="s">
        <x:v>8983</x:v>
      </x:c>
      <x:c r="D853" s="276" t="s">
        <x:v>6487</x:v>
      </x:c>
      <x:c r="E853" s="402" t="s">
        <x:v>8983</x:v>
      </x:c>
      <x:c r="F853" s="403" t="str">
        <x:f>IF(MID(E853,LEN(E853)-2,1)="1","Earring",IF(MID(E853,LEN(E853)-2,1)="2","Necklace",IF(MID(E853,LEN(E853)-2,1)="3","Bracelet",IF(MID(E853,LEN(E853)-2,1)="4","Ring",IF(MID(E853,LEN(E853)-2,1)="5","Anklet","")))))</x:f>
        <x:v>Bracelet</x:v>
      </x:c>
      <x:c r="G853" s="403">
        <x:v>1</x:v>
      </x:c>
      <x:c r="H853" s="495" t="s">
        <x:v>6487</x:v>
      </x:c>
    </x:row>
    <x:row r="854" spans="3:8">
      <x:c r="C854" s="443" t="s">
        <x:v>9284</x:v>
      </x:c>
      <x:c r="D854" s="276" t="s">
        <x:v>6487</x:v>
      </x:c>
      <x:c r="E854" s="241" t="s">
        <x:v>9284</x:v>
      </x:c>
      <x:c r="F854" s="240" t="str">
        <x:f>IF(MID(E854,LEN(E854)-2,1)="1","Earring",IF(MID(E854,LEN(E854)-2,1)="2","Necklace",IF(MID(E854,LEN(E854)-2,1)="3","Bracelet",IF(MID(E854,LEN(E854)-2,1)="4","Ring",IF(MID(E854,LEN(E854)-2,1)="5","Anklet","")))))</x:f>
        <x:v>Necklace</x:v>
      </x:c>
      <x:c r="G854" s="240">
        <x:v>1</x:v>
      </x:c>
      <x:c r="H854" s="495" t="s">
        <x:v>6487</x:v>
      </x:c>
    </x:row>
    <x:row r="855" spans="3:8">
      <x:c r="C855" s="443" t="s">
        <x:v>12718</x:v>
      </x:c>
      <x:c r="D855" s="276" t="s">
        <x:v>10339</x:v>
      </x:c>
      <x:c r="E855" s="241" t="s">
        <x:v>12718</x:v>
      </x:c>
      <x:c r="F855" s="240" t="str">
        <x:f>IF(MID(E855,LEN(E855)-2,1)="1","Earring",IF(MID(E855,LEN(E855)-2,1)="2","Necklace",IF(MID(E855,LEN(E855)-2,1)="3","Bracelet",IF(MID(E855,LEN(E855)-2,1)="4","Ring",IF(MID(E855,LEN(E855)-2,1)="5","Anklet","")))))</x:f>
        <x:v>Earring</x:v>
      </x:c>
      <x:c r="G855" s="240">
        <x:v>1</x:v>
      </x:c>
      <x:c r="H855" s="495" t="s">
        <x:v>10339</x:v>
      </x:c>
    </x:row>
    <x:row r="856" spans="1:8">
      <x:c r="A856" s="444">
        <x:v>45974</x:v>
      </x:c>
      <x:c r="B856" s="276" t="s">
        <x:v>10335</x:v>
      </x:c>
      <x:c r="C856" s="443" t="s">
        <x:v>4449</x:v>
      </x:c>
      <x:c r="D856" s="276" t="s">
        <x:v>6487</x:v>
      </x:c>
      <x:c r="E856" s="241" t="s">
        <x:v>4449</x:v>
      </x:c>
      <x:c r="F856" s="240" t="str">
        <x:f>IF(MID(E856,LEN(E856)-2,1)="1","Earring",IF(MID(E856,LEN(E856)-2,1)="2","Necklace",IF(MID(E856,LEN(E856)-2,1)="3","Bracelet",IF(MID(E856,LEN(E856)-2,1)="4","Ring",IF(MID(E856,LEN(E856)-2,1)="5","Anklet","")))))</x:f>
        <x:v>Earring</x:v>
      </x:c>
      <x:c r="G856" s="240">
        <x:v>1</x:v>
      </x:c>
      <x:c r="H856" s="495" t="s">
        <x:v>6487</x:v>
      </x:c>
    </x:row>
    <x:row r="857" spans="3:8">
      <x:c r="C857" s="443" t="s">
        <x:v>11296</x:v>
      </x:c>
      <x:c r="D857" s="276" t="s">
        <x:v>6487</x:v>
      </x:c>
      <x:c r="E857" s="402" t="s">
        <x:v>11296</x:v>
      </x:c>
      <x:c r="F857" s="403" t="str">
        <x:f>IF(MID(E857,LEN(E857)-2,1)="1","Earring",IF(MID(E857,LEN(E857)-2,1)="2","Necklace",IF(MID(E857,LEN(E857)-2,1)="3","Bracelet",IF(MID(E857,LEN(E857)-2,1)="4","Ring",IF(MID(E857,LEN(E857)-2,1)="5","Anklet","")))))</x:f>
        <x:v>Earring</x:v>
      </x:c>
      <x:c r="G857" s="403">
        <x:v>1</x:v>
      </x:c>
      <x:c r="H857" s="495" t="s">
        <x:v>6487</x:v>
      </x:c>
    </x:row>
    <x:row r="858" spans="3:8">
      <x:c r="C858" s="443" t="s">
        <x:v>9161</x:v>
      </x:c>
      <x:c r="D858" s="276" t="s">
        <x:v>6487</x:v>
      </x:c>
      <x:c r="E858" s="241" t="s">
        <x:v>9161</x:v>
      </x:c>
      <x:c r="F858" s="240" t="str">
        <x:f>IF(MID(E858,LEN(E858)-2,1)="1","Earring",IF(MID(E858,LEN(E858)-2,1)="2","Necklace",IF(MID(E858,LEN(E858)-2,1)="3","Bracelet",IF(MID(E858,LEN(E858)-2,1)="4","Ring",IF(MID(E858,LEN(E858)-2,1)="5","Anklet","")))))</x:f>
        <x:v>Bracelet</x:v>
      </x:c>
      <x:c r="G858" s="240">
        <x:v>1</x:v>
      </x:c>
      <x:c r="H858" s="495" t="s">
        <x:v>6487</x:v>
      </x:c>
    </x:row>
    <x:row r="859" spans="1:8">
      <x:c r="A859" s="444">
        <x:v>45975</x:v>
      </x:c>
      <x:c r="B859" s="276" t="s">
        <x:v>10292</x:v>
      </x:c>
      <x:c r="C859" s="443" t="s">
        <x:v>4420</x:v>
      </x:c>
      <x:c r="D859" s="276" t="s">
        <x:v>10339</x:v>
      </x:c>
      <x:c r="E859" s="703" t="s">
        <x:v>4420</x:v>
      </x:c>
      <x:c r="F859" s="704" t="str">
        <x:f>IF(MID(E859,LEN(E859)-2,1)="1","Earring",IF(MID(E859,LEN(E859)-2,1)="2","Necklace",IF(MID(E859,LEN(E859)-2,1)="3","Bracelet",IF(MID(E859,LEN(E859)-2,1)="4","Ring",IF(MID(E859,LEN(E859)-2,1)="5","Anklet","")))))</x:f>
        <x:v>Earring</x:v>
      </x:c>
      <x:c r="G859" s="704">
        <x:v>1</x:v>
      </x:c>
      <x:c r="H859" s="495" t="s">
        <x:v>10339</x:v>
      </x:c>
    </x:row>
    <x:row r="860" spans="3:8">
      <x:c r="C860" s="443" t="s">
        <x:v>4498</x:v>
      </x:c>
      <x:c r="D860" s="276" t="s">
        <x:v>6487</x:v>
      </x:c>
      <x:c r="E860" s="703" t="s">
        <x:v>4498</x:v>
      </x:c>
      <x:c r="F860" s="704" t="str">
        <x:f>IF(MID(E860,LEN(E860)-2,1)="1","Earring",IF(MID(E860,LEN(E860)-2,1)="2","Necklace",IF(MID(E860,LEN(E860)-2,1)="3","Bracelet",IF(MID(E860,LEN(E860)-2,1)="4","Ring",IF(MID(E860,LEN(E860)-2,1)="5","Anklet","")))))</x:f>
        <x:v>Earring</x:v>
      </x:c>
      <x:c r="G860" s="704">
        <x:v>1</x:v>
      </x:c>
      <x:c r="H860" s="495" t="s">
        <x:v>6487</x:v>
      </x:c>
    </x:row>
    <x:row r="861" spans="3:8">
      <x:c r="C861" s="443" t="s">
        <x:v>8444</x:v>
      </x:c>
      <x:c r="D861" s="276" t="s">
        <x:v>6487</x:v>
      </x:c>
      <x:c r="E861" s="241" t="s">
        <x:v>8444</x:v>
      </x:c>
      <x:c r="F861" s="240" t="str">
        <x:f>IF(MID(E861,LEN(E861)-2,1)="1","Earring",IF(MID(E861,LEN(E861)-2,1)="2","Necklace",IF(MID(E861,LEN(E861)-2,1)="3","Bracelet",IF(MID(E861,LEN(E861)-2,1)="4","Ring",IF(MID(E861,LEN(E861)-2,1)="5","Anklet","")))))</x:f>
        <x:v>Earring</x:v>
      </x:c>
      <x:c r="G861" s="240">
        <x:v>1</x:v>
      </x:c>
      <x:c r="H861" s="495" t="s">
        <x:v>6487</x:v>
      </x:c>
    </x:row>
    <x:row r="862" spans="3:8">
      <x:c r="C862" s="443" t="s">
        <x:v>4449</x:v>
      </x:c>
      <x:c r="D862" s="276" t="s">
        <x:v>10339</x:v>
      </x:c>
      <x:c r="E862" s="241" t="s">
        <x:v>4449</x:v>
      </x:c>
      <x:c r="F862" s="240" t="str">
        <x:f>IF(MID(E862,LEN(E862)-2,1)="1","Earring",IF(MID(E862,LEN(E862)-2,1)="2","Necklace",IF(MID(E862,LEN(E862)-2,1)="3","Bracelet",IF(MID(E862,LEN(E862)-2,1)="4","Ring",IF(MID(E862,LEN(E862)-2,1)="5","Anklet","")))))</x:f>
        <x:v>Earring</x:v>
      </x:c>
      <x:c r="G862" s="240">
        <x:v>1</x:v>
      </x:c>
      <x:c r="H862" s="495" t="s">
        <x:v>10339</x:v>
      </x:c>
    </x:row>
    <x:row r="863" spans="3:8">
      <x:c r="C863" s="443" t="s">
        <x:v>9199</x:v>
      </x:c>
      <x:c r="D863" s="276" t="s">
        <x:v>10339</x:v>
      </x:c>
      <x:c r="E863" s="241" t="s">
        <x:v>9199</x:v>
      </x:c>
      <x:c r="F863" s="240" t="str">
        <x:f>IF(MID(E863,LEN(E863)-2,1)="1","Earring",IF(MID(E863,LEN(E863)-2,1)="2","Necklace",IF(MID(E863,LEN(E863)-2,1)="3","Bracelet",IF(MID(E863,LEN(E863)-2,1)="4","Ring",IF(MID(E863,LEN(E863)-2,1)="5","Anklet","")))))</x:f>
        <x:v>Earring</x:v>
      </x:c>
      <x:c r="G863" s="240">
        <x:v>1</x:v>
      </x:c>
      <x:c r="H863" s="495" t="s">
        <x:v>10339</x:v>
      </x:c>
    </x:row>
    <x:row r="864" spans="3:8">
      <x:c r="C864" s="443" t="s">
        <x:v>6227</x:v>
      </x:c>
      <x:c r="D864" s="276" t="s">
        <x:v>10339</x:v>
      </x:c>
      <x:c r="E864" s="638" t="s">
        <x:v>6227</x:v>
      </x:c>
      <x:c r="F864" s="639" t="str">
        <x:f>IF(MID(E864,LEN(E864)-2,1)="1","Earring",IF(MID(E864,LEN(E864)-2,1)="2","Necklace",IF(MID(E864,LEN(E864)-2,1)="3","Bracelet",IF(MID(E864,LEN(E864)-2,1)="4","Ring",IF(MID(E864,LEN(E864)-2,1)="5","Anklet","")))))</x:f>
        <x:v>Ring</x:v>
      </x:c>
      <x:c r="G864" s="639">
        <x:v>1</x:v>
      </x:c>
      <x:c r="H864" s="495" t="s">
        <x:v>10339</x:v>
      </x:c>
    </x:row>
    <x:row r="865" spans="1:8">
      <x:c r="A865" s="444">
        <x:v>45976</x:v>
      </x:c>
      <x:c r="B865" s="276" t="s">
        <x:v>10312</x:v>
      </x:c>
      <x:c r="C865" s="443" t="s">
        <x:v>8113</x:v>
      </x:c>
      <x:c r="D865" s="276" t="s">
        <x:v>10339</x:v>
      </x:c>
      <x:c r="E865" s="241" t="s">
        <x:v>8113</x:v>
      </x:c>
      <x:c r="F865" s="240" t="str">
        <x:f>IF(MID(E865,LEN(E865)-2,1)="1","Earring",IF(MID(E865,LEN(E865)-2,1)="2","Necklace",IF(MID(E865,LEN(E865)-2,1)="3","Bracelet",IF(MID(E865,LEN(E865)-2,1)="4","Ring",IF(MID(E865,LEN(E865)-2,1)="5","Anklet","")))))</x:f>
        <x:v>Earring</x:v>
      </x:c>
      <x:c r="G865" s="240">
        <x:v>1</x:v>
      </x:c>
      <x:c r="H865" s="495" t="s">
        <x:v>10339</x:v>
      </x:c>
    </x:row>
    <x:row r="866" spans="3:8">
      <x:c r="C866" s="443" t="s">
        <x:v>9288</x:v>
      </x:c>
      <x:c r="D866" s="276" t="s">
        <x:v>6487</x:v>
      </x:c>
      <x:c r="E866" s="241" t="s">
        <x:v>9288</x:v>
      </x:c>
      <x:c r="F866" s="240" t="str">
        <x:f>IF(MID(E866,LEN(E866)-2,1)="1","Earring",IF(MID(E866,LEN(E866)-2,1)="2","Necklace",IF(MID(E866,LEN(E866)-2,1)="3","Bracelet",IF(MID(E866,LEN(E866)-2,1)="4","Ring",IF(MID(E866,LEN(E866)-2,1)="5","Anklet","")))))</x:f>
        <x:v>Earring</x:v>
      </x:c>
      <x:c r="G866" s="240">
        <x:v>1</x:v>
      </x:c>
      <x:c r="H866" s="495" t="s">
        <x:v>6487</x:v>
      </x:c>
    </x:row>
    <x:row r="867" spans="3:8">
      <x:c r="C867" s="443" t="s">
        <x:v>5664</x:v>
      </x:c>
      <x:c r="D867" s="276" t="s">
        <x:v>10339</x:v>
      </x:c>
      <x:c r="E867" s="241" t="s">
        <x:v>5664</x:v>
      </x:c>
      <x:c r="F867" s="240" t="str">
        <x:f>IF(MID(E867,LEN(E867)-2,1)="1","Earring",IF(MID(E867,LEN(E867)-2,1)="2","Necklace",IF(MID(E867,LEN(E867)-2,1)="3","Bracelet",IF(MID(E867,LEN(E867)-2,1)="4","Ring",IF(MID(E867,LEN(E867)-2,1)="5","Anklet","")))))</x:f>
        <x:v>Necklace</x:v>
      </x:c>
      <x:c r="G867" s="240">
        <x:v>1</x:v>
      </x:c>
      <x:c r="H867" s="495" t="s">
        <x:v>10339</x:v>
      </x:c>
    </x:row>
    <x:row r="868" spans="3:8">
      <x:c r="C868" s="443" t="s">
        <x:v>12444</x:v>
      </x:c>
      <x:c r="D868" s="276" t="s">
        <x:v>10339</x:v>
      </x:c>
      <x:c r="E868" s="342" t="s">
        <x:v>12444</x:v>
      </x:c>
      <x:c r="F868" s="343" t="str">
        <x:f>IF(MID(E868,LEN(E868)-2,1)="1","Earring",IF(MID(E868,LEN(E868)-2,1)="2","Necklace",IF(MID(E868,LEN(E868)-2,1)="3","Bracelet",IF(MID(E868,LEN(E868)-2,1)="4","Ring",IF(MID(E868,LEN(E868)-2,1)="5","Anklet","")))))</x:f>
        <x:v>Necklace</x:v>
      </x:c>
      <x:c r="G868" s="343">
        <x:v>1</x:v>
      </x:c>
      <x:c r="H868" s="495" t="s">
        <x:v>10339</x:v>
      </x:c>
    </x:row>
    <x:row r="869" spans="3:8">
      <x:c r="C869" s="443" t="s">
        <x:v>12462</x:v>
      </x:c>
      <x:c r="D869" s="276" t="s">
        <x:v>10339</x:v>
      </x:c>
      <x:c r="E869" s="342" t="s">
        <x:v>12462</x:v>
      </x:c>
      <x:c r="F869" s="343" t="str">
        <x:f>IF(MID(E869,LEN(E869)-2,1)="1","Earring",IF(MID(E869,LEN(E869)-2,1)="2","Necklace",IF(MID(E869,LEN(E869)-2,1)="3","Bracelet",IF(MID(E869,LEN(E869)-2,1)="4","Ring",IF(MID(E869,LEN(E869)-2,1)="5","Anklet","")))))</x:f>
        <x:v>Necklace</x:v>
      </x:c>
      <x:c r="G869" s="343">
        <x:v>1</x:v>
      </x:c>
      <x:c r="H869" s="495" t="s">
        <x:v>10339</x:v>
      </x:c>
    </x:row>
    <x:row r="870" spans="3:8">
      <x:c r="C870" s="443" t="s">
        <x:v>2067</x:v>
      </x:c>
      <x:c r="D870" s="276" t="s">
        <x:v>10339</x:v>
      </x:c>
      <x:c r="E870" s="393" t="s">
        <x:v>2067</x:v>
      </x:c>
      <x:c r="F870" s="394" t="str">
        <x:f>IF(MID(E870,LEN(E870)-2,1)="1","Earring",IF(MID(E870,LEN(E870)-2,1)="2","Necklace",IF(MID(E870,LEN(E870)-2,1)="3","Bracelet",IF(MID(E870,LEN(E870)-2,1)="4","Ring",IF(MID(E870,LEN(E870)-2,1)="5","Anklet","")))))</x:f>
        <x:v>Earring</x:v>
      </x:c>
      <x:c r="G870" s="394">
        <x:v>1</x:v>
      </x:c>
      <x:c r="H870" s="495" t="s">
        <x:v>10339</x:v>
      </x:c>
    </x:row>
    <x:row r="871" spans="3:8">
      <x:c r="C871" s="443" t="s">
        <x:v>12568</x:v>
      </x:c>
      <x:c r="D871" s="276" t="s">
        <x:v>10339</x:v>
      </x:c>
      <x:c r="E871" s="241" t="s">
        <x:v>12568</x:v>
      </x:c>
      <x:c r="F871" s="240" t="str">
        <x:f>IF(MID(E871,LEN(E871)-2,1)="1","Earring",IF(MID(E871,LEN(E871)-2,1)="2","Necklace",IF(MID(E871,LEN(E871)-2,1)="3","Bracelet",IF(MID(E871,LEN(E871)-2,1)="4","Ring",IF(MID(E871,LEN(E871)-2,1)="5","Anklet","")))))</x:f>
        <x:v>Earring</x:v>
      </x:c>
      <x:c r="G871" s="240">
        <x:v>1</x:v>
      </x:c>
      <x:c r="H871" s="495" t="s">
        <x:v>10339</x:v>
      </x:c>
    </x:row>
    <x:row r="872" spans="3:8">
      <x:c r="C872" s="443" t="s">
        <x:v>6090</x:v>
      </x:c>
      <x:c r="D872" s="276" t="s">
        <x:v>10339</x:v>
      </x:c>
      <x:c r="E872" s="241" t="s">
        <x:v>6090</x:v>
      </x:c>
      <x:c r="F872" s="240" t="str">
        <x:f>IF(MID(E872,LEN(E872)-2,1)="1","Earring",IF(MID(E872,LEN(E872)-2,1)="2","Necklace",IF(MID(E872,LEN(E872)-2,1)="3","Bracelet",IF(MID(E872,LEN(E872)-2,1)="4","Ring",IF(MID(E872,LEN(E872)-2,1)="5","Anklet","")))))</x:f>
        <x:v>Ring</x:v>
      </x:c>
      <x:c r="G872" s="240">
        <x:v>2</x:v>
      </x:c>
      <x:c r="H872" s="495" t="s">
        <x:v>10339</x:v>
      </x:c>
    </x:row>
    <x:row r="873" spans="3:8">
      <x:c r="C873" s="443" t="s">
        <x:v>8947</x:v>
      </x:c>
      <x:c r="D873" s="276" t="s">
        <x:v>6487</x:v>
      </x:c>
      <x:c r="E873" s="241" t="s">
        <x:v>8947</x:v>
      </x:c>
      <x:c r="F873" s="240" t="str">
        <x:f>IF(MID(E873,LEN(E873)-2,1)="1","Earring",IF(MID(E873,LEN(E873)-2,1)="2","Necklace",IF(MID(E873,LEN(E873)-2,1)="3","Bracelet",IF(MID(E873,LEN(E873)-2,1)="4","Ring",IF(MID(E873,LEN(E873)-2,1)="5","Anklet","")))))</x:f>
        <x:v>Earring</x:v>
      </x:c>
      <x:c r="G873" s="240">
        <x:v>1</x:v>
      </x:c>
      <x:c r="H873" s="495" t="s">
        <x:v>6487</x:v>
      </x:c>
    </x:row>
    <x:row r="874" spans="3:8">
      <x:c r="C874" s="443" t="s">
        <x:v>11425</x:v>
      </x:c>
      <x:c r="D874" s="276" t="s">
        <x:v>10339</x:v>
      </x:c>
      <x:c r="E874" s="451" t="s">
        <x:v>11425</x:v>
      </x:c>
      <x:c r="F874" s="452" t="str">
        <x:f>IF(MID(E874,LEN(E874)-2,1)="1","Earring",IF(MID(E874,LEN(E874)-2,1)="2","Necklace",IF(MID(E874,LEN(E874)-2,1)="3","Bracelet",IF(MID(E874,LEN(E874)-2,1)="4","Ring",IF(MID(E874,LEN(E874)-2,1)="5","Anklet","")))))</x:f>
        <x:v>Necklace</x:v>
      </x:c>
      <x:c r="G874" s="452">
        <x:v>1</x:v>
      </x:c>
      <x:c r="H874" s="495" t="s">
        <x:v>10339</x:v>
      </x:c>
    </x:row>
    <x:row r="875" spans="3:8">
      <x:c r="C875" s="443" t="s">
        <x:v>12308</x:v>
      </x:c>
      <x:c r="D875" s="276" t="s">
        <x:v>10339</x:v>
      </x:c>
      <x:c r="E875" s="402" t="s">
        <x:v>12308</x:v>
      </x:c>
      <x:c r="F875" s="403" t="str">
        <x:f>IF(MID(E875,LEN(E875)-2,1)="1","Earring",IF(MID(E875,LEN(E875)-2,1)="2","Necklace",IF(MID(E875,LEN(E875)-2,1)="3","Bracelet",IF(MID(E875,LEN(E875)-2,1)="4","Ring",IF(MID(E875,LEN(E875)-2,1)="5","Anklet","")))))</x:f>
        <x:v>Ring</x:v>
      </x:c>
      <x:c r="G875" s="403">
        <x:v>1</x:v>
      </x:c>
      <x:c r="H875" s="495" t="s">
        <x:v>10339</x:v>
      </x:c>
    </x:row>
    <x:row r="876" spans="3:8">
      <x:c r="C876" s="443" t="s">
        <x:v>6265</x:v>
      </x:c>
      <x:c r="D876" s="276" t="s">
        <x:v>6487</x:v>
      </x:c>
      <x:c r="E876" s="393" t="s">
        <x:v>6265</x:v>
      </x:c>
      <x:c r="F876" s="394" t="str">
        <x:f>IF(MID(E876,LEN(E876)-2,1)="1","Earring",IF(MID(E876,LEN(E876)-2,1)="2","Necklace",IF(MID(E876,LEN(E876)-2,1)="3","Bracelet",IF(MID(E876,LEN(E876)-2,1)="4","Ring",IF(MID(E876,LEN(E876)-2,1)="5","Anklet","")))))</x:f>
        <x:v>Bracelet</x:v>
      </x:c>
      <x:c r="G876" s="394">
        <x:v>1</x:v>
      </x:c>
      <x:c r="H876" s="495" t="s">
        <x:v>6487</x:v>
      </x:c>
    </x:row>
    <x:row r="877" spans="1:8">
      <x:c r="A877" s="444">
        <x:v>45977</x:v>
      </x:c>
      <x:c r="B877" s="276" t="s">
        <x:v>10367</x:v>
      </x:c>
      <x:c r="C877" s="443" t="s">
        <x:v>4553</x:v>
      </x:c>
      <x:c r="D877" s="276" t="s">
        <x:v>10339</x:v>
      </x:c>
      <x:c r="E877" s="241" t="s">
        <x:v>4553</x:v>
      </x:c>
      <x:c r="F877" s="240" t="str">
        <x:f>IF(MID(E877,LEN(E877)-2,1)="1","Earring",IF(MID(E877,LEN(E877)-2,1)="2","Necklace",IF(MID(E877,LEN(E877)-2,1)="3","Bracelet",IF(MID(E877,LEN(E877)-2,1)="4","Ring",IF(MID(E877,LEN(E877)-2,1)="5","Anklet","")))))</x:f>
        <x:v>Necklace</x:v>
      </x:c>
      <x:c r="G877" s="240">
        <x:v>1</x:v>
      </x:c>
      <x:c r="H877" s="495" t="s">
        <x:v>10339</x:v>
      </x:c>
    </x:row>
    <x:row r="878" spans="3:8">
      <x:c r="C878" s="443" t="s">
        <x:v>11343</x:v>
      </x:c>
      <x:c r="D878" s="276" t="s">
        <x:v>10339</x:v>
      </x:c>
      <x:c r="E878" s="710" t="s">
        <x:v>11343</x:v>
      </x:c>
      <x:c r="F878" s="711" t="str">
        <x:f>IF(MID(E878,LEN(E878)-2,1)="1","Earring",IF(MID(E878,LEN(E878)-2,1)="2","Necklace",IF(MID(E878,LEN(E878)-2,1)="3","Bracelet",IF(MID(E878,LEN(E878)-2,1)="4","Ring",IF(MID(E878,LEN(E878)-2,1)="5","Anklet","")))))</x:f>
        <x:v>Earring</x:v>
      </x:c>
      <x:c r="G878" s="711">
        <x:v>1</x:v>
      </x:c>
      <x:c r="H878" s="495" t="s">
        <x:v>10339</x:v>
      </x:c>
    </x:row>
    <x:row r="879" spans="3:8">
      <x:c r="C879" s="443" t="s">
        <x:v>9070</x:v>
      </x:c>
      <x:c r="D879" s="276" t="s">
        <x:v>6487</x:v>
      </x:c>
      <x:c r="E879" s="280" t="s">
        <x:v>9070</x:v>
      </x:c>
      <x:c r="F879" s="281" t="str">
        <x:f>IF(MID(E879,LEN(E879)-2,1)="1","Earring",IF(MID(E879,LEN(E879)-2,1)="2","Necklace",IF(MID(E879,LEN(E879)-2,1)="3","Bracelet",IF(MID(E879,LEN(E879)-2,1)="4","Ring",IF(MID(E879,LEN(E879)-2,1)="5","Anklet","")))))</x:f>
        <x:v>Earring</x:v>
      </x:c>
      <x:c r="G879" s="281">
        <x:v>1</x:v>
      </x:c>
      <x:c r="H879" s="495" t="s">
        <x:v>6487</x:v>
      </x:c>
    </x:row>
    <x:row r="880" spans="3:8">
      <x:c r="C880" s="443" t="s">
        <x:v>5803</x:v>
      </x:c>
      <x:c r="D880" s="276" t="s">
        <x:v>6487</x:v>
      </x:c>
      <x:c r="E880" s="241" t="s">
        <x:v>5803</x:v>
      </x:c>
      <x:c r="F880" s="240" t="str">
        <x:f>IF(MID(E880,LEN(E880)-2,1)="1","Earring",IF(MID(E880,LEN(E880)-2,1)="2","Necklace",IF(MID(E880,LEN(E880)-2,1)="3","Bracelet",IF(MID(E880,LEN(E880)-2,1)="4","Ring",IF(MID(E880,LEN(E880)-2,1)="5","Anklet","")))))</x:f>
        <x:v>Ring</x:v>
      </x:c>
      <x:c r="G880" s="240">
        <x:v>1</x:v>
      </x:c>
      <x:c r="H880" s="495" t="s">
        <x:v>6487</x:v>
      </x:c>
    </x:row>
    <x:row r="881" spans="3:8">
      <x:c r="C881" s="443" t="s">
        <x:v>1998</x:v>
      </x:c>
      <x:c r="D881" s="276" t="s">
        <x:v>10339</x:v>
      </x:c>
      <x:c r="E881" s="241" t="s">
        <x:v>1998</x:v>
      </x:c>
      <x:c r="F881" s="240" t="str">
        <x:f>IF(MID(E881,LEN(E881)-2,1)="1","Earring",IF(MID(E881,LEN(E881)-2,1)="2","Necklace",IF(MID(E881,LEN(E881)-2,1)="3","Bracelet",IF(MID(E881,LEN(E881)-2,1)="4","Ring",IF(MID(E881,LEN(E881)-2,1)="5","Anklet","")))))</x:f>
        <x:v>Earring</x:v>
      </x:c>
      <x:c r="G881" s="240">
        <x:v>1</x:v>
      </x:c>
      <x:c r="H881" s="495" t="s">
        <x:v>10339</x:v>
      </x:c>
    </x:row>
    <x:row r="882" spans="3:8">
      <x:c r="C882" s="443" t="s">
        <x:v>6050</x:v>
      </x:c>
      <x:c r="D882" s="276" t="s">
        <x:v>10339</x:v>
      </x:c>
      <x:c r="E882" s="241" t="s">
        <x:v>6050</x:v>
      </x:c>
      <x:c r="F882" s="240" t="str">
        <x:f>IF(MID(E882,LEN(E882)-2,1)="1","Earring",IF(MID(E882,LEN(E882)-2,1)="2","Necklace",IF(MID(E882,LEN(E882)-2,1)="3","Bracelet",IF(MID(E882,LEN(E882)-2,1)="4","Ring",IF(MID(E882,LEN(E882)-2,1)="5","Anklet","")))))</x:f>
        <x:v>Bracelet</x:v>
      </x:c>
      <x:c r="G882" s="240">
        <x:v>1</x:v>
      </x:c>
      <x:c r="H882" s="495" t="s">
        <x:v>10339</x:v>
      </x:c>
    </x:row>
    <x:row r="883" spans="3:8">
      <x:c r="C883" s="443" t="s">
        <x:v>5967</x:v>
      </x:c>
      <x:c r="D883" s="276" t="s">
        <x:v>6487</x:v>
      </x:c>
      <x:c r="E883" s="402" t="s">
        <x:v>5967</x:v>
      </x:c>
      <x:c r="F883" s="403" t="str">
        <x:f>IF(MID(E883,LEN(E883)-2,1)="1","Earring",IF(MID(E883,LEN(E883)-2,1)="2","Necklace",IF(MID(E883,LEN(E883)-2,1)="3","Bracelet",IF(MID(E883,LEN(E883)-2,1)="4","Ring",IF(MID(E883,LEN(E883)-2,1)="5","Anklet","")))))</x:f>
        <x:v>Earring</x:v>
      </x:c>
      <x:c r="G883" s="403">
        <x:v>1</x:v>
      </x:c>
      <x:c r="H883" s="495" t="s">
        <x:v>6487</x:v>
      </x:c>
    </x:row>
    <x:row r="884" spans="3:8">
      <x:c r="C884" s="443" t="s">
        <x:v>4482</x:v>
      </x:c>
      <x:c r="D884" s="276" t="s">
        <x:v>6487</x:v>
      </x:c>
      <x:c r="E884" s="402" t="s">
        <x:v>4482</x:v>
      </x:c>
      <x:c r="F884" s="403" t="s">
        <x:v>4007</x:v>
      </x:c>
      <x:c r="G884" s="403">
        <x:v>1</x:v>
      </x:c>
      <x:c r="H884" s="495" t="s">
        <x:v>6487</x:v>
      </x:c>
    </x:row>
    <x:row r="885" spans="3:8">
      <x:c r="C885" s="443" t="s">
        <x:v>4454</x:v>
      </x:c>
      <x:c r="D885" s="276" t="s">
        <x:v>6487</x:v>
      </x:c>
      <x:c r="E885" s="447" t="s">
        <x:v>4454</x:v>
      </x:c>
      <x:c r="F885" s="448" t="s">
        <x:v>4007</x:v>
      </x:c>
      <x:c r="G885" s="448">
        <x:v>1</x:v>
      </x:c>
      <x:c r="H885" s="495" t="s">
        <x:v>6487</x:v>
      </x:c>
    </x:row>
    <x:row r="886" spans="1:2">
      <x:c r="A886" s="444">
        <x:v>45978</x:v>
      </x:c>
      <x:c r="B886" s="276" t="s">
        <x:v>10315</x:v>
      </x:c>
    </x:row>
    <x:row r="887" spans="1:8">
      <x:c r="A887" s="444">
        <x:v>45979</x:v>
      </x:c>
      <x:c r="B887" s="276" t="s">
        <x:v>10377</x:v>
      </x:c>
      <x:c r="C887" s="443" t="s">
        <x:v>7726</x:v>
      </x:c>
      <x:c r="D887" s="276" t="s">
        <x:v>10339</x:v>
      </x:c>
      <x:c r="E887" s="712" t="s">
        <x:v>7726</x:v>
      </x:c>
      <x:c r="F887" s="713" t="str">
        <x:f>IF(MID(E887,LEN(E887)-2,1)="1","Earring",IF(MID(E887,LEN(E887)-2,1)="2","Necklace",IF(MID(E887,LEN(E887)-2,1)="3","Bracelet",IF(MID(E887,LEN(E887)-2,1)="4","Ring",IF(MID(E887,LEN(E887)-2,1)="5","Anklet","")))))</x:f>
        <x:v>Ring</x:v>
      </x:c>
      <x:c r="G887" s="713">
        <x:v>1</x:v>
      </x:c>
      <x:c r="H887" s="495" t="s">
        <x:v>10339</x:v>
      </x:c>
    </x:row>
    <x:row r="888" spans="3:8">
      <x:c r="C888" s="443" t="s">
        <x:v>2613</x:v>
      </x:c>
      <x:c r="D888" s="276" t="s">
        <x:v>10339</x:v>
      </x:c>
      <x:c r="E888" s="366" t="s">
        <x:v>2613</x:v>
      </x:c>
      <x:c r="F888" s="367" t="str">
        <x:f>IF(MID(E888,LEN(E888)-2,1)="1","Earring",IF(MID(E888,LEN(E888)-2,1)="2","Necklace",IF(MID(E888,LEN(E888)-2,1)="3","Bracelet",IF(MID(E888,LEN(E888)-2,1)="4","Ring",IF(MID(E888,LEN(E888)-2,1)="5","Anklet","")))))</x:f>
        <x:v>Necklace</x:v>
      </x:c>
      <x:c r="G888" s="367">
        <x:v>1</x:v>
      </x:c>
      <x:c r="H888" s="495" t="s">
        <x:v>10339</x:v>
      </x:c>
    </x:row>
    <x:row r="889" spans="3:8">
      <x:c r="C889" s="443" t="s">
        <x:v>5636</x:v>
      </x:c>
      <x:c r="D889" s="276" t="s">
        <x:v>6487</x:v>
      </x:c>
      <x:c r="E889" s="241" t="s">
        <x:v>5636</x:v>
      </x:c>
      <x:c r="F889" s="240" t="str">
        <x:f>IF(MID(E889,LEN(E889)-2,1)="1","Earring",IF(MID(E889,LEN(E889)-2,1)="2","Necklace",IF(MID(E889,LEN(E889)-2,1)="3","Bracelet",IF(MID(E889,LEN(E889)-2,1)="4","Ring",IF(MID(E889,LEN(E889)-2,1)="5","Anklet","")))))</x:f>
        <x:v>Earring</x:v>
      </x:c>
      <x:c r="G889" s="240">
        <x:v>1</x:v>
      </x:c>
      <x:c r="H889" s="495" t="s">
        <x:v>6487</x:v>
      </x:c>
    </x:row>
    <x:row r="890" spans="1:8">
      <x:c r="A890" s="444">
        <x:v>45980</x:v>
      </x:c>
      <x:c r="B890" s="276" t="s">
        <x:v>10352</x:v>
      </x:c>
      <x:c r="C890" s="443" t="s">
        <x:v>9314</x:v>
      </x:c>
      <x:c r="D890" s="276" t="s">
        <x:v>10339</x:v>
      </x:c>
      <x:c r="E890" s="396" t="s">
        <x:v>9314</x:v>
      </x:c>
      <x:c r="F890" s="397" t="str">
        <x:f>IF(MID(E890,LEN(E890)-2,1)="1","Earring",IF(MID(E890,LEN(E890)-2,1)="2","Necklace",IF(MID(E890,LEN(E890)-2,1)="3","Bracelet",IF(MID(E890,LEN(E890)-2,1)="4","Ring",IF(MID(E890,LEN(E890)-2,1)="5","Anklet","")))))</x:f>
        <x:v>Earring</x:v>
      </x:c>
      <x:c r="G890" s="397">
        <x:v>1</x:v>
      </x:c>
      <x:c r="H890" s="495" t="s">
        <x:v>10339</x:v>
      </x:c>
    </x:row>
    <x:row r="891" spans="3:8">
      <x:c r="C891" s="443" t="s">
        <x:v>7845</x:v>
      </x:c>
      <x:c r="D891" s="276" t="s">
        <x:v>10339</x:v>
      </x:c>
      <x:c r="E891" s="714" t="s">
        <x:v>7845</x:v>
      </x:c>
      <x:c r="F891" s="715" t="str">
        <x:f>IF(MID(E891,LEN(E891)-2,1)="1","Earring",IF(MID(E891,LEN(E891)-2,1)="2","Necklace",IF(MID(E891,LEN(E891)-2,1)="3","Bracelet",IF(MID(E891,LEN(E891)-2,1)="4","Ring",IF(MID(E891,LEN(E891)-2,1)="5","Anklet","")))))</x:f>
        <x:v>Anklet</x:v>
      </x:c>
      <x:c r="G891" s="715">
        <x:v>1</x:v>
      </x:c>
      <x:c r="H891" s="495" t="s">
        <x:v>10339</x:v>
      </x:c>
    </x:row>
    <x:row r="892" spans="3:8">
      <x:c r="C892" s="443" t="s">
        <x:v>12621</x:v>
      </x:c>
      <x:c r="D892" s="276" t="s">
        <x:v>6487</x:v>
      </x:c>
      <x:c r="E892" s="241" t="s">
        <x:v>12621</x:v>
      </x:c>
      <x:c r="F892" s="240" t="str">
        <x:f>IF(MID(E892,LEN(E892)-2,1)="1","Earring",IF(MID(E892,LEN(E892)-2,1)="2","Necklace",IF(MID(E892,LEN(E892)-2,1)="3","Bracelet",IF(MID(E892,LEN(E892)-2,1)="4","Ring",IF(MID(E892,LEN(E892)-2,1)="5","Anklet","")))))</x:f>
        <x:v>Anklet</x:v>
      </x:c>
      <x:c r="G892" s="240">
        <x:v>1</x:v>
      </x:c>
      <x:c r="H892" s="495" t="s">
        <x:v>6487</x:v>
      </x:c>
    </x:row>
    <x:row r="893" spans="3:8">
      <x:c r="C893" s="443" t="s">
        <x:v>7909</x:v>
      </x:c>
      <x:c r="D893" s="276" t="s">
        <x:v>10339</x:v>
      </x:c>
      <x:c r="E893" s="605" t="s">
        <x:v>7909</x:v>
      </x:c>
      <x:c r="F893" s="606" t="str">
        <x:f>IF(MID(E893,LEN(E893)-2,1)="1","Earring",IF(MID(E893,LEN(E893)-2,1)="2","Necklace",IF(MID(E893,LEN(E893)-2,1)="3","Bracelet",IF(MID(E893,LEN(E893)-2,1)="4","Ring",IF(MID(E893,LEN(E893)-2,1)="5","Anklet","")))))</x:f>
        <x:v>Earring</x:v>
      </x:c>
      <x:c r="G893" s="606">
        <x:v>1</x:v>
      </x:c>
      <x:c r="H893" s="495" t="s">
        <x:v>10339</x:v>
      </x:c>
    </x:row>
    <x:row r="894" spans="3:8">
      <x:c r="C894" s="443" t="s">
        <x:v>6265</x:v>
      </x:c>
      <x:c r="D894" s="276" t="s">
        <x:v>10339</x:v>
      </x:c>
      <x:c r="E894" s="241" t="s">
        <x:v>6265</x:v>
      </x:c>
      <x:c r="F894" s="240" t="str">
        <x:f>IF(MID(E894,LEN(E894)-2,1)="1","Earring",IF(MID(E894,LEN(E894)-2,1)="2","Necklace",IF(MID(E894,LEN(E894)-2,1)="3","Bracelet",IF(MID(E894,LEN(E894)-2,1)="4","Ring",IF(MID(E894,LEN(E894)-2,1)="5","Anklet","")))))</x:f>
        <x:v>Bracelet</x:v>
      </x:c>
      <x:c r="G894" s="240">
        <x:v>1</x:v>
      </x:c>
      <x:c r="H894" s="495" t="s">
        <x:v>10339</x:v>
      </x:c>
    </x:row>
    <x:row r="895" spans="5:9">
      <x:c r="E895" s="396" t="s">
        <x:v>5974</x:v>
      </x:c>
      <x:c r="F895" s="397" t="str">
        <x:f>IF(MID(E895,LEN(E895)-2,1)="1","Earring",IF(MID(E895,LEN(E895)-2,1)="2","Necklace",IF(MID(E895,LEN(E895)-2,1)="3","Bracelet",IF(MID(E895,LEN(E895)-2,1)="4","Ring",IF(MID(E895,LEN(E895)-2,1)="5","Anklet","")))))</x:f>
        <x:v>Earring</x:v>
      </x:c>
      <x:c r="G895" s="397">
        <x:v>1</x:v>
      </x:c>
      <x:c r="H895" s="495" t="s">
        <x:v>6487</x:v>
      </x:c>
      <x:c r="I895" s="151" t="s">
        <x:v>3501</x:v>
      </x:c>
    </x:row>
    <x:row r="896" spans="1:8">
      <x:c r="A896" s="444">
        <x:v>45981</x:v>
      </x:c>
      <x:c r="B896" s="276" t="s">
        <x:v>10335</x:v>
      </x:c>
      <x:c r="C896" s="443" t="s">
        <x:v>8534</x:v>
      </x:c>
      <x:c r="D896" s="276" t="s">
        <x:v>10339</x:v>
      </x:c>
      <x:c r="E896" s="241" t="s">
        <x:v>8534</x:v>
      </x:c>
      <x:c r="F896" s="240" t="str">
        <x:f>IF(MID(E896,LEN(E896)-2,1)="1","Earring",IF(MID(E896,LEN(E896)-2,1)="2","Necklace",IF(MID(E896,LEN(E896)-2,1)="3","Bracelet",IF(MID(E896,LEN(E896)-2,1)="4","Ring",IF(MID(E896,LEN(E896)-2,1)="5","Anklet","")))))</x:f>
        <x:v>Earring</x:v>
      </x:c>
      <x:c r="G896" s="240">
        <x:v>1</x:v>
      </x:c>
      <x:c r="H896" s="495" t="s">
        <x:v>10339</x:v>
      </x:c>
    </x:row>
    <x:row r="897" spans="3:8">
      <x:c r="C897" s="443" t="s">
        <x:v>9146</x:v>
      </x:c>
      <x:c r="D897" s="276" t="s">
        <x:v>6487</x:v>
      </x:c>
      <x:c r="E897" s="280" t="s">
        <x:v>9146</x:v>
      </x:c>
      <x:c r="F897" s="281" t="str">
        <x:f>IF(MID(E897,LEN(E897)-2,1)="1","Earring",IF(MID(E897,LEN(E897)-2,1)="2","Necklace",IF(MID(E897,LEN(E897)-2,1)="3","Bracelet",IF(MID(E897,LEN(E897)-2,1)="4","Ring",IF(MID(E897,LEN(E897)-2,1)="5","Anklet","")))))</x:f>
        <x:v>Necklace</x:v>
      </x:c>
      <x:c r="G897" s="281">
        <x:v>1</x:v>
      </x:c>
      <x:c r="H897" s="495" t="s">
        <x:v>6487</x:v>
      </x:c>
    </x:row>
    <x:row r="898" spans="3:8">
      <x:c r="C898" s="443" t="s">
        <x:v>4440</x:v>
      </x:c>
      <x:c r="D898" s="276" t="s">
        <x:v>6487</x:v>
      </x:c>
      <x:c r="E898" s="241" t="s">
        <x:v>4440</x:v>
      </x:c>
      <x:c r="F898" s="240" t="str">
        <x:f>IF(MID(E898,LEN(E898)-2,1)="1","Earring",IF(MID(E898,LEN(E898)-2,1)="2","Necklace",IF(MID(E898,LEN(E898)-2,1)="3","Bracelet",IF(MID(E898,LEN(E898)-2,1)="4","Ring",IF(MID(E898,LEN(E898)-2,1)="5","Anklet","")))))</x:f>
        <x:v>Bracelet</x:v>
      </x:c>
      <x:c r="G898" s="240">
        <x:v>1</x:v>
      </x:c>
      <x:c r="H898" s="495" t="s">
        <x:v>6487</x:v>
      </x:c>
    </x:row>
    <x:row r="899" spans="3:8">
      <x:c r="C899" s="443" t="s">
        <x:v>2310</x:v>
      </x:c>
      <x:c r="D899" s="276" t="s">
        <x:v>10339</x:v>
      </x:c>
      <x:c r="E899" s="447" t="s">
        <x:v>2310</x:v>
      </x:c>
      <x:c r="F899" s="448" t="str">
        <x:f>IF(MID(E899,LEN(E899)-2,1)="1","Earring",IF(MID(E899,LEN(E899)-2,1)="2","Necklace",IF(MID(E899,LEN(E899)-2,1)="3","Bracelet",IF(MID(E899,LEN(E899)-2,1)="4","Ring",IF(MID(E899,LEN(E899)-2,1)="5","Anklet","")))))</x:f>
        <x:v>Ring</x:v>
      </x:c>
      <x:c r="G899" s="448">
        <x:v>1</x:v>
      </x:c>
      <x:c r="H899" s="495" t="s">
        <x:v>10339</x:v>
      </x:c>
    </x:row>
    <x:row r="900" spans="1:8">
      <x:c r="A900" s="444">
        <x:v>45982</x:v>
      </x:c>
      <x:c r="B900" s="276" t="s">
        <x:v>10292</x:v>
      </x:c>
      <x:c r="C900" s="443" t="s">
        <x:v>12621</x:v>
      </x:c>
      <x:c r="D900" s="276" t="s">
        <x:v>10339</x:v>
      </x:c>
      <x:c r="E900" s="241" t="s">
        <x:v>12621</x:v>
      </x:c>
      <x:c r="F900" s="240" t="str">
        <x:f>IF(MID(E900,LEN(E900)-2,1)="1","Earring",IF(MID(E900,LEN(E900)-2,1)="2","Necklace",IF(MID(E900,LEN(E900)-2,1)="3","Bracelet",IF(MID(E900,LEN(E900)-2,1)="4","Ring",IF(MID(E900,LEN(E900)-2,1)="5","Anklet","")))))</x:f>
        <x:v>Anklet</x:v>
      </x:c>
      <x:c r="G900" s="240">
        <x:v>1</x:v>
      </x:c>
      <x:c r="H900" s="495" t="s">
        <x:v>10339</x:v>
      </x:c>
    </x:row>
    <x:row r="901" spans="3:8">
      <x:c r="C901" s="443" t="s">
        <x:v>6293</x:v>
      </x:c>
      <x:c r="D901" s="276" t="s">
        <x:v>6487</x:v>
      </x:c>
      <x:c r="E901" s="720" t="s">
        <x:v>6293</x:v>
      </x:c>
      <x:c r="F901" s="721" t="str">
        <x:f>IF(MID(E901,LEN(E901)-2,1)="1","Earring",IF(MID(E901,LEN(E901)-2,1)="2","Necklace",IF(MID(E901,LEN(E901)-2,1)="3","Bracelet",IF(MID(E901,LEN(E901)-2,1)="4","Ring",IF(MID(E901,LEN(E901)-2,1)="5","Anklet","")))))</x:f>
        <x:v>Earring</x:v>
      </x:c>
      <x:c r="G901" s="721">
        <x:v>1</x:v>
      </x:c>
      <x:c r="H901" s="495" t="s">
        <x:v>6487</x:v>
      </x:c>
    </x:row>
    <x:row r="902" spans="3:8">
      <x:c r="C902" s="443" t="s">
        <x:v>11253</x:v>
      </x:c>
      <x:c r="D902" s="276" t="s">
        <x:v>6487</x:v>
      </x:c>
      <x:c r="E902" s="241" t="s">
        <x:v>11253</x:v>
      </x:c>
      <x:c r="F902" s="240" t="s">
        <x:v>4007</x:v>
      </x:c>
      <x:c r="G902" s="240">
        <x:v>1</x:v>
      </x:c>
      <x:c r="H902" s="495" t="s">
        <x:v>6487</x:v>
      </x:c>
    </x:row>
    <x:row r="903" spans="3:8">
      <x:c r="C903" s="443" t="s">
        <x:v>5974</x:v>
      </x:c>
      <x:c r="D903" s="276" t="s">
        <x:v>10339</x:v>
      </x:c>
      <x:c r="E903" s="241" t="s">
        <x:v>5974</x:v>
      </x:c>
      <x:c r="F903" s="240" t="str">
        <x:f>IF(MID(E903,LEN(E903)-2,1)="1","Earring",IF(MID(E903,LEN(E903)-2,1)="2","Necklace",IF(MID(E903,LEN(E903)-2,1)="3","Bracelet",IF(MID(E903,LEN(E903)-2,1)="4","Ring",IF(MID(E903,LEN(E903)-2,1)="5","Anklet","")))))</x:f>
        <x:v>Earring</x:v>
      </x:c>
      <x:c r="G903" s="240">
        <x:v>1</x:v>
      </x:c>
      <x:c r="H903" s="495" t="s">
        <x:v>10339</x:v>
      </x:c>
    </x:row>
    <x:row r="904" spans="3:8">
      <x:c r="C904" s="443" t="s">
        <x:v>5960</x:v>
      </x:c>
      <x:c r="D904" s="276" t="s">
        <x:v>6487</x:v>
      </x:c>
      <x:c r="E904" s="241" t="s">
        <x:v>5960</x:v>
      </x:c>
      <x:c r="F904" s="240" t="str">
        <x:f>IF(MID(E904,LEN(E904)-2,1)="1","Earring",IF(MID(E904,LEN(E904)-2,1)="2","Necklace",IF(MID(E904,LEN(E904)-2,1)="3","Bracelet",IF(MID(E904,LEN(E904)-2,1)="4","Ring",IF(MID(E904,LEN(E904)-2,1)="5","Anklet","")))))</x:f>
        <x:v>Earring</x:v>
      </x:c>
      <x:c r="G904" s="240">
        <x:v>1</x:v>
      </x:c>
      <x:c r="H904" s="495" t="s">
        <x:v>6487</x:v>
      </x:c>
    </x:row>
    <x:row r="905" spans="3:8">
      <x:c r="C905" s="443" t="s">
        <x:v>4385</x:v>
      </x:c>
      <x:c r="D905" s="276" t="s">
        <x:v>10339</x:v>
      </x:c>
      <x:c r="E905" s="720" t="s">
        <x:v>4385</x:v>
      </x:c>
      <x:c r="F905" s="721" t="str">
        <x:f>IF(MID(E905,LEN(E905)-2,1)="1","Earring",IF(MID(E905,LEN(E905)-2,1)="2","Necklace",IF(MID(E905,LEN(E905)-2,1)="3","Bracelet",IF(MID(E905,LEN(E905)-2,1)="4","Ring",IF(MID(E905,LEN(E905)-2,1)="5","Anklet","")))))</x:f>
        <x:v>Necklace</x:v>
      </x:c>
      <x:c r="G905" s="721">
        <x:v>1</x:v>
      </x:c>
      <x:c r="H905" s="495" t="s">
        <x:v>10339</x:v>
      </x:c>
    </x:row>
    <x:row r="906" spans="3:8">
      <x:c r="C906" s="443" t="s">
        <x:v>4454</x:v>
      </x:c>
      <x:c r="D906" s="276" t="s">
        <x:v>10339</x:v>
      </x:c>
      <x:c r="E906" s="241" t="s">
        <x:v>4454</x:v>
      </x:c>
      <x:c r="F906" s="240" t="s">
        <x:v>4007</x:v>
      </x:c>
      <x:c r="G906" s="240">
        <x:v>1</x:v>
      </x:c>
      <x:c r="H906" s="495" t="s">
        <x:v>10339</x:v>
      </x:c>
    </x:row>
    <x:row r="907" spans="3:8">
      <x:c r="C907" s="443" t="s">
        <x:v>12533</x:v>
      </x:c>
      <x:c r="D907" s="276" t="s">
        <x:v>6487</x:v>
      </x:c>
      <x:c r="E907" s="722" t="s">
        <x:v>12533</x:v>
      </x:c>
      <x:c r="F907" s="723" t="str">
        <x:f>IF(MID(E907,LEN(E907)-2,1)="1","Earring",IF(MID(E907,LEN(E907)-2,1)="2","Necklace",IF(MID(E907,LEN(E907)-2,1)="3","Bracelet",IF(MID(E907,LEN(E907)-2,1)="4","Ring",IF(MID(E907,LEN(E907)-2,1)="5","Anklet","")))))</x:f>
        <x:v>Earring</x:v>
      </x:c>
      <x:c r="G907" s="723">
        <x:v>1</x:v>
      </x:c>
      <x:c r="H907" s="495" t="s">
        <x:v>6487</x:v>
      </x:c>
    </x:row>
    <x:row r="908" spans="3:8">
      <x:c r="C908" s="443" t="s">
        <x:v>5967</x:v>
      </x:c>
      <x:c r="D908" s="276" t="s">
        <x:v>10339</x:v>
      </x:c>
      <x:c r="E908" s="402" t="s">
        <x:v>5967</x:v>
      </x:c>
      <x:c r="F908" s="403" t="str">
        <x:f>IF(MID(E908,LEN(E908)-2,1)="1","Earring",IF(MID(E908,LEN(E908)-2,1)="2","Necklace",IF(MID(E908,LEN(E908)-2,1)="3","Bracelet",IF(MID(E908,LEN(E908)-2,1)="4","Ring",IF(MID(E908,LEN(E908)-2,1)="5","Anklet","")))))</x:f>
        <x:v>Earring</x:v>
      </x:c>
      <x:c r="G908" s="403">
        <x:v>1</x:v>
      </x:c>
      <x:c r="H908" s="495" t="s">
        <x:v>10339</x:v>
      </x:c>
    </x:row>
    <x:row r="909" spans="1:8">
      <x:c r="A909" s="444">
        <x:v>45983</x:v>
      </x:c>
      <x:c r="B909" s="276" t="s">
        <x:v>10312</x:v>
      </x:c>
      <x:c r="C909" s="443" t="s">
        <x:v>8069</x:v>
      </x:c>
      <x:c r="D909" s="276" t="s">
        <x:v>6487</x:v>
      </x:c>
      <x:c r="E909" s="727" t="s">
        <x:v>8069</x:v>
      </x:c>
      <x:c r="F909" s="728" t="str">
        <x:f>IF(MID(E909,LEN(E909)-2,1)="1","Earring",IF(MID(E909,LEN(E909)-2,1)="2","Necklace",IF(MID(E909,LEN(E909)-2,1)="3","Bracelet",IF(MID(E909,LEN(E909)-2,1)="4","Ring",IF(MID(E909,LEN(E909)-2,1)="5","Anklet","")))))</x:f>
        <x:v>Earring</x:v>
      </x:c>
      <x:c r="G909" s="728">
        <x:v>1</x:v>
      </x:c>
      <x:c r="H909" s="495" t="s">
        <x:v>6487</x:v>
      </x:c>
    </x:row>
    <x:row r="910" spans="3:8">
      <x:c r="C910" s="443" t="s">
        <x:v>5786</x:v>
      </x:c>
      <x:c r="D910" s="276" t="s">
        <x:v>10339</x:v>
      </x:c>
      <x:c r="E910" s="241" t="s">
        <x:v>5786</x:v>
      </x:c>
      <x:c r="F910" s="240" t="str">
        <x:f>IF(MID(E910,LEN(E910)-2,1)="1","Earring",IF(MID(E910,LEN(E910)-2,1)="2","Necklace",IF(MID(E910,LEN(E910)-2,1)="3","Bracelet",IF(MID(E910,LEN(E910)-2,1)="4","Ring",IF(MID(E910,LEN(E910)-2,1)="5","Anklet","")))))</x:f>
        <x:v>Ring</x:v>
      </x:c>
      <x:c r="G910" s="240">
        <x:v>1</x:v>
      </x:c>
      <x:c r="H910" s="495" t="s">
        <x:v>10339</x:v>
      </x:c>
    </x:row>
    <x:row r="911" spans="3:8">
      <x:c r="C911" s="443" t="s">
        <x:v>6240</x:v>
      </x:c>
      <x:c r="D911" s="276" t="s">
        <x:v>6487</x:v>
      </x:c>
      <x:c r="E911" s="725" t="s">
        <x:v>6240</x:v>
      </x:c>
      <x:c r="F911" s="726" t="str">
        <x:f>IF(MID(E911,LEN(E911)-2,1)="1","Earring",IF(MID(E911,LEN(E911)-2,1)="2","Necklace",IF(MID(E911,LEN(E911)-2,1)="3","Bracelet",IF(MID(E911,LEN(E911)-2,1)="4","Ring",IF(MID(E911,LEN(E911)-2,1)="5","Anklet","")))))</x:f>
        <x:v>Earring</x:v>
      </x:c>
      <x:c r="G911" s="726">
        <x:v>1</x:v>
      </x:c>
      <x:c r="H911" s="495" t="s">
        <x:v>6487</x:v>
      </x:c>
    </x:row>
    <x:row r="912" spans="3:8">
      <x:c r="C912" s="443" t="s">
        <x:v>6038</x:v>
      </x:c>
      <x:c r="D912" s="276" t="s">
        <x:v>10339</x:v>
      </x:c>
      <x:c r="E912" s="280" t="s">
        <x:v>6038</x:v>
      </x:c>
      <x:c r="F912" s="281" t="str">
        <x:f>IF(MID(E912,LEN(E912)-2,1)="1","Earring",IF(MID(E912,LEN(E912)-2,1)="2","Necklace",IF(MID(E912,LEN(E912)-2,1)="3","Bracelet",IF(MID(E912,LEN(E912)-2,1)="4","Ring",IF(MID(E912,LEN(E912)-2,1)="5","Anklet","")))))</x:f>
        <x:v>Bracelet</x:v>
      </x:c>
      <x:c r="G912" s="281">
        <x:v>1</x:v>
      </x:c>
      <x:c r="H912" s="495" t="s">
        <x:v>10339</x:v>
      </x:c>
    </x:row>
    <x:row r="913" spans="3:8">
      <x:c r="C913" s="443" t="s">
        <x:v>9093</x:v>
      </x:c>
      <x:c r="D913" s="276" t="s">
        <x:v>10339</x:v>
      </x:c>
      <x:c r="E913" s="241" t="s">
        <x:v>9093</x:v>
      </x:c>
      <x:c r="F913" s="240" t="str">
        <x:f>IF(MID(E913,LEN(E913)-2,1)="1","Earring",IF(MID(E913,LEN(E913)-2,1)="2","Necklace",IF(MID(E913,LEN(E913)-2,1)="3","Bracelet",IF(MID(E913,LEN(E913)-2,1)="4","Ring",IF(MID(E913,LEN(E913)-2,1)="5","Anklet","")))))</x:f>
        <x:v>Necklace</x:v>
      </x:c>
      <x:c r="G913" s="240">
        <x:v>1</x:v>
      </x:c>
      <x:c r="H913" s="495" t="s">
        <x:v>10339</x:v>
      </x:c>
    </x:row>
    <x:row r="914" spans="3:8">
      <x:c r="C914" s="443" t="s">
        <x:v>8395</x:v>
      </x:c>
      <x:c r="D914" s="276" t="s">
        <x:v>10339</x:v>
      </x:c>
      <x:c r="E914" s="241" t="s">
        <x:v>8395</x:v>
      </x:c>
      <x:c r="F914" s="240" t="str">
        <x:f>IF(MID(E914,LEN(E914)-2,1)="1","Earring",IF(MID(E914,LEN(E914)-2,1)="2","Necklace",IF(MID(E914,LEN(E914)-2,1)="3","Bracelet",IF(MID(E914,LEN(E914)-2,1)="4","Ring",IF(MID(E914,LEN(E914)-2,1)="5","Anklet","")))))</x:f>
        <x:v>Anklet</x:v>
      </x:c>
      <x:c r="G914" s="240">
        <x:v>1</x:v>
      </x:c>
      <x:c r="H914" s="495" t="s">
        <x:v>10339</x:v>
      </x:c>
    </x:row>
    <x:row r="915" spans="3:8">
      <x:c r="C915" s="443" t="s">
        <x:v>9284</x:v>
      </x:c>
      <x:c r="D915" s="276" t="s">
        <x:v>10339</x:v>
      </x:c>
      <x:c r="E915" s="725" t="s">
        <x:v>9284</x:v>
      </x:c>
      <x:c r="F915" s="726" t="str">
        <x:f>IF(MID(E915,LEN(E915)-2,1)="1","Earring",IF(MID(E915,LEN(E915)-2,1)="2","Necklace",IF(MID(E915,LEN(E915)-2,1)="3","Bracelet",IF(MID(E915,LEN(E915)-2,1)="4","Ring",IF(MID(E915,LEN(E915)-2,1)="5","Anklet","")))))</x:f>
        <x:v>Necklace</x:v>
      </x:c>
      <x:c r="G915" s="726">
        <x:v>1</x:v>
      </x:c>
      <x:c r="H915" s="495" t="s">
        <x:v>10339</x:v>
      </x:c>
    </x:row>
    <x:row r="916" spans="1:8">
      <x:c r="A916" s="444">
        <x:v>45984</x:v>
      </x:c>
      <x:c r="B916" s="276" t="s">
        <x:v>10367</x:v>
      </x:c>
      <x:c r="C916" s="443" t="s">
        <x:v>4478</x:v>
      </x:c>
      <x:c r="D916" s="276" t="s">
        <x:v>6487</x:v>
      </x:c>
      <x:c r="E916" s="241" t="s">
        <x:v>4478</x:v>
      </x:c>
      <x:c r="F916" s="240" t="str">
        <x:f>IF(MID(E916,LEN(E916)-2,1)="1","Earring",IF(MID(E916,LEN(E916)-2,1)="2","Necklace",IF(MID(E916,LEN(E916)-2,1)="3","Bracelet",IF(MID(E916,LEN(E916)-2,1)="4","Ring",IF(MID(E916,LEN(E916)-2,1)="5","Anklet","")))))</x:f>
        <x:v>Necklace</x:v>
      </x:c>
      <x:c r="G916" s="240">
        <x:v>1</x:v>
      </x:c>
      <x:c r="H916" s="495" t="s">
        <x:v>6487</x:v>
      </x:c>
    </x:row>
    <x:row r="917" spans="3:8">
      <x:c r="C917" s="443" t="s">
        <x:v>8376</x:v>
      </x:c>
      <x:c r="D917" s="276" t="s">
        <x:v>10339</x:v>
      </x:c>
      <x:c r="E917" s="396" t="s">
        <x:v>8376</x:v>
      </x:c>
      <x:c r="F917" s="397" t="str">
        <x:f>IF(MID(E917,LEN(E917)-2,1)="1","Earring",IF(MID(E917,LEN(E917)-2,1)="2","Necklace",IF(MID(E917,LEN(E917)-2,1)="3","Bracelet",IF(MID(E917,LEN(E917)-2,1)="4","Ring",IF(MID(E917,LEN(E917)-2,1)="5","Anklet","")))))</x:f>
        <x:v>Earring</x:v>
      </x:c>
      <x:c r="G917" s="397">
        <x:v>1</x:v>
      </x:c>
      <x:c r="H917" s="495" t="s">
        <x:v>10339</x:v>
      </x:c>
    </x:row>
    <x:row r="918" spans="3:8">
      <x:c r="C918" s="443" t="s">
        <x:v>11522</x:v>
      </x:c>
      <x:c r="D918" s="276" t="s">
        <x:v>10339</x:v>
      </x:c>
      <x:c r="E918" s="731" t="s">
        <x:v>11522</x:v>
      </x:c>
      <x:c r="F918" s="732" t="str">
        <x:f>IF(MID(E918,LEN(E918)-2,1)="1","Earring",IF(MID(E918,LEN(E918)-2,1)="2","Necklace",IF(MID(E918,LEN(E918)-2,1)="3","Bracelet",IF(MID(E918,LEN(E918)-2,1)="4","Ring",IF(MID(E918,LEN(E918)-2,1)="5","Anklet","")))))</x:f>
        <x:v>Necklace</x:v>
      </x:c>
      <x:c r="G918" s="732">
        <x:v>1</x:v>
      </x:c>
      <x:c r="H918" s="495" t="s">
        <x:v>10339</x:v>
      </x:c>
    </x:row>
    <x:row r="919" spans="3:8">
      <x:c r="C919" s="443" t="s">
        <x:v>6061</x:v>
      </x:c>
      <x:c r="D919" s="276" t="s">
        <x:v>6487</x:v>
      </x:c>
      <x:c r="E919" s="396" t="s">
        <x:v>6061</x:v>
      </x:c>
      <x:c r="F919" s="397" t="str">
        <x:f>IF(MID(E919,LEN(E919)-2,1)="1","Earring",IF(MID(E919,LEN(E919)-2,1)="2","Necklace",IF(MID(E919,LEN(E919)-2,1)="3","Bracelet",IF(MID(E919,LEN(E919)-2,1)="4","Ring",IF(MID(E919,LEN(E919)-2,1)="5","Anklet","")))))</x:f>
        <x:v>Necklace</x:v>
      </x:c>
      <x:c r="G919" s="397">
        <x:v>1</x:v>
      </x:c>
      <x:c r="H919" s="495" t="s">
        <x:v>6487</x:v>
      </x:c>
    </x:row>
    <x:row r="920" spans="3:8">
      <x:c r="C920" s="443" t="s">
        <x:v>6278</x:v>
      </x:c>
      <x:c r="D920" s="276" t="s">
        <x:v>6487</x:v>
      </x:c>
      <x:c r="E920" s="396" t="s">
        <x:v>6278</x:v>
      </x:c>
      <x:c r="F920" s="397" t="str">
        <x:f>IF(MID(E920,LEN(E920)-2,1)="1","Earring",IF(MID(E920,LEN(E920)-2,1)="2","Necklace",IF(MID(E920,LEN(E920)-2,1)="3","Bracelet",IF(MID(E920,LEN(E920)-2,1)="4","Ring",IF(MID(E920,LEN(E920)-2,1)="5","Anklet","")))))</x:f>
        <x:v>Necklace</x:v>
      </x:c>
      <x:c r="G920" s="397">
        <x:v>2</x:v>
      </x:c>
      <x:c r="H920" s="495" t="s">
        <x:v>6487</x:v>
      </x:c>
    </x:row>
    <x:row r="921" spans="5:9">
      <x:c r="E921" s="241" t="s">
        <x:v>7493</x:v>
      </x:c>
      <x:c r="F921" s="240" t="str">
        <x:f>IF(MID(E921,LEN(E921)-2,1)="1","Earring",IF(MID(E921,LEN(E921)-2,1)="2","Necklace",IF(MID(E921,LEN(E921)-2,1)="3","Bracelet",IF(MID(E921,LEN(E921)-2,1)="4","Ring",IF(MID(E921,LEN(E921)-2,1)="5","Anklet","")))))</x:f>
        <x:v>Earring</x:v>
      </x:c>
      <x:c r="G921" s="240">
        <x:v>1</x:v>
      </x:c>
      <x:c r="H921" s="495" t="s">
        <x:v>6487</x:v>
      </x:c>
      <x:c r="I921" s="149" t="s">
        <x:v>3047</x:v>
      </x:c>
    </x:row>
    <x:row r="922" spans="5:9">
      <x:c r="E922" s="729" t="s">
        <x:v>6308</x:v>
      </x:c>
      <x:c r="F922" s="730" t="str">
        <x:f>IF(MID(E922,LEN(E922)-2,1)="1","Earring",IF(MID(E922,LEN(E922)-2,1)="2","Necklace",IF(MID(E922,LEN(E922)-2,1)="3","Bracelet",IF(MID(E922,LEN(E922)-2,1)="4","Ring",IF(MID(E922,LEN(E922)-2,1)="5","Anklet","")))))</x:f>
        <x:v>Earring</x:v>
      </x:c>
      <x:c r="G922" s="730">
        <x:v>1</x:v>
      </x:c>
      <x:c r="H922" s="495" t="s">
        <x:v>6487</x:v>
      </x:c>
      <x:c r="I922" s="149" t="s">
        <x:v>3047</x:v>
      </x:c>
    </x:row>
    <x:row r="923" spans="5:9">
      <x:c r="E923" s="366" t="s">
        <x:v>2058</x:v>
      </x:c>
      <x:c r="F923" s="367" t="str">
        <x:f>IF(MID(E923,LEN(E923)-2,1)="1","Earring",IF(MID(E923,LEN(E923)-2,1)="2","Necklace",IF(MID(E923,LEN(E923)-2,1)="3","Bracelet",IF(MID(E923,LEN(E923)-2,1)="4","Ring",IF(MID(E923,LEN(E923)-2,1)="5","Anklet","")))))</x:f>
        <x:v>Necklace</x:v>
      </x:c>
      <x:c r="G923" s="367">
        <x:v>1</x:v>
      </x:c>
      <x:c r="H923" s="495" t="s">
        <x:v>10339</x:v>
      </x:c>
      <x:c r="I923" s="149" t="s">
        <x:v>3501</x:v>
      </x:c>
    </x:row>
    <x:row r="924" spans="1:8">
      <x:c r="A924" s="444">
        <x:v>45985</x:v>
      </x:c>
      <x:c r="B924" s="276" t="s">
        <x:v>10315</x:v>
      </x:c>
      <x:c r="C924" s="443" t="s">
        <x:v>6083</x:v>
      </x:c>
      <x:c r="D924" s="276" t="s">
        <x:v>6487</x:v>
      </x:c>
      <x:c r="E924" s="406" t="s">
        <x:v>6083</x:v>
      </x:c>
      <x:c r="F924" s="407" t="str">
        <x:f>IF(MID(E924,LEN(E924)-2,1)="1","Earring",IF(MID(E924,LEN(E924)-2,1)="2","Necklace",IF(MID(E924,LEN(E924)-2,1)="3","Bracelet",IF(MID(E924,LEN(E924)-2,1)="4","Ring",IF(MID(E924,LEN(E924)-2,1)="5","Anklet","")))))</x:f>
        <x:v>Earring</x:v>
      </x:c>
      <x:c r="G924" s="407">
        <x:v>1</x:v>
      </x:c>
      <x:c r="H924" s="495" t="s">
        <x:v>6487</x:v>
      </x:c>
    </x:row>
    <x:row r="925" spans="1:8">
      <x:c r="A925" s="444">
        <x:v>45986</x:v>
      </x:c>
      <x:c r="B925" s="276" t="s">
        <x:v>10377</x:v>
      </x:c>
      <x:c r="C925" s="443" t="s">
        <x:v>9049</x:v>
      </x:c>
      <x:c r="D925" s="276" t="s">
        <x:v>10339</x:v>
      </x:c>
      <x:c r="E925" s="402" t="s">
        <x:v>9049</x:v>
      </x:c>
      <x:c r="F925" s="403" t="str">
        <x:f>IF(MID(E925,LEN(E925)-2,1)="1","Earring",IF(MID(E925,LEN(E925)-2,1)="2","Necklace",IF(MID(E925,LEN(E925)-2,1)="3","Bracelet",IF(MID(E925,LEN(E925)-2,1)="4","Ring",IF(MID(E925,LEN(E925)-2,1)="5","Anklet","")))))</x:f>
        <x:v>Earring</x:v>
      </x:c>
      <x:c r="G925" s="403">
        <x:v>1</x:v>
      </x:c>
      <x:c r="H925" s="495" t="s">
        <x:v>10339</x:v>
      </x:c>
    </x:row>
    <x:row r="926" spans="3:8">
      <x:c r="C926" s="443" t="s">
        <x:v>8994</x:v>
      </x:c>
      <x:c r="D926" s="276" t="s">
        <x:v>6487</x:v>
      </x:c>
      <x:c r="E926" s="366" t="s">
        <x:v>8994</x:v>
      </x:c>
      <x:c r="F926" s="367" t="str">
        <x:f>IF(MID(E926,LEN(E926)-2,1)="1","Earring",IF(MID(E926,LEN(E926)-2,1)="2","Necklace",IF(MID(E926,LEN(E926)-2,1)="3","Bracelet",IF(MID(E926,LEN(E926)-2,1)="4","Ring",IF(MID(E926,LEN(E926)-2,1)="5","Anklet","")))))</x:f>
        <x:v>Necklace</x:v>
      </x:c>
      <x:c r="G926" s="367">
        <x:v>1</x:v>
      </x:c>
      <x:c r="H926" s="495" t="s">
        <x:v>6487</x:v>
      </x:c>
    </x:row>
    <x:row r="927" spans="3:8">
      <x:c r="C927" s="443" t="s">
        <x:v>4480</x:v>
      </x:c>
      <x:c r="D927" s="276" t="s">
        <x:v>6487</x:v>
      </x:c>
      <x:c r="E927" s="241" t="s">
        <x:v>4480</x:v>
      </x:c>
      <x:c r="F927" s="240" t="str">
        <x:f>IF(MID(E927,LEN(E927)-2,1)="1","Earring",IF(MID(E927,LEN(E927)-2,1)="2","Necklace",IF(MID(E927,LEN(E927)-2,1)="3","Bracelet",IF(MID(E927,LEN(E927)-2,1)="4","Ring",IF(MID(E927,LEN(E927)-2,1)="5","Anklet","")))))</x:f>
        <x:v>Necklace</x:v>
      </x:c>
      <x:c r="G927" s="240">
        <x:v>1</x:v>
      </x:c>
      <x:c r="H927" s="495" t="s">
        <x:v>6487</x:v>
      </x:c>
    </x:row>
    <x:row r="928" spans="3:8">
      <x:c r="C928" s="443" t="s">
        <x:v>9179</x:v>
      </x:c>
      <x:c r="D928" s="276" t="s">
        <x:v>6487</x:v>
      </x:c>
      <x:c r="E928" s="241" t="s">
        <x:v>9179</x:v>
      </x:c>
      <x:c r="F928" s="240" t="str">
        <x:f>IF(MID(E928,LEN(E928)-2,1)="1","Earring",IF(MID(E928,LEN(E928)-2,1)="2","Necklace",IF(MID(E928,LEN(E928)-2,1)="3","Bracelet",IF(MID(E928,LEN(E928)-2,1)="4","Ring",IF(MID(E928,LEN(E928)-2,1)="5","Anklet","")))))</x:f>
        <x:v>Earring</x:v>
      </x:c>
      <x:c r="G928" s="240">
        <x:v>1</x:v>
      </x:c>
      <x:c r="H928" s="495" t="s">
        <x:v>6487</x:v>
      </x:c>
    </x:row>
    <x:row r="929" spans="1:8">
      <x:c r="A929" s="444">
        <x:v>45987</x:v>
      </x:c>
      <x:c r="B929" s="276" t="s">
        <x:v>10352</x:v>
      </x:c>
      <x:c r="C929" s="443" t="s">
        <x:v>8495</x:v>
      </x:c>
      <x:c r="D929" s="276" t="s">
        <x:v>10339</x:v>
      </x:c>
      <x:c r="E929" s="241" t="s">
        <x:v>8495</x:v>
      </x:c>
      <x:c r="F929" s="240" t="str">
        <x:f>IF(MID(E929,LEN(E929)-2,1)="1","Earring",IF(MID(E929,LEN(E929)-2,1)="2","Necklace",IF(MID(E929,LEN(E929)-2,1)="3","Bracelet",IF(MID(E929,LEN(E929)-2,1)="4","Ring",IF(MID(E929,LEN(E929)-2,1)="5","Anklet","")))))</x:f>
        <x:v>Bracelet</x:v>
      </x:c>
      <x:c r="G929" s="240">
        <x:v>1</x:v>
      </x:c>
      <x:c r="H929" s="495" t="s">
        <x:v>10339</x:v>
      </x:c>
    </x:row>
    <x:row r="930" spans="3:8">
      <x:c r="C930" s="443" t="s">
        <x:v>7750</x:v>
      </x:c>
      <x:c r="D930" s="276" t="s">
        <x:v>10339</x:v>
      </x:c>
      <x:c r="E930" s="373" t="s">
        <x:v>7750</x:v>
      </x:c>
      <x:c r="F930" s="374" t="str">
        <x:f>IF(MID(E930,LEN(E930)-2,1)="1","Earring",IF(MID(E930,LEN(E930)-2,1)="2","Necklace",IF(MID(E930,LEN(E930)-2,1)="3","Bracelet",IF(MID(E930,LEN(E930)-2,1)="4","Ring",IF(MID(E930,LEN(E930)-2,1)="5","Anklet","")))))</x:f>
        <x:v>Earring</x:v>
      </x:c>
      <x:c r="G930" s="374">
        <x:v>1</x:v>
      </x:c>
      <x:c r="H930" s="495" t="s">
        <x:v>10339</x:v>
      </x:c>
    </x:row>
    <x:row r="931" spans="3:8">
      <x:c r="C931" s="443" t="s">
        <x:v>4386</x:v>
      </x:c>
      <x:c r="D931" s="276" t="s">
        <x:v>6487</x:v>
      </x:c>
      <x:c r="E931" s="241" t="s">
        <x:v>4386</x:v>
      </x:c>
      <x:c r="F931" s="240" t="str">
        <x:f>IF(MID(E931,LEN(E931)-2,1)="1","Earring",IF(MID(E931,LEN(E931)-2,1)="2","Necklace",IF(MID(E931,LEN(E931)-2,1)="3","Bracelet",IF(MID(E931,LEN(E931)-2,1)="4","Ring",IF(MID(E931,LEN(E931)-2,1)="5","Anklet","")))))</x:f>
        <x:v>Ring</x:v>
      </x:c>
      <x:c r="G931" s="240">
        <x:v>1</x:v>
      </x:c>
      <x:c r="H931" s="495" t="s">
        <x:v>6487</x:v>
      </x:c>
    </x:row>
    <x:row r="932" spans="3:8">
      <x:c r="C932" s="443" t="s">
        <x:v>11369</x:v>
      </x:c>
      <x:c r="D932" s="276" t="s">
        <x:v>6487</x:v>
      </x:c>
      <x:c r="E932" s="241" t="s">
        <x:v>11369</x:v>
      </x:c>
      <x:c r="F932" s="240" t="s">
        <x:v>4007</x:v>
      </x:c>
      <x:c r="G932" s="240">
        <x:v>1</x:v>
      </x:c>
      <x:c r="H932" s="495" t="s">
        <x:v>6487</x:v>
      </x:c>
    </x:row>
    <x:row r="933" spans="3:8">
      <x:c r="C933" s="443" t="s">
        <x:v>4487</x:v>
      </x:c>
      <x:c r="D933" s="276" t="s">
        <x:v>10339</x:v>
      </x:c>
      <x:c r="E933" s="241" t="s">
        <x:v>4487</x:v>
      </x:c>
      <x:c r="F933" s="240" t="str">
        <x:f>IF(MID(E933,LEN(E933)-2,1)="1","Earring",IF(MID(E933,LEN(E933)-2,1)="2","Necklace",IF(MID(E933,LEN(E933)-2,1)="3","Bracelet",IF(MID(E933,LEN(E933)-2,1)="4","Ring",IF(MID(E933,LEN(E933)-2,1)="5","Anklet","")))))</x:f>
        <x:v>Necklace</x:v>
      </x:c>
      <x:c r="G933" s="240">
        <x:v>1</x:v>
      </x:c>
      <x:c r="H933" s="495" t="s">
        <x:v>10339</x:v>
      </x:c>
    </x:row>
    <x:row r="934" spans="1:8">
      <x:c r="A934" s="444">
        <x:v>45988</x:v>
      </x:c>
      <x:c r="B934" s="276" t="s">
        <x:v>10335</x:v>
      </x:c>
      <x:c r="C934" s="443" t="s">
        <x:v>8996</x:v>
      </x:c>
      <x:c r="D934" s="276" t="s">
        <x:v>10339</x:v>
      </x:c>
      <x:c r="E934" s="402" t="s">
        <x:v>8996</x:v>
      </x:c>
      <x:c r="F934" s="403" t="str">
        <x:f>IF(MID(E934,LEN(E934)-2,1)="1","Earring",IF(MID(E934,LEN(E934)-2,1)="2","Necklace",IF(MID(E934,LEN(E934)-2,1)="3","Bracelet",IF(MID(E934,LEN(E934)-2,1)="4","Ring",IF(MID(E934,LEN(E934)-2,1)="5","Anklet","")))))</x:f>
        <x:v>Ring</x:v>
      </x:c>
      <x:c r="G934" s="403">
        <x:v>1</x:v>
      </x:c>
      <x:c r="H934" s="495" t="s">
        <x:v>10339</x:v>
      </x:c>
    </x:row>
    <x:row r="935" spans="3:8">
      <x:c r="C935" s="443" t="s">
        <x:v>7477</x:v>
      </x:c>
      <x:c r="D935" s="276" t="s">
        <x:v>6487</x:v>
      </x:c>
      <x:c r="E935" s="366" t="s">
        <x:v>7477</x:v>
      </x:c>
      <x:c r="F935" s="367" t="str">
        <x:f>IF(MID(E935,LEN(E935)-2,1)="1","Earring",IF(MID(E935,LEN(E935)-2,1)="2","Necklace",IF(MID(E935,LEN(E935)-2,1)="3","Bracelet",IF(MID(E935,LEN(E935)-2,1)="4","Ring",IF(MID(E935,LEN(E935)-2,1)="5","Anklet","")))))</x:f>
        <x:v>Bracelet</x:v>
      </x:c>
      <x:c r="G935" s="367">
        <x:v>1</x:v>
      </x:c>
      <x:c r="H935" s="495" t="s">
        <x:v>6487</x:v>
      </x:c>
    </x:row>
    <x:row r="936" spans="3:8">
      <x:c r="C936" s="443" t="s">
        <x:v>6278</x:v>
      </x:c>
      <x:c r="D936" s="276" t="s">
        <x:v>10339</x:v>
      </x:c>
      <x:c r="E936" s="241" t="s">
        <x:v>6278</x:v>
      </x:c>
      <x:c r="F936" s="240" t="str">
        <x:f>IF(MID(E936,LEN(E936)-2,1)="1","Earring",IF(MID(E936,LEN(E936)-2,1)="2","Necklace",IF(MID(E936,LEN(E936)-2,1)="3","Bracelet",IF(MID(E936,LEN(E936)-2,1)="4","Ring",IF(MID(E936,LEN(E936)-2,1)="5","Anklet","")))))</x:f>
        <x:v>Necklace</x:v>
      </x:c>
      <x:c r="G936" s="240">
        <x:v>1</x:v>
      </x:c>
      <x:c r="H936" s="495" t="s">
        <x:v>10339</x:v>
      </x:c>
    </x:row>
    <x:row r="937" spans="5:9">
      <x:c r="E937" s="241" t="s">
        <x:v>7757</x:v>
      </x:c>
      <x:c r="F937" s="240" t="str">
        <x:f>IF(MID(E937,LEN(E937)-2,1)="1","Earring",IF(MID(E937,LEN(E937)-2,1)="2","Necklace",IF(MID(E937,LEN(E937)-2,1)="3","Bracelet",IF(MID(E937,LEN(E937)-2,1)="4","Ring",IF(MID(E937,LEN(E937)-2,1)="5","Anklet","")))))</x:f>
        <x:v>Necklace</x:v>
      </x:c>
      <x:c r="G937" s="240">
        <x:v>1</x:v>
      </x:c>
      <x:c r="H937" s="495" t="s">
        <x:v>10339</x:v>
      </x:c>
      <x:c r="I937" s="148" t="s">
        <x:v>3047</x:v>
      </x:c>
    </x:row>
    <x:row r="938" spans="1:8">
      <x:c r="A938" s="444">
        <x:v>45989</x:v>
      </x:c>
      <x:c r="B938" s="276" t="s">
        <x:v>10292</x:v>
      </x:c>
      <x:c r="C938" s="443" t="s">
        <x:v>8506</x:v>
      </x:c>
      <x:c r="D938" s="276" t="s">
        <x:v>6487</x:v>
      </x:c>
      <x:c r="E938" s="241" t="s">
        <x:v>8506</x:v>
      </x:c>
      <x:c r="F938" s="240" t="str">
        <x:f>IF(MID(E938,LEN(E938)-2,1)="1","Earring",IF(MID(E938,LEN(E938)-2,1)="2","Necklace",IF(MID(E938,LEN(E938)-2,1)="3","Bracelet",IF(MID(E938,LEN(E938)-2,1)="4","Ring",IF(MID(E938,LEN(E938)-2,1)="5","Anklet","")))))</x:f>
        <x:v>Necklace</x:v>
      </x:c>
      <x:c r="G938" s="240">
        <x:v>1</x:v>
      </x:c>
      <x:c r="H938" s="495" t="s">
        <x:v>6487</x:v>
      </x:c>
    </x:row>
    <x:row r="939" spans="3:8">
      <x:c r="C939" s="443" t="s">
        <x:v>11197</x:v>
      </x:c>
      <x:c r="D939" s="276" t="s">
        <x:v>10339</x:v>
      </x:c>
      <x:c r="E939" s="241" t="s">
        <x:v>11197</x:v>
      </x:c>
      <x:c r="F939" s="240" t="str">
        <x:f>IF(MID(E939,LEN(E939)-2,1)="1","Earring",IF(MID(E939,LEN(E939)-2,1)="2","Necklace",IF(MID(E939,LEN(E939)-2,1)="3","Bracelet",IF(MID(E939,LEN(E939)-2,1)="4","Ring",IF(MID(E939,LEN(E939)-2,1)="5","Anklet","")))))</x:f>
        <x:v>Earring</x:v>
      </x:c>
      <x:c r="G939" s="240">
        <x:v>1</x:v>
      </x:c>
      <x:c r="H939" s="495" t="s">
        <x:v>10339</x:v>
      </x:c>
    </x:row>
    <x:row r="940" spans="3:8">
      <x:c r="C940" s="443" t="s">
        <x:v>9245</x:v>
      </x:c>
      <x:c r="D940" s="276" t="s">
        <x:v>10339</x:v>
      </x:c>
      <x:c r="E940" s="241" t="s">
        <x:v>9245</x:v>
      </x:c>
      <x:c r="F940" s="240" t="str">
        <x:f>IF(MID(E940,LEN(E940)-2,1)="1","Earring",IF(MID(E940,LEN(E940)-2,1)="2","Necklace",IF(MID(E940,LEN(E940)-2,1)="3","Bracelet",IF(MID(E940,LEN(E940)-2,1)="4","Ring",IF(MID(E940,LEN(E940)-2,1)="5","Anklet","")))))</x:f>
        <x:v>Necklace</x:v>
      </x:c>
      <x:c r="G940" s="240">
        <x:v>1</x:v>
      </x:c>
      <x:c r="H940" s="495" t="s">
        <x:v>10339</x:v>
      </x:c>
    </x:row>
    <x:row r="941" spans="3:8">
      <x:c r="C941" s="443" t="s">
        <x:v>8980</x:v>
      </x:c>
      <x:c r="D941" s="276" t="s">
        <x:v>6487</x:v>
      </x:c>
      <x:c r="E941" s="734" t="s">
        <x:v>8980</x:v>
      </x:c>
      <x:c r="F941" s="735" t="str">
        <x:f>IF(MID(E941,LEN(E941)-2,1)="1","Earring",IF(MID(E941,LEN(E941)-2,1)="2","Necklace",IF(MID(E941,LEN(E941)-2,1)="3","Bracelet",IF(MID(E941,LEN(E941)-2,1)="4","Ring",IF(MID(E941,LEN(E941)-2,1)="5","Anklet","")))))</x:f>
        <x:v>Ring</x:v>
      </x:c>
      <x:c r="G941" s="735">
        <x:v>1</x:v>
      </x:c>
      <x:c r="H941" s="495" t="s">
        <x:v>6487</x:v>
      </x:c>
    </x:row>
    <x:row r="942" spans="3:8">
      <x:c r="C942" s="443" t="s">
        <x:v>6133</x:v>
      </x:c>
      <x:c r="D942" s="276" t="s">
        <x:v>10339</x:v>
      </x:c>
      <x:c r="E942" s="241" t="s">
        <x:v>6133</x:v>
      </x:c>
      <x:c r="F942" s="240" t="str">
        <x:f>IF(MID(E942,LEN(E942)-2,1)="1","Earring",IF(MID(E942,LEN(E942)-2,1)="2","Necklace",IF(MID(E942,LEN(E942)-2,1)="3","Bracelet",IF(MID(E942,LEN(E942)-2,1)="4","Ring",IF(MID(E942,LEN(E942)-2,1)="5","Anklet","")))))</x:f>
        <x:v>Necklace</x:v>
      </x:c>
      <x:c r="G942" s="240">
        <x:v>2</x:v>
      </x:c>
      <x:c r="H942" s="495" t="s">
        <x:v>10339</x:v>
      </x:c>
    </x:row>
    <x:row r="943" spans="1:8">
      <x:c r="A943" s="444">
        <x:v>45990</x:v>
      </x:c>
      <x:c r="B943" s="276" t="s">
        <x:v>10312</x:v>
      </x:c>
      <x:c r="C943" s="443" t="s">
        <x:v>7938</x:v>
      </x:c>
      <x:c r="D943" s="276" t="s">
        <x:v>6487</x:v>
      </x:c>
      <x:c r="E943" s="738" t="s">
        <x:v>7938</x:v>
      </x:c>
      <x:c r="F943" s="739" t="str">
        <x:f>IF(MID(E943,LEN(E943)-2,1)="1","Earring",IF(MID(E943,LEN(E943)-2,1)="2","Necklace",IF(MID(E943,LEN(E943)-2,1)="3","Bracelet",IF(MID(E943,LEN(E943)-2,1)="4","Ring",IF(MID(E943,LEN(E943)-2,1)="5","Anklet","")))))</x:f>
        <x:v>Earring</x:v>
      </x:c>
      <x:c r="G943" s="739">
        <x:v>1</x:v>
      </x:c>
      <x:c r="H943" s="495" t="s">
        <x:v>6487</x:v>
      </x:c>
    </x:row>
    <x:row r="944" spans="3:8">
      <x:c r="C944" s="443" t="s">
        <x:v>9161</x:v>
      </x:c>
      <x:c r="D944" s="276" t="s">
        <x:v>10339</x:v>
      </x:c>
      <x:c r="E944" s="241" t="s">
        <x:v>9161</x:v>
      </x:c>
      <x:c r="F944" s="240" t="str">
        <x:f>IF(MID(E944,LEN(E944)-2,1)="1","Earring",IF(MID(E944,LEN(E944)-2,1)="2","Necklace",IF(MID(E944,LEN(E944)-2,1)="3","Bracelet",IF(MID(E944,LEN(E944)-2,1)="4","Ring",IF(MID(E944,LEN(E944)-2,1)="5","Anklet","")))))</x:f>
        <x:v>Bracelet</x:v>
      </x:c>
      <x:c r="G944" s="240">
        <x:v>1</x:v>
      </x:c>
      <x:c r="H944" s="495" t="s">
        <x:v>10339</x:v>
      </x:c>
    </x:row>
    <x:row r="945" spans="3:8">
      <x:c r="C945" s="443" t="s">
        <x:v>11347</x:v>
      </x:c>
      <x:c r="D945" s="276" t="s">
        <x:v>6487</x:v>
      </x:c>
      <x:c r="E945" s="638" t="s">
        <x:v>8386</x:v>
      </x:c>
      <x:c r="F945" s="639" t="str">
        <x:f>IF(MID(E945,LEN(E945)-2,1)="1","Earring",IF(MID(E945,LEN(E945)-2,1)="2","Necklace",IF(MID(E945,LEN(E945)-2,1)="3","Bracelet",IF(MID(E945,LEN(E945)-2,1)="4","Ring",IF(MID(E945,LEN(E945)-2,1)="5","Anklet","")))))</x:f>
        <x:v>Earring</x:v>
      </x:c>
      <x:c r="G945" s="639">
        <x:v>1</x:v>
      </x:c>
      <x:c r="H945" s="495" t="s">
        <x:v>6487</x:v>
      </x:c>
    </x:row>
    <x:row r="946" spans="3:8">
      <x:c r="C946" s="443" t="s">
        <x:v>11209</x:v>
      </x:c>
      <x:c r="D946" s="276" t="s">
        <x:v>10339</x:v>
      </x:c>
      <x:c r="E946" s="241" t="s">
        <x:v>11209</x:v>
      </x:c>
      <x:c r="F946" s="240" t="str">
        <x:f>IF(MID(E946,LEN(E946)-2,1)="1","Earring",IF(MID(E946,LEN(E946)-2,1)="2","Necklace",IF(MID(E946,LEN(E946)-2,1)="3","Bracelet",IF(MID(E946,LEN(E946)-2,1)="4","Ring",IF(MID(E946,LEN(E946)-2,1)="5","Anklet","")))))</x:f>
        <x:v>Necklace</x:v>
      </x:c>
      <x:c r="G946" s="240">
        <x:v>1</x:v>
      </x:c>
      <x:c r="H946" s="495" t="s">
        <x:v>10339</x:v>
      </x:c>
    </x:row>
    <x:row r="947" spans="3:8">
      <x:c r="C947" s="443" t="s">
        <x:v>8424</x:v>
      </x:c>
      <x:c r="D947" s="276" t="s">
        <x:v>10339</x:v>
      </x:c>
      <x:c r="E947" s="241" t="s">
        <x:v>8424</x:v>
      </x:c>
      <x:c r="F947" s="240" t="str">
        <x:f>IF(MID(E947,LEN(E947)-2,1)="1","Earring",IF(MID(E947,LEN(E947)-2,1)="2","Necklace",IF(MID(E947,LEN(E947)-2,1)="3","Bracelet",IF(MID(E947,LEN(E947)-2,1)="4","Ring",IF(MID(E947,LEN(E947)-2,1)="5","Anklet","")))))</x:f>
        <x:v>Necklace</x:v>
      </x:c>
      <x:c r="G947" s="240">
        <x:v>1</x:v>
      </x:c>
      <x:c r="H947" s="495" t="s">
        <x:v>10339</x:v>
      </x:c>
    </x:row>
    <x:row r="948" spans="3:8">
      <x:c r="C948" s="443" t="s">
        <x:v>9290</x:v>
      </x:c>
      <x:c r="D948" s="276" t="s">
        <x:v>6487</x:v>
      </x:c>
      <x:c r="E948" s="241" t="s">
        <x:v>9290</x:v>
      </x:c>
      <x:c r="F948" s="240" t="str">
        <x:f>IF(MID(E948,LEN(E948)-2,1)="1","Earring",IF(MID(E948,LEN(E948)-2,1)="2","Necklace",IF(MID(E948,LEN(E948)-2,1)="3","Bracelet",IF(MID(E948,LEN(E948)-2,1)="4","Ring",IF(MID(E948,LEN(E948)-2,1)="5","Anklet","")))))</x:f>
        <x:v>Necklace</x:v>
      </x:c>
      <x:c r="G948" s="240">
        <x:v>1</x:v>
      </x:c>
      <x:c r="H948" s="495" t="s">
        <x:v>6487</x:v>
      </x:c>
    </x:row>
    <x:row r="949" spans="3:8">
      <x:c r="C949" s="443" t="s">
        <x:v>4399</x:v>
      </x:c>
      <x:c r="D949" s="276" t="s">
        <x:v>6487</x:v>
      </x:c>
      <x:c r="E949" s="241" t="s">
        <x:v>4399</x:v>
      </x:c>
      <x:c r="F949" s="240" t="str">
        <x:f>IF(MID(E949,LEN(E949)-2,1)="1","Earring",IF(MID(E949,LEN(E949)-2,1)="2","Necklace",IF(MID(E949,LEN(E949)-2,1)="3","Bracelet",IF(MID(E949,LEN(E949)-2,1)="4","Ring",IF(MID(E949,LEN(E949)-2,1)="5","Anklet","")))))</x:f>
        <x:v>Necklace</x:v>
      </x:c>
      <x:c r="G949" s="240">
        <x:v>1</x:v>
      </x:c>
      <x:c r="H949" s="495" t="s">
        <x:v>6487</x:v>
      </x:c>
    </x:row>
    <x:row r="950" spans="3:8">
      <x:c r="C950" s="443" t="s">
        <x:v>9234</x:v>
      </x:c>
      <x:c r="D950" s="276" t="s">
        <x:v>6487</x:v>
      </x:c>
      <x:c r="E950" s="633" t="s">
        <x:v>9234</x:v>
      </x:c>
      <x:c r="F950" s="634" t="s">
        <x:v>4007</x:v>
      </x:c>
      <x:c r="G950" s="634">
        <x:v>1</x:v>
      </x:c>
      <x:c r="H950" s="495" t="s">
        <x:v>6487</x:v>
      </x:c>
    </x:row>
    <x:row r="951" spans="3:8">
      <x:c r="C951" s="443" t="s">
        <x:v>8448</x:v>
      </x:c>
      <x:c r="D951" s="276" t="s">
        <x:v>6487</x:v>
      </x:c>
      <x:c r="E951" s="633" t="s">
        <x:v>8448</x:v>
      </x:c>
      <x:c r="F951" s="634" t="s">
        <x:v>4007</x:v>
      </x:c>
      <x:c r="G951" s="634">
        <x:v>1</x:v>
      </x:c>
      <x:c r="H951" s="495" t="s">
        <x:v>6487</x:v>
      </x:c>
    </x:row>
    <x:row r="952" spans="3:8">
      <x:c r="C952" s="443" t="s">
        <x:v>2185</x:v>
      </x:c>
      <x:c r="D952" s="276" t="s">
        <x:v>10339</x:v>
      </x:c>
      <x:c r="E952" s="241" t="s">
        <x:v>2185</x:v>
      </x:c>
      <x:c r="F952" s="240" t="s">
        <x:v>4007</x:v>
      </x:c>
      <x:c r="G952" s="240">
        <x:v>1</x:v>
      </x:c>
      <x:c r="H952" s="495" t="s">
        <x:v>10339</x:v>
      </x:c>
    </x:row>
    <x:row r="953" spans="3:8">
      <x:c r="C953" s="443" t="s">
        <x:v>5782</x:v>
      </x:c>
      <x:c r="D953" s="276" t="s">
        <x:v>6487</x:v>
      </x:c>
      <x:c r="E953" s="241" t="s">
        <x:v>5782</x:v>
      </x:c>
      <x:c r="F953" s="240" t="str">
        <x:f>IF(MID(E953,LEN(E953)-2,1)="1","Earring",IF(MID(E953,LEN(E953)-2,1)="2","Necklace",IF(MID(E953,LEN(E953)-2,1)="3","Bracelet",IF(MID(E953,LEN(E953)-2,1)="4","Ring",IF(MID(E953,LEN(E953)-2,1)="5","Anklet","")))))</x:f>
        <x:v>Bracelet</x:v>
      </x:c>
      <x:c r="G953" s="240">
        <x:v>1</x:v>
      </x:c>
      <x:c r="H953" s="495" t="s">
        <x:v>6487</x:v>
      </x:c>
    </x:row>
    <x:row r="954" spans="5:9">
      <x:c r="E954" s="241" t="s">
        <x:v>7517</x:v>
      </x:c>
      <x:c r="F954" s="240" t="str">
        <x:f>IF(MID(E954,LEN(E954)-2,1)="1","Earring",IF(MID(E954,LEN(E954)-2,1)="2","Necklace",IF(MID(E954,LEN(E954)-2,1)="3","Bracelet",IF(MID(E954,LEN(E954)-2,1)="4","Ring",IF(MID(E954,LEN(E954)-2,1)="5","Anklet","")))))</x:f>
        <x:v>Ring</x:v>
      </x:c>
      <x:c r="G954" s="240">
        <x:v>1</x:v>
      </x:c>
      <x:c r="H954" s="495" t="s">
        <x:v>6487</x:v>
      </x:c>
      <x:c r="I954" s="147" t="s">
        <x:v>3047</x:v>
      </x:c>
    </x:row>
    <x:row r="955" spans="1:8">
      <x:c r="A955" s="444">
        <x:v>45991</x:v>
      </x:c>
      <x:c r="B955" s="276" t="s">
        <x:v>10367</x:v>
      </x:c>
      <x:c r="C955" s="443" t="s">
        <x:v>4576</x:v>
      </x:c>
      <x:c r="D955" s="276" t="s">
        <x:v>6487</x:v>
      </x:c>
      <x:c r="E955" s="241" t="s">
        <x:v>4576</x:v>
      </x:c>
      <x:c r="F955" s="240" t="str">
        <x:f>IF(MID(E955,LEN(E955)-2,1)="1","Earring",IF(MID(E955,LEN(E955)-2,1)="2","Necklace",IF(MID(E955,LEN(E955)-2,1)="3","Bracelet",IF(MID(E955,LEN(E955)-2,1)="4","Ring",IF(MID(E955,LEN(E955)-2,1)="5","Anklet","")))))</x:f>
        <x:v>Earring</x:v>
      </x:c>
      <x:c r="G955" s="240">
        <x:v>1</x:v>
      </x:c>
      <x:c r="H955" s="495" t="s">
        <x:v>6487</x:v>
      </x:c>
    </x:row>
    <x:row r="956" spans="3:8">
      <x:c r="C956" s="443" t="s">
        <x:v>12223</x:v>
      </x:c>
      <x:c r="D956" s="276" t="s">
        <x:v>10339</x:v>
      </x:c>
      <x:c r="E956" s="507" t="s">
        <x:v>12223</x:v>
      </x:c>
      <x:c r="F956" s="508" t="str">
        <x:f>IF(MID(E956,LEN(E956)-2,1)="1","Earring",IF(MID(E956,LEN(E956)-2,1)="2","Necklace",IF(MID(E956,LEN(E956)-2,1)="3","Bracelet",IF(MID(E956,LEN(E956)-2,1)="4","Ring",IF(MID(E956,LEN(E956)-2,1)="5","Anklet","")))))</x:f>
        <x:v>Earring</x:v>
      </x:c>
      <x:c r="G956" s="508">
        <x:v>1</x:v>
      </x:c>
      <x:c r="H956" s="495" t="s">
        <x:v>10339</x:v>
      </x:c>
    </x:row>
    <x:row r="957" spans="3:8">
      <x:c r="C957" s="443" t="s">
        <x:v>8410</x:v>
      </x:c>
      <x:c r="D957" s="276" t="s">
        <x:v>10339</x:v>
      </x:c>
      <x:c r="E957" s="449" t="s">
        <x:v>8410</x:v>
      </x:c>
      <x:c r="F957" s="450" t="str">
        <x:f>IF(MID(E957,LEN(E957)-2,1)="1","Earring",IF(MID(E957,LEN(E957)-2,1)="2","Necklace",IF(MID(E957,LEN(E957)-2,1)="3","Bracelet",IF(MID(E957,LEN(E957)-2,1)="4","Ring",IF(MID(E957,LEN(E957)-2,1)="5","Anklet","")))))</x:f>
        <x:v>Anklet</x:v>
      </x:c>
      <x:c r="G957" s="450">
        <x:v>1</x:v>
      </x:c>
      <x:c r="H957" s="495" t="s">
        <x:v>10339</x:v>
      </x:c>
    </x:row>
    <x:row r="958" spans="3:8">
      <x:c r="C958" s="443" t="s">
        <x:v>9002</x:v>
      </x:c>
      <x:c r="D958" s="276" t="s">
        <x:v>6487</x:v>
      </x:c>
      <x:c r="E958" s="406" t="s">
        <x:v>9002</x:v>
      </x:c>
      <x:c r="F958" s="407" t="str">
        <x:f>IF(MID(E958,LEN(E958)-2,1)="1","Earring",IF(MID(E958,LEN(E958)-2,1)="2","Necklace",IF(MID(E958,LEN(E958)-2,1)="3","Bracelet",IF(MID(E958,LEN(E958)-2,1)="4","Ring",IF(MID(E958,LEN(E958)-2,1)="5","Anklet","")))))</x:f>
        <x:v>Earring</x:v>
      </x:c>
      <x:c r="G958" s="407">
        <x:v>1</x:v>
      </x:c>
      <x:c r="H958" s="495" t="s">
        <x:v>6487</x:v>
      </x:c>
    </x:row>
    <x:row r="959" spans="3:8">
      <x:c r="C959" s="443" t="s">
        <x:v>5960</x:v>
      </x:c>
      <x:c r="D959" s="276" t="s">
        <x:v>10339</x:v>
      </x:c>
      <x:c r="E959" s="241" t="s">
        <x:v>5960</x:v>
      </x:c>
      <x:c r="F959" s="240" t="str">
        <x:f>IF(MID(E959,LEN(E959)-2,1)="1","Earring",IF(MID(E959,LEN(E959)-2,1)="2","Necklace",IF(MID(E959,LEN(E959)-2,1)="3","Bracelet",IF(MID(E959,LEN(E959)-2,1)="4","Ring",IF(MID(E959,LEN(E959)-2,1)="5","Anklet","")))))</x:f>
        <x:v>Earring</x:v>
      </x:c>
      <x:c r="G959" s="240">
        <x:v>1</x:v>
      </x:c>
      <x:c r="H959" s="495" t="s">
        <x:v>10339</x:v>
      </x:c>
    </x:row>
    <x:row r="960" spans="3:8">
      <x:c r="C960" s="443" t="s">
        <x:v>5983</x:v>
      </x:c>
      <x:c r="D960" s="276" t="s">
        <x:v>6487</x:v>
      </x:c>
      <x:c r="E960" s="241" t="s">
        <x:v>5983</x:v>
      </x:c>
      <x:c r="F960" s="240" t="str">
        <x:f>IF(MID(E960,LEN(E960)-2,1)="1","Earring",IF(MID(E960,LEN(E960)-2,1)="2","Necklace",IF(MID(E960,LEN(E960)-2,1)="3","Bracelet",IF(MID(E960,LEN(E960)-2,1)="4","Ring",IF(MID(E960,LEN(E960)-2,1)="5","Anklet","")))))</x:f>
        <x:v>Necklace</x:v>
      </x:c>
      <x:c r="G960" s="240">
        <x:v>1</x:v>
      </x:c>
      <x:c r="H960" s="495" t="s">
        <x:v>6487</x:v>
      </x:c>
    </x:row>
    <x:row r="961" spans="3:8">
      <x:c r="C961" s="443" t="s">
        <x:v>4488</x:v>
      </x:c>
      <x:c r="D961" s="276" t="s">
        <x:v>6487</x:v>
      </x:c>
      <x:c r="E961" s="241" t="s">
        <x:v>4488</x:v>
      </x:c>
      <x:c r="F961" s="240" t="str">
        <x:f>IF(MID(E961,LEN(E961)-2,1)="1","Earring",IF(MID(E961,LEN(E961)-2,1)="2","Necklace",IF(MID(E961,LEN(E961)-2,1)="3","Bracelet",IF(MID(E961,LEN(E961)-2,1)="4","Ring",IF(MID(E961,LEN(E961)-2,1)="5","Anklet","")))))</x:f>
        <x:v>Necklace</x:v>
      </x:c>
      <x:c r="G961" s="240">
        <x:v>1</x:v>
      </x:c>
      <x:c r="H961" s="495" t="s">
        <x:v>6487</x:v>
      </x:c>
    </x:row>
    <x:row r="962" spans="3:8">
      <x:c r="C962" s="443" t="s">
        <x:v>6026</x:v>
      </x:c>
      <x:c r="D962" s="276" t="s">
        <x:v>6487</x:v>
      </x:c>
      <x:c r="E962" s="241" t="s">
        <x:v>6026</x:v>
      </x:c>
      <x:c r="F962" s="240" t="str">
        <x:f>IF(MID(E962,LEN(E962)-2,1)="1","Earring",IF(MID(E962,LEN(E962)-2,1)="2","Necklace",IF(MID(E962,LEN(E962)-2,1)="3","Bracelet",IF(MID(E962,LEN(E962)-2,1)="4","Ring",IF(MID(E962,LEN(E962)-2,1)="5","Anklet","")))))</x:f>
        <x:v>Bracelet</x:v>
      </x:c>
      <x:c r="G962" s="240">
        <x:v>1</x:v>
      </x:c>
      <x:c r="H962" s="495" t="s">
        <x:v>6487</x:v>
      </x:c>
    </x:row>
    <x:row r="963" spans="3:8">
      <x:c r="C963" s="443" t="s">
        <x:v>2147</x:v>
      </x:c>
      <x:c r="D963" s="276" t="s">
        <x:v>6487</x:v>
      </x:c>
      <x:c r="E963" s="241" t="s">
        <x:v>2147</x:v>
      </x:c>
      <x:c r="F963" s="240" t="str">
        <x:f>IF(MID(E963,LEN(E963)-2,1)="1","Earring",IF(MID(E963,LEN(E963)-2,1)="2","Necklace",IF(MID(E963,LEN(E963)-2,1)="3","Bracelet",IF(MID(E963,LEN(E963)-2,1)="4","Ring",IF(MID(E963,LEN(E963)-2,1)="5","Anklet","")))))</x:f>
        <x:v>Ring</x:v>
      </x:c>
      <x:c r="G963" s="240">
        <x:v>1</x:v>
      </x:c>
      <x:c r="H963" s="495" t="s">
        <x:v>6487</x:v>
      </x:c>
    </x:row>
    <x:row r="964" spans="3:8">
      <x:c r="C964" s="443" t="s">
        <x:v>11218</x:v>
      </x:c>
      <x:c r="D964" s="276" t="s">
        <x:v>6487</x:v>
      </x:c>
      <x:c r="E964" s="280" t="s">
        <x:v>11218</x:v>
      </x:c>
      <x:c r="F964" s="281" t="str">
        <x:f>IF(MID(E964,LEN(E964)-2,1)="1","Earring",IF(MID(E964,LEN(E964)-2,1)="2","Necklace",IF(MID(E964,LEN(E964)-2,1)="3","Bracelet",IF(MID(E964,LEN(E964)-2,1)="4","Ring",IF(MID(E964,LEN(E964)-2,1)="5","Anklet","")))))</x:f>
        <x:v>Ring</x:v>
      </x:c>
      <x:c r="G964" s="281">
        <x:v>1</x:v>
      </x:c>
      <x:c r="H964" s="495" t="s">
        <x:v>6487</x:v>
      </x:c>
    </x:row>
    <x:row r="965" spans="3:8">
      <x:c r="C965" s="443" t="s">
        <x:v>8366</x:v>
      </x:c>
      <x:c r="D965" s="276" t="s">
        <x:v>10339</x:v>
      </x:c>
      <x:c r="E965" s="449" t="s">
        <x:v>8366</x:v>
      </x:c>
      <x:c r="F965" s="450" t="s">
        <x:v>4007</x:v>
      </x:c>
      <x:c r="G965" s="450">
        <x:v>1</x:v>
      </x:c>
      <x:c r="H965" s="495" t="s">
        <x:v>10339</x:v>
      </x:c>
    </x:row>
    <x:row r="966" spans="5:9">
      <x:c r="E966" s="280" t="s">
        <x:v>9294</x:v>
      </x:c>
      <x:c r="F966" s="281" t="str">
        <x:f>IF(MID(E966,LEN(E966)-2,1)="1","Earring",IF(MID(E966,LEN(E966)-2,1)="2","Necklace",IF(MID(E966,LEN(E966)-2,1)="3","Bracelet",IF(MID(E966,LEN(E966)-2,1)="4","Ring",IF(MID(E966,LEN(E966)-2,1)="5","Anklet","")))))</x:f>
        <x:v>Bracelet</x:v>
      </x:c>
      <x:c r="G966" s="281">
        <x:v>1</x:v>
      </x:c>
      <x:c r="H966" s="495" t="s">
        <x:v>6487</x:v>
      </x:c>
      <x:c r="I966" s="145" t="s">
        <x:v>3047</x:v>
      </x:c>
    </x:row>
    <x:row r="967" spans="1:8">
      <x:c r="A967" s="444">
        <x:v>45992</x:v>
      </x:c>
      <x:c r="B967" s="276" t="s">
        <x:v>10315</x:v>
      </x:c>
      <x:c r="C967" s="443" t="s">
        <x:v>8969</x:v>
      </x:c>
      <x:c r="D967" s="276" t="s">
        <x:v>10339</x:v>
      </x:c>
      <x:c r="E967" s="406" t="s">
        <x:v>8969</x:v>
      </x:c>
      <x:c r="F967" s="407" t="str">
        <x:f>IF(MID(E967,LEN(E967)-2,1)="1","Earring",IF(MID(E967,LEN(E967)-2,1)="2","Necklace",IF(MID(E967,LEN(E967)-2,1)="3","Bracelet",IF(MID(E967,LEN(E967)-2,1)="4","Ring",IF(MID(E967,LEN(E967)-2,1)="5","Anklet","")))))</x:f>
        <x:v>Earring</x:v>
      </x:c>
      <x:c r="G967" s="407">
        <x:v>1</x:v>
      </x:c>
      <x:c r="H967" s="495" t="s">
        <x:v>10339</x:v>
      </x:c>
    </x:row>
    <x:row r="968" spans="3:8">
      <x:c r="C968" s="443" t="s">
        <x:v>1995</x:v>
      </x:c>
      <x:c r="D968" s="276" t="s">
        <x:v>6487</x:v>
      </x:c>
      <x:c r="E968" s="396" t="s">
        <x:v>1995</x:v>
      </x:c>
      <x:c r="F968" s="397" t="str">
        <x:f>IF(MID(E968,LEN(E968)-2,1)="1","Earring",IF(MID(E968,LEN(E968)-2,1)="2","Necklace",IF(MID(E968,LEN(E968)-2,1)="3","Bracelet",IF(MID(E968,LEN(E968)-2,1)="4","Ring",IF(MID(E968,LEN(E968)-2,1)="5","Anklet","")))))</x:f>
        <x:v>Earring</x:v>
      </x:c>
      <x:c r="G968" s="397">
        <x:v>1</x:v>
      </x:c>
      <x:c r="H968" s="495" t="s">
        <x:v>6487</x:v>
      </x:c>
    </x:row>
    <x:row r="969" spans="3:8">
      <x:c r="C969" s="443" t="s">
        <x:v>5487</x:v>
      </x:c>
      <x:c r="D969" s="276" t="s">
        <x:v>6487</x:v>
      </x:c>
      <x:c r="E969" s="742" t="s">
        <x:v>5487</x:v>
      </x:c>
      <x:c r="F969" s="743" t="str">
        <x:f>IF(MID(E969,LEN(E969)-2,1)="1","Earring",IF(MID(E969,LEN(E969)-2,1)="2","Necklace",IF(MID(E969,LEN(E969)-2,1)="3","Bracelet",IF(MID(E969,LEN(E969)-2,1)="4","Ring",IF(MID(E969,LEN(E969)-2,1)="5","Anklet","")))))</x:f>
        <x:v>Necklace</x:v>
      </x:c>
      <x:c r="G969" s="743">
        <x:v>1</x:v>
      </x:c>
      <x:c r="H969" s="495" t="s">
        <x:v>6487</x:v>
      </x:c>
    </x:row>
    <x:row r="970" spans="3:8">
      <x:c r="C970" s="443" t="s">
        <x:v>12527</x:v>
      </x:c>
      <x:c r="D970" s="276" t="s">
        <x:v>6487</x:v>
      </x:c>
      <x:c r="E970" s="280" t="s">
        <x:v>12527</x:v>
      </x:c>
      <x:c r="F970" s="281" t="str">
        <x:f>IF(MID(E970,LEN(E970)-2,1)="1","Earring",IF(MID(E970,LEN(E970)-2,1)="2","Necklace",IF(MID(E970,LEN(E970)-2,1)="3","Bracelet",IF(MID(E970,LEN(E970)-2,1)="4","Ring",IF(MID(E970,LEN(E970)-2,1)="5","Anklet","")))))</x:f>
        <x:v>Bracelet</x:v>
      </x:c>
      <x:c r="G970" s="281">
        <x:v>1</x:v>
      </x:c>
      <x:c r="H970" s="495" t="s">
        <x:v>6487</x:v>
      </x:c>
    </x:row>
    <x:row r="971" spans="3:8">
      <x:c r="C971" s="443" t="s">
        <x:v>6151</x:v>
      </x:c>
      <x:c r="D971" s="276" t="s">
        <x:v>6487</x:v>
      </x:c>
      <x:c r="E971" s="406" t="s">
        <x:v>6151</x:v>
      </x:c>
      <x:c r="F971" s="407" t="str">
        <x:f>IF(MID(E971,LEN(E971)-2,1)="1","Earring",IF(MID(E971,LEN(E971)-2,1)="2","Necklace",IF(MID(E971,LEN(E971)-2,1)="3","Bracelet",IF(MID(E971,LEN(E971)-2,1)="4","Ring",IF(MID(E971,LEN(E971)-2,1)="5","Anklet","")))))</x:f>
        <x:v>Earring</x:v>
      </x:c>
      <x:c r="G971" s="407">
        <x:v>1</x:v>
      </x:c>
      <x:c r="H971" s="495" t="s">
        <x:v>6487</x:v>
      </x:c>
    </x:row>
    <x:row r="972" spans="3:8">
      <x:c r="C972" s="443" t="s">
        <x:v>5959</x:v>
      </x:c>
      <x:c r="D972" s="276" t="s">
        <x:v>10339</x:v>
      </x:c>
      <x:c r="E972" s="241" t="s">
        <x:v>5959</x:v>
      </x:c>
      <x:c r="F972" s="240" t="str">
        <x:f>IF(MID(E972,LEN(E972)-2,1)="1","Earring",IF(MID(E972,LEN(E972)-2,1)="2","Necklace",IF(MID(E972,LEN(E972)-2,1)="3","Bracelet",IF(MID(E972,LEN(E972)-2,1)="4","Ring",IF(MID(E972,LEN(E972)-2,1)="5","Anklet","")))))</x:f>
        <x:v>Bracelet</x:v>
      </x:c>
      <x:c r="G972" s="240">
        <x:v>1</x:v>
      </x:c>
      <x:c r="H972" s="495" t="s">
        <x:v>10339</x:v>
      </x:c>
    </x:row>
    <x:row r="973" spans="1:8">
      <x:c r="A973" s="444">
        <x:v>45993</x:v>
      </x:c>
      <x:c r="B973" s="276" t="s">
        <x:v>10377</x:v>
      </x:c>
      <x:c r="C973" s="443" t="s">
        <x:v>5844</x:v>
      </x:c>
      <x:c r="D973" s="276" t="s">
        <x:v>6487</x:v>
      </x:c>
      <x:c r="E973" s="241" t="s">
        <x:v>5844</x:v>
      </x:c>
      <x:c r="F973" s="240" t="str">
        <x:f>IF(MID(E973,LEN(E973)-2,1)="1","Earring",IF(MID(E973,LEN(E973)-2,1)="2","Necklace",IF(MID(E973,LEN(E973)-2,1)="3","Bracelet",IF(MID(E973,LEN(E973)-2,1)="4","Ring",IF(MID(E973,LEN(E973)-2,1)="5","Anklet","")))))</x:f>
        <x:v>Bracelet</x:v>
      </x:c>
      <x:c r="G973" s="240">
        <x:v>1</x:v>
      </x:c>
      <x:c r="H973" s="495" t="s">
        <x:v>6487</x:v>
      </x:c>
    </x:row>
    <x:row r="974" spans="3:8">
      <x:c r="C974" s="443" t="s">
        <x:v>4574</x:v>
      </x:c>
      <x:c r="D974" s="276" t="s">
        <x:v>6487</x:v>
      </x:c>
      <x:c r="E974" s="241" t="s">
        <x:v>4574</x:v>
      </x:c>
      <x:c r="F974" s="240" t="str">
        <x:f>IF(MID(E974,LEN(E974)-2,1)="1","Earring",IF(MID(E974,LEN(E974)-2,1)="2","Necklace",IF(MID(E974,LEN(E974)-2,1)="3","Bracelet",IF(MID(E974,LEN(E974)-2,1)="4","Ring",IF(MID(E974,LEN(E974)-2,1)="5","Anklet","")))))</x:f>
        <x:v>Necklace</x:v>
      </x:c>
      <x:c r="G974" s="240">
        <x:v>1</x:v>
      </x:c>
      <x:c r="H974" s="495" t="s">
        <x:v>6487</x:v>
      </x:c>
    </x:row>
    <x:row r="975" spans="3:8">
      <x:c r="C975" s="443" t="s">
        <x:v>6034</x:v>
      </x:c>
      <x:c r="D975" s="276" t="s">
        <x:v>6487</x:v>
      </x:c>
      <x:c r="E975" s="366" t="s">
        <x:v>6034</x:v>
      </x:c>
      <x:c r="F975" s="367" t="str">
        <x:f>IF(MID(E975,LEN(E975)-2,1)="1","Earring",IF(MID(E975,LEN(E975)-2,1)="2","Necklace",IF(MID(E975,LEN(E975)-2,1)="3","Bracelet",IF(MID(E975,LEN(E975)-2,1)="4","Ring",IF(MID(E975,LEN(E975)-2,1)="5","Anklet","")))))</x:f>
        <x:v>Earring</x:v>
      </x:c>
      <x:c r="G975" s="367">
        <x:v>1</x:v>
      </x:c>
      <x:c r="H975" s="495" t="s">
        <x:v>6487</x:v>
      </x:c>
    </x:row>
    <x:row r="976" spans="3:8">
      <x:c r="C976" s="443" t="s">
        <x:v>9248</x:v>
      </x:c>
      <x:c r="D976" s="276" t="s">
        <x:v>10339</x:v>
      </x:c>
      <x:c r="E976" s="241" t="s">
        <x:v>9248</x:v>
      </x:c>
      <x:c r="F976" s="240" t="s">
        <x:v>4027</x:v>
      </x:c>
      <x:c r="G976" s="240">
        <x:v>1</x:v>
      </x:c>
      <x:c r="H976" s="495" t="s">
        <x:v>10339</x:v>
      </x:c>
    </x:row>
    <x:row r="977" spans="3:8">
      <x:c r="C977" s="443" t="s">
        <x:v>11391</x:v>
      </x:c>
      <x:c r="D977" s="276" t="s">
        <x:v>10339</x:v>
      </x:c>
      <x:c r="E977" s="241" t="s">
        <x:v>11391</x:v>
      </x:c>
      <x:c r="F977" s="240" t="str">
        <x:f>IF(MID(E977,LEN(E977)-2,1)="1","Earring",IF(MID(E977,LEN(E977)-2,1)="2","Necklace",IF(MID(E977,LEN(E977)-2,1)="3","Bracelet",IF(MID(E977,LEN(E977)-2,1)="4","Ring",IF(MID(E977,LEN(E977)-2,1)="5","Anklet","")))))</x:f>
        <x:v>Ring</x:v>
      </x:c>
      <x:c r="G977" s="240">
        <x:v>1</x:v>
      </x:c>
      <x:c r="H977" s="495" t="s">
        <x:v>10339</x:v>
      </x:c>
    </x:row>
    <x:row r="978" spans="3:8">
      <x:c r="C978" s="443" t="s">
        <x:v>12765</x:v>
      </x:c>
      <x:c r="D978" s="276" t="s">
        <x:v>6487</x:v>
      </x:c>
      <x:c r="E978" s="241" t="s">
        <x:v>12765</x:v>
      </x:c>
      <x:c r="F978" s="240" t="str">
        <x:f>IF(MID(E978,LEN(E978)-2,1)="1","Earring",IF(MID(E978,LEN(E978)-2,1)="2","Necklace",IF(MID(E978,LEN(E978)-2,1)="3","Bracelet",IF(MID(E978,LEN(E978)-2,1)="4","Ring",IF(MID(E978,LEN(E978)-2,1)="5","Anklet","")))))</x:f>
        <x:v>Ring</x:v>
      </x:c>
      <x:c r="G978" s="240">
        <x:v>1</x:v>
      </x:c>
      <x:c r="H978" s="495" t="s">
        <x:v>6487</x:v>
      </x:c>
    </x:row>
    <x:row r="979" spans="3:8">
      <x:c r="C979" s="443" t="s">
        <x:v>12334</x:v>
      </x:c>
      <x:c r="D979" s="276" t="s">
        <x:v>10339</x:v>
      </x:c>
      <x:c r="E979" s="750" t="s">
        <x:v>12334</x:v>
      </x:c>
      <x:c r="F979" s="751" t="str">
        <x:f>IF(MID(E979,LEN(E979)-2,1)="1","Earring",IF(MID(E979,LEN(E979)-2,1)="2","Necklace",IF(MID(E979,LEN(E979)-2,1)="3","Bracelet",IF(MID(E979,LEN(E979)-2,1)="4","Ring",IF(MID(E979,LEN(E979)-2,1)="5","Anklet","")))))</x:f>
        <x:v>Bracelet</x:v>
      </x:c>
      <x:c r="G979" s="751">
        <x:v>1</x:v>
      </x:c>
      <x:c r="H979" s="495" t="s">
        <x:v>10339</x:v>
      </x:c>
    </x:row>
    <x:row r="980" spans="3:8">
      <x:c r="C980" s="443" t="s">
        <x:v>11162</x:v>
      </x:c>
      <x:c r="D980" s="276" t="s">
        <x:v>10339</x:v>
      </x:c>
      <x:c r="E980" s="746" t="s">
        <x:v>11162</x:v>
      </x:c>
      <x:c r="F980" s="747" t="str">
        <x:f>IF(MID(E980,LEN(E980)-2,1)="1","Earring",IF(MID(E980,LEN(E980)-2,1)="2","Necklace",IF(MID(E980,LEN(E980)-2,1)="3","Bracelet",IF(MID(E980,LEN(E980)-2,1)="4","Ring",IF(MID(E980,LEN(E980)-2,1)="5","Anklet","")))))</x:f>
        <x:v>Bracelet</x:v>
      </x:c>
      <x:c r="G980" s="747">
        <x:v>1</x:v>
      </x:c>
      <x:c r="H980" s="495" t="s">
        <x:v>10339</x:v>
      </x:c>
    </x:row>
    <x:row r="981" spans="3:8">
      <x:c r="C981" s="443" t="s">
        <x:v>7703</x:v>
      </x:c>
      <x:c r="D981" s="276" t="s">
        <x:v>10339</x:v>
      </x:c>
      <x:c r="E981" s="748" t="s">
        <x:v>7703</x:v>
      </x:c>
      <x:c r="F981" s="749" t="str">
        <x:f>IF(MID(E981,LEN(E981)-2,1)="1","Earring",IF(MID(E981,LEN(E981)-2,1)="2","Necklace",IF(MID(E981,LEN(E981)-2,1)="3","Bracelet",IF(MID(E981,LEN(E981)-2,1)="4","Ring",IF(MID(E981,LEN(E981)-2,1)="5","Anklet","")))))</x:f>
        <x:v>Bracelet</x:v>
      </x:c>
      <x:c r="G981" s="749">
        <x:v>1</x:v>
      </x:c>
      <x:c r="H981" s="495" t="s">
        <x:v>10339</x:v>
      </x:c>
    </x:row>
    <x:row r="982" spans="3:8">
      <x:c r="C982" s="443" t="s">
        <x:v>9008</x:v>
      </x:c>
      <x:c r="D982" s="276" t="s">
        <x:v>10339</x:v>
      </x:c>
      <x:c r="E982" s="744" t="s">
        <x:v>9008</x:v>
      </x:c>
      <x:c r="F982" s="745" t="str">
        <x:f>IF(MID(E982,LEN(E982)-2,1)="1","Earring",IF(MID(E982,LEN(E982)-2,1)="2","Necklace",IF(MID(E982,LEN(E982)-2,1)="3","Bracelet",IF(MID(E982,LEN(E982)-2,1)="4","Ring",IF(MID(E982,LEN(E982)-2,1)="5","Anklet","")))))</x:f>
        <x:v>Bracelet</x:v>
      </x:c>
      <x:c r="G982" s="745">
        <x:v>3</x:v>
      </x:c>
      <x:c r="H982" s="495" t="s">
        <x:v>10339</x:v>
      </x:c>
    </x:row>
    <x:row r="983" spans="3:8">
      <x:c r="C983" s="443" t="s">
        <x:v>6114</x:v>
      </x:c>
      <x:c r="D983" s="276" t="s">
        <x:v>10339</x:v>
      </x:c>
      <x:c r="E983" s="241" t="s">
        <x:v>6114</x:v>
      </x:c>
      <x:c r="F983" s="240" t="str">
        <x:f>IF(MID(E983,LEN(E983)-2,1)="1","Earring",IF(MID(E983,LEN(E983)-2,1)="2","Necklace",IF(MID(E983,LEN(E983)-2,1)="3","Bracelet",IF(MID(E983,LEN(E983)-2,1)="4","Ring",IF(MID(E983,LEN(E983)-2,1)="5","Anklet","")))))</x:f>
        <x:v>Earring</x:v>
      </x:c>
      <x:c r="G983" s="240">
        <x:v>1</x:v>
      </x:c>
      <x:c r="H983" s="495" t="s">
        <x:v>10339</x:v>
      </x:c>
    </x:row>
    <x:row r="984" spans="1:8">
      <x:c r="A984" s="444">
        <x:v>45994</x:v>
      </x:c>
      <x:c r="B984" s="276" t="s">
        <x:v>10352</x:v>
      </x:c>
      <x:c r="C984" s="443" t="s">
        <x:v>4481</x:v>
      </x:c>
      <x:c r="D984" s="276" t="s">
        <x:v>6487</x:v>
      </x:c>
      <x:c r="E984" s="241" t="s">
        <x:v>4481</x:v>
      </x:c>
      <x:c r="F984" s="240" t="str">
        <x:f>IF(MID(E984,LEN(E984)-2,1)="1","Earring",IF(MID(E984,LEN(E984)-2,1)="2","Necklace",IF(MID(E984,LEN(E984)-2,1)="3","Bracelet",IF(MID(E984,LEN(E984)-2,1)="4","Ring",IF(MID(E984,LEN(E984)-2,1)="5","Anklet","")))))</x:f>
        <x:v>Ring</x:v>
      </x:c>
      <x:c r="G984" s="240">
        <x:v>1</x:v>
      </x:c>
      <x:c r="H984" s="495" t="s">
        <x:v>6487</x:v>
      </x:c>
    </x:row>
    <x:row r="985" spans="3:8">
      <x:c r="C985" s="443" t="s">
        <x:v>6308</x:v>
      </x:c>
      <x:c r="D985" s="276" t="s">
        <x:v>10339</x:v>
      </x:c>
      <x:c r="E985" s="241" t="s">
        <x:v>6308</x:v>
      </x:c>
      <x:c r="F985" s="240" t="str">
        <x:f>IF(MID(E985,LEN(E985)-2,1)="1","Earring",IF(MID(E985,LEN(E985)-2,1)="2","Necklace",IF(MID(E985,LEN(E985)-2,1)="3","Bracelet",IF(MID(E985,LEN(E985)-2,1)="4","Ring",IF(MID(E985,LEN(E985)-2,1)="5","Anklet","")))))</x:f>
        <x:v>Earring</x:v>
      </x:c>
      <x:c r="G985" s="240">
        <x:v>1</x:v>
      </x:c>
      <x:c r="H985" s="495" t="s">
        <x:v>10339</x:v>
      </x:c>
    </x:row>
    <x:row r="986" spans="3:8">
      <x:c r="C986" s="443" t="s">
        <x:v>9009</x:v>
      </x:c>
      <x:c r="D986" s="276" t="s">
        <x:v>6487</x:v>
      </x:c>
      <x:c r="E986" s="241" t="s">
        <x:v>9009</x:v>
      </x:c>
      <x:c r="F986" s="240" t="str">
        <x:f>IF(MID(E986,LEN(E986)-2,1)="1","Earring",IF(MID(E986,LEN(E986)-2,1)="2","Necklace",IF(MID(E986,LEN(E986)-2,1)="3","Bracelet",IF(MID(E986,LEN(E986)-2,1)="4","Ring",IF(MID(E986,LEN(E986)-2,1)="5","Anklet","")))))</x:f>
        <x:v>Bracelet</x:v>
      </x:c>
      <x:c r="G986" s="240">
        <x:v>1</x:v>
      </x:c>
      <x:c r="H986" s="495" t="s">
        <x:v>6487</x:v>
      </x:c>
    </x:row>
    <x:row r="987" spans="3:8">
      <x:c r="C987" s="443" t="s">
        <x:v>9099</x:v>
      </x:c>
      <x:c r="D987" s="276" t="s">
        <x:v>10339</x:v>
      </x:c>
      <x:c r="E987" s="241" t="s">
        <x:v>9099</x:v>
      </x:c>
      <x:c r="F987" s="240" t="str">
        <x:f>IF(MID(E987,LEN(E987)-2,1)="1","Earring",IF(MID(E987,LEN(E987)-2,1)="2","Necklace",IF(MID(E987,LEN(E987)-2,1)="3","Bracelet",IF(MID(E987,LEN(E987)-2,1)="4","Ring",IF(MID(E987,LEN(E987)-2,1)="5","Anklet","")))))</x:f>
        <x:v>Necklace</x:v>
      </x:c>
      <x:c r="G987" s="240">
        <x:v>1</x:v>
      </x:c>
      <x:c r="H987" s="495" t="s">
        <x:v>10339</x:v>
      </x:c>
    </x:row>
    <x:row r="988" spans="3:8">
      <x:c r="C988" s="443" t="s">
        <x:v>9046</x:v>
      </x:c>
      <x:c r="D988" s="276" t="s">
        <x:v>6487</x:v>
      </x:c>
      <x:c r="E988" s="241" t="s">
        <x:v>9046</x:v>
      </x:c>
      <x:c r="F988" s="240" t="str">
        <x:f>IF(MID(E988,LEN(E988)-2,1)="1","Earring",IF(MID(E988,LEN(E988)-2,1)="2","Necklace",IF(MID(E988,LEN(E988)-2,1)="3","Bracelet",IF(MID(E988,LEN(E988)-2,1)="4","Ring",IF(MID(E988,LEN(E988)-2,1)="5","Anklet","")))))</x:f>
        <x:v>Ring</x:v>
      </x:c>
      <x:c r="G988" s="240">
        <x:v>1</x:v>
      </x:c>
      <x:c r="H988" s="495" t="s">
        <x:v>6487</x:v>
      </x:c>
    </x:row>
    <x:row r="989" spans="3:8">
      <x:c r="C989" s="443" t="s">
        <x:v>9076</x:v>
      </x:c>
      <x:c r="D989" s="276" t="s">
        <x:v>6487</x:v>
      </x:c>
      <x:c r="E989" s="406" t="s">
        <x:v>9076</x:v>
      </x:c>
      <x:c r="F989" s="407" t="str">
        <x:f>IF(MID(E989,LEN(E989)-2,1)="1","Earring",IF(MID(E989,LEN(E989)-2,1)="2","Necklace",IF(MID(E989,LEN(E989)-2,1)="3","Bracelet",IF(MID(E989,LEN(E989)-2,1)="4","Ring",IF(MID(E989,LEN(E989)-2,1)="5","Anklet","")))))</x:f>
        <x:v>Necklace</x:v>
      </x:c>
      <x:c r="G989" s="407">
        <x:v>1</x:v>
      </x:c>
      <x:c r="H989" s="495" t="s">
        <x:v>6487</x:v>
      </x:c>
    </x:row>
    <x:row r="990" spans="3:8">
      <x:c r="C990" s="443" t="s">
        <x:v>6142</x:v>
      </x:c>
      <x:c r="D990" s="276" t="s">
        <x:v>10339</x:v>
      </x:c>
      <x:c r="E990" s="241" t="s">
        <x:v>6142</x:v>
      </x:c>
      <x:c r="F990" s="240" t="str">
        <x:f>IF(MID(E990,LEN(E990)-2,1)="1","Earring",IF(MID(E990,LEN(E990)-2,1)="2","Necklace",IF(MID(E990,LEN(E990)-2,1)="3","Bracelet",IF(MID(E990,LEN(E990)-2,1)="4","Ring",IF(MID(E990,LEN(E990)-2,1)="5","Anklet","")))))</x:f>
        <x:v>Ring</x:v>
      </x:c>
      <x:c r="G990" s="240">
        <x:v>1</x:v>
      </x:c>
      <x:c r="H990" s="495" t="s">
        <x:v>10339</x:v>
      </x:c>
    </x:row>
    <x:row r="991" spans="3:8">
      <x:c r="C991" s="443" t="s">
        <x:v>9246</x:v>
      </x:c>
      <x:c r="D991" s="276" t="s">
        <x:v>6487</x:v>
      </x:c>
      <x:c r="E991" s="241" t="s">
        <x:v>9246</x:v>
      </x:c>
      <x:c r="F991" s="240" t="str">
        <x:f>IF(MID(E991,LEN(E991)-2,1)="1","Earring",IF(MID(E991,LEN(E991)-2,1)="2","Necklace",IF(MID(E991,LEN(E991)-2,1)="3","Bracelet",IF(MID(E991,LEN(E991)-2,1)="4","Ring",IF(MID(E991,LEN(E991)-2,1)="5","Anklet","")))))</x:f>
        <x:v>Earring</x:v>
      </x:c>
      <x:c r="G991" s="240">
        <x:v>1</x:v>
      </x:c>
      <x:c r="H991" s="495" t="s">
        <x:v>6487</x:v>
      </x:c>
    </x:row>
    <x:row r="992" spans="3:8">
      <x:c r="C992" s="443" t="s">
        <x:v>8962</x:v>
      </x:c>
      <x:c r="D992" s="276" t="s">
        <x:v>6487</x:v>
      </x:c>
      <x:c r="E992" s="241" t="s">
        <x:v>8962</x:v>
      </x:c>
      <x:c r="F992" s="240" t="str">
        <x:f>IF(MID(E992,LEN(E992)-2,1)="1","Earring",IF(MID(E992,LEN(E992)-2,1)="2","Necklace",IF(MID(E992,LEN(E992)-2,1)="3","Bracelet",IF(MID(E992,LEN(E992)-2,1)="4","Ring",IF(MID(E992,LEN(E992)-2,1)="5","Anklet","")))))</x:f>
        <x:v>Earring</x:v>
      </x:c>
      <x:c r="G992" s="240">
        <x:v>1</x:v>
      </x:c>
      <x:c r="H992" s="495" t="s">
        <x:v>6487</x:v>
      </x:c>
    </x:row>
    <x:row r="993" spans="5:9">
      <x:c r="E993" s="241" t="s">
        <x:v>12683</x:v>
      </x:c>
      <x:c r="F993" s="240" t="str">
        <x:f>IF(MID(E993,LEN(E993)-2,1)="1","Earring",IF(MID(E993,LEN(E993)-2,1)="2","Necklace",IF(MID(E993,LEN(E993)-2,1)="3","Bracelet",IF(MID(E993,LEN(E993)-2,1)="4","Ring",IF(MID(E993,LEN(E993)-2,1)="5","Anklet","")))))</x:f>
        <x:v>Ring</x:v>
      </x:c>
      <x:c r="G993" s="240">
        <x:v>1</x:v>
      </x:c>
      <x:c r="H993" s="495" t="s">
        <x:v>10339</x:v>
      </x:c>
      <x:c r="I993" s="208" t="s">
        <x:v>148</x:v>
      </x:c>
    </x:row>
    <x:row r="994" spans="5:9">
      <x:c r="E994" s="241" t="s">
        <x:v>5457</x:v>
      </x:c>
      <x:c r="F994" s="240" t="str">
        <x:f>IF(MID(E994,LEN(E994)-2,1)="1","Earring",IF(MID(E994,LEN(E994)-2,1)="2","Necklace",IF(MID(E994,LEN(E994)-2,1)="3","Bracelet",IF(MID(E994,LEN(E994)-2,1)="4","Ring",IF(MID(E994,LEN(E994)-2,1)="5","Anklet","")))))</x:f>
        <x:v>Earring</x:v>
      </x:c>
      <x:c r="G994" s="240">
        <x:v>1</x:v>
      </x:c>
      <x:c r="H994" s="495" t="s">
        <x:v>6487</x:v>
      </x:c>
      <x:c r="I994" s="144" t="s">
        <x:v>3455</x:v>
      </x:c>
    </x:row>
    <x:row r="995" spans="1:8">
      <x:c r="A995" s="444">
        <x:v>45995</x:v>
      </x:c>
      <x:c r="B995" s="276" t="s">
        <x:v>10335</x:v>
      </x:c>
      <x:c r="C995" s="443" t="s">
        <x:v>4488</x:v>
      </x:c>
      <x:c r="D995" s="276" t="s">
        <x:v>10339</x:v>
      </x:c>
      <x:c r="E995" s="241" t="s">
        <x:v>4488</x:v>
      </x:c>
      <x:c r="F995" s="240" t="str">
        <x:f>IF(MID(E995,LEN(E995)-2,1)="1","Earring",IF(MID(E995,LEN(E995)-2,1)="2","Necklace",IF(MID(E995,LEN(E995)-2,1)="3","Bracelet",IF(MID(E995,LEN(E995)-2,1)="4","Ring",IF(MID(E995,LEN(E995)-2,1)="5","Anklet","")))))</x:f>
        <x:v>Necklace</x:v>
      </x:c>
      <x:c r="G995" s="240">
        <x:v>1</x:v>
      </x:c>
      <x:c r="H995" s="495" t="s">
        <x:v>10339</x:v>
      </x:c>
    </x:row>
    <x:row r="996" spans="3:8">
      <x:c r="C996" s="443" t="s">
        <x:v>8370</x:v>
      </x:c>
      <x:c r="D996" s="276" t="s">
        <x:v>10339</x:v>
      </x:c>
      <x:c r="E996" s="402" t="s">
        <x:v>8370</x:v>
      </x:c>
      <x:c r="F996" s="403" t="str">
        <x:f>IF(MID(E996,LEN(E996)-2,1)="1","Earring",IF(MID(E996,LEN(E996)-2,1)="2","Necklace",IF(MID(E996,LEN(E996)-2,1)="3","Bracelet",IF(MID(E996,LEN(E996)-2,1)="4","Ring",IF(MID(E996,LEN(E996)-2,1)="5","Anklet","")))))</x:f>
        <x:v>Earring</x:v>
      </x:c>
      <x:c r="G996" s="403">
        <x:v>1</x:v>
      </x:c>
      <x:c r="H996" s="495" t="s">
        <x:v>10339</x:v>
      </x:c>
    </x:row>
    <x:row r="997" spans="3:8">
      <x:c r="C997" s="443" t="s">
        <x:v>6240</x:v>
      </x:c>
      <x:c r="D997" s="276" t="s">
        <x:v>10339</x:v>
      </x:c>
      <x:c r="E997" s="761" t="s">
        <x:v>6240</x:v>
      </x:c>
      <x:c r="F997" s="762" t="str">
        <x:f>IF(MID(E997,LEN(E997)-2,1)="1","Earring",IF(MID(E997,LEN(E997)-2,1)="2","Necklace",IF(MID(E997,LEN(E997)-2,1)="3","Bracelet",IF(MID(E997,LEN(E997)-2,1)="4","Ring",IF(MID(E997,LEN(E997)-2,1)="5","Anklet","")))))</x:f>
        <x:v>Earring</x:v>
      </x:c>
      <x:c r="G997" s="762">
        <x:v>1</x:v>
      </x:c>
      <x:c r="H997" s="495" t="s">
        <x:v>10339</x:v>
      </x:c>
    </x:row>
    <x:row r="998" spans="3:8">
      <x:c r="C998" s="443" t="s">
        <x:v>12189</x:v>
      </x:c>
      <x:c r="D998" s="276" t="s">
        <x:v>10339</x:v>
      </x:c>
      <x:c r="E998" s="241" t="s">
        <x:v>12189</x:v>
      </x:c>
      <x:c r="F998" s="240" t="str">
        <x:f>IF(MID(E998,LEN(E998)-2,1)="1","Earring",IF(MID(E998,LEN(E998)-2,1)="2","Necklace",IF(MID(E998,LEN(E998)-2,1)="3","Bracelet",IF(MID(E998,LEN(E998)-2,1)="4","Ring",IF(MID(E998,LEN(E998)-2,1)="5","Anklet","")))))</x:f>
        <x:v>Earring</x:v>
      </x:c>
      <x:c r="G998" s="240">
        <x:v>1</x:v>
      </x:c>
      <x:c r="H998" s="495" t="s">
        <x:v>10339</x:v>
      </x:c>
    </x:row>
    <x:row r="999" spans="3:8">
      <x:c r="C999" s="443" t="s">
        <x:v>8513</x:v>
      </x:c>
      <x:c r="D999" s="276" t="s">
        <x:v>10339</x:v>
      </x:c>
      <x:c r="E999" s="402" t="s">
        <x:v>8513</x:v>
      </x:c>
      <x:c r="F999" s="403" t="str">
        <x:f>IF(MID(E999,LEN(E999)-2,1)="1","Earring",IF(MID(E999,LEN(E999)-2,1)="2","Necklace",IF(MID(E999,LEN(E999)-2,1)="3","Bracelet",IF(MID(E999,LEN(E999)-2,1)="4","Ring",IF(MID(E999,LEN(E999)-2,1)="5","Anklet","")))))</x:f>
        <x:v>Bracelet</x:v>
      </x:c>
      <x:c r="G999" s="403">
        <x:v>1</x:v>
      </x:c>
      <x:c r="H999" s="495" t="s">
        <x:v>10339</x:v>
      </x:c>
    </x:row>
    <x:row r="1000" spans="3:8">
      <x:c r="C1000" s="443" t="s">
        <x:v>9002</x:v>
      </x:c>
      <x:c r="D1000" s="276" t="s">
        <x:v>10339</x:v>
      </x:c>
      <x:c r="E1000" s="393" t="s">
        <x:v>9002</x:v>
      </x:c>
      <x:c r="F1000" s="394" t="str">
        <x:f>IF(MID(E1000,LEN(E1000)-2,1)="1","Earring",IF(MID(E1000,LEN(E1000)-2,1)="2","Necklace",IF(MID(E1000,LEN(E1000)-2,1)="3","Bracelet",IF(MID(E1000,LEN(E1000)-2,1)="4","Ring",IF(MID(E1000,LEN(E1000)-2,1)="5","Anklet","")))))</x:f>
        <x:v>Earring</x:v>
      </x:c>
      <x:c r="G1000" s="394">
        <x:v>1</x:v>
      </x:c>
      <x:c r="H1000" s="495" t="s">
        <x:v>10339</x:v>
      </x:c>
    </x:row>
    <x:row r="1001" spans="3:8">
      <x:c r="C1001" s="443" t="s">
        <x:v>9255</x:v>
      </x:c>
      <x:c r="D1001" s="276" t="s">
        <x:v>6487</x:v>
      </x:c>
      <x:c r="E1001" s="241" t="s">
        <x:v>9255</x:v>
      </x:c>
      <x:c r="F1001" s="240" t="str">
        <x:f>IF(MID(E1001,LEN(E1001)-2,1)="1","Earring",IF(MID(E1001,LEN(E1001)-2,1)="2","Necklace",IF(MID(E1001,LEN(E1001)-2,1)="3","Bracelet",IF(MID(E1001,LEN(E1001)-2,1)="4","Ring",IF(MID(E1001,LEN(E1001)-2,1)="5","Anklet","")))))</x:f>
        <x:v>Earring</x:v>
      </x:c>
      <x:c r="G1001" s="240">
        <x:v>1</x:v>
      </x:c>
      <x:c r="H1001" s="495" t="s">
        <x:v>6487</x:v>
      </x:c>
    </x:row>
    <x:row r="1002" spans="3:8">
      <x:c r="C1002" s="443" t="s">
        <x:v>6225</x:v>
      </x:c>
      <x:c r="D1002" s="276" t="s">
        <x:v>6487</x:v>
      </x:c>
      <x:c r="E1002" s="402" t="s">
        <x:v>6225</x:v>
      </x:c>
      <x:c r="F1002" s="403" t="str">
        <x:f>IF(MID(E1002,LEN(E1002)-2,1)="1","Earring",IF(MID(E1002,LEN(E1002)-2,1)="2","Necklace",IF(MID(E1002,LEN(E1002)-2,1)="3","Bracelet",IF(MID(E1002,LEN(E1002)-2,1)="4","Ring",IF(MID(E1002,LEN(E1002)-2,1)="5","Anklet","")))))</x:f>
        <x:v>Earring</x:v>
      </x:c>
      <x:c r="G1002" s="403">
        <x:v>1</x:v>
      </x:c>
      <x:c r="H1002" s="495" t="s">
        <x:v>6487</x:v>
      </x:c>
    </x:row>
    <x:row r="1003" spans="3:8">
      <x:c r="C1003" s="443" t="s">
        <x:v>12257</x:v>
      </x:c>
      <x:c r="D1003" s="276" t="s">
        <x:v>10339</x:v>
      </x:c>
      <x:c r="E1003" s="414" t="s">
        <x:v>12257</x:v>
      </x:c>
      <x:c r="F1003" s="415" t="str">
        <x:f>IF(MID(E1003,LEN(E1003)-2,1)="1","Earring",IF(MID(E1003,LEN(E1003)-2,1)="2","Necklace",IF(MID(E1003,LEN(E1003)-2,1)="3","Bracelet",IF(MID(E1003,LEN(E1003)-2,1)="4","Ring",IF(MID(E1003,LEN(E1003)-2,1)="5","Anklet","")))))</x:f>
        <x:v>Necklace</x:v>
      </x:c>
      <x:c r="G1003" s="415">
        <x:v>1</x:v>
      </x:c>
      <x:c r="H1003" s="495" t="s">
        <x:v>10339</x:v>
      </x:c>
    </x:row>
    <x:row r="1004" spans="3:8">
      <x:c r="C1004" s="443" t="s">
        <x:v>2598</x:v>
      </x:c>
      <x:c r="D1004" s="276" t="s">
        <x:v>6487</x:v>
      </x:c>
      <x:c r="E1004" s="241" t="s">
        <x:v>2598</x:v>
      </x:c>
      <x:c r="F1004" s="240" t="str">
        <x:f>IF(MID(E1004,LEN(E1004)-2,1)="1","Earring",IF(MID(E1004,LEN(E1004)-2,1)="2","Necklace",IF(MID(E1004,LEN(E1004)-2,1)="3","Bracelet",IF(MID(E1004,LEN(E1004)-2,1)="4","Ring",IF(MID(E1004,LEN(E1004)-2,1)="5","Anklet","")))))</x:f>
        <x:v>Necklace</x:v>
      </x:c>
      <x:c r="G1004" s="240">
        <x:v>1</x:v>
      </x:c>
      <x:c r="H1004" s="495" t="s">
        <x:v>6487</x:v>
      </x:c>
    </x:row>
    <x:row r="1005" spans="3:8">
      <x:c r="C1005" s="443" t="s">
        <x:v>12679</x:v>
      </x:c>
      <x:c r="D1005" s="276" t="s">
        <x:v>6487</x:v>
      </x:c>
      <x:c r="E1005" s="280" t="s">
        <x:v>12679</x:v>
      </x:c>
      <x:c r="F1005" s="281" t="str">
        <x:f>IF(MID(E1005,LEN(E1005)-2,1)="1","Earring",IF(MID(E1005,LEN(E1005)-2,1)="2","Necklace",IF(MID(E1005,LEN(E1005)-2,1)="3","Bracelet",IF(MID(E1005,LEN(E1005)-2,1)="4","Ring",IF(MID(E1005,LEN(E1005)-2,1)="5","Anklet","")))))</x:f>
        <x:v>Earring</x:v>
      </x:c>
      <x:c r="G1005" s="281">
        <x:v>1</x:v>
      </x:c>
      <x:c r="H1005" s="495" t="s">
        <x:v>6487</x:v>
      </x:c>
    </x:row>
    <x:row r="1006" spans="1:8">
      <x:c r="A1006" s="444">
        <x:v>45996</x:v>
      </x:c>
      <x:c r="B1006" s="276" t="s">
        <x:v>10292</x:v>
      </x:c>
      <x:c r="C1006" s="443" t="s">
        <x:v>2610</x:v>
      </x:c>
      <x:c r="D1006" s="276" t="s">
        <x:v>10339</x:v>
      </x:c>
      <x:c r="E1006" s="241" t="s">
        <x:v>2610</x:v>
      </x:c>
      <x:c r="F1006" s="143" t="s">
        <x:v>9210</x:v>
      </x:c>
      <x:c r="G1006" s="240">
        <x:v>2</x:v>
      </x:c>
      <x:c r="H1006" s="495" t="s">
        <x:v>10339</x:v>
      </x:c>
    </x:row>
    <x:row r="1007" spans="3:8">
      <x:c r="C1007" s="443" t="s">
        <x:v>12703</x:v>
      </x:c>
      <x:c r="D1007" s="276" t="s">
        <x:v>6487</x:v>
      </x:c>
      <x:c r="E1007" s="763" t="s">
        <x:v>12703</x:v>
      </x:c>
      <x:c r="F1007" s="764" t="str">
        <x:f>IF(MID(E1007,LEN(E1007)-2,1)="1","Earring",IF(MID(E1007,LEN(E1007)-2,1)="2","Necklace",IF(MID(E1007,LEN(E1007)-2,1)="3","Bracelet",IF(MID(E1007,LEN(E1007)-2,1)="4","Ring",IF(MID(E1007,LEN(E1007)-2,1)="5","Anklet","")))))</x:f>
        <x:v>Ring</x:v>
      </x:c>
      <x:c r="G1007" s="764">
        <x:v>1</x:v>
      </x:c>
      <x:c r="H1007" s="495" t="s">
        <x:v>6487</x:v>
      </x:c>
    </x:row>
    <x:row r="1008" spans="3:8">
      <x:c r="C1008" s="443" t="s">
        <x:v>5953</x:v>
      </x:c>
      <x:c r="D1008" s="276" t="s">
        <x:v>6487</x:v>
      </x:c>
      <x:c r="E1008" s="447" t="s">
        <x:v>5953</x:v>
      </x:c>
      <x:c r="F1008" s="448" t="str">
        <x:f>IF(MID(E1008,LEN(E1008)-2,1)="1","Earring",IF(MID(E1008,LEN(E1008)-2,1)="2","Necklace",IF(MID(E1008,LEN(E1008)-2,1)="3","Bracelet",IF(MID(E1008,LEN(E1008)-2,1)="4","Ring",IF(MID(E1008,LEN(E1008)-2,1)="5","Anklet","")))))</x:f>
        <x:v>Earring</x:v>
      </x:c>
      <x:c r="G1008" s="448">
        <x:v>1</x:v>
      </x:c>
      <x:c r="H1008" s="495" t="s">
        <x:v>6487</x:v>
      </x:c>
    </x:row>
    <x:row r="1009" spans="3:8">
      <x:c r="C1009" s="443" t="s">
        <x:v>5476</x:v>
      </x:c>
      <x:c r="D1009" s="276" t="s">
        <x:v>6487</x:v>
      </x:c>
      <x:c r="E1009" s="241" t="s">
        <x:v>5476</x:v>
      </x:c>
      <x:c r="F1009" s="240" t="str">
        <x:f>IF(MID(E1009,LEN(E1009)-2,1)="1","Earring",IF(MID(E1009,LEN(E1009)-2,1)="2","Necklace",IF(MID(E1009,LEN(E1009)-2,1)="3","Bracelet",IF(MID(E1009,LEN(E1009)-2,1)="4","Ring",IF(MID(E1009,LEN(E1009)-2,1)="5","Anklet","")))))</x:f>
        <x:v>Earring</x:v>
      </x:c>
      <x:c r="G1009" s="240">
        <x:v>2</x:v>
      </x:c>
      <x:c r="H1009" s="495" t="s">
        <x:v>6487</x:v>
      </x:c>
    </x:row>
    <x:row r="1010" spans="5:9">
      <x:c r="E1010" s="241" t="s">
        <x:v>5964</x:v>
      </x:c>
      <x:c r="F1010" s="240" t="str">
        <x:f>IF(MID(E1010,LEN(E1010)-2,1)="1","Earring",IF(MID(E1010,LEN(E1010)-2,1)="2","Necklace",IF(MID(E1010,LEN(E1010)-2,1)="3","Bracelet",IF(MID(E1010,LEN(E1010)-2,1)="4","Ring",IF(MID(E1010,LEN(E1010)-2,1)="5","Anklet","")))))</x:f>
        <x:v>Earring</x:v>
      </x:c>
      <x:c r="G1010" s="240">
        <x:v>1</x:v>
      </x:c>
      <x:c r="H1010" s="495" t="s">
        <x:v>6487</x:v>
      </x:c>
      <x:c r="I1010" s="143" t="s">
        <x:v>3047</x:v>
      </x:c>
    </x:row>
    <x:row r="1011" spans="1:8">
      <x:c r="A1011" s="444">
        <x:v>45997</x:v>
      </x:c>
      <x:c r="B1011" s="276" t="s">
        <x:v>10312</x:v>
      </x:c>
      <x:c r="C1011" s="443" t="s">
        <x:v>9070</x:v>
      </x:c>
      <x:c r="D1011" s="276" t="s">
        <x:v>10339</x:v>
      </x:c>
      <x:c r="E1011" s="241" t="s">
        <x:v>9070</x:v>
      </x:c>
      <x:c r="F1011" s="240" t="str">
        <x:f>IF(MID(E1011,LEN(E1011)-2,1)="1","Earring",IF(MID(E1011,LEN(E1011)-2,1)="2","Necklace",IF(MID(E1011,LEN(E1011)-2,1)="3","Bracelet",IF(MID(E1011,LEN(E1011)-2,1)="4","Ring",IF(MID(E1011,LEN(E1011)-2,1)="5","Anklet","")))))</x:f>
        <x:v>Earring</x:v>
      </x:c>
      <x:c r="G1011" s="240">
        <x:v>1</x:v>
      </x:c>
      <x:c r="H1011" s="495" t="s">
        <x:v>10339</x:v>
      </x:c>
    </x:row>
    <x:row r="1012" spans="3:8">
      <x:c r="C1012" s="443" t="s">
        <x:v>4424</x:v>
      </x:c>
      <x:c r="D1012" s="276" t="s">
        <x:v>6487</x:v>
      </x:c>
      <x:c r="E1012" s="402" t="s">
        <x:v>4424</x:v>
      </x:c>
      <x:c r="F1012" s="403" t="str">
        <x:f>IF(MID(E1012,LEN(E1012)-2,1)="1","Earring",IF(MID(E1012,LEN(E1012)-2,1)="2","Necklace",IF(MID(E1012,LEN(E1012)-2,1)="3","Bracelet",IF(MID(E1012,LEN(E1012)-2,1)="4","Ring",IF(MID(E1012,LEN(E1012)-2,1)="5","Anklet","")))))</x:f>
        <x:v>Earring</x:v>
      </x:c>
      <x:c r="G1012" s="403">
        <x:v>1</x:v>
      </x:c>
      <x:c r="H1012" s="495" t="s">
        <x:v>6487</x:v>
      </x:c>
    </x:row>
    <x:row r="1013" spans="3:8">
      <x:c r="C1013" s="443" t="s">
        <x:v>7707</x:v>
      </x:c>
      <x:c r="D1013" s="276" t="s">
        <x:v>6487</x:v>
      </x:c>
      <x:c r="E1013" s="241" t="s">
        <x:v>7707</x:v>
      </x:c>
      <x:c r="F1013" s="240" t="s">
        <x:v>4007</x:v>
      </x:c>
      <x:c r="G1013" s="240">
        <x:v>1</x:v>
      </x:c>
      <x:c r="H1013" s="495" t="s">
        <x:v>6487</x:v>
      </x:c>
    </x:row>
    <x:row r="1014" spans="3:8">
      <x:c r="C1014" s="443" t="s">
        <x:v>11403</x:v>
      </x:c>
      <x:c r="D1014" s="276" t="s">
        <x:v>10339</x:v>
      </x:c>
      <x:c r="E1014" s="241" t="s">
        <x:v>11403</x:v>
      </x:c>
      <x:c r="F1014" s="240" t="str">
        <x:f>IF(MID(E1014,LEN(E1014)-2,1)="1","Earring",IF(MID(E1014,LEN(E1014)-2,1)="2","Necklace",IF(MID(E1014,LEN(E1014)-2,1)="3","Bracelet",IF(MID(E1014,LEN(E1014)-2,1)="4","Ring",IF(MID(E1014,LEN(E1014)-2,1)="5","Anklet","")))))</x:f>
        <x:v>Bracelet</x:v>
      </x:c>
      <x:c r="G1014" s="240">
        <x:v>1</x:v>
      </x:c>
      <x:c r="H1014" s="495" t="s">
        <x:v>10339</x:v>
      </x:c>
    </x:row>
    <x:row r="1015" spans="3:8">
      <x:c r="C1015" s="443" t="s">
        <x:v>9042</x:v>
      </x:c>
      <x:c r="D1015" s="276" t="s">
        <x:v>6487</x:v>
      </x:c>
      <x:c r="E1015" s="462" t="s">
        <x:v>9042</x:v>
      </x:c>
      <x:c r="F1015" s="463" t="s">
        <x:v>4007</x:v>
      </x:c>
      <x:c r="G1015" s="463">
        <x:v>1</x:v>
      </x:c>
      <x:c r="H1015" s="495" t="s">
        <x:v>6487</x:v>
      </x:c>
    </x:row>
    <x:row r="1016" spans="3:8">
      <x:c r="C1016" s="443" t="s">
        <x:v>9200</x:v>
      </x:c>
      <x:c r="D1016" s="276" t="s">
        <x:v>10339</x:v>
      </x:c>
      <x:c r="E1016" s="241" t="s">
        <x:v>9200</x:v>
      </x:c>
      <x:c r="F1016" s="240" t="s">
        <x:v>4007</x:v>
      </x:c>
      <x:c r="G1016" s="240">
        <x:v>1</x:v>
      </x:c>
      <x:c r="H1016" s="495" t="s">
        <x:v>10339</x:v>
      </x:c>
    </x:row>
    <x:row r="1017" spans="3:8">
      <x:c r="C1017" s="443" t="s">
        <x:v>4492</x:v>
      </x:c>
      <x:c r="D1017" s="276" t="s">
        <x:v>6487</x:v>
      </x:c>
      <x:c r="E1017" s="402" t="s">
        <x:v>4492</x:v>
      </x:c>
      <x:c r="F1017" s="403" t="str">
        <x:f>IF(MID(E1017,LEN(E1017)-2,1)="1","Earring",IF(MID(E1017,LEN(E1017)-2,1)="2","Necklace",IF(MID(E1017,LEN(E1017)-2,1)="3","Bracelet",IF(MID(E1017,LEN(E1017)-2,1)="4","Ring",IF(MID(E1017,LEN(E1017)-2,1)="5","Anklet","")))))</x:f>
        <x:v>Bracelet</x:v>
      </x:c>
      <x:c r="G1017" s="403">
        <x:v>2</x:v>
      </x:c>
      <x:c r="H1017" s="495" t="s">
        <x:v>6487</x:v>
      </x:c>
    </x:row>
    <x:row r="1018" spans="3:8">
      <x:c r="C1018" s="443" t="s">
        <x:v>6026</x:v>
      </x:c>
      <x:c r="D1018" s="276" t="s">
        <x:v>10339</x:v>
      </x:c>
      <x:c r="E1018" s="605" t="s">
        <x:v>6026</x:v>
      </x:c>
      <x:c r="F1018" s="606" t="str">
        <x:f>IF(MID(E1018,LEN(E1018)-2,1)="1","Earring",IF(MID(E1018,LEN(E1018)-2,1)="2","Necklace",IF(MID(E1018,LEN(E1018)-2,1)="3","Bracelet",IF(MID(E1018,LEN(E1018)-2,1)="4","Ring",IF(MID(E1018,LEN(E1018)-2,1)="5","Anklet","")))))</x:f>
        <x:v>Bracelet</x:v>
      </x:c>
      <x:c r="G1018" s="606">
        <x:v>1</x:v>
      </x:c>
      <x:c r="H1018" s="495" t="s">
        <x:v>10339</x:v>
      </x:c>
    </x:row>
    <x:row r="1019" spans="5:9">
      <x:c r="E1019" s="462" t="s">
        <x:v>6272</x:v>
      </x:c>
      <x:c r="F1019" s="463" t="str">
        <x:f>IF(MID(E1019,LEN(E1019)-2,1)="1","Earring",IF(MID(E1019,LEN(E1019)-2,1)="2","Necklace",IF(MID(E1019,LEN(E1019)-2,1)="3","Bracelet",IF(MID(E1019,LEN(E1019)-2,1)="4","Ring",IF(MID(E1019,LEN(E1019)-2,1)="5","Anklet","")))))</x:f>
        <x:v>Necklace</x:v>
      </x:c>
      <x:c r="G1019" s="463">
        <x:v>1</x:v>
      </x:c>
      <x:c r="H1019" s="495" t="s">
        <x:v>6487</x:v>
      </x:c>
      <x:c r="I1019" s="142" t="s">
        <x:v>12107</x:v>
      </x:c>
    </x:row>
    <x:row r="1020" spans="5:9">
      <x:c r="E1020" s="241" t="s">
        <x:v>12524</x:v>
      </x:c>
      <x:c r="F1020" s="240" t="str">
        <x:f>IF(MID(E1020,LEN(E1020)-2,1)="1","Earring",IF(MID(E1020,LEN(E1020)-2,1)="2","Necklace",IF(MID(E1020,LEN(E1020)-2,1)="3","Bracelet",IF(MID(E1020,LEN(E1020)-2,1)="4","Ring",IF(MID(E1020,LEN(E1020)-2,1)="5","Anklet","")))))</x:f>
        <x:v>Earring</x:v>
      </x:c>
      <x:c r="G1020" s="240">
        <x:v>1</x:v>
      </x:c>
      <x:c r="H1020" s="495" t="s">
        <x:v>6487</x:v>
      </x:c>
      <x:c r="I1020" s="142" t="s">
        <x:v>12088</x:v>
      </x:c>
    </x:row>
    <x:row r="1021" spans="5:9">
      <x:c r="E1021" s="241" t="s">
        <x:v>8498</x:v>
      </x:c>
      <x:c r="F1021" s="240" t="str">
        <x:f>IF(MID(E1021,LEN(E1021)-2,1)="1","Earring",IF(MID(E1021,LEN(E1021)-2,1)="2","Necklace",IF(MID(E1021,LEN(E1021)-2,1)="3","Bracelet",IF(MID(E1021,LEN(E1021)-2,1)="4","Ring",IF(MID(E1021,LEN(E1021)-2,1)="5","Anklet","")))))</x:f>
        <x:v>Bracelet</x:v>
      </x:c>
      <x:c r="G1021" s="240">
        <x:v>1</x:v>
      </x:c>
      <x:c r="H1021" s="495" t="s">
        <x:v>6487</x:v>
      </x:c>
      <x:c r="I1021" s="142" t="s">
        <x:v>10675</x:v>
      </x:c>
    </x:row>
    <x:row r="1022" spans="5:9">
      <x:c r="E1022" s="241" t="s">
        <x:v>12679</x:v>
      </x:c>
      <x:c r="F1022" s="240" t="str">
        <x:f>IF(MID(E1022,LEN(E1022)-2,1)="1","Earring",IF(MID(E1022,LEN(E1022)-2,1)="2","Necklace",IF(MID(E1022,LEN(E1022)-2,1)="3","Bracelet",IF(MID(E1022,LEN(E1022)-2,1)="4","Ring",IF(MID(E1022,LEN(E1022)-2,1)="5","Anklet","")))))</x:f>
        <x:v>Earring</x:v>
      </x:c>
      <x:c r="G1022" s="240">
        <x:v>1</x:v>
      </x:c>
      <x:c r="H1022" s="495" t="s">
        <x:v>10339</x:v>
      </x:c>
      <x:c r="I1022" s="142" t="s">
        <x:v>10719</x:v>
      </x:c>
    </x:row>
    <x:row r="1023" spans="1:8">
      <x:c r="A1023" s="444">
        <x:v>45998</x:v>
      </x:c>
      <x:c r="B1023" s="276" t="s">
        <x:v>10367</x:v>
      </x:c>
      <x:c r="C1023" s="443" t="s">
        <x:v>8983</x:v>
      </x:c>
      <x:c r="D1023" s="276" t="s">
        <x:v>10339</x:v>
      </x:c>
      <x:c r="E1023" s="402" t="s">
        <x:v>8983</x:v>
      </x:c>
      <x:c r="F1023" s="403" t="str">
        <x:f>IF(MID(E1023,LEN(E1023)-2,1)="1","Earring",IF(MID(E1023,LEN(E1023)-2,1)="2","Necklace",IF(MID(E1023,LEN(E1023)-2,1)="3","Bracelet",IF(MID(E1023,LEN(E1023)-2,1)="4","Ring",IF(MID(E1023,LEN(E1023)-2,1)="5","Anklet","")))))</x:f>
        <x:v>Bracelet</x:v>
      </x:c>
      <x:c r="G1023" s="403">
        <x:v>1</x:v>
      </x:c>
      <x:c r="H1023" s="495" t="s">
        <x:v>10339</x:v>
      </x:c>
    </x:row>
    <x:row r="1024" spans="3:8">
      <x:c r="C1024" s="443" t="s">
        <x:v>2572</x:v>
      </x:c>
      <x:c r="D1024" s="276" t="s">
        <x:v>10339</x:v>
      </x:c>
      <x:c r="E1024" s="241" t="s">
        <x:v>2572</x:v>
      </x:c>
      <x:c r="F1024" s="240" t="s">
        <x:v>4007</x:v>
      </x:c>
      <x:c r="G1024" s="240">
        <x:v>1</x:v>
      </x:c>
      <x:c r="H1024" s="495" t="s">
        <x:v>10339</x:v>
      </x:c>
    </x:row>
    <x:row r="1025" spans="3:8">
      <x:c r="C1025" s="443" t="s">
        <x:v>4450</x:v>
      </x:c>
      <x:c r="D1025" s="276" t="s">
        <x:v>10339</x:v>
      </x:c>
      <x:c r="E1025" s="771" t="s">
        <x:v>4450</x:v>
      </x:c>
      <x:c r="F1025" s="772" t="str">
        <x:f>IF(MID(E1025,LEN(E1025)-2,1)="1","Earring",IF(MID(E1025,LEN(E1025)-2,1)="2","Necklace",IF(MID(E1025,LEN(E1025)-2,1)="3","Bracelet",IF(MID(E1025,LEN(E1025)-2,1)="4","Ring",IF(MID(E1025,LEN(E1025)-2,1)="5","Anklet","")))))</x:f>
        <x:v>Earring</x:v>
      </x:c>
      <x:c r="G1025" s="772">
        <x:v>1</x:v>
      </x:c>
      <x:c r="H1025" s="495" t="s">
        <x:v>10339</x:v>
      </x:c>
    </x:row>
    <x:row r="1026" spans="3:8">
      <x:c r="C1026" s="443" t="s">
        <x:v>8975</x:v>
      </x:c>
      <x:c r="D1026" s="276" t="s">
        <x:v>6487</x:v>
      </x:c>
      <x:c r="E1026" s="402" t="s">
        <x:v>8975</x:v>
      </x:c>
      <x:c r="F1026" s="403" t="str">
        <x:f>IF(MID(E1026,LEN(E1026)-2,1)="1","Earring",IF(MID(E1026,LEN(E1026)-2,1)="2","Necklace",IF(MID(E1026,LEN(E1026)-2,1)="3","Bracelet",IF(MID(E1026,LEN(E1026)-2,1)="4","Ring",IF(MID(E1026,LEN(E1026)-2,1)="5","Anklet","")))))</x:f>
        <x:v>Necklace</x:v>
      </x:c>
      <x:c r="G1026" s="403">
        <x:v>1</x:v>
      </x:c>
      <x:c r="H1026" s="495" t="s">
        <x:v>6487</x:v>
      </x:c>
    </x:row>
    <x:row r="1027" spans="3:8">
      <x:c r="C1027" s="443" t="s">
        <x:v>6071</x:v>
      </x:c>
      <x:c r="D1027" s="276" t="s">
        <x:v>6487</x:v>
      </x:c>
      <x:c r="E1027" s="280" t="s">
        <x:v>6071</x:v>
      </x:c>
      <x:c r="F1027" s="281" t="str">
        <x:f>IF(MID(E1027,LEN(E1027)-2,1)="1","Earring",IF(MID(E1027,LEN(E1027)-2,1)="2","Necklace",IF(MID(E1027,LEN(E1027)-2,1)="3","Bracelet",IF(MID(E1027,LEN(E1027)-2,1)="4","Ring",IF(MID(E1027,LEN(E1027)-2,1)="5","Anklet","")))))</x:f>
        <x:v>Bracelet</x:v>
      </x:c>
      <x:c r="G1027" s="281">
        <x:v>1</x:v>
      </x:c>
      <x:c r="H1027" s="495" t="s">
        <x:v>6487</x:v>
      </x:c>
    </x:row>
    <x:row r="1028" spans="3:8">
      <x:c r="C1028" s="443" t="s">
        <x:v>2603</x:v>
      </x:c>
      <x:c r="D1028" s="276" t="s">
        <x:v>10339</x:v>
      </x:c>
      <x:c r="E1028" s="320" t="s">
        <x:v>2603</x:v>
      </x:c>
      <x:c r="F1028" s="321" t="str">
        <x:f>IF(MID(E1028,LEN(E1028)-2,1)="1","Earring",IF(MID(E1028,LEN(E1028)-2,1)="2","Necklace",IF(MID(E1028,LEN(E1028)-2,1)="3","Bracelet",IF(MID(E1028,LEN(E1028)-2,1)="4","Ring",IF(MID(E1028,LEN(E1028)-2,1)="5","Anklet","")))))</x:f>
        <x:v>Earring</x:v>
      </x:c>
      <x:c r="G1028" s="321">
        <x:v>1</x:v>
      </x:c>
      <x:c r="H1028" s="495" t="s">
        <x:v>10339</x:v>
      </x:c>
    </x:row>
    <x:row r="1029" spans="3:8">
      <x:c r="C1029" s="443" t="s">
        <x:v>9080</x:v>
      </x:c>
      <x:c r="D1029" s="276" t="s">
        <x:v>6487</x:v>
      </x:c>
      <x:c r="E1029" s="241" t="s">
        <x:v>9080</x:v>
      </x:c>
      <x:c r="F1029" s="240" t="str">
        <x:f>IF(MID(E1029,LEN(E1029)-2,1)="1","Earring",IF(MID(E1029,LEN(E1029)-2,1)="2","Necklace",IF(MID(E1029,LEN(E1029)-2,1)="3","Bracelet",IF(MID(E1029,LEN(E1029)-2,1)="4","Ring",IF(MID(E1029,LEN(E1029)-2,1)="5","Anklet","")))))</x:f>
        <x:v>Earring</x:v>
      </x:c>
      <x:c r="G1029" s="240">
        <x:v>1</x:v>
      </x:c>
      <x:c r="H1029" s="495" t="s">
        <x:v>6487</x:v>
      </x:c>
    </x:row>
    <x:row r="1030" spans="3:8">
      <x:c r="C1030" s="443" t="s">
        <x:v>12339</x:v>
      </x:c>
      <x:c r="D1030" s="276" t="s">
        <x:v>10339</x:v>
      </x:c>
      <x:c r="E1030" s="773" t="s">
        <x:v>12339</x:v>
      </x:c>
      <x:c r="F1030" s="774" t="str">
        <x:f>IF(MID(E1030,LEN(E1030)-2,1)="1","Earring",IF(MID(E1030,LEN(E1030)-2,1)="2","Necklace",IF(MID(E1030,LEN(E1030)-2,1)="3","Bracelet",IF(MID(E1030,LEN(E1030)-2,1)="4","Ring",IF(MID(E1030,LEN(E1030)-2,1)="5","Anklet","")))))</x:f>
        <x:v>Bracelet</x:v>
      </x:c>
      <x:c r="G1030" s="774">
        <x:v>1</x:v>
      </x:c>
      <x:c r="H1030" s="495" t="s">
        <x:v>10339</x:v>
      </x:c>
    </x:row>
    <x:row r="1031" spans="1:8">
      <x:c r="A1031" s="444">
        <x:v>45999</x:v>
      </x:c>
      <x:c r="B1031" s="276" t="s">
        <x:v>10315</x:v>
      </x:c>
      <x:c r="C1031" s="443" t="s">
        <x:v>9230</x:v>
      </x:c>
      <x:c r="D1031" s="276" t="s">
        <x:v>6487</x:v>
      </x:c>
      <x:c r="E1031" s="393" t="s">
        <x:v>9230</x:v>
      </x:c>
      <x:c r="F1031" s="394" t="str">
        <x:f>IF(MID(E1031,LEN(E1031)-2,1)="1","Earring",IF(MID(E1031,LEN(E1031)-2,1)="2","Necklace",IF(MID(E1031,LEN(E1031)-2,1)="3","Bracelet",IF(MID(E1031,LEN(E1031)-2,1)="4","Ring",IF(MID(E1031,LEN(E1031)-2,1)="5","Anklet","")))))</x:f>
        <x:v>Necklace</x:v>
      </x:c>
      <x:c r="G1031" s="394">
        <x:v>1</x:v>
      </x:c>
      <x:c r="H1031" s="495" t="s">
        <x:v>6487</x:v>
      </x:c>
    </x:row>
    <x:row r="1032" spans="3:8">
      <x:c r="C1032" s="443" t="s">
        <x:v>8915</x:v>
      </x:c>
      <x:c r="D1032" s="276" t="s">
        <x:v>6487</x:v>
      </x:c>
      <x:c r="E1032" s="402" t="s">
        <x:v>8915</x:v>
      </x:c>
      <x:c r="F1032" s="403" t="s">
        <x:v>4007</x:v>
      </x:c>
      <x:c r="G1032" s="403">
        <x:v>1</x:v>
      </x:c>
      <x:c r="H1032" s="495" t="s">
        <x:v>6487</x:v>
      </x:c>
    </x:row>
    <x:row r="1033" spans="3:8">
      <x:c r="C1033" s="443" t="s">
        <x:v>6071</x:v>
      </x:c>
      <x:c r="D1033" s="276" t="s">
        <x:v>10339</x:v>
      </x:c>
      <x:c r="E1033" s="280" t="s">
        <x:v>6071</x:v>
      </x:c>
      <x:c r="F1033" s="281" t="str">
        <x:f>IF(MID(E1033,LEN(E1033)-2,1)="1","Earring",IF(MID(E1033,LEN(E1033)-2,1)="2","Necklace",IF(MID(E1033,LEN(E1033)-2,1)="3","Bracelet",IF(MID(E1033,LEN(E1033)-2,1)="4","Ring",IF(MID(E1033,LEN(E1033)-2,1)="5","Anklet","")))))</x:f>
        <x:v>Bracelet</x:v>
      </x:c>
      <x:c r="G1033" s="281">
        <x:v>1</x:v>
      </x:c>
      <x:c r="H1033" s="495" t="s">
        <x:v>10339</x:v>
      </x:c>
    </x:row>
    <x:row r="1034" spans="3:8">
      <x:c r="C1034" s="443" t="s">
        <x:v>9225</x:v>
      </x:c>
      <x:c r="D1034" s="276" t="s">
        <x:v>6487</x:v>
      </x:c>
      <x:c r="E1034" s="241" t="s">
        <x:v>9225</x:v>
      </x:c>
      <x:c r="F1034" s="240" t="s">
        <x:v>4007</x:v>
      </x:c>
      <x:c r="G1034" s="240">
        <x:v>1</x:v>
      </x:c>
      <x:c r="H1034" s="495" t="s">
        <x:v>6487</x:v>
      </x:c>
    </x:row>
    <x:row r="1035" spans="3:8">
      <x:c r="C1035" s="443" t="s">
        <x:v>8099</x:v>
      </x:c>
      <x:c r="D1035" s="276" t="s">
        <x:v>6487</x:v>
      </x:c>
      <x:c r="E1035" s="775" t="s">
        <x:v>8099</x:v>
      </x:c>
      <x:c r="F1035" s="776" t="str">
        <x:f>IF(MID(E1035,LEN(E1035)-2,1)="1","Earring",IF(MID(E1035,LEN(E1035)-2,1)="2","Necklace",IF(MID(E1035,LEN(E1035)-2,1)="3","Bracelet",IF(MID(E1035,LEN(E1035)-2,1)="4","Ring",IF(MID(E1035,LEN(E1035)-2,1)="5","Anklet","")))))</x:f>
        <x:v>Bracelet</x:v>
      </x:c>
      <x:c r="G1035" s="776">
        <x:v>1</x:v>
      </x:c>
      <x:c r="H1035" s="495" t="s">
        <x:v>6487</x:v>
      </x:c>
    </x:row>
    <x:row r="1036" spans="3:8">
      <x:c r="C1036" s="443" t="s">
        <x:v>12488</x:v>
      </x:c>
      <x:c r="D1036" s="276" t="s">
        <x:v>6487</x:v>
      </x:c>
      <x:c r="E1036" s="402" t="s">
        <x:v>12488</x:v>
      </x:c>
      <x:c r="F1036" s="403" t="s">
        <x:v>4007</x:v>
      </x:c>
      <x:c r="G1036" s="403">
        <x:v>1</x:v>
      </x:c>
      <x:c r="H1036" s="495" t="s">
        <x:v>6487</x:v>
      </x:c>
    </x:row>
    <x:row r="1037" spans="5:9">
      <x:c r="E1037" s="241" t="s">
        <x:v>6076</x:v>
      </x:c>
      <x:c r="F1037" s="240" t="str">
        <x:f>IF(MID(E1037,LEN(E1037)-2,1)="1","Earring",IF(MID(E1037,LEN(E1037)-2,1)="2","Necklace",IF(MID(E1037,LEN(E1037)-2,1)="3","Bracelet",IF(MID(E1037,LEN(E1037)-2,1)="4","Ring",IF(MID(E1037,LEN(E1037)-2,1)="5","Anklet","")))))</x:f>
        <x:v>Earring</x:v>
      </x:c>
      <x:c r="G1037" s="240">
        <x:v>1</x:v>
      </x:c>
      <x:c r="H1037" s="495" t="s">
        <x:v>6487</x:v>
      </x:c>
      <x:c r="I1037" s="140" t="s">
        <x:v>12090</x:v>
      </x:c>
    </x:row>
    <x:row r="1038" spans="1:8">
      <x:c r="A1038" s="444">
        <x:v>46000</x:v>
      </x:c>
      <x:c r="B1038" s="276" t="s">
        <x:v>10377</x:v>
      </x:c>
      <x:c r="C1038" s="443" t="s">
        <x:v>8915</x:v>
      </x:c>
      <x:c r="D1038" s="276" t="s">
        <x:v>10339</x:v>
      </x:c>
      <x:c r="E1038" s="396" t="s">
        <x:v>8915</x:v>
      </x:c>
      <x:c r="F1038" s="397" t="s">
        <x:v>4007</x:v>
      </x:c>
      <x:c r="G1038" s="397">
        <x:v>1</x:v>
      </x:c>
      <x:c r="H1038" s="495" t="s">
        <x:v>10339</x:v>
      </x:c>
    </x:row>
    <x:row r="1039" spans="3:8">
      <x:c r="C1039" s="443" t="s">
        <x:v>9296</x:v>
      </x:c>
      <x:c r="D1039" s="276" t="s">
        <x:v>10339</x:v>
      </x:c>
      <x:c r="E1039" s="241" t="s">
        <x:v>9296</x:v>
      </x:c>
      <x:c r="F1039" s="240" t="str">
        <x:f>IF(MID(E1039,LEN(E1039)-2,1)="1","Earring",IF(MID(E1039,LEN(E1039)-2,1)="2","Necklace",IF(MID(E1039,LEN(E1039)-2,1)="3","Bracelet",IF(MID(E1039,LEN(E1039)-2,1)="4","Ring",IF(MID(E1039,LEN(E1039)-2,1)="5","Anklet","")))))</x:f>
        <x:v>Ring</x:v>
      </x:c>
      <x:c r="G1039" s="240">
        <x:v>1</x:v>
      </x:c>
      <x:c r="H1039" s="495" t="s">
        <x:v>10339</x:v>
      </x:c>
    </x:row>
    <x:row r="1040" spans="3:8">
      <x:c r="C1040" s="443" t="s">
        <x:v>5683</x:v>
      </x:c>
      <x:c r="D1040" s="276" t="s">
        <x:v>6487</x:v>
      </x:c>
      <x:c r="E1040" s="771" t="s">
        <x:v>5683</x:v>
      </x:c>
      <x:c r="F1040" s="772" t="str">
        <x:f>IF(MID(E1040,LEN(E1040)-2,1)="1","Earring",IF(MID(E1040,LEN(E1040)-2,1)="2","Necklace",IF(MID(E1040,LEN(E1040)-2,1)="3","Bracelet",IF(MID(E1040,LEN(E1040)-2,1)="4","Ring",IF(MID(E1040,LEN(E1040)-2,1)="5","Anklet","")))))</x:f>
        <x:v>Earring</x:v>
      </x:c>
      <x:c r="G1040" s="772">
        <x:v>1</x:v>
      </x:c>
      <x:c r="H1040" s="495" t="s">
        <x:v>6487</x:v>
      </x:c>
    </x:row>
    <x:row r="1041" spans="3:8">
      <x:c r="C1041" s="443" t="s">
        <x:v>2419</x:v>
      </x:c>
      <x:c r="D1041" s="276" t="s">
        <x:v>10339</x:v>
      </x:c>
      <x:c r="E1041" s="241" t="s">
        <x:v>2419</x:v>
      </x:c>
      <x:c r="F1041" s="240" t="str">
        <x:f>IF(MID(E1041,LEN(E1041)-2,1)="1","Earring",IF(MID(E1041,LEN(E1041)-2,1)="2","Necklace",IF(MID(E1041,LEN(E1041)-2,1)="3","Bracelet",IF(MID(E1041,LEN(E1041)-2,1)="4","Ring",IF(MID(E1041,LEN(E1041)-2,1)="5","Anklet","")))))</x:f>
        <x:v>Earring</x:v>
      </x:c>
      <x:c r="G1041" s="240">
        <x:v>1</x:v>
      </x:c>
      <x:c r="H1041" s="495" t="s">
        <x:v>10339</x:v>
      </x:c>
    </x:row>
    <x:row r="1042" spans="3:8">
      <x:c r="C1042" s="443" t="s">
        <x:v>4354</x:v>
      </x:c>
      <x:c r="D1042" s="276" t="s">
        <x:v>6487</x:v>
      </x:c>
      <x:c r="E1042" s="280" t="s">
        <x:v>4354</x:v>
      </x:c>
      <x:c r="F1042" s="281" t="str">
        <x:f>IF(MID(E1042,LEN(E1042)-2,1)="1","Earring",IF(MID(E1042,LEN(E1042)-2,1)="2","Necklace",IF(MID(E1042,LEN(E1042)-2,1)="3","Bracelet",IF(MID(E1042,LEN(E1042)-2,1)="4","Ring",IF(MID(E1042,LEN(E1042)-2,1)="5","Anklet","")))))</x:f>
        <x:v>Bracelet</x:v>
      </x:c>
      <x:c r="G1042" s="281">
        <x:v>2</x:v>
      </x:c>
      <x:c r="H1042" s="495" t="s">
        <x:v>6487</x:v>
      </x:c>
    </x:row>
    <x:row r="1043" spans="1:8">
      <x:c r="A1043" s="444">
        <x:v>46001</x:v>
      </x:c>
      <x:c r="B1043" s="276" t="s">
        <x:v>10352</x:v>
      </x:c>
      <x:c r="C1043" s="443" t="s">
        <x:v>4393</x:v>
      </x:c>
      <x:c r="D1043" s="276" t="s">
        <x:v>6487</x:v>
      </x:c>
      <x:c r="E1043" s="406" t="s">
        <x:v>4393</x:v>
      </x:c>
      <x:c r="F1043" s="407" t="s">
        <x:v>4007</x:v>
      </x:c>
      <x:c r="G1043" s="407">
        <x:v>1</x:v>
      </x:c>
      <x:c r="H1043" s="495" t="s">
        <x:v>6487</x:v>
      </x:c>
    </x:row>
    <x:row r="1044" spans="3:8">
      <x:c r="C1044" s="443" t="s">
        <x:v>8943</x:v>
      </x:c>
      <x:c r="D1044" s="276" t="s">
        <x:v>6487</x:v>
      </x:c>
      <x:c r="E1044" s="241" t="s">
        <x:v>8943</x:v>
      </x:c>
      <x:c r="F1044" s="240" t="str">
        <x:f>IF(MID(E1044,LEN(E1044)-2,1)="1","Earring",IF(MID(E1044,LEN(E1044)-2,1)="2","Necklace",IF(MID(E1044,LEN(E1044)-2,1)="3","Bracelet",IF(MID(E1044,LEN(E1044)-2,1)="4","Ring",IF(MID(E1044,LEN(E1044)-2,1)="5","Anklet","")))))</x:f>
        <x:v>Bracelet</x:v>
      </x:c>
      <x:c r="G1044" s="240">
        <x:v>1</x:v>
      </x:c>
      <x:c r="H1044" s="495" t="s">
        <x:v>6487</x:v>
      </x:c>
    </x:row>
    <x:row r="1045" spans="3:8">
      <x:c r="C1045" s="443" t="s">
        <x:v>5970</x:v>
      </x:c>
      <x:c r="D1045" s="276" t="s">
        <x:v>10339</x:v>
      </x:c>
      <x:c r="E1045" s="241" t="s">
        <x:v>5970</x:v>
      </x:c>
      <x:c r="F1045" s="240" t="str">
        <x:f>IF(MID(E1045,LEN(E1045)-2,1)="1","Earring",IF(MID(E1045,LEN(E1045)-2,1)="2","Necklace",IF(MID(E1045,LEN(E1045)-2,1)="3","Bracelet",IF(MID(E1045,LEN(E1045)-2,1)="4","Ring",IF(MID(E1045,LEN(E1045)-2,1)="5","Anklet","")))))</x:f>
        <x:v>Bracelet</x:v>
      </x:c>
      <x:c r="G1045" s="240">
        <x:v>1</x:v>
      </x:c>
      <x:c r="H1045" s="495" t="s">
        <x:v>10339</x:v>
      </x:c>
    </x:row>
    <x:row r="1046" spans="3:8">
      <x:c r="C1046" s="443" t="s">
        <x:v>9171</x:v>
      </x:c>
      <x:c r="D1046" s="276" t="s">
        <x:v>10339</x:v>
      </x:c>
      <x:c r="E1046" s="781" t="s">
        <x:v>9171</x:v>
      </x:c>
      <x:c r="F1046" s="782" t="str">
        <x:f>IF(MID(E1046,LEN(E1046)-2,1)="1","Earring",IF(MID(E1046,LEN(E1046)-2,1)="2","Necklace",IF(MID(E1046,LEN(E1046)-2,1)="3","Bracelet",IF(MID(E1046,LEN(E1046)-2,1)="4","Ring",IF(MID(E1046,LEN(E1046)-2,1)="5","Anklet","")))))</x:f>
        <x:v>Ring</x:v>
      </x:c>
      <x:c r="G1046" s="782">
        <x:v>1</x:v>
      </x:c>
      <x:c r="H1046" s="495" t="s">
        <x:v>10339</x:v>
      </x:c>
    </x:row>
    <x:row r="1047" spans="3:8">
      <x:c r="C1047" s="443" t="s">
        <x:v>9255</x:v>
      </x:c>
      <x:c r="D1047" s="276" t="s">
        <x:v>10339</x:v>
      </x:c>
      <x:c r="E1047" s="402" t="s">
        <x:v>9255</x:v>
      </x:c>
      <x:c r="F1047" s="403" t="str">
        <x:f>IF(MID(E1047,LEN(E1047)-2,1)="1","Earring",IF(MID(E1047,LEN(E1047)-2,1)="2","Necklace",IF(MID(E1047,LEN(E1047)-2,1)="3","Bracelet",IF(MID(E1047,LEN(E1047)-2,1)="4","Ring",IF(MID(E1047,LEN(E1047)-2,1)="5","Anklet","")))))</x:f>
        <x:v>Earring</x:v>
      </x:c>
      <x:c r="G1047" s="403">
        <x:v>1</x:v>
      </x:c>
      <x:c r="H1047" s="495" t="s">
        <x:v>10339</x:v>
      </x:c>
    </x:row>
    <x:row r="1048" spans="1:8">
      <x:c r="A1048" s="444">
        <x:v>46002</x:v>
      </x:c>
      <x:c r="B1048" s="276" t="s">
        <x:v>10335</x:v>
      </x:c>
      <x:c r="C1048" s="443" t="s">
        <x:v>4486</x:v>
      </x:c>
      <x:c r="D1048" s="276" t="s">
        <x:v>6487</x:v>
      </x:c>
      <x:c r="E1048" s="396" t="s">
        <x:v>4486</x:v>
      </x:c>
      <x:c r="F1048" s="397" t="str">
        <x:f>IF(MID(E1048,LEN(E1048)-2,1)="1","Earring",IF(MID(E1048,LEN(E1048)-2,1)="2","Necklace",IF(MID(E1048,LEN(E1048)-2,1)="3","Bracelet",IF(MID(E1048,LEN(E1048)-2,1)="4","Ring",IF(MID(E1048,LEN(E1048)-2,1)="5","Anklet","")))))</x:f>
        <x:v>Earring</x:v>
      </x:c>
      <x:c r="G1048" s="397">
        <x:v>1</x:v>
      </x:c>
      <x:c r="H1048" s="495" t="s">
        <x:v>6487</x:v>
      </x:c>
    </x:row>
    <x:row r="1049" spans="3:8">
      <x:c r="C1049" s="443" t="s">
        <x:v>5636</x:v>
      </x:c>
      <x:c r="D1049" s="276" t="s">
        <x:v>10339</x:v>
      </x:c>
      <x:c r="E1049" s="241" t="s">
        <x:v>5636</x:v>
      </x:c>
      <x:c r="F1049" s="240" t="str">
        <x:f>IF(MID(E1049,LEN(E1049)-2,1)="1","Earring",IF(MID(E1049,LEN(E1049)-2,1)="2","Necklace",IF(MID(E1049,LEN(E1049)-2,1)="3","Bracelet",IF(MID(E1049,LEN(E1049)-2,1)="4","Ring",IF(MID(E1049,LEN(E1049)-2,1)="5","Anklet","")))))</x:f>
        <x:v>Earring</x:v>
      </x:c>
      <x:c r="G1049" s="240">
        <x:v>1</x:v>
      </x:c>
      <x:c r="H1049" s="495" t="s">
        <x:v>10339</x:v>
      </x:c>
    </x:row>
    <x:row r="1050" spans="3:8">
      <x:c r="C1050" s="443" t="s">
        <x:v>11288</x:v>
      </x:c>
      <x:c r="D1050" s="276" t="s">
        <x:v>6487</x:v>
      </x:c>
      <x:c r="E1050" s="785" t="s">
        <x:v>11288</x:v>
      </x:c>
      <x:c r="F1050" s="786" t="str">
        <x:f>IF(MID(E1050,LEN(E1050)-2,1)="1","Earring",IF(MID(E1050,LEN(E1050)-2,1)="2","Necklace",IF(MID(E1050,LEN(E1050)-2,1)="3","Bracelet",IF(MID(E1050,LEN(E1050)-2,1)="4","Ring",IF(MID(E1050,LEN(E1050)-2,1)="5","Anklet","")))))</x:f>
        <x:v>Necklace</x:v>
      </x:c>
      <x:c r="G1050" s="786">
        <x:v>1</x:v>
      </x:c>
      <x:c r="H1050" s="495" t="s">
        <x:v>6487</x:v>
      </x:c>
    </x:row>
    <x:row r="1051" spans="3:8">
      <x:c r="C1051" s="443" t="s">
        <x:v>7526</x:v>
      </x:c>
      <x:c r="D1051" s="276" t="s">
        <x:v>10339</x:v>
      </x:c>
      <x:c r="E1051" s="320" t="s">
        <x:v>7526</x:v>
      </x:c>
      <x:c r="F1051" s="321" t="str">
        <x:f>IF(MID(E1051,LEN(E1051)-2,1)="1","Earring",IF(MID(E1051,LEN(E1051)-2,1)="2","Necklace",IF(MID(E1051,LEN(E1051)-2,1)="3","Bracelet",IF(MID(E1051,LEN(E1051)-2,1)="4","Ring",IF(MID(E1051,LEN(E1051)-2,1)="5","Anklet","")))))</x:f>
        <x:v>Earring</x:v>
      </x:c>
      <x:c r="G1051" s="321">
        <x:v>1</x:v>
      </x:c>
      <x:c r="H1051" s="495" t="s">
        <x:v>10339</x:v>
      </x:c>
    </x:row>
    <x:row r="1052" spans="3:8">
      <x:c r="C1052" s="443" t="s">
        <x:v>6023</x:v>
      </x:c>
      <x:c r="D1052" s="276" t="s">
        <x:v>6487</x:v>
      </x:c>
      <x:c r="E1052" s="241" t="s">
        <x:v>6023</x:v>
      </x:c>
      <x:c r="F1052" s="240" t="str">
        <x:f>IF(MID(E1052,LEN(E1052)-2,1)="1","Earring",IF(MID(E1052,LEN(E1052)-2,1)="2","Necklace",IF(MID(E1052,LEN(E1052)-2,1)="3","Bracelet",IF(MID(E1052,LEN(E1052)-2,1)="4","Ring",IF(MID(E1052,LEN(E1052)-2,1)="5","Anklet","")))))</x:f>
        <x:v>Necklace</x:v>
      </x:c>
      <x:c r="G1052" s="240">
        <x:v>1</x:v>
      </x:c>
      <x:c r="H1052" s="495" t="s">
        <x:v>6487</x:v>
      </x:c>
    </x:row>
    <x:row r="1053" spans="3:8">
      <x:c r="C1053" s="443" t="s">
        <x:v>9269</x:v>
      </x:c>
      <x:c r="D1053" s="276" t="s">
        <x:v>10339</x:v>
      </x:c>
      <x:c r="E1053" s="280" t="s">
        <x:v>9269</x:v>
      </x:c>
      <x:c r="F1053" s="281" t="str">
        <x:f>IF(MID(E1053,LEN(E1053)-2,1)="1","Earring",IF(MID(E1053,LEN(E1053)-2,1)="2","Necklace",IF(MID(E1053,LEN(E1053)-2,1)="3","Bracelet",IF(MID(E1053,LEN(E1053)-2,1)="4","Ring",IF(MID(E1053,LEN(E1053)-2,1)="5","Anklet","")))))</x:f>
        <x:v>Necklace</x:v>
      </x:c>
      <x:c r="G1053" s="281">
        <x:v>2</x:v>
      </x:c>
      <x:c r="H1053" s="495" t="s">
        <x:v>10339</x:v>
      </x:c>
    </x:row>
    <x:row r="1054" spans="3:8">
      <x:c r="C1054" s="443" t="s">
        <x:v>8120</x:v>
      </x:c>
      <x:c r="D1054" s="276" t="s">
        <x:v>6487</x:v>
      </x:c>
      <x:c r="E1054" s="241" t="s">
        <x:v>8120</x:v>
      </x:c>
      <x:c r="F1054" s="240" t="str">
        <x:f>IF(MID(E1054,LEN(E1054)-2,1)="1","Earring",IF(MID(E1054,LEN(E1054)-2,1)="2","Necklace",IF(MID(E1054,LEN(E1054)-2,1)="3","Bracelet",IF(MID(E1054,LEN(E1054)-2,1)="4","Ring",IF(MID(E1054,LEN(E1054)-2,1)="5","Anklet","")))))</x:f>
        <x:v>Necklace</x:v>
      </x:c>
      <x:c r="G1054" s="240">
        <x:v>1</x:v>
      </x:c>
      <x:c r="H1054" s="495" t="s">
        <x:v>6487</x:v>
      </x:c>
    </x:row>
    <x:row r="1055" spans="3:8">
      <x:c r="C1055" s="443" t="s">
        <x:v>6011</x:v>
      </x:c>
      <x:c r="D1055" s="276" t="s">
        <x:v>6487</x:v>
      </x:c>
      <x:c r="E1055" s="241" t="s">
        <x:v>6011</x:v>
      </x:c>
      <x:c r="F1055" s="240" t="str">
        <x:f>IF(MID(E1055,LEN(E1055)-2,1)="1","Earring",IF(MID(E1055,LEN(E1055)-2,1)="2","Necklace",IF(MID(E1055,LEN(E1055)-2,1)="3","Bracelet",IF(MID(E1055,LEN(E1055)-2,1)="4","Ring",IF(MID(E1055,LEN(E1055)-2,1)="5","Anklet","")))))</x:f>
        <x:v>Earring</x:v>
      </x:c>
      <x:c r="G1055" s="240">
        <x:v>1</x:v>
      </x:c>
      <x:c r="H1055" s="495" t="s">
        <x:v>6487</x:v>
      </x:c>
    </x:row>
    <x:row r="1056" spans="3:8">
      <x:c r="C1056" s="443" t="s">
        <x:v>2002</x:v>
      </x:c>
      <x:c r="D1056" s="276" t="s">
        <x:v>10339</x:v>
      </x:c>
      <x:c r="E1056" s="366" t="s">
        <x:v>2002</x:v>
      </x:c>
      <x:c r="F1056" s="367" t="str">
        <x:f>IF(MID(E1056,LEN(E1056)-2,1)="1","Earring",IF(MID(E1056,LEN(E1056)-2,1)="2","Necklace",IF(MID(E1056,LEN(E1056)-2,1)="3","Bracelet",IF(MID(E1056,LEN(E1056)-2,1)="4","Ring",IF(MID(E1056,LEN(E1056)-2,1)="5","Anklet","")))))</x:f>
        <x:v>Earring</x:v>
      </x:c>
      <x:c r="G1056" s="367">
        <x:v>1</x:v>
      </x:c>
      <x:c r="H1056" s="495" t="s">
        <x:v>10339</x:v>
      </x:c>
    </x:row>
    <x:row r="1057" spans="3:8">
      <x:c r="C1057" s="443" t="s">
        <x:v>4354</x:v>
      </x:c>
      <x:c r="D1057" s="276" t="s">
        <x:v>10339</x:v>
      </x:c>
      <x:c r="E1057" s="280" t="s">
        <x:v>4354</x:v>
      </x:c>
      <x:c r="F1057" s="281" t="str">
        <x:f>IF(MID(E1057,LEN(E1057)-2,1)="1","Earring",IF(MID(E1057,LEN(E1057)-2,1)="2","Necklace",IF(MID(E1057,LEN(E1057)-2,1)="3","Bracelet",IF(MID(E1057,LEN(E1057)-2,1)="4","Ring",IF(MID(E1057,LEN(E1057)-2,1)="5","Anklet","")))))</x:f>
        <x:v>Bracelet</x:v>
      </x:c>
      <x:c r="G1057" s="281">
        <x:v>1</x:v>
      </x:c>
      <x:c r="H1057" s="495" t="s">
        <x:v>10339</x:v>
      </x:c>
    </x:row>
    <x:row r="1058" spans="3:8">
      <x:c r="C1058" s="443" t="s">
        <x:v>1958</x:v>
      </x:c>
      <x:c r="D1058" s="276" t="s">
        <x:v>6487</x:v>
      </x:c>
      <x:c r="E1058" s="783" t="s">
        <x:v>1958</x:v>
      </x:c>
      <x:c r="F1058" s="784" t="str">
        <x:f>IF(MID(E1058,LEN(E1058)-2,1)="1","Earring",IF(MID(E1058,LEN(E1058)-2,1)="2","Necklace",IF(MID(E1058,LEN(E1058)-2,1)="3","Bracelet",IF(MID(E1058,LEN(E1058)-2,1)="4","Ring",IF(MID(E1058,LEN(E1058)-2,1)="5","Anklet","")))))</x:f>
        <x:v>Ring</x:v>
      </x:c>
      <x:c r="G1058" s="784">
        <x:v>1</x:v>
      </x:c>
      <x:c r="H1058" s="495" t="s">
        <x:v>6487</x:v>
      </x:c>
    </x:row>
    <x:row r="1059" spans="3:8">
      <x:c r="C1059" s="443" t="s">
        <x:v>12494</x:v>
      </x:c>
      <x:c r="D1059" s="276" t="s">
        <x:v>6487</x:v>
      </x:c>
      <x:c r="E1059" s="241" t="s">
        <x:v>12494</x:v>
      </x:c>
      <x:c r="F1059" s="240" t="str">
        <x:f>IF(MID(E1059,LEN(E1059)-2,1)="1","Earring",IF(MID(E1059,LEN(E1059)-2,1)="2","Necklace",IF(MID(E1059,LEN(E1059)-2,1)="3","Bracelet",IF(MID(E1059,LEN(E1059)-2,1)="4","Ring",IF(MID(E1059,LEN(E1059)-2,1)="5","Anklet","")))))</x:f>
        <x:v>Earring</x:v>
      </x:c>
      <x:c r="G1059" s="240">
        <x:v>1</x:v>
      </x:c>
      <x:c r="H1059" s="495" t="s">
        <x:v>6487</x:v>
      </x:c>
    </x:row>
    <x:row r="1060" spans="3:8">
      <x:c r="C1060" s="443" t="s">
        <x:v>5993</x:v>
      </x:c>
      <x:c r="D1060" s="276" t="s">
        <x:v>6487</x:v>
      </x:c>
      <x:c r="E1060" s="241" t="s">
        <x:v>5993</x:v>
      </x:c>
      <x:c r="F1060" s="240" t="str">
        <x:f>IF(MID(E1060,LEN(E1060)-2,1)="1","Earring",IF(MID(E1060,LEN(E1060)-2,1)="2","Necklace",IF(MID(E1060,LEN(E1060)-2,1)="3","Bracelet",IF(MID(E1060,LEN(E1060)-2,1)="4","Ring",IF(MID(E1060,LEN(E1060)-2,1)="5","Anklet","")))))</x:f>
        <x:v>Ring</x:v>
      </x:c>
      <x:c r="G1060" s="240">
        <x:v>1</x:v>
      </x:c>
      <x:c r="H1060" s="495" t="s">
        <x:v>6487</x:v>
      </x:c>
    </x:row>
    <x:row r="1061" spans="3:8">
      <x:c r="C1061" s="443" t="s">
        <x:v>12667</x:v>
      </x:c>
      <x:c r="D1061" s="276" t="s">
        <x:v>6487</x:v>
      </x:c>
      <x:c r="E1061" s="241" t="s">
        <x:v>12667</x:v>
      </x:c>
      <x:c r="F1061" s="240" t="str">
        <x:f>IF(MID(E1061,LEN(E1061)-2,1)="1","Earring",IF(MID(E1061,LEN(E1061)-2,1)="2","Necklace",IF(MID(E1061,LEN(E1061)-2,1)="3","Bracelet",IF(MID(E1061,LEN(E1061)-2,1)="4","Ring",IF(MID(E1061,LEN(E1061)-2,1)="5","Anklet","")))))</x:f>
        <x:v>Earring</x:v>
      </x:c>
      <x:c r="G1061" s="240">
        <x:v>1</x:v>
      </x:c>
      <x:c r="H1061" s="495" t="s">
        <x:v>6487</x:v>
      </x:c>
    </x:row>
    <x:row r="1062" spans="3:8">
      <x:c r="C1062" s="443" t="s">
        <x:v>5579</x:v>
      </x:c>
      <x:c r="D1062" s="276" t="s">
        <x:v>10339</x:v>
      </x:c>
      <x:c r="E1062" s="785" t="s">
        <x:v>5579</x:v>
      </x:c>
      <x:c r="F1062" s="786" t="str">
        <x:f>IF(MID(E1062,LEN(E1062)-2,1)="1","Earring",IF(MID(E1062,LEN(E1062)-2,1)="2","Necklace",IF(MID(E1062,LEN(E1062)-2,1)="3","Bracelet",IF(MID(E1062,LEN(E1062)-2,1)="4","Ring",IF(MID(E1062,LEN(E1062)-2,1)="5","Anklet","")))))</x:f>
        <x:v>Earring</x:v>
      </x:c>
      <x:c r="G1062" s="786">
        <x:v>1</x:v>
      </x:c>
      <x:c r="H1062" s="495" t="s">
        <x:v>10339</x:v>
      </x:c>
    </x:row>
    <x:row r="1063" spans="3:8">
      <x:c r="C1063" s="443" t="s">
        <x:v>1953</x:v>
      </x:c>
      <x:c r="D1063" s="276" t="s">
        <x:v>10339</x:v>
      </x:c>
      <x:c r="E1063" s="280" t="s">
        <x:v>1953</x:v>
      </x:c>
      <x:c r="F1063" s="281" t="str">
        <x:f>IF(MID(E1063,LEN(E1063)-2,1)="1","Earring",IF(MID(E1063,LEN(E1063)-2,1)="2","Necklace",IF(MID(E1063,LEN(E1063)-2,1)="3","Bracelet",IF(MID(E1063,LEN(E1063)-2,1)="4","Ring",IF(MID(E1063,LEN(E1063)-2,1)="5","Anklet","")))))</x:f>
        <x:v>Earring</x:v>
      </x:c>
      <x:c r="G1063" s="281">
        <x:v>2</x:v>
      </x:c>
      <x:c r="H1063" s="495" t="s">
        <x:v>10339</x:v>
      </x:c>
    </x:row>
    <x:row r="1064" spans="3:8">
      <x:c r="C1064" s="443" t="s">
        <x:v>9079</x:v>
      </x:c>
      <x:c r="D1064" s="276" t="s">
        <x:v>6487</x:v>
      </x:c>
      <x:c r="E1064" s="366" t="s">
        <x:v>9079</x:v>
      </x:c>
      <x:c r="F1064" s="367" t="str">
        <x:f>IF(MID(E1064,LEN(E1064)-2,1)="1","Earring",IF(MID(E1064,LEN(E1064)-2,1)="2","Necklace",IF(MID(E1064,LEN(E1064)-2,1)="3","Bracelet",IF(MID(E1064,LEN(E1064)-2,1)="4","Ring",IF(MID(E1064,LEN(E1064)-2,1)="5","Anklet","")))))</x:f>
        <x:v>Earring</x:v>
      </x:c>
      <x:c r="G1064" s="367">
        <x:v>1</x:v>
      </x:c>
      <x:c r="H1064" s="495" t="s">
        <x:v>6487</x:v>
      </x:c>
    </x:row>
    <x:row r="1065" spans="3:8">
      <x:c r="C1065" s="443" t="s">
        <x:v>4452</x:v>
      </x:c>
      <x:c r="D1065" s="276" t="s">
        <x:v>6487</x:v>
      </x:c>
      <x:c r="E1065" s="241" t="s">
        <x:v>4452</x:v>
      </x:c>
      <x:c r="F1065" s="240" t="str">
        <x:f>IF(MID(E1065,LEN(E1065)-2,1)="1","Earring",IF(MID(E1065,LEN(E1065)-2,1)="2","Necklace",IF(MID(E1065,LEN(E1065)-2,1)="3","Bracelet",IF(MID(E1065,LEN(E1065)-2,1)="4","Ring",IF(MID(E1065,LEN(E1065)-2,1)="5","Anklet","")))))</x:f>
        <x:v>Bracelet</x:v>
      </x:c>
      <x:c r="G1065" s="240">
        <x:v>1</x:v>
      </x:c>
      <x:c r="H1065" s="495" t="s">
        <x:v>6487</x:v>
      </x:c>
    </x:row>
    <x:row r="1066" spans="1:8">
      <x:c r="A1066" s="444">
        <x:v>46003</x:v>
      </x:c>
      <x:c r="B1066" s="276" t="s">
        <x:v>10292</x:v>
      </x:c>
      <x:c r="C1066" s="443" t="s">
        <x:v>2027</x:v>
      </x:c>
      <x:c r="D1066" s="276" t="s">
        <x:v>6487</x:v>
      </x:c>
      <x:c r="E1066" s="241" t="s">
        <x:v>2027</x:v>
      </x:c>
      <x:c r="F1066" s="240" t="str">
        <x:f>IF(MID(E1066,LEN(E1066)-2,1)="1","Earring",IF(MID(E1066,LEN(E1066)-2,1)="2","Necklace",IF(MID(E1066,LEN(E1066)-2,1)="3","Bracelet",IF(MID(E1066,LEN(E1066)-2,1)="4","Ring",IF(MID(E1066,LEN(E1066)-2,1)="5","Anklet","")))))</x:f>
        <x:v>Earring</x:v>
      </x:c>
      <x:c r="G1066" s="240">
        <x:v>1</x:v>
      </x:c>
      <x:c r="H1066" s="495" t="s">
        <x:v>6487</x:v>
      </x:c>
    </x:row>
    <x:row r="1067" spans="3:8">
      <x:c r="C1067" s="443" t="s">
        <x:v>9216</x:v>
      </x:c>
      <x:c r="D1067" s="276" t="s">
        <x:v>10339</x:v>
      </x:c>
      <x:c r="E1067" s="241" t="s">
        <x:v>2027</x:v>
      </x:c>
      <x:c r="F1067" s="240" t="str">
        <x:f>IF(MID(E1067,LEN(E1067)-2,1)="1","Earring",IF(MID(E1067,LEN(E1067)-2,1)="2","Necklace",IF(MID(E1067,LEN(E1067)-2,1)="3","Bracelet",IF(MID(E1067,LEN(E1067)-2,1)="4","Ring",IF(MID(E1067,LEN(E1067)-2,1)="5","Anklet","")))))</x:f>
        <x:v>Earring</x:v>
      </x:c>
      <x:c r="G1067" s="240">
        <x:v>1</x:v>
      </x:c>
      <x:c r="H1067" s="495" t="s">
        <x:v>6487</x:v>
      </x:c>
    </x:row>
    <x:row r="1068" spans="3:8">
      <x:c r="C1068" s="443" t="s">
        <x:v>4492</x:v>
      </x:c>
      <x:c r="D1068" s="276" t="s">
        <x:v>10339</x:v>
      </x:c>
      <x:c r="E1068" s="402" t="s">
        <x:v>4492</x:v>
      </x:c>
      <x:c r="F1068" s="403" t="str">
        <x:f>IF(MID(E1068,LEN(E1068)-2,1)="1","Earring",IF(MID(E1068,LEN(E1068)-2,1)="2","Necklace",IF(MID(E1068,LEN(E1068)-2,1)="3","Bracelet",IF(MID(E1068,LEN(E1068)-2,1)="4","Ring",IF(MID(E1068,LEN(E1068)-2,1)="5","Anklet","")))))</x:f>
        <x:v>Bracelet</x:v>
      </x:c>
      <x:c r="G1068" s="403">
        <x:v>1</x:v>
      </x:c>
      <x:c r="H1068" s="495" t="s">
        <x:v>10339</x:v>
      </x:c>
    </x:row>
    <x:row r="1069" spans="3:8">
      <x:c r="C1069" s="443" t="s">
        <x:v>5923</x:v>
      </x:c>
      <x:c r="D1069" s="276" t="s">
        <x:v>6487</x:v>
      </x:c>
      <x:c r="E1069" s="241" t="s">
        <x:v>5923</x:v>
      </x:c>
      <x:c r="F1069" s="240" t="str">
        <x:f>IF(MID(E1069,LEN(E1069)-2,1)="1","Earring",IF(MID(E1069,LEN(E1069)-2,1)="2","Necklace",IF(MID(E1069,LEN(E1069)-2,1)="3","Bracelet",IF(MID(E1069,LEN(E1069)-2,1)="4","Ring",IF(MID(E1069,LEN(E1069)-2,1)="5","Anklet","")))))</x:f>
        <x:v>Earring</x:v>
      </x:c>
      <x:c r="G1069" s="240">
        <x:v>1</x:v>
      </x:c>
      <x:c r="H1069" s="495" t="s">
        <x:v>6487</x:v>
      </x:c>
    </x:row>
    <x:row r="1070" spans="3:8">
      <x:c r="C1070" s="443" t="s">
        <x:v>8367</x:v>
      </x:c>
      <x:c r="D1070" s="276" t="s">
        <x:v>6487</x:v>
      </x:c>
      <x:c r="E1070" s="447" t="s">
        <x:v>8367</x:v>
      </x:c>
      <x:c r="F1070" s="448" t="s">
        <x:v>4007</x:v>
      </x:c>
      <x:c r="G1070" s="448">
        <x:v>1</x:v>
      </x:c>
      <x:c r="H1070" s="495" t="s">
        <x:v>6487</x:v>
      </x:c>
    </x:row>
    <x:row r="1071" spans="3:8">
      <x:c r="C1071" s="443" t="s">
        <x:v>1990</x:v>
      </x:c>
      <x:c r="D1071" s="276" t="s">
        <x:v>6487</x:v>
      </x:c>
      <x:c r="E1071" s="241" t="s">
        <x:v>1990</x:v>
      </x:c>
      <x:c r="F1071" s="240" t="str">
        <x:f>IF(MID(E1071,LEN(E1071)-2,1)="1","Earring",IF(MID(E1071,LEN(E1071)-2,1)="2","Necklace",IF(MID(E1071,LEN(E1071)-2,1)="3","Bracelet",IF(MID(E1071,LEN(E1071)-2,1)="4","Ring",IF(MID(E1071,LEN(E1071)-2,1)="5","Anklet","")))))</x:f>
        <x:v>Bracelet</x:v>
      </x:c>
      <x:c r="G1071" s="240">
        <x:v>1</x:v>
      </x:c>
      <x:c r="H1071" s="495" t="s">
        <x:v>6487</x:v>
      </x:c>
    </x:row>
    <x:row r="1072" spans="3:8">
      <x:c r="C1072" s="443" t="s">
        <x:v>9005</x:v>
      </x:c>
      <x:c r="D1072" s="276" t="s">
        <x:v>6487</x:v>
      </x:c>
      <x:c r="E1072" s="241" t="s">
        <x:v>9005</x:v>
      </x:c>
      <x:c r="F1072" s="240" t="str">
        <x:f>IF(MID(E1072,LEN(E1072)-2,1)="1","Earring",IF(MID(E1072,LEN(E1072)-2,1)="2","Necklace",IF(MID(E1072,LEN(E1072)-2,1)="3","Bracelet",IF(MID(E1072,LEN(E1072)-2,1)="4","Ring",IF(MID(E1072,LEN(E1072)-2,1)="5","Anklet","")))))</x:f>
        <x:v>Earring</x:v>
      </x:c>
      <x:c r="G1072" s="240">
        <x:v>2</x:v>
      </x:c>
      <x:c r="H1072" s="495" t="s">
        <x:v>6487</x:v>
      </x:c>
    </x:row>
    <x:row r="1073" spans="3:8">
      <x:c r="C1073" s="443" t="s">
        <x:v>11396</x:v>
      </x:c>
      <x:c r="D1073" s="276" t="s">
        <x:v>6487</x:v>
      </x:c>
      <x:c r="E1073" s="241" t="s">
        <x:v>11396</x:v>
      </x:c>
      <x:c r="F1073" s="240" t="str">
        <x:f>IF(MID(E1073,LEN(E1073)-2,1)="1","Earring",IF(MID(E1073,LEN(E1073)-2,1)="2","Necklace",IF(MID(E1073,LEN(E1073)-2,1)="3","Bracelet",IF(MID(E1073,LEN(E1073)-2,1)="4","Ring",IF(MID(E1073,LEN(E1073)-2,1)="5","Anklet","")))))</x:f>
        <x:v>Necklace</x:v>
      </x:c>
      <x:c r="G1073" s="240">
        <x:v>1</x:v>
      </x:c>
      <x:c r="H1073" s="495" t="s">
        <x:v>6487</x:v>
      </x:c>
    </x:row>
    <x:row r="1074" spans="3:8">
      <x:c r="C1074" s="443" t="s">
        <x:v>6247</x:v>
      </x:c>
      <x:c r="D1074" s="276" t="s">
        <x:v>6487</x:v>
      </x:c>
      <x:c r="E1074" s="447" t="s">
        <x:v>6247</x:v>
      </x:c>
      <x:c r="F1074" s="448" t="str">
        <x:f>IF(MID(E1074,LEN(E1074)-2,1)="1","Earring",IF(MID(E1074,LEN(E1074)-2,1)="2","Necklace",IF(MID(E1074,LEN(E1074)-2,1)="3","Bracelet",IF(MID(E1074,LEN(E1074)-2,1)="4","Ring",IF(MID(E1074,LEN(E1074)-2,1)="5","Anklet","")))))</x:f>
        <x:v>Necklace</x:v>
      </x:c>
      <x:c r="G1074" s="448">
        <x:v>1</x:v>
      </x:c>
      <x:c r="H1074" s="495" t="s">
        <x:v>6487</x:v>
      </x:c>
    </x:row>
    <x:row r="1075" spans="3:8">
      <x:c r="C1075" s="443" t="s">
        <x:v>4466</x:v>
      </x:c>
      <x:c r="D1075" s="276" t="s">
        <x:v>6487</x:v>
      </x:c>
      <x:c r="E1075" s="402" t="s">
        <x:v>4466</x:v>
      </x:c>
      <x:c r="F1075" s="403" t="str">
        <x:f>IF(MID(E1075,LEN(E1075)-2,1)="1","Earring",IF(MID(E1075,LEN(E1075)-2,1)="2","Necklace",IF(MID(E1075,LEN(E1075)-2,1)="3","Bracelet",IF(MID(E1075,LEN(E1075)-2,1)="4","Ring",IF(MID(E1075,LEN(E1075)-2,1)="5","Anklet","")))))</x:f>
        <x:v>Necklace</x:v>
      </x:c>
      <x:c r="G1075" s="403">
        <x:v>1</x:v>
      </x:c>
      <x:c r="H1075" s="495" t="s">
        <x:v>6487</x:v>
      </x:c>
    </x:row>
    <x:row r="1076" spans="3:8">
      <x:c r="C1076" s="443" t="s">
        <x:v>12526</x:v>
      </x:c>
      <x:c r="D1076" s="276" t="s">
        <x:v>6487</x:v>
      </x:c>
      <x:c r="E1076" s="462" t="s">
        <x:v>12526</x:v>
      </x:c>
      <x:c r="F1076" s="463" t="str">
        <x:f>IF(MID(E1076,LEN(E1076)-2,1)="1","Earring",IF(MID(E1076,LEN(E1076)-2,1)="2","Necklace",IF(MID(E1076,LEN(E1076)-2,1)="3","Bracelet",IF(MID(E1076,LEN(E1076)-2,1)="4","Ring",IF(MID(E1076,LEN(E1076)-2,1)="5","Anklet","")))))</x:f>
        <x:v>Ring</x:v>
      </x:c>
      <x:c r="G1076" s="463">
        <x:v>1</x:v>
      </x:c>
      <x:c r="H1076" s="495" t="s">
        <x:v>6487</x:v>
      </x:c>
    </x:row>
    <x:row r="1077" spans="3:8">
      <x:c r="C1077" s="443" t="s">
        <x:v>4508</x:v>
      </x:c>
      <x:c r="D1077" s="276" t="s">
        <x:v>6487</x:v>
      </x:c>
      <x:c r="E1077" s="241" t="s">
        <x:v>4508</x:v>
      </x:c>
      <x:c r="F1077" s="240" t="str">
        <x:f>IF(MID(E1077,LEN(E1077)-2,1)="1","Earring",IF(MID(E1077,LEN(E1077)-2,1)="2","Necklace",IF(MID(E1077,LEN(E1077)-2,1)="3","Bracelet",IF(MID(E1077,LEN(E1077)-2,1)="4","Ring",IF(MID(E1077,LEN(E1077)-2,1)="5","Anklet","")))))</x:f>
        <x:v>Ring</x:v>
      </x:c>
      <x:c r="G1077" s="240">
        <x:v>1</x:v>
      </x:c>
      <x:c r="H1077" s="495" t="s">
        <x:v>6487</x:v>
      </x:c>
    </x:row>
    <x:row r="1078" spans="3:8">
      <x:c r="C1078" s="443" t="s">
        <x:v>6206</x:v>
      </x:c>
      <x:c r="D1078" s="276" t="s">
        <x:v>6487</x:v>
      </x:c>
      <x:c r="E1078" s="280" t="s">
        <x:v>6206</x:v>
      </x:c>
      <x:c r="F1078" s="281" t="str">
        <x:f>IF(MID(E1078,LEN(E1078)-2,1)="1","Earring",IF(MID(E1078,LEN(E1078)-2,1)="2","Necklace",IF(MID(E1078,LEN(E1078)-2,1)="3","Bracelet",IF(MID(E1078,LEN(E1078)-2,1)="4","Ring",IF(MID(E1078,LEN(E1078)-2,1)="5","Anklet","")))))</x:f>
        <x:v>Ring</x:v>
      </x:c>
      <x:c r="G1078" s="281">
        <x:v>3</x:v>
      </x:c>
      <x:c r="H1078" s="495" t="s">
        <x:v>6487</x:v>
      </x:c>
    </x:row>
    <x:row r="1079" spans="3:8">
      <x:c r="C1079" s="443" t="s">
        <x:v>8448</x:v>
      </x:c>
      <x:c r="D1079" s="276" t="s">
        <x:v>10339</x:v>
      </x:c>
      <x:c r="E1079" s="241" t="s">
        <x:v>8448</x:v>
      </x:c>
      <x:c r="F1079" s="240" t="s">
        <x:v>4007</x:v>
      </x:c>
      <x:c r="G1079" s="240">
        <x:v>1</x:v>
      </x:c>
      <x:c r="H1079" s="495" t="s">
        <x:v>10339</x:v>
      </x:c>
    </x:row>
    <x:row r="1080" spans="3:8">
      <x:c r="C1080" s="443" t="s">
        <x:v>2434</x:v>
      </x:c>
      <x:c r="D1080" s="276" t="s">
        <x:v>10339</x:v>
      </x:c>
      <x:c r="E1080" s="241" t="s">
        <x:v>2434</x:v>
      </x:c>
      <x:c r="F1080" s="240" t="str">
        <x:f>IF(MID(E1080,LEN(E1080)-2,1)="1","Earring",IF(MID(E1080,LEN(E1080)-2,1)="2","Necklace",IF(MID(E1080,LEN(E1080)-2,1)="3","Bracelet",IF(MID(E1080,LEN(E1080)-2,1)="4","Ring",IF(MID(E1080,LEN(E1080)-2,1)="5","Anklet","")))))</x:f>
        <x:v>Bracelet</x:v>
      </x:c>
      <x:c r="G1080" s="240">
        <x:v>1</x:v>
      </x:c>
      <x:c r="H1080" s="495" t="s">
        <x:v>10339</x:v>
      </x:c>
    </x:row>
    <x:row r="1081" spans="3:8">
      <x:c r="C1081" s="443" t="s">
        <x:v>4440</x:v>
      </x:c>
      <x:c r="D1081" s="276" t="s">
        <x:v>10339</x:v>
      </x:c>
      <x:c r="E1081" s="342" t="s">
        <x:v>4440</x:v>
      </x:c>
      <x:c r="F1081" s="343" t="str">
        <x:f>IF(MID(E1081,LEN(E1081)-2,1)="1","Earring",IF(MID(E1081,LEN(E1081)-2,1)="2","Necklace",IF(MID(E1081,LEN(E1081)-2,1)="3","Bracelet",IF(MID(E1081,LEN(E1081)-2,1)="4","Ring",IF(MID(E1081,LEN(E1081)-2,1)="5","Anklet","")))))</x:f>
        <x:v>Bracelet</x:v>
      </x:c>
      <x:c r="G1081" s="343">
        <x:v>1</x:v>
      </x:c>
      <x:c r="H1081" s="495" t="s">
        <x:v>10339</x:v>
      </x:c>
    </x:row>
    <x:row r="1082" spans="3:8">
      <x:c r="C1082" s="443" t="s">
        <x:v>9029</x:v>
      </x:c>
      <x:c r="D1082" s="276" t="s">
        <x:v>10339</x:v>
      </x:c>
      <x:c r="E1082" s="447" t="s">
        <x:v>9029</x:v>
      </x:c>
      <x:c r="F1082" s="448" t="str">
        <x:f>IF(MID(E1082,LEN(E1082)-2,1)="1","Earring",IF(MID(E1082,LEN(E1082)-2,1)="2","Necklace",IF(MID(E1082,LEN(E1082)-2,1)="3","Bracelet",IF(MID(E1082,LEN(E1082)-2,1)="4","Ring",IF(MID(E1082,LEN(E1082)-2,1)="5","Anklet","")))))</x:f>
        <x:v>Bracelet</x:v>
      </x:c>
      <x:c r="G1082" s="448">
        <x:v>1</x:v>
      </x:c>
      <x:c r="H1082" s="495" t="s">
        <x:v>10339</x:v>
      </x:c>
    </x:row>
    <x:row r="1083" spans="3:8">
      <x:c r="C1083" s="443" t="s">
        <x:v>12396</x:v>
      </x:c>
      <x:c r="D1083" s="276" t="s">
        <x:v>10339</x:v>
      </x:c>
      <x:c r="E1083" s="451" t="s">
        <x:v>12396</x:v>
      </x:c>
      <x:c r="F1083" s="452" t="str">
        <x:f>IF(MID(E1083,LEN(E1083)-2,1)="1","Earring",IF(MID(E1083,LEN(E1083)-2,1)="2","Necklace",IF(MID(E1083,LEN(E1083)-2,1)="3","Bracelet",IF(MID(E1083,LEN(E1083)-2,1)="4","Ring",IF(MID(E1083,LEN(E1083)-2,1)="5","Anklet","")))))</x:f>
        <x:v>Earring</x:v>
      </x:c>
      <x:c r="G1083" s="452">
        <x:v>1</x:v>
      </x:c>
      <x:c r="H1083" s="495" t="s">
        <x:v>10339</x:v>
      </x:c>
    </x:row>
    <x:row r="1084" spans="3:8">
      <x:c r="C1084" s="443" t="s">
        <x:v>6117</x:v>
      </x:c>
      <x:c r="D1084" s="276" t="s">
        <x:v>10339</x:v>
      </x:c>
      <x:c r="E1084" s="241" t="s">
        <x:v>6117</x:v>
      </x:c>
      <x:c r="F1084" s="240" t="str">
        <x:f>IF(MID(E1084,LEN(E1084)-2,1)="1","Earring",IF(MID(E1084,LEN(E1084)-2,1)="2","Necklace",IF(MID(E1084,LEN(E1084)-2,1)="3","Bracelet",IF(MID(E1084,LEN(E1084)-2,1)="4","Ring",IF(MID(E1084,LEN(E1084)-2,1)="5","Anklet","")))))</x:f>
        <x:v>Earring</x:v>
      </x:c>
      <x:c r="G1084" s="240">
        <x:v>2</x:v>
      </x:c>
      <x:c r="H1084" s="495" t="s">
        <x:v>10339</x:v>
      </x:c>
    </x:row>
    <x:row r="1085" spans="3:8">
      <x:c r="C1085" s="443" t="s">
        <x:v>2597</x:v>
      </x:c>
      <x:c r="D1085" s="276" t="s">
        <x:v>10339</x:v>
      </x:c>
      <x:c r="E1085" s="787" t="s">
        <x:v>2597</x:v>
      </x:c>
      <x:c r="F1085" s="788" t="str">
        <x:f>IF(MID(E1085,LEN(E1085)-2,1)="1","Earring",IF(MID(E1085,LEN(E1085)-2,1)="2","Necklace",IF(MID(E1085,LEN(E1085)-2,1)="3","Bracelet",IF(MID(E1085,LEN(E1085)-2,1)="4","Ring",IF(MID(E1085,LEN(E1085)-2,1)="5","Anklet","")))))</x:f>
        <x:v>Ring</x:v>
      </x:c>
      <x:c r="G1085" s="788">
        <x:v>1</x:v>
      </x:c>
      <x:c r="H1085" s="495" t="s">
        <x:v>10339</x:v>
      </x:c>
    </x:row>
    <x:row r="1086" spans="5:9">
      <x:c r="E1086" s="241" t="s">
        <x:v>5713</x:v>
      </x:c>
      <x:c r="F1086" s="240" t="str">
        <x:f>IF(MID(E1086,LEN(E1086)-2,1)="1","Earring",IF(MID(E1086,LEN(E1086)-2,1)="2","Necklace",IF(MID(E1086,LEN(E1086)-2,1)="3","Bracelet",IF(MID(E1086,LEN(E1086)-2,1)="4","Ring",IF(MID(E1086,LEN(E1086)-2,1)="5","Anklet","")))))</x:f>
        <x:v>Ring</x:v>
      </x:c>
      <x:c r="G1086" s="240">
        <x:v>1</x:v>
      </x:c>
      <x:c r="H1086" s="495" t="s">
        <x:v>10339</x:v>
      </x:c>
      <x:c r="I1086" s="137" t="s">
        <x:v>12049</x:v>
      </x:c>
    </x:row>
    <x:row r="1087" spans="5:9">
      <x:c r="E1087" s="241" t="s">
        <x:v>9216</x:v>
      </x:c>
      <x:c r="F1087" s="240" t="str">
        <x:f>IF(MID(E1087,LEN(E1087)-2,1)="1","Earring",IF(MID(E1087,LEN(E1087)-2,1)="2","Necklace",IF(MID(E1087,LEN(E1087)-2,1)="3","Bracelet",IF(MID(E1087,LEN(E1087)-2,1)="4","Ring",IF(MID(E1087,LEN(E1087)-2,1)="5","Anklet","")))))</x:f>
        <x:v>Ring</x:v>
      </x:c>
      <x:c r="G1087" s="240">
        <x:v>1</x:v>
      </x:c>
      <x:c r="H1087" s="495" t="s">
        <x:v>10339</x:v>
      </x:c>
      <x:c r="I1087" s="137" t="s">
        <x:v>12131</x:v>
      </x:c>
    </x:row>
    <x:row r="1088" spans="1:8">
      <x:c r="A1088" s="444">
        <x:v>46004</x:v>
      </x:c>
      <x:c r="B1088" s="276" t="s">
        <x:v>10312</x:v>
      </x:c>
      <x:c r="C1088" s="443" t="s">
        <x:v>6310</x:v>
      </x:c>
      <x:c r="D1088" s="276" t="s">
        <x:v>6487</x:v>
      </x:c>
      <x:c r="E1088" s="241" t="s">
        <x:v>6310</x:v>
      </x:c>
      <x:c r="F1088" s="240" t="str">
        <x:f>IF(MID(E1088,LEN(E1088)-2,1)="1","Earring",IF(MID(E1088,LEN(E1088)-2,1)="2","Necklace",IF(MID(E1088,LEN(E1088)-2,1)="3","Bracelet",IF(MID(E1088,LEN(E1088)-2,1)="4","Ring",IF(MID(E1088,LEN(E1088)-2,1)="5","Anklet","")))))</x:f>
        <x:v>Anklet</x:v>
      </x:c>
      <x:c r="G1088" s="240">
        <x:v>2</x:v>
      </x:c>
      <x:c r="H1088" s="495" t="s">
        <x:v>6487</x:v>
      </x:c>
    </x:row>
    <x:row r="1089" spans="1:8">
      <x:c r="A1089" s="444">
        <x:v>46005</x:v>
      </x:c>
      <x:c r="B1089" s="276" t="s">
        <x:v>10367</x:v>
      </x:c>
      <x:c r="C1089" s="443" t="s">
        <x:v>5632</x:v>
      </x:c>
      <x:c r="D1089" s="276" t="s">
        <x:v>6487</x:v>
      </x:c>
      <x:c r="E1089" s="241" t="s">
        <x:v>5632</x:v>
      </x:c>
      <x:c r="F1089" s="240" t="str">
        <x:f>IF(MID(E1089,LEN(E1089)-2,1)="1","Earring",IF(MID(E1089,LEN(E1089)-2,1)="2","Necklace",IF(MID(E1089,LEN(E1089)-2,1)="3","Bracelet",IF(MID(E1089,LEN(E1089)-2,1)="4","Ring",IF(MID(E1089,LEN(E1089)-2,1)="5","Anklet","")))))</x:f>
        <x:v>Bracelet</x:v>
      </x:c>
      <x:c r="G1089" s="240">
        <x:v>1</x:v>
      </x:c>
      <x:c r="H1089" s="495" t="s">
        <x:v>6487</x:v>
      </x:c>
    </x:row>
    <x:row r="1090" spans="3:8">
      <x:c r="C1090" s="443" t="s">
        <x:v>5989</x:v>
      </x:c>
      <x:c r="D1090" s="276" t="s">
        <x:v>6487</x:v>
      </x:c>
      <x:c r="E1090" s="408" t="s">
        <x:v>5989</x:v>
      </x:c>
      <x:c r="F1090" s="409" t="str">
        <x:f>IF(MID(E1090,LEN(E1090)-2,1)="1","Earring",IF(MID(E1090,LEN(E1090)-2,1)="2","Necklace",IF(MID(E1090,LEN(E1090)-2,1)="3","Bracelet",IF(MID(E1090,LEN(E1090)-2,1)="4","Ring",IF(MID(E1090,LEN(E1090)-2,1)="5","Anklet","")))))</x:f>
        <x:v>Ring</x:v>
      </x:c>
      <x:c r="G1090" s="409">
        <x:v>1</x:v>
      </x:c>
      <x:c r="H1090" s="495" t="s">
        <x:v>6487</x:v>
      </x:c>
    </x:row>
    <x:row r="1091" spans="3:8">
      <x:c r="C1091" s="443" t="s">
        <x:v>12474</x:v>
      </x:c>
      <x:c r="D1091" s="276" t="s">
        <x:v>6487</x:v>
      </x:c>
      <x:c r="E1091" s="791" t="s">
        <x:v>12474</x:v>
      </x:c>
      <x:c r="F1091" s="792" t="str">
        <x:f>IF(MID(E1091,LEN(E1091)-2,1)="1","Earring",IF(MID(E1091,LEN(E1091)-2,1)="2","Necklace",IF(MID(E1091,LEN(E1091)-2,1)="3","Bracelet",IF(MID(E1091,LEN(E1091)-2,1)="4","Ring",IF(MID(E1091,LEN(E1091)-2,1)="5","Anklet","")))))</x:f>
        <x:v>Earring</x:v>
      </x:c>
      <x:c r="G1091" s="792">
        <x:v>1</x:v>
      </x:c>
      <x:c r="H1091" s="495" t="s">
        <x:v>6487</x:v>
      </x:c>
    </x:row>
    <x:row r="1092" spans="3:8">
      <x:c r="C1092" s="443" t="s">
        <x:v>9018</x:v>
      </x:c>
      <x:c r="D1092" s="276" t="s">
        <x:v>6487</x:v>
      </x:c>
      <x:c r="E1092" s="408" t="s">
        <x:v>9018</x:v>
      </x:c>
      <x:c r="F1092" s="409" t="str">
        <x:f>IF(MID(E1092,LEN(E1092)-2,1)="1","Earring",IF(MID(E1092,LEN(E1092)-2,1)="2","Necklace",IF(MID(E1092,LEN(E1092)-2,1)="3","Bracelet",IF(MID(E1092,LEN(E1092)-2,1)="4","Ring",IF(MID(E1092,LEN(E1092)-2,1)="5","Anklet","")))))</x:f>
        <x:v>Earring</x:v>
      </x:c>
      <x:c r="G1092" s="409">
        <x:v>1</x:v>
      </x:c>
      <x:c r="H1092" s="495" t="s">
        <x:v>6487</x:v>
      </x:c>
    </x:row>
    <x:row r="1093" spans="3:8">
      <x:c r="C1093" s="443" t="s">
        <x:v>4382</x:v>
      </x:c>
      <x:c r="D1093" s="276" t="s">
        <x:v>10339</x:v>
      </x:c>
      <x:c r="E1093" s="373" t="s">
        <x:v>4382</x:v>
      </x:c>
      <x:c r="F1093" s="374" t="str">
        <x:f>IF(MID(E1093,LEN(E1093)-2,1)="1","Earring",IF(MID(E1093,LEN(E1093)-2,1)="2","Necklace",IF(MID(E1093,LEN(E1093)-2,1)="3","Bracelet",IF(MID(E1093,LEN(E1093)-2,1)="4","Ring",IF(MID(E1093,LEN(E1093)-2,1)="5","Anklet","")))))</x:f>
        <x:v>Earring</x:v>
      </x:c>
      <x:c r="G1093" s="374">
        <x:v>1</x:v>
      </x:c>
      <x:c r="H1093" s="495" t="s">
        <x:v>10339</x:v>
      </x:c>
    </x:row>
    <x:row r="1094" spans="3:8">
      <x:c r="C1094" s="443" t="s">
        <x:v>11302</x:v>
      </x:c>
      <x:c r="D1094" s="276" t="s">
        <x:v>10339</x:v>
      </x:c>
      <x:c r="E1094" s="241" t="s">
        <x:v>11302</x:v>
      </x:c>
      <x:c r="F1094" s="240" t="str">
        <x:f>IF(MID(E1094,LEN(E1094)-2,1)="1","Earring",IF(MID(E1094,LEN(E1094)-2,1)="2","Necklace",IF(MID(E1094,LEN(E1094)-2,1)="3","Bracelet",IF(MID(E1094,LEN(E1094)-2,1)="4","Ring",IF(MID(E1094,LEN(E1094)-2,1)="5","Anklet","")))))</x:f>
        <x:v>Necklace</x:v>
      </x:c>
      <x:c r="G1094" s="240">
        <x:v>1</x:v>
      </x:c>
      <x:c r="H1094" s="495" t="s">
        <x:v>10339</x:v>
      </x:c>
    </x:row>
    <x:row r="1095" spans="3:8">
      <x:c r="C1095" s="443" t="s">
        <x:v>7913</x:v>
      </x:c>
      <x:c r="D1095" s="276" t="s">
        <x:v>6487</x:v>
      </x:c>
      <x:c r="E1095" s="402" t="s">
        <x:v>7913</x:v>
      </x:c>
      <x:c r="F1095" s="403" t="s">
        <x:v>4007</x:v>
      </x:c>
      <x:c r="G1095" s="403">
        <x:v>1</x:v>
      </x:c>
      <x:c r="H1095" s="495" t="s">
        <x:v>6487</x:v>
      </x:c>
    </x:row>
    <x:row r="1096" spans="1:8">
      <x:c r="A1096" s="444">
        <x:v>46006</x:v>
      </x:c>
      <x:c r="B1096" s="276" t="s">
        <x:v>10315</x:v>
      </x:c>
      <x:c r="C1096" s="443" t="s">
        <x:v>9235</x:v>
      </x:c>
      <x:c r="D1096" s="276" t="s">
        <x:v>6487</x:v>
      </x:c>
      <x:c r="E1096" s="241" t="s">
        <x:v>9235</x:v>
      </x:c>
      <x:c r="F1096" s="240" t="str">
        <x:f>IF(MID(E1096,LEN(E1096)-2,1)="1","Earring",IF(MID(E1096,LEN(E1096)-2,1)="2","Necklace",IF(MID(E1096,LEN(E1096)-2,1)="3","Bracelet",IF(MID(E1096,LEN(E1096)-2,1)="4","Ring",IF(MID(E1096,LEN(E1096)-2,1)="5","Anklet","")))))</x:f>
        <x:v>Bracelet</x:v>
      </x:c>
      <x:c r="G1096" s="240">
        <x:v>1</x:v>
      </x:c>
      <x:c r="H1096" s="495" t="s">
        <x:v>6487</x:v>
      </x:c>
    </x:row>
    <x:row r="1097" spans="3:8">
      <x:c r="C1097" s="443" t="s">
        <x:v>8459</x:v>
      </x:c>
      <x:c r="D1097" s="276" t="s">
        <x:v>10339</x:v>
      </x:c>
      <x:c r="E1097" s="373" t="s">
        <x:v>8459</x:v>
      </x:c>
      <x:c r="F1097" s="374" t="str">
        <x:f>IF(MID(E1097,LEN(E1097)-2,1)="1","Earring",IF(MID(E1097,LEN(E1097)-2,1)="2","Necklace",IF(MID(E1097,LEN(E1097)-2,1)="3","Bracelet",IF(MID(E1097,LEN(E1097)-2,1)="4","Ring",IF(MID(E1097,LEN(E1097)-2,1)="5","Anklet","")))))</x:f>
        <x:v>Anklet</x:v>
      </x:c>
      <x:c r="G1097" s="374">
        <x:v>1</x:v>
      </x:c>
      <x:c r="H1097" s="495" t="s">
        <x:v>10339</x:v>
      </x:c>
    </x:row>
    <x:row r="1098" spans="3:8">
      <x:c r="C1098" s="443" t="s">
        <x:v>7886</x:v>
      </x:c>
      <x:c r="D1098" s="276" t="s">
        <x:v>10339</x:v>
      </x:c>
      <x:c r="E1098" s="791" t="s">
        <x:v>7886</x:v>
      </x:c>
      <x:c r="F1098" s="792" t="str">
        <x:f>IF(MID(E1098,LEN(E1098)-2,1)="1","Earring",IF(MID(E1098,LEN(E1098)-2,1)="2","Necklace",IF(MID(E1098,LEN(E1098)-2,1)="3","Bracelet",IF(MID(E1098,LEN(E1098)-2,1)="4","Ring",IF(MID(E1098,LEN(E1098)-2,1)="5","Anklet","")))))</x:f>
        <x:v>Ring</x:v>
      </x:c>
      <x:c r="G1098" s="792">
        <x:v>1</x:v>
      </x:c>
      <x:c r="H1098" s="495" t="s">
        <x:v>10339</x:v>
      </x:c>
    </x:row>
    <x:row r="1099" spans="3:8">
      <x:c r="C1099" s="443" t="s">
        <x:v>8508</x:v>
      </x:c>
      <x:c r="D1099" s="276" t="s">
        <x:v>6487</x:v>
      </x:c>
      <x:c r="E1099" s="241" t="s">
        <x:v>8508</x:v>
      </x:c>
      <x:c r="F1099" s="240" t="str">
        <x:f>IF(MID(E1099,LEN(E1099)-2,1)="1","Earring",IF(MID(E1099,LEN(E1099)-2,1)="2","Necklace",IF(MID(E1099,LEN(E1099)-2,1)="3","Bracelet",IF(MID(E1099,LEN(E1099)-2,1)="4","Ring",IF(MID(E1099,LEN(E1099)-2,1)="5","Anklet","")))))</x:f>
        <x:v>Earring</x:v>
      </x:c>
      <x:c r="G1099" s="240">
        <x:v>1</x:v>
      </x:c>
      <x:c r="H1099" s="495" t="s">
        <x:v>6487</x:v>
      </x:c>
    </x:row>
    <x:row r="1100" spans="3:8">
      <x:c r="C1100" s="443" t="s">
        <x:v>9043</x:v>
      </x:c>
      <x:c r="D1100" s="276" t="s">
        <x:v>6487</x:v>
      </x:c>
      <x:c r="E1100" s="402" t="s">
        <x:v>9043</x:v>
      </x:c>
      <x:c r="F1100" s="403" t="s">
        <x:v>4007</x:v>
      </x:c>
      <x:c r="G1100" s="403">
        <x:v>1</x:v>
      </x:c>
      <x:c r="H1100" s="495" t="s">
        <x:v>6487</x:v>
      </x:c>
    </x:row>
    <x:row r="1101" spans="1:8">
      <x:c r="A1101" s="444">
        <x:v>46007</x:v>
      </x:c>
      <x:c r="B1101" s="276" t="s">
        <x:v>10377</x:v>
      </x:c>
      <x:c r="C1101" s="443" t="s">
        <x:v>9235</x:v>
      </x:c>
      <x:c r="D1101" s="276" t="s">
        <x:v>10339</x:v>
      </x:c>
      <x:c r="E1101" s="793" t="s">
        <x:v>9235</x:v>
      </x:c>
      <x:c r="F1101" s="794" t="str">
        <x:f>IF(MID(E1101,LEN(E1101)-2,1)="1","Earring",IF(MID(E1101,LEN(E1101)-2,1)="2","Necklace",IF(MID(E1101,LEN(E1101)-2,1)="3","Bracelet",IF(MID(E1101,LEN(E1101)-2,1)="4","Ring",IF(MID(E1101,LEN(E1101)-2,1)="5","Anklet","")))))</x:f>
        <x:v>Bracelet</x:v>
      </x:c>
      <x:c r="G1101" s="794">
        <x:v>1</x:v>
      </x:c>
      <x:c r="H1101" s="495" t="s">
        <x:v>10339</x:v>
      </x:c>
    </x:row>
    <x:row r="1102" spans="3:8">
      <x:c r="C1102" s="443" t="s">
        <x:v>4481</x:v>
      </x:c>
      <x:c r="D1102" s="276" t="s">
        <x:v>10339</x:v>
      </x:c>
      <x:c r="E1102" s="241" t="s">
        <x:v>4481</x:v>
      </x:c>
      <x:c r="F1102" s="240" t="str">
        <x:f>IF(MID(E1102,LEN(E1102)-2,1)="1","Earring",IF(MID(E1102,LEN(E1102)-2,1)="2","Necklace",IF(MID(E1102,LEN(E1102)-2,1)="3","Bracelet",IF(MID(E1102,LEN(E1102)-2,1)="4","Ring",IF(MID(E1102,LEN(E1102)-2,1)="5","Anklet","")))))</x:f>
        <x:v>Ring</x:v>
      </x:c>
      <x:c r="G1102" s="240">
        <x:v>1</x:v>
      </x:c>
      <x:c r="H1102" s="495" t="s">
        <x:v>10339</x:v>
      </x:c>
    </x:row>
    <x:row r="1103" spans="3:8">
      <x:c r="C1103" s="443" t="s">
        <x:v>2555</x:v>
      </x:c>
      <x:c r="D1103" s="276" t="s">
        <x:v>10339</x:v>
      </x:c>
      <x:c r="E1103" s="314" t="s">
        <x:v>2555</x:v>
      </x:c>
      <x:c r="F1103" s="315" t="str">
        <x:f>IF(MID(E1103,LEN(E1103)-2,1)="1","Earring",IF(MID(E1103,LEN(E1103)-2,1)="2","Necklace",IF(MID(E1103,LEN(E1103)-2,1)="3","Bracelet",IF(MID(E1103,LEN(E1103)-2,1)="4","Ring",IF(MID(E1103,LEN(E1103)-2,1)="5","Anklet","")))))</x:f>
        <x:v>Earring</x:v>
      </x:c>
      <x:c r="G1103" s="315">
        <x:v>1</x:v>
      </x:c>
      <x:c r="H1103" s="495" t="s">
        <x:v>10339</x:v>
      </x:c>
    </x:row>
    <x:row r="1104" spans="3:8">
      <x:c r="C1104" s="443" t="s">
        <x:v>9315</x:v>
      </x:c>
      <x:c r="D1104" s="276" t="s">
        <x:v>6487</x:v>
      </x:c>
      <x:c r="E1104" s="241" t="s">
        <x:v>9315</x:v>
      </x:c>
      <x:c r="F1104" s="240" t="str">
        <x:f>IF(MID(E1104,LEN(E1104)-2,1)="1","Earring",IF(MID(E1104,LEN(E1104)-2,1)="2","Necklace",IF(MID(E1104,LEN(E1104)-2,1)="3","Bracelet",IF(MID(E1104,LEN(E1104)-2,1)="4","Ring",IF(MID(E1104,LEN(E1104)-2,1)="5","Anklet","")))))</x:f>
        <x:v>Earring</x:v>
      </x:c>
      <x:c r="G1104" s="240">
        <x:v>1</x:v>
      </x:c>
      <x:c r="H1104" s="495" t="s">
        <x:v>6487</x:v>
      </x:c>
    </x:row>
    <x:row r="1105" spans="3:8">
      <x:c r="C1105" s="443" t="s">
        <x:v>12494</x:v>
      </x:c>
      <x:c r="D1105" s="276" t="s">
        <x:v>10339</x:v>
      </x:c>
      <x:c r="E1105" s="402" t="s">
        <x:v>12494</x:v>
      </x:c>
      <x:c r="F1105" s="403" t="str">
        <x:f>IF(MID(E1105,LEN(E1105)-2,1)="1","Earring",IF(MID(E1105,LEN(E1105)-2,1)="2","Necklace",IF(MID(E1105,LEN(E1105)-2,1)="3","Bracelet",IF(MID(E1105,LEN(E1105)-2,1)="4","Ring",IF(MID(E1105,LEN(E1105)-2,1)="5","Anklet","")))))</x:f>
        <x:v>Earring</x:v>
      </x:c>
      <x:c r="G1105" s="403">
        <x:v>1</x:v>
      </x:c>
      <x:c r="H1105" s="495" t="s">
        <x:v>10339</x:v>
      </x:c>
    </x:row>
    <x:row r="1106" spans="3:8">
      <x:c r="C1106" s="443" t="s">
        <x:v>9163</x:v>
      </x:c>
      <x:c r="D1106" s="276" t="s">
        <x:v>6487</x:v>
      </x:c>
      <x:c r="E1106" s="241" t="s">
        <x:v>9163</x:v>
      </x:c>
      <x:c r="F1106" s="240" t="str">
        <x:f>IF(MID(E1106,LEN(E1106)-2,1)="1","Earring",IF(MID(E1106,LEN(E1106)-2,1)="2","Necklace",IF(MID(E1106,LEN(E1106)-2,1)="3","Bracelet",IF(MID(E1106,LEN(E1106)-2,1)="4","Ring",IF(MID(E1106,LEN(E1106)-2,1)="5","Anklet","")))))</x:f>
        <x:v>Ring</x:v>
      </x:c>
      <x:c r="G1106" s="240">
        <x:v>2</x:v>
      </x:c>
      <x:c r="H1106" s="495" t="s">
        <x:v>6487</x:v>
      </x:c>
    </x:row>
    <x:row r="1107" spans="5:9">
      <x:c r="E1107" s="241" t="s">
        <x:v>6077</x:v>
      </x:c>
      <x:c r="F1107" s="240" t="str">
        <x:f>IF(MID(E1107,LEN(E1107)-2,1)="1","Earring",IF(MID(E1107,LEN(E1107)-2,1)="2","Necklace",IF(MID(E1107,LEN(E1107)-2,1)="3","Bracelet",IF(MID(E1107,LEN(E1107)-2,1)="4","Ring",IF(MID(E1107,LEN(E1107)-2,1)="5","Anklet","")))))</x:f>
        <x:v>Earring</x:v>
      </x:c>
      <x:c r="G1107" s="240">
        <x:v>1</x:v>
      </x:c>
      <x:c r="H1107" s="495" t="s">
        <x:v>6487</x:v>
      </x:c>
      <x:c r="I1107" s="134" t="s">
        <x:v>10638</x:v>
      </x:c>
    </x:row>
    <x:row r="1108" spans="5:9">
      <x:c r="E1108" s="591" t="s">
        <x:v>8386</x:v>
      </x:c>
      <x:c r="F1108" s="592" t="str">
        <x:f>IF(MID(E1108,LEN(E1108)-2,1)="1","Earring",IF(MID(E1108,LEN(E1108)-2,1)="2","Necklace",IF(MID(E1108,LEN(E1108)-2,1)="3","Bracelet",IF(MID(E1108,LEN(E1108)-2,1)="4","Ring",IF(MID(E1108,LEN(E1108)-2,1)="5","Anklet","")))))</x:f>
        <x:v>Earring</x:v>
      </x:c>
      <x:c r="G1108" s="592">
        <x:v>1</x:v>
      </x:c>
      <x:c r="H1108" s="495" t="s">
        <x:v>10339</x:v>
      </x:c>
      <x:c r="I1108" s="134" t="s">
        <x:v>10651</x:v>
      </x:c>
    </x:row>
    <x:row r="1109" spans="5:9">
      <x:c r="E1109" s="241" t="s">
        <x:v>8504</x:v>
      </x:c>
      <x:c r="F1109" s="392" t="str">
        <x:f>IF(MID(E1109,LEN(E1109)-2,1)="1","Earring",IF(MID(E1109,LEN(E1109)-2,1)="2","Necklace",IF(MID(E1109,LEN(E1109)-2,1)="3","Bracelet",IF(MID(E1109,LEN(E1109)-2,1)="4","Ring",IF(MID(E1109,LEN(E1109)-2,1)="5","Anklet","")))))</x:f>
        <x:v>Ring</x:v>
      </x:c>
      <x:c r="G1109" s="392">
        <x:v>1</x:v>
      </x:c>
      <x:c r="H1109" s="495" t="s">
        <x:v>6487</x:v>
      </x:c>
      <x:c r="I1109" s="134" t="s">
        <x:v>10699</x:v>
      </x:c>
    </x:row>
    <x:row r="1110" spans="1:8">
      <x:c r="A1110" s="444">
        <x:v>46008</x:v>
      </x:c>
      <x:c r="B1110" s="276" t="s">
        <x:v>10352</x:v>
      </x:c>
      <x:c r="C1110" s="443" t="s">
        <x:v>6000</x:v>
      </x:c>
      <x:c r="D1110" s="276" t="s">
        <x:v>10339</x:v>
      </x:c>
      <x:c r="E1110" s="241" t="s">
        <x:v>6000</x:v>
      </x:c>
      <x:c r="F1110" s="240" t="str">
        <x:f>IF(MID(E1110,LEN(E1110)-2,1)="1","Earring",IF(MID(E1110,LEN(E1110)-2,1)="2","Necklace",IF(MID(E1110,LEN(E1110)-2,1)="3","Bracelet",IF(MID(E1110,LEN(E1110)-2,1)="4","Ring",IF(MID(E1110,LEN(E1110)-2,1)="5","Anklet","")))))</x:f>
        <x:v>Necklace</x:v>
      </x:c>
      <x:c r="G1110" s="240">
        <x:v>1</x:v>
      </x:c>
      <x:c r="H1110" s="495" t="s">
        <x:v>10339</x:v>
      </x:c>
    </x:row>
    <x:row r="1111" spans="3:8">
      <x:c r="C1111" s="443" t="s">
        <x:v>4480</x:v>
      </x:c>
      <x:c r="D1111" s="276" t="s">
        <x:v>10339</x:v>
      </x:c>
      <x:c r="E1111" s="241" t="s">
        <x:v>4480</x:v>
      </x:c>
      <x:c r="F1111" s="240" t="str">
        <x:f>IF(MID(E1111,LEN(E1111)-2,1)="1","Earring",IF(MID(E1111,LEN(E1111)-2,1)="2","Necklace",IF(MID(E1111,LEN(E1111)-2,1)="3","Bracelet",IF(MID(E1111,LEN(E1111)-2,1)="4","Ring",IF(MID(E1111,LEN(E1111)-2,1)="5","Anklet","")))))</x:f>
        <x:v>Necklace</x:v>
      </x:c>
      <x:c r="G1111" s="240">
        <x:v>1</x:v>
      </x:c>
      <x:c r="H1111" s="495" t="s">
        <x:v>10339</x:v>
      </x:c>
    </x:row>
    <x:row r="1112" spans="3:8">
      <x:c r="C1112" s="443" t="s">
        <x:v>4397</x:v>
      </x:c>
      <x:c r="D1112" s="276" t="s">
        <x:v>6487</x:v>
      </x:c>
      <x:c r="E1112" s="633" t="s">
        <x:v>4397</x:v>
      </x:c>
      <x:c r="F1112" s="634" t="str">
        <x:f>IF(MID(E1112,LEN(E1112)-2,1)="1","Earring",IF(MID(E1112,LEN(E1112)-2,1)="2","Necklace",IF(MID(E1112,LEN(E1112)-2,1)="3","Bracelet",IF(MID(E1112,LEN(E1112)-2,1)="4","Ring",IF(MID(E1112,LEN(E1112)-2,1)="5","Anklet","")))))</x:f>
        <x:v>Earring</x:v>
      </x:c>
      <x:c r="G1112" s="634">
        <x:v>1</x:v>
      </x:c>
      <x:c r="H1112" s="495" t="s">
        <x:v>6487</x:v>
      </x:c>
    </x:row>
    <x:row r="1113" spans="3:8">
      <x:c r="C1113" s="443" t="s">
        <x:v>7707</x:v>
      </x:c>
      <x:c r="D1113" s="276" t="s">
        <x:v>10339</x:v>
      </x:c>
      <x:c r="E1113" s="402" t="s">
        <x:v>7707</x:v>
      </x:c>
      <x:c r="F1113" s="403" t="s">
        <x:v>4007</x:v>
      </x:c>
      <x:c r="G1113" s="403">
        <x:v>1</x:v>
      </x:c>
      <x:c r="H1113" s="495" t="s">
        <x:v>10339</x:v>
      </x:c>
    </x:row>
    <x:row r="1114" spans="5:9">
      <x:c r="E1114" s="633" t="s">
        <x:v>9207</x:v>
      </x:c>
      <x:c r="F1114" s="634" t="str">
        <x:f>IF(MID(E1114,LEN(E1114)-2,1)="1","Earring",IF(MID(E1114,LEN(E1114)-2,1)="2","Necklace",IF(MID(E1114,LEN(E1114)-2,1)="3","Bracelet",IF(MID(E1114,LEN(E1114)-2,1)="4","Ring",IF(MID(E1114,LEN(E1114)-2,1)="5","Anklet","")))))</x:f>
        <x:v>Earring</x:v>
      </x:c>
      <x:c r="G1114" s="634">
        <x:v>1</x:v>
      </x:c>
      <x:c r="H1114" s="495" t="s">
        <x:v>6487</x:v>
      </x:c>
      <x:c r="I1114" s="132" t="s">
        <x:v>12045</x:v>
      </x:c>
    </x:row>
    <x:row r="1115" spans="1:9">
      <x:c r="A1115" s="444">
        <x:v>46009</x:v>
      </x:c>
      <x:c r="B1115" s="276" t="s">
        <x:v>10335</x:v>
      </x:c>
      <x:c r="E1115" s="241" t="s">
        <x:v>5564</x:v>
      </x:c>
      <x:c r="F1115" s="240" t="str">
        <x:f>IF(MID(E1115,LEN(E1115)-2,1)="1","Earring",IF(MID(E1115,LEN(E1115)-2,1)="2","Necklace",IF(MID(E1115,LEN(E1115)-2,1)="3","Bracelet",IF(MID(E1115,LEN(E1115)-2,1)="4","Ring",IF(MID(E1115,LEN(E1115)-2,1)="5","Anklet","")))))</x:f>
        <x:v>Earring</x:v>
      </x:c>
      <x:c r="G1115" s="240">
        <x:v>1</x:v>
      </x:c>
      <x:c r="H1115" s="495" t="s">
        <x:v>6487</x:v>
      </x:c>
      <x:c r="I1115" s="132" t="s">
        <x:v>10639</x:v>
      </x:c>
    </x:row>
    <x:row r="1116" spans="1:8">
      <x:c r="A1116" s="444">
        <x:v>46010</x:v>
      </x:c>
      <x:c r="B1116" s="276" t="s">
        <x:v>10292</x:v>
      </x:c>
      <x:c r="C1116" s="443" t="s">
        <x:v>4457</x:v>
      </x:c>
      <x:c r="D1116" s="276" t="s">
        <x:v>6487</x:v>
      </x:c>
      <x:c r="E1116" s="241" t="s">
        <x:v>4457</x:v>
      </x:c>
      <x:c r="F1116" s="240" t="str">
        <x:f>IF(MID(E1116,LEN(E1116)-2,1)="1","Earring",IF(MID(E1116,LEN(E1116)-2,1)="2","Necklace",IF(MID(E1116,LEN(E1116)-2,1)="3","Bracelet",IF(MID(E1116,LEN(E1116)-2,1)="4","Ring",IF(MID(E1116,LEN(E1116)-2,1)="5","Anklet","")))))</x:f>
        <x:v>Necklace</x:v>
      </x:c>
      <x:c r="G1116" s="240">
        <x:v>1</x:v>
      </x:c>
      <x:c r="H1116" s="495" t="s">
        <x:v>6487</x:v>
      </x:c>
    </x:row>
    <x:row r="1117" spans="3:8">
      <x:c r="C1117" s="443" t="s">
        <x:v>6061</x:v>
      </x:c>
      <x:c r="D1117" s="276" t="s">
        <x:v>10339</x:v>
      </x:c>
      <x:c r="E1117" s="402" t="s">
        <x:v>6061</x:v>
      </x:c>
      <x:c r="F1117" s="403" t="str">
        <x:f>IF(MID(E1117,LEN(E1117)-2,1)="1","Earring",IF(MID(E1117,LEN(E1117)-2,1)="2","Necklace",IF(MID(E1117,LEN(E1117)-2,1)="3","Bracelet",IF(MID(E1117,LEN(E1117)-2,1)="4","Ring",IF(MID(E1117,LEN(E1117)-2,1)="5","Anklet","")))))</x:f>
        <x:v>Necklace</x:v>
      </x:c>
      <x:c r="G1117" s="403">
        <x:v>1</x:v>
      </x:c>
      <x:c r="H1117" s="495" t="s">
        <x:v>10339</x:v>
      </x:c>
    </x:row>
    <x:row r="1118" spans="3:8">
      <x:c r="C1118" s="443" t="s">
        <x:v>11510</x:v>
      </x:c>
      <x:c r="D1118" s="276" t="s">
        <x:v>6487</x:v>
      </x:c>
      <x:c r="E1118" s="241" t="s">
        <x:v>11510</x:v>
      </x:c>
      <x:c r="F1118" s="240" t="str">
        <x:f>IF(MID(E1118,LEN(E1118)-2,1)="1","Earring",IF(MID(E1118,LEN(E1118)-2,1)="2","Necklace",IF(MID(E1118,LEN(E1118)-2,1)="3","Bracelet",IF(MID(E1118,LEN(E1118)-2,1)="4","Ring",IF(MID(E1118,LEN(E1118)-2,1)="5","Anklet","")))))</x:f>
        <x:v>Earring</x:v>
      </x:c>
      <x:c r="G1118" s="240">
        <x:v>1</x:v>
      </x:c>
      <x:c r="H1118" s="495" t="s">
        <x:v>6487</x:v>
      </x:c>
    </x:row>
    <x:row r="1119" spans="5:9">
      <x:c r="E1119" s="241" t="s">
        <x:v>2354</x:v>
      </x:c>
      <x:c r="F1119" s="240" t="str">
        <x:f>IF(MID(E1119,LEN(E1119)-2,1)="1","Earring",IF(MID(E1119,LEN(E1119)-2,1)="2","Necklace",IF(MID(E1119,LEN(E1119)-2,1)="3","Bracelet",IF(MID(E1119,LEN(E1119)-2,1)="4","Ring",IF(MID(E1119,LEN(E1119)-2,1)="5","Anklet","")))))</x:f>
        <x:v>Earring</x:v>
      </x:c>
      <x:c r="G1119" s="240">
        <x:v>1</x:v>
      </x:c>
      <x:c r="H1119" s="495" t="s">
        <x:v>6487</x:v>
      </x:c>
      <x:c r="I1119" s="132" t="s">
        <x:v>10691</x:v>
      </x:c>
    </x:row>
    <x:row r="1120" spans="1:8">
      <x:c r="A1120" s="444">
        <x:v>46011</x:v>
      </x:c>
      <x:c r="B1120" s="276" t="s">
        <x:v>10312</x:v>
      </x:c>
      <x:c r="C1120" s="443" t="s">
        <x:v>4446</x:v>
      </x:c>
      <x:c r="D1120" s="276" t="s">
        <x:v>6487</x:v>
      </x:c>
      <x:c r="E1120" s="280" t="s">
        <x:v>4446</x:v>
      </x:c>
      <x:c r="F1120" s="281" t="str">
        <x:f>IF(MID(E1120,LEN(E1120)-2,1)="1","Earring",IF(MID(E1120,LEN(E1120)-2,1)="2","Necklace",IF(MID(E1120,LEN(E1120)-2,1)="3","Bracelet",IF(MID(E1120,LEN(E1120)-2,1)="4","Ring",IF(MID(E1120,LEN(E1120)-2,1)="5","Anklet","")))))</x:f>
        <x:v>Ring</x:v>
      </x:c>
      <x:c r="G1120" s="281">
        <x:v>1</x:v>
      </x:c>
      <x:c r="H1120" s="495" t="s">
        <x:v>6487</x:v>
      </x:c>
    </x:row>
    <x:row r="1121" spans="3:8">
      <x:c r="C1121" s="443" t="s">
        <x:v>4513</x:v>
      </x:c>
      <x:c r="D1121" s="276" t="s">
        <x:v>10339</x:v>
      </x:c>
      <x:c r="E1121" s="796" t="s">
        <x:v>4513</x:v>
      </x:c>
      <x:c r="F1121" s="797" t="str">
        <x:f>IF(MID(E1121,LEN(E1121)-2,1)="1","Earring",IF(MID(E1121,LEN(E1121)-2,1)="2","Necklace",IF(MID(E1121,LEN(E1121)-2,1)="3","Bracelet",IF(MID(E1121,LEN(E1121)-2,1)="4","Ring",IF(MID(E1121,LEN(E1121)-2,1)="5","Anklet","")))))</x:f>
        <x:v>Bracelet</x:v>
      </x:c>
      <x:c r="G1121" s="797">
        <x:v>1</x:v>
      </x:c>
      <x:c r="H1121" s="495" t="s">
        <x:v>10339</x:v>
      </x:c>
    </x:row>
    <x:row r="1122" spans="3:8">
      <x:c r="C1122" s="443" t="s">
        <x:v>12647</x:v>
      </x:c>
      <x:c r="D1122" s="276" t="s">
        <x:v>6487</x:v>
      </x:c>
      <x:c r="E1122" s="798" t="s">
        <x:v>12647</x:v>
      </x:c>
      <x:c r="F1122" s="665" t="str">
        <x:f>IF(MID(E1122,LEN(E1122)-2,1)="1","Earring",IF(MID(E1122,LEN(E1122)-2,1)="2","Necklace",IF(MID(E1122,LEN(E1122)-2,1)="3","Bracelet",IF(MID(E1122,LEN(E1122)-2,1)="4","Ring",IF(MID(E1122,LEN(E1122)-2,1)="5","Anklet","")))))</x:f>
        <x:v>Anklet</x:v>
      </x:c>
      <x:c r="G1122" s="665">
        <x:v>1</x:v>
      </x:c>
      <x:c r="H1122" s="495" t="s">
        <x:v>6487</x:v>
      </x:c>
    </x:row>
    <x:row r="1123" spans="3:8">
      <x:c r="C1123" s="443" t="s">
        <x:v>9080</x:v>
      </x:c>
      <x:c r="D1123" s="276" t="s">
        <x:v>10339</x:v>
      </x:c>
      <x:c r="E1123" s="796" t="s">
        <x:v>9080</x:v>
      </x:c>
      <x:c r="F1123" s="797" t="str">
        <x:f>IF(MID(E1123,LEN(E1123)-2,1)="1","Earring",IF(MID(E1123,LEN(E1123)-2,1)="2","Necklace",IF(MID(E1123,LEN(E1123)-2,1)="3","Bracelet",IF(MID(E1123,LEN(E1123)-2,1)="4","Ring",IF(MID(E1123,LEN(E1123)-2,1)="5","Anklet","")))))</x:f>
        <x:v>Earring</x:v>
      </x:c>
      <x:c r="G1123" s="797">
        <x:v>1</x:v>
      </x:c>
      <x:c r="H1123" s="495" t="s">
        <x:v>10339</x:v>
      </x:c>
    </x:row>
    <x:row r="1124" spans="3:8">
      <x:c r="C1124" s="443" t="s">
        <x:v>6069</x:v>
      </x:c>
      <x:c r="D1124" s="276" t="s">
        <x:v>10339</x:v>
      </x:c>
      <x:c r="E1124" s="241" t="s">
        <x:v>6069</x:v>
      </x:c>
      <x:c r="F1124" s="240" t="str">
        <x:f>IF(MID(E1124,LEN(E1124)-2,1)="1","Earring",IF(MID(E1124,LEN(E1124)-2,1)="2","Necklace",IF(MID(E1124,LEN(E1124)-2,1)="3","Bracelet",IF(MID(E1124,LEN(E1124)-2,1)="4","Ring",IF(MID(E1124,LEN(E1124)-2,1)="5","Anklet","")))))</x:f>
        <x:v>Earring</x:v>
      </x:c>
      <x:c r="G1124" s="240">
        <x:v>1</x:v>
      </x:c>
      <x:c r="H1124" s="495" t="s">
        <x:v>10339</x:v>
      </x:c>
    </x:row>
    <x:row r="1125" spans="3:8">
      <x:c r="C1125" s="443" t="s">
        <x:v>2536</x:v>
      </x:c>
      <x:c r="D1125" s="276" t="s">
        <x:v>6487</x:v>
      </x:c>
      <x:c r="E1125" s="241" t="s">
        <x:v>2536</x:v>
      </x:c>
      <x:c r="F1125" s="240" t="str">
        <x:f>IF(MID(E1125,LEN(E1125)-2,1)="1","Earring",IF(MID(E1125,LEN(E1125)-2,1)="2","Necklace",IF(MID(E1125,LEN(E1125)-2,1)="3","Bracelet",IF(MID(E1125,LEN(E1125)-2,1)="4","Ring",IF(MID(E1125,LEN(E1125)-2,1)="5","Anklet","")))))</x:f>
        <x:v>Necklace</x:v>
      </x:c>
      <x:c r="G1125" s="240">
        <x:v>1</x:v>
      </x:c>
      <x:c r="H1125" s="495" t="s">
        <x:v>6487</x:v>
      </x:c>
    </x:row>
    <x:row r="1126" spans="1:8">
      <x:c r="A1126" s="444">
        <x:v>46012</x:v>
      </x:c>
      <x:c r="B1126" s="276" t="s">
        <x:v>10367</x:v>
      </x:c>
      <x:c r="C1126" s="443" t="s">
        <x:v>6083</x:v>
      </x:c>
      <x:c r="D1126" s="276" t="s">
        <x:v>10339</x:v>
      </x:c>
      <x:c r="E1126" s="798" t="s">
        <x:v>6083</x:v>
      </x:c>
      <x:c r="F1126" s="665" t="str">
        <x:f>IF(MID(E1126,LEN(E1126)-2,1)="1","Earring",IF(MID(E1126,LEN(E1126)-2,1)="2","Necklace",IF(MID(E1126,LEN(E1126)-2,1)="3","Bracelet",IF(MID(E1126,LEN(E1126)-2,1)="4","Ring",IF(MID(E1126,LEN(E1126)-2,1)="5","Anklet","")))))</x:f>
        <x:v>Earring</x:v>
      </x:c>
      <x:c r="G1126" s="665">
        <x:v>1</x:v>
      </x:c>
      <x:c r="H1126" s="495" t="s">
        <x:v>10339</x:v>
      </x:c>
    </x:row>
    <x:row r="1127" spans="1:8">
      <x:c r="A1127" s="444">
        <x:v>46013</x:v>
      </x:c>
      <x:c r="B1127" s="276" t="s">
        <x:v>10315</x:v>
      </x:c>
      <x:c r="C1127" s="443" t="s">
        <x:v>7793</x:v>
      </x:c>
      <x:c r="D1127" s="276" t="s">
        <x:v>10339</x:v>
      </x:c>
      <x:c r="E1127" s="798" t="s">
        <x:v>7793</x:v>
      </x:c>
      <x:c r="F1127" s="665" t="str">
        <x:f>IF(MID(E1127,LEN(E1127)-2,1)="1","Earring",IF(MID(E1127,LEN(E1127)-2,1)="2","Necklace",IF(MID(E1127,LEN(E1127)-2,1)="3","Bracelet",IF(MID(E1127,LEN(E1127)-2,1)="4","Ring",IF(MID(E1127,LEN(E1127)-2,1)="5","Anklet","")))))</x:f>
        <x:v>Earring</x:v>
      </x:c>
      <x:c r="G1127" s="665">
        <x:v>1</x:v>
      </x:c>
      <x:c r="H1127" s="495" t="s">
        <x:v>10339</x:v>
      </x:c>
    </x:row>
    <x:row r="1128" spans="3:8">
      <x:c r="C1128" s="443" t="s">
        <x:v>6226</x:v>
      </x:c>
      <x:c r="D1128" s="276" t="s">
        <x:v>10339</x:v>
      </x:c>
      <x:c r="E1128" s="796" t="s">
        <x:v>6226</x:v>
      </x:c>
      <x:c r="F1128" s="797" t="s">
        <x:v>4007</x:v>
      </x:c>
      <x:c r="G1128" s="797">
        <x:v>1</x:v>
      </x:c>
      <x:c r="H1128" s="495" t="s">
        <x:v>10339</x:v>
      </x:c>
    </x:row>
    <x:row r="1129" spans="5:9">
      <x:c r="E1129" s="241" t="s">
        <x:v>12630</x:v>
      </x:c>
      <x:c r="F1129" s="240" t="str">
        <x:f>IF(MID(E1129,LEN(E1129)-2,1)="1","Earring",IF(MID(E1129,LEN(E1129)-2,1)="2","Necklace",IF(MID(E1129,LEN(E1129)-2,1)="3","Bracelet",IF(MID(E1129,LEN(E1129)-2,1)="4","Ring",IF(MID(E1129,LEN(E1129)-2,1)="5","Anklet","")))))</x:f>
        <x:v>Necklace</x:v>
      </x:c>
      <x:c r="G1129" s="240">
        <x:v>1</x:v>
      </x:c>
      <x:c r="H1129" s="495" t="s">
        <x:v>6487</x:v>
      </x:c>
      <x:c r="I1129" s="132" t="s">
        <x:v>12132</x:v>
      </x:c>
    </x:row>
    <x:row r="1130" spans="1:8">
      <x:c r="A1130" s="444">
        <x:v>46014</x:v>
      </x:c>
      <x:c r="B1130" s="276" t="s">
        <x:v>10377</x:v>
      </x:c>
      <x:c r="C1130" s="443" t="s">
        <x:v>9090</x:v>
      </x:c>
      <x:c r="D1130" s="276" t="s">
        <x:v>6487</x:v>
      </x:c>
      <x:c r="E1130" s="241" t="s">
        <x:v>9090</x:v>
      </x:c>
      <x:c r="F1130" s="240" t="str">
        <x:f>IF(MID(E1130,LEN(E1130)-2,1)="1","Earring",IF(MID(E1130,LEN(E1130)-2,1)="2","Necklace",IF(MID(E1130,LEN(E1130)-2,1)="3","Bracelet",IF(MID(E1130,LEN(E1130)-2,1)="4","Ring",IF(MID(E1130,LEN(E1130)-2,1)="5","Anklet","")))))</x:f>
        <x:v>Bracelet</x:v>
      </x:c>
      <x:c r="G1130" s="240">
        <x:v>1</x:v>
      </x:c>
      <x:c r="H1130" s="495" t="s">
        <x:v>6487</x:v>
      </x:c>
    </x:row>
    <x:row r="1131" spans="3:8">
      <x:c r="C1131" s="443" t="s">
        <x:v>5564</x:v>
      </x:c>
      <x:c r="D1131" s="276" t="s">
        <x:v>10339</x:v>
      </x:c>
      <x:c r="E1131" s="241" t="s">
        <x:v>5564</x:v>
      </x:c>
      <x:c r="F1131" s="240" t="str">
        <x:f>IF(MID(E1131,LEN(E1131)-2,1)="1","Earring",IF(MID(E1131,LEN(E1131)-2,1)="2","Necklace",IF(MID(E1131,LEN(E1131)-2,1)="3","Bracelet",IF(MID(E1131,LEN(E1131)-2,1)="4","Ring",IF(MID(E1131,LEN(E1131)-2,1)="5","Anklet","")))))</x:f>
        <x:v>Earring</x:v>
      </x:c>
      <x:c r="G1131" s="240">
        <x:v>1</x:v>
      </x:c>
      <x:c r="H1131" s="495" t="s">
        <x:v>10339</x:v>
      </x:c>
    </x:row>
    <x:row r="1132" spans="3:8">
      <x:c r="C1132" s="443" t="s">
        <x:v>8545</x:v>
      </x:c>
      <x:c r="D1132" s="276" t="s">
        <x:v>6487</x:v>
      </x:c>
      <x:c r="E1132" s="241" t="s">
        <x:v>8545</x:v>
      </x:c>
      <x:c r="F1132" s="240" t="str">
        <x:f>IF(MID(E1132,LEN(E1132)-2,1)="1","Earring",IF(MID(E1132,LEN(E1132)-2,1)="2","Necklace",IF(MID(E1132,LEN(E1132)-2,1)="3","Bracelet",IF(MID(E1132,LEN(E1132)-2,1)="4","Ring",IF(MID(E1132,LEN(E1132)-2,1)="5","Anklet","")))))</x:f>
        <x:v>Bracelet</x:v>
      </x:c>
      <x:c r="G1132" s="240">
        <x:v>1</x:v>
      </x:c>
      <x:c r="H1132" s="495" t="s">
        <x:v>6487</x:v>
      </x:c>
    </x:row>
    <x:row r="1133" spans="3:8">
      <x:c r="C1133" s="443" t="s">
        <x:v>12647</x:v>
      </x:c>
      <x:c r="D1133" s="276" t="s">
        <x:v>10339</x:v>
      </x:c>
      <x:c r="E1133" s="641" t="s">
        <x:v>12647</x:v>
      </x:c>
      <x:c r="F1133" s="642" t="str">
        <x:f>IF(MID(E1133,LEN(E1133)-2,1)="1","Earring",IF(MID(E1133,LEN(E1133)-2,1)="2","Necklace",IF(MID(E1133,LEN(E1133)-2,1)="3","Bracelet",IF(MID(E1133,LEN(E1133)-2,1)="4","Ring",IF(MID(E1133,LEN(E1133)-2,1)="5","Anklet","")))))</x:f>
        <x:v>Anklet</x:v>
      </x:c>
      <x:c r="G1133" s="642">
        <x:v>1</x:v>
      </x:c>
      <x:c r="H1133" s="495" t="s">
        <x:v>10339</x:v>
      </x:c>
    </x:row>
    <x:row r="1134" spans="3:8">
      <x:c r="C1134" s="443" t="s">
        <x:v>2039</x:v>
      </x:c>
      <x:c r="D1134" s="276" t="s">
        <x:v>6487</x:v>
      </x:c>
      <x:c r="E1134" s="727" t="s">
        <x:v>2039</x:v>
      </x:c>
      <x:c r="F1134" s="728" t="str">
        <x:f>IF(MID(E1134,LEN(E1134)-2,1)="1","Earring",IF(MID(E1134,LEN(E1134)-2,1)="2","Necklace",IF(MID(E1134,LEN(E1134)-2,1)="3","Bracelet",IF(MID(E1134,LEN(E1134)-2,1)="4","Ring",IF(MID(E1134,LEN(E1134)-2,1)="5","Anklet","")))))</x:f>
        <x:v>Earring</x:v>
      </x:c>
      <x:c r="G1134" s="728">
        <x:v>1</x:v>
      </x:c>
      <x:c r="H1134" s="495" t="s">
        <x:v>6487</x:v>
      </x:c>
    </x:row>
    <x:row r="1135" spans="3:8">
      <x:c r="C1135" s="443" t="s">
        <x:v>2027</x:v>
      </x:c>
      <x:c r="D1135" s="276" t="s">
        <x:v>10339</x:v>
      </x:c>
      <x:c r="E1135" s="241" t="s">
        <x:v>2027</x:v>
      </x:c>
      <x:c r="F1135" s="240" t="str">
        <x:f>IF(MID(E1135,LEN(E1135)-2,1)="1","Earring",IF(MID(E1135,LEN(E1135)-2,1)="2","Necklace",IF(MID(E1135,LEN(E1135)-2,1)="3","Bracelet",IF(MID(E1135,LEN(E1135)-2,1)="4","Ring",IF(MID(E1135,LEN(E1135)-2,1)="5","Anklet","")))))</x:f>
        <x:v>Earring</x:v>
      </x:c>
      <x:c r="G1135" s="240">
        <x:v>1</x:v>
      </x:c>
      <x:c r="H1135" s="495" t="s">
        <x:v>10339</x:v>
      </x:c>
    </x:row>
    <x:row r="1136" spans="3:8">
      <x:c r="C1136" s="443" t="s">
        <x:v>4426</x:v>
      </x:c>
      <x:c r="D1136" s="276" t="s">
        <x:v>6487</x:v>
      </x:c>
      <x:c r="E1136" s="393" t="s">
        <x:v>4426</x:v>
      </x:c>
      <x:c r="F1136" s="394" t="str">
        <x:f>IF(MID(E1136,LEN(E1136)-2,1)="1","Earring",IF(MID(E1136,LEN(E1136)-2,1)="2","Necklace",IF(MID(E1136,LEN(E1136)-2,1)="3","Bracelet",IF(MID(E1136,LEN(E1136)-2,1)="4","Ring",IF(MID(E1136,LEN(E1136)-2,1)="5","Anklet","")))))</x:f>
        <x:v>Necklace</x:v>
      </x:c>
      <x:c r="G1136" s="394">
        <x:v>1</x:v>
      </x:c>
      <x:c r="H1136" s="495" t="s">
        <x:v>6487</x:v>
      </x:c>
    </x:row>
    <x:row r="1137" spans="3:8">
      <x:c r="C1137" s="443" t="s">
        <x:v>5973</x:v>
      </x:c>
      <x:c r="D1137" s="276" t="s">
        <x:v>6487</x:v>
      </x:c>
      <x:c r="E1137" s="241" t="s">
        <x:v>5973</x:v>
      </x:c>
      <x:c r="F1137" s="240" t="str">
        <x:f>IF(MID(E1137,LEN(E1137)-2,1)="1","Earring",IF(MID(E1137,LEN(E1137)-2,1)="2","Necklace",IF(MID(E1137,LEN(E1137)-2,1)="3","Bracelet",IF(MID(E1137,LEN(E1137)-2,1)="4","Ring",IF(MID(E1137,LEN(E1137)-2,1)="5","Anklet","")))))</x:f>
        <x:v>Bracelet</x:v>
      </x:c>
      <x:c r="G1137" s="240">
        <x:v>1</x:v>
      </x:c>
      <x:c r="H1137" s="495" t="s">
        <x:v>6487</x:v>
      </x:c>
    </x:row>
    <x:row r="1138" spans="3:8">
      <x:c r="C1138" s="443" t="s">
        <x:v>7489</x:v>
      </x:c>
      <x:c r="D1138" s="276" t="s">
        <x:v>10339</x:v>
      </x:c>
      <x:c r="E1138" s="280" t="s">
        <x:v>7489</x:v>
      </x:c>
      <x:c r="F1138" s="281" t="str">
        <x:f>IF(MID(E1138,LEN(E1138)-2,1)="1","Earring",IF(MID(E1138,LEN(E1138)-2,1)="2","Necklace",IF(MID(E1138,LEN(E1138)-2,1)="3","Bracelet",IF(MID(E1138,LEN(E1138)-2,1)="4","Ring",IF(MID(E1138,LEN(E1138)-2,1)="5","Anklet","")))))</x:f>
        <x:v>Necklace</x:v>
      </x:c>
      <x:c r="G1138" s="281">
        <x:v>2</x:v>
      </x:c>
      <x:c r="H1138" s="495" t="s">
        <x:v>10339</x:v>
      </x:c>
    </x:row>
    <x:row r="1139" spans="3:8">
      <x:c r="C1139" s="443" t="s">
        <x:v>9153</x:v>
      </x:c>
      <x:c r="D1139" s="276" t="s">
        <x:v>10339</x:v>
      </x:c>
      <x:c r="E1139" s="727" t="s">
        <x:v>9153</x:v>
      </x:c>
      <x:c r="F1139" s="728" t="str">
        <x:f>IF(MID(E1139,LEN(E1139)-2,1)="1","Earring",IF(MID(E1139,LEN(E1139)-2,1)="2","Necklace",IF(MID(E1139,LEN(E1139)-2,1)="3","Bracelet",IF(MID(E1139,LEN(E1139)-2,1)="4","Ring",IF(MID(E1139,LEN(E1139)-2,1)="5","Anklet","")))))</x:f>
        <x:v>Earring</x:v>
      </x:c>
      <x:c r="G1139" s="728">
        <x:v>1</x:v>
      </x:c>
      <x:c r="H1139" s="495" t="s">
        <x:v>10339</x:v>
      </x:c>
    </x:row>
    <x:row r="1140" spans="3:8">
      <x:c r="C1140" s="443" t="s">
        <x:v>9225</x:v>
      </x:c>
      <x:c r="D1140" s="276" t="s">
        <x:v>10339</x:v>
      </x:c>
      <x:c r="E1140" s="241" t="s">
        <x:v>9225</x:v>
      </x:c>
      <x:c r="F1140" s="240" t="s">
        <x:v>4007</x:v>
      </x:c>
      <x:c r="G1140" s="240">
        <x:v>1</x:v>
      </x:c>
      <x:c r="H1140" s="495" t="s">
        <x:v>10339</x:v>
      </x:c>
    </x:row>
    <x:row r="1141" spans="3:8">
      <x:c r="C1141" s="443" t="s">
        <x:v>6322</x:v>
      </x:c>
      <x:c r="D1141" s="276" t="s">
        <x:v>6487</x:v>
      </x:c>
      <x:c r="E1141" s="402" t="s">
        <x:v>6322</x:v>
      </x:c>
      <x:c r="F1141" s="403" t="str">
        <x:f>IF(MID(E1141,LEN(E1141)-2,1)="1","Earring",IF(MID(E1141,LEN(E1141)-2,1)="2","Necklace",IF(MID(E1141,LEN(E1141)-2,1)="3","Bracelet",IF(MID(E1141,LEN(E1141)-2,1)="4","Ring",IF(MID(E1141,LEN(E1141)-2,1)="5","Anklet","")))))</x:f>
        <x:v>Earring</x:v>
      </x:c>
      <x:c r="G1141" s="403">
        <x:v>1</x:v>
      </x:c>
      <x:c r="H1141" s="495" t="s">
        <x:v>6487</x:v>
      </x:c>
    </x:row>
    <x:row r="1142" spans="3:8">
      <x:c r="C1142" s="443" t="s">
        <x:v>5975</x:v>
      </x:c>
      <x:c r="D1142" s="276" t="s">
        <x:v>6487</x:v>
      </x:c>
      <x:c r="E1142" s="241" t="s">
        <x:v>5975</x:v>
      </x:c>
      <x:c r="F1142" s="240" t="str">
        <x:f>IF(MID(E1142,LEN(E1142)-2,1)="1","Earring",IF(MID(E1142,LEN(E1142)-2,1)="2","Necklace",IF(MID(E1142,LEN(E1142)-2,1)="3","Bracelet",IF(MID(E1142,LEN(E1142)-2,1)="4","Ring",IF(MID(E1142,LEN(E1142)-2,1)="5","Anklet","")))))</x:f>
        <x:v>Earring</x:v>
      </x:c>
      <x:c r="G1142" s="240">
        <x:v>1</x:v>
      </x:c>
      <x:c r="H1142" s="495" t="s">
        <x:v>6487</x:v>
      </x:c>
    </x:row>
    <x:row r="1143" spans="3:8">
      <x:c r="C1143" s="443" t="s">
        <x:v>4387</x:v>
      </x:c>
      <x:c r="D1143" s="276" t="s">
        <x:v>6487</x:v>
      </x:c>
      <x:c r="E1143" s="241" t="s">
        <x:v>4387</x:v>
      </x:c>
      <x:c r="F1143" s="240" t="str">
        <x:f>IF(MID(E1143,LEN(E1143)-2,1)="1","Earring",IF(MID(E1143,LEN(E1143)-2,1)="2","Necklace",IF(MID(E1143,LEN(E1143)-2,1)="3","Bracelet",IF(MID(E1143,LEN(E1143)-2,1)="4","Ring",IF(MID(E1143,LEN(E1143)-2,1)="5","Anklet","")))))</x:f>
        <x:v>Necklace</x:v>
      </x:c>
      <x:c r="G1143" s="240">
        <x:v>1</x:v>
      </x:c>
      <x:c r="H1143" s="495" t="s">
        <x:v>6487</x:v>
      </x:c>
    </x:row>
    <x:row r="1144" spans="5:9">
      <x:c r="E1144" s="727" t="s">
        <x:v>6237</x:v>
      </x:c>
      <x:c r="F1144" s="728" t="str">
        <x:f>IF(MID(E1144,LEN(E1144)-2,1)="1","Earring",IF(MID(E1144,LEN(E1144)-2,1)="2","Necklace",IF(MID(E1144,LEN(E1144)-2,1)="3","Bracelet",IF(MID(E1144,LEN(E1144)-2,1)="4","Ring",IF(MID(E1144,LEN(E1144)-2,1)="5","Anklet","")))))</x:f>
        <x:v>Earring</x:v>
      </x:c>
      <x:c r="G1144" s="728">
        <x:v>1</x:v>
      </x:c>
      <x:c r="H1144" s="495" t="s">
        <x:v>6487</x:v>
      </x:c>
      <x:c r="I1144" s="131" t="s">
        <x:v>10732</x:v>
      </x:c>
    </x:row>
    <x:row r="1145" spans="1:8">
      <x:c r="A1145" s="444">
        <x:v>46015</x:v>
      </x:c>
      <x:c r="B1145" s="276" t="s">
        <x:v>10352</x:v>
      </x:c>
      <x:c r="C1145" s="443" t="s">
        <x:v>4375</x:v>
      </x:c>
      <x:c r="D1145" s="276" t="s">
        <x:v>10339</x:v>
      </x:c>
      <x:c r="E1145" s="241" t="s">
        <x:v>4375</x:v>
      </x:c>
      <x:c r="F1145" s="240" t="str">
        <x:f>IF(MID(E1145,LEN(E1145)-2,1)="1","Earring",IF(MID(E1145,LEN(E1145)-2,1)="2","Necklace",IF(MID(E1145,LEN(E1145)-2,1)="3","Bracelet",IF(MID(E1145,LEN(E1145)-2,1)="4","Ring",IF(MID(E1145,LEN(E1145)-2,1)="5","Anklet","")))))</x:f>
        <x:v>Earring</x:v>
      </x:c>
      <x:c r="G1145" s="240">
        <x:v>1</x:v>
      </x:c>
      <x:c r="H1145" s="495" t="s">
        <x:v>10339</x:v>
      </x:c>
    </x:row>
    <x:row r="1146" spans="3:8">
      <x:c r="C1146" s="443" t="s">
        <x:v>8508</x:v>
      </x:c>
      <x:c r="D1146" s="276" t="s">
        <x:v>10339</x:v>
      </x:c>
      <x:c r="E1146" s="241" t="s">
        <x:v>8508</x:v>
      </x:c>
      <x:c r="F1146" s="240" t="str">
        <x:f>IF(MID(E1146,LEN(E1146)-2,1)="1","Earring",IF(MID(E1146,LEN(E1146)-2,1)="2","Necklace",IF(MID(E1146,LEN(E1146)-2,1)="3","Bracelet",IF(MID(E1146,LEN(E1146)-2,1)="4","Ring",IF(MID(E1146,LEN(E1146)-2,1)="5","Anklet","")))))</x:f>
        <x:v>Earring</x:v>
      </x:c>
      <x:c r="G1146" s="240">
        <x:v>1</x:v>
      </x:c>
      <x:c r="H1146" s="495" t="s">
        <x:v>10339</x:v>
      </x:c>
    </x:row>
    <x:row r="1147" spans="3:8">
      <x:c r="C1147" s="443" t="s">
        <x:v>9273</x:v>
      </x:c>
      <x:c r="D1147" s="276" t="s">
        <x:v>6487</x:v>
      </x:c>
      <x:c r="E1147" s="241" t="s">
        <x:v>9273</x:v>
      </x:c>
      <x:c r="F1147" s="240" t="str">
        <x:f>IF(MID(E1147,LEN(E1147)-2,1)="1","Earring",IF(MID(E1147,LEN(E1147)-2,1)="2","Necklace",IF(MID(E1147,LEN(E1147)-2,1)="3","Bracelet",IF(MID(E1147,LEN(E1147)-2,1)="4","Ring",IF(MID(E1147,LEN(E1147)-2,1)="5","Anklet","")))))</x:f>
        <x:v>Earring</x:v>
      </x:c>
      <x:c r="G1147" s="240">
        <x:v>1</x:v>
      </x:c>
      <x:c r="H1147" s="495" t="s">
        <x:v>6487</x:v>
      </x:c>
    </x:row>
    <x:row r="1148" spans="3:8">
      <x:c r="C1148" s="443" t="s">
        <x:v>5923</x:v>
      </x:c>
      <x:c r="D1148" s="276" t="s">
        <x:v>10339</x:v>
      </x:c>
      <x:c r="E1148" s="241" t="s">
        <x:v>5923</x:v>
      </x:c>
      <x:c r="F1148" s="240" t="str">
        <x:f>IF(MID(E1148,LEN(E1148)-2,1)="1","Earring",IF(MID(E1148,LEN(E1148)-2,1)="2","Necklace",IF(MID(E1148,LEN(E1148)-2,1)="3","Bracelet",IF(MID(E1148,LEN(E1148)-2,1)="4","Ring",IF(MID(E1148,LEN(E1148)-2,1)="5","Anklet","")))))</x:f>
        <x:v>Earring</x:v>
      </x:c>
      <x:c r="G1148" s="240">
        <x:v>1</x:v>
      </x:c>
      <x:c r="H1148" s="495" t="s">
        <x:v>10339</x:v>
      </x:c>
    </x:row>
    <x:row r="1149" spans="3:8">
      <x:c r="C1149" s="443" t="s">
        <x:v>11356</x:v>
      </x:c>
      <x:c r="D1149" s="276" t="s">
        <x:v>10339</x:v>
      </x:c>
      <x:c r="E1149" s="507" t="s">
        <x:v>11356</x:v>
      </x:c>
      <x:c r="F1149" s="508" t="str">
        <x:f>IF(MID(E1149,LEN(E1149)-2,1)="1","Earring",IF(MID(E1149,LEN(E1149)-2,1)="2","Necklace",IF(MID(E1149,LEN(E1149)-2,1)="3","Bracelet",IF(MID(E1149,LEN(E1149)-2,1)="4","Ring",IF(MID(E1149,LEN(E1149)-2,1)="5","Anklet","")))))</x:f>
        <x:v>Bracelet</x:v>
      </x:c>
      <x:c r="G1149" s="508">
        <x:v>1</x:v>
      </x:c>
      <x:c r="H1149" s="495" t="s">
        <x:v>10339</x:v>
      </x:c>
    </x:row>
    <x:row r="1150" spans="3:8">
      <x:c r="C1150" s="443" t="s">
        <x:v>9075</x:v>
      </x:c>
      <x:c r="D1150" s="276" t="s">
        <x:v>6487</x:v>
      </x:c>
      <x:c r="E1150" s="241" t="s">
        <x:v>9075</x:v>
      </x:c>
      <x:c r="F1150" s="240" t="str">
        <x:f>IF(MID(E1150,LEN(E1150)-2,1)="1","Earring",IF(MID(E1150,LEN(E1150)-2,1)="2","Necklace",IF(MID(E1150,LEN(E1150)-2,1)="3","Bracelet",IF(MID(E1150,LEN(E1150)-2,1)="4","Ring",IF(MID(E1150,LEN(E1150)-2,1)="5","Anklet","")))))</x:f>
        <x:v>Bracelet</x:v>
      </x:c>
      <x:c r="G1150" s="240">
        <x:v>1</x:v>
      </x:c>
      <x:c r="H1150" s="495" t="s">
        <x:v>6487</x:v>
      </x:c>
    </x:row>
    <x:row r="1151" spans="3:8">
      <x:c r="C1151" s="443" t="s">
        <x:v>4387</x:v>
      </x:c>
      <x:c r="D1151" s="276" t="s">
        <x:v>10339</x:v>
      </x:c>
      <x:c r="E1151" s="241" t="s">
        <x:v>4387</x:v>
      </x:c>
      <x:c r="F1151" s="240" t="str">
        <x:f>IF(MID(E1151,LEN(E1151)-2,1)="1","Earring",IF(MID(E1151,LEN(E1151)-2,1)="2","Necklace",IF(MID(E1151,LEN(E1151)-2,1)="3","Bracelet",IF(MID(E1151,LEN(E1151)-2,1)="4","Ring",IF(MID(E1151,LEN(E1151)-2,1)="5","Anklet","")))))</x:f>
        <x:v>Necklace</x:v>
      </x:c>
      <x:c r="G1151" s="240">
        <x:v>1</x:v>
      </x:c>
      <x:c r="H1151" s="495" t="s">
        <x:v>10339</x:v>
      </x:c>
    </x:row>
    <x:row r="1152" spans="3:8">
      <x:c r="C1152" s="443" t="s">
        <x:v>5556</x:v>
      </x:c>
      <x:c r="D1152" s="276" t="s">
        <x:v>10339</x:v>
      </x:c>
      <x:c r="E1152" s="241" t="s">
        <x:v>5556</x:v>
      </x:c>
      <x:c r="F1152" s="240" t="str">
        <x:f>IF(MID(E1152,LEN(E1152)-2,1)="1","Earring",IF(MID(E1152,LEN(E1152)-2,1)="2","Necklace",IF(MID(E1152,LEN(E1152)-2,1)="3","Bracelet",IF(MID(E1152,LEN(E1152)-2,1)="4","Ring",IF(MID(E1152,LEN(E1152)-2,1)="5","Anklet","")))))</x:f>
        <x:v>Necklace</x:v>
      </x:c>
      <x:c r="G1152" s="240">
        <x:v>1</x:v>
      </x:c>
      <x:c r="H1152" s="495" t="s">
        <x:v>10339</x:v>
      </x:c>
    </x:row>
    <x:row r="1153" spans="3:8">
      <x:c r="C1153" s="443" t="s">
        <x:v>6081</x:v>
      </x:c>
      <x:c r="D1153" s="276" t="s">
        <x:v>6487</x:v>
      </x:c>
      <x:c r="E1153" s="366" t="s">
        <x:v>6081</x:v>
      </x:c>
      <x:c r="F1153" s="801" t="s">
        <x:v>6135</x:v>
      </x:c>
      <x:c r="G1153" s="367">
        <x:v>1</x:v>
      </x:c>
      <x:c r="H1153" s="495" t="s">
        <x:v>6487</x:v>
      </x:c>
    </x:row>
    <x:row r="1154" spans="3:8">
      <x:c r="C1154" s="443" t="s">
        <x:v>4430</x:v>
      </x:c>
      <x:c r="D1154" s="276" t="s">
        <x:v>6487</x:v>
      </x:c>
      <x:c r="E1154" s="366" t="s">
        <x:v>4430</x:v>
      </x:c>
      <x:c r="F1154" s="367" t="str">
        <x:f>IF(MID(E1154,LEN(E1154)-2,1)="1","Earring",IF(MID(E1154,LEN(E1154)-2,1)="2","Necklace",IF(MID(E1154,LEN(E1154)-2,1)="3","Bracelet",IF(MID(E1154,LEN(E1154)-2,1)="4","Ring",IF(MID(E1154,LEN(E1154)-2,1)="5","Anklet","")))))</x:f>
        <x:v>Necklace</x:v>
      </x:c>
      <x:c r="G1154" s="367">
        <x:v>1</x:v>
      </x:c>
      <x:c r="H1154" s="495" t="s">
        <x:v>6487</x:v>
      </x:c>
    </x:row>
    <x:row r="1155" spans="3:8">
      <x:c r="C1155" s="443" t="s">
        <x:v>4417</x:v>
      </x:c>
      <x:c r="D1155" s="276" t="s">
        <x:v>6487</x:v>
      </x:c>
      <x:c r="E1155" s="402" t="s">
        <x:v>4417</x:v>
      </x:c>
      <x:c r="F1155" s="403" t="str">
        <x:f>IF(MID(E1155,LEN(E1155)-2,1)="1","Earring",IF(MID(E1155,LEN(E1155)-2,1)="2","Necklace",IF(MID(E1155,LEN(E1155)-2,1)="3","Bracelet",IF(MID(E1155,LEN(E1155)-2,1)="4","Ring",IF(MID(E1155,LEN(E1155)-2,1)="5","Anklet","")))))</x:f>
        <x:v>Earring</x:v>
      </x:c>
      <x:c r="G1155" s="403">
        <x:v>1</x:v>
      </x:c>
      <x:c r="H1155" s="495" t="s">
        <x:v>6487</x:v>
      </x:c>
    </x:row>
    <x:row r="1156" spans="3:8">
      <x:c r="C1156" s="443" t="s">
        <x:v>9065</x:v>
      </x:c>
      <x:c r="D1156" s="276" t="s">
        <x:v>10339</x:v>
      </x:c>
      <x:c r="E1156" s="241" t="s">
        <x:v>9065</x:v>
      </x:c>
      <x:c r="F1156" s="240" t="str">
        <x:f>IF(MID(E1156,LEN(E1156)-2,1)="1","Earring",IF(MID(E1156,LEN(E1156)-2,1)="2","Necklace",IF(MID(E1156,LEN(E1156)-2,1)="3","Bracelet",IF(MID(E1156,LEN(E1156)-2,1)="4","Ring",IF(MID(E1156,LEN(E1156)-2,1)="5","Anklet","")))))</x:f>
        <x:v>Ring</x:v>
      </x:c>
      <x:c r="G1156" s="240">
        <x:v>1</x:v>
      </x:c>
      <x:c r="H1156" s="495" t="s">
        <x:v>10339</x:v>
      </x:c>
    </x:row>
    <x:row r="1157" spans="3:8">
      <x:c r="C1157" s="443" t="s">
        <x:v>8492</x:v>
      </x:c>
      <x:c r="D1157" s="276" t="s">
        <x:v>10339</x:v>
      </x:c>
      <x:c r="E1157" s="752" t="s">
        <x:v>8492</x:v>
      </x:c>
      <x:c r="F1157" s="753" t="str">
        <x:f>IF(MID(E1157,LEN(E1157)-2,1)="1","Earring",IF(MID(E1157,LEN(E1157)-2,1)="2","Necklace",IF(MID(E1157,LEN(E1157)-2,1)="3","Bracelet",IF(MID(E1157,LEN(E1157)-2,1)="4","Ring",IF(MID(E1157,LEN(E1157)-2,1)="5","Anklet","")))))</x:f>
        <x:v>Ring</x:v>
      </x:c>
      <x:c r="G1157" s="753">
        <x:v>1</x:v>
      </x:c>
      <x:c r="H1157" s="495" t="s">
        <x:v>10339</x:v>
      </x:c>
    </x:row>
    <x:row r="1158" spans="1:8">
      <x:c r="A1158" s="444">
        <x:v>46016</x:v>
      </x:c>
      <x:c r="B1158" s="276" t="s">
        <x:v>10335</x:v>
      </x:c>
      <x:c r="C1158" s="443" t="s">
        <x:v>7913</x:v>
      </x:c>
      <x:c r="D1158" s="276" t="s">
        <x:v>10339</x:v>
      </x:c>
      <x:c r="E1158" s="402" t="s">
        <x:v>7913</x:v>
      </x:c>
      <x:c r="F1158" s="403" t="s">
        <x:v>4007</x:v>
      </x:c>
      <x:c r="G1158" s="403">
        <x:v>1</x:v>
      </x:c>
      <x:c r="H1158" s="495" t="s">
        <x:v>10339</x:v>
      </x:c>
    </x:row>
    <x:row r="1159" spans="3:8">
      <x:c r="C1159" s="443" t="s">
        <x:v>9098</x:v>
      </x:c>
      <x:c r="D1159" s="276" t="s">
        <x:v>6487</x:v>
      </x:c>
      <x:c r="E1159" s="241" t="s">
        <x:v>9098</x:v>
      </x:c>
      <x:c r="F1159" s="240" t="str">
        <x:f>IF(MID(E1159,LEN(E1159)-2,1)="1","Earring",IF(MID(E1159,LEN(E1159)-2,1)="2","Necklace",IF(MID(E1159,LEN(E1159)-2,1)="3","Bracelet",IF(MID(E1159,LEN(E1159)-2,1)="4","Ring",IF(MID(E1159,LEN(E1159)-2,1)="5","Anklet","")))))</x:f>
        <x:v>Ring</x:v>
      </x:c>
      <x:c r="G1159" s="240">
        <x:v>1</x:v>
      </x:c>
      <x:c r="H1159" s="495" t="s">
        <x:v>6487</x:v>
      </x:c>
    </x:row>
    <x:row r="1160" spans="3:8">
      <x:c r="C1160" s="443" t="s">
        <x:v>8477</x:v>
      </x:c>
      <x:c r="D1160" s="276" t="s">
        <x:v>10339</x:v>
      </x:c>
      <x:c r="E1160" s="802" t="s">
        <x:v>8477</x:v>
      </x:c>
      <x:c r="F1160" s="803" t="str">
        <x:f>IF(MID(E1160,LEN(E1160)-2,1)="1","Earring",IF(MID(E1160,LEN(E1160)-2,1)="2","Necklace",IF(MID(E1160,LEN(E1160)-2,1)="3","Bracelet",IF(MID(E1160,LEN(E1160)-2,1)="4","Ring",IF(MID(E1160,LEN(E1160)-2,1)="5","Anklet","")))))</x:f>
        <x:v>Earring</x:v>
      </x:c>
      <x:c r="G1160" s="803">
        <x:v>1</x:v>
      </x:c>
      <x:c r="H1160" s="495" t="s">
        <x:v>10339</x:v>
      </x:c>
    </x:row>
    <x:row r="1161" spans="3:8">
      <x:c r="C1161" s="443" t="s">
        <x:v>4508</x:v>
      </x:c>
      <x:c r="D1161" s="276" t="s">
        <x:v>10339</x:v>
      </x:c>
      <x:c r="E1161" s="241" t="s">
        <x:v>4508</x:v>
      </x:c>
      <x:c r="F1161" s="240" t="str">
        <x:f>IF(MID(E1161,LEN(E1161)-2,1)="1","Earring",IF(MID(E1161,LEN(E1161)-2,1)="2","Necklace",IF(MID(E1161,LEN(E1161)-2,1)="3","Bracelet",IF(MID(E1161,LEN(E1161)-2,1)="4","Ring",IF(MID(E1161,LEN(E1161)-2,1)="5","Anklet","")))))</x:f>
        <x:v>Ring</x:v>
      </x:c>
      <x:c r="G1161" s="240">
        <x:v>1</x:v>
      </x:c>
      <x:c r="H1161" s="495" t="s">
        <x:v>10339</x:v>
      </x:c>
    </x:row>
    <x:row r="1162" spans="3:8">
      <x:c r="C1162" s="443" t="s">
        <x:v>9168</x:v>
      </x:c>
      <x:c r="D1162" s="276" t="s">
        <x:v>6487</x:v>
      </x:c>
      <x:c r="E1162" s="408" t="s">
        <x:v>9168</x:v>
      </x:c>
      <x:c r="F1162" s="409" t="str">
        <x:f>IF(MID(E1162,LEN(E1162)-2,1)="1","Earring",IF(MID(E1162,LEN(E1162)-2,1)="2","Necklace",IF(MID(E1162,LEN(E1162)-2,1)="3","Bracelet",IF(MID(E1162,LEN(E1162)-2,1)="4","Ring",IF(MID(E1162,LEN(E1162)-2,1)="5","Anklet","")))))</x:f>
        <x:v>Bracelet</x:v>
      </x:c>
      <x:c r="G1162" s="409">
        <x:v>1</x:v>
      </x:c>
      <x:c r="H1162" s="495" t="s">
        <x:v>6487</x:v>
      </x:c>
    </x:row>
    <x:row r="1163" spans="3:8">
      <x:c r="C1163" s="443" t="s">
        <x:v>1958</x:v>
      </x:c>
      <x:c r="D1163" s="276" t="s">
        <x:v>10339</x:v>
      </x:c>
      <x:c r="E1163" s="241" t="s">
        <x:v>1958</x:v>
      </x:c>
      <x:c r="F1163" s="240" t="str">
        <x:f>IF(MID(E1163,LEN(E1163)-2,1)="1","Earring",IF(MID(E1163,LEN(E1163)-2,1)="2","Necklace",IF(MID(E1163,LEN(E1163)-2,1)="3","Bracelet",IF(MID(E1163,LEN(E1163)-2,1)="4","Ring",IF(MID(E1163,LEN(E1163)-2,1)="5","Anklet","")))))</x:f>
        <x:v>Ring</x:v>
      </x:c>
      <x:c r="G1163" s="240">
        <x:v>1</x:v>
      </x:c>
      <x:c r="H1163" s="495" t="s">
        <x:v>10339</x:v>
      </x:c>
    </x:row>
    <x:row r="1164" spans="3:8">
      <x:c r="C1164" s="443" t="s">
        <x:v>5782</x:v>
      </x:c>
      <x:c r="D1164" s="276" t="s">
        <x:v>10339</x:v>
      </x:c>
      <x:c r="E1164" s="402" t="s">
        <x:v>5782</x:v>
      </x:c>
      <x:c r="F1164" s="403" t="str">
        <x:f>IF(MID(E1164,LEN(E1164)-2,1)="1","Earring",IF(MID(E1164,LEN(E1164)-2,1)="2","Necklace",IF(MID(E1164,LEN(E1164)-2,1)="3","Bracelet",IF(MID(E1164,LEN(E1164)-2,1)="4","Ring",IF(MID(E1164,LEN(E1164)-2,1)="5","Anklet","")))))</x:f>
        <x:v>Bracelet</x:v>
      </x:c>
      <x:c r="G1164" s="403">
        <x:v>1</x:v>
      </x:c>
      <x:c r="H1164" s="495" t="s">
        <x:v>10339</x:v>
      </x:c>
    </x:row>
    <x:row r="1165" spans="3:8">
      <x:c r="C1165" s="443" t="s">
        <x:v>11480</x:v>
      </x:c>
      <x:c r="D1165" s="276" t="s">
        <x:v>10339</x:v>
      </x:c>
      <x:c r="E1165" s="641" t="s">
        <x:v>11480</x:v>
      </x:c>
      <x:c r="F1165" s="642" t="s">
        <x:v>4007</x:v>
      </x:c>
      <x:c r="G1165" s="642">
        <x:v>1</x:v>
      </x:c>
      <x:c r="H1165" s="495" t="s">
        <x:v>10339</x:v>
      </x:c>
    </x:row>
    <x:row r="1166" spans="3:8">
      <x:c r="C1166" s="443" t="s">
        <x:v>6048</x:v>
      </x:c>
      <x:c r="D1166" s="276" t="s">
        <x:v>6487</x:v>
      </x:c>
      <x:c r="E1166" s="241" t="s">
        <x:v>6048</x:v>
      </x:c>
      <x:c r="F1166" s="240" t="str">
        <x:f>IF(MID(E1166,LEN(E1166)-2,1)="1","Earring",IF(MID(E1166,LEN(E1166)-2,1)="2","Necklace",IF(MID(E1166,LEN(E1166)-2,1)="3","Bracelet",IF(MID(E1166,LEN(E1166)-2,1)="4","Ring",IF(MID(E1166,LEN(E1166)-2,1)="5","Anklet","")))))</x:f>
        <x:v>Ring</x:v>
      </x:c>
      <x:c r="G1166" s="240">
        <x:v>1</x:v>
      </x:c>
      <x:c r="H1166" s="495" t="s">
        <x:v>6487</x:v>
      </x:c>
    </x:row>
    <x:row r="1167" spans="3:8">
      <x:c r="C1167" s="443" t="s">
        <x:v>6020</x:v>
      </x:c>
      <x:c r="D1167" s="276" t="s">
        <x:v>6487</x:v>
      </x:c>
      <x:c r="E1167" s="241" t="s">
        <x:v>6020</x:v>
      </x:c>
      <x:c r="F1167" s="240" t="str">
        <x:f>IF(MID(E1167,LEN(E1167)-2,1)="1","Earring",IF(MID(E1167,LEN(E1167)-2,1)="2","Necklace",IF(MID(E1167,LEN(E1167)-2,1)="3","Bracelet",IF(MID(E1167,LEN(E1167)-2,1)="4","Ring",IF(MID(E1167,LEN(E1167)-2,1)="5","Anklet","")))))</x:f>
        <x:v>Ring</x:v>
      </x:c>
      <x:c r="G1167" s="240">
        <x:v>1</x:v>
      </x:c>
      <x:c r="H1167" s="495" t="s">
        <x:v>6487</x:v>
      </x:c>
    </x:row>
    <x:row r="1168" spans="3:8">
      <x:c r="C1168" s="443" t="s">
        <x:v>5995</x:v>
      </x:c>
      <x:c r="D1168" s="276" t="s">
        <x:v>10339</x:v>
      </x:c>
      <x:c r="E1168" s="241" t="s">
        <x:v>5995</x:v>
      </x:c>
      <x:c r="F1168" s="240" t="str">
        <x:f>IF(MID(E1168,LEN(E1168)-2,1)="1","Earring",IF(MID(E1168,LEN(E1168)-2,1)="2","Necklace",IF(MID(E1168,LEN(E1168)-2,1)="3","Bracelet",IF(MID(E1168,LEN(E1168)-2,1)="4","Ring",IF(MID(E1168,LEN(E1168)-2,1)="5","Anklet","")))))</x:f>
        <x:v>Earring</x:v>
      </x:c>
      <x:c r="G1168" s="240">
        <x:v>1</x:v>
      </x:c>
      <x:c r="H1168" s="495" t="s">
        <x:v>10339</x:v>
      </x:c>
    </x:row>
    <x:row r="1169" spans="1:8">
      <x:c r="A1169" s="444">
        <x:v>46017</x:v>
      </x:c>
      <x:c r="B1169" s="276" t="s">
        <x:v>10292</x:v>
      </x:c>
      <x:c r="C1169" s="443" t="s">
        <x:v>6036</x:v>
      </x:c>
      <x:c r="D1169" s="276" t="s">
        <x:v>10339</x:v>
      </x:c>
      <x:c r="E1169" s="241" t="s">
        <x:v>6036</x:v>
      </x:c>
      <x:c r="F1169" s="240" t="str">
        <x:f>IF(MID(E1169,LEN(E1169)-2,1)="1","Earring",IF(MID(E1169,LEN(E1169)-2,1)="2","Necklace",IF(MID(E1169,LEN(E1169)-2,1)="3","Bracelet",IF(MID(E1169,LEN(E1169)-2,1)="4","Ring",IF(MID(E1169,LEN(E1169)-2,1)="5","Anklet","")))))</x:f>
        <x:v>Bracelet</x:v>
      </x:c>
      <x:c r="G1169" s="240">
        <x:v>1</x:v>
      </x:c>
      <x:c r="H1169" s="495" t="s">
        <x:v>10339</x:v>
      </x:c>
    </x:row>
    <x:row r="1170" spans="3:8">
      <x:c r="C1170" s="443" t="s">
        <x:v>5981</x:v>
      </x:c>
      <x:c r="D1170" s="276" t="s">
        <x:v>6487</x:v>
      </x:c>
      <x:c r="E1170" s="241" t="s">
        <x:v>5981</x:v>
      </x:c>
      <x:c r="F1170" s="240" t="str">
        <x:f>IF(MID(E1170,LEN(E1170)-2,1)="1","Earring",IF(MID(E1170,LEN(E1170)-2,1)="2","Necklace",IF(MID(E1170,LEN(E1170)-2,1)="3","Bracelet",IF(MID(E1170,LEN(E1170)-2,1)="4","Ring",IF(MID(E1170,LEN(E1170)-2,1)="5","Anklet","")))))</x:f>
        <x:v>Earring</x:v>
      </x:c>
      <x:c r="G1170" s="240">
        <x:v>1</x:v>
      </x:c>
      <x:c r="H1170" s="495" t="s">
        <x:v>6487</x:v>
      </x:c>
    </x:row>
    <x:row r="1171" spans="3:8">
      <x:c r="C1171" s="443" t="s">
        <x:v>6319</x:v>
      </x:c>
      <x:c r="D1171" s="276" t="s">
        <x:v>10339</x:v>
      </x:c>
      <x:c r="E1171" s="241" t="s">
        <x:v>6319</x:v>
      </x:c>
      <x:c r="F1171" s="240" t="str">
        <x:f>IF(MID(E1171,LEN(E1171)-2,1)="1","Earring",IF(MID(E1171,LEN(E1171)-2,1)="2","Necklace",IF(MID(E1171,LEN(E1171)-2,1)="3","Bracelet",IF(MID(E1171,LEN(E1171)-2,1)="4","Ring",IF(MID(E1171,LEN(E1171)-2,1)="5","Anklet","")))))</x:f>
        <x:v>Necklace</x:v>
      </x:c>
      <x:c r="G1171" s="240">
        <x:v>1</x:v>
      </x:c>
      <x:c r="H1171" s="495" t="s">
        <x:v>10339</x:v>
      </x:c>
    </x:row>
    <x:row r="1172" spans="3:8">
      <x:c r="C1172" s="443" t="s">
        <x:v>6272</x:v>
      </x:c>
      <x:c r="D1172" s="276" t="s">
        <x:v>10339</x:v>
      </x:c>
      <x:c r="E1172" s="804" t="s">
        <x:v>6272</x:v>
      </x:c>
      <x:c r="F1172" s="805" t="str">
        <x:f>IF(MID(E1172,LEN(E1172)-2,1)="1","Earring",IF(MID(E1172,LEN(E1172)-2,1)="2","Necklace",IF(MID(E1172,LEN(E1172)-2,1)="3","Bracelet",IF(MID(E1172,LEN(E1172)-2,1)="4","Ring",IF(MID(E1172,LEN(E1172)-2,1)="5","Anklet","")))))</x:f>
        <x:v>Necklace</x:v>
      </x:c>
      <x:c r="G1172" s="805">
        <x:v>1</x:v>
      </x:c>
      <x:c r="H1172" s="495" t="s">
        <x:v>10339</x:v>
      </x:c>
    </x:row>
    <x:row r="1173" spans="3:8">
      <x:c r="C1173" s="443" t="s">
        <x:v>8992</x:v>
      </x:c>
      <x:c r="D1173" s="276" t="s">
        <x:v>6487</x:v>
      </x:c>
      <x:c r="E1173" s="241" t="s">
        <x:v>8992</x:v>
      </x:c>
      <x:c r="F1173" s="240" t="str">
        <x:f>IF(MID(E1173,LEN(E1173)-2,1)="1","Earring",IF(MID(E1173,LEN(E1173)-2,1)="2","Necklace",IF(MID(E1173,LEN(E1173)-2,1)="3","Bracelet",IF(MID(E1173,LEN(E1173)-2,1)="4","Ring",IF(MID(E1173,LEN(E1173)-2,1)="5","Anklet","")))))</x:f>
        <x:v>Earring</x:v>
      </x:c>
      <x:c r="G1173" s="240">
        <x:v>2</x:v>
      </x:c>
      <x:c r="H1173" s="495" t="s">
        <x:v>6487</x:v>
      </x:c>
    </x:row>
    <x:row r="1174" spans="3:8">
      <x:c r="C1174" s="443" t="s">
        <x:v>12478</x:v>
      </x:c>
      <x:c r="D1174" s="276" t="s">
        <x:v>10339</x:v>
      </x:c>
      <x:c r="E1174" s="241" t="s">
        <x:v>12478</x:v>
      </x:c>
      <x:c r="F1174" s="240" t="str">
        <x:f>IF(MID(E1174,LEN(E1174)-2,1)="1","Earring",IF(MID(E1174,LEN(E1174)-2,1)="2","Necklace",IF(MID(E1174,LEN(E1174)-2,1)="3","Bracelet",IF(MID(E1174,LEN(E1174)-2,1)="4","Ring",IF(MID(E1174,LEN(E1174)-2,1)="5","Anklet","")))))</x:f>
        <x:v>Earring</x:v>
      </x:c>
      <x:c r="G1174" s="240">
        <x:v>1</x:v>
      </x:c>
      <x:c r="H1174" s="495" t="s">
        <x:v>10339</x:v>
      </x:c>
    </x:row>
    <x:row r="1175" spans="3:8">
      <x:c r="C1175" s="443" t="s">
        <x:v>9297</x:v>
      </x:c>
      <x:c r="D1175" s="276" t="s">
        <x:v>6487</x:v>
      </x:c>
      <x:c r="E1175" s="280" t="s">
        <x:v>9297</x:v>
      </x:c>
      <x:c r="F1175" s="281" t="str">
        <x:f>IF(MID(E1175,LEN(E1175)-2,1)="1","Earring",IF(MID(E1175,LEN(E1175)-2,1)="2","Necklace",IF(MID(E1175,LEN(E1175)-2,1)="3","Bracelet",IF(MID(E1175,LEN(E1175)-2,1)="4","Ring",IF(MID(E1175,LEN(E1175)-2,1)="5","Anklet","")))))</x:f>
        <x:v>Earring</x:v>
      </x:c>
      <x:c r="G1175" s="281">
        <x:v>1</x:v>
      </x:c>
      <x:c r="H1175" s="495" t="s">
        <x:v>6487</x:v>
      </x:c>
    </x:row>
    <x:row r="1176" spans="3:8">
      <x:c r="C1176" s="443" t="s">
        <x:v>6040</x:v>
      </x:c>
      <x:c r="D1176" s="276" t="s">
        <x:v>10339</x:v>
      </x:c>
      <x:c r="E1176" s="241" t="s">
        <x:v>6040</x:v>
      </x:c>
      <x:c r="F1176" s="240" t="str">
        <x:f>IF(MID(E1176,LEN(E1176)-2,1)="1","Earring",IF(MID(E1176,LEN(E1176)-2,1)="2","Necklace",IF(MID(E1176,LEN(E1176)-2,1)="3","Bracelet",IF(MID(E1176,LEN(E1176)-2,1)="4","Ring",IF(MID(E1176,LEN(E1176)-2,1)="5","Anklet","")))))</x:f>
        <x:v>Earring</x:v>
      </x:c>
      <x:c r="G1176" s="240">
        <x:v>1</x:v>
      </x:c>
      <x:c r="H1176" s="495" t="s">
        <x:v>10339</x:v>
      </x:c>
    </x:row>
    <x:row r="1177" spans="3:8">
      <x:c r="C1177" s="443" t="s">
        <x:v>6294</x:v>
      </x:c>
      <x:c r="D1177" s="276" t="s">
        <x:v>10339</x:v>
      </x:c>
      <x:c r="E1177" s="804" t="s">
        <x:v>6294</x:v>
      </x:c>
      <x:c r="F1177" s="805" t="str">
        <x:f>IF(MID(E1177,LEN(E1177)-2,1)="1","Earring",IF(MID(E1177,LEN(E1177)-2,1)="2","Necklace",IF(MID(E1177,LEN(E1177)-2,1)="3","Bracelet",IF(MID(E1177,LEN(E1177)-2,1)="4","Ring",IF(MID(E1177,LEN(E1177)-2,1)="5","Anklet","")))))</x:f>
        <x:v>Earring</x:v>
      </x:c>
      <x:c r="G1177" s="805">
        <x:v>1</x:v>
      </x:c>
      <x:c r="H1177" s="495" t="s">
        <x:v>10339</x:v>
      </x:c>
    </x:row>
    <x:row r="1178" spans="3:8">
      <x:c r="C1178" s="443" t="s">
        <x:v>8351</x:v>
      </x:c>
      <x:c r="D1178" s="276" t="s">
        <x:v>10339</x:v>
      </x:c>
      <x:c r="E1178" s="591" t="s">
        <x:v>8351</x:v>
      </x:c>
      <x:c r="F1178" s="592" t="str">
        <x:f>IF(MID(E1178,LEN(E1178)-2,1)="1","Earring",IF(MID(E1178,LEN(E1178)-2,1)="2","Necklace",IF(MID(E1178,LEN(E1178)-2,1)="3","Bracelet",IF(MID(E1178,LEN(E1178)-2,1)="4","Ring",IF(MID(E1178,LEN(E1178)-2,1)="5","Anklet","")))))</x:f>
        <x:v>Earring</x:v>
      </x:c>
      <x:c r="G1178" s="592">
        <x:v>1</x:v>
      </x:c>
      <x:c r="H1178" s="495" t="s">
        <x:v>10339</x:v>
      </x:c>
    </x:row>
    <x:row r="1179" spans="3:8">
      <x:c r="C1179" s="443" t="s">
        <x:v>8083</x:v>
      </x:c>
      <x:c r="D1179" s="276" t="s">
        <x:v>10339</x:v>
      </x:c>
      <x:c r="E1179" s="320" t="s">
        <x:v>8083</x:v>
      </x:c>
      <x:c r="F1179" s="321" t="str">
        <x:f>IF(MID(E1179,LEN(E1179)-2,1)="1","Earring",IF(MID(E1179,LEN(E1179)-2,1)="2","Necklace",IF(MID(E1179,LEN(E1179)-2,1)="3","Bracelet",IF(MID(E1179,LEN(E1179)-2,1)="4","Ring",IF(MID(E1179,LEN(E1179)-2,1)="5","Anklet","")))))</x:f>
        <x:v>Necklace</x:v>
      </x:c>
      <x:c r="G1179" s="321">
        <x:v>1</x:v>
      </x:c>
      <x:c r="H1179" s="495" t="s">
        <x:v>10339</x:v>
      </x:c>
    </x:row>
    <x:row r="1180" spans="5:9">
      <x:c r="E1180" s="342" t="s">
        <x:v>7908</x:v>
      </x:c>
      <x:c r="F1180" s="343" t="str">
        <x:f>IF(MID(E1180,LEN(E1180)-2,1)="1","Earring",IF(MID(E1180,LEN(E1180)-2,1)="2","Necklace",IF(MID(E1180,LEN(E1180)-2,1)="3","Bracelet",IF(MID(E1180,LEN(E1180)-2,1)="4","Ring",IF(MID(E1180,LEN(E1180)-2,1)="5","Anklet","")))))</x:f>
        <x:v>Earring</x:v>
      </x:c>
      <x:c r="G1180" s="343">
        <x:v>1</x:v>
      </x:c>
      <x:c r="H1180" s="495" t="s">
        <x:v>6487</x:v>
      </x:c>
      <x:c r="I1180" s="808" t="s">
        <x:v>10714</x:v>
      </x:c>
    </x:row>
    <x:row r="1181" spans="5:9">
      <x:c r="E1181" s="241" t="s">
        <x:v>4525</x:v>
      </x:c>
      <x:c r="F1181" s="240" t="str">
        <x:f>IF(MID(E1181,LEN(E1181)-2,1)="1","Earring",IF(MID(E1181,LEN(E1181)-2,1)="2","Necklace",IF(MID(E1181,LEN(E1181)-2,1)="3","Bracelet",IF(MID(E1181,LEN(E1181)-2,1)="4","Ring",IF(MID(E1181,LEN(E1181)-2,1)="5","Anklet","")))))</x:f>
        <x:v>Ring</x:v>
      </x:c>
      <x:c r="G1181" s="240">
        <x:v>1</x:v>
      </x:c>
      <x:c r="H1181" s="495" t="s">
        <x:v>6487</x:v>
      </x:c>
      <x:c r="I1181" s="808" t="s">
        <x:v>12129</x:v>
      </x:c>
    </x:row>
    <x:row r="1182" spans="5:9">
      <x:c r="E1182" s="402" t="s">
        <x:v>6012</x:v>
      </x:c>
      <x:c r="F1182" s="403" t="str">
        <x:f>IF(MID(E1182,LEN(E1182)-2,1)="1","Earring",IF(MID(E1182,LEN(E1182)-2,1)="2","Necklace",IF(MID(E1182,LEN(E1182)-2,1)="3","Bracelet",IF(MID(E1182,LEN(E1182)-2,1)="4","Ring",IF(MID(E1182,LEN(E1182)-2,1)="5","Anklet","")))))</x:f>
        <x:v>Earring</x:v>
      </x:c>
      <x:c r="G1182" s="403">
        <x:v>1</x:v>
      </x:c>
      <x:c r="H1182" s="495" t="s">
        <x:v>6487</x:v>
      </x:c>
      <x:c r="I1182" s="808" t="s">
        <x:v>10643</x:v>
      </x:c>
    </x:row>
    <x:row r="1183" spans="5:9">
      <x:c r="E1183" s="241" t="s">
        <x:v>5829</x:v>
      </x:c>
      <x:c r="F1183" s="240" t="str">
        <x:f>IF(MID(E1183,LEN(E1183)-2,1)="1","Earring",IF(MID(E1183,LEN(E1183)-2,1)="2","Necklace",IF(MID(E1183,LEN(E1183)-2,1)="3","Bracelet",IF(MID(E1183,LEN(E1183)-2,1)="4","Ring",IF(MID(E1183,LEN(E1183)-2,1)="5","Anklet","")))))</x:f>
        <x:v>Necklace</x:v>
      </x:c>
      <x:c r="G1183" s="240">
        <x:v>1</x:v>
      </x:c>
      <x:c r="H1183" s="495" t="s">
        <x:v>6487</x:v>
      </x:c>
      <x:c r="I1183" s="808" t="s">
        <x:v>12087</x:v>
      </x:c>
    </x:row>
    <x:row r="1184" spans="1:8">
      <x:c r="A1184" s="444">
        <x:v>46018</x:v>
      </x:c>
      <x:c r="B1184" s="276" t="s">
        <x:v>10312</x:v>
      </x:c>
      <x:c r="C1184" s="443" t="s">
        <x:v>11510</x:v>
      </x:c>
      <x:c r="D1184" s="276" t="s">
        <x:v>10339</x:v>
      </x:c>
      <x:c r="E1184" s="241" t="s">
        <x:v>11510</x:v>
      </x:c>
      <x:c r="F1184" s="240" t="str">
        <x:f>IF(MID(E1184,LEN(E1184)-2,1)="1","Earring",IF(MID(E1184,LEN(E1184)-2,1)="2","Necklace",IF(MID(E1184,LEN(E1184)-2,1)="3","Bracelet",IF(MID(E1184,LEN(E1184)-2,1)="4","Ring",IF(MID(E1184,LEN(E1184)-2,1)="5","Anklet","")))))</x:f>
        <x:v>Earring</x:v>
      </x:c>
      <x:c r="G1184" s="240">
        <x:v>1</x:v>
      </x:c>
      <x:c r="H1184" s="495" t="s">
        <x:v>10339</x:v>
      </x:c>
    </x:row>
    <x:row r="1185" spans="3:8">
      <x:c r="C1185" s="443" t="s">
        <x:v>2463</x:v>
      </x:c>
      <x:c r="D1185" s="276" t="s">
        <x:v>6487</x:v>
      </x:c>
      <x:c r="E1185" s="241" t="s">
        <x:v>2463</x:v>
      </x:c>
      <x:c r="F1185" s="240" t="str">
        <x:f>IF(MID(E1185,LEN(E1185)-2,1)="1","Earring",IF(MID(E1185,LEN(E1185)-2,1)="2","Necklace",IF(MID(E1185,LEN(E1185)-2,1)="3","Bracelet",IF(MID(E1185,LEN(E1185)-2,1)="4","Ring",IF(MID(E1185,LEN(E1185)-2,1)="5","Anklet","")))))</x:f>
        <x:v>Anklet</x:v>
      </x:c>
      <x:c r="G1185" s="240">
        <x:v>1</x:v>
      </x:c>
      <x:c r="H1185" s="495" t="s">
        <x:v>6487</x:v>
      </x:c>
    </x:row>
    <x:row r="1186" spans="3:8">
      <x:c r="C1186" s="443" t="s">
        <x:v>12780</x:v>
      </x:c>
      <x:c r="D1186" s="276" t="s">
        <x:v>6487</x:v>
      </x:c>
      <x:c r="E1186" s="241" t="s">
        <x:v>12780</x:v>
      </x:c>
      <x:c r="F1186" s="240" t="str">
        <x:f>IF(MID(E1186,LEN(E1186)-2,1)="1","Earring",IF(MID(E1186,LEN(E1186)-2,1)="2","Necklace",IF(MID(E1186,LEN(E1186)-2,1)="3","Bracelet",IF(MID(E1186,LEN(E1186)-2,1)="4","Ring",IF(MID(E1186,LEN(E1186)-2,1)="5","Anklet","")))))</x:f>
        <x:v>Earring</x:v>
      </x:c>
      <x:c r="G1186" s="240">
        <x:v>1</x:v>
      </x:c>
      <x:c r="H1186" s="495" t="s">
        <x:v>6487</x:v>
      </x:c>
    </x:row>
    <x:row r="1187" spans="3:8">
      <x:c r="C1187" s="443" t="s">
        <x:v>7540</x:v>
      </x:c>
      <x:c r="D1187" s="276" t="s">
        <x:v>6487</x:v>
      </x:c>
      <x:c r="E1187" s="241" t="s">
        <x:v>7540</x:v>
      </x:c>
      <x:c r="F1187" s="240" t="str">
        <x:f>IF(MID(E1187,LEN(E1187)-2,1)="1","Earring",IF(MID(E1187,LEN(E1187)-2,1)="2","Necklace",IF(MID(E1187,LEN(E1187)-2,1)="3","Bracelet",IF(MID(E1187,LEN(E1187)-2,1)="4","Ring",IF(MID(E1187,LEN(E1187)-2,1)="5","Anklet","")))))</x:f>
        <x:v>Anklet</x:v>
      </x:c>
      <x:c r="G1187" s="240">
        <x:v>1</x:v>
      </x:c>
      <x:c r="H1187" s="495" t="s">
        <x:v>6487</x:v>
      </x:c>
    </x:row>
    <x:row r="1188" spans="3:8">
      <x:c r="C1188" s="443" t="s">
        <x:v>8476</x:v>
      </x:c>
      <x:c r="D1188" s="276" t="s">
        <x:v>6487</x:v>
      </x:c>
      <x:c r="E1188" s="241" t="s">
        <x:v>8476</x:v>
      </x:c>
      <x:c r="F1188" s="240" t="str">
        <x:f>IF(MID(E1188,LEN(E1188)-2,1)="1","Earring",IF(MID(E1188,LEN(E1188)-2,1)="2","Necklace",IF(MID(E1188,LEN(E1188)-2,1)="3","Bracelet",IF(MID(E1188,LEN(E1188)-2,1)="4","Ring",IF(MID(E1188,LEN(E1188)-2,1)="5","Anklet","")))))</x:f>
        <x:v>Earring</x:v>
      </x:c>
      <x:c r="G1188" s="240">
        <x:v>1</x:v>
      </x:c>
      <x:c r="H1188" s="495" t="s">
        <x:v>6487</x:v>
      </x:c>
    </x:row>
    <x:row r="1189" spans="3:8">
      <x:c r="C1189" s="443" t="s">
        <x:v>5496</x:v>
      </x:c>
      <x:c r="D1189" s="276" t="s">
        <x:v>6487</x:v>
      </x:c>
      <x:c r="E1189" s="280" t="s">
        <x:v>5496</x:v>
      </x:c>
      <x:c r="F1189" s="281" t="str">
        <x:f>IF(MID(E1189,LEN(E1189)-2,1)="1","Earring",IF(MID(E1189,LEN(E1189)-2,1)="2","Necklace",IF(MID(E1189,LEN(E1189)-2,1)="3","Bracelet",IF(MID(E1189,LEN(E1189)-2,1)="4","Ring",IF(MID(E1189,LEN(E1189)-2,1)="5","Anklet","")))))</x:f>
        <x:v>Earring</x:v>
      </x:c>
      <x:c r="G1189" s="281">
        <x:v>2</x:v>
      </x:c>
      <x:c r="H1189" s="495" t="s">
        <x:v>6487</x:v>
      </x:c>
    </x:row>
    <x:row r="1190" spans="3:8">
      <x:c r="C1190" s="443" t="s">
        <x:v>12442</x:v>
      </x:c>
      <x:c r="D1190" s="276" t="s">
        <x:v>6487</x:v>
      </x:c>
      <x:c r="E1190" s="241" t="s">
        <x:v>12442</x:v>
      </x:c>
      <x:c r="F1190" s="240" t="str">
        <x:f>IF(MID(E1190,LEN(E1190)-2,1)="1","Earring",IF(MID(E1190,LEN(E1190)-2,1)="2","Necklace",IF(MID(E1190,LEN(E1190)-2,1)="3","Bracelet",IF(MID(E1190,LEN(E1190)-2,1)="4","Ring",IF(MID(E1190,LEN(E1190)-2,1)="5","Anklet","")))))</x:f>
        <x:v>Necklace</x:v>
      </x:c>
      <x:c r="G1190" s="240">
        <x:v>1</x:v>
      </x:c>
      <x:c r="H1190" s="495" t="s">
        <x:v>6487</x:v>
      </x:c>
    </x:row>
    <x:row r="1191" spans="3:8">
      <x:c r="C1191" s="443" t="s">
        <x:v>12278</x:v>
      </x:c>
      <x:c r="D1191" s="276" t="s">
        <x:v>10339</x:v>
      </x:c>
      <x:c r="E1191" s="241" t="s">
        <x:v>12278</x:v>
      </x:c>
      <x:c r="F1191" s="240" t="str">
        <x:f>IF(MID(E1191,LEN(E1191)-2,1)="1","Earring",IF(MID(E1191,LEN(E1191)-2,1)="2","Necklace",IF(MID(E1191,LEN(E1191)-2,1)="3","Bracelet",IF(MID(E1191,LEN(E1191)-2,1)="4","Ring",IF(MID(E1191,LEN(E1191)-2,1)="5","Anklet","")))))</x:f>
        <x:v>Earring</x:v>
      </x:c>
      <x:c r="G1191" s="240">
        <x:v>2</x:v>
      </x:c>
      <x:c r="H1191" s="495" t="s">
        <x:v>10339</x:v>
      </x:c>
    </x:row>
    <x:row r="1192" spans="3:8">
      <x:c r="C1192" s="443" t="s">
        <x:v>2182</x:v>
      </x:c>
      <x:c r="D1192" s="276" t="s">
        <x:v>6487</x:v>
      </x:c>
      <x:c r="E1192" s="806" t="s">
        <x:v>2182</x:v>
      </x:c>
      <x:c r="F1192" s="807" t="str">
        <x:f>IF(MID(E1192,LEN(E1192)-2,1)="1","Earring",IF(MID(E1192,LEN(E1192)-2,1)="2","Necklace",IF(MID(E1192,LEN(E1192)-2,1)="3","Bracelet",IF(MID(E1192,LEN(E1192)-2,1)="4","Ring",IF(MID(E1192,LEN(E1192)-2,1)="5","Anklet","")))))</x:f>
        <x:v>Earring</x:v>
      </x:c>
      <x:c r="G1192" s="807">
        <x:v>1</x:v>
      </x:c>
      <x:c r="H1192" s="495" t="s">
        <x:v>6487</x:v>
      </x:c>
    </x:row>
    <x:row r="1193" spans="3:8">
      <x:c r="C1193" s="443" t="s">
        <x:v>5829</x:v>
      </x:c>
      <x:c r="D1193" s="276" t="s">
        <x:v>10339</x:v>
      </x:c>
      <x:c r="E1193" s="241" t="s">
        <x:v>5829</x:v>
      </x:c>
      <x:c r="F1193" s="240" t="str">
        <x:f>IF(MID(E1193,LEN(E1193)-2,1)="1","Earring",IF(MID(E1193,LEN(E1193)-2,1)="2","Necklace",IF(MID(E1193,LEN(E1193)-2,1)="3","Bracelet",IF(MID(E1193,LEN(E1193)-2,1)="4","Ring",IF(MID(E1193,LEN(E1193)-2,1)="5","Anklet","")))))</x:f>
        <x:v>Necklace</x:v>
      </x:c>
      <x:c r="G1193" s="240">
        <x:v>1</x:v>
      </x:c>
      <x:c r="H1193" s="495" t="s">
        <x:v>10339</x:v>
      </x:c>
    </x:row>
    <x:row r="1194" spans="3:8">
      <x:c r="C1194" s="443" t="s">
        <x:v>6055</x:v>
      </x:c>
      <x:c r="D1194" s="276" t="s">
        <x:v>6487</x:v>
      </x:c>
      <x:c r="E1194" s="280" t="s">
        <x:v>6055</x:v>
      </x:c>
      <x:c r="F1194" s="234" t="s">
        <x:v>9210</x:v>
      </x:c>
      <x:c r="G1194" s="281">
        <x:v>1</x:v>
      </x:c>
      <x:c r="H1194" s="495" t="s">
        <x:v>6487</x:v>
      </x:c>
    </x:row>
    <x:row r="1195" spans="3:8">
      <x:c r="C1195" s="443" t="s">
        <x:v>7923</x:v>
      </x:c>
      <x:c r="D1195" s="276" t="s">
        <x:v>6487</x:v>
      </x:c>
      <x:c r="E1195" s="241" t="s">
        <x:v>7923</x:v>
      </x:c>
      <x:c r="F1195" s="240" t="s">
        <x:v>4007</x:v>
      </x:c>
      <x:c r="G1195" s="240">
        <x:v>1</x:v>
      </x:c>
      <x:c r="H1195" s="495" t="s">
        <x:v>6487</x:v>
      </x:c>
    </x:row>
    <x:row r="1196" spans="3:8">
      <x:c r="C1196" s="443" t="s">
        <x:v>9184</x:v>
      </x:c>
      <x:c r="D1196" s="276" t="s">
        <x:v>6487</x:v>
      </x:c>
      <x:c r="E1196" s="366" t="s">
        <x:v>9184</x:v>
      </x:c>
      <x:c r="F1196" s="367" t="str">
        <x:f>IF(MID(E1196,LEN(E1196)-2,1)="1","Earring",IF(MID(E1196,LEN(E1196)-2,1)="2","Necklace",IF(MID(E1196,LEN(E1196)-2,1)="3","Bracelet",IF(MID(E1196,LEN(E1196)-2,1)="4","Ring",IF(MID(E1196,LEN(E1196)-2,1)="5","Anklet","")))))</x:f>
        <x:v>Anklet</x:v>
      </x:c>
      <x:c r="G1196" s="367">
        <x:v>1</x:v>
      </x:c>
      <x:c r="H1196" s="495" t="s">
        <x:v>6487</x:v>
      </x:c>
    </x:row>
    <x:row r="1197" spans="3:8">
      <x:c r="C1197" s="443" t="s">
        <x:v>7794</x:v>
      </x:c>
      <x:c r="D1197" s="276" t="s">
        <x:v>6487</x:v>
      </x:c>
      <x:c r="E1197" s="280" t="s">
        <x:v>7794</x:v>
      </x:c>
      <x:c r="F1197" s="281" t="str">
        <x:f>IF(MID(E1197,LEN(E1197)-2,1)="1","Earring",IF(MID(E1197,LEN(E1197)-2,1)="2","Necklace",IF(MID(E1197,LEN(E1197)-2,1)="3","Bracelet",IF(MID(E1197,LEN(E1197)-2,1)="4","Ring",IF(MID(E1197,LEN(E1197)-2,1)="5","Anklet","")))))</x:f>
        <x:v>Earring</x:v>
      </x:c>
      <x:c r="G1197" s="281">
        <x:v>1</x:v>
      </x:c>
      <x:c r="H1197" s="495" t="s">
        <x:v>6487</x:v>
      </x:c>
    </x:row>
    <x:row r="1198" spans="5:9">
      <x:c r="E1198" s="241" t="s">
        <x:v>5645</x:v>
      </x:c>
      <x:c r="F1198" s="240" t="str">
        <x:f>IF(MID(E1198,LEN(E1198)-2,1)="1","Earring",IF(MID(E1198,LEN(E1198)-2,1)="2","Necklace",IF(MID(E1198,LEN(E1198)-2,1)="3","Bracelet",IF(MID(E1198,LEN(E1198)-2,1)="4","Ring",IF(MID(E1198,LEN(E1198)-2,1)="5","Anklet","")))))</x:f>
        <x:v>Earring</x:v>
      </x:c>
      <x:c r="G1198" s="240">
        <x:v>1</x:v>
      </x:c>
      <x:c r="H1198" s="495" t="s">
        <x:v>6487</x:v>
      </x:c>
      <x:c r="I1198" s="808" t="s">
        <x:v>10678</x:v>
      </x:c>
    </x:row>
    <x:row r="1199" spans="1:8">
      <x:c r="A1199" s="444">
        <x:v>46019</x:v>
      </x:c>
      <x:c r="B1199" s="276" t="s">
        <x:v>10367</x:v>
      </x:c>
      <x:c r="C1199" s="443" t="s">
        <x:v>12180</x:v>
      </x:c>
      <x:c r="D1199" s="276" t="s">
        <x:v>6487</x:v>
      </x:c>
      <x:c r="E1199" s="467" t="s">
        <x:v>12180</x:v>
      </x:c>
      <x:c r="F1199" s="468" t="str">
        <x:f>IF(MID(E1199,LEN(E1199)-2,1)="1","Earring",IF(MID(E1199,LEN(E1199)-2,1)="2","Necklace",IF(MID(E1199,LEN(E1199)-2,1)="3","Bracelet",IF(MID(E1199,LEN(E1199)-2,1)="4","Ring",IF(MID(E1199,LEN(E1199)-2,1)="5","Anklet","")))))</x:f>
        <x:v>Bracelet</x:v>
      </x:c>
      <x:c r="G1199" s="468">
        <x:v>1</x:v>
      </x:c>
      <x:c r="H1199" s="495" t="s">
        <x:v>6487</x:v>
      </x:c>
    </x:row>
    <x:row r="1200" spans="3:8">
      <x:c r="C1200" s="443" t="s">
        <x:v>8098</x:v>
      </x:c>
      <x:c r="D1200" s="276" t="s">
        <x:v>10339</x:v>
      </x:c>
      <x:c r="E1200" s="241" t="s">
        <x:v>8098</x:v>
      </x:c>
      <x:c r="F1200" s="240" t="str">
        <x:f>IF(MID(E1200,LEN(E1200)-2,1)="1","Earring",IF(MID(E1200,LEN(E1200)-2,1)="2","Necklace",IF(MID(E1200,LEN(E1200)-2,1)="3","Bracelet",IF(MID(E1200,LEN(E1200)-2,1)="4","Ring",IF(MID(E1200,LEN(E1200)-2,1)="5","Anklet","")))))</x:f>
        <x:v>Earring</x:v>
      </x:c>
      <x:c r="G1200" s="240">
        <x:v>1</x:v>
      </x:c>
      <x:c r="H1200" s="495" t="s">
        <x:v>10339</x:v>
      </x:c>
    </x:row>
    <x:row r="1201" spans="3:8">
      <x:c r="C1201" s="443" t="s">
        <x:v>5929</x:v>
      </x:c>
      <x:c r="D1201" s="276" t="s">
        <x:v>6487</x:v>
      </x:c>
      <x:c r="E1201" s="366" t="s">
        <x:v>5929</x:v>
      </x:c>
      <x:c r="F1201" s="367" t="str">
        <x:f>IF(MID(E1201,LEN(E1201)-2,1)="1","Earring",IF(MID(E1201,LEN(E1201)-2,1)="2","Necklace",IF(MID(E1201,LEN(E1201)-2,1)="3","Bracelet",IF(MID(E1201,LEN(E1201)-2,1)="4","Ring",IF(MID(E1201,LEN(E1201)-2,1)="5","Anklet","")))))</x:f>
        <x:v>Necklace</x:v>
      </x:c>
      <x:c r="G1201" s="367">
        <x:v>1</x:v>
      </x:c>
      <x:c r="H1201" s="495" t="s">
        <x:v>6487</x:v>
      </x:c>
    </x:row>
    <x:row r="1202" spans="3:8">
      <x:c r="C1202" s="443" t="s">
        <x:v>6019</x:v>
      </x:c>
      <x:c r="D1202" s="276" t="s">
        <x:v>10339</x:v>
      </x:c>
      <x:c r="E1202" s="241" t="s">
        <x:v>6019</x:v>
      </x:c>
      <x:c r="F1202" s="240" t="str">
        <x:f>IF(MID(E1202,LEN(E1202)-2,1)="1","Earring",IF(MID(E1202,LEN(E1202)-2,1)="2","Necklace",IF(MID(E1202,LEN(E1202)-2,1)="3","Bracelet",IF(MID(E1202,LEN(E1202)-2,1)="4","Ring",IF(MID(E1202,LEN(E1202)-2,1)="5","Anklet","")))))</x:f>
        <x:v>Bracelet</x:v>
      </x:c>
      <x:c r="G1202" s="240">
        <x:v>1</x:v>
      </x:c>
      <x:c r="H1202" s="495" t="s">
        <x:v>10339</x:v>
      </x:c>
    </x:row>
    <x:row r="1203" spans="3:8">
      <x:c r="C1203" s="443" t="s">
        <x:v>8985</x:v>
      </x:c>
      <x:c r="D1203" s="276" t="s">
        <x:v>10339</x:v>
      </x:c>
      <x:c r="E1203" s="304" t="s">
        <x:v>8985</x:v>
      </x:c>
      <x:c r="F1203" s="305" t="str">
        <x:f>IF(MID(E1203,LEN(E1203)-2,1)="1","Earring",IF(MID(E1203,LEN(E1203)-2,1)="2","Necklace",IF(MID(E1203,LEN(E1203)-2,1)="3","Bracelet",IF(MID(E1203,LEN(E1203)-2,1)="4","Ring",IF(MID(E1203,LEN(E1203)-2,1)="5","Anklet","")))))</x:f>
        <x:v>Necklace</x:v>
      </x:c>
      <x:c r="G1203" s="305">
        <x:v>1</x:v>
      </x:c>
      <x:c r="H1203" s="495" t="s">
        <x:v>10339</x:v>
      </x:c>
    </x:row>
    <x:row r="1204" spans="3:8">
      <x:c r="C1204" s="443" t="s">
        <x:v>9098</x:v>
      </x:c>
      <x:c r="D1204" s="276" t="s">
        <x:v>10339</x:v>
      </x:c>
      <x:c r="E1204" s="241" t="s">
        <x:v>9098</x:v>
      </x:c>
      <x:c r="F1204" s="240" t="str">
        <x:f>IF(MID(E1204,LEN(E1204)-2,1)="1","Earring",IF(MID(E1204,LEN(E1204)-2,1)="2","Necklace",IF(MID(E1204,LEN(E1204)-2,1)="3","Bracelet",IF(MID(E1204,LEN(E1204)-2,1)="4","Ring",IF(MID(E1204,LEN(E1204)-2,1)="5","Anklet","")))))</x:f>
        <x:v>Ring</x:v>
      </x:c>
      <x:c r="G1204" s="240">
        <x:v>1</x:v>
      </x:c>
      <x:c r="H1204" s="495" t="s">
        <x:v>10339</x:v>
      </x:c>
    </x:row>
    <x:row r="1205" spans="3:8">
      <x:c r="C1205" s="443" t="s">
        <x:v>5851</x:v>
      </x:c>
      <x:c r="D1205" s="276" t="s">
        <x:v>6487</x:v>
      </x:c>
      <x:c r="E1205" s="241" t="s">
        <x:v>5851</x:v>
      </x:c>
      <x:c r="F1205" s="240" t="str">
        <x:f>IF(MID(E1205,LEN(E1205)-2,1)="1","Earring",IF(MID(E1205,LEN(E1205)-2,1)="2","Necklace",IF(MID(E1205,LEN(E1205)-2,1)="3","Bracelet",IF(MID(E1205,LEN(E1205)-2,1)="4","Ring",IF(MID(E1205,LEN(E1205)-2,1)="5","Anklet","")))))</x:f>
        <x:v>Bracelet</x:v>
      </x:c>
      <x:c r="G1205" s="240">
        <x:v>1</x:v>
      </x:c>
      <x:c r="H1205" s="495" t="s">
        <x:v>6487</x:v>
      </x:c>
    </x:row>
    <x:row r="1206" spans="3:8">
      <x:c r="C1206" s="443" t="s">
        <x:v>2593</x:v>
      </x:c>
      <x:c r="D1206" s="276" t="s">
        <x:v>6487</x:v>
      </x:c>
      <x:c r="E1206" s="241" t="s">
        <x:v>2593</x:v>
      </x:c>
      <x:c r="F1206" s="240" t="str">
        <x:f>IF(MID(E1206,LEN(E1206)-2,1)="1","Earring",IF(MID(E1206,LEN(E1206)-2,1)="2","Necklace",IF(MID(E1206,LEN(E1206)-2,1)="3","Bracelet",IF(MID(E1206,LEN(E1206)-2,1)="4","Ring",IF(MID(E1206,LEN(E1206)-2,1)="5","Anklet","")))))</x:f>
        <x:v>Earring</x:v>
      </x:c>
      <x:c r="G1206" s="240">
        <x:v>1</x:v>
      </x:c>
      <x:c r="H1206" s="495" t="s">
        <x:v>6487</x:v>
      </x:c>
    </x:row>
    <x:row r="1207" spans="3:8">
      <x:c r="C1207" s="443" t="s">
        <x:v>9090</x:v>
      </x:c>
      <x:c r="D1207" s="276" t="s">
        <x:v>10339</x:v>
      </x:c>
      <x:c r="E1207" s="241" t="s">
        <x:v>9090</x:v>
      </x:c>
      <x:c r="F1207" s="240" t="str">
        <x:f>IF(MID(E1207,LEN(E1207)-2,1)="1","Earring",IF(MID(E1207,LEN(E1207)-2,1)="2","Necklace",IF(MID(E1207,LEN(E1207)-2,1)="3","Bracelet",IF(MID(E1207,LEN(E1207)-2,1)="4","Ring",IF(MID(E1207,LEN(E1207)-2,1)="5","Anklet","")))))</x:f>
        <x:v>Bracelet</x:v>
      </x:c>
      <x:c r="G1207" s="240">
        <x:v>1</x:v>
      </x:c>
      <x:c r="H1207" s="495" t="s">
        <x:v>10339</x:v>
      </x:c>
    </x:row>
    <x:row r="1208" spans="3:8">
      <x:c r="C1208" s="443" t="s">
        <x:v>4525</x:v>
      </x:c>
      <x:c r="D1208" s="276" t="s">
        <x:v>10339</x:v>
      </x:c>
      <x:c r="E1208" s="402" t="s">
        <x:v>4525</x:v>
      </x:c>
      <x:c r="F1208" s="403" t="str">
        <x:f>IF(MID(E1208,LEN(E1208)-2,1)="1","Earring",IF(MID(E1208,LEN(E1208)-2,1)="2","Necklace",IF(MID(E1208,LEN(E1208)-2,1)="3","Bracelet",IF(MID(E1208,LEN(E1208)-2,1)="4","Ring",IF(MID(E1208,LEN(E1208)-2,1)="5","Anklet","")))))</x:f>
        <x:v>Ring</x:v>
      </x:c>
      <x:c r="G1208" s="403">
        <x:v>1</x:v>
      </x:c>
      <x:c r="H1208" s="495" t="s">
        <x:v>10339</x:v>
      </x:c>
    </x:row>
    <x:row r="1209" spans="1:8">
      <x:c r="A1209" s="444">
        <x:v>46020</x:v>
      </x:c>
      <x:c r="B1209" s="276" t="s">
        <x:v>10315</x:v>
      </x:c>
      <x:c r="C1209" s="443" t="s">
        <x:v>8483</x:v>
      </x:c>
      <x:c r="D1209" s="276" t="s">
        <x:v>6487</x:v>
      </x:c>
      <x:c r="E1209" s="280" t="s">
        <x:v>8483</x:v>
      </x:c>
      <x:c r="F1209" s="281" t="str">
        <x:f>IF(MID(E1209,LEN(E1209)-2,1)="1","Earring",IF(MID(E1209,LEN(E1209)-2,1)="2","Necklace",IF(MID(E1209,LEN(E1209)-2,1)="3","Bracelet",IF(MID(E1209,LEN(E1209)-2,1)="4","Ring",IF(MID(E1209,LEN(E1209)-2,1)="5","Anklet","")))))</x:f>
        <x:v>Ring</x:v>
      </x:c>
      <x:c r="G1209" s="281">
        <x:v>1</x:v>
      </x:c>
      <x:c r="H1209" s="495" t="s">
        <x:v>6487</x:v>
      </x:c>
    </x:row>
    <x:row r="1210" spans="3:8">
      <x:c r="C1210" s="443" t="s">
        <x:v>9146</x:v>
      </x:c>
      <x:c r="D1210" s="276" t="s">
        <x:v>10339</x:v>
      </x:c>
      <x:c r="E1210" s="241" t="s">
        <x:v>9146</x:v>
      </x:c>
      <x:c r="F1210" s="240" t="str">
        <x:f>IF(MID(E1210,LEN(E1210)-2,1)="1","Earring",IF(MID(E1210,LEN(E1210)-2,1)="2","Necklace",IF(MID(E1210,LEN(E1210)-2,1)="3","Bracelet",IF(MID(E1210,LEN(E1210)-2,1)="4","Ring",IF(MID(E1210,LEN(E1210)-2,1)="5","Anklet","")))))</x:f>
        <x:v>Necklace</x:v>
      </x:c>
      <x:c r="G1210" s="240">
        <x:v>1</x:v>
      </x:c>
      <x:c r="H1210" s="495" t="s">
        <x:v>10339</x:v>
      </x:c>
    </x:row>
    <x:row r="1211" spans="3:8">
      <x:c r="C1211" s="443" t="s">
        <x:v>6008</x:v>
      </x:c>
      <x:c r="D1211" s="276" t="s">
        <x:v>6487</x:v>
      </x:c>
      <x:c r="E1211" s="402" t="s">
        <x:v>6008</x:v>
      </x:c>
      <x:c r="F1211" s="403" t="str">
        <x:f>IF(MID(E1211,LEN(E1211)-2,1)="1","Earring",IF(MID(E1211,LEN(E1211)-2,1)="2","Necklace",IF(MID(E1211,LEN(E1211)-2,1)="3","Bracelet",IF(MID(E1211,LEN(E1211)-2,1)="4","Ring",IF(MID(E1211,LEN(E1211)-2,1)="5","Anklet","")))))</x:f>
        <x:v>Necklace</x:v>
      </x:c>
      <x:c r="G1211" s="403">
        <x:v>1</x:v>
      </x:c>
      <x:c r="H1211" s="495" t="s">
        <x:v>6487</x:v>
      </x:c>
    </x:row>
    <x:row r="1212" spans="3:8">
      <x:c r="C1212" s="443" t="s">
        <x:v>8498</x:v>
      </x:c>
      <x:c r="D1212" s="276" t="s">
        <x:v>10339</x:v>
      </x:c>
      <x:c r="E1212" s="241" t="s">
        <x:v>8498</x:v>
      </x:c>
      <x:c r="F1212" s="240" t="str">
        <x:f>IF(MID(E1212,LEN(E1212)-2,1)="1","Earring",IF(MID(E1212,LEN(E1212)-2,1)="2","Necklace",IF(MID(E1212,LEN(E1212)-2,1)="3","Bracelet",IF(MID(E1212,LEN(E1212)-2,1)="4","Ring",IF(MID(E1212,LEN(E1212)-2,1)="5","Anklet","")))))</x:f>
        <x:v>Bracelet</x:v>
      </x:c>
      <x:c r="G1212" s="240">
        <x:v>1</x:v>
      </x:c>
      <x:c r="H1212" s="495" t="s">
        <x:v>10339</x:v>
      </x:c>
    </x:row>
    <x:row r="1213" spans="3:8">
      <x:c r="C1213" s="443" t="s">
        <x:v>5585</x:v>
      </x:c>
      <x:c r="D1213" s="276" t="s">
        <x:v>6487</x:v>
      </x:c>
      <x:c r="E1213" s="241" t="s">
        <x:v>5585</x:v>
      </x:c>
      <x:c r="F1213" s="240" t="str">
        <x:f>IF(MID(E1213,LEN(E1213)-2,1)="1","Earring",IF(MID(E1213,LEN(E1213)-2,1)="2","Necklace",IF(MID(E1213,LEN(E1213)-2,1)="3","Bracelet",IF(MID(E1213,LEN(E1213)-2,1)="4","Ring",IF(MID(E1213,LEN(E1213)-2,1)="5","Anklet","")))))</x:f>
        <x:v>Earring</x:v>
      </x:c>
      <x:c r="G1213" s="240">
        <x:v>1</x:v>
      </x:c>
      <x:c r="H1213" s="495" t="s">
        <x:v>6487</x:v>
      </x:c>
    </x:row>
    <x:row r="1214" spans="3:8">
      <x:c r="C1214" s="443" t="s">
        <x:v>8422</x:v>
      </x:c>
      <x:c r="D1214" s="276" t="s">
        <x:v>10339</x:v>
      </x:c>
      <x:c r="E1214" s="813" t="s">
        <x:v>8422</x:v>
      </x:c>
      <x:c r="F1214" s="814" t="s">
        <x:v>4007</x:v>
      </x:c>
      <x:c r="G1214" s="814">
        <x:v>1</x:v>
      </x:c>
      <x:c r="H1214" s="495" t="s">
        <x:v>10339</x:v>
      </x:c>
    </x:row>
    <x:row r="1215" spans="3:8">
      <x:c r="C1215" s="443" t="s">
        <x:v>12488</x:v>
      </x:c>
      <x:c r="D1215" s="276" t="s">
        <x:v>10339</x:v>
      </x:c>
      <x:c r="E1215" s="402" t="s">
        <x:v>12488</x:v>
      </x:c>
      <x:c r="F1215" s="403" t="s">
        <x:v>4007</x:v>
      </x:c>
      <x:c r="G1215" s="403">
        <x:v>1</x:v>
      </x:c>
      <x:c r="H1215" s="495" t="s">
        <x:v>10339</x:v>
      </x:c>
    </x:row>
    <x:row r="1216" spans="3:8">
      <x:c r="C1216" s="443" t="s">
        <x:v>8473</x:v>
      </x:c>
      <x:c r="D1216" s="276" t="s">
        <x:v>10339</x:v>
      </x:c>
      <x:c r="E1216" s="815" t="s">
        <x:v>8473</x:v>
      </x:c>
      <x:c r="F1216" s="816" t="str">
        <x:f>IF(MID(E1216,LEN(E1216)-2,1)="1","Earring",IF(MID(E1216,LEN(E1216)-2,1)="2","Necklace",IF(MID(E1216,LEN(E1216)-2,1)="3","Bracelet",IF(MID(E1216,LEN(E1216)-2,1)="4","Ring",IF(MID(E1216,LEN(E1216)-2,1)="5","Anklet","")))))</x:f>
        <x:v>Necklace</x:v>
      </x:c>
      <x:c r="G1216" s="816">
        <x:v>1</x:v>
      </x:c>
      <x:c r="H1216" s="495" t="s">
        <x:v>10339</x:v>
      </x:c>
    </x:row>
    <x:row r="1217" spans="3:8">
      <x:c r="C1217" s="443" t="s">
        <x:v>6055</x:v>
      </x:c>
      <x:c r="D1217" s="276" t="s">
        <x:v>10339</x:v>
      </x:c>
      <x:c r="E1217" s="280" t="s">
        <x:v>6055</x:v>
      </x:c>
      <x:c r="F1217" s="234" t="s">
        <x:v>9210</x:v>
      </x:c>
      <x:c r="G1217" s="281">
        <x:v>1</x:v>
      </x:c>
      <x:c r="H1217" s="495" t="s">
        <x:v>10339</x:v>
      </x:c>
    </x:row>
    <x:row r="1218" spans="3:8">
      <x:c r="C1218" s="443" t="s">
        <x:v>9317</x:v>
      </x:c>
      <x:c r="D1218" s="276" t="s">
        <x:v>6487</x:v>
      </x:c>
      <x:c r="E1218" s="402" t="s">
        <x:v>9317</x:v>
      </x:c>
      <x:c r="F1218" s="403" t="str">
        <x:f>IF(MID(E1218,LEN(E1218)-2,1)="1","Earring",IF(MID(E1218,LEN(E1218)-2,1)="2","Necklace",IF(MID(E1218,LEN(E1218)-2,1)="3","Bracelet",IF(MID(E1218,LEN(E1218)-2,1)="4","Ring",IF(MID(E1218,LEN(E1218)-2,1)="5","Anklet","")))))</x:f>
        <x:v>Necklace</x:v>
      </x:c>
      <x:c r="G1218" s="403">
        <x:v>1</x:v>
      </x:c>
      <x:c r="H1218" s="495" t="s">
        <x:v>6487</x:v>
      </x:c>
    </x:row>
    <x:row r="1219" spans="3:8">
      <x:c r="C1219" s="443" t="s">
        <x:v>8421</x:v>
      </x:c>
      <x:c r="D1219" s="276" t="s">
        <x:v>6487</x:v>
      </x:c>
      <x:c r="E1219" s="241" t="s">
        <x:v>8421</x:v>
      </x:c>
      <x:c r="F1219" s="240" t="str">
        <x:f>IF(MID(E1219,LEN(E1219)-2,1)="1","Earring",IF(MID(E1219,LEN(E1219)-2,1)="2","Necklace",IF(MID(E1219,LEN(E1219)-2,1)="3","Bracelet",IF(MID(E1219,LEN(E1219)-2,1)="4","Ring",IF(MID(E1219,LEN(E1219)-2,1)="5","Anklet","")))))</x:f>
        <x:v>Necklace</x:v>
      </x:c>
      <x:c r="G1219" s="240">
        <x:v>1</x:v>
      </x:c>
      <x:c r="H1219" s="495" t="s">
        <x:v>6487</x:v>
      </x:c>
    </x:row>
    <x:row r="1220" spans="3:8">
      <x:c r="C1220" s="443" t="s">
        <x:v>5548</x:v>
      </x:c>
      <x:c r="D1220" s="276" t="s">
        <x:v>6487</x:v>
      </x:c>
      <x:c r="E1220" s="241" t="s">
        <x:v>5548</x:v>
      </x:c>
      <x:c r="F1220" s="240" t="str">
        <x:f>IF(MID(E1220,LEN(E1220)-2,1)="1","Earring",IF(MID(E1220,LEN(E1220)-2,1)="2","Necklace",IF(MID(E1220,LEN(E1220)-2,1)="3","Bracelet",IF(MID(E1220,LEN(E1220)-2,1)="4","Ring",IF(MID(E1220,LEN(E1220)-2,1)="5","Anklet","")))))</x:f>
        <x:v>Ring</x:v>
      </x:c>
      <x:c r="G1220" s="240">
        <x:v>1</x:v>
      </x:c>
      <x:c r="H1220" s="495" t="s">
        <x:v>6487</x:v>
      </x:c>
    </x:row>
    <x:row r="1221" spans="3:8">
      <x:c r="C1221" s="443" t="s">
        <x:v>2593</x:v>
      </x:c>
      <x:c r="D1221" s="276" t="s">
        <x:v>10339</x:v>
      </x:c>
      <x:c r="E1221" s="513" t="s">
        <x:v>2593</x:v>
      </x:c>
      <x:c r="F1221" s="514" t="str">
        <x:f>IF(MID(E1221,LEN(E1221)-2,1)="1","Earring",IF(MID(E1221,LEN(E1221)-2,1)="2","Necklace",IF(MID(E1221,LEN(E1221)-2,1)="3","Bracelet",IF(MID(E1221,LEN(E1221)-2,1)="4","Ring",IF(MID(E1221,LEN(E1221)-2,1)="5","Anklet","")))))</x:f>
        <x:v>Earring</x:v>
      </x:c>
      <x:c r="G1221" s="514">
        <x:v>1</x:v>
      </x:c>
      <x:c r="H1221" s="495" t="s">
        <x:v>10339</x:v>
      </x:c>
    </x:row>
    <x:row r="1222" spans="3:8">
      <x:c r="C1222" s="443" t="s">
        <x:v>6151</x:v>
      </x:c>
      <x:c r="D1222" s="276" t="s">
        <x:v>10339</x:v>
      </x:c>
      <x:c r="E1222" s="241" t="s">
        <x:v>6151</x:v>
      </x:c>
      <x:c r="F1222" s="240" t="str">
        <x:f>IF(MID(E1222,LEN(E1222)-2,1)="1","Earring",IF(MID(E1222,LEN(E1222)-2,1)="2","Necklace",IF(MID(E1222,LEN(E1222)-2,1)="3","Bracelet",IF(MID(E1222,LEN(E1222)-2,1)="4","Ring",IF(MID(E1222,LEN(E1222)-2,1)="5","Anklet","")))))</x:f>
        <x:v>Earring</x:v>
      </x:c>
      <x:c r="G1222" s="240">
        <x:v>1</x:v>
      </x:c>
      <x:c r="H1222" s="495" t="s">
        <x:v>10339</x:v>
      </x:c>
    </x:row>
    <x:row r="1223" spans="1:8">
      <x:c r="A1223" s="444">
        <x:v>46021</x:v>
      </x:c>
      <x:c r="B1223" s="276" t="s">
        <x:v>10377</x:v>
      </x:c>
      <x:c r="C1223" s="443" t="s">
        <x:v>7497</x:v>
      </x:c>
      <x:c r="D1223" s="276" t="s">
        <x:v>6487</x:v>
      </x:c>
      <x:c r="E1223" s="241" t="s">
        <x:v>7497</x:v>
      </x:c>
      <x:c r="F1223" s="240" t="s">
        <x:v>4007</x:v>
      </x:c>
      <x:c r="G1223" s="240">
        <x:v>1</x:v>
      </x:c>
      <x:c r="H1223" s="495" t="s">
        <x:v>10339</x:v>
      </x:c>
    </x:row>
    <x:row r="1224" spans="3:8">
      <x:c r="C1224" s="443" t="s">
        <x:v>1949</x:v>
      </x:c>
      <x:c r="D1224" s="276" t="s">
        <x:v>6487</x:v>
      </x:c>
      <x:c r="E1224" s="817" t="s">
        <x:v>1949</x:v>
      </x:c>
      <x:c r="F1224" s="818" t="str">
        <x:f>IF(MID(E1224,LEN(E1224)-2,1)="1","Earring",IF(MID(E1224,LEN(E1224)-2,1)="2","Necklace",IF(MID(E1224,LEN(E1224)-2,1)="3","Bracelet",IF(MID(E1224,LEN(E1224)-2,1)="4","Ring",IF(MID(E1224,LEN(E1224)-2,1)="5","Anklet","")))))</x:f>
        <x:v>Earring</x:v>
      </x:c>
      <x:c r="G1224" s="818">
        <x:v>1</x:v>
      </x:c>
      <x:c r="H1224" s="495" t="s">
        <x:v>6487</x:v>
      </x:c>
    </x:row>
    <x:row r="1225" spans="3:8">
      <x:c r="C1225" s="443" t="s">
        <x:v>5570</x:v>
      </x:c>
      <x:c r="D1225" s="276" t="s">
        <x:v>6487</x:v>
      </x:c>
      <x:c r="E1225" s="241" t="s">
        <x:v>5570</x:v>
      </x:c>
      <x:c r="F1225" s="240" t="s">
        <x:v>4007</x:v>
      </x:c>
      <x:c r="G1225" s="240">
        <x:v>1</x:v>
      </x:c>
      <x:c r="H1225" s="495" t="s">
        <x:v>6487</x:v>
      </x:c>
    </x:row>
    <x:row r="1226" spans="3:8">
      <x:c r="C1226" s="443" t="s">
        <x:v>8499</x:v>
      </x:c>
      <x:c r="D1226" s="276" t="s">
        <x:v>6487</x:v>
      </x:c>
      <x:c r="E1226" s="241" t="s">
        <x:v>8499</x:v>
      </x:c>
      <x:c r="F1226" s="240" t="str">
        <x:f>IF(MID(E1226,LEN(E1226)-2,1)="1","Earring",IF(MID(E1226,LEN(E1226)-2,1)="2","Necklace",IF(MID(E1226,LEN(E1226)-2,1)="3","Bracelet",IF(MID(E1226,LEN(E1226)-2,1)="4","Ring",IF(MID(E1226,LEN(E1226)-2,1)="5","Anklet","")))))</x:f>
        <x:v>Ring</x:v>
      </x:c>
      <x:c r="G1226" s="240">
        <x:v>1</x:v>
      </x:c>
      <x:c r="H1226" s="495" t="s">
        <x:v>6487</x:v>
      </x:c>
    </x:row>
    <x:row r="1227" spans="3:8">
      <x:c r="C1227" s="443" t="s">
        <x:v>2536</x:v>
      </x:c>
      <x:c r="D1227" s="276" t="s">
        <x:v>10339</x:v>
      </x:c>
      <x:c r="E1227" s="396" t="s">
        <x:v>2536</x:v>
      </x:c>
      <x:c r="F1227" s="397" t="str">
        <x:f>IF(MID(E1227,LEN(E1227)-2,1)="1","Earring",IF(MID(E1227,LEN(E1227)-2,1)="2","Necklace",IF(MID(E1227,LEN(E1227)-2,1)="3","Bracelet",IF(MID(E1227,LEN(E1227)-2,1)="4","Ring",IF(MID(E1227,LEN(E1227)-2,1)="5","Anklet","")))))</x:f>
        <x:v>Necklace</x:v>
      </x:c>
      <x:c r="G1227" s="397">
        <x:v>1</x:v>
      </x:c>
      <x:c r="H1227" s="495" t="s">
        <x:v>10339</x:v>
      </x:c>
    </x:row>
    <x:row r="1228" spans="3:8">
      <x:c r="C1228" s="443" t="s">
        <x:v>4447</x:v>
      </x:c>
      <x:c r="D1228" s="276" t="s">
        <x:v>6487</x:v>
      </x:c>
      <x:c r="E1228" s="393" t="s">
        <x:v>4447</x:v>
      </x:c>
      <x:c r="F1228" s="394" t="str">
        <x:f>IF(MID(E1228,LEN(E1228)-2,1)="1","Earring",IF(MID(E1228,LEN(E1228)-2,1)="2","Necklace",IF(MID(E1228,LEN(E1228)-2,1)="3","Bracelet",IF(MID(E1228,LEN(E1228)-2,1)="4","Ring",IF(MID(E1228,LEN(E1228)-2,1)="5","Anklet","")))))</x:f>
        <x:v>Necklace</x:v>
      </x:c>
      <x:c r="G1228" s="394">
        <x:v>1</x:v>
      </x:c>
      <x:c r="H1228" s="495" t="s">
        <x:v>6487</x:v>
      </x:c>
    </x:row>
    <x:row r="1229" spans="3:8">
      <x:c r="C1229" s="443" t="s">
        <x:v>4509</x:v>
      </x:c>
      <x:c r="D1229" s="276" t="s">
        <x:v>10339</x:v>
      </x:c>
      <x:c r="E1229" s="241" t="s">
        <x:v>4509</x:v>
      </x:c>
      <x:c r="F1229" s="240" t="str">
        <x:f>IF(MID(E1229,LEN(E1229)-2,1)="1","Earring",IF(MID(E1229,LEN(E1229)-2,1)="2","Necklace",IF(MID(E1229,LEN(E1229)-2,1)="3","Bracelet",IF(MID(E1229,LEN(E1229)-2,1)="4","Ring",IF(MID(E1229,LEN(E1229)-2,1)="5","Anklet","")))))</x:f>
        <x:v>Ring</x:v>
      </x:c>
      <x:c r="G1229" s="240">
        <x:v>1</x:v>
      </x:c>
      <x:c r="H1229" s="495" t="s">
        <x:v>10339</x:v>
      </x:c>
    </x:row>
    <x:row r="1230" spans="3:8">
      <x:c r="C1230" s="443" t="s">
        <x:v>12520</x:v>
      </x:c>
      <x:c r="D1230" s="276" t="s">
        <x:v>6487</x:v>
      </x:c>
      <x:c r="E1230" s="396" t="s">
        <x:v>12520</x:v>
      </x:c>
      <x:c r="F1230" s="397" t="str">
        <x:f>IF(MID(E1230,LEN(E1230)-2,1)="1","Earring",IF(MID(E1230,LEN(E1230)-2,1)="2","Necklace",IF(MID(E1230,LEN(E1230)-2,1)="3","Bracelet",IF(MID(E1230,LEN(E1230)-2,1)="4","Ring",IF(MID(E1230,LEN(E1230)-2,1)="5","Anklet","")))))</x:f>
        <x:v>Ring</x:v>
      </x:c>
      <x:c r="G1230" s="397">
        <x:v>1</x:v>
      </x:c>
      <x:c r="H1230" s="495" t="s">
        <x:v>6487</x:v>
      </x:c>
    </x:row>
    <x:row r="1231" spans="3:8">
      <x:c r="C1231" s="443" t="s">
        <x:v>6023</x:v>
      </x:c>
      <x:c r="D1231" s="276" t="s">
        <x:v>10339</x:v>
      </x:c>
      <x:c r="E1231" s="393" t="s">
        <x:v>6023</x:v>
      </x:c>
      <x:c r="F1231" s="394" t="str">
        <x:f>IF(MID(E1231,LEN(E1231)-2,1)="1","Earring",IF(MID(E1231,LEN(E1231)-2,1)="2","Necklace",IF(MID(E1231,LEN(E1231)-2,1)="3","Bracelet",IF(MID(E1231,LEN(E1231)-2,1)="4","Ring",IF(MID(E1231,LEN(E1231)-2,1)="5","Anklet","")))))</x:f>
        <x:v>Necklace</x:v>
      </x:c>
      <x:c r="G1231" s="394">
        <x:v>1</x:v>
      </x:c>
      <x:c r="H1231" s="495" t="s">
        <x:v>10339</x:v>
      </x:c>
    </x:row>
    <x:row r="1232" spans="5:9">
      <x:c r="E1232" s="241" t="s">
        <x:v>2316</x:v>
      </x:c>
      <x:c r="F1232" s="240" t="str">
        <x:f>IF(MID(E1232,LEN(E1232)-2,1)="1","Earring",IF(MID(E1232,LEN(E1232)-2,1)="2","Necklace",IF(MID(E1232,LEN(E1232)-2,1)="3","Bracelet",IF(MID(E1232,LEN(E1232)-2,1)="4","Ring",IF(MID(E1232,LEN(E1232)-2,1)="5","Anklet","")))))</x:f>
        <x:v>Ring</x:v>
      </x:c>
      <x:c r="G1232" s="240">
        <x:v>1</x:v>
      </x:c>
      <x:c r="H1232" s="495" t="s">
        <x:v>6487</x:v>
      </x:c>
      <x:c r="I1232" s="246" t="s">
        <x:v>11437</x:v>
      </x:c>
    </x:row>
    <x:row r="1233" spans="5:9">
      <x:c r="E1233" s="396" t="s">
        <x:v>8420</x:v>
      </x:c>
      <x:c r="F1233" s="397" t="str">
        <x:f>IF(MID(E1233,LEN(E1233)-2,1)="1","Earring",IF(MID(E1233,LEN(E1233)-2,1)="2","Necklace",IF(MID(E1233,LEN(E1233)-2,1)="3","Bracelet",IF(MID(E1233,LEN(E1233)-2,1)="4","Ring",IF(MID(E1233,LEN(E1233)-2,1)="5","Anklet","")))))</x:f>
        <x:v>Necklace</x:v>
      </x:c>
      <x:c r="G1233" s="397">
        <x:v>1</x:v>
      </x:c>
      <x:c r="H1233" s="495" t="s">
        <x:v>6487</x:v>
      </x:c>
      <x:c r="I1233" s="246" t="s">
        <x:v>7860</x:v>
      </x:c>
    </x:row>
    <x:row r="1234" spans="1:8">
      <x:c r="A1234" s="444">
        <x:v>46022</x:v>
      </x:c>
      <x:c r="B1234" s="276" t="s">
        <x:v>10352</x:v>
      </x:c>
      <x:c r="C1234" s="443" t="s">
        <x:v>6017</x:v>
      </x:c>
      <x:c r="D1234" s="276" t="s">
        <x:v>10339</x:v>
      </x:c>
      <x:c r="E1234" s="402" t="s">
        <x:v>6017</x:v>
      </x:c>
      <x:c r="F1234" s="403" t="str">
        <x:f>IF(MID(E1234,LEN(E1234)-2,1)="1","Earring",IF(MID(E1234,LEN(E1234)-2,1)="2","Necklace",IF(MID(E1234,LEN(E1234)-2,1)="3","Bracelet",IF(MID(E1234,LEN(E1234)-2,1)="4","Ring",IF(MID(E1234,LEN(E1234)-2,1)="5","Anklet","")))))</x:f>
        <x:v>Bracelet</x:v>
      </x:c>
      <x:c r="G1234" s="403">
        <x:v>1</x:v>
      </x:c>
      <x:c r="H1234" s="495" t="s">
        <x:v>10339</x:v>
      </x:c>
    </x:row>
    <x:row r="1235" spans="3:8">
      <x:c r="C1235" s="443" t="s">
        <x:v>9265</x:v>
      </x:c>
      <x:c r="D1235" s="276" t="s">
        <x:v>6487</x:v>
      </x:c>
      <x:c r="E1235" s="241" t="s">
        <x:v>9265</x:v>
      </x:c>
      <x:c r="F1235" s="240" t="str">
        <x:f>IF(MID(E1235,LEN(E1235)-2,1)="1","Earring",IF(MID(E1235,LEN(E1235)-2,1)="2","Necklace",IF(MID(E1235,LEN(E1235)-2,1)="3","Bracelet",IF(MID(E1235,LEN(E1235)-2,1)="4","Ring",IF(MID(E1235,LEN(E1235)-2,1)="5","Anklet","")))))</x:f>
        <x:v>Bracelet</x:v>
      </x:c>
      <x:c r="G1235" s="240">
        <x:v>1</x:v>
      </x:c>
      <x:c r="H1235" s="495" t="s">
        <x:v>6487</x:v>
      </x:c>
    </x:row>
    <x:row r="1236" spans="3:8">
      <x:c r="C1236" s="443" t="s">
        <x:v>11303</x:v>
      </x:c>
      <x:c r="D1236" s="276" t="s">
        <x:v>6487</x:v>
      </x:c>
      <x:c r="E1236" s="408" t="s">
        <x:v>11303</x:v>
      </x:c>
      <x:c r="F1236" s="409" t="str">
        <x:f>IF(MID(E1236,LEN(E1236)-2,1)="1","Earring",IF(MID(E1236,LEN(E1236)-2,1)="2","Necklace",IF(MID(E1236,LEN(E1236)-2,1)="3","Bracelet",IF(MID(E1236,LEN(E1236)-2,1)="4","Ring",IF(MID(E1236,LEN(E1236)-2,1)="5","Anklet","")))))</x:f>
        <x:v>Bracelet</x:v>
      </x:c>
      <x:c r="G1236" s="409">
        <x:v>1</x:v>
      </x:c>
      <x:c r="H1236" s="495" t="s">
        <x:v>6487</x:v>
      </x:c>
    </x:row>
    <x:row r="1237" spans="1:8">
      <x:c r="A1237" s="444">
        <x:v>46023</x:v>
      </x:c>
      <x:c r="B1237" s="276" t="s">
        <x:v>10335</x:v>
      </x:c>
      <x:c r="C1237" s="443" t="s">
        <x:v>7819</x:v>
      </x:c>
      <x:c r="D1237" s="276" t="s">
        <x:v>10339</x:v>
      </x:c>
      <x:c r="E1237" s="819" t="s">
        <x:v>7819</x:v>
      </x:c>
      <x:c r="F1237" s="820" t="str">
        <x:f>IF(MID(E1237,LEN(E1237)-2,1)="1","Earring",IF(MID(E1237,LEN(E1237)-2,1)="2","Necklace",IF(MID(E1237,LEN(E1237)-2,1)="3","Bracelet",IF(MID(E1237,LEN(E1237)-2,1)="4","Ring",IF(MID(E1237,LEN(E1237)-2,1)="5","Anklet","")))))</x:f>
        <x:v>Earring</x:v>
      </x:c>
      <x:c r="G1237" s="820">
        <x:v>1</x:v>
      </x:c>
      <x:c r="H1237" s="495" t="s">
        <x:v>10339</x:v>
      </x:c>
    </x:row>
    <x:row r="1238" spans="3:8">
      <x:c r="C1238" s="443" t="s">
        <x:v>4393</x:v>
      </x:c>
      <x:c r="D1238" s="276" t="s">
        <x:v>10339</x:v>
      </x:c>
      <x:c r="E1238" s="241" t="s">
        <x:v>4393</x:v>
      </x:c>
      <x:c r="F1238" s="240" t="s">
        <x:v>4007</x:v>
      </x:c>
      <x:c r="G1238" s="240">
        <x:v>1</x:v>
      </x:c>
      <x:c r="H1238" s="495" t="s">
        <x:v>10339</x:v>
      </x:c>
    </x:row>
    <x:row r="1239" spans="3:8">
      <x:c r="C1239" s="443" t="s">
        <x:v>4423</x:v>
      </x:c>
      <x:c r="D1239" s="276" t="s">
        <x:v>6487</x:v>
      </x:c>
      <x:c r="E1239" s="241" t="s">
        <x:v>4423</x:v>
      </x:c>
      <x:c r="F1239" s="240" t="str">
        <x:f>IF(MID(E1239,LEN(E1239)-2,1)="1","Earring",IF(MID(E1239,LEN(E1239)-2,1)="2","Necklace",IF(MID(E1239,LEN(E1239)-2,1)="3","Bracelet",IF(MID(E1239,LEN(E1239)-2,1)="4","Ring",IF(MID(E1239,LEN(E1239)-2,1)="5","Anklet","")))))</x:f>
        <x:v>Earring</x:v>
      </x:c>
      <x:c r="G1239" s="240">
        <x:v>1</x:v>
      </x:c>
      <x:c r="H1239" s="495" t="s">
        <x:v>6487</x:v>
      </x:c>
    </x:row>
    <x:row r="1240" spans="3:8">
      <x:c r="C1240" s="443" t="s">
        <x:v>5632</x:v>
      </x:c>
      <x:c r="D1240" s="276" t="s">
        <x:v>10339</x:v>
      </x:c>
      <x:c r="E1240" s="241" t="s">
        <x:v>5632</x:v>
      </x:c>
      <x:c r="F1240" s="240" t="str">
        <x:f>IF(MID(E1240,LEN(E1240)-2,1)="1","Earring",IF(MID(E1240,LEN(E1240)-2,1)="2","Necklace",IF(MID(E1240,LEN(E1240)-2,1)="3","Bracelet",IF(MID(E1240,LEN(E1240)-2,1)="4","Ring",IF(MID(E1240,LEN(E1240)-2,1)="5","Anklet","")))))</x:f>
        <x:v>Bracelet</x:v>
      </x:c>
      <x:c r="G1240" s="240">
        <x:v>1</x:v>
      </x:c>
      <x:c r="H1240" s="495" t="s">
        <x:v>10339</x:v>
      </x:c>
    </x:row>
    <x:row r="1241" spans="3:8">
      <x:c r="C1241" s="443" t="s">
        <x:v>12649</x:v>
      </x:c>
      <x:c r="D1241" s="276" t="s">
        <x:v>6487</x:v>
      </x:c>
      <x:c r="E1241" s="280" t="s">
        <x:v>12649</x:v>
      </x:c>
      <x:c r="F1241" s="281" t="str">
        <x:f>IF(MID(E1241,LEN(E1241)-2,1)="1","Earring",IF(MID(E1241,LEN(E1241)-2,1)="2","Necklace",IF(MID(E1241,LEN(E1241)-2,1)="3","Bracelet",IF(MID(E1241,LEN(E1241)-2,1)="4","Ring",IF(MID(E1241,LEN(E1241)-2,1)="5","Anklet","")))))</x:f>
        <x:v>Earring</x:v>
      </x:c>
      <x:c r="G1241" s="281">
        <x:v>1</x:v>
      </x:c>
      <x:c r="H1241" s="495" t="s">
        <x:v>6487</x:v>
      </x:c>
    </x:row>
    <x:row r="1242" spans="3:8">
      <x:c r="C1242" s="443" t="s">
        <x:v>6290</x:v>
      </x:c>
      <x:c r="D1242" s="276" t="s">
        <x:v>6487</x:v>
      </x:c>
      <x:c r="E1242" s="241" t="s">
        <x:v>6290</x:v>
      </x:c>
      <x:c r="F1242" s="240" t="str">
        <x:f>IF(MID(E1242,LEN(E1242)-2,1)="1","Earring",IF(MID(E1242,LEN(E1242)-2,1)="2","Necklace",IF(MID(E1242,LEN(E1242)-2,1)="3","Bracelet",IF(MID(E1242,LEN(E1242)-2,1)="4","Ring",IF(MID(E1242,LEN(E1242)-2,1)="5","Anklet","")))))</x:f>
        <x:v>Earring</x:v>
      </x:c>
      <x:c r="G1242" s="240">
        <x:v>1</x:v>
      </x:c>
      <x:c r="H1242" s="495" t="s">
        <x:v>6487</x:v>
      </x:c>
    </x:row>
    <x:row r="1243" spans="3:8">
      <x:c r="C1243" s="443" t="s">
        <x:v>6057</x:v>
      </x:c>
      <x:c r="D1243" s="276" t="s">
        <x:v>10339</x:v>
      </x:c>
      <x:c r="E1243" s="241" t="s">
        <x:v>6057</x:v>
      </x:c>
      <x:c r="F1243" s="240" t="str">
        <x:f>IF(MID(E1243,LEN(E1243)-2,1)="1","Earring",IF(MID(E1243,LEN(E1243)-2,1)="2","Necklace",IF(MID(E1243,LEN(E1243)-2,1)="3","Bracelet",IF(MID(E1243,LEN(E1243)-2,1)="4","Ring",IF(MID(E1243,LEN(E1243)-2,1)="5","Anklet","")))))</x:f>
        <x:v>Necklace</x:v>
      </x:c>
      <x:c r="G1243" s="240">
        <x:v>1</x:v>
      </x:c>
      <x:c r="H1243" s="495" t="s">
        <x:v>10339</x:v>
      </x:c>
    </x:row>
    <x:row r="1244" spans="3:8">
      <x:c r="C1244" s="443" t="s">
        <x:v>5476</x:v>
      </x:c>
      <x:c r="D1244" s="276" t="s">
        <x:v>10339</x:v>
      </x:c>
      <x:c r="E1244" s="241" t="s">
        <x:v>5476</x:v>
      </x:c>
      <x:c r="F1244" s="240" t="str">
        <x:f>IF(MID(E1244,LEN(E1244)-2,1)="1","Earring",IF(MID(E1244,LEN(E1244)-2,1)="2","Necklace",IF(MID(E1244,LEN(E1244)-2,1)="3","Bracelet",IF(MID(E1244,LEN(E1244)-2,1)="4","Ring",IF(MID(E1244,LEN(E1244)-2,1)="5","Anklet","")))))</x:f>
        <x:v>Earring</x:v>
      </x:c>
      <x:c r="G1244" s="240">
        <x:v>1</x:v>
      </x:c>
      <x:c r="H1244" s="495" t="s">
        <x:v>10339</x:v>
      </x:c>
    </x:row>
    <x:row r="1245" spans="3:8">
      <x:c r="C1245" s="443" t="s">
        <x:v>8449</x:v>
      </x:c>
      <x:c r="D1245" s="276" t="s">
        <x:v>6487</x:v>
      </x:c>
      <x:c r="E1245" s="408" t="s">
        <x:v>8449</x:v>
      </x:c>
      <x:c r="F1245" s="409" t="str">
        <x:f>IF(MID(E1245,LEN(E1245)-2,1)="1","Earring",IF(MID(E1245,LEN(E1245)-2,1)="2","Necklace",IF(MID(E1245,LEN(E1245)-2,1)="3","Bracelet",IF(MID(E1245,LEN(E1245)-2,1)="4","Ring",IF(MID(E1245,LEN(E1245)-2,1)="5","Anklet","")))))</x:f>
        <x:v>Ring</x:v>
      </x:c>
      <x:c r="G1245" s="409">
        <x:v>1</x:v>
      </x:c>
      <x:c r="H1245" s="495" t="s">
        <x:v>6487</x:v>
      </x:c>
    </x:row>
    <x:row r="1246" spans="3:8">
      <x:c r="C1246" s="443" t="s">
        <x:v>9179</x:v>
      </x:c>
      <x:c r="D1246" s="276" t="s">
        <x:v>10339</x:v>
      </x:c>
      <x:c r="E1246" s="710" t="s">
        <x:v>9179</x:v>
      </x:c>
      <x:c r="F1246" s="711" t="str">
        <x:f>IF(MID(E1246,LEN(E1246)-2,1)="1","Earring",IF(MID(E1246,LEN(E1246)-2,1)="2","Necklace",IF(MID(E1246,LEN(E1246)-2,1)="3","Bracelet",IF(MID(E1246,LEN(E1246)-2,1)="4","Ring",IF(MID(E1246,LEN(E1246)-2,1)="5","Anklet","")))))</x:f>
        <x:v>Earring</x:v>
      </x:c>
      <x:c r="G1246" s="711">
        <x:v>1</x:v>
      </x:c>
      <x:c r="H1246" s="495" t="s">
        <x:v>10339</x:v>
      </x:c>
    </x:row>
    <x:row r="1247" spans="3:8">
      <x:c r="C1247" s="443" t="s">
        <x:v>9297</x:v>
      </x:c>
      <x:c r="D1247" s="276" t="s">
        <x:v>10339</x:v>
      </x:c>
      <x:c r="E1247" s="280" t="s">
        <x:v>9297</x:v>
      </x:c>
      <x:c r="F1247" s="281" t="str">
        <x:f>IF(MID(E1247,LEN(E1247)-2,1)="1","Earring",IF(MID(E1247,LEN(E1247)-2,1)="2","Necklace",IF(MID(E1247,LEN(E1247)-2,1)="3","Bracelet",IF(MID(E1247,LEN(E1247)-2,1)="4","Ring",IF(MID(E1247,LEN(E1247)-2,1)="5","Anklet","")))))</x:f>
        <x:v>Earring</x:v>
      </x:c>
      <x:c r="G1247" s="281">
        <x:v>1</x:v>
      </x:c>
      <x:c r="H1247" s="495" t="s">
        <x:v>10339</x:v>
      </x:c>
    </x:row>
    <x:row r="1248" spans="3:8">
      <x:c r="C1248" s="443" t="s">
        <x:v>7493</x:v>
      </x:c>
      <x:c r="D1248" s="276" t="s">
        <x:v>10339</x:v>
      </x:c>
      <x:c r="E1248" s="241" t="s">
        <x:v>7493</x:v>
      </x:c>
      <x:c r="F1248" s="240" t="str">
        <x:f>IF(MID(E1248,LEN(E1248)-2,1)="1","Earring",IF(MID(E1248,LEN(E1248)-2,1)="2","Necklace",IF(MID(E1248,LEN(E1248)-2,1)="3","Bracelet",IF(MID(E1248,LEN(E1248)-2,1)="4","Ring",IF(MID(E1248,LEN(E1248)-2,1)="5","Anklet","")))))</x:f>
        <x:v>Earring</x:v>
      </x:c>
      <x:c r="G1248" s="240">
        <x:v>1</x:v>
      </x:c>
      <x:c r="H1248" s="495" t="s">
        <x:v>10339</x:v>
      </x:c>
    </x:row>
    <x:row r="1249" spans="3:8">
      <x:c r="C1249" s="443" t="s">
        <x:v>4416</x:v>
      </x:c>
      <x:c r="D1249" s="276" t="s">
        <x:v>6487</x:v>
      </x:c>
      <x:c r="E1249" s="402" t="s">
        <x:v>4416</x:v>
      </x:c>
      <x:c r="F1249" s="403" t="str">
        <x:f>IF(MID(E1249,LEN(E1249)-2,1)="1","Earring",IF(MID(E1249,LEN(E1249)-2,1)="2","Necklace",IF(MID(E1249,LEN(E1249)-2,1)="3","Bracelet",IF(MID(E1249,LEN(E1249)-2,1)="4","Ring",IF(MID(E1249,LEN(E1249)-2,1)="5","Anklet","")))))</x:f>
        <x:v>Earring</x:v>
      </x:c>
      <x:c r="G1249" s="403">
        <x:v>1</x:v>
      </x:c>
      <x:c r="H1249" s="495" t="s">
        <x:v>6487</x:v>
      </x:c>
    </x:row>
    <x:row r="1250" spans="5:9">
      <x:c r="E1250" s="451" t="s">
        <x:v>12236</x:v>
      </x:c>
      <x:c r="F1250" s="452" t="str">
        <x:f>IF(MID(E1250,LEN(E1250)-2,1)="1","Earring",IF(MID(E1250,LEN(E1250)-2,1)="2","Necklace",IF(MID(E1250,LEN(E1250)-2,1)="3","Bracelet",IF(MID(E1250,LEN(E1250)-2,1)="4","Ring",IF(MID(E1250,LEN(E1250)-2,1)="5","Anklet","")))))</x:f>
        <x:v>Earring</x:v>
      </x:c>
      <x:c r="G1250" s="452">
        <x:v>1</x:v>
      </x:c>
      <x:c r="H1250" s="495" t="s">
        <x:v>6487</x:v>
      </x:c>
      <x:c r="I1250" s="208" t="s">
        <x:v>12710</x:v>
      </x:c>
    </x:row>
    <x:row r="1251" spans="1:8">
      <x:c r="A1251" s="444">
        <x:v>46024</x:v>
      </x:c>
      <x:c r="B1251" s="276" t="s">
        <x:v>10292</x:v>
      </x:c>
      <x:c r="C1251" s="443" t="s">
        <x:v>4417</x:v>
      </x:c>
      <x:c r="D1251" s="276" t="s">
        <x:v>10339</x:v>
      </x:c>
      <x:c r="E1251" s="396" t="s">
        <x:v>4417</x:v>
      </x:c>
      <x:c r="F1251" s="397" t="str">
        <x:f>IF(MID(E1251,LEN(E1251)-2,1)="1","Earring",IF(MID(E1251,LEN(E1251)-2,1)="2","Necklace",IF(MID(E1251,LEN(E1251)-2,1)="3","Bracelet",IF(MID(E1251,LEN(E1251)-2,1)="4","Ring",IF(MID(E1251,LEN(E1251)-2,1)="5","Anklet","")))))</x:f>
        <x:v>Earring</x:v>
      </x:c>
      <x:c r="G1251" s="397">
        <x:v>1</x:v>
      </x:c>
      <x:c r="H1251" s="495" t="s">
        <x:v>10339</x:v>
      </x:c>
    </x:row>
    <x:row r="1252" spans="3:8">
      <x:c r="C1252" s="443" t="s">
        <x:v>6322</x:v>
      </x:c>
      <x:c r="D1252" s="276" t="s">
        <x:v>10339</x:v>
      </x:c>
      <x:c r="E1252" s="396" t="s">
        <x:v>6322</x:v>
      </x:c>
      <x:c r="F1252" s="397" t="str">
        <x:f>IF(MID(E1252,LEN(E1252)-2,1)="1","Earring",IF(MID(E1252,LEN(E1252)-2,1)="2","Necklace",IF(MID(E1252,LEN(E1252)-2,1)="3","Bracelet",IF(MID(E1252,LEN(E1252)-2,1)="4","Ring",IF(MID(E1252,LEN(E1252)-2,1)="5","Anklet","")))))</x:f>
        <x:v>Earring</x:v>
      </x:c>
      <x:c r="G1252" s="397">
        <x:v>1</x:v>
      </x:c>
      <x:c r="H1252" s="495" t="s">
        <x:v>10339</x:v>
      </x:c>
    </x:row>
    <x:row r="1253" spans="3:8">
      <x:c r="C1253" s="443" t="s">
        <x:v>6166</x:v>
      </x:c>
      <x:c r="D1253" s="276" t="s">
        <x:v>10339</x:v>
      </x:c>
      <x:c r="E1253" s="314" t="s">
        <x:v>6166</x:v>
      </x:c>
      <x:c r="F1253" s="315" t="str">
        <x:f>IF(MID(E1253,LEN(E1253)-2,1)="1","Earring",IF(MID(E1253,LEN(E1253)-2,1)="2","Necklace",IF(MID(E1253,LEN(E1253)-2,1)="3","Bracelet",IF(MID(E1253,LEN(E1253)-2,1)="4","Ring",IF(MID(E1253,LEN(E1253)-2,1)="5","Anklet","")))))</x:f>
        <x:v>Ring</x:v>
      </x:c>
      <x:c r="G1253" s="315">
        <x:v>1</x:v>
      </x:c>
      <x:c r="H1253" s="495" t="s">
        <x:v>10339</x:v>
      </x:c>
    </x:row>
    <x:row r="1254" spans="3:8">
      <x:c r="C1254" s="443" t="s">
        <x:v>5985</x:v>
      </x:c>
      <x:c r="D1254" s="276" t="s">
        <x:v>6487</x:v>
      </x:c>
      <x:c r="E1254" s="396" t="s">
        <x:v>5985</x:v>
      </x:c>
      <x:c r="F1254" s="397" t="str">
        <x:f>IF(MID(E1254,LEN(E1254)-2,1)="1","Earring",IF(MID(E1254,LEN(E1254)-2,1)="2","Necklace",IF(MID(E1254,LEN(E1254)-2,1)="3","Bracelet",IF(MID(E1254,LEN(E1254)-2,1)="4","Ring",IF(MID(E1254,LEN(E1254)-2,1)="5","Anklet","")))))</x:f>
        <x:v>Necklace</x:v>
      </x:c>
      <x:c r="G1254" s="397">
        <x:v>1</x:v>
      </x:c>
      <x:c r="H1254" s="495" t="s">
        <x:v>6487</x:v>
      </x:c>
    </x:row>
    <x:row r="1255" spans="3:8">
      <x:c r="C1255" s="443" t="s">
        <x:v>12520</x:v>
      </x:c>
      <x:c r="D1255" s="276" t="s">
        <x:v>10339</x:v>
      </x:c>
      <x:c r="E1255" s="241" t="s">
        <x:v>12520</x:v>
      </x:c>
      <x:c r="F1255" s="240" t="str">
        <x:f>IF(MID(E1255,LEN(E1255)-2,1)="1","Earring",IF(MID(E1255,LEN(E1255)-2,1)="2","Necklace",IF(MID(E1255,LEN(E1255)-2,1)="3","Bracelet",IF(MID(E1255,LEN(E1255)-2,1)="4","Ring",IF(MID(E1255,LEN(E1255)-2,1)="5","Anklet","")))))</x:f>
        <x:v>Ring</x:v>
      </x:c>
      <x:c r="G1255" s="240">
        <x:v>1</x:v>
      </x:c>
      <x:c r="H1255" s="495" t="s">
        <x:v>10339</x:v>
      </x:c>
    </x:row>
    <x:row r="1256" spans="3:8">
      <x:c r="C1256" s="443" t="s">
        <x:v>7794</x:v>
      </x:c>
      <x:c r="D1256" s="276" t="s">
        <x:v>10339</x:v>
      </x:c>
      <x:c r="E1256" s="280" t="s">
        <x:v>7794</x:v>
      </x:c>
      <x:c r="F1256" s="281" t="str">
        <x:f>IF(MID(E1256,LEN(E1256)-2,1)="1","Earring",IF(MID(E1256,LEN(E1256)-2,1)="2","Necklace",IF(MID(E1256,LEN(E1256)-2,1)="3","Bracelet",IF(MID(E1256,LEN(E1256)-2,1)="4","Ring",IF(MID(E1256,LEN(E1256)-2,1)="5","Anklet","")))))</x:f>
        <x:v>Earring</x:v>
      </x:c>
      <x:c r="G1256" s="281">
        <x:v>1</x:v>
      </x:c>
      <x:c r="H1256" s="495" t="s">
        <x:v>10339</x:v>
      </x:c>
    </x:row>
    <x:row r="1257" spans="3:8">
      <x:c r="C1257" s="443" t="s">
        <x:v>2411</x:v>
      </x:c>
      <x:c r="D1257" s="276" t="s">
        <x:v>10339</x:v>
      </x:c>
      <x:c r="E1257" s="320" t="s">
        <x:v>2411</x:v>
      </x:c>
      <x:c r="F1257" s="321" t="str">
        <x:f>IF(MID(E1257,LEN(E1257)-2,1)="1","Earring",IF(MID(E1257,LEN(E1257)-2,1)="2","Necklace",IF(MID(E1257,LEN(E1257)-2,1)="3","Bracelet",IF(MID(E1257,LEN(E1257)-2,1)="4","Ring",IF(MID(E1257,LEN(E1257)-2,1)="5","Anklet","")))))</x:f>
        <x:v>Necklace</x:v>
      </x:c>
      <x:c r="G1257" s="321">
        <x:v>1</x:v>
      </x:c>
      <x:c r="H1257" s="495" t="s">
        <x:v>10339</x:v>
      </x:c>
    </x:row>
    <x:row r="1258" spans="3:8">
      <x:c r="C1258" s="443" t="s">
        <x:v>5975</x:v>
      </x:c>
      <x:c r="D1258" s="276" t="s">
        <x:v>10339</x:v>
      </x:c>
      <x:c r="E1258" s="241" t="s">
        <x:v>5975</x:v>
      </x:c>
      <x:c r="F1258" s="240" t="str">
        <x:f>IF(MID(E1258,LEN(E1258)-2,1)="1","Earring",IF(MID(E1258,LEN(E1258)-2,1)="2","Necklace",IF(MID(E1258,LEN(E1258)-2,1)="3","Bracelet",IF(MID(E1258,LEN(E1258)-2,1)="4","Ring",IF(MID(E1258,LEN(E1258)-2,1)="5","Anklet","")))))</x:f>
        <x:v>Earring</x:v>
      </x:c>
      <x:c r="G1258" s="240">
        <x:v>1</x:v>
      </x:c>
      <x:c r="H1258" s="495" t="s">
        <x:v>10339</x:v>
      </x:c>
    </x:row>
    <x:row r="1259" spans="3:8">
      <x:c r="C1259" s="443" t="s">
        <x:v>8992</x:v>
      </x:c>
      <x:c r="D1259" s="276" t="s">
        <x:v>10339</x:v>
      </x:c>
      <x:c r="E1259" s="241" t="s">
        <x:v>8992</x:v>
      </x:c>
      <x:c r="F1259" s="240" t="str">
        <x:f>IF(MID(E1259,LEN(E1259)-2,1)="1","Earring",IF(MID(E1259,LEN(E1259)-2,1)="2","Necklace",IF(MID(E1259,LEN(E1259)-2,1)="3","Bracelet",IF(MID(E1259,LEN(E1259)-2,1)="4","Ring",IF(MID(E1259,LEN(E1259)-2,1)="5","Anklet","")))))</x:f>
        <x:v>Earring</x:v>
      </x:c>
      <x:c r="G1259" s="240">
        <x:v>1</x:v>
      </x:c>
      <x:c r="H1259" s="495" t="s">
        <x:v>10339</x:v>
      </x:c>
    </x:row>
    <x:row r="1260" spans="3:8">
      <x:c r="C1260" s="443" t="s">
        <x:v>12524</x:v>
      </x:c>
      <x:c r="D1260" s="276" t="s">
        <x:v>10339</x:v>
      </x:c>
      <x:c r="E1260" s="740" t="s">
        <x:v>12524</x:v>
      </x:c>
      <x:c r="F1260" s="741" t="str">
        <x:f>IF(MID(E1260,LEN(E1260)-2,1)="1","Earring",IF(MID(E1260,LEN(E1260)-2,1)="2","Necklace",IF(MID(E1260,LEN(E1260)-2,1)="3","Bracelet",IF(MID(E1260,LEN(E1260)-2,1)="4","Ring",IF(MID(E1260,LEN(E1260)-2,1)="5","Anklet","")))))</x:f>
        <x:v>Earring</x:v>
      </x:c>
      <x:c r="G1260" s="741">
        <x:v>1</x:v>
      </x:c>
      <x:c r="H1260" s="495" t="s">
        <x:v>10339</x:v>
      </x:c>
    </x:row>
    <x:row r="1261" spans="3:8">
      <x:c r="C1261" s="443" t="s">
        <x:v>4576</x:v>
      </x:c>
      <x:c r="D1261" s="276" t="s">
        <x:v>10339</x:v>
      </x:c>
      <x:c r="E1261" s="396" t="s">
        <x:v>4576</x:v>
      </x:c>
      <x:c r="F1261" s="397" t="str">
        <x:f>IF(MID(E1261,LEN(E1261)-2,1)="1","Earring",IF(MID(E1261,LEN(E1261)-2,1)="2","Necklace",IF(MID(E1261,LEN(E1261)-2,1)="3","Bracelet",IF(MID(E1261,LEN(E1261)-2,1)="4","Ring",IF(MID(E1261,LEN(E1261)-2,1)="5","Anklet","")))))</x:f>
        <x:v>Earring</x:v>
      </x:c>
      <x:c r="G1261" s="397">
        <x:v>1</x:v>
      </x:c>
      <x:c r="H1261" s="495" t="s">
        <x:v>10339</x:v>
      </x:c>
    </x:row>
    <x:row r="1262" spans="3:8">
      <x:c r="C1262" s="443" t="s">
        <x:v>4470</x:v>
      </x:c>
      <x:c r="D1262" s="276" t="s">
        <x:v>6487</x:v>
      </x:c>
      <x:c r="E1262" s="280" t="s">
        <x:v>4470</x:v>
      </x:c>
      <x:c r="F1262" s="281" t="str">
        <x:f>IF(MID(E1262,LEN(E1262)-2,1)="1","Earring",IF(MID(E1262,LEN(E1262)-2,1)="2","Necklace",IF(MID(E1262,LEN(E1262)-2,1)="3","Bracelet",IF(MID(E1262,LEN(E1262)-2,1)="4","Ring",IF(MID(E1262,LEN(E1262)-2,1)="5","Anklet","")))))</x:f>
        <x:v>Bracelet</x:v>
      </x:c>
      <x:c r="G1262" s="281">
        <x:v>1</x:v>
      </x:c>
      <x:c r="H1262" s="495" t="s">
        <x:v>6487</x:v>
      </x:c>
    </x:row>
    <x:row r="1263" spans="3:8">
      <x:c r="C1263" s="443" t="s">
        <x:v>9273</x:v>
      </x:c>
      <x:c r="D1263" s="276" t="s">
        <x:v>10339</x:v>
      </x:c>
      <x:c r="E1263" s="241" t="s">
        <x:v>9273</x:v>
      </x:c>
      <x:c r="F1263" s="240" t="str">
        <x:f>IF(MID(E1263,LEN(E1263)-2,1)="1","Earring",IF(MID(E1263,LEN(E1263)-2,1)="2","Necklace",IF(MID(E1263,LEN(E1263)-2,1)="3","Bracelet",IF(MID(E1263,LEN(E1263)-2,1)="4","Ring",IF(MID(E1263,LEN(E1263)-2,1)="5","Anklet","")))))</x:f>
        <x:v>Earring</x:v>
      </x:c>
      <x:c r="G1263" s="240">
        <x:v>1</x:v>
      </x:c>
      <x:c r="H1263" s="495" t="s">
        <x:v>10339</x:v>
      </x:c>
    </x:row>
    <x:row r="1264" spans="1:8">
      <x:c r="A1264" s="444">
        <x:v>46025</x:v>
      </x:c>
      <x:c r="B1264" s="276" t="s">
        <x:v>10312</x:v>
      </x:c>
      <x:c r="C1264" s="443" t="s">
        <x:v>9227</x:v>
      </x:c>
      <x:c r="D1264" s="276" t="s">
        <x:v>6487</x:v>
      </x:c>
      <x:c r="E1264" s="241" t="s">
        <x:v>9227</x:v>
      </x:c>
      <x:c r="F1264" s="240" t="str">
        <x:f>IF(MID(E1264,LEN(E1264)-2,1)="1","Earring",IF(MID(E1264,LEN(E1264)-2,1)="2","Necklace",IF(MID(E1264,LEN(E1264)-2,1)="3","Bracelet",IF(MID(E1264,LEN(E1264)-2,1)="4","Ring",IF(MID(E1264,LEN(E1264)-2,1)="5","Anklet","")))))</x:f>
        <x:v>Ring</x:v>
      </x:c>
      <x:c r="G1264" s="240">
        <x:v>1</x:v>
      </x:c>
      <x:c r="H1264" s="495" t="s">
        <x:v>6487</x:v>
      </x:c>
    </x:row>
    <x:row r="1265" spans="3:8">
      <x:c r="C1265" s="443" t="s">
        <x:v>9195</x:v>
      </x:c>
      <x:c r="D1265" s="276" t="s">
        <x:v>10339</x:v>
      </x:c>
      <x:c r="E1265" s="821" t="s">
        <x:v>9195</x:v>
      </x:c>
      <x:c r="F1265" s="822" t="str">
        <x:f>IF(MID(E1265,LEN(E1265)-2,1)="1","Earring",IF(MID(E1265,LEN(E1265)-2,1)="2","Necklace",IF(MID(E1265,LEN(E1265)-2,1)="3","Bracelet",IF(MID(E1265,LEN(E1265)-2,1)="4","Ring",IF(MID(E1265,LEN(E1265)-2,1)="5","Anklet","")))))</x:f>
        <x:v>Bracelet</x:v>
      </x:c>
      <x:c r="G1265" s="822">
        <x:v>1</x:v>
      </x:c>
      <x:c r="H1265" s="495" t="s">
        <x:v>10339</x:v>
      </x:c>
    </x:row>
    <x:row r="1266" spans="3:8">
      <x:c r="C1266" s="443" t="s">
        <x:v>11446</x:v>
      </x:c>
      <x:c r="D1266" s="276" t="s">
        <x:v>10339</x:v>
      </x:c>
      <x:c r="E1266" s="241" t="s">
        <x:v>11446</x:v>
      </x:c>
      <x:c r="F1266" s="240" t="str">
        <x:f>IF(MID(E1266,LEN(E1266)-2,1)="1","Earring",IF(MID(E1266,LEN(E1266)-2,1)="2","Necklace",IF(MID(E1266,LEN(E1266)-2,1)="3","Bracelet",IF(MID(E1266,LEN(E1266)-2,1)="4","Ring",IF(MID(E1266,LEN(E1266)-2,1)="5","Anklet","")))))</x:f>
        <x:v>Necklace</x:v>
      </x:c>
      <x:c r="G1266" s="240">
        <x:v>2</x:v>
      </x:c>
      <x:c r="H1266" s="495" t="s">
        <x:v>10339</x:v>
      </x:c>
    </x:row>
    <x:row r="1267" spans="3:8">
      <x:c r="C1267" s="443" t="s">
        <x:v>8343</x:v>
      </x:c>
      <x:c r="D1267" s="276" t="s">
        <x:v>6487</x:v>
      </x:c>
      <x:c r="E1267" s="241" t="s">
        <x:v>8343</x:v>
      </x:c>
      <x:c r="F1267" s="240" t="str">
        <x:f>IF(MID(E1267,LEN(E1267)-2,1)="1","Earring",IF(MID(E1267,LEN(E1267)-2,1)="2","Necklace",IF(MID(E1267,LEN(E1267)-2,1)="3","Bracelet",IF(MID(E1267,LEN(E1267)-2,1)="4","Ring",IF(MID(E1267,LEN(E1267)-2,1)="5","Anklet","")))))</x:f>
        <x:v>Bracelet</x:v>
      </x:c>
      <x:c r="G1267" s="240">
        <x:v>1</x:v>
      </x:c>
      <x:c r="H1267" s="495" t="s">
        <x:v>6487</x:v>
      </x:c>
    </x:row>
    <x:row r="1268" spans="3:8">
      <x:c r="C1268" s="443" t="s">
        <x:v>12446</x:v>
      </x:c>
      <x:c r="D1268" s="276" t="s">
        <x:v>6487</x:v>
      </x:c>
      <x:c r="E1268" s="280" t="s">
        <x:v>12446</x:v>
      </x:c>
      <x:c r="F1268" s="281" t="str">
        <x:f>IF(MID(E1268,LEN(E1268)-2,1)="1","Earring",IF(MID(E1268,LEN(E1268)-2,1)="2","Necklace",IF(MID(E1268,LEN(E1268)-2,1)="3","Bracelet",IF(MID(E1268,LEN(E1268)-2,1)="4","Ring",IF(MID(E1268,LEN(E1268)-2,1)="5","Anklet","")))))</x:f>
        <x:v>Anklet</x:v>
      </x:c>
      <x:c r="G1268" s="281">
        <x:v>1</x:v>
      </x:c>
      <x:c r="H1268" s="495" t="s">
        <x:v>6487</x:v>
      </x:c>
    </x:row>
    <x:row r="1269" spans="3:8">
      <x:c r="C1269" s="443" t="s">
        <x:v>12452</x:v>
      </x:c>
      <x:c r="D1269" s="276" t="s">
        <x:v>6487</x:v>
      </x:c>
      <x:c r="E1269" s="241" t="s">
        <x:v>12452</x:v>
      </x:c>
      <x:c r="F1269" s="240" t="str">
        <x:f>IF(MID(E1269,LEN(E1269)-2,1)="1","Earring",IF(MID(E1269,LEN(E1269)-2,1)="2","Necklace",IF(MID(E1269,LEN(E1269)-2,1)="3","Bracelet",IF(MID(E1269,LEN(E1269)-2,1)="4","Ring",IF(MID(E1269,LEN(E1269)-2,1)="5","Anklet","")))))</x:f>
        <x:v>Earring</x:v>
      </x:c>
      <x:c r="G1269" s="240">
        <x:v>1</x:v>
      </x:c>
      <x:c r="H1269" s="495" t="s">
        <x:v>6487</x:v>
      </x:c>
    </x:row>
    <x:row r="1270" spans="3:8">
      <x:c r="C1270" s="443" t="s">
        <x:v>8504</x:v>
      </x:c>
      <x:c r="D1270" s="276" t="s">
        <x:v>10339</x:v>
      </x:c>
      <x:c r="E1270" s="402" t="s">
        <x:v>8504</x:v>
      </x:c>
      <x:c r="F1270" s="403" t="str">
        <x:f>IF(MID(E1270,LEN(E1270)-2,1)="1","Earring",IF(MID(E1270,LEN(E1270)-2,1)="2","Necklace",IF(MID(E1270,LEN(E1270)-2,1)="3","Bracelet",IF(MID(E1270,LEN(E1270)-2,1)="4","Ring",IF(MID(E1270,LEN(E1270)-2,1)="5","Anklet","")))))</x:f>
        <x:v>Ring</x:v>
      </x:c>
      <x:c r="G1270" s="403">
        <x:v>1</x:v>
      </x:c>
      <x:c r="H1270" s="495" t="s">
        <x:v>10339</x:v>
      </x:c>
    </x:row>
    <x:row r="1271" spans="3:8">
      <x:c r="C1271" s="443" t="s">
        <x:v>2471</x:v>
      </x:c>
      <x:c r="D1271" s="276" t="s">
        <x:v>6487</x:v>
      </x:c>
      <x:c r="E1271" s="241" t="s">
        <x:v>2471</x:v>
      </x:c>
      <x:c r="F1271" s="240" t="str">
        <x:f>IF(MID(E1271,LEN(E1271)-2,1)="1","Earring",IF(MID(E1271,LEN(E1271)-2,1)="2","Necklace",IF(MID(E1271,LEN(E1271)-2,1)="3","Bracelet",IF(MID(E1271,LEN(E1271)-2,1)="4","Ring",IF(MID(E1271,LEN(E1271)-2,1)="5","Anklet","")))))</x:f>
        <x:v>Necklace</x:v>
      </x:c>
      <x:c r="G1271" s="240">
        <x:v>1</x:v>
      </x:c>
      <x:c r="H1271" s="495" t="s">
        <x:v>6487</x:v>
      </x:c>
    </x:row>
    <x:row r="1272" spans="3:8">
      <x:c r="C1272" s="443" t="s">
        <x:v>4425</x:v>
      </x:c>
      <x:c r="D1272" s="276" t="s">
        <x:v>6487</x:v>
      </x:c>
      <x:c r="E1272" s="241" t="s">
        <x:v>4425</x:v>
      </x:c>
      <x:c r="F1272" s="240" t="str">
        <x:f>IF(MID(E1272,LEN(E1272)-2,1)="1","Earring",IF(MID(E1272,LEN(E1272)-2,1)="2","Necklace",IF(MID(E1272,LEN(E1272)-2,1)="3","Bracelet",IF(MID(E1272,LEN(E1272)-2,1)="4","Ring",IF(MID(E1272,LEN(E1272)-2,1)="5","Anklet","")))))</x:f>
        <x:v>Necklace</x:v>
      </x:c>
      <x:c r="G1272" s="240">
        <x:v>1</x:v>
      </x:c>
      <x:c r="H1272" s="495" t="s">
        <x:v>6487</x:v>
      </x:c>
    </x:row>
    <x:row r="1273" spans="3:8">
      <x:c r="C1273" s="443" t="s">
        <x:v>11205</x:v>
      </x:c>
      <x:c r="D1273" s="276" t="s">
        <x:v>6487</x:v>
      </x:c>
      <x:c r="E1273" s="241" t="s">
        <x:v>11205</x:v>
      </x:c>
      <x:c r="F1273" s="240" t="str">
        <x:f>IF(MID(E1273,LEN(E1273)-2,1)="1","Earring",IF(MID(E1273,LEN(E1273)-2,1)="2","Necklace",IF(MID(E1273,LEN(E1273)-2,1)="3","Bracelet",IF(MID(E1273,LEN(E1273)-2,1)="4","Ring",IF(MID(E1273,LEN(E1273)-2,1)="5","Anklet","")))))</x:f>
        <x:v>Earring</x:v>
      </x:c>
      <x:c r="G1273" s="240">
        <x:v>1</x:v>
      </x:c>
      <x:c r="H1273" s="495" t="s">
        <x:v>6487</x:v>
      </x:c>
    </x:row>
    <x:row r="1274" spans="3:8">
      <x:c r="C1274" s="443" t="s">
        <x:v>8499</x:v>
      </x:c>
      <x:c r="D1274" s="276" t="s">
        <x:v>10339</x:v>
      </x:c>
      <x:c r="E1274" s="402" t="s">
        <x:v>8499</x:v>
      </x:c>
      <x:c r="F1274" s="403" t="str">
        <x:f>IF(MID(E1274,LEN(E1274)-2,1)="1","Earring",IF(MID(E1274,LEN(E1274)-2,1)="2","Necklace",IF(MID(E1274,LEN(E1274)-2,1)="3","Bracelet",IF(MID(E1274,LEN(E1274)-2,1)="4","Ring",IF(MID(E1274,LEN(E1274)-2,1)="5","Anklet","")))))</x:f>
        <x:v>Ring</x:v>
      </x:c>
      <x:c r="G1274" s="403">
        <x:v>1</x:v>
      </x:c>
      <x:c r="H1274" s="495" t="s">
        <x:v>10339</x:v>
      </x:c>
    </x:row>
    <x:row r="1275" spans="1:9">
      <x:c r="A1275" s="444">
        <x:v>46026</x:v>
      </x:c>
      <x:c r="B1275" s="276" t="s">
        <x:v>10367</x:v>
      </x:c>
      <x:c r="E1275" s="241" t="s">
        <x:v>5910</x:v>
      </x:c>
      <x:c r="F1275" s="240" t="str">
        <x:f>IF(MID(E1275,LEN(E1275)-2,1)="1","Earring",IF(MID(E1275,LEN(E1275)-2,1)="2","Necklace",IF(MID(E1275,LEN(E1275)-2,1)="3","Bracelet",IF(MID(E1275,LEN(E1275)-2,1)="4","Ring",IF(MID(E1275,LEN(E1275)-2,1)="5","Anklet","")))))</x:f>
        <x:v>Ring</x:v>
      </x:c>
      <x:c r="G1275" s="240">
        <x:v>1</x:v>
      </x:c>
      <x:c r="H1275" s="495" t="s">
        <x:v>6487</x:v>
      </x:c>
      <x:c r="I1275" s="208" t="s">
        <x:v>12347</x:v>
      </x:c>
    </x:row>
    <x:row r="1276" spans="1:8">
      <x:c r="A1276" s="444">
        <x:v>46027</x:v>
      </x:c>
      <x:c r="B1276" s="276" t="s">
        <x:v>10315</x:v>
      </x:c>
      <x:c r="C1276" s="443" t="s">
        <x:v>6259</x:v>
      </x:c>
      <x:c r="D1276" s="276" t="s">
        <x:v>6487</x:v>
      </x:c>
      <x:c r="E1276" s="402" t="s">
        <x:v>6259</x:v>
      </x:c>
      <x:c r="F1276" s="403" t="str">
        <x:f>IF(MID(E1276,LEN(E1276)-2,1)="1","Earring",IF(MID(E1276,LEN(E1276)-2,1)="2","Necklace",IF(MID(E1276,LEN(E1276)-2,1)="3","Bracelet",IF(MID(E1276,LEN(E1276)-2,1)="4","Ring",IF(MID(E1276,LEN(E1276)-2,1)="5","Anklet","")))))</x:f>
        <x:v>Earring</x:v>
      </x:c>
      <x:c r="G1276" s="403">
        <x:v>1</x:v>
      </x:c>
      <x:c r="H1276" s="495" t="s">
        <x:v>6487</x:v>
      </x:c>
    </x:row>
    <x:row r="1277" spans="3:8">
      <x:c r="C1277" s="443" t="s">
        <x:v>11167</x:v>
      </x:c>
      <x:c r="D1277" s="276" t="s">
        <x:v>6487</x:v>
      </x:c>
      <x:c r="E1277" s="241" t="s">
        <x:v>11167</x:v>
      </x:c>
      <x:c r="F1277" s="240" t="str">
        <x:f>IF(MID(E1277,LEN(E1277)-2,1)="1","Earring",IF(MID(E1277,LEN(E1277)-2,1)="2","Necklace",IF(MID(E1277,LEN(E1277)-2,1)="3","Bracelet",IF(MID(E1277,LEN(E1277)-2,1)="4","Ring",IF(MID(E1277,LEN(E1277)-2,1)="5","Anklet","")))))</x:f>
        <x:v>Necklace</x:v>
      </x:c>
      <x:c r="G1277" s="240">
        <x:v>1</x:v>
      </x:c>
      <x:c r="H1277" s="495" t="s">
        <x:v>6487</x:v>
      </x:c>
    </x:row>
    <x:row r="1278" spans="3:8">
      <x:c r="C1278" s="443" t="s">
        <x:v>5585</x:v>
      </x:c>
      <x:c r="D1278" s="276" t="s">
        <x:v>10339</x:v>
      </x:c>
      <x:c r="E1278" s="241" t="s">
        <x:v>5585</x:v>
      </x:c>
      <x:c r="F1278" s="240" t="str">
        <x:f>IF(MID(E1278,LEN(E1278)-2,1)="1","Earring",IF(MID(E1278,LEN(E1278)-2,1)="2","Necklace",IF(MID(E1278,LEN(E1278)-2,1)="3","Bracelet",IF(MID(E1278,LEN(E1278)-2,1)="4","Ring",IF(MID(E1278,LEN(E1278)-2,1)="5","Anklet","")))))</x:f>
        <x:v>Earring</x:v>
      </x:c>
      <x:c r="G1278" s="240">
        <x:v>1</x:v>
      </x:c>
      <x:c r="H1278" s="495" t="s">
        <x:v>10339</x:v>
      </x:c>
    </x:row>
    <x:row r="1279" spans="1:8">
      <x:c r="A1279" s="444">
        <x:v>46028</x:v>
      </x:c>
      <x:c r="B1279" s="276" t="s">
        <x:v>10377</x:v>
      </x:c>
      <x:c r="C1279" s="443" t="s">
        <x:v>8378</x:v>
      </x:c>
      <x:c r="D1279" s="276" t="s">
        <x:v>6487</x:v>
      </x:c>
      <x:c r="E1279" s="693" t="s">
        <x:v>8378</x:v>
      </x:c>
      <x:c r="F1279" s="694" t="str">
        <x:f>IF(MID(E1279,LEN(E1279)-2,1)="1","Earring",IF(MID(E1279,LEN(E1279)-2,1)="2","Necklace",IF(MID(E1279,LEN(E1279)-2,1)="3","Bracelet",IF(MID(E1279,LEN(E1279)-2,1)="4","Ring",IF(MID(E1279,LEN(E1279)-2,1)="5","Anklet","")))))</x:f>
        <x:v>Necklace</x:v>
      </x:c>
      <x:c r="G1279" s="694">
        <x:v>1</x:v>
      </x:c>
      <x:c r="H1279" s="495" t="s">
        <x:v>6487</x:v>
      </x:c>
    </x:row>
    <x:row r="1280" spans="3:8">
      <x:c r="C1280" s="443" t="s">
        <x:v>11167</x:v>
      </x:c>
      <x:c r="D1280" s="276" t="s">
        <x:v>10339</x:v>
      </x:c>
      <x:c r="E1280" s="241" t="s">
        <x:v>11167</x:v>
      </x:c>
      <x:c r="F1280" s="240" t="str">
        <x:f>IF(MID(E1280,LEN(E1280)-2,1)="1","Earring",IF(MID(E1280,LEN(E1280)-2,1)="2","Necklace",IF(MID(E1280,LEN(E1280)-2,1)="3","Bracelet",IF(MID(E1280,LEN(E1280)-2,1)="4","Ring",IF(MID(E1280,LEN(E1280)-2,1)="5","Anklet","")))))</x:f>
        <x:v>Necklace</x:v>
      </x:c>
      <x:c r="G1280" s="240">
        <x:v>1</x:v>
      </x:c>
      <x:c r="H1280" s="495" t="s">
        <x:v>10339</x:v>
      </x:c>
    </x:row>
    <x:row r="1281" spans="3:8">
      <x:c r="C1281" s="443" t="s">
        <x:v>7640</x:v>
      </x:c>
      <x:c r="D1281" s="276" t="s">
        <x:v>10339</x:v>
      </x:c>
      <x:c r="E1281" s="670" t="s">
        <x:v>7640</x:v>
      </x:c>
      <x:c r="F1281" s="671" t="str">
        <x:f>IF(MID(E1281,LEN(E1281)-2,1)="1","Earring",IF(MID(E1281,LEN(E1281)-2,1)="2","Necklace",IF(MID(E1281,LEN(E1281)-2,1)="3","Bracelet",IF(MID(E1281,LEN(E1281)-2,1)="4","Ring",IF(MID(E1281,LEN(E1281)-2,1)="5","Anklet","")))))</x:f>
        <x:v>Necklace</x:v>
      </x:c>
      <x:c r="G1281" s="671">
        <x:v>1</x:v>
      </x:c>
      <x:c r="H1281" s="495" t="s">
        <x:v>10339</x:v>
      </x:c>
    </x:row>
    <x:row r="1282" spans="3:8">
      <x:c r="C1282" s="443" t="s">
        <x:v>8118</x:v>
      </x:c>
      <x:c r="D1282" s="276" t="s">
        <x:v>6487</x:v>
      </x:c>
      <x:c r="E1282" s="280" t="s">
        <x:v>8118</x:v>
      </x:c>
      <x:c r="F1282" s="281" t="str">
        <x:f>IF(MID(E1282,LEN(E1282)-2,1)="1","Earring",IF(MID(E1282,LEN(E1282)-2,1)="2","Necklace",IF(MID(E1282,LEN(E1282)-2,1)="3","Bracelet",IF(MID(E1282,LEN(E1282)-2,1)="4","Ring",IF(MID(E1282,LEN(E1282)-2,1)="5","Anklet","")))))</x:f>
        <x:v>Necklace</x:v>
      </x:c>
      <x:c r="G1282" s="281">
        <x:v>1</x:v>
      </x:c>
      <x:c r="H1282" s="495" t="s">
        <x:v>6487</x:v>
      </x:c>
    </x:row>
    <x:row r="1283" spans="3:8">
      <x:c r="C1283" s="443" t="s">
        <x:v>6012</x:v>
      </x:c>
      <x:c r="D1283" s="276" t="s">
        <x:v>10339</x:v>
      </x:c>
      <x:c r="E1283" s="693" t="s">
        <x:v>6012</x:v>
      </x:c>
      <x:c r="F1283" s="694" t="str">
        <x:f>IF(MID(E1283,LEN(E1283)-2,1)="1","Earring",IF(MID(E1283,LEN(E1283)-2,1)="2","Necklace",IF(MID(E1283,LEN(E1283)-2,1)="3","Bracelet",IF(MID(E1283,LEN(E1283)-2,1)="4","Ring",IF(MID(E1283,LEN(E1283)-2,1)="5","Anklet","")))))</x:f>
        <x:v>Earring</x:v>
      </x:c>
      <x:c r="G1283" s="694">
        <x:v>1</x:v>
      </x:c>
      <x:c r="H1283" s="495" t="s">
        <x:v>10339</x:v>
      </x:c>
    </x:row>
    <x:row r="1284" spans="3:8">
      <x:c r="C1284" s="443" t="s">
        <x:v>1949</x:v>
      </x:c>
      <x:c r="D1284" s="276" t="s">
        <x:v>10339</x:v>
      </x:c>
      <x:c r="E1284" s="241" t="s">
        <x:v>1949</x:v>
      </x:c>
      <x:c r="F1284" s="240" t="str">
        <x:f>IF(MID(E1284,LEN(E1284)-2,1)="1","Earring",IF(MID(E1284,LEN(E1284)-2,1)="2","Necklace",IF(MID(E1284,LEN(E1284)-2,1)="3","Bracelet",IF(MID(E1284,LEN(E1284)-2,1)="4","Ring",IF(MID(E1284,LEN(E1284)-2,1)="5","Anklet","")))))</x:f>
        <x:v>Earring</x:v>
      </x:c>
      <x:c r="G1284" s="240">
        <x:v>1</x:v>
      </x:c>
      <x:c r="H1284" s="495" t="s">
        <x:v>10339</x:v>
      </x:c>
    </x:row>
    <x:row r="1285" spans="3:8">
      <x:c r="C1285" s="443" t="s">
        <x:v>6290</x:v>
      </x:c>
      <x:c r="D1285" s="276" t="s">
        <x:v>10339</x:v>
      </x:c>
      <x:c r="E1285" s="406" t="s">
        <x:v>6290</x:v>
      </x:c>
      <x:c r="F1285" s="407" t="str">
        <x:f>IF(MID(E1285,LEN(E1285)-2,1)="1","Earring",IF(MID(E1285,LEN(E1285)-2,1)="2","Necklace",IF(MID(E1285,LEN(E1285)-2,1)="3","Bracelet",IF(MID(E1285,LEN(E1285)-2,1)="4","Ring",IF(MID(E1285,LEN(E1285)-2,1)="5","Anklet","")))))</x:f>
        <x:v>Earring</x:v>
      </x:c>
      <x:c r="G1285" s="407">
        <x:v>1</x:v>
      </x:c>
      <x:c r="H1285" s="495" t="s">
        <x:v>10339</x:v>
      </x:c>
    </x:row>
    <x:row r="1286" spans="3:8">
      <x:c r="C1286" s="443" t="s">
        <x:v>6034</x:v>
      </x:c>
      <x:c r="D1286" s="276" t="s">
        <x:v>10339</x:v>
      </x:c>
      <x:c r="E1286" s="241" t="s">
        <x:v>6034</x:v>
      </x:c>
      <x:c r="F1286" s="240" t="str">
        <x:f>IF(MID(E1286,LEN(E1286)-2,1)="1","Earring",IF(MID(E1286,LEN(E1286)-2,1)="2","Necklace",IF(MID(E1286,LEN(E1286)-2,1)="3","Bracelet",IF(MID(E1286,LEN(E1286)-2,1)="4","Ring",IF(MID(E1286,LEN(E1286)-2,1)="5","Anklet","")))))</x:f>
        <x:v>Earring</x:v>
      </x:c>
      <x:c r="G1286" s="240">
        <x:v>1</x:v>
      </x:c>
      <x:c r="H1286" s="495" t="s">
        <x:v>10339</x:v>
      </x:c>
    </x:row>
    <x:row r="1287" spans="3:8">
      <x:c r="C1287" s="443" t="s">
        <x:v>5993</x:v>
      </x:c>
      <x:c r="D1287" s="276" t="s">
        <x:v>10339</x:v>
      </x:c>
      <x:c r="E1287" s="241" t="s">
        <x:v>5993</x:v>
      </x:c>
      <x:c r="F1287" s="240" t="str">
        <x:f>IF(MID(E1287,LEN(E1287)-2,1)="1","Earring",IF(MID(E1287,LEN(E1287)-2,1)="2","Necklace",IF(MID(E1287,LEN(E1287)-2,1)="3","Bracelet",IF(MID(E1287,LEN(E1287)-2,1)="4","Ring",IF(MID(E1287,LEN(E1287)-2,1)="5","Anklet","")))))</x:f>
        <x:v>Ring</x:v>
      </x:c>
      <x:c r="G1287" s="240">
        <x:v>1</x:v>
      </x:c>
      <x:c r="H1287" s="495" t="s">
        <x:v>10339</x:v>
      </x:c>
    </x:row>
    <x:row r="1288" spans="1:8">
      <x:c r="A1288" s="444">
        <x:v>46029</x:v>
      </x:c>
      <x:c r="B1288" s="276" t="s">
        <x:v>10352</x:v>
      </x:c>
      <x:c r="C1288" s="443" t="s">
        <x:v>8069</x:v>
      </x:c>
      <x:c r="D1288" s="276" t="s">
        <x:v>10339</x:v>
      </x:c>
      <x:c r="E1288" s="241" t="s">
        <x:v>8069</x:v>
      </x:c>
      <x:c r="F1288" s="240" t="str">
        <x:f>IF(MID(E1288,LEN(E1288)-2,1)="1","Earring",IF(MID(E1288,LEN(E1288)-2,1)="2","Necklace",IF(MID(E1288,LEN(E1288)-2,1)="3","Bracelet",IF(MID(E1288,LEN(E1288)-2,1)="4","Ring",IF(MID(E1288,LEN(E1288)-2,1)="5","Anklet","")))))</x:f>
        <x:v>Earring</x:v>
      </x:c>
      <x:c r="G1288" s="240">
        <x:v>1</x:v>
      </x:c>
      <x:c r="H1288" s="495" t="s">
        <x:v>10339</x:v>
      </x:c>
    </x:row>
    <x:row r="1289" spans="3:8">
      <x:c r="C1289" s="443" t="s">
        <x:v>6007</x:v>
      </x:c>
      <x:c r="D1289" s="276" t="s">
        <x:v>10339</x:v>
      </x:c>
      <x:c r="E1289" s="241" t="s">
        <x:v>6007</x:v>
      </x:c>
      <x:c r="F1289" s="240" t="str">
        <x:f>IF(MID(E1289,LEN(E1289)-2,1)="1","Earring",IF(MID(E1289,LEN(E1289)-2,1)="2","Necklace",IF(MID(E1289,LEN(E1289)-2,1)="3","Bracelet",IF(MID(E1289,LEN(E1289)-2,1)="4","Ring",IF(MID(E1289,LEN(E1289)-2,1)="5","Anklet","")))))</x:f>
        <x:v>Bracelet</x:v>
      </x:c>
      <x:c r="G1289" s="240">
        <x:v>3</x:v>
      </x:c>
      <x:c r="H1289" s="495" t="s">
        <x:v>10339</x:v>
      </x:c>
    </x:row>
    <x:row r="1290" spans="3:8">
      <x:c r="C1290" s="443" t="s">
        <x:v>9075</x:v>
      </x:c>
      <x:c r="D1290" s="276" t="s">
        <x:v>10339</x:v>
      </x:c>
      <x:c r="E1290" s="241" t="s">
        <x:v>9075</x:v>
      </x:c>
      <x:c r="F1290" s="240" t="str">
        <x:f>IF(MID(E1290,LEN(E1290)-2,1)="1","Earring",IF(MID(E1290,LEN(E1290)-2,1)="2","Necklace",IF(MID(E1290,LEN(E1290)-2,1)="3","Bracelet",IF(MID(E1290,LEN(E1290)-2,1)="4","Ring",IF(MID(E1290,LEN(E1290)-2,1)="5","Anklet","")))))</x:f>
        <x:v>Bracelet</x:v>
      </x:c>
      <x:c r="G1290" s="240">
        <x:v>1</x:v>
      </x:c>
      <x:c r="H1290" s="495" t="s">
        <x:v>10339</x:v>
      </x:c>
    </x:row>
    <x:row r="1291" spans="3:8">
      <x:c r="C1291" s="443" t="s">
        <x:v>4498</x:v>
      </x:c>
      <x:c r="D1291" s="276" t="s">
        <x:v>10339</x:v>
      </x:c>
      <x:c r="E1291" s="513" t="s">
        <x:v>4498</x:v>
      </x:c>
      <x:c r="F1291" s="514" t="str">
        <x:f>IF(MID(E1291,LEN(E1291)-2,1)="1","Earring",IF(MID(E1291,LEN(E1291)-2,1)="2","Necklace",IF(MID(E1291,LEN(E1291)-2,1)="3","Bracelet",IF(MID(E1291,LEN(E1291)-2,1)="4","Ring",IF(MID(E1291,LEN(E1291)-2,1)="5","Anklet","")))))</x:f>
        <x:v>Earring</x:v>
      </x:c>
      <x:c r="G1291" s="514">
        <x:v>1</x:v>
      </x:c>
      <x:c r="H1291" s="495" t="s">
        <x:v>10339</x:v>
      </x:c>
    </x:row>
    <x:row r="1292" spans="3:8">
      <x:c r="C1292" s="443" t="s">
        <x:v>4352</x:v>
      </x:c>
      <x:c r="D1292" s="276" t="s">
        <x:v>6487</x:v>
      </x:c>
      <x:c r="E1292" s="393" t="s">
        <x:v>4352</x:v>
      </x:c>
      <x:c r="F1292" s="394" t="str">
        <x:f>IF(MID(E1292,LEN(E1292)-2,1)="1","Earring",IF(MID(E1292,LEN(E1292)-2,1)="2","Necklace",IF(MID(E1292,LEN(E1292)-2,1)="3","Bracelet",IF(MID(E1292,LEN(E1292)-2,1)="4","Ring",IF(MID(E1292,LEN(E1292)-2,1)="5","Anklet","")))))</x:f>
        <x:v>Earring</x:v>
      </x:c>
      <x:c r="G1292" s="394">
        <x:v>1</x:v>
      </x:c>
      <x:c r="H1292" s="495" t="s">
        <x:v>6487</x:v>
      </x:c>
    </x:row>
    <x:row r="1293" spans="3:8">
      <x:c r="C1293" s="443" t="s">
        <x:v>2464</x:v>
      </x:c>
      <x:c r="D1293" s="276" t="s">
        <x:v>6487</x:v>
      </x:c>
      <x:c r="E1293" s="241" t="s">
        <x:v>2464</x:v>
      </x:c>
      <x:c r="F1293" s="240" t="str">
        <x:f>IF(MID(E1293,LEN(E1293)-2,1)="1","Earring",IF(MID(E1293,LEN(E1293)-2,1)="2","Necklace",IF(MID(E1293,LEN(E1293)-2,1)="3","Bracelet",IF(MID(E1293,LEN(E1293)-2,1)="4","Ring",IF(MID(E1293,LEN(E1293)-2,1)="5","Anklet","")))))</x:f>
        <x:v>Earring</x:v>
      </x:c>
      <x:c r="G1293" s="240">
        <x:v>1</x:v>
      </x:c>
      <x:c r="H1293" s="495" t="s">
        <x:v>6487</x:v>
      </x:c>
    </x:row>
    <x:row r="1294" spans="3:8">
      <x:c r="C1294" s="443" t="s">
        <x:v>12639</x:v>
      </x:c>
      <x:c r="D1294" s="276" t="s">
        <x:v>6487</x:v>
      </x:c>
      <x:c r="E1294" s="241" t="s">
        <x:v>12639</x:v>
      </x:c>
      <x:c r="F1294" s="240" t="str">
        <x:f>IF(MID(E1294,LEN(E1294)-2,1)="1","Earring",IF(MID(E1294,LEN(E1294)-2,1)="2","Necklace",IF(MID(E1294,LEN(E1294)-2,1)="3","Bracelet",IF(MID(E1294,LEN(E1294)-2,1)="4","Ring",IF(MID(E1294,LEN(E1294)-2,1)="5","Anklet","")))))</x:f>
        <x:v>Earring</x:v>
      </x:c>
      <x:c r="G1294" s="240">
        <x:v>1</x:v>
      </x:c>
      <x:c r="H1294" s="495" t="s">
        <x:v>6487</x:v>
      </x:c>
    </x:row>
    <x:row r="1295" spans="1:8">
      <x:c r="A1295" s="444">
        <x:v>46030</x:v>
      </x:c>
      <x:c r="B1295" s="276" t="s">
        <x:v>10335</x:v>
      </x:c>
      <x:c r="C1295" s="443" t="s">
        <x:v>5961</x:v>
      </x:c>
      <x:c r="D1295" s="276" t="s">
        <x:v>6487</x:v>
      </x:c>
      <x:c r="E1295" s="280" t="s">
        <x:v>5961</x:v>
      </x:c>
      <x:c r="F1295" s="234" t="s">
        <x:v>9210</x:v>
      </x:c>
      <x:c r="G1295" s="281">
        <x:v>1</x:v>
      </x:c>
      <x:c r="H1295" s="495" t="s">
        <x:v>6487</x:v>
      </x:c>
    </x:row>
    <x:row r="1296" spans="3:8">
      <x:c r="C1296" s="443" t="s">
        <x:v>2471</x:v>
      </x:c>
      <x:c r="D1296" s="276" t="s">
        <x:v>10339</x:v>
      </x:c>
      <x:c r="E1296" s="241" t="s">
        <x:v>2471</x:v>
      </x:c>
      <x:c r="F1296" s="240" t="str">
        <x:f>IF(MID(E1296,LEN(E1296)-2,1)="1","Earring",IF(MID(E1296,LEN(E1296)-2,1)="2","Necklace",IF(MID(E1296,LEN(E1296)-2,1)="3","Bracelet",IF(MID(E1296,LEN(E1296)-2,1)="4","Ring",IF(MID(E1296,LEN(E1296)-2,1)="5","Anklet","")))))</x:f>
        <x:v>Necklace</x:v>
      </x:c>
      <x:c r="G1296" s="240">
        <x:v>1</x:v>
      </x:c>
      <x:c r="H1296" s="495" t="s">
        <x:v>10339</x:v>
      </x:c>
    </x:row>
    <x:row r="1297" spans="3:8">
      <x:c r="C1297" s="443" t="s">
        <x:v>12180</x:v>
      </x:c>
      <x:c r="D1297" s="276" t="s">
        <x:v>10339</x:v>
      </x:c>
      <x:c r="E1297" s="241" t="s">
        <x:v>12180</x:v>
      </x:c>
      <x:c r="F1297" s="240" t="str">
        <x:f>IF(MID(E1297,LEN(E1297)-2,1)="1","Earring",IF(MID(E1297,LEN(E1297)-2,1)="2","Necklace",IF(MID(E1297,LEN(E1297)-2,1)="3","Bracelet",IF(MID(E1297,LEN(E1297)-2,1)="4","Ring",IF(MID(E1297,LEN(E1297)-2,1)="5","Anklet","")))))</x:f>
        <x:v>Bracelet</x:v>
      </x:c>
      <x:c r="G1297" s="240">
        <x:v>1</x:v>
      </x:c>
      <x:c r="H1297" s="495" t="s">
        <x:v>10339</x:v>
      </x:c>
    </x:row>
    <x:row r="1298" spans="3:8">
      <x:c r="C1298" s="443" t="s">
        <x:v>8120</x:v>
      </x:c>
      <x:c r="D1298" s="276" t="s">
        <x:v>10339</x:v>
      </x:c>
      <x:c r="E1298" s="241" t="s">
        <x:v>8120</x:v>
      </x:c>
      <x:c r="F1298" s="240" t="str">
        <x:f>IF(MID(E1298,LEN(E1298)-2,1)="1","Earring",IF(MID(E1298,LEN(E1298)-2,1)="2","Necklace",IF(MID(E1298,LEN(E1298)-2,1)="3","Bracelet",IF(MID(E1298,LEN(E1298)-2,1)="4","Ring",IF(MID(E1298,LEN(E1298)-2,1)="5","Anklet","")))))</x:f>
        <x:v>Necklace</x:v>
      </x:c>
      <x:c r="G1298" s="240">
        <x:v>1</x:v>
      </x:c>
      <x:c r="H1298" s="495" t="s">
        <x:v>10339</x:v>
      </x:c>
    </x:row>
    <x:row r="1299" spans="3:8">
      <x:c r="C1299" s="443" t="s">
        <x:v>4470</x:v>
      </x:c>
      <x:c r="D1299" s="276" t="s">
        <x:v>10339</x:v>
      </x:c>
      <x:c r="E1299" s="280" t="s">
        <x:v>4470</x:v>
      </x:c>
      <x:c r="F1299" s="281" t="str">
        <x:f>IF(MID(E1299,LEN(E1299)-2,1)="1","Earring",IF(MID(E1299,LEN(E1299)-2,1)="2","Necklace",IF(MID(E1299,LEN(E1299)-2,1)="3","Bracelet",IF(MID(E1299,LEN(E1299)-2,1)="4","Ring",IF(MID(E1299,LEN(E1299)-2,1)="5","Anklet","")))))</x:f>
        <x:v>Bracelet</x:v>
      </x:c>
      <x:c r="G1299" s="281">
        <x:v>1</x:v>
      </x:c>
      <x:c r="H1299" s="495" t="s">
        <x:v>10339</x:v>
      </x:c>
    </x:row>
    <x:row r="1300" spans="3:8">
      <x:c r="C1300" s="443" t="s">
        <x:v>6011</x:v>
      </x:c>
      <x:c r="D1300" s="276" t="s">
        <x:v>10339</x:v>
      </x:c>
      <x:c r="E1300" s="835" t="s">
        <x:v>6011</x:v>
      </x:c>
      <x:c r="F1300" s="836" t="str">
        <x:f>IF(MID(E1300,LEN(E1300)-2,1)="1","Earring",IF(MID(E1300,LEN(E1300)-2,1)="2","Necklace",IF(MID(E1300,LEN(E1300)-2,1)="3","Bracelet",IF(MID(E1300,LEN(E1300)-2,1)="4","Ring",IF(MID(E1300,LEN(E1300)-2,1)="5","Anklet","")))))</x:f>
        <x:v>Earring</x:v>
      </x:c>
      <x:c r="G1300" s="836">
        <x:v>1</x:v>
      </x:c>
      <x:c r="H1300" s="495" t="s">
        <x:v>10339</x:v>
      </x:c>
    </x:row>
    <x:row r="1301" spans="3:8">
      <x:c r="C1301" s="443" t="s">
        <x:v>7551</x:v>
      </x:c>
      <x:c r="D1301" s="276" t="s">
        <x:v>6487</x:v>
      </x:c>
      <x:c r="E1301" s="241" t="s">
        <x:v>7551</x:v>
      </x:c>
      <x:c r="F1301" s="240" t="str">
        <x:f>IF(MID(E1301,LEN(E1301)-2,1)="1","Earring",IF(MID(E1301,LEN(E1301)-2,1)="2","Necklace",IF(MID(E1301,LEN(E1301)-2,1)="3","Bracelet",IF(MID(E1301,LEN(E1301)-2,1)="4","Ring",IF(MID(E1301,LEN(E1301)-2,1)="5","Anklet","")))))</x:f>
        <x:v>Ring</x:v>
      </x:c>
      <x:c r="G1301" s="240">
        <x:v>1</x:v>
      </x:c>
      <x:c r="H1301" s="495" t="s">
        <x:v>6487</x:v>
      </x:c>
    </x:row>
    <x:row r="1302" spans="5:9">
      <x:c r="E1302" s="402" t="s">
        <x:v>4461</x:v>
      </x:c>
      <x:c r="F1302" s="403" t="str">
        <x:f>IF(MID(E1302,LEN(E1302)-2,1)="1","Earring",IF(MID(E1302,LEN(E1302)-2,1)="2","Necklace",IF(MID(E1302,LEN(E1302)-2,1)="3","Bracelet",IF(MID(E1302,LEN(E1302)-2,1)="4","Ring",IF(MID(E1302,LEN(E1302)-2,1)="5","Anklet","")))))</x:f>
        <x:v>Bracelet</x:v>
      </x:c>
      <x:c r="G1302" s="403">
        <x:v>1</x:v>
      </x:c>
      <x:c r="H1302" s="495" t="s">
        <x:v>6487</x:v>
      </x:c>
      <x:c r="I1302" s="208" t="s">
        <x:v>2195</x:v>
      </x:c>
    </x:row>
    <x:row r="1303" spans="1:8">
      <x:c r="A1303" s="444">
        <x:v>46031</x:v>
      </x:c>
      <x:c r="B1303" s="276" t="s">
        <x:v>10292</x:v>
      </x:c>
      <x:c r="C1303" s="443" t="s">
        <x:v>9288</x:v>
      </x:c>
      <x:c r="D1303" s="276" t="s">
        <x:v>10339</x:v>
      </x:c>
      <x:c r="E1303" s="625" t="s">
        <x:v>9288</x:v>
      </x:c>
      <x:c r="F1303" s="626" t="str">
        <x:f>IF(MID(E1303,LEN(E1303)-2,1)="1","Earring",IF(MID(E1303,LEN(E1303)-2,1)="2","Necklace",IF(MID(E1303,LEN(E1303)-2,1)="3","Bracelet",IF(MID(E1303,LEN(E1303)-2,1)="4","Ring",IF(MID(E1303,LEN(E1303)-2,1)="5","Anklet","")))))</x:f>
        <x:v>Earring</x:v>
      </x:c>
      <x:c r="G1303" s="626">
        <x:v>1</x:v>
      </x:c>
      <x:c r="H1303" s="495" t="s">
        <x:v>10339</x:v>
      </x:c>
    </x:row>
    <x:row r="1304" spans="3:8">
      <x:c r="C1304" s="443" t="s">
        <x:v>12446</x:v>
      </x:c>
      <x:c r="D1304" s="276" t="s">
        <x:v>10339</x:v>
      </x:c>
      <x:c r="E1304" s="280" t="s">
        <x:v>12446</x:v>
      </x:c>
      <x:c r="F1304" s="281" t="str">
        <x:f>IF(MID(E1304,LEN(E1304)-2,1)="1","Earring",IF(MID(E1304,LEN(E1304)-2,1)="2","Necklace",IF(MID(E1304,LEN(E1304)-2,1)="3","Bracelet",IF(MID(E1304,LEN(E1304)-2,1)="4","Ring",IF(MID(E1304,LEN(E1304)-2,1)="5","Anklet","")))))</x:f>
        <x:v>Anklet</x:v>
      </x:c>
      <x:c r="G1304" s="281">
        <x:v>1</x:v>
      </x:c>
      <x:c r="H1304" s="495" t="s">
        <x:v>10339</x:v>
      </x:c>
    </x:row>
    <x:row r="1305" spans="3:8">
      <x:c r="C1305" s="443" t="s">
        <x:v>2031</x:v>
      </x:c>
      <x:c r="D1305" s="276" t="s">
        <x:v>6487</x:v>
      </x:c>
      <x:c r="E1305" s="241" t="s">
        <x:v>2031</x:v>
      </x:c>
      <x:c r="F1305" s="240" t="str">
        <x:f>IF(MID(E1305,LEN(E1305)-2,1)="1","Earring",IF(MID(E1305,LEN(E1305)-2,1)="2","Necklace",IF(MID(E1305,LEN(E1305)-2,1)="3","Bracelet",IF(MID(E1305,LEN(E1305)-2,1)="4","Ring",IF(MID(E1305,LEN(E1305)-2,1)="5","Anklet","")))))</x:f>
        <x:v>Bracelet</x:v>
      </x:c>
      <x:c r="G1305" s="240">
        <x:v>1</x:v>
      </x:c>
      <x:c r="H1305" s="495" t="s">
        <x:v>6487</x:v>
      </x:c>
    </x:row>
    <x:row r="1306" spans="1:8">
      <x:c r="A1306" s="444">
        <x:v>46032</x:v>
      </x:c>
      <x:c r="B1306" s="276" t="s">
        <x:v>10312</x:v>
      </x:c>
      <x:c r="C1306" s="443" t="s">
        <x:v>9111</x:v>
      </x:c>
      <x:c r="D1306" s="276" t="s">
        <x:v>6487</x:v>
      </x:c>
      <x:c r="E1306" s="402" t="s">
        <x:v>9111</x:v>
      </x:c>
      <x:c r="F1306" s="461" t="s">
        <x:v>305</x:v>
      </x:c>
      <x:c r="G1306" s="403">
        <x:v>1</x:v>
      </x:c>
      <x:c r="H1306" s="495" t="s">
        <x:v>6487</x:v>
      </x:c>
    </x:row>
    <x:row r="1307" spans="3:8">
      <x:c r="C1307" s="443" t="s">
        <x:v>2351</x:v>
      </x:c>
      <x:c r="D1307" s="276" t="s">
        <x:v>6487</x:v>
      </x:c>
      <x:c r="E1307" s="280" t="s">
        <x:v>2351</x:v>
      </x:c>
      <x:c r="F1307" s="281" t="str">
        <x:f>IF(MID(E1307,LEN(E1307)-2,1)="1","Earring",IF(MID(E1307,LEN(E1307)-2,1)="2","Necklace",IF(MID(E1307,LEN(E1307)-2,1)="3","Bracelet",IF(MID(E1307,LEN(E1307)-2,1)="4","Ring",IF(MID(E1307,LEN(E1307)-2,1)="5","Anklet","")))))</x:f>
        <x:v>Necklace</x:v>
      </x:c>
      <x:c r="G1307" s="281">
        <x:v>1</x:v>
      </x:c>
      <x:c r="H1307" s="495" t="s">
        <x:v>6487</x:v>
      </x:c>
    </x:row>
    <x:row r="1308" spans="3:8">
      <x:c r="C1308" s="443" t="s">
        <x:v>11229</x:v>
      </x:c>
      <x:c r="D1308" s="276" t="s">
        <x:v>10339</x:v>
      </x:c>
      <x:c r="E1308" s="670" t="s">
        <x:v>11229</x:v>
      </x:c>
      <x:c r="F1308" s="671" t="str">
        <x:f>IF(MID(E1308,LEN(E1308)-2,1)="1","Earring",IF(MID(E1308,LEN(E1308)-2,1)="2","Necklace",IF(MID(E1308,LEN(E1308)-2,1)="3","Bracelet",IF(MID(E1308,LEN(E1308)-2,1)="4","Ring",IF(MID(E1308,LEN(E1308)-2,1)="5","Anklet","")))))</x:f>
        <x:v>Earring</x:v>
      </x:c>
      <x:c r="G1308" s="671">
        <x:v>1</x:v>
      </x:c>
      <x:c r="H1308" s="495" t="s">
        <x:v>10339</x:v>
      </x:c>
    </x:row>
    <x:row r="1309" spans="3:8">
      <x:c r="C1309" s="443" t="s">
        <x:v>5981</x:v>
      </x:c>
      <x:c r="D1309" s="276" t="s">
        <x:v>10339</x:v>
      </x:c>
      <x:c r="E1309" s="241" t="s">
        <x:v>5981</x:v>
      </x:c>
      <x:c r="F1309" s="240" t="str">
        <x:f>IF(MID(E1309,LEN(E1309)-2,1)="1","Earring",IF(MID(E1309,LEN(E1309)-2,1)="2","Necklace",IF(MID(E1309,LEN(E1309)-2,1)="3","Bracelet",IF(MID(E1309,LEN(E1309)-2,1)="4","Ring",IF(MID(E1309,LEN(E1309)-2,1)="5","Anklet","")))))</x:f>
        <x:v>Earring</x:v>
      </x:c>
      <x:c r="G1309" s="240">
        <x:v>1</x:v>
      </x:c>
      <x:c r="H1309" s="495" t="s">
        <x:v>10339</x:v>
      </x:c>
    </x:row>
    <x:row r="1310" spans="3:8">
      <x:c r="C1310" s="443" t="s">
        <x:v>2147</x:v>
      </x:c>
      <x:c r="D1310" s="276" t="s">
        <x:v>10339</x:v>
      </x:c>
      <x:c r="E1310" s="241" t="s">
        <x:v>2147</x:v>
      </x:c>
      <x:c r="F1310" s="240" t="str">
        <x:f>IF(MID(E1310,LEN(E1310)-2,1)="1","Earring",IF(MID(E1310,LEN(E1310)-2,1)="2","Necklace",IF(MID(E1310,LEN(E1310)-2,1)="3","Bracelet",IF(MID(E1310,LEN(E1310)-2,1)="4","Ring",IF(MID(E1310,LEN(E1310)-2,1)="5","Anklet","")))))</x:f>
        <x:v>Ring</x:v>
      </x:c>
      <x:c r="G1310" s="240">
        <x:v>1</x:v>
      </x:c>
      <x:c r="H1310" s="495" t="s">
        <x:v>10339</x:v>
      </x:c>
    </x:row>
    <x:row r="1311" spans="3:8">
      <x:c r="C1311" s="443" t="s">
        <x:v>12639</x:v>
      </x:c>
      <x:c r="D1311" s="276" t="s">
        <x:v>10339</x:v>
      </x:c>
      <x:c r="E1311" s="241" t="s">
        <x:v>12639</x:v>
      </x:c>
      <x:c r="F1311" s="240" t="str">
        <x:f>IF(MID(E1311,LEN(E1311)-2,1)="1","Earring",IF(MID(E1311,LEN(E1311)-2,1)="2","Necklace",IF(MID(E1311,LEN(E1311)-2,1)="3","Bracelet",IF(MID(E1311,LEN(E1311)-2,1)="4","Ring",IF(MID(E1311,LEN(E1311)-2,1)="5","Anklet","")))))</x:f>
        <x:v>Earring</x:v>
      </x:c>
      <x:c r="G1311" s="240">
        <x:v>1</x:v>
      </x:c>
      <x:c r="H1311" s="495" t="s">
        <x:v>10339</x:v>
      </x:c>
    </x:row>
    <x:row r="1312" spans="3:8">
      <x:c r="C1312" s="443" t="s">
        <x:v>8521</x:v>
      </x:c>
      <x:c r="D1312" s="276" t="s">
        <x:v>10339</x:v>
      </x:c>
      <x:c r="E1312" s="241" t="s">
        <x:v>8521</x:v>
      </x:c>
      <x:c r="F1312" s="240" t="str">
        <x:f>IF(MID(E1312,LEN(E1312)-2,1)="1","Earring",IF(MID(E1312,LEN(E1312)-2,1)="2","Necklace",IF(MID(E1312,LEN(E1312)-2,1)="3","Bracelet",IF(MID(E1312,LEN(E1312)-2,1)="4","Ring",IF(MID(E1312,LEN(E1312)-2,1)="5","Anklet","")))))</x:f>
        <x:v>Earring</x:v>
      </x:c>
      <x:c r="G1312" s="240">
        <x:v>1</x:v>
      </x:c>
      <x:c r="H1312" s="495" t="s">
        <x:v>10339</x:v>
      </x:c>
    </x:row>
    <x:row r="1313" spans="3:8">
      <x:c r="C1313" s="443" t="s">
        <x:v>6021</x:v>
      </x:c>
      <x:c r="D1313" s="276" t="s">
        <x:v>6487</x:v>
      </x:c>
      <x:c r="E1313" s="241" t="s">
        <x:v>6021</x:v>
      </x:c>
      <x:c r="F1313" s="240" t="str">
        <x:f>IF(MID(E1313,LEN(E1313)-2,1)="1","Earring",IF(MID(E1313,LEN(E1313)-2,1)="2","Necklace",IF(MID(E1313,LEN(E1313)-2,1)="3","Bracelet",IF(MID(E1313,LEN(E1313)-2,1)="4","Ring",IF(MID(E1313,LEN(E1313)-2,1)="5","Anklet","")))))</x:f>
        <x:v>Earring</x:v>
      </x:c>
      <x:c r="G1313" s="240">
        <x:v>1</x:v>
      </x:c>
      <x:c r="H1313" s="495" t="s">
        <x:v>6487</x:v>
      </x:c>
    </x:row>
    <x:row r="1314" spans="3:8">
      <x:c r="C1314" s="443" t="s">
        <x:v>12363</x:v>
      </x:c>
      <x:c r="D1314" s="276" t="s">
        <x:v>6487</x:v>
      </x:c>
      <x:c r="E1314" s="241" t="s">
        <x:v>12363</x:v>
      </x:c>
      <x:c r="F1314" s="276" t="s">
        <x:v>361</x:v>
      </x:c>
      <x:c r="G1314" s="240">
        <x:v>1</x:v>
      </x:c>
      <x:c r="H1314" s="495" t="s">
        <x:v>6487</x:v>
      </x:c>
    </x:row>
    <x:row r="1315" spans="3:8">
      <x:c r="C1315" s="443" t="s">
        <x:v>8461</x:v>
      </x:c>
      <x:c r="D1315" s="276" t="s">
        <x:v>6487</x:v>
      </x:c>
      <x:c r="E1315" s="366" t="s">
        <x:v>8461</x:v>
      </x:c>
      <x:c r="F1315" s="367" t="str">
        <x:f>IF(MID(E1315,LEN(E1315)-2,1)="1","Earring",IF(MID(E1315,LEN(E1315)-2,1)="2","Necklace",IF(MID(E1315,LEN(E1315)-2,1)="3","Bracelet",IF(MID(E1315,LEN(E1315)-2,1)="4","Ring",IF(MID(E1315,LEN(E1315)-2,1)="5","Anklet","")))))</x:f>
        <x:v>Necklace</x:v>
      </x:c>
      <x:c r="G1315" s="367">
        <x:v>1</x:v>
      </x:c>
      <x:c r="H1315" s="495" t="s">
        <x:v>6487</x:v>
      </x:c>
    </x:row>
    <x:row r="1316" spans="3:8">
      <x:c r="C1316" s="443" t="s">
        <x:v>2142</x:v>
      </x:c>
      <x:c r="D1316" s="276" t="s">
        <x:v>6487</x:v>
      </x:c>
      <x:c r="E1316" s="402" t="s">
        <x:v>2142</x:v>
      </x:c>
      <x:c r="F1316" s="403" t="str">
        <x:f>IF(MID(E1316,LEN(E1316)-2,1)="1","Earring",IF(MID(E1316,LEN(E1316)-2,1)="2","Necklace",IF(MID(E1316,LEN(E1316)-2,1)="3","Bracelet",IF(MID(E1316,LEN(E1316)-2,1)="4","Ring",IF(MID(E1316,LEN(E1316)-2,1)="5","Anklet","")))))</x:f>
        <x:v>Necklace</x:v>
      </x:c>
      <x:c r="G1316" s="403">
        <x:v>1</x:v>
      </x:c>
      <x:c r="H1316" s="495" t="s">
        <x:v>6487</x:v>
      </x:c>
    </x:row>
    <x:row r="1317" spans="5:9">
      <x:c r="E1317" s="241" t="s">
        <x:v>12530</x:v>
      </x:c>
      <x:c r="F1317" s="240" t="str">
        <x:f>IF(MID(E1317,LEN(E1317)-2,1)="1","Earring",IF(MID(E1317,LEN(E1317)-2,1)="2","Necklace",IF(MID(E1317,LEN(E1317)-2,1)="3","Bracelet",IF(MID(E1317,LEN(E1317)-2,1)="4","Ring",IF(MID(E1317,LEN(E1317)-2,1)="5","Anklet","")))))</x:f>
        <x:v>Earring</x:v>
      </x:c>
      <x:c r="G1317" s="240">
        <x:v>1</x:v>
      </x:c>
      <x:c r="H1317" s="495" t="s">
        <x:v>6487</x:v>
      </x:c>
      <x:c r="I1317" s="208" t="s">
        <x:v>11308</x:v>
      </x:c>
    </x:row>
    <x:row r="1318" spans="1:8">
      <x:c r="A1318" s="444">
        <x:v>46033</x:v>
      </x:c>
      <x:c r="B1318" s="276" t="s">
        <x:v>10367</x:v>
      </x:c>
      <x:c r="C1318" s="443" t="s">
        <x:v>5544</x:v>
      </x:c>
      <x:c r="D1318" s="276" t="s">
        <x:v>10339</x:v>
      </x:c>
      <x:c r="E1318" s="241" t="s">
        <x:v>5544</x:v>
      </x:c>
      <x:c r="F1318" s="240" t="str">
        <x:f>IF(MID(E1318,LEN(E1318)-2,1)="1","Earring",IF(MID(E1318,LEN(E1318)-2,1)="2","Necklace",IF(MID(E1318,LEN(E1318)-2,1)="3","Bracelet",IF(MID(E1318,LEN(E1318)-2,1)="4","Ring",IF(MID(E1318,LEN(E1318)-2,1)="5","Anklet","")))))</x:f>
        <x:v>Necklace</x:v>
      </x:c>
      <x:c r="G1318" s="240">
        <x:v>1</x:v>
      </x:c>
      <x:c r="H1318" s="495" t="s">
        <x:v>10339</x:v>
      </x:c>
    </x:row>
    <x:row r="1319" spans="3:8">
      <x:c r="C1319" s="443" t="s">
        <x:v>11215</x:v>
      </x:c>
      <x:c r="D1319" s="276" t="s">
        <x:v>6487</x:v>
      </x:c>
      <x:c r="E1319" s="241" t="s">
        <x:v>11215</x:v>
      </x:c>
      <x:c r="F1319" s="240" t="str">
        <x:f>IF(MID(E1319,LEN(E1319)-2,1)="1","Earring",IF(MID(E1319,LEN(E1319)-2,1)="2","Necklace",IF(MID(E1319,LEN(E1319)-2,1)="3","Bracelet",IF(MID(E1319,LEN(E1319)-2,1)="4","Ring",IF(MID(E1319,LEN(E1319)-2,1)="5","Anklet","")))))</x:f>
        <x:v>Necklace</x:v>
      </x:c>
      <x:c r="G1319" s="240">
        <x:v>1</x:v>
      </x:c>
      <x:c r="H1319" s="495" t="s">
        <x:v>6487</x:v>
      </x:c>
    </x:row>
    <x:row r="1320" spans="1:8">
      <x:c r="A1320" s="444">
        <x:v>46034</x:v>
      </x:c>
      <x:c r="B1320" s="276" t="s">
        <x:v>10315</x:v>
      </x:c>
      <x:c r="C1320" s="443" t="s">
        <x:v>12714</x:v>
      </x:c>
      <x:c r="D1320" s="276" t="s">
        <x:v>10339</x:v>
      </x:c>
      <x:c r="E1320" s="280" t="s">
        <x:v>12714</x:v>
      </x:c>
      <x:c r="F1320" s="281" t="str">
        <x:f>IF(MID(E1320,LEN(E1320)-2,1)="1","Earring",IF(MID(E1320,LEN(E1320)-2,1)="2","Necklace",IF(MID(E1320,LEN(E1320)-2,1)="3","Bracelet",IF(MID(E1320,LEN(E1320)-2,1)="4","Ring",IF(MID(E1320,LEN(E1320)-2,1)="5","Anklet","")))))</x:f>
        <x:v>Necklace</x:v>
      </x:c>
      <x:c r="G1320" s="281">
        <x:v>1</x:v>
      </x:c>
      <x:c r="H1320" s="495" t="s">
        <x:v>10339</x:v>
      </x:c>
    </x:row>
    <x:row r="1321" spans="3:8">
      <x:c r="C1321" s="443" t="s">
        <x:v>2316</x:v>
      </x:c>
      <x:c r="D1321" s="276" t="s">
        <x:v>10339</x:v>
      </x:c>
      <x:c r="E1321" s="734" t="s">
        <x:v>2316</x:v>
      </x:c>
      <x:c r="F1321" s="735" t="str">
        <x:f>IF(MID(E1321,LEN(E1321)-2,1)="1","Earring",IF(MID(E1321,LEN(E1321)-2,1)="2","Necklace",IF(MID(E1321,LEN(E1321)-2,1)="3","Bracelet",IF(MID(E1321,LEN(E1321)-2,1)="4","Ring",IF(MID(E1321,LEN(E1321)-2,1)="5","Anklet","")))))</x:f>
        <x:v>Ring</x:v>
      </x:c>
      <x:c r="G1321" s="735">
        <x:v>1</x:v>
      </x:c>
      <x:c r="H1321" s="495" t="s">
        <x:v>10339</x:v>
      </x:c>
    </x:row>
    <x:row r="1322" spans="3:8">
      <x:c r="C1322" s="443" t="s">
        <x:v>7810</x:v>
      </x:c>
      <x:c r="D1322" s="276" t="s">
        <x:v>6487</x:v>
      </x:c>
      <x:c r="E1322" s="734" t="s">
        <x:v>7810</x:v>
      </x:c>
      <x:c r="F1322" s="735" t="str">
        <x:f>IF(MID(E1322,LEN(E1322)-2,1)="1","Earring",IF(MID(E1322,LEN(E1322)-2,1)="2","Necklace",IF(MID(E1322,LEN(E1322)-2,1)="3","Bracelet",IF(MID(E1322,LEN(E1322)-2,1)="4","Ring",IF(MID(E1322,LEN(E1322)-2,1)="5","Anklet","")))))</x:f>
        <x:v>Ring</x:v>
      </x:c>
      <x:c r="G1322" s="735">
        <x:v>1</x:v>
      </x:c>
      <x:c r="H1322" s="495" t="s">
        <x:v>6487</x:v>
      </x:c>
    </x:row>
    <x:row r="1323" spans="5:9">
      <x:c r="E1323" s="280" t="s">
        <x:v>12245</x:v>
      </x:c>
      <x:c r="F1323" s="281" t="str">
        <x:f>IF(MID(E1323,LEN(E1323)-2,1)="1","Earring",IF(MID(E1323,LEN(E1323)-2,1)="2","Necklace",IF(MID(E1323,LEN(E1323)-2,1)="3","Bracelet",IF(MID(E1323,LEN(E1323)-2,1)="4","Ring",IF(MID(E1323,LEN(E1323)-2,1)="5","Anklet","")))))</x:f>
        <x:v>Necklace</x:v>
      </x:c>
      <x:c r="G1323" s="281">
        <x:v>1</x:v>
      </x:c>
      <x:c r="H1323" s="495" t="s">
        <x:v>6487</x:v>
      </x:c>
      <x:c r="I1323" s="208" t="s">
        <x:v>12232</x:v>
      </x:c>
    </x:row>
    <x:row r="1324" spans="1:8">
      <x:c r="A1324" s="444">
        <x:v>46035</x:v>
      </x:c>
      <x:c r="B1324" s="276" t="s">
        <x:v>10377</x:v>
      </x:c>
      <x:c r="C1324" s="443" t="s">
        <x:v>7817</x:v>
      </x:c>
      <x:c r="D1324" s="276" t="s">
        <x:v>10339</x:v>
      </x:c>
      <x:c r="E1324" s="241" t="s">
        <x:v>7817</x:v>
      </x:c>
      <x:c r="F1324" s="240" t="str">
        <x:f>IF(MID(E1324,LEN(E1324)-2,1)="1","Earring",IF(MID(E1324,LEN(E1324)-2,1)="2","Necklace",IF(MID(E1324,LEN(E1324)-2,1)="3","Bracelet",IF(MID(E1324,LEN(E1324)-2,1)="4","Ring",IF(MID(E1324,LEN(E1324)-2,1)="5","Anklet","")))))</x:f>
        <x:v>Bracelet</x:v>
      </x:c>
      <x:c r="G1324" s="240">
        <x:v>1</x:v>
      </x:c>
      <x:c r="H1324" s="495" t="s">
        <x:v>10339</x:v>
      </x:c>
    </x:row>
    <x:row r="1325" spans="3:8">
      <x:c r="C1325" s="443" t="s">
        <x:v>2007</x:v>
      </x:c>
      <x:c r="D1325" s="276" t="s">
        <x:v>6487</x:v>
      </x:c>
      <x:c r="E1325" s="241" t="s">
        <x:v>2007</x:v>
      </x:c>
      <x:c r="F1325" s="240" t="str">
        <x:f>IF(MID(E1325,LEN(E1325)-2,1)="1","Earring",IF(MID(E1325,LEN(E1325)-2,1)="2","Necklace",IF(MID(E1325,LEN(E1325)-2,1)="3","Bracelet",IF(MID(E1325,LEN(E1325)-2,1)="4","Ring",IF(MID(E1325,LEN(E1325)-2,1)="5","Anklet","")))))</x:f>
        <x:v>Bracelet</x:v>
      </x:c>
      <x:c r="G1325" s="240">
        <x:v>1</x:v>
      </x:c>
      <x:c r="H1325" s="495" t="s">
        <x:v>6487</x:v>
      </x:c>
    </x:row>
    <x:row r="1326" spans="3:8">
      <x:c r="C1326" s="443" t="s">
        <x:v>2081</x:v>
      </x:c>
      <x:c r="D1326" s="276" t="s">
        <x:v>6487</x:v>
      </x:c>
      <x:c r="E1326" s="241" t="s">
        <x:v>2081</x:v>
      </x:c>
      <x:c r="F1326" s="240" t="str">
        <x:f>IF(MID(E1326,LEN(E1326)-2,1)="1","Earring",IF(MID(E1326,LEN(E1326)-2,1)="2","Necklace",IF(MID(E1326,LEN(E1326)-2,1)="3","Bracelet",IF(MID(E1326,LEN(E1326)-2,1)="4","Ring",IF(MID(E1326,LEN(E1326)-2,1)="5","Anklet","")))))</x:f>
        <x:v>Ring</x:v>
      </x:c>
      <x:c r="G1326" s="240">
        <x:v>1</x:v>
      </x:c>
      <x:c r="H1326" s="495" t="s">
        <x:v>6487</x:v>
      </x:c>
    </x:row>
    <x:row r="1327" spans="3:8">
      <x:c r="C1327" s="443" t="s">
        <x:v>7487</x:v>
      </x:c>
      <x:c r="D1327" s="276" t="s">
        <x:v>6487</x:v>
      </x:c>
      <x:c r="E1327" s="1380" t="s">
        <x:v>7487</x:v>
      </x:c>
      <x:c r="F1327" s="1381" t="str">
        <x:f>IF(MID(E1327,LEN(E1327)-2,1)="1","Earring",IF(MID(E1327,LEN(E1327)-2,1)="2","Necklace",IF(MID(E1327,LEN(E1327)-2,1)="3","Bracelet",IF(MID(E1327,LEN(E1327)-2,1)="4","Ring",IF(MID(E1327,LEN(E1327)-2,1)="5","Anklet","")))))</x:f>
        <x:v>Earring</x:v>
      </x:c>
      <x:c r="G1327" s="1381">
        <x:v>1</x:v>
      </x:c>
      <x:c r="H1327" s="495" t="s">
        <x:v>6487</x:v>
      </x:c>
    </x:row>
    <x:row r="1328" spans="5:9">
      <x:c r="E1328" s="241" t="s">
        <x:v>9256</x:v>
      </x:c>
      <x:c r="F1328" s="240" t="str">
        <x:f>IF(MID(E1328,LEN(E1328)-2,1)="1","Earring",IF(MID(E1328,LEN(E1328)-2,1)="2","Necklace",IF(MID(E1328,LEN(E1328)-2,1)="3","Bracelet",IF(MID(E1328,LEN(E1328)-2,1)="4","Ring",IF(MID(E1328,LEN(E1328)-2,1)="5","Anklet","")))))</x:f>
        <x:v>Earring</x:v>
      </x:c>
      <x:c r="G1328" s="240">
        <x:v>1</x:v>
      </x:c>
      <x:c r="H1328" s="495" t="s">
        <x:v>6487</x:v>
      </x:c>
      <x:c r="I1328" s="208" t="s">
        <x:v>2403</x:v>
      </x:c>
    </x:row>
    <x:row r="1329" spans="1:8">
      <x:c r="A1329" s="444">
        <x:v>46036</x:v>
      </x:c>
      <x:c r="B1329" s="276" t="s">
        <x:v>10352</x:v>
      </x:c>
      <x:c r="C1329" s="443" t="s">
        <x:v>4392</x:v>
      </x:c>
      <x:c r="D1329" s="276" t="s">
        <x:v>10339</x:v>
      </x:c>
      <x:c r="E1329" s="241" t="s">
        <x:v>4392</x:v>
      </x:c>
      <x:c r="F1329" s="240" t="str">
        <x:f>IF(MID(E1329,LEN(E1329)-2,1)="1","Earring",IF(MID(E1329,LEN(E1329)-2,1)="2","Necklace",IF(MID(E1329,LEN(E1329)-2,1)="3","Bracelet",IF(MID(E1329,LEN(E1329)-2,1)="4","Ring",IF(MID(E1329,LEN(E1329)-2,1)="5","Anklet","")))))</x:f>
        <x:v>Bracelet</x:v>
      </x:c>
      <x:c r="G1329" s="240">
        <x:v>1</x:v>
      </x:c>
      <x:c r="H1329" s="495" t="s">
        <x:v>10339</x:v>
      </x:c>
    </x:row>
    <x:row r="1330" spans="3:8">
      <x:c r="C1330" s="443" t="s">
        <x:v>9037</x:v>
      </x:c>
      <x:c r="D1330" s="276" t="s">
        <x:v>10339</x:v>
      </x:c>
      <x:c r="E1330" s="241" t="s">
        <x:v>9037</x:v>
      </x:c>
      <x:c r="F1330" s="240" t="str">
        <x:f>IF(MID(E1330,LEN(E1330)-2,1)="1","Earring",IF(MID(E1330,LEN(E1330)-2,1)="2","Necklace",IF(MID(E1330,LEN(E1330)-2,1)="3","Bracelet",IF(MID(E1330,LEN(E1330)-2,1)="4","Ring",IF(MID(E1330,LEN(E1330)-2,1)="5","Anklet","")))))</x:f>
        <x:v>Earring</x:v>
      </x:c>
      <x:c r="G1330" s="240">
        <x:v>1</x:v>
      </x:c>
      <x:c r="H1330" s="495" t="s">
        <x:v>10339</x:v>
      </x:c>
    </x:row>
    <x:row r="1331" spans="1:8">
      <x:c r="A1331" s="444">
        <x:v>46037</x:v>
      </x:c>
      <x:c r="B1331" s="276" t="s">
        <x:v>10335</x:v>
      </x:c>
      <x:c r="C1331" s="443" t="s">
        <x:v>4512</x:v>
      </x:c>
      <x:c r="D1331" s="276" t="s">
        <x:v>6487</x:v>
      </x:c>
      <x:c r="E1331" s="241" t="s">
        <x:v>4512</x:v>
      </x:c>
      <x:c r="F1331" s="240" t="str">
        <x:f>IF(MID(E1331,LEN(E1331)-2,1)="1","Earring",IF(MID(E1331,LEN(E1331)-2,1)="2","Necklace",IF(MID(E1331,LEN(E1331)-2,1)="3","Bracelet",IF(MID(E1331,LEN(E1331)-2,1)="4","Ring",IF(MID(E1331,LEN(E1331)-2,1)="5","Anklet","")))))</x:f>
        <x:v>Earring</x:v>
      </x:c>
      <x:c r="G1331" s="240">
        <x:v>1</x:v>
      </x:c>
      <x:c r="H1331" s="495" t="s">
        <x:v>6487</x:v>
      </x:c>
    </x:row>
    <x:row r="1332" spans="3:8">
      <x:c r="C1332" s="443" t="s">
        <x:v>6259</x:v>
      </x:c>
      <x:c r="D1332" s="276" t="s">
        <x:v>10339</x:v>
      </x:c>
      <x:c r="E1332" s="402" t="s">
        <x:v>6259</x:v>
      </x:c>
      <x:c r="F1332" s="403" t="str">
        <x:f>IF(MID(E1332,LEN(E1332)-2,1)="1","Earring",IF(MID(E1332,LEN(E1332)-2,1)="2","Necklace",IF(MID(E1332,LEN(E1332)-2,1)="3","Bracelet",IF(MID(E1332,LEN(E1332)-2,1)="4","Ring",IF(MID(E1332,LEN(E1332)-2,1)="5","Anklet","")))))</x:f>
        <x:v>Earring</x:v>
      </x:c>
      <x:c r="G1332" s="403">
        <x:v>1</x:v>
      </x:c>
      <x:c r="H1332" s="495" t="s">
        <x:v>10339</x:v>
      </x:c>
    </x:row>
    <x:row r="1333" spans="3:8">
      <x:c r="C1333" s="443" t="s">
        <x:v>6004</x:v>
      </x:c>
      <x:c r="D1333" s="276" t="s">
        <x:v>6487</x:v>
      </x:c>
      <x:c r="E1333" s="280" t="s">
        <x:v>2412</x:v>
      </x:c>
      <x:c r="F1333" s="281" t="str">
        <x:f>IF(MID(E1333,LEN(E1333)-2,1)="1","Earring",IF(MID(E1333,LEN(E1333)-2,1)="2","Necklace",IF(MID(E1333,LEN(E1333)-2,1)="3","Bracelet",IF(MID(E1333,LEN(E1333)-2,1)="4","Ring",IF(MID(E1333,LEN(E1333)-2,1)="5","Anklet","")))))</x:f>
        <x:v>Ring</x:v>
      </x:c>
      <x:c r="G1333" s="281">
        <x:v>1</x:v>
      </x:c>
      <x:c r="H1333" s="495" t="s">
        <x:v>6487</x:v>
      </x:c>
    </x:row>
    <x:row r="1334" spans="3:8">
      <x:c r="C1334" s="443" t="s">
        <x:v>5696</x:v>
      </x:c>
      <x:c r="D1334" s="276" t="s">
        <x:v>6487</x:v>
      </x:c>
      <x:c r="E1334" s="241" t="s">
        <x:v>5696</x:v>
      </x:c>
      <x:c r="F1334" s="240" t="str">
        <x:f>IF(MID(E1334,LEN(E1334)-2,1)="1","Earring",IF(MID(E1334,LEN(E1334)-2,1)="2","Necklace",IF(MID(E1334,LEN(E1334)-2,1)="3","Bracelet",IF(MID(E1334,LEN(E1334)-2,1)="4","Ring",IF(MID(E1334,LEN(E1334)-2,1)="5","Anklet","")))))</x:f>
        <x:v>Ring</x:v>
      </x:c>
      <x:c r="G1334" s="240">
        <x:v>1</x:v>
      </x:c>
      <x:c r="H1334" s="495" t="s">
        <x:v>6487</x:v>
      </x:c>
    </x:row>
    <x:row r="1335" spans="1:8">
      <x:c r="A1335" s="444">
        <x:v>46038</x:v>
      </x:c>
      <x:c r="B1335" s="276" t="s">
        <x:v>10292</x:v>
      </x:c>
      <x:c r="C1335" s="443" t="s">
        <x:v>8451</x:v>
      </x:c>
      <x:c r="D1335" s="276" t="s">
        <x:v>10339</x:v>
      </x:c>
      <x:c r="E1335" s="241" t="s">
        <x:v>8451</x:v>
      </x:c>
      <x:c r="F1335" s="240" t="str">
        <x:f>IF(MID(E1335,LEN(E1335)-2,1)="1","Earring",IF(MID(E1335,LEN(E1335)-2,1)="2","Necklace",IF(MID(E1335,LEN(E1335)-2,1)="3","Bracelet",IF(MID(E1335,LEN(E1335)-2,1)="4","Ring",IF(MID(E1335,LEN(E1335)-2,1)="5","Anklet","")))))</x:f>
        <x:v>Necklace</x:v>
      </x:c>
      <x:c r="G1335" s="240">
        <x:v>1</x:v>
      </x:c>
      <x:c r="H1335" s="495" t="s">
        <x:v>10339</x:v>
      </x:c>
    </x:row>
    <x:row r="1336" spans="3:8">
      <x:c r="C1336" s="443" t="s">
        <x:v>8393</x:v>
      </x:c>
      <x:c r="D1336" s="276" t="s">
        <x:v>6487</x:v>
      </x:c>
      <x:c r="E1336" s="402" t="s">
        <x:v>8393</x:v>
      </x:c>
      <x:c r="F1336" s="403" t="str">
        <x:f>IF(MID(E1336,LEN(E1336)-2,1)="1","Earring",IF(MID(E1336,LEN(E1336)-2,1)="2","Necklace",IF(MID(E1336,LEN(E1336)-2,1)="3","Bracelet",IF(MID(E1336,LEN(E1336)-2,1)="4","Ring",IF(MID(E1336,LEN(E1336)-2,1)="5","Anklet","")))))</x:f>
        <x:v>Earring</x:v>
      </x:c>
      <x:c r="G1336" s="403">
        <x:v>1</x:v>
      </x:c>
      <x:c r="H1336" s="495" t="s">
        <x:v>6487</x:v>
      </x:c>
    </x:row>
    <x:row r="1337" spans="3:8">
      <x:c r="C1337" s="443" t="s">
        <x:v>8975</x:v>
      </x:c>
      <x:c r="D1337" s="276" t="s">
        <x:v>10339</x:v>
      </x:c>
      <x:c r="E1337" s="241" t="s">
        <x:v>8975</x:v>
      </x:c>
      <x:c r="F1337" s="240" t="str">
        <x:f>IF(MID(E1337,LEN(E1337)-2,1)="1","Earring",IF(MID(E1337,LEN(E1337)-2,1)="2","Necklace",IF(MID(E1337,LEN(E1337)-2,1)="3","Bracelet",IF(MID(E1337,LEN(E1337)-2,1)="4","Ring",IF(MID(E1337,LEN(E1337)-2,1)="5","Anklet","")))))</x:f>
        <x:v>Necklace</x:v>
      </x:c>
      <x:c r="G1337" s="240">
        <x:v>1</x:v>
      </x:c>
      <x:c r="H1337" s="495" t="s">
        <x:v>10339</x:v>
      </x:c>
    </x:row>
    <x:row r="1338" spans="1:8">
      <x:c r="A1338" s="444">
        <x:v>46039</x:v>
      </x:c>
      <x:c r="B1338" s="276" t="s">
        <x:v>10312</x:v>
      </x:c>
      <x:c r="C1338" s="443" t="s">
        <x:v>12475</x:v>
      </x:c>
      <x:c r="D1338" s="276" t="s">
        <x:v>6487</x:v>
      </x:c>
      <x:c r="E1338" s="280" t="s">
        <x:v>12475</x:v>
      </x:c>
      <x:c r="F1338" s="234" t="s">
        <x:v>9210</x:v>
      </x:c>
      <x:c r="G1338" s="281">
        <x:v>1</x:v>
      </x:c>
      <x:c r="H1338" s="495" t="s">
        <x:v>6487</x:v>
      </x:c>
    </x:row>
    <x:row r="1339" spans="3:8">
      <x:c r="C1339" s="443" t="s">
        <x:v>6296</x:v>
      </x:c>
      <x:c r="D1339" s="276" t="s">
        <x:v>6487</x:v>
      </x:c>
      <x:c r="E1339" s="280" t="s">
        <x:v>6296</x:v>
      </x:c>
      <x:c r="F1339" s="281" t="str">
        <x:f>IF(MID(E1339,LEN(E1339)-2,1)="1","Earring",IF(MID(E1339,LEN(E1339)-2,1)="2","Necklace",IF(MID(E1339,LEN(E1339)-2,1)="3","Bracelet",IF(MID(E1339,LEN(E1339)-2,1)="4","Ring",IF(MID(E1339,LEN(E1339)-2,1)="5","Anklet","")))))</x:f>
        <x:v>Necklace</x:v>
      </x:c>
      <x:c r="G1339" s="281">
        <x:v>1</x:v>
      </x:c>
      <x:c r="H1339" s="495" t="s">
        <x:v>6487</x:v>
      </x:c>
    </x:row>
    <x:row r="1340" spans="3:8">
      <x:c r="C1340" s="443" t="s">
        <x:v>8535</x:v>
      </x:c>
      <x:c r="D1340" s="276" t="s">
        <x:v>10339</x:v>
      </x:c>
      <x:c r="E1340" s="404" t="s">
        <x:v>8535</x:v>
      </x:c>
      <x:c r="F1340" s="405" t="str">
        <x:f>IF(MID(E1340,LEN(E1340)-2,1)="1","Earring",IF(MID(E1340,LEN(E1340)-2,1)="2","Necklace",IF(MID(E1340,LEN(E1340)-2,1)="3","Bracelet",IF(MID(E1340,LEN(E1340)-2,1)="4","Ring",IF(MID(E1340,LEN(E1340)-2,1)="5","Anklet","")))))</x:f>
        <x:v>Ring</x:v>
      </x:c>
      <x:c r="G1340" s="405">
        <x:v>1</x:v>
      </x:c>
      <x:c r="H1340" s="495" t="s">
        <x:v>10339</x:v>
      </x:c>
    </x:row>
    <x:row r="1341" spans="3:8">
      <x:c r="C1341" s="443" t="s">
        <x:v>12704</x:v>
      </x:c>
      <x:c r="D1341" s="276" t="s">
        <x:v>10339</x:v>
      </x:c>
      <x:c r="E1341" s="507" t="s">
        <x:v>12704</x:v>
      </x:c>
      <x:c r="F1341" s="508" t="str">
        <x:f>IF(MID(E1341,LEN(E1341)-2,1)="1","Earring",IF(MID(E1341,LEN(E1341)-2,1)="2","Necklace",IF(MID(E1341,LEN(E1341)-2,1)="3","Bracelet",IF(MID(E1341,LEN(E1341)-2,1)="4","Ring",IF(MID(E1341,LEN(E1341)-2,1)="5","Anklet","")))))</x:f>
        <x:v>Bracelet</x:v>
      </x:c>
      <x:c r="G1341" s="508">
        <x:v>1</x:v>
      </x:c>
      <x:c r="H1341" s="495" t="s">
        <x:v>10339</x:v>
      </x:c>
    </x:row>
    <x:row r="1342" spans="3:8">
      <x:c r="C1342" s="443" t="s">
        <x:v>11226</x:v>
      </x:c>
      <x:c r="D1342" s="276" t="s">
        <x:v>6487</x:v>
      </x:c>
      <x:c r="E1342" s="507" t="s">
        <x:v>11226</x:v>
      </x:c>
      <x:c r="F1342" s="508" t="str">
        <x:f>IF(MID(E1342,LEN(E1342)-2,1)="1","Earring",IF(MID(E1342,LEN(E1342)-2,1)="2","Necklace",IF(MID(E1342,LEN(E1342)-2,1)="3","Bracelet",IF(MID(E1342,LEN(E1342)-2,1)="4","Ring",IF(MID(E1342,LEN(E1342)-2,1)="5","Anklet","")))))</x:f>
        <x:v>Bracelet</x:v>
      </x:c>
      <x:c r="G1342" s="508">
        <x:v>1</x:v>
      </x:c>
      <x:c r="H1342" s="495" t="s">
        <x:v>6487</x:v>
      </x:c>
    </x:row>
    <x:row r="1343" spans="3:8">
      <x:c r="C1343" s="443" t="s">
        <x:v>8437</x:v>
      </x:c>
      <x:c r="D1343" s="276" t="s">
        <x:v>6487</x:v>
      </x:c>
      <x:c r="E1343" s="241" t="s">
        <x:v>8437</x:v>
      </x:c>
      <x:c r="F1343" s="240" t="str">
        <x:f>IF(MID(E1343,LEN(E1343)-2,1)="1","Earring",IF(MID(E1343,LEN(E1343)-2,1)="2","Necklace",IF(MID(E1343,LEN(E1343)-2,1)="3","Bracelet",IF(MID(E1343,LEN(E1343)-2,1)="4","Ring",IF(MID(E1343,LEN(E1343)-2,1)="5","Anklet","")))))</x:f>
        <x:v>Earring</x:v>
      </x:c>
      <x:c r="G1343" s="240">
        <x:v>1</x:v>
      </x:c>
      <x:c r="H1343" s="495" t="s">
        <x:v>6487</x:v>
      </x:c>
    </x:row>
    <x:row r="1344" spans="3:8">
      <x:c r="C1344" s="443" t="s">
        <x:v>6110</x:v>
      </x:c>
      <x:c r="D1344" s="276" t="s">
        <x:v>6487</x:v>
      </x:c>
      <x:c r="E1344" s="406" t="s">
        <x:v>6110</x:v>
      </x:c>
      <x:c r="F1344" s="407" t="str">
        <x:f>IF(MID(E1344,LEN(E1344)-2,1)="1","Earring",IF(MID(E1344,LEN(E1344)-2,1)="2","Necklace",IF(MID(E1344,LEN(E1344)-2,1)="3","Bracelet",IF(MID(E1344,LEN(E1344)-2,1)="4","Ring",IF(MID(E1344,LEN(E1344)-2,1)="5","Anklet","")))))</x:f>
        <x:v>Ring</x:v>
      </x:c>
      <x:c r="G1344" s="407">
        <x:v>1</x:v>
      </x:c>
      <x:c r="H1344" s="495" t="s">
        <x:v>6487</x:v>
      </x:c>
    </x:row>
    <x:row r="1345" spans="3:8">
      <x:c r="C1345" s="443" t="s">
        <x:v>9042</x:v>
      </x:c>
      <x:c r="D1345" s="276" t="s">
        <x:v>10339</x:v>
      </x:c>
      <x:c r="E1345" s="241" t="s">
        <x:v>9042</x:v>
      </x:c>
      <x:c r="F1345" s="240" t="s">
        <x:v>4007</x:v>
      </x:c>
      <x:c r="G1345" s="240">
        <x:v>1</x:v>
      </x:c>
      <x:c r="H1345" s="495" t="s">
        <x:v>10339</x:v>
      </x:c>
    </x:row>
    <x:row r="1346" spans="1:8">
      <x:c r="A1346" s="444">
        <x:v>46040</x:v>
      </x:c>
      <x:c r="B1346" s="276" t="s">
        <x:v>10367</x:v>
      </x:c>
      <x:c r="C1346" s="443" t="s">
        <x:v>7810</x:v>
      </x:c>
      <x:c r="D1346" s="276" t="s">
        <x:v>10339</x:v>
      </x:c>
      <x:c r="E1346" s="633" t="s">
        <x:v>7810</x:v>
      </x:c>
      <x:c r="F1346" s="634" t="str">
        <x:f>IF(MID(E1346,LEN(E1346)-2,1)="1","Earring",IF(MID(E1346,LEN(E1346)-2,1)="2","Necklace",IF(MID(E1346,LEN(E1346)-2,1)="3","Bracelet",IF(MID(E1346,LEN(E1346)-2,1)="4","Ring",IF(MID(E1346,LEN(E1346)-2,1)="5","Anklet","")))))</x:f>
        <x:v>Ring</x:v>
      </x:c>
      <x:c r="G1346" s="634">
        <x:v>1</x:v>
      </x:c>
      <x:c r="H1346" s="495" t="s">
        <x:v>10339</x:v>
      </x:c>
    </x:row>
    <x:row r="1347" spans="3:8">
      <x:c r="C1347" s="443" t="s">
        <x:v>2241</x:v>
      </x:c>
      <x:c r="D1347" s="276" t="s">
        <x:v>6487</x:v>
      </x:c>
      <x:c r="E1347" s="241" t="s">
        <x:v>2241</x:v>
      </x:c>
      <x:c r="F1347" s="240" t="s">
        <x:v>4007</x:v>
      </x:c>
      <x:c r="G1347" s="240">
        <x:v>1</x:v>
      </x:c>
      <x:c r="H1347" s="495" t="s">
        <x:v>6487</x:v>
      </x:c>
    </x:row>
    <x:row r="1348" spans="3:8">
      <x:c r="C1348" s="443" t="s">
        <x:v>9111</x:v>
      </x:c>
      <x:c r="D1348" s="276" t="s">
        <x:v>10339</x:v>
      </x:c>
      <x:c r="E1348" s="402" t="s">
        <x:v>9111</x:v>
      </x:c>
      <x:c r="F1348" s="250" t="s">
        <x:v>305</x:v>
      </x:c>
      <x:c r="G1348" s="403">
        <x:v>1</x:v>
      </x:c>
      <x:c r="H1348" s="495" t="s">
        <x:v>10339</x:v>
      </x:c>
    </x:row>
    <x:row r="1349" spans="3:8">
      <x:c r="C1349" s="443" t="s">
        <x:v>7695</x:v>
      </x:c>
      <x:c r="D1349" s="276" t="s">
        <x:v>10339</x:v>
      </x:c>
      <x:c r="E1349" s="241" t="s">
        <x:v>7695</x:v>
      </x:c>
      <x:c r="F1349" s="240" t="str">
        <x:f>IF(MID(E1349,LEN(E1349)-2,1)="1","Earring",IF(MID(E1349,LEN(E1349)-2,1)="2","Necklace",IF(MID(E1349,LEN(E1349)-2,1)="3","Bracelet",IF(MID(E1349,LEN(E1349)-2,1)="4","Ring",IF(MID(E1349,LEN(E1349)-2,1)="5","Anklet","")))))</x:f>
        <x:v>Necklace</x:v>
      </x:c>
      <x:c r="G1349" s="240">
        <x:v>1</x:v>
      </x:c>
      <x:c r="H1349" s="495" t="s">
        <x:v>10339</x:v>
      </x:c>
    </x:row>
    <x:row r="1350" spans="3:8">
      <x:c r="C1350" s="443" t="s">
        <x:v>5961</x:v>
      </x:c>
      <x:c r="D1350" s="276" t="s">
        <x:v>10339</x:v>
      </x:c>
      <x:c r="E1350" s="280" t="s">
        <x:v>5961</x:v>
      </x:c>
      <x:c r="F1350" s="281" t="s">
        <x:v>9210</x:v>
      </x:c>
      <x:c r="G1350" s="281">
        <x:v>1</x:v>
      </x:c>
      <x:c r="H1350" s="495" t="s">
        <x:v>10339</x:v>
      </x:c>
    </x:row>
    <x:row r="1351" spans="1:8">
      <x:c r="A1351" s="444">
        <x:v>46041</x:v>
      </x:c>
      <x:c r="B1351" s="276" t="s">
        <x:v>10315</x:v>
      </x:c>
      <x:c r="C1351" s="443" t="s">
        <x:v>9277</x:v>
      </x:c>
      <x:c r="D1351" s="276" t="s">
        <x:v>6487</x:v>
      </x:c>
      <x:c r="E1351" s="280" t="s">
        <x:v>9277</x:v>
      </x:c>
      <x:c r="F1351" s="281" t="str">
        <x:f>IF(MID(E1351,LEN(E1351)-2,1)="1","Earring",IF(MID(E1351,LEN(E1351)-2,1)="2","Necklace",IF(MID(E1351,LEN(E1351)-2,1)="3","Bracelet",IF(MID(E1351,LEN(E1351)-2,1)="4","Ring",IF(MID(E1351,LEN(E1351)-2,1)="5","Anklet","")))))</x:f>
        <x:v>Bracelet</x:v>
      </x:c>
      <x:c r="G1351" s="281">
        <x:v>1</x:v>
      </x:c>
      <x:c r="H1351" s="495" t="s">
        <x:v>6487</x:v>
      </x:c>
    </x:row>
    <x:row r="1352" spans="3:8">
      <x:c r="C1352" s="443" t="s">
        <x:v>8502</x:v>
      </x:c>
      <x:c r="D1352" s="276" t="s">
        <x:v>6487</x:v>
      </x:c>
      <x:c r="E1352" s="406" t="s">
        <x:v>8502</x:v>
      </x:c>
      <x:c r="F1352" s="407" t="s">
        <x:v>4007</x:v>
      </x:c>
      <x:c r="G1352" s="407">
        <x:v>1</x:v>
      </x:c>
      <x:c r="H1352" s="495" t="s">
        <x:v>6487</x:v>
      </x:c>
    </x:row>
    <x:row r="1353" spans="3:8">
      <x:c r="C1353" s="443" t="s">
        <x:v>8378</x:v>
      </x:c>
      <x:c r="D1353" s="276" t="s">
        <x:v>10339</x:v>
      </x:c>
      <x:c r="E1353" s="402" t="s">
        <x:v>8378</x:v>
      </x:c>
      <x:c r="F1353" s="403" t="str">
        <x:f>IF(MID(E1353,LEN(E1353)-2,1)="1","Earring",IF(MID(E1353,LEN(E1353)-2,1)="2","Necklace",IF(MID(E1353,LEN(E1353)-2,1)="3","Bracelet",IF(MID(E1353,LEN(E1353)-2,1)="4","Ring",IF(MID(E1353,LEN(E1353)-2,1)="5","Anklet","")))))</x:f>
        <x:v>Necklace</x:v>
      </x:c>
      <x:c r="G1353" s="403">
        <x:v>1</x:v>
      </x:c>
      <x:c r="H1353" s="495" t="s">
        <x:v>10339</x:v>
      </x:c>
    </x:row>
    <x:row r="1354" spans="3:8">
      <x:c r="C1354" s="443" t="s">
        <x:v>12541</x:v>
      </x:c>
      <x:c r="D1354" s="276" t="s">
        <x:v>6487</x:v>
      </x:c>
      <x:c r="E1354" s="280" t="s">
        <x:v>12541</x:v>
      </x:c>
      <x:c r="F1354" s="281" t="s">
        <x:v>4007</x:v>
      </x:c>
      <x:c r="G1354" s="281">
        <x:v>1</x:v>
      </x:c>
      <x:c r="H1354" s="495" t="s">
        <x:v>6487</x:v>
      </x:c>
    </x:row>
    <x:row r="1355" spans="1:8">
      <x:c r="A1355" s="444">
        <x:v>46042</x:v>
      </x:c>
      <x:c r="B1355" s="276" t="s">
        <x:v>10377</x:v>
      </x:c>
      <x:c r="C1355" s="443" t="s">
        <x:v>9101</x:v>
      </x:c>
      <x:c r="D1355" s="276" t="s">
        <x:v>10339</x:v>
      </x:c>
      <x:c r="E1355" s="241" t="s">
        <x:v>9101</x:v>
      </x:c>
      <x:c r="F1355" s="240" t="str">
        <x:f>IF(MID(E1355,LEN(E1355)-2,1)="1","Earring",IF(MID(E1355,LEN(E1355)-2,1)="2","Necklace",IF(MID(E1355,LEN(E1355)-2,1)="3","Bracelet",IF(MID(E1355,LEN(E1355)-2,1)="4","Ring",IF(MID(E1355,LEN(E1355)-2,1)="5","Anklet","")))))</x:f>
        <x:v>Necklace</x:v>
      </x:c>
      <x:c r="G1355" s="240">
        <x:v>1</x:v>
      </x:c>
      <x:c r="H1355" s="495" t="s">
        <x:v>10339</x:v>
      </x:c>
    </x:row>
    <x:row r="1356" spans="1:8">
      <x:c r="A1356" s="444">
        <x:v>46043</x:v>
      </x:c>
      <x:c r="B1356" s="276" t="s">
        <x:v>10352</x:v>
      </x:c>
      <x:c r="C1356" s="443" t="s">
        <x:v>8502</x:v>
      </x:c>
      <x:c r="D1356" s="276" t="s">
        <x:v>10339</x:v>
      </x:c>
      <x:c r="E1356" s="241" t="s">
        <x:v>8502</x:v>
      </x:c>
      <x:c r="F1356" s="240" t="s">
        <x:v>4007</x:v>
      </x:c>
      <x:c r="G1356" s="240">
        <x:v>1</x:v>
      </x:c>
      <x:c r="H1356" s="495" t="s">
        <x:v>10339</x:v>
      </x:c>
    </x:row>
    <x:row r="1357" spans="3:8">
      <x:c r="C1357" s="443" t="s">
        <x:v>8967</x:v>
      </x:c>
      <x:c r="D1357" s="276" t="s">
        <x:v>6487</x:v>
      </x:c>
      <x:c r="E1357" s="585" t="s">
        <x:v>8967</x:v>
      </x:c>
      <x:c r="F1357" s="586" t="str">
        <x:f>IF(MID(E1357,LEN(E1357)-2,1)="1","Earring",IF(MID(E1357,LEN(E1357)-2,1)="2","Necklace",IF(MID(E1357,LEN(E1357)-2,1)="3","Bracelet",IF(MID(E1357,LEN(E1357)-2,1)="4","Ring",IF(MID(E1357,LEN(E1357)-2,1)="5","Anklet","")))))</x:f>
        <x:v>Earring</x:v>
      </x:c>
      <x:c r="G1357" s="586">
        <x:v>1</x:v>
      </x:c>
      <x:c r="H1357" s="495" t="s">
        <x:v>6487</x:v>
      </x:c>
    </x:row>
    <x:row r="1358" spans="3:8">
      <x:c r="C1358" s="443" t="s">
        <x:v>9320</x:v>
      </x:c>
      <x:c r="D1358" s="276" t="s">
        <x:v>10339</x:v>
      </x:c>
      <x:c r="E1358" s="241" t="s">
        <x:v>9320</x:v>
      </x:c>
      <x:c r="F1358" s="240" t="str">
        <x:f>IF(MID(E1358,LEN(E1358)-2,1)="1","Earring",IF(MID(E1358,LEN(E1358)-2,1)="2","Necklace",IF(MID(E1358,LEN(E1358)-2,1)="3","Bracelet",IF(MID(E1358,LEN(E1358)-2,1)="4","Ring",IF(MID(E1358,LEN(E1358)-2,1)="5","Anklet","")))))</x:f>
        <x:v>Earring</x:v>
      </x:c>
      <x:c r="G1358" s="240">
        <x:v>1</x:v>
      </x:c>
      <x:c r="H1358" s="495" t="s">
        <x:v>10339</x:v>
      </x:c>
    </x:row>
    <x:row r="1359" spans="3:8">
      <x:c r="C1359" s="443" t="s">
        <x:v>4580</x:v>
      </x:c>
      <x:c r="D1359" s="276" t="s">
        <x:v>6487</x:v>
      </x:c>
      <x:c r="E1359" s="241" t="s">
        <x:v>4580</x:v>
      </x:c>
      <x:c r="F1359" s="240" t="str">
        <x:f>IF(MID(E1359,LEN(E1359)-2,1)="1","Earring",IF(MID(E1359,LEN(E1359)-2,1)="2","Necklace",IF(MID(E1359,LEN(E1359)-2,1)="3","Bracelet",IF(MID(E1359,LEN(E1359)-2,1)="4","Ring",IF(MID(E1359,LEN(E1359)-2,1)="5","Anklet","")))))</x:f>
        <x:v>Earring</x:v>
      </x:c>
      <x:c r="G1359" s="240">
        <x:v>2</x:v>
      </x:c>
      <x:c r="H1359" s="495" t="s">
        <x:v>6487</x:v>
      </x:c>
    </x:row>
    <x:row r="1360" spans="3:8">
      <x:c r="C1360" s="443" t="s">
        <x:v>4486</x:v>
      </x:c>
      <x:c r="D1360" s="276" t="s">
        <x:v>10339</x:v>
      </x:c>
      <x:c r="E1360" s="241" t="s">
        <x:v>4486</x:v>
      </x:c>
      <x:c r="F1360" s="240" t="str">
        <x:f>IF(MID(E1360,LEN(E1360)-2,1)="1","Earring",IF(MID(E1360,LEN(E1360)-2,1)="2","Necklace",IF(MID(E1360,LEN(E1360)-2,1)="3","Bracelet",IF(MID(E1360,LEN(E1360)-2,1)="4","Ring",IF(MID(E1360,LEN(E1360)-2,1)="5","Anklet","")))))</x:f>
        <x:v>Earring</x:v>
      </x:c>
      <x:c r="G1360" s="240">
        <x:v>1</x:v>
      </x:c>
      <x:c r="H1360" s="495" t="s">
        <x:v>10339</x:v>
      </x:c>
    </x:row>
    <x:row r="1361" spans="3:8">
      <x:c r="C1361" s="443" t="s">
        <x:v>4416</x:v>
      </x:c>
      <x:c r="D1361" s="276" t="s">
        <x:v>10339</x:v>
      </x:c>
      <x:c r="E1361" s="241" t="s">
        <x:v>4416</x:v>
      </x:c>
      <x:c r="F1361" s="240" t="str">
        <x:f>IF(MID(E1361,LEN(E1361)-2,1)="1","Earring",IF(MID(E1361,LEN(E1361)-2,1)="2","Necklace",IF(MID(E1361,LEN(E1361)-2,1)="3","Bracelet",IF(MID(E1361,LEN(E1361)-2,1)="4","Ring",IF(MID(E1361,LEN(E1361)-2,1)="5","Anklet","")))))</x:f>
        <x:v>Earring</x:v>
      </x:c>
      <x:c r="G1361" s="240">
        <x:v>1</x:v>
      </x:c>
      <x:c r="H1361" s="495" t="s">
        <x:v>10339</x:v>
      </x:c>
    </x:row>
    <x:row r="1362" spans="3:8">
      <x:c r="C1362" s="443" t="s">
        <x:v>4544</x:v>
      </x:c>
      <x:c r="D1362" s="276" t="s">
        <x:v>6487</x:v>
      </x:c>
      <x:c r="E1362" s="593" t="s">
        <x:v>4544</x:v>
      </x:c>
      <x:c r="F1362" s="594" t="str">
        <x:f>IF(MID(E1362,LEN(E1362)-2,1)="1","Earring",IF(MID(E1362,LEN(E1362)-2,1)="2","Necklace",IF(MID(E1362,LEN(E1362)-2,1)="3","Bracelet",IF(MID(E1362,LEN(E1362)-2,1)="4","Ring",IF(MID(E1362,LEN(E1362)-2,1)="5","Anklet","")))))</x:f>
        <x:v>Necklace</x:v>
      </x:c>
      <x:c r="G1362" s="594">
        <x:v>1</x:v>
      </x:c>
      <x:c r="H1362" s="495" t="s">
        <x:v>6487</x:v>
      </x:c>
    </x:row>
    <x:row r="1363" spans="3:8">
      <x:c r="C1363" s="443" t="s">
        <x:v>12630</x:v>
      </x:c>
      <x:c r="D1363" s="276" t="s">
        <x:v>10339</x:v>
      </x:c>
      <x:c r="E1363" s="1383" t="s">
        <x:v>12630</x:v>
      </x:c>
      <x:c r="F1363" s="1384" t="str">
        <x:f>IF(MID(E1363,LEN(E1363)-2,1)="1","Earring",IF(MID(E1363,LEN(E1363)-2,1)="2","Necklace",IF(MID(E1363,LEN(E1363)-2,1)="3","Bracelet",IF(MID(E1363,LEN(E1363)-2,1)="4","Ring",IF(MID(E1363,LEN(E1363)-2,1)="5","Anklet","")))))</x:f>
        <x:v>Necklace</x:v>
      </x:c>
      <x:c r="G1363" s="1384">
        <x:v>1</x:v>
      </x:c>
      <x:c r="H1363" s="495" t="s">
        <x:v>10339</x:v>
      </x:c>
    </x:row>
    <x:row r="1364" spans="1:8">
      <x:c r="A1364" s="444">
        <x:v>46044</x:v>
      </x:c>
      <x:c r="B1364" s="276" t="s">
        <x:v>10335</x:v>
      </x:c>
      <x:c r="C1364" s="443" t="s">
        <x:v>12442</x:v>
      </x:c>
      <x:c r="D1364" s="276" t="s">
        <x:v>10339</x:v>
      </x:c>
      <x:c r="E1364" s="241" t="s">
        <x:v>12442</x:v>
      </x:c>
      <x:c r="F1364" s="240" t="str">
        <x:f>IF(MID(E1364,LEN(E1364)-2,1)="1","Earring",IF(MID(E1364,LEN(E1364)-2,1)="2","Necklace",IF(MID(E1364,LEN(E1364)-2,1)="3","Bracelet",IF(MID(E1364,LEN(E1364)-2,1)="4","Ring",IF(MID(E1364,LEN(E1364)-2,1)="5","Anklet","")))))</x:f>
        <x:v>Necklace</x:v>
      </x:c>
      <x:c r="G1364" s="240">
        <x:v>1</x:v>
      </x:c>
      <x:c r="H1364" s="495" t="s">
        <x:v>10339</x:v>
      </x:c>
    </x:row>
    <x:row r="1365" spans="3:8">
      <x:c r="C1365" s="443" t="s">
        <x:v>5700</x:v>
      </x:c>
      <x:c r="D1365" s="276" t="s">
        <x:v>10339</x:v>
      </x:c>
      <x:c r="E1365" s="241" t="s">
        <x:v>5700</x:v>
      </x:c>
      <x:c r="F1365" s="240" t="str">
        <x:f>IF(MID(E1365,LEN(E1365)-2,1)="1","Earring",IF(MID(E1365,LEN(E1365)-2,1)="2","Necklace",IF(MID(E1365,LEN(E1365)-2,1)="3","Bracelet",IF(MID(E1365,LEN(E1365)-2,1)="4","Ring",IF(MID(E1365,LEN(E1365)-2,1)="5","Anklet","")))))</x:f>
        <x:v>Earring</x:v>
      </x:c>
      <x:c r="G1365" s="240">
        <x:v>1</x:v>
      </x:c>
      <x:c r="H1365" s="495" t="s">
        <x:v>10339</x:v>
      </x:c>
    </x:row>
    <x:row r="1366" spans="3:8">
      <x:c r="C1366" s="443" t="s">
        <x:v>8943</x:v>
      </x:c>
      <x:c r="D1366" s="276" t="s">
        <x:v>10339</x:v>
      </x:c>
      <x:c r="E1366" s="241" t="s">
        <x:v>8943</x:v>
      </x:c>
      <x:c r="F1366" s="240" t="str">
        <x:f>IF(MID(E1366,LEN(E1366)-2,1)="1","Earring",IF(MID(E1366,LEN(E1366)-2,1)="2","Necklace",IF(MID(E1366,LEN(E1366)-2,1)="3","Bracelet",IF(MID(E1366,LEN(E1366)-2,1)="4","Ring",IF(MID(E1366,LEN(E1366)-2,1)="5","Anklet","")))))</x:f>
        <x:v>Bracelet</x:v>
      </x:c>
      <x:c r="G1366" s="240">
        <x:v>1</x:v>
      </x:c>
      <x:c r="H1366" s="495" t="s">
        <x:v>10339</x:v>
      </x:c>
    </x:row>
    <x:row r="1367" spans="1:8">
      <x:c r="A1367" s="444">
        <x:v>46045</x:v>
      </x:c>
      <x:c r="B1367" s="276" t="s">
        <x:v>10292</x:v>
      </x:c>
      <x:c r="C1367" s="443" t="s">
        <x:v>4404</x:v>
      </x:c>
      <x:c r="D1367" s="276" t="s">
        <x:v>6487</x:v>
      </x:c>
      <x:c r="E1367" s="241" t="s">
        <x:v>4404</x:v>
      </x:c>
      <x:c r="F1367" s="240" t="str">
        <x:f>IF(MID(E1367,LEN(E1367)-2,1)="1","Earring",IF(MID(E1367,LEN(E1367)-2,1)="2","Necklace",IF(MID(E1367,LEN(E1367)-2,1)="3","Bracelet",IF(MID(E1367,LEN(E1367)-2,1)="4","Ring",IF(MID(E1367,LEN(E1367)-2,1)="5","Anklet","")))))</x:f>
        <x:v>Earring</x:v>
      </x:c>
      <x:c r="G1367" s="240">
        <x:v>1</x:v>
      </x:c>
      <x:c r="H1367" s="495" t="s">
        <x:v>6487</x:v>
      </x:c>
    </x:row>
    <x:row r="1368" spans="3:8">
      <x:c r="C1368" s="443" t="s">
        <x:v>8446</x:v>
      </x:c>
      <x:c r="D1368" s="276" t="s">
        <x:v>6487</x:v>
      </x:c>
      <x:c r="E1368" s="241" t="s">
        <x:v>8446</x:v>
      </x:c>
      <x:c r="F1368" s="240" t="str">
        <x:f>IF(MID(E1368,LEN(E1368)-2,1)="1","Earring",IF(MID(E1368,LEN(E1368)-2,1)="2","Necklace",IF(MID(E1368,LEN(E1368)-2,1)="3","Bracelet",IF(MID(E1368,LEN(E1368)-2,1)="4","Ring",IF(MID(E1368,LEN(E1368)-2,1)="5","Anklet","")))))</x:f>
        <x:v>Earring</x:v>
      </x:c>
      <x:c r="G1368" s="240">
        <x:v>1</x:v>
      </x:c>
      <x:c r="H1368" s="495" t="s">
        <x:v>6487</x:v>
      </x:c>
    </x:row>
    <x:row r="1369" spans="3:8">
      <x:c r="C1369" s="443" t="s">
        <x:v>7963</x:v>
      </x:c>
      <x:c r="D1369" s="276" t="s">
        <x:v>6487</x:v>
      </x:c>
      <x:c r="E1369" s="280" t="s">
        <x:v>7963</x:v>
      </x:c>
      <x:c r="F1369" s="281" t="str">
        <x:f>IF(MID(E1369,LEN(E1369)-2,1)="1","Earring",IF(MID(E1369,LEN(E1369)-2,1)="2","Necklace",IF(MID(E1369,LEN(E1369)-2,1)="3","Bracelet",IF(MID(E1369,LEN(E1369)-2,1)="4","Ring",IF(MID(E1369,LEN(E1369)-2,1)="5","Anklet","")))))</x:f>
        <x:v>Earring</x:v>
      </x:c>
      <x:c r="G1369" s="281">
        <x:v>1</x:v>
      </x:c>
      <x:c r="H1369" s="495" t="s">
        <x:v>6487</x:v>
      </x:c>
    </x:row>
    <x:row r="1370" spans="3:8">
      <x:c r="C1370" s="443" t="s">
        <x:v>9009</x:v>
      </x:c>
      <x:c r="D1370" s="276" t="s">
        <x:v>10339</x:v>
      </x:c>
      <x:c r="E1370" s="402" t="s">
        <x:v>9009</x:v>
      </x:c>
      <x:c r="F1370" s="403" t="s">
        <x:v>9210</x:v>
      </x:c>
      <x:c r="G1370" s="403">
        <x:v>1</x:v>
      </x:c>
      <x:c r="H1370" s="495" t="s">
        <x:v>10339</x:v>
      </x:c>
    </x:row>
    <x:row r="1371" spans="3:8">
      <x:c r="C1371" s="443" t="s">
        <x:v>5927</x:v>
      </x:c>
      <x:c r="D1371" s="276" t="s">
        <x:v>6487</x:v>
      </x:c>
      <x:c r="E1371" s="406" t="s">
        <x:v>5927</x:v>
      </x:c>
      <x:c r="F1371" s="407" t="str">
        <x:f>IF(MID(E1371,LEN(E1371)-2,1)="1","Earring",IF(MID(E1371,LEN(E1371)-2,1)="2","Necklace",IF(MID(E1371,LEN(E1371)-2,1)="3","Bracelet",IF(MID(E1371,LEN(E1371)-2,1)="4","Ring",IF(MID(E1371,LEN(E1371)-2,1)="5","Anklet","")))))</x:f>
        <x:v>Ring</x:v>
      </x:c>
      <x:c r="G1371" s="407">
        <x:v>1</x:v>
      </x:c>
      <x:c r="H1371" s="495" t="s">
        <x:v>6487</x:v>
      </x:c>
    </x:row>
    <x:row r="1372" spans="3:8">
      <x:c r="C1372" s="443" t="s">
        <x:v>9043</x:v>
      </x:c>
      <x:c r="D1372" s="276" t="s">
        <x:v>10339</x:v>
      </x:c>
      <x:c r="E1372" s="402" t="s">
        <x:v>9043</x:v>
      </x:c>
      <x:c r="F1372" s="403" t="s">
        <x:v>4007</x:v>
      </x:c>
      <x:c r="G1372" s="403">
        <x:v>1</x:v>
      </x:c>
      <x:c r="H1372" s="495" t="s">
        <x:v>10339</x:v>
      </x:c>
    </x:row>
    <x:row r="1373" spans="1:8">
      <x:c r="A1373" s="444">
        <x:v>46046</x:v>
      </x:c>
      <x:c r="B1373" s="276" t="s">
        <x:v>10312</x:v>
      </x:c>
      <x:c r="C1373" s="443" t="s">
        <x:v>8353</x:v>
      </x:c>
      <x:c r="D1373" s="276" t="s">
        <x:v>6487</x:v>
      </x:c>
      <x:c r="E1373" s="241" t="s">
        <x:v>8353</x:v>
      </x:c>
      <x:c r="F1373" s="240" t="str">
        <x:f>IF(MID(E1373,LEN(E1373)-2,1)="1","Earring",IF(MID(E1373,LEN(E1373)-2,1)="2","Necklace",IF(MID(E1373,LEN(E1373)-2,1)="3","Bracelet",IF(MID(E1373,LEN(E1373)-2,1)="4","Ring",IF(MID(E1373,LEN(E1373)-2,1)="5","Anklet","")))))</x:f>
        <x:v>Bracelet</x:v>
      </x:c>
      <x:c r="G1373" s="240">
        <x:v>2</x:v>
      </x:c>
      <x:c r="H1373" s="495" t="s">
        <x:v>6487</x:v>
      </x:c>
    </x:row>
    <x:row r="1374" spans="3:8">
      <x:c r="C1374" s="443" t="s">
        <x:v>8472</x:v>
      </x:c>
      <x:c r="D1374" s="276" t="s">
        <x:v>6487</x:v>
      </x:c>
      <x:c r="E1374" s="1387" t="s">
        <x:v>8472</x:v>
      </x:c>
      <x:c r="F1374" s="1388" t="str">
        <x:f>IF(MID(E1374,LEN(E1374)-2,1)="1","Earring",IF(MID(E1374,LEN(E1374)-2,1)="2","Necklace",IF(MID(E1374,LEN(E1374)-2,1)="3","Bracelet",IF(MID(E1374,LEN(E1374)-2,1)="4","Ring",IF(MID(E1374,LEN(E1374)-2,1)="5","Anklet","")))))</x:f>
        <x:v>Earring</x:v>
      </x:c>
      <x:c r="G1374" s="1388">
        <x:v>1</x:v>
      </x:c>
      <x:c r="H1374" s="495" t="s">
        <x:v>6487</x:v>
      </x:c>
    </x:row>
    <x:row r="1375" spans="3:8">
      <x:c r="C1375" s="443" t="s">
        <x:v>7487</x:v>
      </x:c>
      <x:c r="D1375" s="276" t="s">
        <x:v>10339</x:v>
      </x:c>
      <x:c r="E1375" s="241" t="s">
        <x:v>7487</x:v>
      </x:c>
      <x:c r="F1375" s="240" t="str">
        <x:f>IF(MID(E1375,LEN(E1375)-2,1)="1","Earring",IF(MID(E1375,LEN(E1375)-2,1)="2","Necklace",IF(MID(E1375,LEN(E1375)-2,1)="3","Bracelet",IF(MID(E1375,LEN(E1375)-2,1)="4","Ring",IF(MID(E1375,LEN(E1375)-2,1)="5","Anklet","")))))</x:f>
        <x:v>Earring</x:v>
      </x:c>
      <x:c r="G1375" s="240">
        <x:v>1</x:v>
      </x:c>
      <x:c r="H1375" s="495" t="s">
        <x:v>10339</x:v>
      </x:c>
    </x:row>
    <x:row r="1376" spans="3:8">
      <x:c r="C1376" s="443" t="s">
        <x:v>6014</x:v>
      </x:c>
      <x:c r="D1376" s="276" t="s">
        <x:v>6487</x:v>
      </x:c>
      <x:c r="E1376" s="241" t="s">
        <x:v>6014</x:v>
      </x:c>
      <x:c r="F1376" s="240" t="str">
        <x:f>IF(MID(E1376,LEN(E1376)-2,1)="1","Earring",IF(MID(E1376,LEN(E1376)-2,1)="2","Necklace",IF(MID(E1376,LEN(E1376)-2,1)="3","Bracelet",IF(MID(E1376,LEN(E1376)-2,1)="4","Ring",IF(MID(E1376,LEN(E1376)-2,1)="5","Anklet","")))))</x:f>
        <x:v>Earring</x:v>
      </x:c>
      <x:c r="G1376" s="240">
        <x:v>1</x:v>
      </x:c>
      <x:c r="H1376" s="495" t="s">
        <x:v>6487</x:v>
      </x:c>
    </x:row>
    <x:row r="1377" spans="3:8">
      <x:c r="C1377" s="443" t="s">
        <x:v>11178</x:v>
      </x:c>
      <x:c r="D1377" s="276" t="s">
        <x:v>6487</x:v>
      </x:c>
      <x:c r="E1377" s="241" t="s">
        <x:v>11178</x:v>
      </x:c>
      <x:c r="F1377" s="240" t="str">
        <x:f>IF(MID(E1377,LEN(E1377)-2,1)="1","Earring",IF(MID(E1377,LEN(E1377)-2,1)="2","Necklace",IF(MID(E1377,LEN(E1377)-2,1)="3","Bracelet",IF(MID(E1377,LEN(E1377)-2,1)="4","Ring",IF(MID(E1377,LEN(E1377)-2,1)="5","Anklet","")))))</x:f>
        <x:v>Ring</x:v>
      </x:c>
      <x:c r="G1377" s="240">
        <x:v>1</x:v>
      </x:c>
      <x:c r="H1377" s="495" t="s">
        <x:v>6487</x:v>
      </x:c>
    </x:row>
    <x:row r="1378" spans="5:9">
      <x:c r="E1378" s="241" t="s">
        <x:v>12505</x:v>
      </x:c>
      <x:c r="F1378" s="240" t="str">
        <x:f>IF(MID(E1378,LEN(E1378)-2,1)="1","Earring",IF(MID(E1378,LEN(E1378)-2,1)="2","Necklace",IF(MID(E1378,LEN(E1378)-2,1)="3","Bracelet",IF(MID(E1378,LEN(E1378)-2,1)="4","Ring",IF(MID(E1378,LEN(E1378)-2,1)="5","Anklet","")))))</x:f>
        <x:v>Earring</x:v>
      </x:c>
      <x:c r="G1378" s="240">
        <x:v>1</x:v>
      </x:c>
      <x:c r="H1378" s="495" t="s">
        <x:v>6487</x:v>
      </x:c>
      <x:c r="I1378" s="208" t="s">
        <x:v>319</x:v>
      </x:c>
    </x:row>
    <x:row r="1379" spans="5:9">
      <x:c r="E1379" s="280" t="s">
        <x:v>12309</x:v>
      </x:c>
      <x:c r="F1379" s="281" t="s">
        <x:v>9160</x:v>
      </x:c>
      <x:c r="G1379" s="281">
        <x:v>1</x:v>
      </x:c>
      <x:c r="H1379" s="495" t="s">
        <x:v>6487</x:v>
      </x:c>
      <x:c r="I1379" s="208" t="s">
        <x:v>320</x:v>
      </x:c>
    </x:row>
    <x:row r="1380" spans="1:8">
      <x:c r="A1380" s="444">
        <x:v>46047</x:v>
      </x:c>
      <x:c r="B1380" s="276" t="s">
        <x:v>10367</x:v>
      </x:c>
      <x:c r="C1380" s="443" t="s">
        <x:v>7778</x:v>
      </x:c>
      <x:c r="D1380" s="276" t="s">
        <x:v>10339</x:v>
      </x:c>
      <x:c r="E1380" s="241" t="s">
        <x:v>7778</x:v>
      </x:c>
      <x:c r="F1380" s="240" t="str">
        <x:f>IF(MID(E1380,LEN(E1380)-2,1)="1","Earring",IF(MID(E1380,LEN(E1380)-2,1)="2","Necklace",IF(MID(E1380,LEN(E1380)-2,1)="3","Bracelet",IF(MID(E1380,LEN(E1380)-2,1)="4","Ring",IF(MID(E1380,LEN(E1380)-2,1)="5","Anklet","")))))</x:f>
        <x:v>Necklace</x:v>
      </x:c>
      <x:c r="G1380" s="240">
        <x:v>1</x:v>
      </x:c>
      <x:c r="H1380" s="495" t="s">
        <x:v>10339</x:v>
      </x:c>
    </x:row>
    <x:row r="1381" spans="3:8">
      <x:c r="C1381" s="443" t="s">
        <x:v>5669</x:v>
      </x:c>
      <x:c r="D1381" s="276" t="s">
        <x:v>10339</x:v>
      </x:c>
      <x:c r="E1381" s="593" t="s">
        <x:v>5669</x:v>
      </x:c>
      <x:c r="F1381" s="594" t="str">
        <x:f>IF(MID(E1381,LEN(E1381)-2,1)="1","Earring",IF(MID(E1381,LEN(E1381)-2,1)="2","Necklace",IF(MID(E1381,LEN(E1381)-2,1)="3","Bracelet",IF(MID(E1381,LEN(E1381)-2,1)="4","Ring",IF(MID(E1381,LEN(E1381)-2,1)="5","Anklet","")))))</x:f>
        <x:v>Bracelet</x:v>
      </x:c>
      <x:c r="G1381" s="594">
        <x:v>1</x:v>
      </x:c>
      <x:c r="H1381" s="495" t="s">
        <x:v>10339</x:v>
      </x:c>
    </x:row>
    <x:row r="1382" spans="3:8">
      <x:c r="C1382" s="443" t="s">
        <x:v>6273</x:v>
      </x:c>
      <x:c r="D1382" s="276" t="s">
        <x:v>6487</x:v>
      </x:c>
      <x:c r="E1382" s="593" t="s">
        <x:v>6273</x:v>
      </x:c>
      <x:c r="F1382" s="594" t="str">
        <x:f>IF(MID(E1382,LEN(E1382)-2,1)="1","Earring",IF(MID(E1382,LEN(E1382)-2,1)="2","Necklace",IF(MID(E1382,LEN(E1382)-2,1)="3","Bracelet",IF(MID(E1382,LEN(E1382)-2,1)="4","Ring",IF(MID(E1382,LEN(E1382)-2,1)="5","Anklet","")))))</x:f>
        <x:v>Ring</x:v>
      </x:c>
      <x:c r="G1382" s="594">
        <x:v>1</x:v>
      </x:c>
      <x:c r="H1382" s="495" t="s">
        <x:v>6487</x:v>
      </x:c>
    </x:row>
    <x:row r="1383" spans="3:8">
      <x:c r="C1383" s="443" t="s">
        <x:v>6224</x:v>
      </x:c>
      <x:c r="D1383" s="276" t="s">
        <x:v>6487</x:v>
      </x:c>
      <x:c r="E1383" s="241" t="s">
        <x:v>6224</x:v>
      </x:c>
      <x:c r="F1383" s="240" t="str">
        <x:f>IF(MID(E1383,LEN(E1383)-2,1)="1","Earring",IF(MID(E1383,LEN(E1383)-2,1)="2","Necklace",IF(MID(E1383,LEN(E1383)-2,1)="3","Bracelet",IF(MID(E1383,LEN(E1383)-2,1)="4","Ring",IF(MID(E1383,LEN(E1383)-2,1)="5","Anklet","")))))</x:f>
        <x:v>Ring</x:v>
      </x:c>
      <x:c r="G1383" s="240">
        <x:v>1</x:v>
      </x:c>
      <x:c r="H1383" s="495" t="s">
        <x:v>6487</x:v>
      </x:c>
    </x:row>
    <x:row r="1384" spans="3:8">
      <x:c r="C1384" s="443" t="s">
        <x:v>9317</x:v>
      </x:c>
      <x:c r="D1384" s="276" t="s">
        <x:v>10339</x:v>
      </x:c>
      <x:c r="E1384" s="241" t="s">
        <x:v>9317</x:v>
      </x:c>
      <x:c r="F1384" s="240" t="str">
        <x:f>IF(MID(E1384,LEN(E1384)-2,1)="1","Earring",IF(MID(E1384,LEN(E1384)-2,1)="2","Necklace",IF(MID(E1384,LEN(E1384)-2,1)="3","Bracelet",IF(MID(E1384,LEN(E1384)-2,1)="4","Ring",IF(MID(E1384,LEN(E1384)-2,1)="5","Anklet","")))))</x:f>
        <x:v>Necklace</x:v>
      </x:c>
      <x:c r="G1384" s="240">
        <x:v>1</x:v>
      </x:c>
      <x:c r="H1384" s="495" t="s">
        <x:v>10339</x:v>
      </x:c>
    </x:row>
    <x:row r="1385" spans="3:8">
      <x:c r="C1385" s="443" t="s">
        <x:v>2354</x:v>
      </x:c>
      <x:c r="D1385" s="276" t="s">
        <x:v>10339</x:v>
      </x:c>
      <x:c r="E1385" s="402" t="s">
        <x:v>2354</x:v>
      </x:c>
      <x:c r="F1385" s="403" t="str">
        <x:f>IF(MID(E1385,LEN(E1385)-2,1)="1","Earring",IF(MID(E1385,LEN(E1385)-2,1)="2","Necklace",IF(MID(E1385,LEN(E1385)-2,1)="3","Bracelet",IF(MID(E1385,LEN(E1385)-2,1)="4","Ring",IF(MID(E1385,LEN(E1385)-2,1)="5","Anklet","")))))</x:f>
        <x:v>Earring</x:v>
      </x:c>
      <x:c r="G1385" s="403">
        <x:v>1</x:v>
      </x:c>
      <x:c r="H1385" s="495" t="s">
        <x:v>10339</x:v>
      </x:c>
    </x:row>
    <x:row r="1386" spans="1:8">
      <x:c r="A1386" s="444">
        <x:v>46048</x:v>
      </x:c>
      <x:c r="B1386" s="276" t="s">
        <x:v>10315</x:v>
      </x:c>
      <x:c r="C1386" s="443" t="s">
        <x:v>9054</x:v>
      </x:c>
      <x:c r="D1386" s="276" t="s">
        <x:v>10339</x:v>
      </x:c>
      <x:c r="E1386" s="241" t="s">
        <x:v>9054</x:v>
      </x:c>
      <x:c r="F1386" s="240" t="str">
        <x:f>IF(MID(E1386,LEN(E1386)-2,1)="1","Earring",IF(MID(E1386,LEN(E1386)-2,1)="2","Necklace",IF(MID(E1386,LEN(E1386)-2,1)="3","Bracelet",IF(MID(E1386,LEN(E1386)-2,1)="4","Ring",IF(MID(E1386,LEN(E1386)-2,1)="5","Anklet","")))))</x:f>
        <x:v>Necklace</x:v>
      </x:c>
      <x:c r="G1386" s="240">
        <x:v>1</x:v>
      </x:c>
      <x:c r="H1386" s="495" t="s">
        <x:v>10339</x:v>
      </x:c>
    </x:row>
    <x:row r="1387" spans="3:8">
      <x:c r="C1387" s="443" t="s">
        <x:v>7922</x:v>
      </x:c>
      <x:c r="D1387" s="276" t="s">
        <x:v>10339</x:v>
      </x:c>
      <x:c r="E1387" s="402" t="s">
        <x:v>7922</x:v>
      </x:c>
      <x:c r="F1387" s="403" t="str">
        <x:f>IF(MID(E1387,LEN(E1387)-2,1)="1","Earring",IF(MID(E1387,LEN(E1387)-2,1)="2","Necklace",IF(MID(E1387,LEN(E1387)-2,1)="3","Bracelet",IF(MID(E1387,LEN(E1387)-2,1)="4","Ring",IF(MID(E1387,LEN(E1387)-2,1)="5","Anklet","")))))</x:f>
        <x:v>Earring</x:v>
      </x:c>
      <x:c r="G1387" s="403">
        <x:v>1</x:v>
      </x:c>
      <x:c r="H1387" s="495" t="s">
        <x:v>10339</x:v>
      </x:c>
    </x:row>
    <x:row r="1388" spans="1:8">
      <x:c r="A1388" s="444">
        <x:v>46049</x:v>
      </x:c>
      <x:c r="B1388" s="276" t="s">
        <x:v>10377</x:v>
      </x:c>
      <x:c r="C1388" s="443" t="s">
        <x:v>12215</x:v>
      </x:c>
      <x:c r="D1388" s="276" t="s">
        <x:v>6487</x:v>
      </x:c>
      <x:c r="E1388" s="280" t="s">
        <x:v>12215</x:v>
      </x:c>
      <x:c r="F1388" s="281" t="s">
        <x:v>4007</x:v>
      </x:c>
      <x:c r="G1388" s="281">
        <x:v>1</x:v>
      </x:c>
      <x:c r="H1388" s="495" t="s">
        <x:v>6487</x:v>
      </x:c>
    </x:row>
    <x:row r="1389" spans="3:8">
      <x:c r="C1389" s="443" t="s">
        <x:v>8420</x:v>
      </x:c>
      <x:c r="D1389" s="276" t="s">
        <x:v>10339</x:v>
      </x:c>
      <x:c r="E1389" s="241" t="s">
        <x:v>8420</x:v>
      </x:c>
      <x:c r="F1389" s="240" t="str">
        <x:f>IF(MID(E1389,LEN(E1389)-2,1)="1","Earring",IF(MID(E1389,LEN(E1389)-2,1)="2","Necklace",IF(MID(E1389,LEN(E1389)-2,1)="3","Bracelet",IF(MID(E1389,LEN(E1389)-2,1)="4","Ring",IF(MID(E1389,LEN(E1389)-2,1)="5","Anklet","")))))</x:f>
        <x:v>Necklace</x:v>
      </x:c>
      <x:c r="G1389" s="240">
        <x:v>1</x:v>
      </x:c>
      <x:c r="H1389" s="495" t="s">
        <x:v>10339</x:v>
      </x:c>
    </x:row>
    <x:row r="1390" spans="3:8">
      <x:c r="C1390" s="443" t="s">
        <x:v>2069</x:v>
      </x:c>
      <x:c r="D1390" s="276" t="s">
        <x:v>6487</x:v>
      </x:c>
      <x:c r="E1390" s="402" t="s">
        <x:v>2069</x:v>
      </x:c>
      <x:c r="F1390" s="403" t="str">
        <x:f>IF(MID(E1390,LEN(E1390)-2,1)="1","Earring",IF(MID(E1390,LEN(E1390)-2,1)="2","Necklace",IF(MID(E1390,LEN(E1390)-2,1)="3","Bracelet",IF(MID(E1390,LEN(E1390)-2,1)="4","Ring",IF(MID(E1390,LEN(E1390)-2,1)="5","Anklet","")))))</x:f>
        <x:v>Ring</x:v>
      </x:c>
      <x:c r="G1390" s="403">
        <x:v>1</x:v>
      </x:c>
      <x:c r="H1390" s="495" t="s">
        <x:v>6487</x:v>
      </x:c>
    </x:row>
    <x:row r="1391" spans="1:8">
      <x:c r="A1391" s="444">
        <x:v>46050</x:v>
      </x:c>
      <x:c r="B1391" s="276" t="s">
        <x:v>10352</x:v>
      </x:c>
      <x:c r="C1391" s="443" t="s">
        <x:v>11205</x:v>
      </x:c>
      <x:c r="D1391" s="276" t="s">
        <x:v>10339</x:v>
      </x:c>
      <x:c r="E1391" s="241" t="s">
        <x:v>11205</x:v>
      </x:c>
      <x:c r="F1391" s="240" t="str">
        <x:f>IF(MID(E1391,LEN(E1391)-2,1)="1","Earring",IF(MID(E1391,LEN(E1391)-2,1)="2","Necklace",IF(MID(E1391,LEN(E1391)-2,1)="3","Bracelet",IF(MID(E1391,LEN(E1391)-2,1)="4","Ring",IF(MID(E1391,LEN(E1391)-2,1)="5","Anklet","")))))</x:f>
        <x:v>Earring</x:v>
      </x:c>
      <x:c r="G1391" s="240">
        <x:v>1</x:v>
      </x:c>
      <x:c r="H1391" s="495" t="s">
        <x:v>10339</x:v>
      </x:c>
    </x:row>
    <x:row r="1392" spans="3:8">
      <x:c r="C1392" s="443" t="s">
        <x:v>12475</x:v>
      </x:c>
      <x:c r="D1392" s="276" t="s">
        <x:v>10339</x:v>
      </x:c>
      <x:c r="E1392" s="280" t="s">
        <x:v>12475</x:v>
      </x:c>
      <x:c r="F1392" s="281" t="s">
        <x:v>9210</x:v>
      </x:c>
      <x:c r="G1392" s="281">
        <x:v>1</x:v>
      </x:c>
      <x:c r="H1392" s="495" t="s">
        <x:v>10339</x:v>
      </x:c>
    </x:row>
    <x:row r="1393" spans="3:8">
      <x:c r="C1393" s="443" t="s">
        <x:v>6027</x:v>
      </x:c>
      <x:c r="D1393" s="276" t="s">
        <x:v>6487</x:v>
      </x:c>
      <x:c r="E1393" s="241" t="s">
        <x:v>6027</x:v>
      </x:c>
      <x:c r="F1393" s="240" t="str">
        <x:f>IF(MID(E1393,LEN(E1393)-2,1)="1","Earring",IF(MID(E1393,LEN(E1393)-2,1)="2","Necklace",IF(MID(E1393,LEN(E1393)-2,1)="3","Bracelet",IF(MID(E1393,LEN(E1393)-2,1)="4","Ring",IF(MID(E1393,LEN(E1393)-2,1)="5","Anklet","")))))</x:f>
        <x:v>Necklace</x:v>
      </x:c>
      <x:c r="G1393" s="240">
        <x:v>1</x:v>
      </x:c>
      <x:c r="H1393" s="495" t="s">
        <x:v>6487</x:v>
      </x:c>
    </x:row>
    <x:row r="1394" spans="3:8">
      <x:c r="C1394" s="443" t="s">
        <x:v>2101</x:v>
      </x:c>
      <x:c r="D1394" s="276" t="s">
        <x:v>6487</x:v>
      </x:c>
      <x:c r="E1394" s="402" t="s">
        <x:v>2101</x:v>
      </x:c>
      <x:c r="F1394" s="403" t="s">
        <x:v>9210</x:v>
      </x:c>
      <x:c r="G1394" s="403">
        <x:v>1</x:v>
      </x:c>
      <x:c r="H1394" s="495" t="s">
        <x:v>6487</x:v>
      </x:c>
    </x:row>
    <x:row r="1395" spans="3:8">
      <x:c r="C1395" s="443" t="s">
        <x:v>5494</x:v>
      </x:c>
      <x:c r="D1395" s="276" t="s">
        <x:v>6487</x:v>
      </x:c>
      <x:c r="E1395" s="280" t="s">
        <x:v>5494</x:v>
      </x:c>
      <x:c r="F1395" s="281" t="str">
        <x:f>IF(MID(E1395,LEN(E1395)-2,1)="1","Earring",IF(MID(E1395,LEN(E1395)-2,1)="2","Necklace",IF(MID(E1395,LEN(E1395)-2,1)="3","Bracelet",IF(MID(E1395,LEN(E1395)-2,1)="4","Ring",IF(MID(E1395,LEN(E1395)-2,1)="5","Anklet","")))))</x:f>
        <x:v>Earring</x:v>
      </x:c>
      <x:c r="G1395" s="281">
        <x:v>1</x:v>
      </x:c>
      <x:c r="H1395" s="495" t="s">
        <x:v>6487</x:v>
      </x:c>
    </x:row>
    <x:row r="1396" spans="1:8">
      <x:c r="A1396" s="444">
        <x:v>46051</x:v>
      </x:c>
      <x:c r="B1396" s="276" t="s">
        <x:v>10335</x:v>
      </x:c>
      <x:c r="C1396" s="443" t="s">
        <x:v>4562</x:v>
      </x:c>
      <x:c r="D1396" s="276" t="s">
        <x:v>10339</x:v>
      </x:c>
      <x:c r="E1396" s="1408" t="s">
        <x:v>4562</x:v>
      </x:c>
      <x:c r="F1396" s="1409" t="s">
        <x:v>4007</x:v>
      </x:c>
      <x:c r="G1396" s="1409">
        <x:v>1</x:v>
      </x:c>
      <x:c r="H1396" s="495" t="s">
        <x:v>10339</x:v>
      </x:c>
    </x:row>
    <x:row r="1397" spans="3:8">
      <x:c r="C1397" s="443" t="s">
        <x:v>5494</x:v>
      </x:c>
      <x:c r="D1397" s="276" t="s">
        <x:v>10339</x:v>
      </x:c>
      <x:c r="E1397" s="241" t="s">
        <x:v>5494</x:v>
      </x:c>
      <x:c r="F1397" s="240" t="str">
        <x:f>IF(MID(E1397,LEN(E1397)-2,1)="1","Earring",IF(MID(E1397,LEN(E1397)-2,1)="2","Necklace",IF(MID(E1397,LEN(E1397)-2,1)="3","Bracelet",IF(MID(E1397,LEN(E1397)-2,1)="4","Ring",IF(MID(E1397,LEN(E1397)-2,1)="5","Anklet","")))))</x:f>
        <x:v>Earring</x:v>
      </x:c>
      <x:c r="G1397" s="240">
        <x:v>1</x:v>
      </x:c>
      <x:c r="H1397" s="495" t="s">
        <x:v>10339</x:v>
      </x:c>
    </x:row>
    <x:row r="1398" spans="1:8">
      <x:c r="A1398" s="444">
        <x:v>46052</x:v>
      </x:c>
      <x:c r="B1398" s="276" t="s">
        <x:v>10292</x:v>
      </x:c>
      <x:c r="C1398" s="443" t="s">
        <x:v>6033</x:v>
      </x:c>
      <x:c r="D1398" s="276" t="s">
        <x:v>6487</x:v>
      </x:c>
      <x:c r="E1398" s="241" t="s">
        <x:v>6033</x:v>
      </x:c>
      <x:c r="F1398" s="240" t="str">
        <x:f>IF(MID(E1398,LEN(E1398)-2,1)="1","Earring",IF(MID(E1398,LEN(E1398)-2,1)="2","Necklace",IF(MID(E1398,LEN(E1398)-2,1)="3","Bracelet",IF(MID(E1398,LEN(E1398)-2,1)="4","Ring",IF(MID(E1398,LEN(E1398)-2,1)="5","Anklet","")))))</x:f>
        <x:v>Earring</x:v>
      </x:c>
      <x:c r="G1398" s="240">
        <x:v>1</x:v>
      </x:c>
      <x:c r="H1398" s="495" t="s">
        <x:v>6487</x:v>
      </x:c>
    </x:row>
    <x:row r="1399" spans="3:8">
      <x:c r="C1399" s="443" t="s">
        <x:v>7776</x:v>
      </x:c>
      <x:c r="D1399" s="276" t="s">
        <x:v>10339</x:v>
      </x:c>
      <x:c r="E1399" s="402" t="s">
        <x:v>7776</x:v>
      </x:c>
      <x:c r="F1399" s="403" t="str">
        <x:f>IF(MID(E1399,LEN(E1399)-2,1)="1","Earring",IF(MID(E1399,LEN(E1399)-2,1)="2","Necklace",IF(MID(E1399,LEN(E1399)-2,1)="3","Bracelet",IF(MID(E1399,LEN(E1399)-2,1)="4","Ring",IF(MID(E1399,LEN(E1399)-2,1)="5","Anklet","")))))</x:f>
        <x:v>Earring</x:v>
      </x:c>
      <x:c r="G1399" s="403">
        <x:v>1</x:v>
      </x:c>
      <x:c r="H1399" s="495" t="s">
        <x:v>10339</x:v>
      </x:c>
    </x:row>
    <x:row r="1400" spans="3:8">
      <x:c r="C1400" s="443" t="s">
        <x:v>5989</x:v>
      </x:c>
      <x:c r="D1400" s="276" t="s">
        <x:v>10339</x:v>
      </x:c>
      <x:c r="E1400" s="241" t="s">
        <x:v>5989</x:v>
      </x:c>
      <x:c r="F1400" s="240" t="str">
        <x:f>IF(MID(E1400,LEN(E1400)-2,1)="1","Earring",IF(MID(E1400,LEN(E1400)-2,1)="2","Necklace",IF(MID(E1400,LEN(E1400)-2,1)="3","Bracelet",IF(MID(E1400,LEN(E1400)-2,1)="4","Ring",IF(MID(E1400,LEN(E1400)-2,1)="5","Anklet","")))))</x:f>
        <x:v>Ring</x:v>
      </x:c>
      <x:c r="G1400" s="240">
        <x:v>1</x:v>
      </x:c>
      <x:c r="H1400" s="495" t="s">
        <x:v>10339</x:v>
      </x:c>
    </x:row>
    <x:row r="1401" spans="3:8">
      <x:c r="C1401" s="276">
        <x:v>2511080105</x:v>
      </x:c>
      <x:c r="D1401" s="276" t="s">
        <x:v>6487</x:v>
      </x:c>
      <x:c r="E1401" s="402" t="s">
        <x:v>12663</x:v>
      </x:c>
      <x:c r="F1401" s="403" t="str">
        <x:f>IF(MID(E1401,LEN(E1401)-2,1)="1","Earring",IF(MID(E1401,LEN(E1401)-2,1)="2","Necklace",IF(MID(E1401,LEN(E1401)-2,1)="3","Bracelet",IF(MID(E1401,LEN(E1401)-2,1)="4","Ring",IF(MID(E1401,LEN(E1401)-2,1)="5","Anklet","")))))</x:f>
        <x:v>Earring</x:v>
      </x:c>
      <x:c r="G1401" s="403">
        <x:v>1</x:v>
      </x:c>
      <x:c r="H1401" s="495" t="s">
        <x:v>6487</x:v>
      </x:c>
    </x:row>
    <x:row r="1402" spans="3:8">
      <x:c r="C1402" s="443" t="s">
        <x:v>9290</x:v>
      </x:c>
      <x:c r="D1402" s="276" t="s">
        <x:v>10339</x:v>
      </x:c>
      <x:c r="E1402" s="241" t="s">
        <x:v>9290</x:v>
      </x:c>
      <x:c r="F1402" s="240" t="str">
        <x:f>IF(MID(E1402,LEN(E1402)-2,1)="1","Earring",IF(MID(E1402,LEN(E1402)-2,1)="2","Necklace",IF(MID(E1402,LEN(E1402)-2,1)="3","Bracelet",IF(MID(E1402,LEN(E1402)-2,1)="4","Ring",IF(MID(E1402,LEN(E1402)-2,1)="5","Anklet","")))))</x:f>
        <x:v>Necklace</x:v>
      </x:c>
      <x:c r="G1402" s="240">
        <x:v>1</x:v>
      </x:c>
      <x:c r="H1402" s="495" t="s">
        <x:v>10339</x:v>
      </x:c>
    </x:row>
    <x:row r="1403" spans="3:8">
      <x:c r="C1403" s="443" t="s">
        <x:v>4457</x:v>
      </x:c>
      <x:c r="D1403" s="276" t="s">
        <x:v>10339</x:v>
      </x:c>
      <x:c r="E1403" s="241" t="s">
        <x:v>4457</x:v>
      </x:c>
      <x:c r="F1403" s="240" t="str">
        <x:f>IF(MID(E1403,LEN(E1403)-2,1)="1","Earring",IF(MID(E1403,LEN(E1403)-2,1)="2","Necklace",IF(MID(E1403,LEN(E1403)-2,1)="3","Bracelet",IF(MID(E1403,LEN(E1403)-2,1)="4","Ring",IF(MID(E1403,LEN(E1403)-2,1)="5","Anklet","")))))</x:f>
        <x:v>Necklace</x:v>
      </x:c>
      <x:c r="G1403" s="240">
        <x:v>1</x:v>
      </x:c>
      <x:c r="H1403" s="495" t="s">
        <x:v>10339</x:v>
      </x:c>
    </x:row>
    <x:row r="1404" spans="3:8">
      <x:c r="C1404" s="443" t="s">
        <x:v>12732</x:v>
      </x:c>
      <x:c r="D1404" s="276" t="s">
        <x:v>10339</x:v>
      </x:c>
      <x:c r="E1404" s="241" t="s">
        <x:v>12732</x:v>
      </x:c>
      <x:c r="F1404" s="240" t="str">
        <x:f>IF(MID(E1404,LEN(E1404)-2,1)="1","Earring",IF(MID(E1404,LEN(E1404)-2,1)="2","Necklace",IF(MID(E1404,LEN(E1404)-2,1)="3","Bracelet",IF(MID(E1404,LEN(E1404)-2,1)="4","Ring",IF(MID(E1404,LEN(E1404)-2,1)="5","Anklet","")))))</x:f>
        <x:v>Ring</x:v>
      </x:c>
      <x:c r="G1404" s="240">
        <x:v>1</x:v>
      </x:c>
      <x:c r="H1404" s="495" t="s">
        <x:v>10339</x:v>
      </x:c>
    </x:row>
    <x:row r="1405" spans="3:8">
      <x:c r="C1405" s="443" t="s">
        <x:v>6047</x:v>
      </x:c>
      <x:c r="D1405" s="276" t="s">
        <x:v>6487</x:v>
      </x:c>
      <x:c r="E1405" s="241" t="s">
        <x:v>6047</x:v>
      </x:c>
      <x:c r="F1405" s="240" t="str">
        <x:f>IF(MID(E1405,LEN(E1405)-2,1)="1","Earring",IF(MID(E1405,LEN(E1405)-2,1)="2","Necklace",IF(MID(E1405,LEN(E1405)-2,1)="3","Bracelet",IF(MID(E1405,LEN(E1405)-2,1)="4","Ring",IF(MID(E1405,LEN(E1405)-2,1)="5","Anklet","")))))</x:f>
        <x:v>Bracelet</x:v>
      </x:c>
      <x:c r="G1405" s="240">
        <x:v>1</x:v>
      </x:c>
      <x:c r="H1405" s="495" t="s">
        <x:v>6487</x:v>
      </x:c>
    </x:row>
    <x:row r="1406" spans="3:8">
      <x:c r="C1406" s="443" t="s">
        <x:v>2019</x:v>
      </x:c>
      <x:c r="D1406" s="276" t="s">
        <x:v>6487</x:v>
      </x:c>
      <x:c r="E1406" s="633" t="s">
        <x:v>2019</x:v>
      </x:c>
      <x:c r="F1406" s="634" t="str">
        <x:f>IF(MID(E1406,LEN(E1406)-2,1)="1","Earring",IF(MID(E1406,LEN(E1406)-2,1)="2","Necklace",IF(MID(E1406,LEN(E1406)-2,1)="3","Bracelet",IF(MID(E1406,LEN(E1406)-2,1)="4","Ring",IF(MID(E1406,LEN(E1406)-2,1)="5","Anklet","")))))</x:f>
        <x:v>Earring</x:v>
      </x:c>
      <x:c r="G1406" s="634">
        <x:v>1</x:v>
      </x:c>
      <x:c r="H1406" s="495" t="s">
        <x:v>6487</x:v>
      </x:c>
    </x:row>
    <x:row r="1407" spans="1:8">
      <x:c r="A1407" s="444">
        <x:v>46053</x:v>
      </x:c>
      <x:c r="B1407" s="276" t="s">
        <x:v>10312</x:v>
      </x:c>
      <x:c r="C1407" s="443" t="s">
        <x:v>9001</x:v>
      </x:c>
      <x:c r="D1407" s="276" t="s">
        <x:v>6487</x:v>
      </x:c>
      <x:c r="E1407" s="1418" t="s">
        <x:v>9001</x:v>
      </x:c>
      <x:c r="F1407" s="1419" t="str">
        <x:f>IF(MID(E1407,LEN(E1407)-2,1)="1","Earring",IF(MID(E1407,LEN(E1407)-2,1)="2","Necklace",IF(MID(E1407,LEN(E1407)-2,1)="3","Bracelet",IF(MID(E1407,LEN(E1407)-2,1)="4","Ring",IF(MID(E1407,LEN(E1407)-2,1)="5","Anklet","")))))</x:f>
        <x:v>Bracelet</x:v>
      </x:c>
      <x:c r="G1407" s="1419">
        <x:v>1</x:v>
      </x:c>
      <x:c r="H1407" s="495" t="s">
        <x:v>6487</x:v>
      </x:c>
    </x:row>
    <x:row r="1408" spans="3:8">
      <x:c r="C1408" s="443" t="s">
        <x:v>12546</x:v>
      </x:c>
      <x:c r="D1408" s="276" t="s">
        <x:v>10339</x:v>
      </x:c>
      <x:c r="E1408" s="241" t="s">
        <x:v>12546</x:v>
      </x:c>
      <x:c r="F1408" s="240" t="s">
        <x:v>4007</x:v>
      </x:c>
      <x:c r="G1408" s="240">
        <x:v>1</x:v>
      </x:c>
      <x:c r="H1408" s="495" t="s">
        <x:v>10339</x:v>
      </x:c>
    </x:row>
    <x:row r="1409" spans="3:8">
      <x:c r="C1409" s="443" t="s">
        <x:v>4475</x:v>
      </x:c>
      <x:c r="D1409" s="276" t="s">
        <x:v>6487</x:v>
      </x:c>
      <x:c r="E1409" s="241" t="s">
        <x:v>4475</x:v>
      </x:c>
      <x:c r="F1409" s="240" t="str">
        <x:f>IF(MID(E1409,LEN(E1409)-2,1)="1","Earring",IF(MID(E1409,LEN(E1409)-2,1)="2","Necklace",IF(MID(E1409,LEN(E1409)-2,1)="3","Bracelet",IF(MID(E1409,LEN(E1409)-2,1)="4","Ring",IF(MID(E1409,LEN(E1409)-2,1)="5","Anklet","")))))</x:f>
        <x:v>Bracelet</x:v>
      </x:c>
      <x:c r="G1409" s="240">
        <x:v>1</x:v>
      </x:c>
      <x:c r="H1409" s="495" t="s">
        <x:v>6487</x:v>
      </x:c>
    </x:row>
    <x:row r="1410" spans="3:8">
      <x:c r="C1410" s="443" t="s">
        <x:v>2007</x:v>
      </x:c>
      <x:c r="D1410" s="276" t="s">
        <x:v>10339</x:v>
      </x:c>
      <x:c r="E1410" s="402" t="s">
        <x:v>2007</x:v>
      </x:c>
      <x:c r="F1410" s="403" t="str">
        <x:f>IF(MID(E1410,LEN(E1410)-2,1)="1","Earring",IF(MID(E1410,LEN(E1410)-2,1)="2","Necklace",IF(MID(E1410,LEN(E1410)-2,1)="3","Bracelet",IF(MID(E1410,LEN(E1410)-2,1)="4","Ring",IF(MID(E1410,LEN(E1410)-2,1)="5","Anklet","")))))</x:f>
        <x:v>Bracelet</x:v>
      </x:c>
      <x:c r="G1410" s="403">
        <x:v>1</x:v>
      </x:c>
      <x:c r="H1410" s="495" t="s">
        <x:v>10339</x:v>
      </x:c>
    </x:row>
    <x:row r="1411" spans="3:8">
      <x:c r="C1411" s="443" t="s">
        <x:v>6296</x:v>
      </x:c>
      <x:c r="D1411" s="276" t="s">
        <x:v>10339</x:v>
      </x:c>
      <x:c r="E1411" s="241" t="s">
        <x:v>6296</x:v>
      </x:c>
      <x:c r="F1411" s="240" t="str">
        <x:f>IF(MID(E1411,LEN(E1411)-2,1)="1","Earring",IF(MID(E1411,LEN(E1411)-2,1)="2","Necklace",IF(MID(E1411,LEN(E1411)-2,1)="3","Bracelet",IF(MID(E1411,LEN(E1411)-2,1)="4","Ring",IF(MID(E1411,LEN(E1411)-2,1)="5","Anklet","")))))</x:f>
        <x:v>Necklace</x:v>
      </x:c>
      <x:c r="G1411" s="240">
        <x:v>1</x:v>
      </x:c>
      <x:c r="H1411" s="495" t="s">
        <x:v>10339</x:v>
      </x:c>
    </x:row>
    <x:row r="1412" spans="3:8">
      <x:c r="C1412" s="443" t="s">
        <x:v>11369</x:v>
      </x:c>
      <x:c r="D1412" s="276" t="s">
        <x:v>10339</x:v>
      </x:c>
      <x:c r="E1412" s="241" t="s">
        <x:v>11369</x:v>
      </x:c>
      <x:c r="F1412" s="240" t="s">
        <x:v>4007</x:v>
      </x:c>
      <x:c r="G1412" s="240">
        <x:v>1</x:v>
      </x:c>
      <x:c r="H1412" s="495" t="s">
        <x:v>10339</x:v>
      </x:c>
    </x:row>
    <x:row r="1413" spans="3:8">
      <x:c r="C1413" s="443" t="s">
        <x:v>12786</x:v>
      </x:c>
      <x:c r="D1413" s="276" t="s">
        <x:v>6487</x:v>
      </x:c>
      <x:c r="E1413" s="320" t="s">
        <x:v>12786</x:v>
      </x:c>
      <x:c r="F1413" s="321" t="str">
        <x:f>IF(MID(E1413,LEN(E1413)-2,1)="1","Earring",IF(MID(E1413,LEN(E1413)-2,1)="2","Necklace",IF(MID(E1413,LEN(E1413)-2,1)="3","Bracelet",IF(MID(E1413,LEN(E1413)-2,1)="4","Ring",IF(MID(E1413,LEN(E1413)-2,1)="5","Anklet","")))))</x:f>
        <x:v>Earring</x:v>
      </x:c>
      <x:c r="G1413" s="321">
        <x:v>1</x:v>
      </x:c>
      <x:c r="H1413" s="495" t="s">
        <x:v>6487</x:v>
      </x:c>
    </x:row>
    <x:row r="1414" spans="3:8">
      <x:c r="C1414" s="443" t="s">
        <x:v>2005</x:v>
      </x:c>
      <x:c r="D1414" s="276" t="s">
        <x:v>10339</x:v>
      </x:c>
      <x:c r="E1414" s="241" t="s">
        <x:v>2005</x:v>
      </x:c>
      <x:c r="F1414" s="240" t="str">
        <x:f>IF(MID(E1414,LEN(E1414)-2,1)="1","Earring",IF(MID(E1414,LEN(E1414)-2,1)="2","Necklace",IF(MID(E1414,LEN(E1414)-2,1)="3","Bracelet",IF(MID(E1414,LEN(E1414)-2,1)="4","Ring",IF(MID(E1414,LEN(E1414)-2,1)="5","Anklet","")))))</x:f>
        <x:v>Earring</x:v>
      </x:c>
      <x:c r="G1414" s="240">
        <x:v>1</x:v>
      </x:c>
      <x:c r="H1414" s="495" t="s">
        <x:v>6487</x:v>
      </x:c>
    </x:row>
    <x:row r="1415" spans="5:9">
      <x:c r="E1415" s="402" t="s">
        <x:v>7962</x:v>
      </x:c>
      <x:c r="F1415" s="403" t="str">
        <x:f>IF(MID(E1415,LEN(E1415)-2,1)="1","Earring",IF(MID(E1415,LEN(E1415)-2,1)="2","Necklace",IF(MID(E1415,LEN(E1415)-2,1)="3","Bracelet",IF(MID(E1415,LEN(E1415)-2,1)="4","Ring",IF(MID(E1415,LEN(E1415)-2,1)="5","Anklet","")))))</x:f>
        <x:v>Bracelet</x:v>
      </x:c>
      <x:c r="G1415" s="403">
        <x:v>1</x:v>
      </x:c>
      <x:c r="H1415" s="495" t="s">
        <x:v>6487</x:v>
      </x:c>
      <x:c r="I1415" s="110" t="s">
        <x:v>11381</x:v>
      </x:c>
    </x:row>
    <x:row r="1416" spans="5:9">
      <x:c r="E1416" s="241" t="s">
        <x:v>2469</x:v>
      </x:c>
      <x:c r="F1416" s="240" t="str">
        <x:f>IF(MID(E1416,LEN(E1416)-2,1)="1","Earring",IF(MID(E1416,LEN(E1416)-2,1)="2","Necklace",IF(MID(E1416,LEN(E1416)-2,1)="3","Bracelet",IF(MID(E1416,LEN(E1416)-2,1)="4","Ring",IF(MID(E1416,LEN(E1416)-2,1)="5","Anklet","")))))</x:f>
        <x:v>Bracelet</x:v>
      </x:c>
      <x:c r="G1416" s="240">
        <x:v>1</x:v>
      </x:c>
      <x:c r="H1416" s="495" t="s">
        <x:v>6487</x:v>
      </x:c>
      <x:c r="I1416" s="110" t="s">
        <x:v>11381</x:v>
      </x:c>
    </x:row>
    <x:row r="1417" spans="1:8">
      <x:c r="A1417" s="444">
        <x:v>46054</x:v>
      </x:c>
      <x:c r="B1417" s="276" t="s">
        <x:v>10367</x:v>
      </x:c>
      <x:c r="C1417" s="443" t="s">
        <x:v>8403</x:v>
      </x:c>
      <x:c r="D1417" s="276" t="s">
        <x:v>6487</x:v>
      </x:c>
      <x:c r="E1417" s="241" t="s">
        <x:v>8403</x:v>
      </x:c>
      <x:c r="F1417" s="240" t="str">
        <x:f>IF(MID(E1417,LEN(E1417)-2,1)="1","Earring",IF(MID(E1417,LEN(E1417)-2,1)="2","Necklace",IF(MID(E1417,LEN(E1417)-2,1)="3","Bracelet",IF(MID(E1417,LEN(E1417)-2,1)="4","Ring",IF(MID(E1417,LEN(E1417)-2,1)="5","Anklet","")))))</x:f>
        <x:v>Ring</x:v>
      </x:c>
      <x:c r="G1417" s="240">
        <x:v>1</x:v>
      </x:c>
      <x:c r="H1417" s="495" t="s">
        <x:v>6487</x:v>
      </x:c>
    </x:row>
    <x:row r="1418" spans="3:8">
      <x:c r="C1418" s="443" t="s">
        <x:v>11307</x:v>
      </x:c>
      <x:c r="D1418" s="276" t="s">
        <x:v>6487</x:v>
      </x:c>
      <x:c r="E1418" s="402" t="s">
        <x:v>11307</x:v>
      </x:c>
      <x:c r="F1418" s="403" t="str">
        <x:f>IF(MID(E1418,LEN(E1418)-2,1)="1","Earring",IF(MID(E1418,LEN(E1418)-2,1)="2","Necklace",IF(MID(E1418,LEN(E1418)-2,1)="3","Bracelet",IF(MID(E1418,LEN(E1418)-2,1)="4","Ring",IF(MID(E1418,LEN(E1418)-2,1)="5","Anklet","")))))</x:f>
        <x:v>Ring</x:v>
      </x:c>
      <x:c r="G1418" s="403">
        <x:v>1</x:v>
      </x:c>
      <x:c r="H1418" s="495" t="s">
        <x:v>6487</x:v>
      </x:c>
    </x:row>
    <x:row r="1419" spans="3:8">
      <x:c r="C1419" s="443" t="s">
        <x:v>4386</x:v>
      </x:c>
      <x:c r="D1419" s="276" t="s">
        <x:v>10339</x:v>
      </x:c>
      <x:c r="E1419" s="241" t="s">
        <x:v>4386</x:v>
      </x:c>
      <x:c r="F1419" s="240" t="str">
        <x:f>IF(MID(E1419,LEN(E1419)-2,1)="1","Earring",IF(MID(E1419,LEN(E1419)-2,1)="2","Necklace",IF(MID(E1419,LEN(E1419)-2,1)="3","Bracelet",IF(MID(E1419,LEN(E1419)-2,1)="4","Ring",IF(MID(E1419,LEN(E1419)-2,1)="5","Anklet","")))))</x:f>
        <x:v>Ring</x:v>
      </x:c>
      <x:c r="G1419" s="240">
        <x:v>1</x:v>
      </x:c>
      <x:c r="H1419" s="495" t="s">
        <x:v>10339</x:v>
      </x:c>
    </x:row>
    <x:row r="1420" spans="3:8">
      <x:c r="C1420" s="443" t="s">
        <x:v>2069</x:v>
      </x:c>
      <x:c r="D1420" s="276" t="s">
        <x:v>10339</x:v>
      </x:c>
      <x:c r="E1420" s="241" t="s">
        <x:v>2069</x:v>
      </x:c>
      <x:c r="F1420" s="240" t="str">
        <x:f>IF(MID(E1420,LEN(E1420)-2,1)="1","Earring",IF(MID(E1420,LEN(E1420)-2,1)="2","Necklace",IF(MID(E1420,LEN(E1420)-2,1)="3","Bracelet",IF(MID(E1420,LEN(E1420)-2,1)="4","Ring",IF(MID(E1420,LEN(E1420)-2,1)="5","Anklet","")))))</x:f>
        <x:v>Ring</x:v>
      </x:c>
      <x:c r="G1420" s="240">
        <x:v>1</x:v>
      </x:c>
      <x:c r="H1420" s="495" t="s">
        <x:v>10339</x:v>
      </x:c>
    </x:row>
    <x:row r="1421" spans="3:8">
      <x:c r="C1421" s="443" t="s">
        <x:v>2516</x:v>
      </x:c>
      <x:c r="D1421" s="276" t="s">
        <x:v>10339</x:v>
      </x:c>
      <x:c r="E1421" s="402" t="s">
        <x:v>2516</x:v>
      </x:c>
      <x:c r="F1421" s="403" t="s">
        <x:v>4007</x:v>
      </x:c>
      <x:c r="G1421" s="403">
        <x:v>2</x:v>
      </x:c>
      <x:c r="H1421" s="495" t="s">
        <x:v>10339</x:v>
      </x:c>
    </x:row>
    <x:row r="1422" spans="1:8">
      <x:c r="A1422" s="444">
        <x:v>46055</x:v>
      </x:c>
      <x:c r="B1422" s="276" t="s">
        <x:v>10315</x:v>
      </x:c>
      <x:c r="C1422" s="443" t="s">
        <x:v>6275</x:v>
      </x:c>
      <x:c r="D1422" s="276" t="s">
        <x:v>6487</x:v>
      </x:c>
      <x:c r="E1422" s="241" t="s">
        <x:v>6275</x:v>
      </x:c>
      <x:c r="F1422" s="240" t="str">
        <x:f>IF(MID(E1422,LEN(E1422)-2,1)="1","Earring",IF(MID(E1422,LEN(E1422)-2,1)="2","Necklace",IF(MID(E1422,LEN(E1422)-2,1)="3","Bracelet",IF(MID(E1422,LEN(E1422)-2,1)="4","Ring",IF(MID(E1422,LEN(E1422)-2,1)="5","Anklet","")))))</x:f>
        <x:v>Necklace</x:v>
      </x:c>
      <x:c r="G1422" s="240">
        <x:v>1</x:v>
      </x:c>
      <x:c r="H1422" s="495" t="s">
        <x:v>6487</x:v>
      </x:c>
    </x:row>
    <x:row r="1423" spans="3:8">
      <x:c r="C1423" s="443" t="s">
        <x:v>4430</x:v>
      </x:c>
      <x:c r="D1423" s="276" t="s">
        <x:v>10339</x:v>
      </x:c>
      <x:c r="E1423" s="605" t="s">
        <x:v>4430</x:v>
      </x:c>
      <x:c r="F1423" s="606" t="str">
        <x:f>IF(MID(E1423,LEN(E1423)-2,1)="1","Earring",IF(MID(E1423,LEN(E1423)-2,1)="2","Necklace",IF(MID(E1423,LEN(E1423)-2,1)="3","Bracelet",IF(MID(E1423,LEN(E1423)-2,1)="4","Ring",IF(MID(E1423,LEN(E1423)-2,1)="5","Anklet","")))))</x:f>
        <x:v>Necklace</x:v>
      </x:c>
      <x:c r="G1423" s="606">
        <x:v>1</x:v>
      </x:c>
      <x:c r="H1423" s="495" t="s">
        <x:v>10339</x:v>
      </x:c>
    </x:row>
    <x:row r="1424" spans="5:9">
      <x:c r="E1424" s="402" t="s">
        <x:v>12487</x:v>
      </x:c>
      <x:c r="F1424" s="403" t="str">
        <x:f>IF(MID(E1424,LEN(E1424)-2,1)="1","Earring",IF(MID(E1424,LEN(E1424)-2,1)="2","Necklace",IF(MID(E1424,LEN(E1424)-2,1)="3","Bracelet",IF(MID(E1424,LEN(E1424)-2,1)="4","Ring",IF(MID(E1424,LEN(E1424)-2,1)="5","Anklet","")))))</x:f>
        <x:v>Necklace</x:v>
      </x:c>
      <x:c r="G1424" s="403">
        <x:v>1</x:v>
      </x:c>
      <x:c r="H1424" s="495" t="s">
        <x:v>6487</x:v>
      </x:c>
      <x:c r="I1424" s="208" t="s">
        <x:v>8029</x:v>
      </x:c>
    </x:row>
    <x:row r="1425" spans="5:9">
      <x:c r="E1425" s="280" t="s">
        <x:v>4527</x:v>
      </x:c>
      <x:c r="F1425" s="281" t="str">
        <x:f>IF(MID(E1425,LEN(E1425)-2,1)="1","Earring",IF(MID(E1425,LEN(E1425)-2,1)="2","Necklace",IF(MID(E1425,LEN(E1425)-2,1)="3","Bracelet",IF(MID(E1425,LEN(E1425)-2,1)="4","Ring",IF(MID(E1425,LEN(E1425)-2,1)="5","Anklet","")))))</x:f>
        <x:v>Earring</x:v>
      </x:c>
      <x:c r="G1425" s="281">
        <x:v>1</x:v>
      </x:c>
      <x:c r="H1425" s="495" t="s">
        <x:v>6487</x:v>
      </x:c>
      <x:c r="I1425" s="108" t="s">
        <x:v>8029</x:v>
      </x:c>
    </x:row>
    <x:row r="1426" spans="1:8">
      <x:c r="A1426" s="444">
        <x:v>46056</x:v>
      </x:c>
      <x:c r="B1426" s="276" t="s">
        <x:v>10377</x:v>
      </x:c>
      <x:c r="C1426" s="443" t="s">
        <x:v>7963</x:v>
      </x:c>
      <x:c r="D1426" s="276" t="s">
        <x:v>10339</x:v>
      </x:c>
      <x:c r="E1426" s="241" t="s">
        <x:v>7963</x:v>
      </x:c>
      <x:c r="F1426" s="240" t="str">
        <x:f>IF(MID(E1426,LEN(E1426)-2,1)="1","Earring",IF(MID(E1426,LEN(E1426)-2,1)="2","Necklace",IF(MID(E1426,LEN(E1426)-2,1)="3","Bracelet",IF(MID(E1426,LEN(E1426)-2,1)="4","Ring",IF(MID(E1426,LEN(E1426)-2,1)="5","Anklet","")))))</x:f>
        <x:v>Earring</x:v>
      </x:c>
      <x:c r="G1426" s="240">
        <x:v>1</x:v>
      </x:c>
      <x:c r="H1426" s="495" t="s">
        <x:v>10339</x:v>
      </x:c>
    </x:row>
    <x:row r="1427" spans="3:8">
      <x:c r="C1427" s="443" t="s">
        <x:v>2068</x:v>
      </x:c>
      <x:c r="D1427" s="276" t="s">
        <x:v>6487</x:v>
      </x:c>
      <x:c r="E1427" s="396" t="s">
        <x:v>2068</x:v>
      </x:c>
      <x:c r="F1427" s="397" t="str">
        <x:f>IF(MID(E1427,LEN(E1427)-2,1)="1","Earring",IF(MID(E1427,LEN(E1427)-2,1)="2","Necklace",IF(MID(E1427,LEN(E1427)-2,1)="3","Bracelet",IF(MID(E1427,LEN(E1427)-2,1)="4","Ring",IF(MID(E1427,LEN(E1427)-2,1)="5","Anklet","")))))</x:f>
        <x:v>Necklace</x:v>
      </x:c>
      <x:c r="G1427" s="397">
        <x:v>1</x:v>
      </x:c>
      <x:c r="H1427" s="495" t="s">
        <x:v>6487</x:v>
      </x:c>
    </x:row>
    <x:row r="1428" spans="1:8">
      <x:c r="A1428" s="444">
        <x:v>46057</x:v>
      </x:c>
      <x:c r="B1428" s="276" t="s">
        <x:v>10352</x:v>
      </x:c>
      <x:c r="C1428" s="443" t="s">
        <x:v>12663</x:v>
      </x:c>
      <x:c r="D1428" s="276" t="s">
        <x:v>10339</x:v>
      </x:c>
      <x:c r="E1428" s="396" t="s">
        <x:v>12663</x:v>
      </x:c>
      <x:c r="F1428" s="397" t="str">
        <x:f>IF(MID(E1428,LEN(E1428)-2,1)="1","Earring",IF(MID(E1428,LEN(E1428)-2,1)="2","Necklace",IF(MID(E1428,LEN(E1428)-2,1)="3","Bracelet",IF(MID(E1428,LEN(E1428)-2,1)="4","Ring",IF(MID(E1428,LEN(E1428)-2,1)="5","Anklet","")))))</x:f>
        <x:v>Earring</x:v>
      </x:c>
      <x:c r="G1428" s="397">
        <x:v>1</x:v>
      </x:c>
      <x:c r="H1428" s="495" t="s">
        <x:v>10339</x:v>
      </x:c>
    </x:row>
    <x:row r="1429" spans="3:8">
      <x:c r="C1429" s="443" t="s">
        <x:v>12590</x:v>
      </x:c>
      <x:c r="D1429" s="276" t="s">
        <x:v>10339</x:v>
      </x:c>
      <x:c r="E1429" s="605" t="s">
        <x:v>12590</x:v>
      </x:c>
      <x:c r="F1429" s="606" t="str">
        <x:f>IF(MID(E1429,LEN(E1429)-2,1)="1","Earring",IF(MID(E1429,LEN(E1429)-2,1)="2","Necklace",IF(MID(E1429,LEN(E1429)-2,1)="3","Bracelet",IF(MID(E1429,LEN(E1429)-2,1)="4","Ring",IF(MID(E1429,LEN(E1429)-2,1)="5","Anklet","")))))</x:f>
        <x:v>Necklace</x:v>
      </x:c>
      <x:c r="G1429" s="606">
        <x:v>1</x:v>
      </x:c>
      <x:c r="H1429" s="495" t="s">
        <x:v>10339</x:v>
      </x:c>
    </x:row>
    <x:row r="1430" spans="3:8">
      <x:c r="C1430" s="443" t="s">
        <x:v>9168</x:v>
      </x:c>
      <x:c r="D1430" s="276" t="s">
        <x:v>10339</x:v>
      </x:c>
      <x:c r="E1430" s="241" t="s">
        <x:v>9168</x:v>
      </x:c>
      <x:c r="F1430" s="240" t="str">
        <x:f>IF(MID(E1430,LEN(E1430)-2,1)="1","Earring",IF(MID(E1430,LEN(E1430)-2,1)="2","Necklace",IF(MID(E1430,LEN(E1430)-2,1)="3","Bracelet",IF(MID(E1430,LEN(E1430)-2,1)="4","Ring",IF(MID(E1430,LEN(E1430)-2,1)="5","Anklet","")))))</x:f>
        <x:v>Bracelet</x:v>
      </x:c>
      <x:c r="G1430" s="240">
        <x:v>1</x:v>
      </x:c>
      <x:c r="H1430" s="495" t="s">
        <x:v>10339</x:v>
      </x:c>
    </x:row>
    <x:row r="1431" spans="3:8">
      <x:c r="C1431" s="443" t="s">
        <x:v>12587</x:v>
      </x:c>
      <x:c r="D1431" s="276" t="s">
        <x:v>6487</x:v>
      </x:c>
      <x:c r="E1431" s="241" t="s">
        <x:v>12587</x:v>
      </x:c>
      <x:c r="F1431" s="240" t="str">
        <x:f>IF(MID(E1431,LEN(E1431)-2,1)="1","Earring",IF(MID(E1431,LEN(E1431)-2,1)="2","Necklace",IF(MID(E1431,LEN(E1431)-2,1)="3","Bracelet",IF(MID(E1431,LEN(E1431)-2,1)="4","Ring",IF(MID(E1431,LEN(E1431)-2,1)="5","Anklet","")))))</x:f>
        <x:v>Necklace</x:v>
      </x:c>
      <x:c r="G1431" s="240">
        <x:v>1</x:v>
      </x:c>
      <x:c r="H1431" s="495" t="s">
        <x:v>6487</x:v>
      </x:c>
    </x:row>
    <x:row r="1432" spans="1:8">
      <x:c r="A1432" s="444">
        <x:v>46058</x:v>
      </x:c>
      <x:c r="B1432" s="276" t="s">
        <x:v>10335</x:v>
      </x:c>
      <x:c r="C1432" s="443" t="s">
        <x:v>12505</x:v>
      </x:c>
      <x:c r="D1432" s="276" t="s">
        <x:v>10339</x:v>
      </x:c>
      <x:c r="E1432" s="396" t="s">
        <x:v>12505</x:v>
      </x:c>
      <x:c r="F1432" s="397" t="str">
        <x:f>IF(MID(E1432,LEN(E1432)-2,1)="1","Earring",IF(MID(E1432,LEN(E1432)-2,1)="2","Necklace",IF(MID(E1432,LEN(E1432)-2,1)="3","Bracelet",IF(MID(E1432,LEN(E1432)-2,1)="4","Ring",IF(MID(E1432,LEN(E1432)-2,1)="5","Anklet","")))))</x:f>
        <x:v>Earring</x:v>
      </x:c>
      <x:c r="G1432" s="397">
        <x:v>1</x:v>
      </x:c>
      <x:c r="H1432" s="495" t="s">
        <x:v>10339</x:v>
      </x:c>
    </x:row>
    <x:row r="1433" spans="5:9">
      <x:c r="E1433" s="280" t="s">
        <x:v>9222</x:v>
      </x:c>
      <x:c r="F1433" s="281" t="str">
        <x:f>IF(MID(E1433,LEN(E1433)-2,1)="1","Earring",IF(MID(E1433,LEN(E1433)-2,1)="2","Necklace",IF(MID(E1433,LEN(E1433)-2,1)="3","Bracelet",IF(MID(E1433,LEN(E1433)-2,1)="4","Ring",IF(MID(E1433,LEN(E1433)-2,1)="5","Anklet","")))))</x:f>
        <x:v>Earring</x:v>
      </x:c>
      <x:c r="G1433" s="281">
        <x:v>1</x:v>
      </x:c>
      <x:c r="H1433" s="495" t="s">
        <x:v>6487</x:v>
      </x:c>
      <x:c r="I1433" s="208" t="s">
        <x:v>7195</x:v>
      </x:c>
    </x:row>
    <x:row r="1434" spans="1:8">
      <x:c r="A1434" s="444">
        <x:v>46059</x:v>
      </x:c>
      <x:c r="B1434" s="276" t="s">
        <x:v>10292</x:v>
      </x:c>
      <x:c r="C1434" s="443" t="s">
        <x:v>12527</x:v>
      </x:c>
      <x:c r="D1434" s="276" t="s">
        <x:v>10339</x:v>
      </x:c>
      <x:c r="E1434" s="396" t="s">
        <x:v>12527</x:v>
      </x:c>
      <x:c r="F1434" s="397" t="str">
        <x:f>IF(MID(E1434,LEN(E1434)-2,1)="1","Earring",IF(MID(E1434,LEN(E1434)-2,1)="2","Necklace",IF(MID(E1434,LEN(E1434)-2,1)="3","Bracelet",IF(MID(E1434,LEN(E1434)-2,1)="4","Ring",IF(MID(E1434,LEN(E1434)-2,1)="5","Anklet","")))))</x:f>
        <x:v>Bracelet</x:v>
      </x:c>
      <x:c r="G1434" s="397">
        <x:v>1</x:v>
      </x:c>
      <x:c r="H1434" s="495" t="s">
        <x:v>10339</x:v>
      </x:c>
    </x:row>
    <x:row r="1435" spans="3:8">
      <x:c r="C1435" s="443" t="s">
        <x:v>7962</x:v>
      </x:c>
      <x:c r="D1435" s="276" t="s">
        <x:v>10339</x:v>
      </x:c>
      <x:c r="E1435" s="396" t="s">
        <x:v>7962</x:v>
      </x:c>
      <x:c r="F1435" s="397" t="str">
        <x:f>IF(MID(E1435,LEN(E1435)-2,1)="1","Earring",IF(MID(E1435,LEN(E1435)-2,1)="2","Necklace",IF(MID(E1435,LEN(E1435)-2,1)="3","Bracelet",IF(MID(E1435,LEN(E1435)-2,1)="4","Ring",IF(MID(E1435,LEN(E1435)-2,1)="5","Anklet","")))))</x:f>
        <x:v>Bracelet</x:v>
      </x:c>
      <x:c r="G1435" s="397">
        <x:v>1</x:v>
      </x:c>
      <x:c r="H1435" s="495" t="s">
        <x:v>10339</x:v>
      </x:c>
    </x:row>
    <x:row r="1436" spans="3:8">
      <x:c r="C1436" s="443" t="s">
        <x:v>2097</x:v>
      </x:c>
      <x:c r="D1436" s="276" t="s">
        <x:v>6487</x:v>
      </x:c>
      <x:c r="E1436" s="605" t="s">
        <x:v>2097</x:v>
      </x:c>
      <x:c r="F1436" s="606" t="str">
        <x:f>IF(MID(E1436,LEN(E1436)-2,1)="1","Earring",IF(MID(E1436,LEN(E1436)-2,1)="2","Necklace",IF(MID(E1436,LEN(E1436)-2,1)="3","Bracelet",IF(MID(E1436,LEN(E1436)-2,1)="4","Ring",IF(MID(E1436,LEN(E1436)-2,1)="5","Anklet","")))))</x:f>
        <x:v>Earring</x:v>
      </x:c>
      <x:c r="G1436" s="606">
        <x:v>1</x:v>
      </x:c>
      <x:c r="H1436" s="495" t="s">
        <x:v>6487</x:v>
      </x:c>
    </x:row>
    <x:row r="1437" spans="3:8">
      <x:c r="C1437" s="443" t="s">
        <x:v>9127</x:v>
      </x:c>
      <x:c r="D1437" s="276" t="s">
        <x:v>6487</x:v>
      </x:c>
      <x:c r="E1437" s="605" t="s">
        <x:v>9127</x:v>
      </x:c>
      <x:c r="F1437" s="606" t="s">
        <x:v>4007</x:v>
      </x:c>
      <x:c r="G1437" s="606">
        <x:v>1</x:v>
      </x:c>
      <x:c r="H1437" s="495" t="s">
        <x:v>6487</x:v>
      </x:c>
    </x:row>
    <x:row r="1438" spans="5:9">
      <x:c r="E1438" s="280" t="s">
        <x:v>8404</x:v>
      </x:c>
      <x:c r="F1438" s="281" t="str">
        <x:f>IF(MID(E1438,LEN(E1438)-2,1)="1","Earring",IF(MID(E1438,LEN(E1438)-2,1)="2","Necklace",IF(MID(E1438,LEN(E1438)-2,1)="3","Bracelet",IF(MID(E1438,LEN(E1438)-2,1)="4","Ring",IF(MID(E1438,LEN(E1438)-2,1)="5","Anklet","")))))</x:f>
        <x:v>Earring</x:v>
      </x:c>
      <x:c r="G1438" s="281">
        <x:v>1</x:v>
      </x:c>
      <x:c r="H1438" s="495" t="s">
        <x:v>6487</x:v>
      </x:c>
      <x:c r="I1438" s="104" t="s">
        <x:v>8662</x:v>
      </x:c>
    </x:row>
    <x:row r="1439" spans="1:8">
      <x:c r="A1439" s="444">
        <x:v>46060</x:v>
      </x:c>
      <x:c r="B1439" s="276" t="s">
        <x:v>10312</x:v>
      </x:c>
      <x:c r="C1439" s="443" t="s">
        <x:v>2134</x:v>
      </x:c>
      <x:c r="D1439" s="276" t="s">
        <x:v>6487</x:v>
      </x:c>
      <x:c r="E1439" s="241" t="s">
        <x:v>2134</x:v>
      </x:c>
      <x:c r="F1439" s="240" t="str">
        <x:f>IF(MID(E1439,LEN(E1439)-2,1)="1","Earring",IF(MID(E1439,LEN(E1439)-2,1)="2","Necklace",IF(MID(E1439,LEN(E1439)-2,1)="3","Bracelet",IF(MID(E1439,LEN(E1439)-2,1)="4","Ring",IF(MID(E1439,LEN(E1439)-2,1)="5","Anklet","")))))</x:f>
        <x:v>Necklace</x:v>
      </x:c>
      <x:c r="G1439" s="240">
        <x:v>1</x:v>
      </x:c>
      <x:c r="H1439" s="495" t="s">
        <x:v>6487</x:v>
      </x:c>
    </x:row>
    <x:row r="1440" spans="3:8">
      <x:c r="C1440" s="443" t="s">
        <x:v>1947</x:v>
      </x:c>
      <x:c r="D1440" s="276" t="s">
        <x:v>10339</x:v>
      </x:c>
      <x:c r="E1440" s="241" t="s">
        <x:v>1947</x:v>
      </x:c>
      <x:c r="F1440" s="240" t="s">
        <x:v>4007</x:v>
      </x:c>
      <x:c r="G1440" s="240">
        <x:v>1</x:v>
      </x:c>
      <x:c r="H1440" s="495" t="s">
        <x:v>10339</x:v>
      </x:c>
    </x:row>
    <x:row r="1441" spans="1:8">
      <x:c r="A1441" s="444">
        <x:v>46061</x:v>
      </x:c>
      <x:c r="B1441" s="276" t="s">
        <x:v>10367</x:v>
      </x:c>
      <x:c r="C1441" s="443" t="s">
        <x:v>7551</x:v>
      </x:c>
      <x:c r="D1441" s="276" t="s">
        <x:v>10339</x:v>
      </x:c>
      <x:c r="E1441" s="241" t="s">
        <x:v>7551</x:v>
      </x:c>
      <x:c r="F1441" s="240" t="str">
        <x:f>IF(MID(E1441,LEN(E1441)-2,1)="1","Earring",IF(MID(E1441,LEN(E1441)-2,1)="2","Necklace",IF(MID(E1441,LEN(E1441)-2,1)="3","Bracelet",IF(MID(E1441,LEN(E1441)-2,1)="4","Ring",IF(MID(E1441,LEN(E1441)-2,1)="5","Anklet","")))))</x:f>
        <x:v>Ring</x:v>
      </x:c>
      <x:c r="G1441" s="240">
        <x:v>1</x:v>
      </x:c>
      <x:c r="H1441" s="495" t="s">
        <x:v>10339</x:v>
      </x:c>
    </x:row>
    <x:row r="1442" spans="3:8">
      <x:c r="C1442" s="443" t="s">
        <x:v>7892</x:v>
      </x:c>
      <x:c r="D1442" s="276" t="s">
        <x:v>6487</x:v>
      </x:c>
      <x:c r="E1442" s="406" t="s">
        <x:v>7892</x:v>
      </x:c>
      <x:c r="F1442" s="407" t="str">
        <x:f>IF(MID(E1442,LEN(E1442)-2,1)="1","Earring",IF(MID(E1442,LEN(E1442)-2,1)="2","Necklace",IF(MID(E1442,LEN(E1442)-2,1)="3","Bracelet",IF(MID(E1442,LEN(E1442)-2,1)="4","Ring",IF(MID(E1442,LEN(E1442)-2,1)="5","Anklet","")))))</x:f>
        <x:v>Earring</x:v>
      </x:c>
      <x:c r="G1442" s="407">
        <x:v>1</x:v>
      </x:c>
      <x:c r="H1442" s="495" t="s">
        <x:v>6487</x:v>
      </x:c>
    </x:row>
    <x:row r="1443" spans="3:8">
      <x:c r="C1443" s="443" t="s">
        <x:v>9142</x:v>
      </x:c>
      <x:c r="D1443" s="276" t="s">
        <x:v>6487</x:v>
      </x:c>
      <x:c r="E1443" s="241" t="s">
        <x:v>9142</x:v>
      </x:c>
      <x:c r="F1443" s="240" t="str">
        <x:f>IF(MID(E1443,LEN(E1443)-2,1)="1","Earring",IF(MID(E1443,LEN(E1443)-2,1)="2","Necklace",IF(MID(E1443,LEN(E1443)-2,1)="3","Bracelet",IF(MID(E1443,LEN(E1443)-2,1)="4","Ring",IF(MID(E1443,LEN(E1443)-2,1)="5","Anklet","")))))</x:f>
        <x:v>Earring</x:v>
      </x:c>
      <x:c r="G1443" s="240">
        <x:v>1</x:v>
      </x:c>
      <x:c r="H1443" s="495" t="s">
        <x:v>6487</x:v>
      </x:c>
    </x:row>
    <x:row r="1444" spans="5:9">
      <x:c r="E1444" s="396" t="s">
        <x:v>2241</x:v>
      </x:c>
      <x:c r="F1444" s="397" t="s">
        <x:v>4007</x:v>
      </x:c>
      <x:c r="G1444" s="397">
        <x:v>1</x:v>
      </x:c>
      <x:c r="H1444" s="495" t="s">
        <x:v>10339</x:v>
      </x:c>
      <x:c r="I1444" s="101" t="s">
        <x:v>8601</x:v>
      </x:c>
    </x:row>
    <x:row r="1445" spans="5:9">
      <x:c r="E1445" s="280" t="s">
        <x:v>9222</x:v>
      </x:c>
      <x:c r="F1445" s="281" t="str">
        <x:f>IF(MID(E1445,LEN(E1445)-2,1)="1","Earring",IF(MID(E1445,LEN(E1445)-2,1)="2","Necklace",IF(MID(E1445,LEN(E1445)-2,1)="3","Bracelet",IF(MID(E1445,LEN(E1445)-2,1)="4","Ring",IF(MID(E1445,LEN(E1445)-2,1)="5","Anklet","")))))</x:f>
        <x:v>Earring</x:v>
      </x:c>
      <x:c r="G1445" s="281">
        <x:v>1</x:v>
      </x:c>
      <x:c r="H1445" s="495" t="s">
        <x:v>10339</x:v>
      </x:c>
      <x:c r="I1445" s="101" t="s">
        <x:v>1704</x:v>
      </x:c>
    </x:row>
    <x:row r="1446" spans="1:8">
      <x:c r="A1446" s="444">
        <x:v>46062</x:v>
      </x:c>
      <x:c r="B1446" s="276" t="s">
        <x:v>10315</x:v>
      </x:c>
      <x:c r="C1446" s="443" t="s">
        <x:v>5918</x:v>
      </x:c>
      <x:c r="D1446" s="276" t="s">
        <x:v>6487</x:v>
      </x:c>
      <x:c r="E1446" s="241" t="s">
        <x:v>5918</x:v>
      </x:c>
      <x:c r="F1446" s="240" t="str">
        <x:f>IF(MID(E1446,LEN(E1446)-2,1)="1","Earring",IF(MID(E1446,LEN(E1446)-2,1)="2","Necklace",IF(MID(E1446,LEN(E1446)-2,1)="3","Bracelet",IF(MID(E1446,LEN(E1446)-2,1)="4","Ring",IF(MID(E1446,LEN(E1446)-2,1)="5","Anklet","")))))</x:f>
        <x:v>Necklace</x:v>
      </x:c>
      <x:c r="G1446" s="240">
        <x:v>1</x:v>
      </x:c>
      <x:c r="H1446" s="495" t="s">
        <x:v>6487</x:v>
      </x:c>
    </x:row>
    <x:row r="1447" spans="3:8">
      <x:c r="C1447" s="443" t="s">
        <x:v>7540</x:v>
      </x:c>
      <x:c r="D1447" s="276" t="s">
        <x:v>10339</x:v>
      </x:c>
      <x:c r="E1447" s="396" t="s">
        <x:v>7540</x:v>
      </x:c>
      <x:c r="F1447" s="397" t="str">
        <x:f>IF(MID(E1447,LEN(E1447)-2,1)="1","Earring",IF(MID(E1447,LEN(E1447)-2,1)="2","Necklace",IF(MID(E1447,LEN(E1447)-2,1)="3","Bracelet",IF(MID(E1447,LEN(E1447)-2,1)="4","Ring",IF(MID(E1447,LEN(E1447)-2,1)="5","Anklet","")))))</x:f>
        <x:v>Anklet</x:v>
      </x:c>
      <x:c r="G1447" s="397">
        <x:v>1</x:v>
      </x:c>
      <x:c r="H1447" s="495" t="s">
        <x:v>10339</x:v>
      </x:c>
    </x:row>
    <x:row r="1448" spans="3:8">
      <x:c r="C1448" s="443" t="s">
        <x:v>6317</x:v>
      </x:c>
      <x:c r="D1448" s="276" t="s">
        <x:v>6487</x:v>
      </x:c>
      <x:c r="E1448" s="280" t="s">
        <x:v>6317</x:v>
      </x:c>
      <x:c r="F1448" s="281" t="str">
        <x:f>IF(MID(E1448,LEN(E1448)-2,1)="1","Earring",IF(MID(E1448,LEN(E1448)-2,1)="2","Necklace",IF(MID(E1448,LEN(E1448)-2,1)="3","Bracelet",IF(MID(E1448,LEN(E1448)-2,1)="4","Ring",IF(MID(E1448,LEN(E1448)-2,1)="5","Anklet","")))))</x:f>
        <x:v>Earring</x:v>
      </x:c>
      <x:c r="G1448" s="281">
        <x:v>1</x:v>
      </x:c>
      <x:c r="H1448" s="495" t="s">
        <x:v>6487</x:v>
      </x:c>
    </x:row>
    <x:row r="1449" spans="1:8">
      <x:c r="A1449" s="444">
        <x:v>46063</x:v>
      </x:c>
      <x:c r="B1449" s="276" t="s">
        <x:v>10377</x:v>
      </x:c>
      <x:c r="C1449" s="443" t="s">
        <x:v>11784</x:v>
      </x:c>
      <x:c r="D1449" s="276" t="s">
        <x:v>10339</x:v>
      </x:c>
      <x:c r="E1449" s="406" t="s">
        <x:v>11784</x:v>
      </x:c>
      <x:c r="F1449" s="407" t="str">
        <x:f>IF(MID(E1449,LEN(E1449)-2,1)="1","Earring",IF(MID(E1449,LEN(E1449)-2,1)="2","Necklace",IF(MID(E1449,LEN(E1449)-2,1)="3","Bracelet",IF(MID(E1449,LEN(E1449)-2,1)="4","Ring",IF(MID(E1449,LEN(E1449)-2,1)="5","Anklet","")))))</x:f>
        <x:v>Earring</x:v>
      </x:c>
      <x:c r="G1449" s="407">
        <x:v>1</x:v>
      </x:c>
      <x:c r="H1449" s="495" t="s">
        <x:v>10339</x:v>
      </x:c>
    </x:row>
    <x:row r="1450" spans="1:8">
      <x:c r="A1450" s="444">
        <x:v>46064</x:v>
      </x:c>
      <x:c r="B1450" s="276" t="s">
        <x:v>10352</x:v>
      </x:c>
      <x:c r="C1450" s="443" t="s">
        <x:v>6293</x:v>
      </x:c>
      <x:c r="D1450" s="276" t="s">
        <x:v>10339</x:v>
      </x:c>
      <x:c r="E1450" s="605" t="s">
        <x:v>6293</x:v>
      </x:c>
      <x:c r="F1450" s="606" t="str">
        <x:f>IF(MID(E1450,LEN(E1450)-2,1)="1","Earring",IF(MID(E1450,LEN(E1450)-2,1)="2","Necklace",IF(MID(E1450,LEN(E1450)-2,1)="3","Bracelet",IF(MID(E1450,LEN(E1450)-2,1)="4","Ring",IF(MID(E1450,LEN(E1450)-2,1)="5","Anklet","")))))</x:f>
        <x:v>Earring</x:v>
      </x:c>
      <x:c r="G1450" s="606">
        <x:v>1</x:v>
      </x:c>
      <x:c r="H1450" s="495" t="s">
        <x:v>10339</x:v>
      </x:c>
    </x:row>
    <x:row r="1451" spans="3:8">
      <x:c r="C1451" s="443" t="s">
        <x:v>2579</x:v>
      </x:c>
      <x:c r="D1451" s="276" t="s">
        <x:v>6487</x:v>
      </x:c>
      <x:c r="E1451" s="241" t="s">
        <x:v>2579</x:v>
      </x:c>
      <x:c r="F1451" s="240" t="s">
        <x:v>4007</x:v>
      </x:c>
      <x:c r="G1451" s="240">
        <x:v>1</x:v>
      </x:c>
      <x:c r="H1451" s="495" t="s">
        <x:v>6487</x:v>
      </x:c>
    </x:row>
    <x:row r="1452" spans="5:9">
      <x:c r="E1452" s="241" t="s">
        <x:v>8487</x:v>
      </x:c>
      <x:c r="F1452" s="240" t="str">
        <x:f>IF(MID(E1452,LEN(E1452)-2,1)="1","Earring",IF(MID(E1452,LEN(E1452)-2,1)="2","Necklace",IF(MID(E1452,LEN(E1452)-2,1)="3","Bracelet",IF(MID(E1452,LEN(E1452)-2,1)="4","Ring",IF(MID(E1452,LEN(E1452)-2,1)="5","Anklet","")))))</x:f>
        <x:v>Earring</x:v>
      </x:c>
      <x:c r="G1452" s="240">
        <x:v>1</x:v>
      </x:c>
      <x:c r="H1452" s="495" t="s">
        <x:v>6487</x:v>
      </x:c>
      <x:c r="I1452" s="208" t="s">
        <x:v>8691</x:v>
      </x:c>
    </x:row>
    <x:row r="1453" spans="5:9">
      <x:c r="E1453" s="241" t="s">
        <x:v>12283</x:v>
      </x:c>
      <x:c r="F1453" s="240" t="str">
        <x:f>IF(MID(E1453,LEN(E1453)-2,1)="1","Earring",IF(MID(E1453,LEN(E1453)-2,1)="2","Necklace",IF(MID(E1453,LEN(E1453)-2,1)="3","Bracelet",IF(MID(E1453,LEN(E1453)-2,1)="4","Ring",IF(MID(E1453,LEN(E1453)-2,1)="5","Anklet","")))))</x:f>
        <x:v>Bracelet</x:v>
      </x:c>
      <x:c r="G1453" s="240">
        <x:v>1</x:v>
      </x:c>
      <x:c r="H1453" s="495" t="s">
        <x:v>6487</x:v>
      </x:c>
      <x:c r="I1453" s="97" t="s">
        <x:v>8691</x:v>
      </x:c>
    </x:row>
    <x:row r="1454" spans="1:8">
      <x:c r="A1454" s="444">
        <x:v>46065</x:v>
      </x:c>
      <x:c r="B1454" s="276" t="s">
        <x:v>10335</x:v>
      </x:c>
      <x:c r="C1454" s="443" t="s">
        <x:v>8357</x:v>
      </x:c>
      <x:c r="D1454" s="276" t="s">
        <x:v>6487</x:v>
      </x:c>
      <x:c r="E1454" s="396" t="s">
        <x:v>8357</x:v>
      </x:c>
      <x:c r="F1454" s="397" t="str">
        <x:f>IF(MID(E1454,LEN(E1454)-2,1)="1","Earring",IF(MID(E1454,LEN(E1454)-2,1)="2","Necklace",IF(MID(E1454,LEN(E1454)-2,1)="3","Bracelet",IF(MID(E1454,LEN(E1454)-2,1)="4","Ring",IF(MID(E1454,LEN(E1454)-2,1)="5","Anklet","")))))</x:f>
        <x:v>Earring</x:v>
      </x:c>
      <x:c r="G1454" s="397">
        <x:v>1</x:v>
      </x:c>
      <x:c r="H1454" s="495" t="s">
        <x:v>6487</x:v>
      </x:c>
    </x:row>
    <x:row r="1455" spans="3:8">
      <x:c r="C1455" s="443" t="s">
        <x:v>9227</x:v>
      </x:c>
      <x:c r="D1455" s="276" t="s">
        <x:v>10339</x:v>
      </x:c>
      <x:c r="E1455" s="396" t="s">
        <x:v>9227</x:v>
      </x:c>
      <x:c r="F1455" s="397" t="str">
        <x:f>IF(MID(E1455,LEN(E1455)-2,1)="1","Earring",IF(MID(E1455,LEN(E1455)-2,1)="2","Necklace",IF(MID(E1455,LEN(E1455)-2,1)="3","Bracelet",IF(MID(E1455,LEN(E1455)-2,1)="4","Ring",IF(MID(E1455,LEN(E1455)-2,1)="5","Anklet","")))))</x:f>
        <x:v>Ring</x:v>
      </x:c>
      <x:c r="G1455" s="397">
        <x:v>1</x:v>
      </x:c>
      <x:c r="H1455" s="495" t="s">
        <x:v>10339</x:v>
      </x:c>
    </x:row>
    <x:row r="1456" spans="3:8">
      <x:c r="C1456" s="443" t="s">
        <x:v>6110</x:v>
      </x:c>
      <x:c r="D1456" s="276" t="s">
        <x:v>10339</x:v>
      </x:c>
      <x:c r="E1456" s="396" t="s">
        <x:v>6110</x:v>
      </x:c>
      <x:c r="F1456" s="397" t="str">
        <x:f>IF(MID(E1456,LEN(E1456)-2,1)="1","Earring",IF(MID(E1456,LEN(E1456)-2,1)="2","Necklace",IF(MID(E1456,LEN(E1456)-2,1)="3","Bracelet",IF(MID(E1456,LEN(E1456)-2,1)="4","Ring",IF(MID(E1456,LEN(E1456)-2,1)="5","Anklet","")))))</x:f>
        <x:v>Ring</x:v>
      </x:c>
      <x:c r="G1456" s="397">
        <x:v>1</x:v>
      </x:c>
      <x:c r="H1456" s="495" t="s">
        <x:v>10339</x:v>
      </x:c>
    </x:row>
    <x:row r="1457" spans="3:8">
      <x:c r="C1457" s="443" t="s">
        <x:v>5998</x:v>
      </x:c>
      <x:c r="D1457" s="276" t="s">
        <x:v>10339</x:v>
      </x:c>
      <x:c r="E1457" s="396" t="s">
        <x:v>5998</x:v>
      </x:c>
      <x:c r="F1457" s="397" t="str">
        <x:f>IF(MID(E1457,LEN(E1457)-2,1)="1","Earring",IF(MID(E1457,LEN(E1457)-2,1)="2","Necklace",IF(MID(E1457,LEN(E1457)-2,1)="3","Bracelet",IF(MID(E1457,LEN(E1457)-2,1)="4","Ring",IF(MID(E1457,LEN(E1457)-2,1)="5","Anklet","")))))</x:f>
        <x:v>Earring</x:v>
      </x:c>
      <x:c r="G1457" s="397">
        <x:v>1</x:v>
      </x:c>
      <x:c r="H1457" s="495" t="s">
        <x:v>10339</x:v>
      </x:c>
    </x:row>
    <x:row r="1458" spans="3:8">
      <x:c r="C1458" s="443" t="s">
        <x:v>8118</x:v>
      </x:c>
      <x:c r="D1458" s="276" t="s">
        <x:v>10339</x:v>
      </x:c>
      <x:c r="E1458" s="396" t="s">
        <x:v>8118</x:v>
      </x:c>
      <x:c r="F1458" s="397" t="str">
        <x:f>IF(MID(E1458,LEN(E1458)-2,1)="1","Earring",IF(MID(E1458,LEN(E1458)-2,1)="2","Necklace",IF(MID(E1458,LEN(E1458)-2,1)="3","Bracelet",IF(MID(E1458,LEN(E1458)-2,1)="4","Ring",IF(MID(E1458,LEN(E1458)-2,1)="5","Anklet","")))))</x:f>
        <x:v>Necklace</x:v>
      </x:c>
      <x:c r="G1458" s="397">
        <x:v>1</x:v>
      </x:c>
      <x:c r="H1458" s="495" t="s">
        <x:v>10339</x:v>
      </x:c>
    </x:row>
    <x:row r="1459" spans="3:8">
      <x:c r="C1459" s="443" t="s">
        <x:v>12215</x:v>
      </x:c>
      <x:c r="D1459" s="276" t="s">
        <x:v>10339</x:v>
      </x:c>
      <x:c r="E1459" s="396" t="s">
        <x:v>12215</x:v>
      </x:c>
      <x:c r="F1459" s="397" t="s">
        <x:v>4007</x:v>
      </x:c>
      <x:c r="G1459" s="397">
        <x:v>1</x:v>
      </x:c>
      <x:c r="H1459" s="495" t="s">
        <x:v>10339</x:v>
      </x:c>
    </x:row>
    <x:row r="1460" spans="3:8">
      <x:c r="C1460" s="443" t="s">
        <x:v>4424</x:v>
      </x:c>
      <x:c r="D1460" s="276" t="s">
        <x:v>10339</x:v>
      </x:c>
      <x:c r="E1460" s="396" t="s">
        <x:v>4424</x:v>
      </x:c>
      <x:c r="F1460" s="397" t="str">
        <x:f>IF(MID(E1460,LEN(E1460)-2,1)="1","Earring",IF(MID(E1460,LEN(E1460)-2,1)="2","Necklace",IF(MID(E1460,LEN(E1460)-2,1)="3","Bracelet",IF(MID(E1460,LEN(E1460)-2,1)="4","Ring",IF(MID(E1460,LEN(E1460)-2,1)="5","Anklet","")))))</x:f>
        <x:v>Earring</x:v>
      </x:c>
      <x:c r="G1460" s="397">
        <x:v>1</x:v>
      </x:c>
      <x:c r="H1460" s="495" t="s">
        <x:v>10339</x:v>
      </x:c>
    </x:row>
    <x:row r="1461" spans="3:8">
      <x:c r="C1461" s="443" t="s">
        <x:v>11376</x:v>
      </x:c>
      <x:c r="D1461" s="276" t="s">
        <x:v>6487</x:v>
      </x:c>
      <x:c r="E1461" s="406" t="s">
        <x:v>11376</x:v>
      </x:c>
      <x:c r="F1461" s="407" t="str">
        <x:f>IF(MID(E1461,LEN(E1461)-2,1)="1","Earring",IF(MID(E1461,LEN(E1461)-2,1)="2","Necklace",IF(MID(E1461,LEN(E1461)-2,1)="3","Bracelet",IF(MID(E1461,LEN(E1461)-2,1)="4","Ring",IF(MID(E1461,LEN(E1461)-2,1)="5","Anklet","")))))</x:f>
        <x:v>Earring</x:v>
      </x:c>
      <x:c r="G1461" s="407">
        <x:v>1</x:v>
      </x:c>
      <x:c r="H1461" s="495" t="s">
        <x:v>6487</x:v>
      </x:c>
    </x:row>
    <x:row r="1462" spans="1:8">
      <x:c r="A1462" s="444">
        <x:v>46066</x:v>
      </x:c>
      <x:c r="B1462" s="276" t="s">
        <x:v>10292</x:v>
      </x:c>
      <x:c r="C1462" s="443" t="s">
        <x:v>4544</x:v>
      </x:c>
      <x:c r="D1462" s="276" t="s">
        <x:v>10339</x:v>
      </x:c>
      <x:c r="E1462" s="396" t="s">
        <x:v>4544</x:v>
      </x:c>
      <x:c r="F1462" s="397" t="str">
        <x:f>IF(MID(E1462,LEN(E1462)-2,1)="1","Earring",IF(MID(E1462,LEN(E1462)-2,1)="2","Necklace",IF(MID(E1462,LEN(E1462)-2,1)="3","Bracelet",IF(MID(E1462,LEN(E1462)-2,1)="4","Ring",IF(MID(E1462,LEN(E1462)-2,1)="5","Anklet","")))))</x:f>
        <x:v>Necklace</x:v>
      </x:c>
      <x:c r="G1462" s="397">
        <x:v>1</x:v>
      </x:c>
      <x:c r="H1462" s="495" t="s">
        <x:v>10339</x:v>
      </x:c>
    </x:row>
    <x:row r="1463" spans="3:8">
      <x:c r="C1463" s="443" t="s">
        <x:v>8343</x:v>
      </x:c>
      <x:c r="D1463" s="276" t="s">
        <x:v>10339</x:v>
      </x:c>
      <x:c r="E1463" s="396" t="s">
        <x:v>8343</x:v>
      </x:c>
      <x:c r="F1463" s="397" t="str">
        <x:f>IF(MID(E1463,LEN(E1463)-2,1)="1","Earring",IF(MID(E1463,LEN(E1463)-2,1)="2","Necklace",IF(MID(E1463,LEN(E1463)-2,1)="3","Bracelet",IF(MID(E1463,LEN(E1463)-2,1)="4","Ring",IF(MID(E1463,LEN(E1463)-2,1)="5","Anklet","")))))</x:f>
        <x:v>Bracelet</x:v>
      </x:c>
      <x:c r="G1463" s="397">
        <x:v>1</x:v>
      </x:c>
      <x:c r="H1463" s="495" t="s">
        <x:v>10339</x:v>
      </x:c>
    </x:row>
    <x:row r="1464" spans="3:8">
      <x:c r="C1464" s="443" t="s">
        <x:v>8353</x:v>
      </x:c>
      <x:c r="D1464" s="276" t="s">
        <x:v>10339</x:v>
      </x:c>
      <x:c r="E1464" s="396" t="s">
        <x:v>8353</x:v>
      </x:c>
      <x:c r="F1464" s="397" t="str">
        <x:f>IF(MID(E1464,LEN(E1464)-2,1)="1","Earring",IF(MID(E1464,LEN(E1464)-2,1)="2","Necklace",IF(MID(E1464,LEN(E1464)-2,1)="3","Bracelet",IF(MID(E1464,LEN(E1464)-2,1)="4","Ring",IF(MID(E1464,LEN(E1464)-2,1)="5","Anklet","")))))</x:f>
        <x:v>Bracelet</x:v>
      </x:c>
      <x:c r="G1464" s="397">
        <x:v>1</x:v>
      </x:c>
      <x:c r="H1464" s="495" t="s">
        <x:v>10339</x:v>
      </x:c>
    </x:row>
    <x:row r="1465" spans="3:8">
      <x:c r="C1465" s="443" t="s">
        <x:v>9127</x:v>
      </x:c>
      <x:c r="D1465" s="276" t="s">
        <x:v>10339</x:v>
      </x:c>
      <x:c r="E1465" s="396" t="s">
        <x:v>9127</x:v>
      </x:c>
      <x:c r="F1465" s="397" t="s">
        <x:v>4007</x:v>
      </x:c>
      <x:c r="G1465" s="397">
        <x:v>1</x:v>
      </x:c>
      <x:c r="H1465" s="495" t="s">
        <x:v>10339</x:v>
      </x:c>
    </x:row>
    <x:row r="1466" spans="3:8">
      <x:c r="C1466" s="443" t="s">
        <x:v>1972</x:v>
      </x:c>
      <x:c r="D1466" s="276" t="s">
        <x:v>6487</x:v>
      </x:c>
      <x:c r="E1466" s="396" t="s">
        <x:v>1972</x:v>
      </x:c>
      <x:c r="F1466" s="397" t="str">
        <x:f>IF(MID(E1466,LEN(E1466)-2,1)="1","Earring",IF(MID(E1466,LEN(E1466)-2,1)="2","Necklace",IF(MID(E1466,LEN(E1466)-2,1)="3","Bracelet",IF(MID(E1466,LEN(E1466)-2,1)="4","Ring",IF(MID(E1466,LEN(E1466)-2,1)="5","Anklet","")))))</x:f>
        <x:v>Necklace</x:v>
      </x:c>
      <x:c r="G1466" s="397">
        <x:v>1</x:v>
      </x:c>
      <x:c r="H1466" s="495" t="s">
        <x:v>6487</x:v>
      </x:c>
    </x:row>
    <x:row r="1467" spans="3:8">
      <x:c r="C1467" s="443" t="s">
        <x:v>1999</x:v>
      </x:c>
      <x:c r="D1467" s="276" t="s">
        <x:v>6487</x:v>
      </x:c>
      <x:c r="E1467" s="396" t="s">
        <x:v>1999</x:v>
      </x:c>
      <x:c r="F1467" s="397" t="str">
        <x:f>IF(MID(E1467,LEN(E1467)-2,1)="1","Earring",IF(MID(E1467,LEN(E1467)-2,1)="2","Necklace",IF(MID(E1467,LEN(E1467)-2,1)="3","Bracelet",IF(MID(E1467,LEN(E1467)-2,1)="4","Ring",IF(MID(E1467,LEN(E1467)-2,1)="5","Anklet","")))))</x:f>
        <x:v>Bracelet</x:v>
      </x:c>
      <x:c r="G1467" s="397">
        <x:v>1</x:v>
      </x:c>
      <x:c r="H1467" s="495" t="s">
        <x:v>6487</x:v>
      </x:c>
    </x:row>
    <x:row r="1468" spans="3:8">
      <x:c r="C1468" s="443" t="s">
        <x:v>11226</x:v>
      </x:c>
      <x:c r="D1468" s="276" t="s">
        <x:v>10339</x:v>
      </x:c>
      <x:c r="E1468" s="605" t="s">
        <x:v>11226</x:v>
      </x:c>
      <x:c r="F1468" s="606" t="str">
        <x:f>IF(MID(E1468,LEN(E1468)-2,1)="1","Earring",IF(MID(E1468,LEN(E1468)-2,1)="2","Necklace",IF(MID(E1468,LEN(E1468)-2,1)="3","Bracelet",IF(MID(E1468,LEN(E1468)-2,1)="4","Ring",IF(MID(E1468,LEN(E1468)-2,1)="5","Anklet","")))))</x:f>
        <x:v>Bracelet</x:v>
      </x:c>
      <x:c r="G1468" s="606">
        <x:v>1</x:v>
      </x:c>
      <x:c r="H1468" s="495" t="s">
        <x:v>10339</x:v>
      </x:c>
    </x:row>
    <x:row r="1469" spans="5:8">
      <x:c r="E1469" s="396" t="s">
        <x:v>8500</x:v>
      </x:c>
      <x:c r="F1469" s="397" t="s">
        <x:v>9210</x:v>
      </x:c>
      <x:c r="G1469" s="397">
        <x:v>1</x:v>
      </x:c>
      <x:c r="H1469" s="495" t="s">
        <x:v>6487</x:v>
      </x:c>
    </x:row>
    <x:row r="1470" spans="1:8">
      <x:c r="A1470" s="444">
        <x:v>46067</x:v>
      </x:c>
      <x:c r="B1470" s="276" t="s">
        <x:v>10312</x:v>
      </x:c>
      <x:c r="C1470" s="443" t="s">
        <x:v>9277</x:v>
      </x:c>
      <x:c r="D1470" s="276" t="s">
        <x:v>10339</x:v>
      </x:c>
      <x:c r="E1470" s="396" t="s">
        <x:v>9277</x:v>
      </x:c>
      <x:c r="F1470" s="397" t="str">
        <x:f>IF(MID(E1470,LEN(E1470)-2,1)="1","Earring",IF(MID(E1470,LEN(E1470)-2,1)="2","Necklace",IF(MID(E1470,LEN(E1470)-2,1)="3","Bracelet",IF(MID(E1470,LEN(E1470)-2,1)="4","Ring",IF(MID(E1470,LEN(E1470)-2,1)="5","Anklet","")))))</x:f>
        <x:v>Bracelet</x:v>
      </x:c>
      <x:c r="G1470" s="397">
        <x:v>1</x:v>
      </x:c>
      <x:c r="H1470" s="495" t="s">
        <x:v>10339</x:v>
      </x:c>
    </x:row>
    <x:row r="1471" spans="3:8">
      <x:c r="C1471" s="443" t="s">
        <x:v>2097</x:v>
      </x:c>
      <x:c r="D1471" s="276" t="s">
        <x:v>10339</x:v>
      </x:c>
      <x:c r="E1471" s="396" t="s">
        <x:v>2097</x:v>
      </x:c>
      <x:c r="F1471" s="397" t="str">
        <x:f>IF(MID(E1471,LEN(E1471)-2,1)="1","Earring",IF(MID(E1471,LEN(E1471)-2,1)="2","Necklace",IF(MID(E1471,LEN(E1471)-2,1)="3","Bracelet",IF(MID(E1471,LEN(E1471)-2,1)="4","Ring",IF(MID(E1471,LEN(E1471)-2,1)="5","Anklet","")))))</x:f>
        <x:v>Earring</x:v>
      </x:c>
      <x:c r="G1471" s="397">
        <x:v>1</x:v>
      </x:c>
      <x:c r="H1471" s="495" t="s">
        <x:v>10339</x:v>
      </x:c>
    </x:row>
    <x:row r="1472" spans="3:8">
      <x:c r="C1472" s="443" t="s">
        <x:v>8446</x:v>
      </x:c>
      <x:c r="D1472" s="276" t="s">
        <x:v>10339</x:v>
      </x:c>
      <x:c r="E1472" s="396" t="s">
        <x:v>8446</x:v>
      </x:c>
      <x:c r="F1472" s="397" t="str">
        <x:f>IF(MID(E1472,LEN(E1472)-2,1)="1","Earring",IF(MID(E1472,LEN(E1472)-2,1)="2","Necklace",IF(MID(E1472,LEN(E1472)-2,1)="3","Bracelet",IF(MID(E1472,LEN(E1472)-2,1)="4","Ring",IF(MID(E1472,LEN(E1472)-2,1)="5","Anklet","")))))</x:f>
        <x:v>Earring</x:v>
      </x:c>
      <x:c r="G1472" s="397">
        <x:v>1</x:v>
      </x:c>
      <x:c r="H1472" s="495" t="s">
        <x:v>10339</x:v>
      </x:c>
    </x:row>
    <x:row r="1473" spans="3:8">
      <x:c r="C1473" s="443" t="s">
        <x:v>6014</x:v>
      </x:c>
      <x:c r="D1473" s="276" t="s">
        <x:v>10339</x:v>
      </x:c>
      <x:c r="E1473" s="396" t="s">
        <x:v>6014</x:v>
      </x:c>
      <x:c r="F1473" s="397" t="str">
        <x:f>IF(MID(E1473,LEN(E1473)-2,1)="1","Earring",IF(MID(E1473,LEN(E1473)-2,1)="2","Necklace",IF(MID(E1473,LEN(E1473)-2,1)="3","Bracelet",IF(MID(E1473,LEN(E1473)-2,1)="4","Ring",IF(MID(E1473,LEN(E1473)-2,1)="5","Anklet","")))))</x:f>
        <x:v>Earring</x:v>
      </x:c>
      <x:c r="G1473" s="397">
        <x:v>1</x:v>
      </x:c>
      <x:c r="H1473" s="495" t="s">
        <x:v>10339</x:v>
      </x:c>
    </x:row>
    <x:row r="1474" spans="3:8">
      <x:c r="C1474" s="443" t="s">
        <x:v>6250</x:v>
      </x:c>
      <x:c r="D1474" s="276" t="s">
        <x:v>6487</x:v>
      </x:c>
      <x:c r="E1474" s="396" t="s">
        <x:v>6250</x:v>
      </x:c>
      <x:c r="F1474" s="397" t="str">
        <x:f>IF(MID(E1474,LEN(E1474)-2,1)="1","Earring",IF(MID(E1474,LEN(E1474)-2,1)="2","Necklace",IF(MID(E1474,LEN(E1474)-2,1)="3","Bracelet",IF(MID(E1474,LEN(E1474)-2,1)="4","Ring",IF(MID(E1474,LEN(E1474)-2,1)="5","Anklet","")))))</x:f>
        <x:v>Earring</x:v>
      </x:c>
      <x:c r="G1474" s="397">
        <x:v>1</x:v>
      </x:c>
      <x:c r="H1474" s="495" t="s">
        <x:v>6487</x:v>
      </x:c>
    </x:row>
    <x:row r="1475" spans="3:8">
      <x:c r="C1475" s="443" t="s">
        <x:v>12245</x:v>
      </x:c>
      <x:c r="D1475" s="276" t="s">
        <x:v>10339</x:v>
      </x:c>
      <x:c r="E1475" s="396" t="s">
        <x:v>12245</x:v>
      </x:c>
      <x:c r="F1475" s="397" t="str">
        <x:f>IF(MID(E1475,LEN(E1475)-2,1)="1","Earring",IF(MID(E1475,LEN(E1475)-2,1)="2","Necklace",IF(MID(E1475,LEN(E1475)-2,1)="3","Bracelet",IF(MID(E1475,LEN(E1475)-2,1)="4","Ring",IF(MID(E1475,LEN(E1475)-2,1)="5","Anklet","")))))</x:f>
        <x:v>Necklace</x:v>
      </x:c>
      <x:c r="G1475" s="397">
        <x:v>1</x:v>
      </x:c>
      <x:c r="H1475" s="495" t="s">
        <x:v>10339</x:v>
      </x:c>
    </x:row>
    <x:row r="1476" spans="5:9">
      <x:c r="E1476" s="396" t="s">
        <x:v>1999</x:v>
      </x:c>
      <x:c r="F1476" s="397" t="str">
        <x:f>IF(MID(E1476,LEN(E1476)-2,1)="1","Earring",IF(MID(E1476,LEN(E1476)-2,1)="2","Necklace",IF(MID(E1476,LEN(E1476)-2,1)="3","Bracelet",IF(MID(E1476,LEN(E1476)-2,1)="4","Ring",IF(MID(E1476,LEN(E1476)-2,1)="5","Anklet","")))))</x:f>
        <x:v>Bracelet</x:v>
      </x:c>
      <x:c r="G1476" s="397">
        <x:v>1</x:v>
      </x:c>
      <x:c r="H1476" s="495" t="s">
        <x:v>10339</x:v>
      </x:c>
      <x:c r="I1476" s="208" t="s">
        <x:v>11979</x:v>
      </x:c>
    </x:row>
    <x:row r="1477" spans="1:8">
      <x:c r="A1477" s="444">
        <x:v>46068</x:v>
      </x:c>
      <x:c r="B1477" s="276" t="s">
        <x:v>10367</x:v>
      </x:c>
      <x:c r="C1477" s="443" t="s">
        <x:v>12765</x:v>
      </x:c>
      <x:c r="D1477" s="276" t="s">
        <x:v>10339</x:v>
      </x:c>
      <x:c r="E1477" s="1454" t="s">
        <x:v>12765</x:v>
      </x:c>
      <x:c r="F1477" s="1455" t="str">
        <x:f>IF(MID(E1477,LEN(E1477)-2,1)="1","Earring",IF(MID(E1477,LEN(E1477)-2,1)="2","Necklace",IF(MID(E1477,LEN(E1477)-2,1)="3","Bracelet",IF(MID(E1477,LEN(E1477)-2,1)="4","Ring",IF(MID(E1477,LEN(E1477)-2,1)="5","Anklet","")))))</x:f>
        <x:v>Ring</x:v>
      </x:c>
      <x:c r="G1477" s="1455">
        <x:v>1</x:v>
      </x:c>
      <x:c r="H1477" s="495" t="s">
        <x:v>10339</x:v>
      </x:c>
    </x:row>
    <x:row r="1478" spans="3:8">
      <x:c r="C1478" s="443" t="s">
        <x:v>8357</x:v>
      </x:c>
      <x:c r="D1478" s="276" t="s">
        <x:v>10339</x:v>
      </x:c>
      <x:c r="E1478" s="300" t="s">
        <x:v>8357</x:v>
      </x:c>
      <x:c r="F1478" s="301" t="str">
        <x:f>IF(MID(E1478,LEN(E1478)-2,1)="1","Earring",IF(MID(E1478,LEN(E1478)-2,1)="2","Necklace",IF(MID(E1478,LEN(E1478)-2,1)="3","Bracelet",IF(MID(E1478,LEN(E1478)-2,1)="4","Ring",IF(MID(E1478,LEN(E1478)-2,1)="5","Anklet","")))))</x:f>
        <x:v>Earring</x:v>
      </x:c>
      <x:c r="G1478" s="301">
        <x:v>1</x:v>
      </x:c>
      <x:c r="H1478" s="495" t="s">
        <x:v>10339</x:v>
      </x:c>
    </x:row>
    <x:row r="1479" spans="3:8">
      <x:c r="C1479" s="443" t="s">
        <x:v>9018</x:v>
      </x:c>
      <x:c r="D1479" s="276" t="s">
        <x:v>10339</x:v>
      </x:c>
      <x:c r="E1479" s="300" t="s">
        <x:v>9018</x:v>
      </x:c>
      <x:c r="F1479" s="301" t="str">
        <x:f>IF(MID(E1479,LEN(E1479)-2,1)="1","Earring",IF(MID(E1479,LEN(E1479)-2,1)="2","Necklace",IF(MID(E1479,LEN(E1479)-2,1)="3","Bracelet",IF(MID(E1479,LEN(E1479)-2,1)="4","Ring",IF(MID(E1479,LEN(E1479)-2,1)="5","Anklet","")))))</x:f>
        <x:v>Earring</x:v>
      </x:c>
      <x:c r="G1479" s="301">
        <x:v>1</x:v>
      </x:c>
      <x:c r="H1479" s="495" t="s">
        <x:v>10339</x:v>
      </x:c>
    </x:row>
    <x:row r="1480" spans="3:8">
      <x:c r="C1480" s="443" t="s">
        <x:v>11890</x:v>
      </x:c>
      <x:c r="D1480" s="276" t="s">
        <x:v>10339</x:v>
      </x:c>
      <x:c r="E1480" s="1454" t="s">
        <x:v>11890</x:v>
      </x:c>
      <x:c r="F1480" s="1455" t="str">
        <x:f>IF(MID(E1480,LEN(E1480)-2,1)="1","Earring",IF(MID(E1480,LEN(E1480)-2,1)="2","Necklace",IF(MID(E1480,LEN(E1480)-2,1)="3","Bracelet",IF(MID(E1480,LEN(E1480)-2,1)="4","Ring",IF(MID(E1480,LEN(E1480)-2,1)="5","Anklet","")))))</x:f>
        <x:v>Earring</x:v>
      </x:c>
      <x:c r="G1480" s="1455">
        <x:v>1</x:v>
      </x:c>
      <x:c r="H1480" s="495" t="s">
        <x:v>10339</x:v>
      </x:c>
    </x:row>
    <x:row r="1481" spans="3:8">
      <x:c r="C1481" s="443" t="s">
        <x:v>4527</x:v>
      </x:c>
      <x:c r="D1481" s="276" t="s">
        <x:v>10339</x:v>
      </x:c>
      <x:c r="E1481" s="241" t="s">
        <x:v>4527</x:v>
      </x:c>
      <x:c r="F1481" s="240" t="str">
        <x:f>IF(MID(E1481,LEN(E1481)-2,1)="1","Earring",IF(MID(E1481,LEN(E1481)-2,1)="2","Necklace",IF(MID(E1481,LEN(E1481)-2,1)="3","Bracelet",IF(MID(E1481,LEN(E1481)-2,1)="4","Ring",IF(MID(E1481,LEN(E1481)-2,1)="5","Anklet","")))))</x:f>
        <x:v>Earring</x:v>
      </x:c>
      <x:c r="G1481" s="240">
        <x:v>1</x:v>
      </x:c>
      <x:c r="H1481" s="495" t="s">
        <x:v>10339</x:v>
      </x:c>
    </x:row>
    <x:row r="1482" spans="3:8">
      <x:c r="C1482" s="443" t="s">
        <x:v>9176</x:v>
      </x:c>
      <x:c r="D1482" s="276" t="s">
        <x:v>6487</x:v>
      </x:c>
      <x:c r="E1482" s="300" t="s">
        <x:v>9176</x:v>
      </x:c>
      <x:c r="F1482" s="301" t="str">
        <x:f>IF(MID(E1482,LEN(E1482)-2,1)="1","Earring",IF(MID(E1482,LEN(E1482)-2,1)="2","Necklace",IF(MID(E1482,LEN(E1482)-2,1)="3","Bracelet",IF(MID(E1482,LEN(E1482)-2,1)="4","Ring",IF(MID(E1482,LEN(E1482)-2,1)="5","Anklet","")))))</x:f>
        <x:v>Bracelet</x:v>
      </x:c>
      <x:c r="G1482" s="301">
        <x:v>1</x:v>
      </x:c>
      <x:c r="H1482" s="495" t="s">
        <x:v>6487</x:v>
      </x:c>
    </x:row>
    <x:row r="1483" spans="1:9">
      <x:c r="A1483" s="444">
        <x:v>46069</x:v>
      </x:c>
      <x:c r="B1483" s="276" t="s">
        <x:v>10315</x:v>
      </x:c>
      <x:c r="C1483" s="443" t="s">
        <x:v>8003</x:v>
      </x:c>
      <x:c r="D1483" s="276" t="s">
        <x:v>6487</x:v>
      </x:c>
      <x:c r="I1483" s="208" t="s">
        <x:v>11801</x:v>
      </x:c>
    </x:row>
    <x:row r="1484" spans="3:8">
      <x:c r="C1484" s="443" t="s">
        <x:v>7663</x:v>
      </x:c>
      <x:c r="D1484" s="276" t="s">
        <x:v>6487</x:v>
      </x:c>
      <x:c r="E1484" s="280" t="s">
        <x:v>6204</x:v>
      </x:c>
      <x:c r="F1484" s="281" t="str">
        <x:f>IF(MID(E1484,LEN(E1484)-2,1)="1","Earring",IF(MID(E1484,LEN(E1484)-2,1)="2","Necklace",IF(MID(E1484,LEN(E1484)-2,1)="3","Bracelet",IF(MID(E1484,LEN(E1484)-2,1)="4","Ring",IF(MID(E1484,LEN(E1484)-2,1)="5","Anklet","")))))</x:f>
        <x:v>Earring</x:v>
      </x:c>
      <x:c r="G1484" s="281">
        <x:v>1</x:v>
      </x:c>
      <x:c r="H1484" s="495" t="s">
        <x:v>6487</x:v>
      </x:c>
    </x:row>
    <x:row r="1485" spans="3:8">
      <x:c r="C1485" s="443" t="s">
        <x:v>9005</x:v>
      </x:c>
      <x:c r="D1485" s="276" t="s">
        <x:v>10339</x:v>
      </x:c>
      <x:c r="E1485" s="304" t="s">
        <x:v>9005</x:v>
      </x:c>
      <x:c r="F1485" s="305" t="str">
        <x:f>IF(MID(E1485,LEN(E1485)-2,1)="1","Earring",IF(MID(E1485,LEN(E1485)-2,1)="2","Necklace",IF(MID(E1485,LEN(E1485)-2,1)="3","Bracelet",IF(MID(E1485,LEN(E1485)-2,1)="4","Ring",IF(MID(E1485,LEN(E1485)-2,1)="5","Anklet","")))))</x:f>
        <x:v>Earring</x:v>
      </x:c>
      <x:c r="G1485" s="305">
        <x:v>1</x:v>
      </x:c>
      <x:c r="H1485" s="495" t="s">
        <x:v>10339</x:v>
      </x:c>
    </x:row>
    <x:row r="1486" spans="3:8">
      <x:c r="C1486" s="443" t="s">
        <x:v>4603</x:v>
      </x:c>
      <x:c r="D1486" s="276" t="s">
        <x:v>10339</x:v>
      </x:c>
      <x:c r="E1486" s="304" t="s">
        <x:v>4603</x:v>
      </x:c>
      <x:c r="F1486" s="305" t="str">
        <x:f>IF(MID(E1486,LEN(E1486)-2,1)="1","Earring",IF(MID(E1486,LEN(E1486)-2,1)="2","Necklace",IF(MID(E1486,LEN(E1486)-2,1)="3","Bracelet",IF(MID(E1486,LEN(E1486)-2,1)="4","Ring",IF(MID(E1486,LEN(E1486)-2,1)="5","Anklet","")))))</x:f>
        <x:v>Ring</x:v>
      </x:c>
      <x:c r="G1486" s="305">
        <x:v>1</x:v>
      </x:c>
      <x:c r="H1486" s="495" t="s">
        <x:v>10339</x:v>
      </x:c>
    </x:row>
    <x:row r="1487" spans="1:8">
      <x:c r="A1487" s="444">
        <x:v>46070</x:v>
      </x:c>
      <x:c r="B1487" s="276" t="s">
        <x:v>10377</x:v>
      </x:c>
      <x:c r="C1487" s="443" t="s">
        <x:v>4373</x:v>
      </x:c>
      <x:c r="D1487" s="276" t="s">
        <x:v>6487</x:v>
      </x:c>
      <x:c r="E1487" s="283" t="s">
        <x:v>4373</x:v>
      </x:c>
      <x:c r="F1487" s="284" t="str">
        <x:f>IF(MID(E1487,LEN(E1487)-2,1)="1","Earring",IF(MID(E1487,LEN(E1487)-2,1)="2","Necklace",IF(MID(E1487,LEN(E1487)-2,1)="3","Bracelet",IF(MID(E1487,LEN(E1487)-2,1)="4","Ring",IF(MID(E1487,LEN(E1487)-2,1)="5","Anklet","")))))</x:f>
        <x:v>Earring</x:v>
      </x:c>
      <x:c r="G1487" s="284">
        <x:v>1</x:v>
      </x:c>
      <x:c r="H1487" s="495" t="s">
        <x:v>6487</x:v>
      </x:c>
    </x:row>
    <x:row r="1488" spans="3:8">
      <x:c r="C1488" s="443" t="s">
        <x:v>12541</x:v>
      </x:c>
      <x:c r="D1488" s="276" t="s">
        <x:v>10339</x:v>
      </x:c>
      <x:c r="E1488" s="283" t="s">
        <x:v>12541</x:v>
      </x:c>
      <x:c r="F1488" s="284" t="s">
        <x:v>4007</x:v>
      </x:c>
      <x:c r="G1488" s="284">
        <x:v>1</x:v>
      </x:c>
      <x:c r="H1488" s="495" t="s">
        <x:v>10339</x:v>
      </x:c>
    </x:row>
    <x:row r="1489" spans="3:8">
      <x:c r="C1489" s="443" t="s">
        <x:v>8984</x:v>
      </x:c>
      <x:c r="D1489" s="276" t="s">
        <x:v>10339</x:v>
      </x:c>
      <x:c r="E1489" s="283" t="s">
        <x:v>8984</x:v>
      </x:c>
      <x:c r="F1489" s="284" t="str">
        <x:f>IF(MID(E1489,LEN(E1489)-2,1)="1","Earring",IF(MID(E1489,LEN(E1489)-2,1)="2","Necklace",IF(MID(E1489,LEN(E1489)-2,1)="3","Bracelet",IF(MID(E1489,LEN(E1489)-2,1)="4","Ring",IF(MID(E1489,LEN(E1489)-2,1)="5","Anklet","")))))</x:f>
        <x:v>Earring</x:v>
      </x:c>
      <x:c r="G1489" s="284">
        <x:v>2</x:v>
      </x:c>
      <x:c r="H1489" s="495" t="s">
        <x:v>10339</x:v>
      </x:c>
    </x:row>
    <x:row r="1490" spans="3:8">
      <x:c r="C1490" s="443" t="s">
        <x:v>4466</x:v>
      </x:c>
      <x:c r="D1490" s="276" t="s">
        <x:v>10339</x:v>
      </x:c>
      <x:c r="E1490" s="283" t="s">
        <x:v>4466</x:v>
      </x:c>
      <x:c r="F1490" s="284" t="str">
        <x:f>IF(MID(E1490,LEN(E1490)-2,1)="1","Earring",IF(MID(E1490,LEN(E1490)-2,1)="2","Necklace",IF(MID(E1490,LEN(E1490)-2,1)="3","Bracelet",IF(MID(E1490,LEN(E1490)-2,1)="4","Ring",IF(MID(E1490,LEN(E1490)-2,1)="5","Anklet","")))))</x:f>
        <x:v>Necklace</x:v>
      </x:c>
      <x:c r="G1490" s="284">
        <x:v>1</x:v>
      </x:c>
      <x:c r="H1490" s="495" t="s">
        <x:v>10339</x:v>
      </x:c>
    </x:row>
    <x:row r="1491" spans="3:8">
      <x:c r="C1491" s="443" t="s">
        <x:v>2142</x:v>
      </x:c>
      <x:c r="D1491" s="276" t="s">
        <x:v>10339</x:v>
      </x:c>
      <x:c r="E1491" s="283" t="s">
        <x:v>2142</x:v>
      </x:c>
      <x:c r="F1491" s="284" t="str">
        <x:f>IF(MID(E1491,LEN(E1491)-2,1)="1","Earring",IF(MID(E1491,LEN(E1491)-2,1)="2","Necklace",IF(MID(E1491,LEN(E1491)-2,1)="3","Bracelet",IF(MID(E1491,LEN(E1491)-2,1)="4","Ring",IF(MID(E1491,LEN(E1491)-2,1)="5","Anklet","")))))</x:f>
        <x:v>Necklace</x:v>
      </x:c>
      <x:c r="G1491" s="284">
        <x:v>1</x:v>
      </x:c>
      <x:c r="H1491" s="495" t="s">
        <x:v>10339</x:v>
      </x:c>
    </x:row>
    <x:row r="1492" spans="3:8">
      <x:c r="C1492" s="443" t="s">
        <x:v>2775</x:v>
      </x:c>
      <x:c r="D1492" s="276" t="s">
        <x:v>10339</x:v>
      </x:c>
      <x:c r="E1492" s="1472" t="s">
        <x:v>2775</x:v>
      </x:c>
      <x:c r="F1492" s="1473" t="str">
        <x:f>IF(MID(E1492,LEN(E1492)-2,1)="1","Earring",IF(MID(E1492,LEN(E1492)-2,1)="2","Necklace",IF(MID(E1492,LEN(E1492)-2,1)="3","Bracelet",IF(MID(E1492,LEN(E1492)-2,1)="4","Ring",IF(MID(E1492,LEN(E1492)-2,1)="5","Anklet","")))))</x:f>
        <x:v>Earring</x:v>
      </x:c>
      <x:c r="G1492" s="1473">
        <x:v>1</x:v>
      </x:c>
      <x:c r="H1492" s="495" t="s">
        <x:v>10339</x:v>
      </x:c>
    </x:row>
    <x:row r="1493" spans="1:8">
      <x:c r="A1493" s="444">
        <x:v>46071</x:v>
      </x:c>
      <x:c r="B1493" s="276" t="s">
        <x:v>10352</x:v>
      </x:c>
      <x:c r="C1493" s="443" t="s">
        <x:v>5686</x:v>
      </x:c>
      <x:c r="D1493" s="276" t="s">
        <x:v>10339</x:v>
      </x:c>
      <x:c r="E1493" s="283" t="s">
        <x:v>5686</x:v>
      </x:c>
      <x:c r="F1493" s="284" t="s">
        <x:v>7568</x:v>
      </x:c>
      <x:c r="G1493" s="284">
        <x:v>1</x:v>
      </x:c>
      <x:c r="H1493" s="495" t="s">
        <x:v>10339</x:v>
      </x:c>
    </x:row>
    <x:row r="1494" spans="3:8">
      <x:c r="C1494" s="443" t="s">
        <x:v>12526</x:v>
      </x:c>
      <x:c r="D1494" s="276" t="s">
        <x:v>10339</x:v>
      </x:c>
      <x:c r="E1494" s="283" t="s">
        <x:v>12526</x:v>
      </x:c>
      <x:c r="F1494" s="284" t="str">
        <x:f>IF(MID(E1494,LEN(E1494)-2,1)="1","Earring",IF(MID(E1494,LEN(E1494)-2,1)="2","Necklace",IF(MID(E1494,LEN(E1494)-2,1)="3","Bracelet",IF(MID(E1494,LEN(E1494)-2,1)="4","Ring",IF(MID(E1494,LEN(E1494)-2,1)="5","Anklet","")))))</x:f>
        <x:v>Ring</x:v>
      </x:c>
      <x:c r="G1494" s="284">
        <x:v>1</x:v>
      </x:c>
      <x:c r="H1494" s="495" t="s">
        <x:v>10339</x:v>
      </x:c>
    </x:row>
    <x:row r="1495" spans="1:9" s="89" customFormat="1">
      <x:c r="A1495" s="276"/>
      <x:c r="B1495" s="276"/>
      <x:c r="C1495" s="443"/>
      <x:c r="D1495" s="276"/>
      <x:c r="E1495" s="280" t="s">
        <x:v>11325</x:v>
      </x:c>
      <x:c r="F1495" s="281" t="str">
        <x:f>IF(MID(E1495,LEN(E1495)-2,1)="1","Earring",IF(MID(E1495,LEN(E1495)-2,1)="2","Necklace",IF(MID(E1495,LEN(E1495)-2,1)="3","Bracelet",IF(MID(E1495,LEN(E1495)-2,1)="4","Ring",IF(MID(E1495,LEN(E1495)-2,1)="5","Anklet","")))))</x:f>
        <x:v>Earring</x:v>
      </x:c>
      <x:c r="G1495" s="281">
        <x:v>1</x:v>
      </x:c>
      <x:c r="H1495" s="495" t="s">
        <x:v>6487</x:v>
      </x:c>
      <x:c r="I1495" s="89" t="s">
        <x:v>369</x:v>
      </x:c>
    </x:row>
    <x:row r="1496" spans="1:8">
      <x:c r="A1496" s="444">
        <x:v>46072</x:v>
      </x:c>
      <x:c r="B1496" s="276" t="s">
        <x:v>10335</x:v>
      </x:c>
      <x:c r="C1496" s="443" t="s">
        <x:v>6279</x:v>
      </x:c>
      <x:c r="D1496" s="276" t="s">
        <x:v>6487</x:v>
      </x:c>
      <x:c r="E1496" s="283" t="s">
        <x:v>6279</x:v>
      </x:c>
      <x:c r="F1496" s="284" t="str">
        <x:f>IF(MID(E1496,LEN(E1496)-2,1)="1","Earring",IF(MID(E1496,LEN(E1496)-2,1)="2","Necklace",IF(MID(E1496,LEN(E1496)-2,1)="3","Bracelet",IF(MID(E1496,LEN(E1496)-2,1)="4","Ring",IF(MID(E1496,LEN(E1496)-2,1)="5","Anklet","")))))</x:f>
        <x:v>Necklace</x:v>
      </x:c>
      <x:c r="G1496" s="284">
        <x:v>1</x:v>
      </x:c>
      <x:c r="H1496" s="495" t="s">
        <x:v>6487</x:v>
      </x:c>
    </x:row>
    <x:row r="1497" spans="3:8">
      <x:c r="C1497" s="443" t="s">
        <x:v>7892</x:v>
      </x:c>
      <x:c r="D1497" s="276" t="s">
        <x:v>10339</x:v>
      </x:c>
      <x:c r="E1497" s="304" t="s">
        <x:v>7892</x:v>
      </x:c>
      <x:c r="F1497" s="305" t="str">
        <x:f>IF(MID(E1497,LEN(E1497)-2,1)="1","Earring",IF(MID(E1497,LEN(E1497)-2,1)="2","Necklace",IF(MID(E1497,LEN(E1497)-2,1)="3","Bracelet",IF(MID(E1497,LEN(E1497)-2,1)="4","Ring",IF(MID(E1497,LEN(E1497)-2,1)="5","Anklet","")))))</x:f>
        <x:v>Earring</x:v>
      </x:c>
      <x:c r="G1497" s="305">
        <x:v>1</x:v>
      </x:c>
      <x:c r="H1497" s="495" t="s">
        <x:v>10339</x:v>
      </x:c>
    </x:row>
    <x:row r="1498" spans="1:8">
      <x:c r="A1498" s="444">
        <x:v>46073</x:v>
      </x:c>
      <x:c r="B1498" s="276" t="s">
        <x:v>10292</x:v>
      </x:c>
      <x:c r="C1498" s="443" t="s">
        <x:v>9060</x:v>
      </x:c>
      <x:c r="D1498" s="276" t="s">
        <x:v>10339</x:v>
      </x:c>
      <x:c r="E1498" s="283" t="s">
        <x:v>9060</x:v>
      </x:c>
      <x:c r="F1498" s="284" t="str">
        <x:f>IF(MID(E1498,LEN(E1498)-2,1)="1","Earring",IF(MID(E1498,LEN(E1498)-2,1)="2","Necklace",IF(MID(E1498,LEN(E1498)-2,1)="3","Bracelet",IF(MID(E1498,LEN(E1498)-2,1)="4","Ring",IF(MID(E1498,LEN(E1498)-2,1)="5","Anklet","")))))</x:f>
        <x:v>Necklace</x:v>
      </x:c>
      <x:c r="G1498" s="284">
        <x:v>1</x:v>
      </x:c>
      <x:c r="H1498" s="495" t="s">
        <x:v>10339</x:v>
      </x:c>
    </x:row>
    <x:row r="1499" spans="3:8">
      <x:c r="C1499" s="443" t="s">
        <x:v>4397</x:v>
      </x:c>
      <x:c r="D1499" s="276" t="s">
        <x:v>10339</x:v>
      </x:c>
      <x:c r="E1499" s="283" t="s">
        <x:v>4397</x:v>
      </x:c>
      <x:c r="F1499" s="284" t="str">
        <x:f>IF(MID(E1499,LEN(E1499)-2,1)="1","Earring",IF(MID(E1499,LEN(E1499)-2,1)="2","Necklace",IF(MID(E1499,LEN(E1499)-2,1)="3","Bracelet",IF(MID(E1499,LEN(E1499)-2,1)="4","Ring",IF(MID(E1499,LEN(E1499)-2,1)="5","Anklet","")))))</x:f>
        <x:v>Earring</x:v>
      </x:c>
      <x:c r="G1499" s="284">
        <x:v>1</x:v>
      </x:c>
      <x:c r="H1499" s="495" t="s">
        <x:v>10339</x:v>
      </x:c>
    </x:row>
    <x:row r="1500" spans="1:8">
      <x:c r="A1500" s="444">
        <x:v>46074</x:v>
      </x:c>
      <x:c r="B1500" s="276" t="s">
        <x:v>10312</x:v>
      </x:c>
      <x:c r="C1500" s="443" t="s">
        <x:v>2138</x:v>
      </x:c>
      <x:c r="D1500" s="276" t="s">
        <x:v>6487</x:v>
      </x:c>
      <x:c r="E1500" s="280" t="s">
        <x:v>2138</x:v>
      </x:c>
      <x:c r="F1500" s="281" t="s">
        <x:v>9210</x:v>
      </x:c>
      <x:c r="G1500" s="281">
        <x:v>1</x:v>
      </x:c>
      <x:c r="H1500" s="495" t="s">
        <x:v>6487</x:v>
      </x:c>
    </x:row>
    <x:row r="1501" spans="3:8">
      <x:c r="C1501" s="443" t="s">
        <x:v>6004</x:v>
      </x:c>
      <x:c r="D1501" s="276" t="s">
        <x:v>6487</x:v>
      </x:c>
      <x:c r="E1501" s="283" t="s">
        <x:v>6004</x:v>
      </x:c>
      <x:c r="F1501" s="284" t="str">
        <x:f>IF(MID(E1501,LEN(E1501)-2,1)="1","Earring",IF(MID(E1501,LEN(E1501)-2,1)="2","Necklace",IF(MID(E1501,LEN(E1501)-2,1)="3","Bracelet",IF(MID(E1501,LEN(E1501)-2,1)="4","Ring",IF(MID(E1501,LEN(E1501)-2,1)="5","Anklet","")))))</x:f>
        <x:v>Earring</x:v>
      </x:c>
      <x:c r="G1501" s="284">
        <x:v>1</x:v>
      </x:c>
      <x:c r="H1501" s="495" t="s">
        <x:v>6487</x:v>
      </x:c>
    </x:row>
    <x:row r="1502" spans="1:8">
      <x:c r="A1502" s="444">
        <x:v>46075</x:v>
      </x:c>
      <x:c r="B1502" s="276" t="s">
        <x:v>10367</x:v>
      </x:c>
      <x:c r="C1502" s="443" t="s">
        <x:v>6258</x:v>
      </x:c>
      <x:c r="D1502" s="276" t="s">
        <x:v>10339</x:v>
      </x:c>
      <x:c r="E1502" s="283" t="s">
        <x:v>6258</x:v>
      </x:c>
      <x:c r="F1502" s="284" t="str">
        <x:f>IF(MID(E1502,LEN(E1502)-2,1)="1","Earring",IF(MID(E1502,LEN(E1502)-2,1)="2","Necklace",IF(MID(E1502,LEN(E1502)-2,1)="3","Bracelet",IF(MID(E1502,LEN(E1502)-2,1)="4","Ring",IF(MID(E1502,LEN(E1502)-2,1)="5","Anklet","")))))</x:f>
        <x:v>Earring</x:v>
      </x:c>
      <x:c r="G1502" s="284">
        <x:v>1</x:v>
      </x:c>
      <x:c r="H1502" s="495" t="s">
        <x:v>10339</x:v>
      </x:c>
    </x:row>
    <x:row r="1503" spans="3:8">
      <x:c r="C1503" s="443" t="s">
        <x:v>12452</x:v>
      </x:c>
      <x:c r="D1503" s="276" t="s">
        <x:v>10339</x:v>
      </x:c>
      <x:c r="E1503" s="283" t="s">
        <x:v>12452</x:v>
      </x:c>
      <x:c r="F1503" s="284" t="str">
        <x:f>IF(MID(E1503,LEN(E1503)-2,1)="1","Earring",IF(MID(E1503,LEN(E1503)-2,1)="2","Necklace",IF(MID(E1503,LEN(E1503)-2,1)="3","Bracelet",IF(MID(E1503,LEN(E1503)-2,1)="4","Ring",IF(MID(E1503,LEN(E1503)-2,1)="5","Anklet","")))))</x:f>
        <x:v>Earring</x:v>
      </x:c>
      <x:c r="G1503" s="284">
        <x:v>1</x:v>
      </x:c>
      <x:c r="H1503" s="495" t="s">
        <x:v>10339</x:v>
      </x:c>
    </x:row>
    <x:row r="1504" spans="3:8">
      <x:c r="C1504" s="443" t="s">
        <x:v>6252</x:v>
      </x:c>
      <x:c r="D1504" s="276" t="s">
        <x:v>6487</x:v>
      </x:c>
      <x:c r="E1504" s="280" t="s">
        <x:v>6252</x:v>
      </x:c>
      <x:c r="F1504" s="281" t="s">
        <x:v>9210</x:v>
      </x:c>
      <x:c r="G1504" s="281">
        <x:v>1</x:v>
      </x:c>
      <x:c r="H1504" s="495" t="s">
        <x:v>6487</x:v>
      </x:c>
    </x:row>
    <x:row r="1505" spans="3:8">
      <x:c r="C1505" s="443" t="s">
        <x:v>8527</x:v>
      </x:c>
      <x:c r="D1505" s="276" t="s">
        <x:v>6487</x:v>
      </x:c>
      <x:c r="E1505" s="280" t="s">
        <x:v>8527</x:v>
      </x:c>
      <x:c r="F1505" s="281" t="str">
        <x:f>IF(MID(E1505,LEN(E1505)-2,1)="1","Earring",IF(MID(E1505,LEN(E1505)-2,1)="2","Necklace",IF(MID(E1505,LEN(E1505)-2,1)="3","Bracelet",IF(MID(E1505,LEN(E1505)-2,1)="4","Ring",IF(MID(E1505,LEN(E1505)-2,1)="5","Anklet","")))))</x:f>
        <x:v>Earring</x:v>
      </x:c>
      <x:c r="G1505" s="281">
        <x:v>1</x:v>
      </x:c>
      <x:c r="H1505" s="495" t="s">
        <x:v>6487</x:v>
      </x:c>
    </x:row>
    <x:row r="1506" spans="1:8">
      <x:c r="A1506" s="444">
        <x:v>46076</x:v>
      </x:c>
      <x:c r="B1506" s="276" t="s">
        <x:v>10315</x:v>
      </x:c>
      <x:c r="C1506" s="443" t="s">
        <x:v>6021</x:v>
      </x:c>
      <x:c r="D1506" s="276" t="s">
        <x:v>10339</x:v>
      </x:c>
      <x:c r="E1506" s="283" t="s">
        <x:v>6021</x:v>
      </x:c>
      <x:c r="F1506" s="284" t="str">
        <x:f>IF(MID(E1506,LEN(E1506)-2,1)="1","Earring",IF(MID(E1506,LEN(E1506)-2,1)="2","Necklace",IF(MID(E1506,LEN(E1506)-2,1)="3","Bracelet",IF(MID(E1506,LEN(E1506)-2,1)="4","Ring",IF(MID(E1506,LEN(E1506)-2,1)="5","Anklet","")))))</x:f>
        <x:v>Earring</x:v>
      </x:c>
      <x:c r="G1506" s="284">
        <x:v>1</x:v>
      </x:c>
      <x:c r="H1506" s="495" t="s">
        <x:v>10339</x:v>
      </x:c>
    </x:row>
    <x:row r="1507" spans="1:8">
      <x:c r="A1507" s="444">
        <x:v>46077</x:v>
      </x:c>
      <x:c r="B1507" s="276" t="s">
        <x:v>10377</x:v>
      </x:c>
      <x:c r="C1507" s="443" t="s">
        <x:v>4415</x:v>
      </x:c>
      <x:c r="D1507" s="276" t="s">
        <x:v>6487</x:v>
      </x:c>
      <x:c r="E1507" s="283" t="s">
        <x:v>4415</x:v>
      </x:c>
      <x:c r="F1507" s="284" t="str">
        <x:f>IF(MID(E1507,LEN(E1507)-2,1)="1","Earring",IF(MID(E1507,LEN(E1507)-2,1)="2","Necklace",IF(MID(E1507,LEN(E1507)-2,1)="3","Bracelet",IF(MID(E1507,LEN(E1507)-2,1)="4","Ring",IF(MID(E1507,LEN(E1507)-2,1)="5","Anklet","")))))</x:f>
        <x:v>Ring</x:v>
      </x:c>
      <x:c r="G1507" s="284">
        <x:v>1</x:v>
      </x:c>
      <x:c r="H1507" s="495" t="s">
        <x:v>6487</x:v>
      </x:c>
    </x:row>
    <x:row r="1508" spans="3:8">
      <x:c r="C1508" s="443" t="s">
        <x:v>6252</x:v>
      </x:c>
      <x:c r="D1508" s="276" t="s">
        <x:v>10339</x:v>
      </x:c>
      <x:c r="E1508" s="280" t="s">
        <x:v>6252</x:v>
      </x:c>
      <x:c r="F1508" s="281" t="s">
        <x:v>9210</x:v>
      </x:c>
      <x:c r="G1508" s="281">
        <x:v>1</x:v>
      </x:c>
      <x:c r="H1508" s="495" t="s">
        <x:v>10339</x:v>
      </x:c>
    </x:row>
    <x:row r="1509" spans="3:8">
      <x:c r="C1509" s="443" t="s">
        <x:v>6279</x:v>
      </x:c>
      <x:c r="D1509" s="276" t="s">
        <x:v>10339</x:v>
      </x:c>
      <x:c r="E1509" s="283" t="s">
        <x:v>6279</x:v>
      </x:c>
      <x:c r="F1509" s="284" t="str">
        <x:f>IF(MID(E1509,LEN(E1509)-2,1)="1","Earring",IF(MID(E1509,LEN(E1509)-2,1)="2","Necklace",IF(MID(E1509,LEN(E1509)-2,1)="3","Bracelet",IF(MID(E1509,LEN(E1509)-2,1)="4","Ring",IF(MID(E1509,LEN(E1509)-2,1)="5","Anklet","")))))</x:f>
        <x:v>Necklace</x:v>
      </x:c>
      <x:c r="G1509" s="284">
        <x:v>1</x:v>
      </x:c>
      <x:c r="H1509" s="495" t="s">
        <x:v>10339</x:v>
      </x:c>
    </x:row>
    <x:row r="1510" spans="3:8">
      <x:c r="C1510" s="443" t="s">
        <x:v>5527</x:v>
      </x:c>
      <x:c r="D1510" s="276" t="s">
        <x:v>6487</x:v>
      </x:c>
      <x:c r="E1510" s="283" t="s">
        <x:v>5527</x:v>
      </x:c>
      <x:c r="F1510" s="284" t="str">
        <x:f>IF(MID(E1510,LEN(E1510)-2,1)="1","Earring",IF(MID(E1510,LEN(E1510)-2,1)="2","Necklace",IF(MID(E1510,LEN(E1510)-2,1)="3","Bracelet",IF(MID(E1510,LEN(E1510)-2,1)="4","Ring",IF(MID(E1510,LEN(E1510)-2,1)="5","Anklet","")))))</x:f>
        <x:v>Bracelet</x:v>
      </x:c>
      <x:c r="G1510" s="284">
        <x:v>1</x:v>
      </x:c>
      <x:c r="H1510" s="495" t="s">
        <x:v>6487</x:v>
      </x:c>
    </x:row>
    <x:row r="1511" spans="3:8">
      <x:c r="C1511" s="443" t="s">
        <x:v>12555</x:v>
      </x:c>
      <x:c r="D1511" s="276" t="s">
        <x:v>10339</x:v>
      </x:c>
      <x:c r="E1511" s="283" t="s">
        <x:v>12555</x:v>
      </x:c>
      <x:c r="F1511" s="284" t="s">
        <x:v>4007</x:v>
      </x:c>
      <x:c r="G1511" s="284">
        <x:v>2</x:v>
      </x:c>
      <x:c r="H1511" s="495" t="s">
        <x:v>10339</x:v>
      </x:c>
    </x:row>
    <x:row r="1512" spans="5:9">
      <x:c r="E1512" s="304" t="s">
        <x:v>8014</x:v>
      </x:c>
      <x:c r="F1512" s="305" t="str">
        <x:f>IF(MID(E1512,LEN(E1512)-2,1)="1","Earring",IF(MID(E1512,LEN(E1512)-2,1)="2","Necklace",IF(MID(E1512,LEN(E1512)-2,1)="3","Bracelet",IF(MID(E1512,LEN(E1512)-2,1)="4","Ring",IF(MID(E1512,LEN(E1512)-2,1)="5","Anklet","")))))</x:f>
        <x:v>Earring</x:v>
      </x:c>
      <x:c r="G1512" s="305">
        <x:v>1</x:v>
      </x:c>
      <x:c r="H1512" s="495" t="s">
        <x:v>10339</x:v>
      </x:c>
      <x:c r="I1512" s="208" t="s">
        <x:v>2660</x:v>
      </x:c>
    </x:row>
    <x:row r="1513" spans="1:8">
      <x:c r="A1513" s="444">
        <x:v>46078</x:v>
      </x:c>
      <x:c r="B1513" s="276" t="s">
        <x:v>10352</x:v>
      </x:c>
      <x:c r="C1513" s="443" t="s">
        <x:v>2115</x:v>
      </x:c>
      <x:c r="D1513" s="276" t="s">
        <x:v>6487</x:v>
      </x:c>
      <x:c r="E1513" s="283" t="s">
        <x:v>2115</x:v>
      </x:c>
      <x:c r="F1513" s="284" t="str">
        <x:f>IF(MID(E1513,LEN(E1513)-2,1)="1","Earring",IF(MID(E1513,LEN(E1513)-2,1)="2","Necklace",IF(MID(E1513,LEN(E1513)-2,1)="3","Bracelet",IF(MID(E1513,LEN(E1513)-2,1)="4","Ring",IF(MID(E1513,LEN(E1513)-2,1)="5","Anklet","")))))</x:f>
        <x:v>Earring</x:v>
      </x:c>
      <x:c r="G1513" s="284">
        <x:v>1</x:v>
      </x:c>
      <x:c r="H1513" s="495" t="s">
        <x:v>6487</x:v>
      </x:c>
    </x:row>
    <x:row r="1514" spans="3:8">
      <x:c r="C1514" s="443" t="s">
        <x:v>6196</x:v>
      </x:c>
      <x:c r="D1514" s="276" t="s">
        <x:v>6487</x:v>
      </x:c>
      <x:c r="E1514" s="283" t="s">
        <x:v>6196</x:v>
      </x:c>
      <x:c r="F1514" s="284" t="str">
        <x:f>IF(MID(E1514,LEN(E1514)-2,1)="1","Earring",IF(MID(E1514,LEN(E1514)-2,1)="2","Necklace",IF(MID(E1514,LEN(E1514)-2,1)="3","Bracelet",IF(MID(E1514,LEN(E1514)-2,1)="4","Ring",IF(MID(E1514,LEN(E1514)-2,1)="5","Anklet","")))))</x:f>
        <x:v>Earring</x:v>
      </x:c>
      <x:c r="G1514" s="284">
        <x:v>1</x:v>
      </x:c>
      <x:c r="H1514" s="495" t="s">
        <x:v>6487</x:v>
      </x:c>
    </x:row>
    <x:row r="1515" spans="3:8">
      <x:c r="C1515" s="443" t="s">
        <x:v>8476</x:v>
      </x:c>
      <x:c r="D1515" s="276" t="s">
        <x:v>10339</x:v>
      </x:c>
      <x:c r="E1515" s="283" t="s">
        <x:v>8476</x:v>
      </x:c>
      <x:c r="F1515" s="284" t="str">
        <x:f>IF(MID(E1515,LEN(E1515)-2,1)="1","Earring",IF(MID(E1515,LEN(E1515)-2,1)="2","Necklace",IF(MID(E1515,LEN(E1515)-2,1)="3","Bracelet",IF(MID(E1515,LEN(E1515)-2,1)="4","Ring",IF(MID(E1515,LEN(E1515)-2,1)="5","Anklet","")))))</x:f>
        <x:v>Earring</x:v>
      </x:c>
      <x:c r="G1515" s="284">
        <x:v>1</x:v>
      </x:c>
      <x:c r="H1515" s="495" t="s">
        <x:v>10339</x:v>
      </x:c>
    </x:row>
    <x:row r="1516" spans="3:8">
      <x:c r="C1516" s="443" t="s">
        <x:v>9052</x:v>
      </x:c>
      <x:c r="D1516" s="276" t="s">
        <x:v>6487</x:v>
      </x:c>
      <x:c r="E1516" s="280" t="s">
        <x:v>9052</x:v>
      </x:c>
      <x:c r="F1516" s="281" t="str">
        <x:f>IF(MID(E1516,LEN(E1516)-2,1)="1","Earring",IF(MID(E1516,LEN(E1516)-2,1)="2","Necklace",IF(MID(E1516,LEN(E1516)-2,1)="3","Bracelet",IF(MID(E1516,LEN(E1516)-2,1)="4","Ring",IF(MID(E1516,LEN(E1516)-2,1)="5","Anklet","")))))</x:f>
        <x:v>Necklace</x:v>
      </x:c>
      <x:c r="G1516" s="281">
        <x:v>1</x:v>
      </x:c>
      <x:c r="H1516" s="495" t="s">
        <x:v>6487</x:v>
      </x:c>
    </x:row>
    <x:row r="1517" spans="5:9">
      <x:c r="E1517" s="283" t="s">
        <x:v>2455</x:v>
      </x:c>
      <x:c r="F1517" s="284" t="str">
        <x:f>IF(MID(E1517,LEN(E1517)-2,1)="1","Earring",IF(MID(E1517,LEN(E1517)-2,1)="2","Necklace",IF(MID(E1517,LEN(E1517)-2,1)="3","Bracelet",IF(MID(E1517,LEN(E1517)-2,1)="4","Ring",IF(MID(E1517,LEN(E1517)-2,1)="5","Anklet","")))))</x:f>
        <x:v>Necklace</x:v>
      </x:c>
      <x:c r="G1517" s="284">
        <x:v>1</x:v>
      </x:c>
      <x:c r="H1517" s="495" t="s">
        <x:v>10339</x:v>
      </x:c>
      <x:c r="I1517" s="1477" t="s">
        <x:v>11903</x:v>
      </x:c>
    </x:row>
    <x:row r="1518" spans="1:8">
      <x:c r="A1518" s="444">
        <x:v>46079</x:v>
      </x:c>
      <x:c r="B1518" s="276" t="s">
        <x:v>10335</x:v>
      </x:c>
      <x:c r="C1518" s="443" t="s">
        <x:v>5509</x:v>
      </x:c>
      <x:c r="D1518" s="276" t="s">
        <x:v>6487</x:v>
      </x:c>
      <x:c r="E1518" s="283" t="s">
        <x:v>5509</x:v>
      </x:c>
      <x:c r="F1518" s="284" t="str">
        <x:f>IF(MID(E1518,LEN(E1518)-2,1)="1","Earring",IF(MID(E1518,LEN(E1518)-2,1)="2","Necklace",IF(MID(E1518,LEN(E1518)-2,1)="3","Bracelet",IF(MID(E1518,LEN(E1518)-2,1)="4","Ring",IF(MID(E1518,LEN(E1518)-2,1)="5","Anklet","")))))</x:f>
        <x:v>Ring</x:v>
      </x:c>
      <x:c r="G1518" s="284">
        <x:v>1</x:v>
      </x:c>
      <x:c r="H1518" s="495" t="s">
        <x:v>6487</x:v>
      </x:c>
    </x:row>
    <x:row r="1519" spans="3:8">
      <x:c r="C1519" s="443" t="s">
        <x:v>5824</x:v>
      </x:c>
      <x:c r="D1519" s="276" t="s">
        <x:v>6487</x:v>
      </x:c>
      <x:c r="E1519" s="283" t="s">
        <x:v>5824</x:v>
      </x:c>
      <x:c r="F1519" s="284" t="str">
        <x:f>IF(MID(E1519,LEN(E1519)-2,1)="1","Earring",IF(MID(E1519,LEN(E1519)-2,1)="2","Necklace",IF(MID(E1519,LEN(E1519)-2,1)="3","Bracelet",IF(MID(E1519,LEN(E1519)-2,1)="4","Ring",IF(MID(E1519,LEN(E1519)-2,1)="5","Anklet","")))))</x:f>
        <x:v>Ring</x:v>
      </x:c>
      <x:c r="G1519" s="284">
        <x:v>1</x:v>
      </x:c>
      <x:c r="H1519" s="495" t="s">
        <x:v>6487</x:v>
      </x:c>
    </x:row>
    <x:row r="1520" spans="3:8">
      <x:c r="C1520" s="443" t="s">
        <x:v>6214</x:v>
      </x:c>
      <x:c r="D1520" s="276" t="s">
        <x:v>6487</x:v>
      </x:c>
      <x:c r="E1520" s="283" t="s">
        <x:v>6214</x:v>
      </x:c>
      <x:c r="F1520" s="284" t="str">
        <x:f>IF(MID(E1520,LEN(E1520)-2,1)="1","Earring",IF(MID(E1520,LEN(E1520)-2,1)="2","Necklace",IF(MID(E1520,LEN(E1520)-2,1)="3","Bracelet",IF(MID(E1520,LEN(E1520)-2,1)="4","Ring",IF(MID(E1520,LEN(E1520)-2,1)="5","Anklet","")))))</x:f>
        <x:v>Earring</x:v>
      </x:c>
      <x:c r="G1520" s="284">
        <x:v>1</x:v>
      </x:c>
      <x:c r="H1520" s="495" t="s">
        <x:v>6487</x:v>
      </x:c>
    </x:row>
    <x:row r="1521" spans="1:8">
      <x:c r="A1521" s="444">
        <x:v>46080</x:v>
      </x:c>
      <x:c r="B1521" s="276" t="s">
        <x:v>10292</x:v>
      </x:c>
      <x:c r="C1521" s="443" t="s">
        <x:v>8449</x:v>
      </x:c>
      <x:c r="D1521" s="276" t="s">
        <x:v>10339</x:v>
      </x:c>
      <x:c r="E1521" s="283" t="s">
        <x:v>8449</x:v>
      </x:c>
      <x:c r="F1521" s="284" t="str">
        <x:f>IF(MID(E1521,LEN(E1521)-2,1)="1","Earring",IF(MID(E1521,LEN(E1521)-2,1)="2","Necklace",IF(MID(E1521,LEN(E1521)-2,1)="3","Bracelet",IF(MID(E1521,LEN(E1521)-2,1)="4","Ring",IF(MID(E1521,LEN(E1521)-2,1)="5","Anklet","")))))</x:f>
        <x:v>Ring</x:v>
      </x:c>
      <x:c r="G1521" s="284">
        <x:v>1</x:v>
      </x:c>
      <x:c r="H1521" s="495" t="s">
        <x:v>10339</x:v>
      </x:c>
    </x:row>
    <x:row r="1522" spans="3:8">
      <x:c r="C1522" s="443" t="s">
        <x:v>8421</x:v>
      </x:c>
      <x:c r="D1522" s="276" t="s">
        <x:v>10339</x:v>
      </x:c>
      <x:c r="E1522" s="283" t="s">
        <x:v>8421</x:v>
      </x:c>
      <x:c r="F1522" s="284" t="str">
        <x:f>IF(MID(E1522,LEN(E1522)-2,1)="1","Earring",IF(MID(E1522,LEN(E1522)-2,1)="2","Necklace",IF(MID(E1522,LEN(E1522)-2,1)="3","Bracelet",IF(MID(E1522,LEN(E1522)-2,1)="4","Ring",IF(MID(E1522,LEN(E1522)-2,1)="5","Anklet","")))))</x:f>
        <x:v>Necklace</x:v>
      </x:c>
      <x:c r="G1522" s="284">
        <x:v>1</x:v>
      </x:c>
      <x:c r="H1522" s="495" t="s">
        <x:v>10339</x:v>
      </x:c>
    </x:row>
    <x:row r="1523" spans="3:8">
      <x:c r="C1523" s="443" t="s">
        <x:v>5516</x:v>
      </x:c>
      <x:c r="D1523" s="276" t="s">
        <x:v>6487</x:v>
      </x:c>
      <x:c r="E1523" s="283" t="s">
        <x:v>5516</x:v>
      </x:c>
      <x:c r="F1523" s="284" t="s">
        <x:v>4007</x:v>
      </x:c>
      <x:c r="G1523" s="284">
        <x:v>1</x:v>
      </x:c>
      <x:c r="H1523" s="495" t="s">
        <x:v>6487</x:v>
      </x:c>
    </x:row>
    <x:row r="1524" spans="3:8">
      <x:c r="C1524" s="443" t="s">
        <x:v>9088</x:v>
      </x:c>
      <x:c r="D1524" s="276" t="s">
        <x:v>6487</x:v>
      </x:c>
      <x:c r="E1524" s="283" t="s">
        <x:v>9088</x:v>
      </x:c>
      <x:c r="F1524" s="284" t="str">
        <x:f>IF(MID(E1524,LEN(E1524)-2,1)="1","Earring",IF(MID(E1524,LEN(E1524)-2,1)="2","Necklace",IF(MID(E1524,LEN(E1524)-2,1)="3","Bracelet",IF(MID(E1524,LEN(E1524)-2,1)="4","Ring",IF(MID(E1524,LEN(E1524)-2,1)="5","Anklet","")))))</x:f>
        <x:v>Necklace</x:v>
      </x:c>
      <x:c r="G1524" s="284">
        <x:v>1</x:v>
      </x:c>
      <x:c r="H1524" s="495" t="s">
        <x:v>6487</x:v>
      </x:c>
    </x:row>
    <x:row r="1525" spans="3:8">
      <x:c r="C1525" s="443" t="s">
        <x:v>6172</x:v>
      </x:c>
      <x:c r="D1525" s="276" t="s">
        <x:v>6487</x:v>
      </x:c>
      <x:c r="E1525" s="283" t="s">
        <x:v>6172</x:v>
      </x:c>
      <x:c r="F1525" s="284" t="str">
        <x:f>IF(MID(E1525,LEN(E1525)-2,1)="1","Earring",IF(MID(E1525,LEN(E1525)-2,1)="2","Necklace",IF(MID(E1525,LEN(E1525)-2,1)="3","Bracelet",IF(MID(E1525,LEN(E1525)-2,1)="4","Ring",IF(MID(E1525,LEN(E1525)-2,1)="5","Anklet","")))))</x:f>
        <x:v>Earring</x:v>
      </x:c>
      <x:c r="G1525" s="284">
        <x:v>1</x:v>
      </x:c>
      <x:c r="H1525" s="495" t="s">
        <x:v>6487</x:v>
      </x:c>
    </x:row>
    <x:row r="1526" spans="3:8">
      <x:c r="C1526" s="443" t="s">
        <x:v>4426</x:v>
      </x:c>
      <x:c r="D1526" s="276" t="s">
        <x:v>10339</x:v>
      </x:c>
      <x:c r="E1526" s="283" t="s">
        <x:v>4426</x:v>
      </x:c>
      <x:c r="F1526" s="284" t="str">
        <x:f>IF(MID(E1526,LEN(E1526)-2,1)="1","Earring",IF(MID(E1526,LEN(E1526)-2,1)="2","Necklace",IF(MID(E1526,LEN(E1526)-2,1)="3","Bracelet",IF(MID(E1526,LEN(E1526)-2,1)="4","Ring",IF(MID(E1526,LEN(E1526)-2,1)="5","Anklet","")))))</x:f>
        <x:v>Necklace</x:v>
      </x:c>
      <x:c r="G1526" s="284">
        <x:v>1</x:v>
      </x:c>
      <x:c r="H1526" s="495" t="s">
        <x:v>10339</x:v>
      </x:c>
    </x:row>
    <x:row r="1527" spans="3:8">
      <x:c r="C1527" s="443" t="s">
        <x:v>2138</x:v>
      </x:c>
      <x:c r="D1527" s="276" t="s">
        <x:v>10339</x:v>
      </x:c>
      <x:c r="E1527" s="280" t="s">
        <x:v>2138</x:v>
      </x:c>
      <x:c r="F1527" s="281" t="s">
        <x:v>9210</x:v>
      </x:c>
      <x:c r="G1527" s="281">
        <x:v>1</x:v>
      </x:c>
      <x:c r="H1527" s="495" t="s">
        <x:v>10339</x:v>
      </x:c>
    </x:row>
    <x:row r="1528" spans="3:8">
      <x:c r="C1528" s="443" t="s">
        <x:v>7604</x:v>
      </x:c>
      <x:c r="D1528" s="276" t="s">
        <x:v>10339</x:v>
      </x:c>
      <x:c r="E1528" s="304" t="s">
        <x:v>7604</x:v>
      </x:c>
      <x:c r="F1528" s="305" t="str">
        <x:f>IF(MID(E1528,LEN(E1528)-2,1)="1","Earring",IF(MID(E1528,LEN(E1528)-2,1)="2","Necklace",IF(MID(E1528,LEN(E1528)-2,1)="3","Bracelet",IF(MID(E1528,LEN(E1528)-2,1)="4","Ring",IF(MID(E1528,LEN(E1528)-2,1)="5","Anklet","")))))</x:f>
        <x:v>Ring</x:v>
      </x:c>
      <x:c r="G1528" s="305">
        <x:v>1</x:v>
      </x:c>
      <x:c r="H1528" s="495" t="s">
        <x:v>10339</x:v>
      </x:c>
    </x:row>
    <x:row r="1529" spans="3:8">
      <x:c r="C1529" s="443" t="s">
        <x:v>9086</x:v>
      </x:c>
      <x:c r="D1529" s="276" t="s">
        <x:v>6487</x:v>
      </x:c>
      <x:c r="E1529" s="283" t="s">
        <x:v>9086</x:v>
      </x:c>
      <x:c r="F1529" s="284" t="s">
        <x:v>4007</x:v>
      </x:c>
      <x:c r="G1529" s="284">
        <x:v>1</x:v>
      </x:c>
      <x:c r="H1529" s="495" t="s">
        <x:v>6487</x:v>
      </x:c>
    </x:row>
    <x:row r="1530" spans="1:8">
      <x:c r="A1530" s="444">
        <x:v>46081</x:v>
      </x:c>
      <x:c r="B1530" s="276" t="s">
        <x:v>10312</x:v>
      </x:c>
      <x:c r="C1530" s="443" t="s">
        <x:v>12720</x:v>
      </x:c>
      <x:c r="D1530" s="276" t="s">
        <x:v>6487</x:v>
      </x:c>
      <x:c r="E1530" s="283" t="s">
        <x:v>12720</x:v>
      </x:c>
      <x:c r="F1530" s="284" t="str">
        <x:f>IF(MID(E1530,LEN(E1530)-2,1)="1","Earring",IF(MID(E1530,LEN(E1530)-2,1)="2","Necklace",IF(MID(E1530,LEN(E1530)-2,1)="3","Bracelet",IF(MID(E1530,LEN(E1530)-2,1)="4","Ring",IF(MID(E1530,LEN(E1530)-2,1)="5","Anklet","")))))</x:f>
        <x:v>Necklace</x:v>
      </x:c>
      <x:c r="G1530" s="284">
        <x:v>1</x:v>
      </x:c>
      <x:c r="H1530" s="495" t="s">
        <x:v>6487</x:v>
      </x:c>
    </x:row>
    <x:row r="1531" spans="1:8">
      <x:c r="A1531" s="444">
        <x:v>46082</x:v>
      </x:c>
      <x:c r="B1531" s="276" t="s">
        <x:v>10367</x:v>
      </x:c>
      <x:c r="C1531" s="443" t="s">
        <x:v>2071</x:v>
      </x:c>
      <x:c r="D1531" s="276" t="s">
        <x:v>6487</x:v>
      </x:c>
      <x:c r="E1531" s="241" t="s">
        <x:v>2071</x:v>
      </x:c>
      <x:c r="F1531" s="240" t="str">
        <x:f>IF(MID(E1531,LEN(E1531)-2,1)="1","Earring",IF(MID(E1531,LEN(E1531)-2,1)="2","Necklace",IF(MID(E1531,LEN(E1531)-2,1)="3","Bracelet",IF(MID(E1531,LEN(E1531)-2,1)="4","Ring",IF(MID(E1531,LEN(E1531)-2,1)="5","Anklet","")))))</x:f>
        <x:v>Bracelet</x:v>
      </x:c>
      <x:c r="G1531" s="240">
        <x:v>1</x:v>
      </x:c>
      <x:c r="H1531" s="495" t="s">
        <x:v>6487</x:v>
      </x:c>
    </x:row>
    <x:row r="1532" spans="3:8">
      <x:c r="C1532" s="443" t="s">
        <x:v>12587</x:v>
      </x:c>
      <x:c r="D1532" s="276" t="s">
        <x:v>10339</x:v>
      </x:c>
      <x:c r="E1532" s="241" t="s">
        <x:v>12587</x:v>
      </x:c>
      <x:c r="F1532" s="240" t="str">
        <x:f>IF(MID(E1532,LEN(E1532)-2,1)="1","Earring",IF(MID(E1532,LEN(E1532)-2,1)="2","Necklace",IF(MID(E1532,LEN(E1532)-2,1)="3","Bracelet",IF(MID(E1532,LEN(E1532)-2,1)="4","Ring",IF(MID(E1532,LEN(E1532)-2,1)="5","Anklet","")))))</x:f>
        <x:v>Necklace</x:v>
      </x:c>
      <x:c r="G1532" s="240">
        <x:v>1</x:v>
      </x:c>
      <x:c r="H1532" s="495" t="s">
        <x:v>10339</x:v>
      </x:c>
    </x:row>
    <x:row r="1533" spans="3:8">
      <x:c r="C1533" s="443" t="s">
        <x:v>4443</x:v>
      </x:c>
      <x:c r="D1533" s="276" t="s">
        <x:v>6487</x:v>
      </x:c>
      <x:c r="E1533" s="241" t="s">
        <x:v>4443</x:v>
      </x:c>
      <x:c r="F1533" s="240" t="str">
        <x:f>IF(MID(E1533,LEN(E1533)-2,1)="1","Earring",IF(MID(E1533,LEN(E1533)-2,1)="2","Necklace",IF(MID(E1533,LEN(E1533)-2,1)="3","Bracelet",IF(MID(E1533,LEN(E1533)-2,1)="4","Ring",IF(MID(E1533,LEN(E1533)-2,1)="5","Anklet","")))))</x:f>
        <x:v>Necklace</x:v>
      </x:c>
      <x:c r="G1533" s="240">
        <x:v>2</x:v>
      </x:c>
      <x:c r="H1533" s="495" t="s">
        <x:v>10339</x:v>
      </x:c>
    </x:row>
    <x:row r="1534" spans="3:8">
      <x:c r="C1534" s="443" t="s">
        <x:v>7923</x:v>
      </x:c>
      <x:c r="D1534" s="276" t="s">
        <x:v>10339</x:v>
      </x:c>
      <x:c r="E1534" s="241" t="s">
        <x:v>7923</x:v>
      </x:c>
      <x:c r="F1534" s="240" t="s">
        <x:v>4007</x:v>
      </x:c>
      <x:c r="G1534" s="240">
        <x:v>1</x:v>
      </x:c>
      <x:c r="H1534" s="495" t="s">
        <x:v>10339</x:v>
      </x:c>
    </x:row>
    <x:row r="1535" spans="1:8">
      <x:c r="A1535" s="444">
        <x:v>46083</x:v>
      </x:c>
      <x:c r="B1535" s="276" t="s">
        <x:v>10315</x:v>
      </x:c>
      <x:c r="C1535" s="443" t="s">
        <x:v>8527</x:v>
      </x:c>
      <x:c r="D1535" s="276" t="s">
        <x:v>10339</x:v>
      </x:c>
      <x:c r="E1535" s="241" t="s">
        <x:v>8527</x:v>
      </x:c>
      <x:c r="F1535" s="240" t="str">
        <x:f>IF(MID(E1535,LEN(E1535)-2,1)="1","Earring",IF(MID(E1535,LEN(E1535)-2,1)="2","Necklace",IF(MID(E1535,LEN(E1535)-2,1)="3","Bracelet",IF(MID(E1535,LEN(E1535)-2,1)="4","Ring",IF(MID(E1535,LEN(E1535)-2,1)="5","Anklet","")))))</x:f>
        <x:v>Earring</x:v>
      </x:c>
      <x:c r="G1535" s="240">
        <x:v>1</x:v>
      </x:c>
      <x:c r="H1535" s="495" t="s">
        <x:v>10339</x:v>
      </x:c>
    </x:row>
    <x:row r="1536" spans="3:8">
      <x:c r="C1536" s="443" t="s">
        <x:v>5596</x:v>
      </x:c>
      <x:c r="D1536" s="276" t="s">
        <x:v>10339</x:v>
      </x:c>
      <x:c r="E1536" s="241" t="s">
        <x:v>5596</x:v>
      </x:c>
      <x:c r="F1536" s="240" t="str">
        <x:f>IF(MID(E1536,LEN(E1536)-2,1)="1","Earring",IF(MID(E1536,LEN(E1536)-2,1)="2","Necklace",IF(MID(E1536,LEN(E1536)-2,1)="3","Bracelet",IF(MID(E1536,LEN(E1536)-2,1)="4","Ring",IF(MID(E1536,LEN(E1536)-2,1)="5","Anklet","")))))</x:f>
        <x:v>Earring</x:v>
      </x:c>
      <x:c r="G1536" s="240">
        <x:v>1</x:v>
      </x:c>
      <x:c r="H1536" s="495" t="s">
        <x:v>10339</x:v>
      </x:c>
    </x:row>
    <x:row r="1537" spans="3:8">
      <x:c r="C1537" s="443" t="s">
        <x:v>6004</x:v>
      </x:c>
      <x:c r="D1537" s="276" t="s">
        <x:v>10339</x:v>
      </x:c>
      <x:c r="E1537" s="241" t="s">
        <x:v>6004</x:v>
      </x:c>
      <x:c r="F1537" s="240" t="str">
        <x:f>IF(MID(E1537,LEN(E1537)-2,1)="1","Earring",IF(MID(E1537,LEN(E1537)-2,1)="2","Necklace",IF(MID(E1537,LEN(E1537)-2,1)="3","Bracelet",IF(MID(E1537,LEN(E1537)-2,1)="4","Ring",IF(MID(E1537,LEN(E1537)-2,1)="5","Anklet","")))))</x:f>
        <x:v>Earring</x:v>
      </x:c>
      <x:c r="G1537" s="240">
        <x:v>1</x:v>
      </x:c>
      <x:c r="H1537" s="495" t="s">
        <x:v>10339</x:v>
      </x:c>
    </x:row>
    <x:row r="1538" spans="1:9" s="76" customFormat="1">
      <x:c r="A1538" s="276"/>
      <x:c r="B1538" s="276"/>
      <x:c r="C1538" s="443"/>
      <x:c r="D1538" s="276"/>
      <x:c r="E1538" s="241" t="s">
        <x:v>12776</x:v>
      </x:c>
      <x:c r="F1538" s="240" t="str">
        <x:f>IF(MID(E1538,LEN(E1538)-2,1)="1","Earring",IF(MID(E1538,LEN(E1538)-2,1)="2","Necklace",IF(MID(E1538,LEN(E1538)-2,1)="3","Bracelet",IF(MID(E1538,LEN(E1538)-2,1)="4","Ring",IF(MID(E1538,LEN(E1538)-2,1)="5","Anklet","")))))</x:f>
        <x:v>Necklace</x:v>
      </x:c>
      <x:c r="G1538" s="240">
        <x:v>1</x:v>
      </x:c>
      <x:c r="H1538" s="495" t="s">
        <x:v>6487</x:v>
      </x:c>
      <x:c r="I1538" s="76" t="s">
        <x:v>12166</x:v>
      </x:c>
    </x:row>
    <x:row r="1539" spans="1:8">
      <x:c r="A1539" s="444">
        <x:v>46084</x:v>
      </x:c>
      <x:c r="B1539" s="276" t="s">
        <x:v>10377</x:v>
      </x:c>
      <x:c r="C1539" s="443" t="s">
        <x:v>4447</x:v>
      </x:c>
      <x:c r="D1539" s="276" t="s">
        <x:v>10339</x:v>
      </x:c>
      <x:c r="E1539" s="241" t="s">
        <x:v>4447</x:v>
      </x:c>
      <x:c r="F1539" s="240" t="str">
        <x:f>IF(MID(E1539,LEN(E1539)-2,1)="1","Earring",IF(MID(E1539,LEN(E1539)-2,1)="2","Necklace",IF(MID(E1539,LEN(E1539)-2,1)="3","Bracelet",IF(MID(E1539,LEN(E1539)-2,1)="4","Ring",IF(MID(E1539,LEN(E1539)-2,1)="5","Anklet","")))))</x:f>
        <x:v>Necklace</x:v>
      </x:c>
      <x:c r="G1539" s="240">
        <x:v>1</x:v>
      </x:c>
      <x:c r="H1539" s="495" t="s">
        <x:v>10339</x:v>
      </x:c>
    </x:row>
    <x:row r="1540" spans="3:8">
      <x:c r="C1540" s="443" t="s">
        <x:v>8958</x:v>
      </x:c>
      <x:c r="D1540" s="276" t="s">
        <x:v>10339</x:v>
      </x:c>
      <x:c r="E1540" s="241" t="s">
        <x:v>8958</x:v>
      </x:c>
      <x:c r="F1540" s="240" t="str">
        <x:f>IF(MID(E1540,LEN(E1540)-2,1)="1","Earring",IF(MID(E1540,LEN(E1540)-2,1)="2","Necklace",IF(MID(E1540,LEN(E1540)-2,1)="3","Bracelet",IF(MID(E1540,LEN(E1540)-2,1)="4","Ring",IF(MID(E1540,LEN(E1540)-2,1)="5","Anklet","")))))</x:f>
        <x:v>Ring</x:v>
      </x:c>
      <x:c r="G1540" s="240">
        <x:v>1</x:v>
      </x:c>
      <x:c r="H1540" s="495" t="s">
        <x:v>10339</x:v>
      </x:c>
    </x:row>
    <x:row r="1541" spans="3:8">
      <x:c r="C1541" s="443" t="s">
        <x:v>11307</x:v>
      </x:c>
      <x:c r="D1541" s="276" t="s">
        <x:v>10339</x:v>
      </x:c>
      <x:c r="E1541" s="241" t="s">
        <x:v>11307</x:v>
      </x:c>
      <x:c r="F1541" s="240" t="str">
        <x:f>IF(MID(E1541,LEN(E1541)-2,1)="1","Earring",IF(MID(E1541,LEN(E1541)-2,1)="2","Necklace",IF(MID(E1541,LEN(E1541)-2,1)="3","Bracelet",IF(MID(E1541,LEN(E1541)-2,1)="4","Ring",IF(MID(E1541,LEN(E1541)-2,1)="5","Anklet","")))))</x:f>
        <x:v>Ring</x:v>
      </x:c>
      <x:c r="G1541" s="240">
        <x:v>1</x:v>
      </x:c>
      <x:c r="H1541" s="495" t="s">
        <x:v>10339</x:v>
      </x:c>
    </x:row>
    <x:row r="1542" spans="1:9" s="76" customFormat="1">
      <x:c r="A1542" s="276"/>
      <x:c r="B1542" s="276"/>
      <x:c r="C1542" s="443"/>
      <x:c r="D1542" s="276"/>
      <x:c r="E1542" s="241" t="s">
        <x:v>12423</x:v>
      </x:c>
      <x:c r="F1542" s="240" t="str">
        <x:f>IF(MID(E1542,LEN(E1542)-2,1)="1","Earring",IF(MID(E1542,LEN(E1542)-2,1)="2","Necklace",IF(MID(E1542,LEN(E1542)-2,1)="3","Bracelet",IF(MID(E1542,LEN(E1542)-2,1)="4","Ring",IF(MID(E1542,LEN(E1542)-2,1)="5","Anklet","")))))</x:f>
        <x:v>Earring</x:v>
      </x:c>
      <x:c r="G1542" s="240">
        <x:v>1</x:v>
      </x:c>
      <x:c r="H1542" s="495" t="s">
        <x:v>6487</x:v>
      </x:c>
      <x:c r="I1542" s="76" t="s">
        <x:v>11633</x:v>
      </x:c>
    </x:row>
    <x:row r="1543" spans="1:9" s="76" customFormat="1">
      <x:c r="A1543" s="276"/>
      <x:c r="B1543" s="276"/>
      <x:c r="C1543" s="443"/>
      <x:c r="D1543" s="276"/>
      <x:c r="E1543" s="241" t="s">
        <x:v>1988</x:v>
      </x:c>
      <x:c r="F1543" s="240" t="str">
        <x:f>IF(MID(E1543,LEN(E1543)-2,1)="1","Earring",IF(MID(E1543,LEN(E1543)-2,1)="2","Necklace",IF(MID(E1543,LEN(E1543)-2,1)="3","Bracelet",IF(MID(E1543,LEN(E1543)-2,1)="4","Ring",IF(MID(E1543,LEN(E1543)-2,1)="5","Anklet","")))))</x:f>
        <x:v>Earring</x:v>
      </x:c>
      <x:c r="G1543" s="240">
        <x:v>1</x:v>
      </x:c>
      <x:c r="H1543" s="495" t="s">
        <x:v>6487</x:v>
      </x:c>
      <x:c r="I1543" s="76" t="s">
        <x:v>11633</x:v>
      </x:c>
    </x:row>
    <x:row r="1544" spans="1:8">
      <x:c r="A1544" s="444">
        <x:v>46085</x:v>
      </x:c>
      <x:c r="B1544" s="276" t="s">
        <x:v>10352</x:v>
      </x:c>
      <x:c r="C1544" s="443" t="s">
        <x:v>2196</x:v>
      </x:c>
      <x:c r="D1544" s="276" t="s">
        <x:v>10339</x:v>
      </x:c>
      <x:c r="E1544" s="241" t="s">
        <x:v>2196</x:v>
      </x:c>
      <x:c r="F1544" s="240" t="str">
        <x:f>IF(MID(E1544,LEN(E1544)-2,1)="1","Earring",IF(MID(E1544,LEN(E1544)-2,1)="2","Necklace",IF(MID(E1544,LEN(E1544)-2,1)="3","Bracelet",IF(MID(E1544,LEN(E1544)-2,1)="4","Ring",IF(MID(E1544,LEN(E1544)-2,1)="5","Anklet","")))))</x:f>
        <x:v>Earring</x:v>
      </x:c>
      <x:c r="G1544" s="240">
        <x:v>1</x:v>
      </x:c>
      <x:c r="H1544" s="495" t="s">
        <x:v>10339</x:v>
      </x:c>
    </x:row>
    <x:row r="1545" spans="3:4">
      <x:c r="C1545" s="443" t="s">
        <x:v>2309</x:v>
      </x:c>
      <x:c r="D1545" s="276" t="s">
        <x:v>10339</x:v>
      </x:c>
    </x:row>
    <x:row r="1546" spans="3:8">
      <x:c r="C1546" s="443" t="s">
        <x:v>6214</x:v>
      </x:c>
      <x:c r="D1546" s="276" t="s">
        <x:v>10339</x:v>
      </x:c>
      <x:c r="E1546" s="241" t="s">
        <x:v>6214</x:v>
      </x:c>
      <x:c r="F1546" s="240" t="str">
        <x:f>IF(MID(E1546,LEN(E1546)-2,1)="1","Earring",IF(MID(E1546,LEN(E1546)-2,1)="2","Necklace",IF(MID(E1546,LEN(E1546)-2,1)="3","Bracelet",IF(MID(E1546,LEN(E1546)-2,1)="4","Ring",IF(MID(E1546,LEN(E1546)-2,1)="5","Anklet","")))))</x:f>
        <x:v>Earring</x:v>
      </x:c>
      <x:c r="G1546" s="240">
        <x:v>1</x:v>
      </x:c>
      <x:c r="H1546" s="495" t="s">
        <x:v>10339</x:v>
      </x:c>
    </x:row>
    <x:row r="1547" spans="3:8">
      <x:c r="C1547" s="443" t="s">
        <x:v>4398</x:v>
      </x:c>
      <x:c r="D1547" s="276" t="s">
        <x:v>6487</x:v>
      </x:c>
      <x:c r="E1547" s="241" t="s">
        <x:v>4398</x:v>
      </x:c>
      <x:c r="F1547" s="240" t="str">
        <x:f>IF(MID(E1547,LEN(E1547)-2,1)="1","Earring",IF(MID(E1547,LEN(E1547)-2,1)="2","Necklace",IF(MID(E1547,LEN(E1547)-2,1)="3","Bracelet",IF(MID(E1547,LEN(E1547)-2,1)="4","Ring",IF(MID(E1547,LEN(E1547)-2,1)="5","Anklet","")))))</x:f>
        <x:v>Bracelet</x:v>
      </x:c>
      <x:c r="G1547" s="240">
        <x:v>1</x:v>
      </x:c>
      <x:c r="H1547" s="495" t="s">
        <x:v>6487</x:v>
      </x:c>
    </x:row>
    <x:row r="1548" spans="3:4">
      <x:c r="C1548" s="443" t="s">
        <x:v>11914</x:v>
      </x:c>
      <x:c r="D1548" s="276" t="s">
        <x:v>141</x:v>
      </x:c>
    </x:row>
    <x:row r="1549" spans="3:8">
      <x:c r="C1549" s="443" t="s">
        <x:v>6066</x:v>
      </x:c>
      <x:c r="D1549" s="276" t="s">
        <x:v>6487</x:v>
      </x:c>
      <x:c r="E1549" s="241" t="s">
        <x:v>6066</x:v>
      </x:c>
      <x:c r="F1549" s="240" t="str">
        <x:f>IF(MID(E1549,LEN(E1549)-2,1)="1","Earring",IF(MID(E1549,LEN(E1549)-2,1)="2","Necklace",IF(MID(E1549,LEN(E1549)-2,1)="3","Bracelet",IF(MID(E1549,LEN(E1549)-2,1)="4","Ring",IF(MID(E1549,LEN(E1549)-2,1)="5","Anklet","")))))</x:f>
        <x:v>Necklace</x:v>
      </x:c>
      <x:c r="G1549" s="240">
        <x:v>1</x:v>
      </x:c>
      <x:c r="H1549" s="495" t="s">
        <x:v>6487</x:v>
      </x:c>
    </x:row>
    <x:row r="1550" spans="3:8">
      <x:c r="C1550" s="443" t="s">
        <x:v>4566</x:v>
      </x:c>
      <x:c r="D1550" s="276" t="s">
        <x:v>10339</x:v>
      </x:c>
      <x:c r="E1550" s="241" t="s">
        <x:v>4566</x:v>
      </x:c>
      <x:c r="F1550" s="240" t="s">
        <x:v>4007</x:v>
      </x:c>
      <x:c r="G1550" s="240">
        <x:v>1</x:v>
      </x:c>
      <x:c r="H1550" s="495" t="s">
        <x:v>10339</x:v>
      </x:c>
    </x:row>
    <x:row r="1551" spans="3:8">
      <x:c r="C1551" s="443" t="s">
        <x:v>2091</x:v>
      </x:c>
      <x:c r="D1551" s="276" t="s">
        <x:v>6487</x:v>
      </x:c>
      <x:c r="E1551" s="241" t="s">
        <x:v>2091</x:v>
      </x:c>
      <x:c r="F1551" s="240" t="str">
        <x:f>IF(MID(E1551,LEN(E1551)-2,1)="1","Earring",IF(MID(E1551,LEN(E1551)-2,1)="2","Necklace",IF(MID(E1551,LEN(E1551)-2,1)="3","Bracelet",IF(MID(E1551,LEN(E1551)-2,1)="4","Ring",IF(MID(E1551,LEN(E1551)-2,1)="5","Anklet","")))))</x:f>
        <x:v>Necklace</x:v>
      </x:c>
      <x:c r="G1551" s="240">
        <x:v>1</x:v>
      </x:c>
      <x:c r="H1551" s="495" t="s">
        <x:v>6487</x:v>
      </x:c>
    </x:row>
    <x:row r="1552" spans="3:8">
      <x:c r="C1552" s="443" t="s">
        <x:v>2031</x:v>
      </x:c>
      <x:c r="D1552" s="276" t="s">
        <x:v>10339</x:v>
      </x:c>
      <x:c r="E1552" s="241" t="s">
        <x:v>2031</x:v>
      </x:c>
      <x:c r="F1552" s="240" t="str">
        <x:f>IF(MID(E1552,LEN(E1552)-2,1)="1","Earring",IF(MID(E1552,LEN(E1552)-2,1)="2","Necklace",IF(MID(E1552,LEN(E1552)-2,1)="3","Bracelet",IF(MID(E1552,LEN(E1552)-2,1)="4","Ring",IF(MID(E1552,LEN(E1552)-2,1)="5","Anklet","")))))</x:f>
        <x:v>Bracelet</x:v>
      </x:c>
      <x:c r="G1552" s="240">
        <x:v>1</x:v>
      </x:c>
      <x:c r="H1552" s="495" t="s">
        <x:v>10339</x:v>
      </x:c>
    </x:row>
    <x:row r="1553" spans="3:8">
      <x:c r="C1553" s="443" t="s">
        <x:v>12283</x:v>
      </x:c>
      <x:c r="D1553" s="276" t="s">
        <x:v>10339</x:v>
      </x:c>
      <x:c r="E1553" s="241" t="s">
        <x:v>12283</x:v>
      </x:c>
      <x:c r="F1553" s="240" t="str">
        <x:f>IF(MID(E1553,LEN(E1553)-2,1)="1","Earring",IF(MID(E1553,LEN(E1553)-2,1)="2","Necklace",IF(MID(E1553,LEN(E1553)-2,1)="3","Bracelet",IF(MID(E1553,LEN(E1553)-2,1)="4","Ring",IF(MID(E1553,LEN(E1553)-2,1)="5","Anklet","")))))</x:f>
        <x:v>Bracelet</x:v>
      </x:c>
      <x:c r="G1553" s="240">
        <x:v>1</x:v>
      </x:c>
      <x:c r="H1553" s="495" t="s">
        <x:v>10339</x:v>
      </x:c>
    </x:row>
    <x:row r="1554" spans="3:8">
      <x:c r="C1554" s="443" t="s">
        <x:v>4500</x:v>
      </x:c>
      <x:c r="D1554" s="276" t="s">
        <x:v>10339</x:v>
      </x:c>
      <x:c r="E1554" s="241" t="s">
        <x:v>4500</x:v>
      </x:c>
      <x:c r="F1554" s="240" t="str">
        <x:f>IF(MID(E1554,LEN(E1554)-2,1)="1","Earring",IF(MID(E1554,LEN(E1554)-2,1)="2","Necklace",IF(MID(E1554,LEN(E1554)-2,1)="3","Bracelet",IF(MID(E1554,LEN(E1554)-2,1)="4","Ring",IF(MID(E1554,LEN(E1554)-2,1)="5","Anklet","")))))</x:f>
        <x:v>Earring</x:v>
      </x:c>
      <x:c r="G1554" s="240">
        <x:v>1</x:v>
      </x:c>
      <x:c r="H1554" s="495" t="s">
        <x:v>10339</x:v>
      </x:c>
    </x:row>
    <x:row r="1555" spans="1:8">
      <x:c r="A1555" s="444">
        <x:v>46086</x:v>
      </x:c>
      <x:c r="B1555" s="276" t="s">
        <x:v>10335</x:v>
      </x:c>
      <x:c r="C1555" s="443" t="s">
        <x:v>9143</x:v>
      </x:c>
      <x:c r="D1555" s="276" t="s">
        <x:v>6487</x:v>
      </x:c>
      <x:c r="E1555" s="241" t="s">
        <x:v>9143</x:v>
      </x:c>
      <x:c r="F1555" s="240" t="str">
        <x:f>IF(MID(E1555,LEN(E1555)-2,1)="1","Earring",IF(MID(E1555,LEN(E1555)-2,1)="2","Necklace",IF(MID(E1555,LEN(E1555)-2,1)="3","Bracelet",IF(MID(E1555,LEN(E1555)-2,1)="4","Ring",IF(MID(E1555,LEN(E1555)-2,1)="5","Anklet","")))))</x:f>
        <x:v>Earring</x:v>
      </x:c>
      <x:c r="G1555" s="240">
        <x:v>1</x:v>
      </x:c>
      <x:c r="H1555" s="495" t="s">
        <x:v>6487</x:v>
      </x:c>
    </x:row>
    <x:row r="1556" spans="3:8">
      <x:c r="C1556" s="443" t="s">
        <x:v>6137</x:v>
      </x:c>
      <x:c r="D1556" s="276" t="s">
        <x:v>6487</x:v>
      </x:c>
      <x:c r="E1556" s="241" t="s">
        <x:v>6137</x:v>
      </x:c>
      <x:c r="F1556" s="240" t="str">
        <x:f>IF(MID(E1556,LEN(E1556)-2,1)="1","Earring",IF(MID(E1556,LEN(E1556)-2,1)="2","Necklace",IF(MID(E1556,LEN(E1556)-2,1)="3","Bracelet",IF(MID(E1556,LEN(E1556)-2,1)="4","Ring",IF(MID(E1556,LEN(E1556)-2,1)="5","Anklet","")))))</x:f>
        <x:v>Necklace</x:v>
      </x:c>
      <x:c r="G1556" s="240">
        <x:v>1</x:v>
      </x:c>
      <x:c r="H1556" s="495" t="s">
        <x:v>6487</x:v>
      </x:c>
    </x:row>
    <x:row r="1557" spans="3:8">
      <x:c r="C1557" s="443" t="s">
        <x:v>8460</x:v>
      </x:c>
      <x:c r="D1557" s="276" t="s">
        <x:v>6487</x:v>
      </x:c>
      <x:c r="E1557" s="241" t="s">
        <x:v>8460</x:v>
      </x:c>
      <x:c r="F1557" s="240" t="str">
        <x:f>IF(MID(E1557,LEN(E1557)-2,1)="1","Earring",IF(MID(E1557,LEN(E1557)-2,1)="2","Necklace",IF(MID(E1557,LEN(E1557)-2,1)="3","Bracelet",IF(MID(E1557,LEN(E1557)-2,1)="4","Ring",IF(MID(E1557,LEN(E1557)-2,1)="5","Anklet","")))))</x:f>
        <x:v>Necklace</x:v>
      </x:c>
      <x:c r="G1557" s="240">
        <x:v>1</x:v>
      </x:c>
      <x:c r="H1557" s="495" t="s">
        <x:v>6487</x:v>
      </x:c>
    </x:row>
    <x:row r="1558" spans="3:8">
      <x:c r="C1558" s="443" t="s">
        <x:v>6263</x:v>
      </x:c>
      <x:c r="D1558" s="276" t="s">
        <x:v>6487</x:v>
      </x:c>
      <x:c r="E1558" s="241" t="s">
        <x:v>6263</x:v>
      </x:c>
      <x:c r="F1558" s="240" t="s">
        <x:v>9210</x:v>
      </x:c>
      <x:c r="G1558" s="240">
        <x:v>1</x:v>
      </x:c>
      <x:c r="H1558" s="495" t="s">
        <x:v>6487</x:v>
      </x:c>
    </x:row>
    <x:row r="1559" spans="3:8">
      <x:c r="C1559" s="443" t="s">
        <x:v>9231</x:v>
      </x:c>
      <x:c r="D1559" s="276" t="s">
        <x:v>6487</x:v>
      </x:c>
      <x:c r="E1559" s="241" t="s">
        <x:v>9231</x:v>
      </x:c>
      <x:c r="F1559" s="240" t="str">
        <x:f>IF(MID(E1559,LEN(E1559)-2,1)="1","Earring",IF(MID(E1559,LEN(E1559)-2,1)="2","Necklace",IF(MID(E1559,LEN(E1559)-2,1)="3","Bracelet",IF(MID(E1559,LEN(E1559)-2,1)="4","Ring",IF(MID(E1559,LEN(E1559)-2,1)="5","Anklet","")))))</x:f>
        <x:v>Earring</x:v>
      </x:c>
      <x:c r="G1559" s="240">
        <x:v>1</x:v>
      </x:c>
      <x:c r="H1559" s="495" t="s">
        <x:v>6487</x:v>
      </x:c>
    </x:row>
    <x:row r="1560" spans="3:8">
      <x:c r="C1560" s="443" t="s">
        <x:v>8461</x:v>
      </x:c>
      <x:c r="D1560" s="276" t="s">
        <x:v>10339</x:v>
      </x:c>
      <x:c r="E1560" s="241" t="s">
        <x:v>8461</x:v>
      </x:c>
      <x:c r="F1560" s="240" t="str">
        <x:f>IF(MID(E1560,LEN(E1560)-2,1)="1","Earring",IF(MID(E1560,LEN(E1560)-2,1)="2","Necklace",IF(MID(E1560,LEN(E1560)-2,1)="3","Bracelet",IF(MID(E1560,LEN(E1560)-2,1)="4","Ring",IF(MID(E1560,LEN(E1560)-2,1)="5","Anklet","")))))</x:f>
        <x:v>Necklace</x:v>
      </x:c>
      <x:c r="G1560" s="240">
        <x:v>1</x:v>
      </x:c>
      <x:c r="H1560" s="495" t="s">
        <x:v>10339</x:v>
      </x:c>
    </x:row>
    <x:row r="1561" spans="1:8">
      <x:c r="A1561" s="444">
        <x:v>46087</x:v>
      </x:c>
      <x:c r="B1561" s="276" t="s">
        <x:v>10292</x:v>
      </x:c>
      <x:c r="C1561" s="443" t="s">
        <x:v>4460</x:v>
      </x:c>
      <x:c r="D1561" s="276" t="s">
        <x:v>6487</x:v>
      </x:c>
      <x:c r="E1561" s="241" t="s">
        <x:v>4460</x:v>
      </x:c>
      <x:c r="F1561" s="240" t="str">
        <x:f>IF(MID(E1561,LEN(E1561)-2,1)="1","Earring",IF(MID(E1561,LEN(E1561)-2,1)="2","Necklace",IF(MID(E1561,LEN(E1561)-2,1)="3","Bracelet",IF(MID(E1561,LEN(E1561)-2,1)="4","Ring",IF(MID(E1561,LEN(E1561)-2,1)="5","Anklet","")))))</x:f>
        <x:v>Earring</x:v>
      </x:c>
      <x:c r="G1561" s="240">
        <x:v>2</x:v>
      </x:c>
      <x:c r="H1561" s="495" t="s">
        <x:v>6487</x:v>
      </x:c>
    </x:row>
    <x:row r="1562" spans="3:8">
      <x:c r="C1562" s="443" t="s">
        <x:v>6317</x:v>
      </x:c>
      <x:c r="D1562" s="276" t="s">
        <x:v>10339</x:v>
      </x:c>
      <x:c r="E1562" s="241" t="s">
        <x:v>6317</x:v>
      </x:c>
      <x:c r="F1562" s="240" t="str">
        <x:f>IF(MID(E1562,LEN(E1562)-2,1)="1","Earring",IF(MID(E1562,LEN(E1562)-2,1)="2","Necklace",IF(MID(E1562,LEN(E1562)-2,1)="3","Bracelet",IF(MID(E1562,LEN(E1562)-2,1)="4","Ring",IF(MID(E1562,LEN(E1562)-2,1)="5","Anklet","")))))</x:f>
        <x:v>Earring</x:v>
      </x:c>
      <x:c r="G1562" s="240">
        <x:v>1</x:v>
      </x:c>
      <x:c r="H1562" s="495" t="s">
        <x:v>10339</x:v>
      </x:c>
    </x:row>
    <x:row r="1563" spans="3:8">
      <x:c r="C1563" s="443" t="s">
        <x:v>6018</x:v>
      </x:c>
      <x:c r="D1563" s="276" t="s">
        <x:v>6487</x:v>
      </x:c>
      <x:c r="E1563" s="241" t="s">
        <x:v>6018</x:v>
      </x:c>
      <x:c r="F1563" s="240" t="str">
        <x:f>IF(MID(E1563,LEN(E1563)-2,1)="1","Earring",IF(MID(E1563,LEN(E1563)-2,1)="2","Necklace",IF(MID(E1563,LEN(E1563)-2,1)="3","Bracelet",IF(MID(E1563,LEN(E1563)-2,1)="4","Ring",IF(MID(E1563,LEN(E1563)-2,1)="5","Anklet","")))))</x:f>
        <x:v>Ring</x:v>
      </x:c>
      <x:c r="G1563" s="240">
        <x:v>1</x:v>
      </x:c>
      <x:c r="H1563" s="495" t="s">
        <x:v>6487</x:v>
      </x:c>
    </x:row>
    <x:row r="1564" spans="3:8">
      <x:c r="C1564" s="443" t="s">
        <x:v>5918</x:v>
      </x:c>
      <x:c r="D1564" s="276" t="s">
        <x:v>10339</x:v>
      </x:c>
      <x:c r="E1564" s="241" t="s">
        <x:v>5918</x:v>
      </x:c>
      <x:c r="F1564" s="240" t="str">
        <x:f>IF(MID(E1564,LEN(E1564)-2,1)="1","Earring",IF(MID(E1564,LEN(E1564)-2,1)="2","Necklace",IF(MID(E1564,LEN(E1564)-2,1)="3","Bracelet",IF(MID(E1564,LEN(E1564)-2,1)="4","Ring",IF(MID(E1564,LEN(E1564)-2,1)="5","Anklet","")))))</x:f>
        <x:v>Necklace</x:v>
      </x:c>
      <x:c r="G1564" s="240">
        <x:v>1</x:v>
      </x:c>
      <x:c r="H1564" s="495" t="s">
        <x:v>10339</x:v>
      </x:c>
    </x:row>
    <x:row r="1565" spans="3:8">
      <x:c r="C1565" s="443" t="s">
        <x:v>8397</x:v>
      </x:c>
      <x:c r="D1565" s="276" t="s">
        <x:v>6487</x:v>
      </x:c>
      <x:c r="E1565" s="241" t="s">
        <x:v>8397</x:v>
      </x:c>
      <x:c r="F1565" s="240" t="str">
        <x:f>IF(MID(E1565,LEN(E1565)-2,1)="1","Earring",IF(MID(E1565,LEN(E1565)-2,1)="2","Necklace",IF(MID(E1565,LEN(E1565)-2,1)="3","Bracelet",IF(MID(E1565,LEN(E1565)-2,1)="4","Ring",IF(MID(E1565,LEN(E1565)-2,1)="5","Anklet","")))))</x:f>
        <x:v>Necklace</x:v>
      </x:c>
      <x:c r="G1565" s="240">
        <x:v>1</x:v>
      </x:c>
      <x:c r="H1565" s="495" t="s">
        <x:v>6487</x:v>
      </x:c>
    </x:row>
    <x:row r="1566" spans="3:8">
      <x:c r="C1566" s="443" t="s">
        <x:v>4343</x:v>
      </x:c>
      <x:c r="D1566" s="276" t="s">
        <x:v>10339</x:v>
      </x:c>
      <x:c r="E1566" s="241" t="s">
        <x:v>4343</x:v>
      </x:c>
      <x:c r="F1566" s="240" t="str">
        <x:f>IF(MID(E1566,LEN(E1566)-2,1)="1","Earring",IF(MID(E1566,LEN(E1566)-2,1)="2","Necklace",IF(MID(E1566,LEN(E1566)-2,1)="3","Bracelet",IF(MID(E1566,LEN(E1566)-2,1)="4","Ring",IF(MID(E1566,LEN(E1566)-2,1)="5","Anklet","")))))</x:f>
        <x:v>Earring</x:v>
      </x:c>
      <x:c r="G1566" s="240">
        <x:v>1</x:v>
      </x:c>
      <x:c r="H1566" s="495" t="s">
        <x:v>10339</x:v>
      </x:c>
    </x:row>
    <x:row r="1567" spans="3:8">
      <x:c r="C1567" s="443" t="s">
        <x:v>6077</x:v>
      </x:c>
      <x:c r="D1567" s="276" t="s">
        <x:v>10339</x:v>
      </x:c>
      <x:c r="E1567" s="241" t="s">
        <x:v>6077</x:v>
      </x:c>
      <x:c r="F1567" s="240" t="str">
        <x:f>IF(MID(E1567,LEN(E1567)-2,1)="1","Earring",IF(MID(E1567,LEN(E1567)-2,1)="2","Necklace",IF(MID(E1567,LEN(E1567)-2,1)="3","Bracelet",IF(MID(E1567,LEN(E1567)-2,1)="4","Ring",IF(MID(E1567,LEN(E1567)-2,1)="5","Anklet","")))))</x:f>
        <x:v>Earring</x:v>
      </x:c>
      <x:c r="G1567" s="240">
        <x:v>1</x:v>
      </x:c>
      <x:c r="H1567" s="495" t="s">
        <x:v>10339</x:v>
      </x:c>
    </x:row>
    <x:row r="1568" spans="1:8">
      <x:c r="A1568" s="444">
        <x:v>46088</x:v>
      </x:c>
      <x:c r="B1568" s="276" t="s">
        <x:v>10312</x:v>
      </x:c>
      <x:c r="C1568" s="443" t="s">
        <x:v>9143</x:v>
      </x:c>
      <x:c r="D1568" s="276" t="s">
        <x:v>10339</x:v>
      </x:c>
      <x:c r="E1568" s="283" t="s">
        <x:v>9143</x:v>
      </x:c>
      <x:c r="F1568" s="284" t="str">
        <x:f>IF(MID(E1568,LEN(E1568)-2,1)="1","Earring",IF(MID(E1568,LEN(E1568)-2,1)="2","Necklace",IF(MID(E1568,LEN(E1568)-2,1)="3","Bracelet",IF(MID(E1568,LEN(E1568)-2,1)="4","Ring",IF(MID(E1568,LEN(E1568)-2,1)="5","Anklet","")))))</x:f>
        <x:v>Earring</x:v>
      </x:c>
      <x:c r="G1568" s="284">
        <x:v>1</x:v>
      </x:c>
      <x:c r="H1568" s="495" t="s">
        <x:v>10339</x:v>
      </x:c>
    </x:row>
    <x:row r="1569" spans="3:8">
      <x:c r="C1569" s="443" t="s">
        <x:v>5496</x:v>
      </x:c>
      <x:c r="D1569" s="276" t="s">
        <x:v>10339</x:v>
      </x:c>
      <x:c r="E1569" s="283" t="s">
        <x:v>5496</x:v>
      </x:c>
      <x:c r="F1569" s="284" t="str">
        <x:f>IF(MID(E1569,LEN(E1569)-2,1)="1","Earring",IF(MID(E1569,LEN(E1569)-2,1)="2","Necklace",IF(MID(E1569,LEN(E1569)-2,1)="3","Bracelet",IF(MID(E1569,LEN(E1569)-2,1)="4","Ring",IF(MID(E1569,LEN(E1569)-2,1)="5","Anklet","")))))</x:f>
        <x:v>Earring</x:v>
      </x:c>
      <x:c r="G1569" s="284">
        <x:v>1</x:v>
      </x:c>
      <x:c r="H1569" s="495" t="s">
        <x:v>10339</x:v>
      </x:c>
    </x:row>
    <x:row r="1570" spans="3:8">
      <x:c r="C1570" s="443" t="s">
        <x:v>7477</x:v>
      </x:c>
      <x:c r="D1570" s="276" t="s">
        <x:v>10339</x:v>
      </x:c>
      <x:c r="E1570" s="304" t="s">
        <x:v>7477</x:v>
      </x:c>
      <x:c r="F1570" s="305" t="str">
        <x:f>IF(MID(E1570,LEN(E1570)-2,1)="1","Earring",IF(MID(E1570,LEN(E1570)-2,1)="2","Necklace",IF(MID(E1570,LEN(E1570)-2,1)="3","Bracelet",IF(MID(E1570,LEN(E1570)-2,1)="4","Ring",IF(MID(E1570,LEN(E1570)-2,1)="5","Anklet","")))))</x:f>
        <x:v>Bracelet</x:v>
      </x:c>
      <x:c r="G1570" s="305">
        <x:v>1</x:v>
      </x:c>
      <x:c r="H1570" s="495" t="s">
        <x:v>10339</x:v>
      </x:c>
    </x:row>
    <x:row r="1571" spans="3:8">
      <x:c r="C1571" s="443" t="s">
        <x:v>9046</x:v>
      </x:c>
      <x:c r="D1571" s="276" t="s">
        <x:v>10339</x:v>
      </x:c>
      <x:c r="E1571" s="283" t="s">
        <x:v>9046</x:v>
      </x:c>
      <x:c r="F1571" s="284" t="str">
        <x:f>IF(MID(E1571,LEN(E1571)-2,1)="1","Earring",IF(MID(E1571,LEN(E1571)-2,1)="2","Necklace",IF(MID(E1571,LEN(E1571)-2,1)="3","Bracelet",IF(MID(E1571,LEN(E1571)-2,1)="4","Ring",IF(MID(E1571,LEN(E1571)-2,1)="5","Anklet","")))))</x:f>
        <x:v>Ring</x:v>
      </x:c>
      <x:c r="G1571" s="284">
        <x:v>1</x:v>
      </x:c>
      <x:c r="H1571" s="495" t="s">
        <x:v>10339</x:v>
      </x:c>
    </x:row>
    <x:row r="1572" spans="3:8">
      <x:c r="C1572" s="443" t="s">
        <x:v>12626</x:v>
      </x:c>
      <x:c r="D1572" s="276" t="s">
        <x:v>6487</x:v>
      </x:c>
      <x:c r="E1572" s="283" t="s">
        <x:v>12626</x:v>
      </x:c>
      <x:c r="F1572" s="284" t="str">
        <x:f>IF(MID(E1572,LEN(E1572)-2,1)="1","Earring",IF(MID(E1572,LEN(E1572)-2,1)="2","Necklace",IF(MID(E1572,LEN(E1572)-2,1)="3","Bracelet",IF(MID(E1572,LEN(E1572)-2,1)="4","Ring",IF(MID(E1572,LEN(E1572)-2,1)="5","Anklet","")))))</x:f>
        <x:v>Earring</x:v>
      </x:c>
      <x:c r="G1572" s="284">
        <x:v>1</x:v>
      </x:c>
      <x:c r="H1572" s="495" t="s">
        <x:v>6487</x:v>
      </x:c>
    </x:row>
    <x:row r="1573" spans="3:8">
      <x:c r="C1573" s="443" t="s">
        <x:v>9231</x:v>
      </x:c>
      <x:c r="D1573" s="276" t="s">
        <x:v>10339</x:v>
      </x:c>
      <x:c r="E1573" s="283" t="s">
        <x:v>9231</x:v>
      </x:c>
      <x:c r="F1573" s="284" t="str">
        <x:f>IF(MID(E1573,LEN(E1573)-2,1)="1","Earring",IF(MID(E1573,LEN(E1573)-2,1)="2","Necklace",IF(MID(E1573,LEN(E1573)-2,1)="3","Bracelet",IF(MID(E1573,LEN(E1573)-2,1)="4","Ring",IF(MID(E1573,LEN(E1573)-2,1)="5","Anklet","")))))</x:f>
        <x:v>Earring</x:v>
      </x:c>
      <x:c r="G1573" s="284">
        <x:v>1</x:v>
      </x:c>
      <x:c r="H1573" s="495" t="s">
        <x:v>10339</x:v>
      </x:c>
    </x:row>
    <x:row r="1574" spans="3:8">
      <x:c r="C1574" s="443" t="s">
        <x:v>12487</x:v>
      </x:c>
      <x:c r="D1574" s="276" t="s">
        <x:v>10339</x:v>
      </x:c>
      <x:c r="E1574" s="283" t="s">
        <x:v>12487</x:v>
      </x:c>
      <x:c r="F1574" s="284" t="str">
        <x:f>IF(MID(E1574,LEN(E1574)-2,1)="1","Earring",IF(MID(E1574,LEN(E1574)-2,1)="2","Necklace",IF(MID(E1574,LEN(E1574)-2,1)="3","Bracelet",IF(MID(E1574,LEN(E1574)-2,1)="4","Ring",IF(MID(E1574,LEN(E1574)-2,1)="5","Anklet","")))))</x:f>
        <x:v>Necklace</x:v>
      </x:c>
      <x:c r="G1574" s="284">
        <x:v>1</x:v>
      </x:c>
      <x:c r="H1574" s="495" t="s">
        <x:v>10339</x:v>
      </x:c>
    </x:row>
    <x:row r="1575" spans="3:8">
      <x:c r="C1575" s="443" t="s">
        <x:v>12242</x:v>
      </x:c>
      <x:c r="D1575" s="276" t="s">
        <x:v>6487</x:v>
      </x:c>
      <x:c r="E1575" s="283" t="s">
        <x:v>12242</x:v>
      </x:c>
      <x:c r="F1575" s="284" t="str">
        <x:f>IF(MID(E1575,LEN(E1575)-2,1)="1","Earring",IF(MID(E1575,LEN(E1575)-2,1)="2","Necklace",IF(MID(E1575,LEN(E1575)-2,1)="3","Bracelet",IF(MID(E1575,LEN(E1575)-2,1)="4","Ring",IF(MID(E1575,LEN(E1575)-2,1)="5","Anklet","")))))</x:f>
        <x:v>Earring</x:v>
      </x:c>
      <x:c r="G1575" s="284">
        <x:v>1</x:v>
      </x:c>
      <x:c r="H1575" s="495" t="s">
        <x:v>6487</x:v>
      </x:c>
    </x:row>
    <x:row r="1576" spans="3:8">
      <x:c r="C1576" s="443" t="s">
        <x:v>12530</x:v>
      </x:c>
      <x:c r="D1576" s="276" t="s">
        <x:v>10339</x:v>
      </x:c>
      <x:c r="E1576" s="283" t="s">
        <x:v>12530</x:v>
      </x:c>
      <x:c r="F1576" s="284" t="str">
        <x:f>IF(MID(E1576,LEN(E1576)-2,1)="1","Earring",IF(MID(E1576,LEN(E1576)-2,1)="2","Necklace",IF(MID(E1576,LEN(E1576)-2,1)="3","Bracelet",IF(MID(E1576,LEN(E1576)-2,1)="4","Ring",IF(MID(E1576,LEN(E1576)-2,1)="5","Anklet","")))))</x:f>
        <x:v>Earring</x:v>
      </x:c>
      <x:c r="G1576" s="284">
        <x:v>1</x:v>
      </x:c>
      <x:c r="H1576" s="495" t="s">
        <x:v>10339</x:v>
      </x:c>
    </x:row>
    <x:row r="1577" spans="3:8">
      <x:c r="C1577" s="443" t="s">
        <x:v>12776</x:v>
      </x:c>
      <x:c r="D1577" s="276" t="s">
        <x:v>10339</x:v>
      </x:c>
      <x:c r="E1577" s="283" t="s">
        <x:v>12776</x:v>
      </x:c>
      <x:c r="F1577" s="284" t="str">
        <x:f>IF(MID(E1577,LEN(E1577)-2,1)="1","Earring",IF(MID(E1577,LEN(E1577)-2,1)="2","Necklace",IF(MID(E1577,LEN(E1577)-2,1)="3","Bracelet",IF(MID(E1577,LEN(E1577)-2,1)="4","Ring",IF(MID(E1577,LEN(E1577)-2,1)="5","Anklet","")))))</x:f>
        <x:v>Necklace</x:v>
      </x:c>
      <x:c r="G1577" s="284">
        <x:v>1</x:v>
      </x:c>
      <x:c r="H1577" s="495" t="s">
        <x:v>10339</x:v>
      </x:c>
    </x:row>
    <x:row r="1578" spans="5:8">
      <x:c r="E1578" s="283" t="s">
        <x:v>9142</x:v>
      </x:c>
      <x:c r="F1578" s="284" t="str">
        <x:f>IF(MID(E1578,LEN(E1578)-2,1)="1","Earring",IF(MID(E1578,LEN(E1578)-2,1)="2","Necklace",IF(MID(E1578,LEN(E1578)-2,1)="3","Bracelet",IF(MID(E1578,LEN(E1578)-2,1)="4","Ring",IF(MID(E1578,LEN(E1578)-2,1)="5","Anklet","")))))</x:f>
        <x:v>Earring</x:v>
      </x:c>
      <x:c r="G1578" s="284">
        <x:v>1</x:v>
      </x:c>
      <x:c r="H1578" s="495" t="s">
        <x:v>10339</x:v>
      </x:c>
    </x:row>
    <x:row r="1579" spans="1:8">
      <x:c r="A1579" s="444">
        <x:v>46089</x:v>
      </x:c>
      <x:c r="B1579" s="276" t="s">
        <x:v>10367</x:v>
      </x:c>
      <x:c r="C1579" s="443" t="s">
        <x:v>6275</x:v>
      </x:c>
      <x:c r="D1579" s="276" t="s">
        <x:v>10339</x:v>
      </x:c>
      <x:c r="E1579" s="283" t="s">
        <x:v>6275</x:v>
      </x:c>
      <x:c r="F1579" s="284" t="str">
        <x:f>IF(MID(E1579,LEN(E1579)-2,1)="1","Earring",IF(MID(E1579,LEN(E1579)-2,1)="2","Necklace",IF(MID(E1579,LEN(E1579)-2,1)="3","Bracelet",IF(MID(E1579,LEN(E1579)-2,1)="4","Ring",IF(MID(E1579,LEN(E1579)-2,1)="5","Anklet","")))))</x:f>
        <x:v>Necklace</x:v>
      </x:c>
      <x:c r="G1579" s="284">
        <x:v>1</x:v>
      </x:c>
      <x:c r="H1579" s="495" t="s">
        <x:v>10339</x:v>
      </x:c>
    </x:row>
    <x:row r="1580" spans="3:8">
      <x:c r="C1580" s="443" t="s">
        <x:v>4373</x:v>
      </x:c>
      <x:c r="D1580" s="276" t="s">
        <x:v>10339</x:v>
      </x:c>
      <x:c r="E1580" s="283" t="s">
        <x:v>4373</x:v>
      </x:c>
      <x:c r="F1580" s="284" t="str">
        <x:f>IF(MID(E1580,LEN(E1580)-2,1)="1","Earring",IF(MID(E1580,LEN(E1580)-2,1)="2","Necklace",IF(MID(E1580,LEN(E1580)-2,1)="3","Bracelet",IF(MID(E1580,LEN(E1580)-2,1)="4","Ring",IF(MID(E1580,LEN(E1580)-2,1)="5","Anklet","")))))</x:f>
        <x:v>Earring</x:v>
      </x:c>
      <x:c r="G1580" s="284">
        <x:v>1</x:v>
      </x:c>
      <x:c r="H1580" s="495" t="s">
        <x:v>10339</x:v>
      </x:c>
    </x:row>
    <x:row r="1581" spans="3:8">
      <x:c r="C1581" s="443" t="s">
        <x:v>6066</x:v>
      </x:c>
      <x:c r="D1581" s="276" t="s">
        <x:v>10339</x:v>
      </x:c>
      <x:c r="E1581" s="283" t="s">
        <x:v>6066</x:v>
      </x:c>
      <x:c r="F1581" s="284" t="str">
        <x:f>IF(MID(E1581,LEN(E1581)-2,1)="1","Earring",IF(MID(E1581,LEN(E1581)-2,1)="2","Necklace",IF(MID(E1581,LEN(E1581)-2,1)="3","Bracelet",IF(MID(E1581,LEN(E1581)-2,1)="4","Ring",IF(MID(E1581,LEN(E1581)-2,1)="5","Anklet","")))))</x:f>
        <x:v>Necklace</x:v>
      </x:c>
      <x:c r="G1581" s="284">
        <x:v>1</x:v>
      </x:c>
      <x:c r="H1581" s="495" t="s">
        <x:v>10339</x:v>
      </x:c>
    </x:row>
    <x:row r="1582" spans="3:8">
      <x:c r="C1582" s="443" t="s">
        <x:v>9064</x:v>
      </x:c>
      <x:c r="D1582" s="276" t="s">
        <x:v>6487</x:v>
      </x:c>
      <x:c r="E1582" s="280" t="s">
        <x:v>9064</x:v>
      </x:c>
      <x:c r="F1582" s="281" t="s">
        <x:v>9210</x:v>
      </x:c>
      <x:c r="G1582" s="281">
        <x:v>1</x:v>
      </x:c>
      <x:c r="H1582" s="495" t="s">
        <x:v>6487</x:v>
      </x:c>
    </x:row>
    <x:row r="1583" spans="3:8">
      <x:c r="C1583" s="443" t="s">
        <x:v>11884</x:v>
      </x:c>
      <x:c r="D1583" s="276" t="s">
        <x:v>6487</x:v>
      </x:c>
      <x:c r="E1583" s="283" t="s">
        <x:v>11884</x:v>
      </x:c>
      <x:c r="F1583" s="284" t="s">
        <x:v>4007</x:v>
      </x:c>
      <x:c r="G1583" s="284">
        <x:v>1</x:v>
      </x:c>
      <x:c r="H1583" s="495" t="s">
        <x:v>6487</x:v>
      </x:c>
    </x:row>
    <x:row r="1584" spans="3:8">
      <x:c r="C1584" s="443" t="s">
        <x:v>9309</x:v>
      </x:c>
      <x:c r="D1584" s="276" t="s">
        <x:v>6487</x:v>
      </x:c>
      <x:c r="E1584" s="280" t="s">
        <x:v>9309</x:v>
      </x:c>
      <x:c r="F1584" s="281" t="str">
        <x:f>IF(MID(E1584,LEN(E1584)-2,1)="1","Earring",IF(MID(E1584,LEN(E1584)-2,1)="2","Necklace",IF(MID(E1584,LEN(E1584)-2,1)="3","Bracelet",IF(MID(E1584,LEN(E1584)-2,1)="4","Ring",IF(MID(E1584,LEN(E1584)-2,1)="5","Anklet","")))))</x:f>
        <x:v>Earring</x:v>
      </x:c>
      <x:c r="G1584" s="281">
        <x:v>1</x:v>
      </x:c>
      <x:c r="H1584" s="495" t="s">
        <x:v>6487</x:v>
      </x:c>
    </x:row>
    <x:row r="1585" spans="3:8">
      <x:c r="C1585" s="443" t="s">
        <x:v>8487</x:v>
      </x:c>
      <x:c r="D1585" s="276" t="s">
        <x:v>10339</x:v>
      </x:c>
      <x:c r="E1585" s="283" t="s">
        <x:v>8487</x:v>
      </x:c>
      <x:c r="F1585" s="284" t="str">
        <x:f>IF(MID(E1585,LEN(E1585)-2,1)="1","Earring",IF(MID(E1585,LEN(E1585)-2,1)="2","Necklace",IF(MID(E1585,LEN(E1585)-2,1)="3","Bracelet",IF(MID(E1585,LEN(E1585)-2,1)="4","Ring",IF(MID(E1585,LEN(E1585)-2,1)="5","Anklet","")))))</x:f>
        <x:v>Earring</x:v>
      </x:c>
      <x:c r="G1585" s="284">
        <x:v>1</x:v>
      </x:c>
      <x:c r="H1585" s="495" t="s">
        <x:v>10339</x:v>
      </x:c>
    </x:row>
    <x:row r="1586" spans="5:9">
      <x:c r="E1586" s="280" t="s">
        <x:v>4600</x:v>
      </x:c>
      <x:c r="F1586" s="281" t="str">
        <x:f>IF(MID(E1586,LEN(E1586)-2,1)="1","Earring",IF(MID(E1586,LEN(E1586)-2,1)="2","Necklace",IF(MID(E1586,LEN(E1586)-2,1)="3","Bracelet",IF(MID(E1586,LEN(E1586)-2,1)="4","Ring",IF(MID(E1586,LEN(E1586)-2,1)="5","Anklet","")))))</x:f>
        <x:v>Necklace</x:v>
      </x:c>
      <x:c r="G1586" s="281">
        <x:v>1</x:v>
      </x:c>
      <x:c r="H1586" s="495" t="s">
        <x:v>6487</x:v>
      </x:c>
      <x:c r="I1586" s="208" t="s">
        <x:v>8659</x:v>
      </x:c>
    </x:row>
    <x:row r="1587" spans="1:8">
      <x:c r="A1587" s="444">
        <x:v>46090</x:v>
      </x:c>
      <x:c r="B1587" s="276" t="s">
        <x:v>10315</x:v>
      </x:c>
      <x:c r="C1587" s="443" t="s">
        <x:v>8367</x:v>
      </x:c>
      <x:c r="D1587" s="276" t="s">
        <x:v>10339</x:v>
      </x:c>
      <x:c r="E1587" s="283" t="s">
        <x:v>8367</x:v>
      </x:c>
      <x:c r="F1587" s="284" t="s">
        <x:v>4007</x:v>
      </x:c>
      <x:c r="G1587" s="284">
        <x:v>1</x:v>
      </x:c>
      <x:c r="H1587" s="495" t="s">
        <x:v>10339</x:v>
      </x:c>
    </x:row>
    <x:row r="1588" spans="3:8">
      <x:c r="C1588" s="443" t="s">
        <x:v>8551</x:v>
      </x:c>
      <x:c r="D1588" s="276" t="s">
        <x:v>6487</x:v>
      </x:c>
      <x:c r="E1588" s="280" t="s">
        <x:v>8551</x:v>
      </x:c>
      <x:c r="F1588" s="281" t="str">
        <x:f>IF(MID(E1588,LEN(E1588)-2,1)="1","Earring",IF(MID(E1588,LEN(E1588)-2,1)="2","Necklace",IF(MID(E1588,LEN(E1588)-2,1)="3","Bracelet",IF(MID(E1588,LEN(E1588)-2,1)="4","Ring",IF(MID(E1588,LEN(E1588)-2,1)="5","Anklet","")))))</x:f>
        <x:v>Necklace</x:v>
      </x:c>
      <x:c r="G1588" s="281">
        <x:v>1</x:v>
      </x:c>
      <x:c r="H1588" s="495" t="s">
        <x:v>6487</x:v>
      </x:c>
    </x:row>
    <x:row r="1589" spans="3:8">
      <x:c r="C1589" s="443" t="s">
        <x:v>9064</x:v>
      </x:c>
      <x:c r="D1589" s="276" t="s">
        <x:v>10339</x:v>
      </x:c>
      <x:c r="E1589" s="280" t="s">
        <x:v>9064</x:v>
      </x:c>
      <x:c r="F1589" s="281" t="s">
        <x:v>9210</x:v>
      </x:c>
      <x:c r="G1589" s="281">
        <x:v>1</x:v>
      </x:c>
      <x:c r="H1589" s="495" t="s">
        <x:v>10339</x:v>
      </x:c>
    </x:row>
    <x:row r="1590" spans="3:8">
      <x:c r="C1590" s="443" t="s">
        <x:v>12309</x:v>
      </x:c>
      <x:c r="D1590" s="276" t="s">
        <x:v>10339</x:v>
      </x:c>
      <x:c r="E1590" s="283" t="s">
        <x:v>12309</x:v>
      </x:c>
      <x:c r="F1590" s="284" t="s">
        <x:v>9160</x:v>
      </x:c>
      <x:c r="G1590" s="284">
        <x:v>1</x:v>
      </x:c>
      <x:c r="H1590" s="495" t="s">
        <x:v>10339</x:v>
      </x:c>
    </x:row>
    <x:row r="1591" spans="3:8">
      <x:c r="C1591" s="443" t="s">
        <x:v>6211</x:v>
      </x:c>
      <x:c r="D1591" s="276" t="s">
        <x:v>6487</x:v>
      </x:c>
      <x:c r="E1591" s="280" t="s">
        <x:v>6211</x:v>
      </x:c>
      <x:c r="F1591" s="281" t="s">
        <x:v>4007</x:v>
      </x:c>
      <x:c r="G1591" s="281">
        <x:v>1</x:v>
      </x:c>
      <x:c r="H1591" s="495" t="s">
        <x:v>6487</x:v>
      </x:c>
    </x:row>
    <x:row r="1592" spans="3:8">
      <x:c r="C1592" s="443" t="s">
        <x:v>8354</x:v>
      </x:c>
      <x:c r="D1592" s="276" t="s">
        <x:v>6487</x:v>
      </x:c>
      <x:c r="E1592" s="283" t="s">
        <x:v>8354</x:v>
      </x:c>
      <x:c r="F1592" s="284" t="str">
        <x:f>IF(MID(E1592,LEN(E1592)-2,1)="1","Earring",IF(MID(E1592,LEN(E1592)-2,1)="2","Necklace",IF(MID(E1592,LEN(E1592)-2,1)="3","Bracelet",IF(MID(E1592,LEN(E1592)-2,1)="4","Ring",IF(MID(E1592,LEN(E1592)-2,1)="5","Anklet","")))))</x:f>
        <x:v>Necklace</x:v>
      </x:c>
      <x:c r="G1592" s="284">
        <x:v>1</x:v>
      </x:c>
      <x:c r="H1592" s="495" t="s">
        <x:v>6487</x:v>
      </x:c>
    </x:row>
    <x:row r="1593" spans="3:8">
      <x:c r="C1593" s="443" t="s">
        <x:v>7834</x:v>
      </x:c>
      <x:c r="D1593" s="276" t="s">
        <x:v>6487</x:v>
      </x:c>
      <x:c r="E1593" s="283" t="s">
        <x:v>7834</x:v>
      </x:c>
      <x:c r="F1593" s="284" t="str">
        <x:f>IF(MID(E1593,LEN(E1593)-2,1)="1","Earring",IF(MID(E1593,LEN(E1593)-2,1)="2","Necklace",IF(MID(E1593,LEN(E1593)-2,1)="3","Bracelet",IF(MID(E1593,LEN(E1593)-2,1)="4","Ring",IF(MID(E1593,LEN(E1593)-2,1)="5","Anklet","")))))</x:f>
        <x:v>Earring</x:v>
      </x:c>
      <x:c r="G1593" s="284">
        <x:v>1</x:v>
      </x:c>
      <x:c r="H1593" s="495" t="s">
        <x:v>6487</x:v>
      </x:c>
    </x:row>
    <x:row r="1594" spans="3:8">
      <x:c r="C1594" s="443" t="s">
        <x:v>6170</x:v>
      </x:c>
      <x:c r="D1594" s="276" t="s">
        <x:v>6487</x:v>
      </x:c>
      <x:c r="E1594" s="283" t="s">
        <x:v>6170</x:v>
      </x:c>
      <x:c r="F1594" s="284" t="str">
        <x:f>IF(MID(E1594,LEN(E1594)-2,1)="1","Earring",IF(MID(E1594,LEN(E1594)-2,1)="2","Necklace",IF(MID(E1594,LEN(E1594)-2,1)="3","Bracelet",IF(MID(E1594,LEN(E1594)-2,1)="4","Ring",IF(MID(E1594,LEN(E1594)-2,1)="5","Anklet","")))))</x:f>
        <x:v>Bracelet</x:v>
      </x:c>
      <x:c r="G1594" s="284">
        <x:v>1</x:v>
      </x:c>
      <x:c r="H1594" s="495" t="s">
        <x:v>6487</x:v>
      </x:c>
    </x:row>
    <x:row r="1595" spans="3:8">
      <x:c r="C1595" s="443" t="s">
        <x:v>8397</x:v>
      </x:c>
      <x:c r="D1595" s="276" t="s">
        <x:v>10339</x:v>
      </x:c>
      <x:c r="E1595" s="283" t="s">
        <x:v>8397</x:v>
      </x:c>
      <x:c r="F1595" s="284" t="str">
        <x:f>IF(MID(E1595,LEN(E1595)-2,1)="1","Earring",IF(MID(E1595,LEN(E1595)-2,1)="2","Necklace",IF(MID(E1595,LEN(E1595)-2,1)="3","Bracelet",IF(MID(E1595,LEN(E1595)-2,1)="4","Ring",IF(MID(E1595,LEN(E1595)-2,1)="5","Anklet","")))))</x:f>
        <x:v>Necklace</x:v>
      </x:c>
      <x:c r="G1595" s="284">
        <x:v>1</x:v>
      </x:c>
      <x:c r="H1595" s="495" t="s">
        <x:v>10339</x:v>
      </x:c>
    </x:row>
    <x:row r="1596" spans="3:8">
      <x:c r="C1596" s="443" t="s">
        <x:v>2105</x:v>
      </x:c>
      <x:c r="D1596" s="276" t="s">
        <x:v>6487</x:v>
      </x:c>
      <x:c r="E1596" s="280" t="s">
        <x:v>2105</x:v>
      </x:c>
      <x:c r="F1596" s="281" t="str">
        <x:f>IF(MID(E1596,LEN(E1596)-2,1)="1","Earring",IF(MID(E1596,LEN(E1596)-2,1)="2","Necklace",IF(MID(E1596,LEN(E1596)-2,1)="3","Bracelet",IF(MID(E1596,LEN(E1596)-2,1)="4","Ring",IF(MID(E1596,LEN(E1596)-2,1)="5","Anklet","")))))</x:f>
        <x:v>Bracelet</x:v>
      </x:c>
      <x:c r="G1596" s="281">
        <x:v>1</x:v>
      </x:c>
      <x:c r="H1596" s="495" t="s">
        <x:v>6487</x:v>
      </x:c>
    </x:row>
    <x:row r="1597" spans="3:8">
      <x:c r="C1597" s="443" t="s">
        <x:v>8972</x:v>
      </x:c>
      <x:c r="D1597" s="276" t="s">
        <x:v>10339</x:v>
      </x:c>
      <x:c r="E1597" s="283" t="s">
        <x:v>8972</x:v>
      </x:c>
      <x:c r="F1597" s="284" t="str">
        <x:f>IF(MID(E1597,LEN(E1597)-2,1)="1","Earring",IF(MID(E1597,LEN(E1597)-2,1)="2","Necklace",IF(MID(E1597,LEN(E1597)-2,1)="3","Bracelet",IF(MID(E1597,LEN(E1597)-2,1)="4","Ring",IF(MID(E1597,LEN(E1597)-2,1)="5","Anklet","")))))</x:f>
        <x:v>Ring</x:v>
      </x:c>
      <x:c r="G1597" s="284">
        <x:v>1</x:v>
      </x:c>
      <x:c r="H1597" s="495" t="s">
        <x:v>10339</x:v>
      </x:c>
    </x:row>
    <x:row r="1598" spans="3:8">
      <x:c r="C1598" s="443" t="s">
        <x:v>4421</x:v>
      </x:c>
      <x:c r="D1598" s="276" t="s">
        <x:v>6487</x:v>
      </x:c>
      <x:c r="E1598" s="283" t="s">
        <x:v>4421</x:v>
      </x:c>
      <x:c r="F1598" s="284" t="str">
        <x:f>IF(MID(E1598,LEN(E1598)-2,1)="1","Earring",IF(MID(E1598,LEN(E1598)-2,1)="2","Necklace",IF(MID(E1598,LEN(E1598)-2,1)="3","Bracelet",IF(MID(E1598,LEN(E1598)-2,1)="4","Ring",IF(MID(E1598,LEN(E1598)-2,1)="5","Anklet","")))))</x:f>
        <x:v>Bracelet</x:v>
      </x:c>
      <x:c r="G1598" s="284">
        <x:v>1</x:v>
      </x:c>
      <x:c r="H1598" s="495" t="s">
        <x:v>6487</x:v>
      </x:c>
    </x:row>
    <x:row r="1599" spans="3:8">
      <x:c r="C1599" s="443" t="s">
        <x:v>6263</x:v>
      </x:c>
      <x:c r="D1599" s="276" t="s">
        <x:v>10339</x:v>
      </x:c>
      <x:c r="E1599" s="283" t="s">
        <x:v>6263</x:v>
      </x:c>
      <x:c r="F1599" s="284" t="s">
        <x:v>9210</x:v>
      </x:c>
      <x:c r="G1599" s="284">
        <x:v>1</x:v>
      </x:c>
      <x:c r="H1599" s="495" t="s">
        <x:v>10339</x:v>
      </x:c>
    </x:row>
    <x:row r="1600" spans="3:8">
      <x:c r="C1600" s="443" t="s">
        <x:v>6033</x:v>
      </x:c>
      <x:c r="D1600" s="276" t="s">
        <x:v>10339</x:v>
      </x:c>
      <x:c r="E1600" s="283" t="s">
        <x:v>6033</x:v>
      </x:c>
      <x:c r="F1600" s="284" t="str">
        <x:f>IF(MID(E1600,LEN(E1600)-2,1)="1","Earring",IF(MID(E1600,LEN(E1600)-2,1)="2","Necklace",IF(MID(E1600,LEN(E1600)-2,1)="3","Bracelet",IF(MID(E1600,LEN(E1600)-2,1)="4","Ring",IF(MID(E1600,LEN(E1600)-2,1)="5","Anklet","")))))</x:f>
        <x:v>Earring</x:v>
      </x:c>
      <x:c r="G1600" s="284">
        <x:v>1</x:v>
      </x:c>
      <x:c r="H1600" s="495" t="s">
        <x:v>10339</x:v>
      </x:c>
    </x:row>
    <x:row r="1601" spans="1:8">
      <x:c r="A1601" s="444">
        <x:v>46091</x:v>
      </x:c>
      <x:c r="B1601" s="276" t="s">
        <x:v>10377</x:v>
      </x:c>
      <x:c r="C1601" s="443" t="s">
        <x:v>2090</x:v>
      </x:c>
      <x:c r="D1601" s="276" t="s">
        <x:v>10339</x:v>
      </x:c>
      <x:c r="E1601" s="241" t="s">
        <x:v>2090</x:v>
      </x:c>
      <x:c r="F1601" s="240" t="str">
        <x:f>IF(MID(E1601,LEN(E1601)-2,1)="1","Earring",IF(MID(E1601,LEN(E1601)-2,1)="2","Necklace",IF(MID(E1601,LEN(E1601)-2,1)="3","Bracelet",IF(MID(E1601,LEN(E1601)-2,1)="4","Ring",IF(MID(E1601,LEN(E1601)-2,1)="5","Anklet","")))))</x:f>
        <x:v>Ring</x:v>
      </x:c>
      <x:c r="G1601" s="240">
        <x:v>1</x:v>
      </x:c>
      <x:c r="H1601" s="495" t="s">
        <x:v>10339</x:v>
      </x:c>
    </x:row>
    <x:row r="1602" spans="3:9">
      <x:c r="C1602" s="443" t="s">
        <x:v>5870</x:v>
      </x:c>
      <x:c r="D1602" s="276" t="s">
        <x:v>10339</x:v>
      </x:c>
      <x:c r="E1602" s="280" t="s">
        <x:v>5870</x:v>
      </x:c>
      <x:c r="F1602" s="281" t="str">
        <x:f>IF(MID(E1602,LEN(E1602)-2,1)="1","Earring",IF(MID(E1602,LEN(E1602)-2,1)="2","Necklace",IF(MID(E1602,LEN(E1602)-2,1)="3","Bracelet",IF(MID(E1602,LEN(E1602)-2,1)="4","Ring",IF(MID(E1602,LEN(E1602)-2,1)="5","Anklet","")))))</x:f>
        <x:v>Necklace</x:v>
      </x:c>
      <x:c r="G1602" s="281">
        <x:v>1</x:v>
      </x:c>
      <x:c r="H1602" s="495" t="s">
        <x:v>10339</x:v>
      </x:c>
      <x:c r="I1602" s="67"/>
    </x:row>
    <x:row r="1603" spans="3:9">
      <x:c r="C1603" s="443" t="s">
        <x:v>9001</x:v>
      </x:c>
      <x:c r="D1603" s="276" t="s">
        <x:v>10339</x:v>
      </x:c>
      <x:c r="E1603" s="241" t="s">
        <x:v>9001</x:v>
      </x:c>
      <x:c r="F1603" s="240" t="str">
        <x:f>IF(MID(E1603,LEN(E1603)-2,1)="1","Earring",IF(MID(E1603,LEN(E1603)-2,1)="2","Necklace",IF(MID(E1603,LEN(E1603)-2,1)="3","Bracelet",IF(MID(E1603,LEN(E1603)-2,1)="4","Ring",IF(MID(E1603,LEN(E1603)-2,1)="5","Anklet","")))))</x:f>
        <x:v>Bracelet</x:v>
      </x:c>
      <x:c r="G1603" s="240">
        <x:v>1</x:v>
      </x:c>
      <x:c r="H1603" s="495" t="s">
        <x:v>10339</x:v>
      </x:c>
      <x:c r="I1603" s="67"/>
    </x:row>
    <x:row r="1604" spans="1:8">
      <x:c r="A1604" s="444">
        <x:v>46092</x:v>
      </x:c>
      <x:c r="B1604" s="276" t="s">
        <x:v>10352</x:v>
      </x:c>
      <x:c r="C1604" s="443" t="s">
        <x:v>9198</x:v>
      </x:c>
      <x:c r="D1604" s="276" t="s">
        <x:v>6487</x:v>
      </x:c>
      <x:c r="E1604" s="280" t="s">
        <x:v>9198</x:v>
      </x:c>
      <x:c r="F1604" s="281" t="s">
        <x:v>4007</x:v>
      </x:c>
      <x:c r="G1604" s="281">
        <x:v>1</x:v>
      </x:c>
      <x:c r="H1604" s="495" t="s">
        <x:v>6487</x:v>
      </x:c>
    </x:row>
    <x:row r="1605" spans="3:8">
      <x:c r="C1605" s="443" t="s">
        <x:v>5828</x:v>
      </x:c>
      <x:c r="D1605" s="276" t="s">
        <x:v>10339</x:v>
      </x:c>
      <x:c r="E1605" s="241" t="s">
        <x:v>5828</x:v>
      </x:c>
      <x:c r="F1605" s="240" t="s">
        <x:v>4007</x:v>
      </x:c>
      <x:c r="G1605" s="240">
        <x:v>1</x:v>
      </x:c>
      <x:c r="H1605" s="495" t="s">
        <x:v>10339</x:v>
      </x:c>
    </x:row>
    <x:row r="1606" spans="3:8">
      <x:c r="C1606" s="443" t="s">
        <x:v>12149</x:v>
      </x:c>
      <x:c r="D1606" s="276" t="s">
        <x:v>6487</x:v>
      </x:c>
      <x:c r="E1606" s="280" t="s">
        <x:v>11914</x:v>
      </x:c>
      <x:c r="F1606" s="281" t="str">
        <x:f>IF(MID(E1606,LEN(E1606)-2,1)="1","Earring",IF(MID(E1606,LEN(E1606)-2,1)="2","Necklace",IF(MID(E1606,LEN(E1606)-2,1)="3","Bracelet",IF(MID(E1606,LEN(E1606)-2,1)="4","Ring",IF(MID(E1606,LEN(E1606)-2,1)="5","Anklet","")))))</x:f>
        <x:v>Necklace</x:v>
      </x:c>
      <x:c r="G1606" s="281">
        <x:v>1</x:v>
      </x:c>
      <x:c r="H1606" s="495" t="s">
        <x:v>6487</x:v>
      </x:c>
    </x:row>
    <x:row r="1607" spans="3:8">
      <x:c r="C1607" s="443" t="s">
        <x:v>7955</x:v>
      </x:c>
      <x:c r="D1607" s="276" t="s">
        <x:v>6487</x:v>
      </x:c>
      <x:c r="E1607" s="241" t="s">
        <x:v>7955</x:v>
      </x:c>
      <x:c r="F1607" s="240" t="str">
        <x:f>IF(MID(E1607,LEN(E1607)-2,1)="1","Earring",IF(MID(E1607,LEN(E1607)-2,1)="2","Necklace",IF(MID(E1607,LEN(E1607)-2,1)="3","Bracelet",IF(MID(E1607,LEN(E1607)-2,1)="4","Ring",IF(MID(E1607,LEN(E1607)-2,1)="5","Anklet","")))))</x:f>
        <x:v>Earring</x:v>
      </x:c>
      <x:c r="G1607" s="240">
        <x:v>1</x:v>
      </x:c>
      <x:c r="H1607" s="495" t="s">
        <x:v>6487</x:v>
      </x:c>
    </x:row>
    <x:row r="1608" spans="3:8">
      <x:c r="C1608" s="443" t="s">
        <x:v>2412</x:v>
      </x:c>
      <x:c r="D1608" s="276" t="s">
        <x:v>10339</x:v>
      </x:c>
      <x:c r="E1608" s="241" t="s">
        <x:v>2412</x:v>
      </x:c>
      <x:c r="F1608" s="240" t="str">
        <x:f>IF(MID(E1608,LEN(E1608)-2,1)="1","Earring",IF(MID(E1608,LEN(E1608)-2,1)="2","Necklace",IF(MID(E1608,LEN(E1608)-2,1)="3","Bracelet",IF(MID(E1608,LEN(E1608)-2,1)="4","Ring",IF(MID(E1608,LEN(E1608)-2,1)="5","Anklet","")))))</x:f>
        <x:v>Ring</x:v>
      </x:c>
      <x:c r="G1608" s="240">
        <x:v>1</x:v>
      </x:c>
      <x:c r="H1608" s="495" t="s">
        <x:v>10339</x:v>
      </x:c>
    </x:row>
    <x:row r="1609" spans="3:8">
      <x:c r="C1609" s="443" t="s">
        <x:v>11610</x:v>
      </x:c>
      <x:c r="D1609" s="276" t="s">
        <x:v>10339</x:v>
      </x:c>
      <x:c r="E1609" s="280" t="s">
        <x:v>2096</x:v>
      </x:c>
      <x:c r="F1609" s="281" t="str">
        <x:f>IF(MID(E1609,LEN(E1609)-2,1)="1","Earring",IF(MID(E1609,LEN(E1609)-2,1)="2","Necklace",IF(MID(E1609,LEN(E1609)-2,1)="3","Bracelet",IF(MID(E1609,LEN(E1609)-2,1)="4","Ring",IF(MID(E1609,LEN(E1609)-2,1)="5","Anklet","")))))</x:f>
        <x:v>Bracelet</x:v>
      </x:c>
      <x:c r="G1609" s="281">
        <x:v>1</x:v>
      </x:c>
      <x:c r="H1609" s="495" t="s">
        <x:v>10339</x:v>
      </x:c>
    </x:row>
    <x:row r="1610" spans="3:8">
      <x:c r="C1610" s="443" t="s">
        <x:v>7866</x:v>
      </x:c>
      <x:c r="D1610" s="276" t="s">
        <x:v>6487</x:v>
      </x:c>
      <x:c r="E1610" s="241" t="s">
        <x:v>7866</x:v>
      </x:c>
      <x:c r="F1610" s="240" t="str">
        <x:f>IF(MID(E1610,LEN(E1610)-2,1)="1","Earring",IF(MID(E1610,LEN(E1610)-2,1)="2","Necklace",IF(MID(E1610,LEN(E1610)-2,1)="3","Bracelet",IF(MID(E1610,LEN(E1610)-2,1)="4","Ring",IF(MID(E1610,LEN(E1610)-2,1)="5","Anklet","")))))</x:f>
        <x:v>Bracelet</x:v>
      </x:c>
      <x:c r="G1610" s="240">
        <x:v>1</x:v>
      </x:c>
      <x:c r="H1610" s="495" t="s">
        <x:v>6487</x:v>
      </x:c>
    </x:row>
    <x:row r="1611" spans="3:8">
      <x:c r="C1611" s="443" t="s">
        <x:v>2628</x:v>
      </x:c>
      <x:c r="D1611" s="276" t="s">
        <x:v>6487</x:v>
      </x:c>
      <x:c r="E1611" s="241" t="s">
        <x:v>2628</x:v>
      </x:c>
      <x:c r="F1611" s="240" t="str">
        <x:f>IF(MID(E1611,LEN(E1611)-2,1)="1","Earring",IF(MID(E1611,LEN(E1611)-2,1)="2","Necklace",IF(MID(E1611,LEN(E1611)-2,1)="3","Bracelet",IF(MID(E1611,LEN(E1611)-2,1)="4","Ring",IF(MID(E1611,LEN(E1611)-2,1)="5","Anklet","")))))</x:f>
        <x:v>Earring</x:v>
      </x:c>
      <x:c r="G1611" s="240">
        <x:v>1</x:v>
      </x:c>
      <x:c r="H1611" s="495" t="s">
        <x:v>6487</x:v>
      </x:c>
    </x:row>
    <x:row r="1612" spans="3:8">
      <x:c r="C1612" s="443" t="s">
        <x:v>7684</x:v>
      </x:c>
      <x:c r="D1612" s="276" t="s">
        <x:v>6487</x:v>
      </x:c>
      <x:c r="E1612" s="241" t="s">
        <x:v>7684</x:v>
      </x:c>
      <x:c r="F1612" s="240" t="str">
        <x:f>IF(MID(E1612,LEN(E1612)-2,1)="1","Earring",IF(MID(E1612,LEN(E1612)-2,1)="2","Necklace",IF(MID(E1612,LEN(E1612)-2,1)="3","Bracelet",IF(MID(E1612,LEN(E1612)-2,1)="4","Ring",IF(MID(E1612,LEN(E1612)-2,1)="5","Anklet","")))))</x:f>
        <x:v>Necklace</x:v>
      </x:c>
      <x:c r="G1612" s="240">
        <x:v>1</x:v>
      </x:c>
      <x:c r="H1612" s="495" t="s">
        <x:v>6487</x:v>
      </x:c>
    </x:row>
    <x:row r="1613" spans="3:8">
      <x:c r="C1613" s="443" t="s">
        <x:v>2309</x:v>
      </x:c>
      <x:c r="D1613" s="276" t="s">
        <x:v>6487</x:v>
      </x:c>
      <x:c r="E1613" s="280" t="s">
        <x:v>2309</x:v>
      </x:c>
      <x:c r="F1613" s="281" t="str">
        <x:f>IF(MID(E1613,LEN(E1613)-2,1)="1","Earring",IF(MID(E1613,LEN(E1613)-2,1)="2","Necklace",IF(MID(E1613,LEN(E1613)-2,1)="3","Bracelet",IF(MID(E1613,LEN(E1613)-2,1)="4","Ring",IF(MID(E1613,LEN(E1613)-2,1)="5","Anklet","")))))</x:f>
        <x:v>Necklace</x:v>
      </x:c>
      <x:c r="G1613" s="281">
        <x:v>1</x:v>
      </x:c>
      <x:c r="H1613" s="495" t="s">
        <x:v>6487</x:v>
      </x:c>
    </x:row>
    <x:row r="1614" spans="3:8">
      <x:c r="C1614" s="443" t="s">
        <x:v>2408</x:v>
      </x:c>
      <x:c r="D1614" s="276" t="s">
        <x:v>6487</x:v>
      </x:c>
      <x:c r="E1614" s="241" t="s">
        <x:v>2408</x:v>
      </x:c>
      <x:c r="F1614" s="240" t="str">
        <x:f>IF(MID(E1614,LEN(E1614)-2,1)="1","Earring",IF(MID(E1614,LEN(E1614)-2,1)="2","Necklace",IF(MID(E1614,LEN(E1614)-2,1)="3","Bracelet",IF(MID(E1614,LEN(E1614)-2,1)="4","Ring",IF(MID(E1614,LEN(E1614)-2,1)="5","Anklet","")))))</x:f>
        <x:v>Bracelet</x:v>
      </x:c>
      <x:c r="G1614" s="240">
        <x:v>1</x:v>
      </x:c>
      <x:c r="H1614" s="495" t="s">
        <x:v>6487</x:v>
      </x:c>
    </x:row>
    <x:row r="1615" spans="1:8">
      <x:c r="A1615" s="444">
        <x:v>46093</x:v>
      </x:c>
      <x:c r="B1615" s="276" t="s">
        <x:v>10335</x:v>
      </x:c>
      <x:c r="C1615" s="443" t="s">
        <x:v>8404</x:v>
      </x:c>
      <x:c r="D1615" s="276" t="s">
        <x:v>10339</x:v>
      </x:c>
      <x:c r="E1615" s="280" t="s">
        <x:v>8404</x:v>
      </x:c>
      <x:c r="F1615" s="281" t="str">
        <x:f>IF(MID(E1615,LEN(E1615)-2,1)="1","Earring",IF(MID(E1615,LEN(E1615)-2,1)="2","Necklace",IF(MID(E1615,LEN(E1615)-2,1)="3","Bracelet",IF(MID(E1615,LEN(E1615)-2,1)="4","Ring",IF(MID(E1615,LEN(E1615)-2,1)="5","Anklet","")))))</x:f>
        <x:v>Earring</x:v>
      </x:c>
      <x:c r="G1615" s="281">
        <x:v>1</x:v>
      </x:c>
      <x:c r="H1615" s="495" t="s">
        <x:v>10339</x:v>
      </x:c>
    </x:row>
    <x:row r="1616" spans="3:4">
      <x:c r="C1616" s="443" t="s">
        <x:v>11887</x:v>
      </x:c>
      <x:c r="D1616" s="276" t="s">
        <x:v>6487</x:v>
      </x:c>
    </x:row>
    <x:row r="1617" spans="3:8">
      <x:c r="C1617" s="443" t="s">
        <x:v>8003</x:v>
      </x:c>
      <x:c r="D1617" s="276" t="s">
        <x:v>10339</x:v>
      </x:c>
      <x:c r="E1617" s="280" t="s">
        <x:v>8003</x:v>
      </x:c>
      <x:c r="F1617" s="281" t="str">
        <x:f>IF(MID(E1617,LEN(E1617)-2,1)="1","Earring",IF(MID(E1617,LEN(E1617)-2,1)="2","Necklace",IF(MID(E1617,LEN(E1617)-2,1)="3","Bracelet",IF(MID(E1617,LEN(E1617)-2,1)="4","Ring",IF(MID(E1617,LEN(E1617)-2,1)="5","Anklet","")))))</x:f>
        <x:v>Necklace</x:v>
      </x:c>
      <x:c r="G1617" s="281">
        <x:v>1</x:v>
      </x:c>
      <x:c r="H1617" s="495" t="s">
        <x:v>10339</x:v>
      </x:c>
    </x:row>
    <x:row r="1618" spans="3:8">
      <x:c r="C1618" s="443" t="s">
        <x:v>2463</x:v>
      </x:c>
      <x:c r="D1618" s="276" t="s">
        <x:v>10339</x:v>
      </x:c>
      <x:c r="E1618" s="241" t="s">
        <x:v>2463</x:v>
      </x:c>
      <x:c r="F1618" s="240" t="str">
        <x:f>IF(MID(E1618,LEN(E1618)-2,1)="1","Earring",IF(MID(E1618,LEN(E1618)-2,1)="2","Necklace",IF(MID(E1618,LEN(E1618)-2,1)="3","Bracelet",IF(MID(E1618,LEN(E1618)-2,1)="4","Ring",IF(MID(E1618,LEN(E1618)-2,1)="5","Anklet","")))))</x:f>
        <x:v>Anklet</x:v>
      </x:c>
      <x:c r="G1618" s="240">
        <x:v>1</x:v>
      </x:c>
      <x:c r="H1618" s="495" t="s">
        <x:v>10339</x:v>
      </x:c>
    </x:row>
    <x:row r="1619" spans="3:8">
      <x:c r="C1619" s="443" t="s">
        <x:v>11914</x:v>
      </x:c>
      <x:c r="D1619" s="276" t="s">
        <x:v>6487</x:v>
      </x:c>
      <x:c r="E1619" s="280" t="s">
        <x:v>11914</x:v>
      </x:c>
      <x:c r="F1619" s="281" t="str">
        <x:f>IF(MID(E1619,LEN(E1619)-2,1)="1","Earring",IF(MID(E1619,LEN(E1619)-2,1)="2","Necklace",IF(MID(E1619,LEN(E1619)-2,1)="3","Bracelet",IF(MID(E1619,LEN(E1619)-2,1)="4","Ring",IF(MID(E1619,LEN(E1619)-2,1)="5","Anklet","")))))</x:f>
        <x:v>Necklace</x:v>
      </x:c>
      <x:c r="G1619" s="281">
        <x:v>1</x:v>
      </x:c>
      <x:c r="H1619" s="495" t="s">
        <x:v>6487</x:v>
      </x:c>
    </x:row>
    <x:row r="1620" spans="3:8">
      <x:c r="C1620" s="443" t="s">
        <x:v>2408</x:v>
      </x:c>
      <x:c r="D1620" s="276" t="s">
        <x:v>10339</x:v>
      </x:c>
      <x:c r="E1620" s="241" t="s">
        <x:v>2408</x:v>
      </x:c>
      <x:c r="F1620" s="240" t="str">
        <x:f>IF(MID(E1620,LEN(E1620)-2,1)="1","Earring",IF(MID(E1620,LEN(E1620)-2,1)="2","Necklace",IF(MID(E1620,LEN(E1620)-2,1)="3","Bracelet",IF(MID(E1620,LEN(E1620)-2,1)="4","Ring",IF(MID(E1620,LEN(E1620)-2,1)="5","Anklet","")))))</x:f>
        <x:v>Bracelet</x:v>
      </x:c>
      <x:c r="G1620" s="240">
        <x:v>1</x:v>
      </x:c>
      <x:c r="H1620" s="495" t="s">
        <x:v>10339</x:v>
      </x:c>
    </x:row>
    <x:row r="1621" spans="3:8">
      <x:c r="C1621" s="443" t="s">
        <x:v>8531</x:v>
      </x:c>
      <x:c r="D1621" s="276" t="s">
        <x:v>6487</x:v>
      </x:c>
      <x:c r="E1621" s="241" t="s">
        <x:v>8531</x:v>
      </x:c>
      <x:c r="F1621" s="240" t="str">
        <x:f>IF(MID(E1621,LEN(E1621)-2,1)="1","Earring",IF(MID(E1621,LEN(E1621)-2,1)="2","Necklace",IF(MID(E1621,LEN(E1621)-2,1)="3","Bracelet",IF(MID(E1621,LEN(E1621)-2,1)="4","Ring",IF(MID(E1621,LEN(E1621)-2,1)="5","Anklet","")))))</x:f>
        <x:v>Necklace</x:v>
      </x:c>
      <x:c r="G1621" s="240">
        <x:v>1</x:v>
      </x:c>
      <x:c r="H1621" s="495" t="s">
        <x:v>6487</x:v>
      </x:c>
    </x:row>
    <x:row r="1622" spans="3:8">
      <x:c r="C1622" s="443" t="s">
        <x:v>2269</x:v>
      </x:c>
      <x:c r="D1622" s="276" t="s">
        <x:v>6487</x:v>
      </x:c>
      <x:c r="E1622" s="280" t="s">
        <x:v>2269</x:v>
      </x:c>
      <x:c r="F1622" s="281" t="str">
        <x:f>IF(MID(E1622,LEN(E1622)-2,1)="1","Earring",IF(MID(E1622,LEN(E1622)-2,1)="2","Necklace",IF(MID(E1622,LEN(E1622)-2,1)="3","Bracelet",IF(MID(E1622,LEN(E1622)-2,1)="4","Ring",IF(MID(E1622,LEN(E1622)-2,1)="5","Anklet","")))))</x:f>
        <x:v>Necklace</x:v>
      </x:c>
      <x:c r="G1622" s="281">
        <x:v>2</x:v>
      </x:c>
      <x:c r="H1622" s="495" t="s">
        <x:v>6487</x:v>
      </x:c>
    </x:row>
    <x:row r="1623" spans="5:9">
      <x:c r="E1623" s="241" t="s">
        <x:v>4404</x:v>
      </x:c>
      <x:c r="F1623" s="240" t="str">
        <x:f>IF(MID(E1623,LEN(E1623)-2,1)="1","Earring",IF(MID(E1623,LEN(E1623)-2,1)="2","Necklace",IF(MID(E1623,LEN(E1623)-2,1)="3","Bracelet",IF(MID(E1623,LEN(E1623)-2,1)="4","Ring",IF(MID(E1623,LEN(E1623)-2,1)="5","Anklet","")))))</x:f>
        <x:v>Earring</x:v>
      </x:c>
      <x:c r="G1623" s="240">
        <x:v>1</x:v>
      </x:c>
      <x:c r="H1623" s="495" t="s">
        <x:v>10339</x:v>
      </x:c>
      <x:c r="I1623" s="208" t="s">
        <x:v>8016</x:v>
      </x:c>
    </x:row>
    <x:row r="1624" spans="1:8">
      <x:c r="A1624" s="444">
        <x:v>46094</x:v>
      </x:c>
      <x:c r="B1624" s="276" t="s">
        <x:v>10292</x:v>
      </x:c>
      <x:c r="C1624" s="443" t="s">
        <x:v>6172</x:v>
      </x:c>
      <x:c r="D1624" s="276" t="s">
        <x:v>10339</x:v>
      </x:c>
      <x:c r="E1624" s="283" t="s">
        <x:v>6172</x:v>
      </x:c>
      <x:c r="F1624" s="284" t="str">
        <x:f>IF(MID(E1624,LEN(E1624)-2,1)="1","Earring",IF(MID(E1624,LEN(E1624)-2,1)="2","Necklace",IF(MID(E1624,LEN(E1624)-2,1)="3","Bracelet",IF(MID(E1624,LEN(E1624)-2,1)="4","Ring",IF(MID(E1624,LEN(E1624)-2,1)="5","Anklet","")))))</x:f>
        <x:v>Earring</x:v>
      </x:c>
      <x:c r="G1624" s="284">
        <x:v>1</x:v>
      </x:c>
      <x:c r="H1624" s="495" t="s">
        <x:v>10339</x:v>
      </x:c>
    </x:row>
    <x:row r="1625" spans="3:8">
      <x:c r="C1625" s="443" t="s">
        <x:v>11763</x:v>
      </x:c>
      <x:c r="D1625" s="276" t="s">
        <x:v>6487</x:v>
      </x:c>
      <x:c r="E1625" s="304" t="s">
        <x:v>11763</x:v>
      </x:c>
      <x:c r="F1625" s="305" t="s">
        <x:v>4007</x:v>
      </x:c>
      <x:c r="G1625" s="305">
        <x:v>1</x:v>
      </x:c>
      <x:c r="H1625" s="495" t="s">
        <x:v>6487</x:v>
      </x:c>
    </x:row>
    <x:row r="1626" spans="3:8">
      <x:c r="C1626" s="443" t="s">
        <x:v>8977</x:v>
      </x:c>
      <x:c r="D1626" s="276" t="s">
        <x:v>6487</x:v>
      </x:c>
      <x:c r="E1626" s="280" t="s">
        <x:v>8977</x:v>
      </x:c>
      <x:c r="F1626" s="281" t="s">
        <x:v>9210</x:v>
      </x:c>
      <x:c r="G1626" s="281">
        <x:v>1</x:v>
      </x:c>
      <x:c r="H1626" s="495" t="s">
        <x:v>6487</x:v>
      </x:c>
    </x:row>
    <x:row r="1627" spans="3:8">
      <x:c r="C1627" s="443" t="s">
        <x:v>6237</x:v>
      </x:c>
      <x:c r="D1627" s="276" t="s">
        <x:v>10339</x:v>
      </x:c>
      <x:c r="E1627" s="283" t="s">
        <x:v>6237</x:v>
      </x:c>
      <x:c r="F1627" s="284" t="str">
        <x:f>IF(MID(E1627,LEN(E1627)-2,1)="1","Earring",IF(MID(E1627,LEN(E1627)-2,1)="2","Necklace",IF(MID(E1627,LEN(E1627)-2,1)="3","Bracelet",IF(MID(E1627,LEN(E1627)-2,1)="4","Ring",IF(MID(E1627,LEN(E1627)-2,1)="5","Anklet","")))))</x:f>
        <x:v>Earring</x:v>
      </x:c>
      <x:c r="G1627" s="284">
        <x:v>1</x:v>
      </x:c>
      <x:c r="H1627" s="495" t="s">
        <x:v>10339</x:v>
      </x:c>
    </x:row>
    <x:row r="1628" spans="3:8">
      <x:c r="C1628" s="443" t="s">
        <x:v>11492</x:v>
      </x:c>
      <x:c r="D1628" s="276" t="s">
        <x:v>6487</x:v>
      </x:c>
      <x:c r="E1628" s="283" t="s">
        <x:v>11492</x:v>
      </x:c>
      <x:c r="F1628" s="284" t="str">
        <x:f>IF(MID(E1628,LEN(E1628)-2,1)="1","Earring",IF(MID(E1628,LEN(E1628)-2,1)="2","Necklace",IF(MID(E1628,LEN(E1628)-2,1)="3","Bracelet",IF(MID(E1628,LEN(E1628)-2,1)="4","Ring",IF(MID(E1628,LEN(E1628)-2,1)="5","Anklet","")))))</x:f>
        <x:v>Ring</x:v>
      </x:c>
      <x:c r="G1628" s="284">
        <x:v>1</x:v>
      </x:c>
      <x:c r="H1628" s="495" t="s">
        <x:v>6487</x:v>
      </x:c>
    </x:row>
    <x:row r="1629" spans="3:8">
      <x:c r="C1629" s="443" t="s">
        <x:v>9068</x:v>
      </x:c>
      <x:c r="D1629" s="276" t="s">
        <x:v>6487</x:v>
      </x:c>
      <x:c r="E1629" s="283" t="s">
        <x:v>9068</x:v>
      </x:c>
      <x:c r="F1629" s="284" t="str">
        <x:f>IF(MID(E1629,LEN(E1629)-2,1)="1","Earring",IF(MID(E1629,LEN(E1629)-2,1)="2","Necklace",IF(MID(E1629,LEN(E1629)-2,1)="3","Bracelet",IF(MID(E1629,LEN(E1629)-2,1)="4","Ring",IF(MID(E1629,LEN(E1629)-2,1)="5","Anklet","")))))</x:f>
        <x:v>Earring</x:v>
      </x:c>
      <x:c r="G1629" s="284">
        <x:v>1</x:v>
      </x:c>
      <x:c r="H1629" s="495" t="s">
        <x:v>6487</x:v>
      </x:c>
    </x:row>
    <x:row r="1630" spans="3:8">
      <x:c r="C1630" s="443" t="s">
        <x:v>4549</x:v>
      </x:c>
      <x:c r="D1630" s="276" t="s">
        <x:v>6487</x:v>
      </x:c>
      <x:c r="E1630" s="280" t="s">
        <x:v>4549</x:v>
      </x:c>
      <x:c r="F1630" s="281" t="str">
        <x:f>IF(MID(E1630,LEN(E1630)-2,1)="1","Earring",IF(MID(E1630,LEN(E1630)-2,1)="2","Necklace",IF(MID(E1630,LEN(E1630)-2,1)="3","Bracelet",IF(MID(E1630,LEN(E1630)-2,1)="4","Ring",IF(MID(E1630,LEN(E1630)-2,1)="5","Anklet","")))))</x:f>
        <x:v>Necklace</x:v>
      </x:c>
      <x:c r="G1630" s="281">
        <x:v>1</x:v>
      </x:c>
      <x:c r="H1630" s="495" t="s">
        <x:v>6487</x:v>
      </x:c>
    </x:row>
    <x:row r="1631" spans="3:8">
      <x:c r="C1631" s="443" t="s">
        <x:v>4519</x:v>
      </x:c>
      <x:c r="D1631" s="276" t="s">
        <x:v>6487</x:v>
      </x:c>
      <x:c r="E1631" s="280" t="s">
        <x:v>4519</x:v>
      </x:c>
      <x:c r="F1631" s="281" t="str">
        <x:f>IF(MID(E1631,LEN(E1631)-2,1)="1","Earring",IF(MID(E1631,LEN(E1631)-2,1)="2","Necklace",IF(MID(E1631,LEN(E1631)-2,1)="3","Bracelet",IF(MID(E1631,LEN(E1631)-2,1)="4","Ring",IF(MID(E1631,LEN(E1631)-2,1)="5","Anklet","")))))</x:f>
        <x:v>Necklace</x:v>
      </x:c>
      <x:c r="G1631" s="281">
        <x:v>2</x:v>
      </x:c>
      <x:c r="H1631" s="495" t="s">
        <x:v>6487</x:v>
      </x:c>
    </x:row>
    <x:row r="1632" spans="3:8">
      <x:c r="C1632" s="443" t="s">
        <x:v>11932</x:v>
      </x:c>
      <x:c r="D1632" s="276" t="s">
        <x:v>6487</x:v>
      </x:c>
      <x:c r="E1632" s="283" t="s">
        <x:v>11932</x:v>
      </x:c>
      <x:c r="F1632" s="284" t="str">
        <x:f>IF(MID(E1632,LEN(E1632)-2,1)="1","Earring",IF(MID(E1632,LEN(E1632)-2,1)="2","Necklace",IF(MID(E1632,LEN(E1632)-2,1)="3","Bracelet",IF(MID(E1632,LEN(E1632)-2,1)="4","Ring",IF(MID(E1632,LEN(E1632)-2,1)="5","Anklet","")))))</x:f>
        <x:v>Bracelet</x:v>
      </x:c>
      <x:c r="G1632" s="284">
        <x:v>2</x:v>
      </x:c>
      <x:c r="H1632" s="495" t="s">
        <x:v>6487</x:v>
      </x:c>
    </x:row>
    <x:row r="1633" spans="3:8">
      <x:c r="C1633" s="443" t="s">
        <x:v>9301</x:v>
      </x:c>
      <x:c r="D1633" s="276" t="s">
        <x:v>6487</x:v>
      </x:c>
      <x:c r="E1633" s="283" t="s">
        <x:v>9301</x:v>
      </x:c>
      <x:c r="F1633" s="284" t="str">
        <x:f>IF(MID(E1633,LEN(E1633)-2,1)="1","Earring",IF(MID(E1633,LEN(E1633)-2,1)="2","Necklace",IF(MID(E1633,LEN(E1633)-2,1)="3","Bracelet",IF(MID(E1633,LEN(E1633)-2,1)="4","Ring",IF(MID(E1633,LEN(E1633)-2,1)="5","Anklet","")))))</x:f>
        <x:v>Earring</x:v>
      </x:c>
      <x:c r="G1633" s="284">
        <x:v>1</x:v>
      </x:c>
      <x:c r="H1633" s="495" t="s">
        <x:v>6487</x:v>
      </x:c>
    </x:row>
    <x:row r="1634" spans="3:8">
      <x:c r="C1634" s="443" t="s">
        <x:v>8466</x:v>
      </x:c>
      <x:c r="D1634" s="276" t="s">
        <x:v>6487</x:v>
      </x:c>
      <x:c r="E1634" s="283" t="s">
        <x:v>8466</x:v>
      </x:c>
      <x:c r="F1634" s="284" t="str">
        <x:f>IF(MID(E1634,LEN(E1634)-2,1)="1","Earring",IF(MID(E1634,LEN(E1634)-2,1)="2","Necklace",IF(MID(E1634,LEN(E1634)-2,1)="3","Bracelet",IF(MID(E1634,LEN(E1634)-2,1)="4","Ring",IF(MID(E1634,LEN(E1634)-2,1)="5","Anklet","")))))</x:f>
        <x:v>Ring</x:v>
      </x:c>
      <x:c r="G1634" s="284">
        <x:v>1</x:v>
      </x:c>
      <x:c r="H1634" s="495" t="s">
        <x:v>6487</x:v>
      </x:c>
    </x:row>
    <x:row r="1635" spans="3:8">
      <x:c r="C1635" s="443" t="s">
        <x:v>2628</x:v>
      </x:c>
      <x:c r="D1635" s="276" t="s">
        <x:v>10339</x:v>
      </x:c>
      <x:c r="E1635" s="283" t="s">
        <x:v>2628</x:v>
      </x:c>
      <x:c r="F1635" s="284" t="str">
        <x:f>IF(MID(E1635,LEN(E1635)-2,1)="1","Earring",IF(MID(E1635,LEN(E1635)-2,1)="2","Necklace",IF(MID(E1635,LEN(E1635)-2,1)="3","Bracelet",IF(MID(E1635,LEN(E1635)-2,1)="4","Ring",IF(MID(E1635,LEN(E1635)-2,1)="5","Anklet","")))))</x:f>
        <x:v>Earring</x:v>
      </x:c>
      <x:c r="G1635" s="284">
        <x:v>1</x:v>
      </x:c>
      <x:c r="H1635" s="495" t="s">
        <x:v>10339</x:v>
      </x:c>
    </x:row>
    <x:row r="1636" spans="3:8">
      <x:c r="C1636" s="443" t="s">
        <x:v>2115</x:v>
      </x:c>
      <x:c r="D1636" s="276" t="s">
        <x:v>10339</x:v>
      </x:c>
      <x:c r="E1636" s="283" t="s">
        <x:v>2115</x:v>
      </x:c>
      <x:c r="F1636" s="284" t="str">
        <x:f>IF(MID(E1636,LEN(E1636)-2,1)="1","Earring",IF(MID(E1636,LEN(E1636)-2,1)="2","Necklace",IF(MID(E1636,LEN(E1636)-2,1)="3","Bracelet",IF(MID(E1636,LEN(E1636)-2,1)="4","Ring",IF(MID(E1636,LEN(E1636)-2,1)="5","Anklet","")))))</x:f>
        <x:v>Earring</x:v>
      </x:c>
      <x:c r="G1636" s="284">
        <x:v>1</x:v>
      </x:c>
      <x:c r="H1636" s="495" t="s">
        <x:v>10339</x:v>
      </x:c>
    </x:row>
    <x:row r="1637" spans="3:8">
      <x:c r="C1637" s="443" t="s">
        <x:v>11914</x:v>
      </x:c>
      <x:c r="D1637" s="276" t="s">
        <x:v>6487</x:v>
      </x:c>
      <x:c r="E1637" s="280" t="s">
        <x:v>11914</x:v>
      </x:c>
      <x:c r="F1637" s="281" t="str">
        <x:f>IF(MID(E1637,LEN(E1637)-2,1)="1","Earring",IF(MID(E1637,LEN(E1637)-2,1)="2","Necklace",IF(MID(E1637,LEN(E1637)-2,1)="3","Bracelet",IF(MID(E1637,LEN(E1637)-2,1)="4","Ring",IF(MID(E1637,LEN(E1637)-2,1)="5","Anklet","")))))</x:f>
        <x:v>Necklace</x:v>
      </x:c>
      <x:c r="G1637" s="281">
        <x:v>2</x:v>
      </x:c>
      <x:c r="H1637" s="495" t="s">
        <x:v>6487</x:v>
      </x:c>
    </x:row>
    <x:row r="1638" spans="3:8">
      <x:c r="C1638" s="443" t="s">
        <x:v>11731</x:v>
      </x:c>
      <x:c r="D1638" s="276" t="s">
        <x:v>10339</x:v>
      </x:c>
      <x:c r="E1638" s="280" t="s">
        <x:v>11731</x:v>
      </x:c>
      <x:c r="F1638" s="281" t="s">
        <x:v>4007</x:v>
      </x:c>
      <x:c r="G1638" s="281">
        <x:v>2</x:v>
      </x:c>
      <x:c r="H1638" s="495" t="s">
        <x:v>10339</x:v>
      </x:c>
    </x:row>
    <x:row r="1639" spans="3:8">
      <x:c r="C1639" s="443" t="s">
        <x:v>11591</x:v>
      </x:c>
      <x:c r="D1639" s="276" t="s">
        <x:v>6487</x:v>
      </x:c>
      <x:c r="E1639" s="280" t="s">
        <x:v>11591</x:v>
      </x:c>
      <x:c r="F1639" s="281" t="s">
        <x:v>4007</x:v>
      </x:c>
      <x:c r="G1639" s="281">
        <x:v>1</x:v>
      </x:c>
      <x:c r="H1639" s="495" t="s">
        <x:v>6487</x:v>
      </x:c>
    </x:row>
    <x:row r="1640" spans="3:8">
      <x:c r="C1640" s="443" t="s">
        <x:v>2504</x:v>
      </x:c>
      <x:c r="D1640" s="276" t="s">
        <x:v>6487</x:v>
      </x:c>
      <x:c r="E1640" s="304" t="s">
        <x:v>2504</x:v>
      </x:c>
      <x:c r="F1640" s="305" t="s">
        <x:v>7479</x:v>
      </x:c>
      <x:c r="G1640" s="305">
        <x:v>1</x:v>
      </x:c>
      <x:c r="H1640" s="495" t="s">
        <x:v>6487</x:v>
      </x:c>
    </x:row>
    <x:row r="1641" spans="1:9" s="63" customFormat="1">
      <x:c r="A1641" s="276"/>
      <x:c r="B1641" s="276"/>
      <x:c r="C1641" s="443"/>
      <x:c r="D1641" s="276"/>
      <x:c r="E1641" s="283" t="s">
        <x:v>9224</x:v>
      </x:c>
      <x:c r="F1641" s="284" t="str">
        <x:f>IF(MID(E1641,LEN(E1641)-2,1)="1","Earring",IF(MID(E1641,LEN(E1641)-2,1)="2","Necklace",IF(MID(E1641,LEN(E1641)-2,1)="3","Bracelet",IF(MID(E1641,LEN(E1641)-2,1)="4","Ring",IF(MID(E1641,LEN(E1641)-2,1)="5","Anklet","")))))</x:f>
        <x:v>Necklace</x:v>
      </x:c>
      <x:c r="G1641" s="284">
        <x:v>1</x:v>
      </x:c>
      <x:c r="H1641" s="495" t="s">
        <x:v>6487</x:v>
      </x:c>
      <x:c r="I1641" s="63" t="s">
        <x:v>11799</x:v>
      </x:c>
    </x:row>
    <x:row r="1642" spans="1:8">
      <x:c r="A1642" s="444">
        <x:v>46095</x:v>
      </x:c>
      <x:c r="B1642" s="276" t="s">
        <x:v>10312</x:v>
      </x:c>
      <x:c r="C1642" s="443" t="s">
        <x:v>9191</x:v>
      </x:c>
      <x:c r="D1642" s="276" t="s">
        <x:v>10339</x:v>
      </x:c>
      <x:c r="E1642" s="283" t="s">
        <x:v>9191</x:v>
      </x:c>
      <x:c r="F1642" s="284" t="str">
        <x:f>IF(MID(E1642,LEN(E1642)-2,1)="1","Earring",IF(MID(E1642,LEN(E1642)-2,1)="2","Necklace",IF(MID(E1642,LEN(E1642)-2,1)="3","Bracelet",IF(MID(E1642,LEN(E1642)-2,1)="4","Ring",IF(MID(E1642,LEN(E1642)-2,1)="5","Anklet","")))))</x:f>
        <x:v>Earring</x:v>
      </x:c>
      <x:c r="G1642" s="284">
        <x:v>2</x:v>
      </x:c>
      <x:c r="H1642" s="495" t="s">
        <x:v>10339</x:v>
      </x:c>
    </x:row>
    <x:row r="1643" spans="3:8">
      <x:c r="C1643" s="443" t="s">
        <x:v>9064</x:v>
      </x:c>
      <x:c r="D1643" s="276" t="s">
        <x:v>6487</x:v>
      </x:c>
      <x:c r="E1643" s="280" t="s">
        <x:v>9064</x:v>
      </x:c>
      <x:c r="F1643" s="281" t="s">
        <x:v>9210</x:v>
      </x:c>
      <x:c r="G1643" s="281">
        <x:v>1</x:v>
      </x:c>
      <x:c r="H1643" s="495" t="s">
        <x:v>6487</x:v>
      </x:c>
    </x:row>
    <x:row r="1644" spans="3:8">
      <x:c r="C1644" s="443" t="s">
        <x:v>11660</x:v>
      </x:c>
      <x:c r="D1644" s="276" t="s">
        <x:v>6487</x:v>
      </x:c>
      <x:c r="E1644" s="280" t="s">
        <x:v>11660</x:v>
      </x:c>
      <x:c r="F1644" s="281" t="s">
        <x:v>4007</x:v>
      </x:c>
      <x:c r="G1644" s="281">
        <x:v>1</x:v>
      </x:c>
      <x:c r="H1644" s="495" t="s">
        <x:v>6487</x:v>
      </x:c>
    </x:row>
    <x:row r="1645" spans="3:8">
      <x:c r="C1645" s="443" t="s">
        <x:v>7834</x:v>
      </x:c>
      <x:c r="D1645" s="276" t="s">
        <x:v>10339</x:v>
      </x:c>
      <x:c r="E1645" s="283" t="s">
        <x:v>7834</x:v>
      </x:c>
      <x:c r="F1645" s="284" t="str">
        <x:f>IF(MID(E1645,LEN(E1645)-2,1)="1","Earring",IF(MID(E1645,LEN(E1645)-2,1)="2","Necklace",IF(MID(E1645,LEN(E1645)-2,1)="3","Bracelet",IF(MID(E1645,LEN(E1645)-2,1)="4","Ring",IF(MID(E1645,LEN(E1645)-2,1)="5","Anklet","")))))</x:f>
        <x:v>Earring</x:v>
      </x:c>
      <x:c r="G1645" s="284">
        <x:v>1</x:v>
      </x:c>
      <x:c r="H1645" s="495" t="s">
        <x:v>10339</x:v>
      </x:c>
    </x:row>
    <x:row r="1646" spans="3:8">
      <x:c r="C1646" s="443" t="s">
        <x:v>9184</x:v>
      </x:c>
      <x:c r="D1646" s="276" t="s">
        <x:v>10339</x:v>
      </x:c>
      <x:c r="E1646" s="283" t="s">
        <x:v>9184</x:v>
      </x:c>
      <x:c r="F1646" s="284" t="str">
        <x:f>IF(MID(E1646,LEN(E1646)-2,1)="1","Earring",IF(MID(E1646,LEN(E1646)-2,1)="2","Necklace",IF(MID(E1646,LEN(E1646)-2,1)="3","Bracelet",IF(MID(E1646,LEN(E1646)-2,1)="4","Ring",IF(MID(E1646,LEN(E1646)-2,1)="5","Anklet","")))))</x:f>
        <x:v>Anklet</x:v>
      </x:c>
      <x:c r="G1646" s="284">
        <x:v>1</x:v>
      </x:c>
      <x:c r="H1646" s="495" t="s">
        <x:v>10339</x:v>
      </x:c>
    </x:row>
    <x:row r="1647" spans="3:8">
      <x:c r="C1647" s="443" t="s">
        <x:v>11591</x:v>
      </x:c>
      <x:c r="D1647" s="276" t="s">
        <x:v>10339</x:v>
      </x:c>
      <x:c r="E1647" s="280" t="s">
        <x:v>11591</x:v>
      </x:c>
      <x:c r="F1647" s="281" t="s">
        <x:v>4007</x:v>
      </x:c>
      <x:c r="G1647" s="281">
        <x:v>1</x:v>
      </x:c>
      <x:c r="H1647" s="495" t="s">
        <x:v>6487</x:v>
      </x:c>
    </x:row>
    <x:row r="1648" spans="3:8">
      <x:c r="C1648" s="443" t="s">
        <x:v>11253</x:v>
      </x:c>
      <x:c r="D1648" s="276" t="s">
        <x:v>10339</x:v>
      </x:c>
      <x:c r="E1648" s="283" t="s">
        <x:v>11253</x:v>
      </x:c>
      <x:c r="F1648" s="284" t="s">
        <x:v>4007</x:v>
      </x:c>
      <x:c r="G1648" s="284">
        <x:v>1</x:v>
      </x:c>
      <x:c r="H1648" s="495" t="s">
        <x:v>10339</x:v>
      </x:c>
    </x:row>
    <x:row r="1649" spans="3:8">
      <x:c r="C1649" s="443" t="s">
        <x:v>2269</x:v>
      </x:c>
      <x:c r="D1649" s="276" t="s">
        <x:v>10339</x:v>
      </x:c>
      <x:c r="E1649" s="280" t="s">
        <x:v>2269</x:v>
      </x:c>
      <x:c r="F1649" s="281" t="str">
        <x:f>IF(MID(E1649,LEN(E1649)-2,1)="1","Earring",IF(MID(E1649,LEN(E1649)-2,1)="2","Necklace",IF(MID(E1649,LEN(E1649)-2,1)="3","Bracelet",IF(MID(E1649,LEN(E1649)-2,1)="4","Ring",IF(MID(E1649,LEN(E1649)-2,1)="5","Anklet","")))))</x:f>
        <x:v>Necklace</x:v>
      </x:c>
      <x:c r="G1649" s="281">
        <x:v>1</x:v>
      </x:c>
      <x:c r="H1649" s="495" t="s">
        <x:v>10339</x:v>
      </x:c>
    </x:row>
    <x:row r="1650" spans="3:8">
      <x:c r="C1650" s="443" t="s">
        <x:v>2309</x:v>
      </x:c>
      <x:c r="D1650" s="276" t="s">
        <x:v>10339</x:v>
      </x:c>
      <x:c r="E1650" s="280" t="s">
        <x:v>2309</x:v>
      </x:c>
      <x:c r="F1650" s="281" t="str">
        <x:f>IF(MID(E1650,LEN(E1650)-2,1)="1","Earring",IF(MID(E1650,LEN(E1650)-2,1)="2","Necklace",IF(MID(E1650,LEN(E1650)-2,1)="3","Bracelet",IF(MID(E1650,LEN(E1650)-2,1)="4","Ring",IF(MID(E1650,LEN(E1650)-2,1)="5","Anklet","")))))</x:f>
        <x:v>Necklace</x:v>
      </x:c>
      <x:c r="G1650" s="281">
        <x:v>1</x:v>
      </x:c>
      <x:c r="H1650" s="495" t="s">
        <x:v>6487</x:v>
      </x:c>
    </x:row>
    <x:row r="1651" spans="3:8">
      <x:c r="C1651" s="443" t="s">
        <x:v>7787</x:v>
      </x:c>
      <x:c r="D1651" s="276" t="s">
        <x:v>6487</x:v>
      </x:c>
      <x:c r="E1651" s="304" t="s">
        <x:v>7787</x:v>
      </x:c>
      <x:c r="F1651" s="305" t="str">
        <x:f>IF(MID(E1651,LEN(E1651)-2,1)="1","Earring",IF(MID(E1651,LEN(E1651)-2,1)="2","Necklace",IF(MID(E1651,LEN(E1651)-2,1)="3","Bracelet",IF(MID(E1651,LEN(E1651)-2,1)="4","Ring",IF(MID(E1651,LEN(E1651)-2,1)="5","Anklet","")))))</x:f>
        <x:v>Earring</x:v>
      </x:c>
      <x:c r="G1651" s="305">
        <x:v>1</x:v>
      </x:c>
      <x:c r="H1651" s="495" t="s">
        <x:v>6487</x:v>
      </x:c>
    </x:row>
    <x:row r="1652" spans="3:8">
      <x:c r="C1652" s="443" t="s">
        <x:v>6129</x:v>
      </x:c>
      <x:c r="D1652" s="276" t="s">
        <x:v>6487</x:v>
      </x:c>
      <x:c r="E1652" s="283" t="s">
        <x:v>6129</x:v>
      </x:c>
      <x:c r="F1652" s="284" t="str">
        <x:f>IF(MID(E1652,LEN(E1652)-2,1)="1","Earring",IF(MID(E1652,LEN(E1652)-2,1)="2","Necklace",IF(MID(E1652,LEN(E1652)-2,1)="3","Bracelet",IF(MID(E1652,LEN(E1652)-2,1)="4","Ring",IF(MID(E1652,LEN(E1652)-2,1)="5","Anklet","")))))</x:f>
        <x:v>Earring</x:v>
      </x:c>
      <x:c r="G1652" s="284">
        <x:v>1</x:v>
      </x:c>
      <x:c r="H1652" s="495" t="s">
        <x:v>6487</x:v>
      </x:c>
    </x:row>
    <x:row r="1653" spans="3:8">
      <x:c r="C1653" s="443" t="s">
        <x:v>11202</x:v>
      </x:c>
      <x:c r="D1653" s="276" t="s">
        <x:v>6487</x:v>
      </x:c>
      <x:c r="E1653" s="283" t="s">
        <x:v>11202</x:v>
      </x:c>
      <x:c r="F1653" s="284" t="str">
        <x:f>IF(MID(E1653,LEN(E1653)-2,1)="1","Earring",IF(MID(E1653,LEN(E1653)-2,1)="2","Necklace",IF(MID(E1653,LEN(E1653)-2,1)="3","Bracelet",IF(MID(E1653,LEN(E1653)-2,1)="4","Ring",IF(MID(E1653,LEN(E1653)-2,1)="5","Anklet","")))))</x:f>
        <x:v>Earring</x:v>
      </x:c>
      <x:c r="G1653" s="284">
        <x:v>1</x:v>
      </x:c>
      <x:c r="H1653" s="495" t="s">
        <x:v>6487</x:v>
      </x:c>
    </x:row>
    <x:row r="1654" spans="3:8">
      <x:c r="C1654" s="443" t="s">
        <x:v>9068</x:v>
      </x:c>
      <x:c r="D1654" s="276" t="s">
        <x:v>10339</x:v>
      </x:c>
      <x:c r="E1654" s="283" t="s">
        <x:v>9068</x:v>
      </x:c>
      <x:c r="F1654" s="284" t="str">
        <x:f>IF(MID(E1654,LEN(E1654)-2,1)="1","Earring",IF(MID(E1654,LEN(E1654)-2,1)="2","Necklace",IF(MID(E1654,LEN(E1654)-2,1)="3","Bracelet",IF(MID(E1654,LEN(E1654)-2,1)="4","Ring",IF(MID(E1654,LEN(E1654)-2,1)="5","Anklet","")))))</x:f>
        <x:v>Earring</x:v>
      </x:c>
      <x:c r="G1654" s="284">
        <x:v>1</x:v>
      </x:c>
      <x:c r="H1654" s="495" t="s">
        <x:v>10339</x:v>
      </x:c>
    </x:row>
    <x:row r="1655" spans="3:8">
      <x:c r="C1655" s="443" t="s">
        <x:v>6206</x:v>
      </x:c>
      <x:c r="D1655" s="276" t="s">
        <x:v>10339</x:v>
      </x:c>
      <x:c r="E1655" s="283" t="s">
        <x:v>6206</x:v>
      </x:c>
      <x:c r="F1655" s="284" t="str">
        <x:f>IF(MID(E1655,LEN(E1655)-2,1)="1","Earring",IF(MID(E1655,LEN(E1655)-2,1)="2","Necklace",IF(MID(E1655,LEN(E1655)-2,1)="3","Bracelet",IF(MID(E1655,LEN(E1655)-2,1)="4","Ring",IF(MID(E1655,LEN(E1655)-2,1)="5","Anklet","")))))</x:f>
        <x:v>Ring</x:v>
      </x:c>
      <x:c r="G1655" s="284">
        <x:v>1</x:v>
      </x:c>
      <x:c r="H1655" s="495" t="s">
        <x:v>10339</x:v>
      </x:c>
    </x:row>
    <x:row r="1656" spans="3:8">
      <x:c r="C1656" s="443" t="s">
        <x:v>6024</x:v>
      </x:c>
      <x:c r="D1656" s="276" t="s">
        <x:v>6487</x:v>
      </x:c>
      <x:c r="E1656" s="280" t="s">
        <x:v>6024</x:v>
      </x:c>
      <x:c r="F1656" s="281" t="str">
        <x:f>IF(MID(E1656,LEN(E1656)-2,1)="1","Earring",IF(MID(E1656,LEN(E1656)-2,1)="2","Necklace",IF(MID(E1656,LEN(E1656)-2,1)="3","Bracelet",IF(MID(E1656,LEN(E1656)-2,1)="4","Ring",IF(MID(E1656,LEN(E1656)-2,1)="5","Anklet","")))))</x:f>
        <x:v>Bracelet</x:v>
      </x:c>
      <x:c r="G1656" s="281">
        <x:v>1</x:v>
      </x:c>
      <x:c r="H1656" s="495" t="s">
        <x:v>6487</x:v>
      </x:c>
    </x:row>
    <x:row r="1657" spans="3:8">
      <x:c r="C1657" s="443" t="s">
        <x:v>7955</x:v>
      </x:c>
      <x:c r="D1657" s="276" t="s">
        <x:v>10339</x:v>
      </x:c>
      <x:c r="E1657" s="283" t="s">
        <x:v>7955</x:v>
      </x:c>
      <x:c r="F1657" s="284" t="str">
        <x:f>IF(MID(E1657,LEN(E1657)-2,1)="1","Earring",IF(MID(E1657,LEN(E1657)-2,1)="2","Necklace",IF(MID(E1657,LEN(E1657)-2,1)="3","Bracelet",IF(MID(E1657,LEN(E1657)-2,1)="4","Ring",IF(MID(E1657,LEN(E1657)-2,1)="5","Anklet","")))))</x:f>
        <x:v>Earring</x:v>
      </x:c>
      <x:c r="G1657" s="284">
        <x:v>1</x:v>
      </x:c>
      <x:c r="H1657" s="495" t="s">
        <x:v>10339</x:v>
      </x:c>
    </x:row>
    <x:row r="1658" spans="3:8">
      <x:c r="C1658" s="443" t="s">
        <x:v>5973</x:v>
      </x:c>
      <x:c r="D1658" s="276" t="s">
        <x:v>10339</x:v>
      </x:c>
      <x:c r="E1658" s="283" t="s">
        <x:v>5973</x:v>
      </x:c>
      <x:c r="F1658" s="284" t="str">
        <x:f>IF(MID(E1658,LEN(E1658)-2,1)="1","Earring",IF(MID(E1658,LEN(E1658)-2,1)="2","Necklace",IF(MID(E1658,LEN(E1658)-2,1)="3","Bracelet",IF(MID(E1658,LEN(E1658)-2,1)="4","Ring",IF(MID(E1658,LEN(E1658)-2,1)="5","Anklet","")))))</x:f>
        <x:v>Bracelet</x:v>
      </x:c>
      <x:c r="G1658" s="284">
        <x:v>1</x:v>
      </x:c>
      <x:c r="H1658" s="495" t="s">
        <x:v>10339</x:v>
      </x:c>
    </x:row>
    <x:row r="1659" spans="3:8">
      <x:c r="C1659" s="443" t="s">
        <x:v>2132</x:v>
      </x:c>
      <x:c r="D1659" s="276" t="s">
        <x:v>10339</x:v>
      </x:c>
      <x:c r="E1659" s="283" t="s">
        <x:v>2132</x:v>
      </x:c>
      <x:c r="F1659" s="284" t="str">
        <x:f>IF(MID(E1659,LEN(E1659)-2,1)="1","Earring",IF(MID(E1659,LEN(E1659)-2,1)="2","Necklace",IF(MID(E1659,LEN(E1659)-2,1)="3","Bracelet",IF(MID(E1659,LEN(E1659)-2,1)="4","Ring",IF(MID(E1659,LEN(E1659)-2,1)="5","Anklet","")))))</x:f>
        <x:v>Necklace</x:v>
      </x:c>
      <x:c r="G1659" s="284">
        <x:v>1</x:v>
      </x:c>
      <x:c r="H1659" s="495" t="s">
        <x:v>10339</x:v>
      </x:c>
    </x:row>
    <x:row r="1660" spans="3:8">
      <x:c r="C1660" s="443" t="s">
        <x:v>5905</x:v>
      </x:c>
      <x:c r="D1660" s="276" t="s">
        <x:v>10339</x:v>
      </x:c>
      <x:c r="E1660" s="283" t="s">
        <x:v>5905</x:v>
      </x:c>
      <x:c r="F1660" s="284" t="str">
        <x:f>IF(MID(E1660,LEN(E1660)-2,1)="1","Earring",IF(MID(E1660,LEN(E1660)-2,1)="2","Necklace",IF(MID(E1660,LEN(E1660)-2,1)="3","Bracelet",IF(MID(E1660,LEN(E1660)-2,1)="4","Ring",IF(MID(E1660,LEN(E1660)-2,1)="5","Anklet","")))))</x:f>
        <x:v>Bracelet</x:v>
      </x:c>
      <x:c r="G1660" s="284">
        <x:v>1</x:v>
      </x:c>
      <x:c r="H1660" s="495" t="s">
        <x:v>10339</x:v>
      </x:c>
    </x:row>
    <x:row r="1661" spans="3:8">
      <x:c r="C1661" s="443" t="s">
        <x:v>11808</x:v>
      </x:c>
      <x:c r="D1661" s="276" t="s">
        <x:v>10339</x:v>
      </x:c>
      <x:c r="E1661" s="280" t="s">
        <x:v>11808</x:v>
      </x:c>
      <x:c r="F1661" s="281" t="str">
        <x:f>IF(MID(E1661,LEN(E1661)-2,1)="1","Earring",IF(MID(E1661,LEN(E1661)-2,1)="2","Necklace",IF(MID(E1661,LEN(E1661)-2,1)="3","Bracelet",IF(MID(E1661,LEN(E1661)-2,1)="4","Ring",IF(MID(E1661,LEN(E1661)-2,1)="5","Anklet","")))))</x:f>
        <x:v>Earring</x:v>
      </x:c>
      <x:c r="G1661" s="281">
        <x:v>1</x:v>
      </x:c>
      <x:c r="H1661" s="495" t="s">
        <x:v>10339</x:v>
      </x:c>
    </x:row>
    <x:row r="1662" spans="3:8">
      <x:c r="C1662" s="443" t="s">
        <x:v>9121</x:v>
      </x:c>
      <x:c r="D1662" s="276" t="s">
        <x:v>10339</x:v>
      </x:c>
      <x:c r="E1662" s="283" t="s">
        <x:v>9121</x:v>
      </x:c>
      <x:c r="F1662" s="284" t="str">
        <x:f>IF(MID(E1662,LEN(E1662)-2,1)="1","Earring",IF(MID(E1662,LEN(E1662)-2,1)="2","Necklace",IF(MID(E1662,LEN(E1662)-2,1)="3","Bracelet",IF(MID(E1662,LEN(E1662)-2,1)="4","Ring",IF(MID(E1662,LEN(E1662)-2,1)="5","Anklet","")))))</x:f>
        <x:v>Necklace</x:v>
      </x:c>
      <x:c r="G1662" s="284">
        <x:v>1</x:v>
      </x:c>
      <x:c r="H1662" s="495" t="s">
        <x:v>10339</x:v>
      </x:c>
    </x:row>
    <x:row r="1663" spans="3:8">
      <x:c r="C1663" s="443" t="s">
        <x:v>11726</x:v>
      </x:c>
      <x:c r="D1663" s="276" t="s">
        <x:v>6487</x:v>
      </x:c>
      <x:c r="E1663" s="283" t="s">
        <x:v>11726</x:v>
      </x:c>
      <x:c r="F1663" s="284" t="str">
        <x:f>IF(MID(E1663,LEN(E1663)-2,1)="1","Earring",IF(MID(E1663,LEN(E1663)-2,1)="2","Necklace",IF(MID(E1663,LEN(E1663)-2,1)="3","Bracelet",IF(MID(E1663,LEN(E1663)-2,1)="4","Ring",IF(MID(E1663,LEN(E1663)-2,1)="5","Anklet","")))))</x:f>
        <x:v>Necklace</x:v>
      </x:c>
      <x:c r="G1663" s="284">
        <x:v>1</x:v>
      </x:c>
      <x:c r="H1663" s="495" t="s">
        <x:v>6487</x:v>
      </x:c>
    </x:row>
    <x:row r="1664" spans="1:8">
      <x:c r="A1664" s="444">
        <x:v>46096</x:v>
      </x:c>
      <x:c r="B1664" s="276" t="s">
        <x:v>10367</x:v>
      </x:c>
      <x:c r="C1664" s="443" t="s">
        <x:v>12670</x:v>
      </x:c>
      <x:c r="D1664" s="276" t="s">
        <x:v>6487</x:v>
      </x:c>
      <x:c r="E1664" s="280" t="s">
        <x:v>12670</x:v>
      </x:c>
      <x:c r="F1664" s="281" t="str">
        <x:f>IF(MID(E1664,LEN(E1664)-2,1)="1","Earring",IF(MID(E1664,LEN(E1664)-2,1)="2","Necklace",IF(MID(E1664,LEN(E1664)-2,1)="3","Bracelet",IF(MID(E1664,LEN(E1664)-2,1)="4","Ring",IF(MID(E1664,LEN(E1664)-2,1)="5","Anklet","")))))</x:f>
        <x:v>Earring</x:v>
      </x:c>
      <x:c r="G1664" s="281">
        <x:v>1</x:v>
      </x:c>
      <x:c r="H1664" s="495" t="s">
        <x:v>6487</x:v>
      </x:c>
    </x:row>
    <x:row r="1665" spans="3:8">
      <x:c r="C1665" s="443" t="s">
        <x:v>8962</x:v>
      </x:c>
      <x:c r="D1665" s="276" t="s">
        <x:v>10339</x:v>
      </x:c>
      <x:c r="E1665" s="493" t="s">
        <x:v>8962</x:v>
      </x:c>
      <x:c r="F1665" s="494" t="str">
        <x:f>IF(MID(E1665,LEN(E1665)-2,1)="1","Earring",IF(MID(E1665,LEN(E1665)-2,1)="2","Necklace",IF(MID(E1665,LEN(E1665)-2,1)="3","Bracelet",IF(MID(E1665,LEN(E1665)-2,1)="4","Ring",IF(MID(E1665,LEN(E1665)-2,1)="5","Anklet","")))))</x:f>
        <x:v>Earring</x:v>
      </x:c>
      <x:c r="G1665" s="494">
        <x:v>1</x:v>
      </x:c>
      <x:c r="H1665" s="495" t="s">
        <x:v>10339</x:v>
      </x:c>
    </x:row>
    <x:row r="1666" spans="3:8">
      <x:c r="C1666" s="443" t="s">
        <x:v>1975</x:v>
      </x:c>
      <x:c r="D1666" s="276" t="s">
        <x:v>10339</x:v>
      </x:c>
      <x:c r="E1666" s="493" t="s">
        <x:v>1975</x:v>
      </x:c>
      <x:c r="F1666" s="494" t="str">
        <x:f>IF(MID(E1666,LEN(E1666)-2,1)="1","Earring",IF(MID(E1666,LEN(E1666)-2,1)="2","Necklace",IF(MID(E1666,LEN(E1666)-2,1)="3","Bracelet",IF(MID(E1666,LEN(E1666)-2,1)="4","Ring",IF(MID(E1666,LEN(E1666)-2,1)="5","Anklet","")))))</x:f>
        <x:v>Earring</x:v>
      </x:c>
      <x:c r="G1666" s="494">
        <x:v>1</x:v>
      </x:c>
      <x:c r="H1666" s="495" t="s">
        <x:v>10339</x:v>
      </x:c>
    </x:row>
    <x:row r="1667" spans="3:8">
      <x:c r="C1667" s="443" t="s">
        <x:v>11932</x:v>
      </x:c>
      <x:c r="D1667" s="276" t="s">
        <x:v>10339</x:v>
      </x:c>
      <x:c r="E1667" s="493" t="s">
        <x:v>11932</x:v>
      </x:c>
      <x:c r="F1667" s="494" t="str">
        <x:f>IF(MID(E1667,LEN(E1667)-2,1)="1","Earring",IF(MID(E1667,LEN(E1667)-2,1)="2","Necklace",IF(MID(E1667,LEN(E1667)-2,1)="3","Bracelet",IF(MID(E1667,LEN(E1667)-2,1)="4","Ring",IF(MID(E1667,LEN(E1667)-2,1)="5","Anklet","")))))</x:f>
        <x:v>Bracelet</x:v>
      </x:c>
      <x:c r="G1667" s="494">
        <x:v>1</x:v>
      </x:c>
      <x:c r="H1667" s="495" t="s">
        <x:v>10339</x:v>
      </x:c>
    </x:row>
    <x:row r="1668" spans="3:8">
      <x:c r="C1668" s="443" t="s">
        <x:v>6062</x:v>
      </x:c>
      <x:c r="D1668" s="276" t="s">
        <x:v>6487</x:v>
      </x:c>
      <x:c r="E1668" s="493" t="s">
        <x:v>6062</x:v>
      </x:c>
      <x:c r="F1668" s="494" t="str">
        <x:f>IF(MID(E1668,LEN(E1668)-2,1)="1","Earring",IF(MID(E1668,LEN(E1668)-2,1)="2","Necklace",IF(MID(E1668,LEN(E1668)-2,1)="3","Bracelet",IF(MID(E1668,LEN(E1668)-2,1)="4","Ring",IF(MID(E1668,LEN(E1668)-2,1)="5","Anklet","")))))</x:f>
        <x:v>Bracelet</x:v>
      </x:c>
      <x:c r="G1668" s="494">
        <x:v>1</x:v>
      </x:c>
      <x:c r="H1668" s="495" t="s">
        <x:v>6487</x:v>
      </x:c>
    </x:row>
    <x:row r="1669" spans="3:8">
      <x:c r="C1669" s="443" t="s">
        <x:v>7684</x:v>
      </x:c>
      <x:c r="D1669" s="276" t="s">
        <x:v>10339</x:v>
      </x:c>
      <x:c r="E1669" s="493" t="s">
        <x:v>7684</x:v>
      </x:c>
      <x:c r="F1669" s="494" t="str">
        <x:f>IF(MID(E1669,LEN(E1669)-2,1)="1","Earring",IF(MID(E1669,LEN(E1669)-2,1)="2","Necklace",IF(MID(E1669,LEN(E1669)-2,1)="3","Bracelet",IF(MID(E1669,LEN(E1669)-2,1)="4","Ring",IF(MID(E1669,LEN(E1669)-2,1)="5","Anklet","")))))</x:f>
        <x:v>Necklace</x:v>
      </x:c>
      <x:c r="G1669" s="494">
        <x:v>1</x:v>
      </x:c>
      <x:c r="H1669" s="495" t="s">
        <x:v>10339</x:v>
      </x:c>
    </x:row>
    <x:row r="1670" spans="3:8">
      <x:c r="C1670" s="443" t="s">
        <x:v>8967</x:v>
      </x:c>
      <x:c r="D1670" s="276" t="s">
        <x:v>10339</x:v>
      </x:c>
      <x:c r="E1670" s="493" t="s">
        <x:v>8967</x:v>
      </x:c>
      <x:c r="F1670" s="494" t="str">
        <x:f>IF(MID(E1670,LEN(E1670)-2,1)="1","Earring",IF(MID(E1670,LEN(E1670)-2,1)="2","Necklace",IF(MID(E1670,LEN(E1670)-2,1)="3","Bracelet",IF(MID(E1670,LEN(E1670)-2,1)="4","Ring",IF(MID(E1670,LEN(E1670)-2,1)="5","Anklet","")))))</x:f>
        <x:v>Earring</x:v>
      </x:c>
      <x:c r="G1670" s="494">
        <x:v>1</x:v>
      </x:c>
      <x:c r="H1670" s="495" t="s">
        <x:v>10339</x:v>
      </x:c>
    </x:row>
    <x:row r="1671" spans="3:8">
      <x:c r="C1671" s="443" t="s">
        <x:v>6047</x:v>
      </x:c>
      <x:c r="D1671" s="276" t="s">
        <x:v>10339</x:v>
      </x:c>
      <x:c r="E1671" s="493" t="s">
        <x:v>6047</x:v>
      </x:c>
      <x:c r="F1671" s="494" t="str">
        <x:f>IF(MID(E1671,LEN(E1671)-2,1)="1","Earring",IF(MID(E1671,LEN(E1671)-2,1)="2","Necklace",IF(MID(E1671,LEN(E1671)-2,1)="3","Bracelet",IF(MID(E1671,LEN(E1671)-2,1)="4","Ring",IF(MID(E1671,LEN(E1671)-2,1)="5","Anklet","")))))</x:f>
        <x:v>Bracelet</x:v>
      </x:c>
      <x:c r="G1671" s="494">
        <x:v>1</x:v>
      </x:c>
      <x:c r="H1671" s="495" t="s">
        <x:v>10339</x:v>
      </x:c>
    </x:row>
    <x:row r="1672" spans="3:8">
      <x:c r="C1672" s="443" t="s">
        <x:v>8554</x:v>
      </x:c>
      <x:c r="D1672" s="276" t="s">
        <x:v>6487</x:v>
      </x:c>
      <x:c r="E1672" s="493" t="s">
        <x:v>8554</x:v>
      </x:c>
      <x:c r="F1672" s="494" t="str">
        <x:f>IF(MID(E1672,LEN(E1672)-2,1)="1","Earring",IF(MID(E1672,LEN(E1672)-2,1)="2","Necklace",IF(MID(E1672,LEN(E1672)-2,1)="3","Bracelet",IF(MID(E1672,LEN(E1672)-2,1)="4","Ring",IF(MID(E1672,LEN(E1672)-2,1)="5","Anklet","")))))</x:f>
        <x:v>Earring</x:v>
      </x:c>
      <x:c r="G1672" s="494">
        <x:v>1</x:v>
      </x:c>
      <x:c r="H1672" s="495" t="s">
        <x:v>6487</x:v>
      </x:c>
    </x:row>
    <x:row r="1673" spans="3:8">
      <x:c r="C1673" s="443" t="s">
        <x:v>2691</x:v>
      </x:c>
      <x:c r="D1673" s="276" t="s">
        <x:v>6487</x:v>
      </x:c>
      <x:c r="E1673" s="283" t="s">
        <x:v>2691</x:v>
      </x:c>
      <x:c r="F1673" s="284" t="str">
        <x:f>IF(MID(E1673,LEN(E1673)-2,1)="1","Earring",IF(MID(E1673,LEN(E1673)-2,1)="2","Necklace",IF(MID(E1673,LEN(E1673)-2,1)="3","Bracelet",IF(MID(E1673,LEN(E1673)-2,1)="4","Ring",IF(MID(E1673,LEN(E1673)-2,1)="5","Anklet","")))))</x:f>
        <x:v>Earring</x:v>
      </x:c>
      <x:c r="G1673" s="284">
        <x:v>1</x:v>
      </x:c>
      <x:c r="H1673" s="495" t="s">
        <x:v>6487</x:v>
      </x:c>
    </x:row>
    <x:row r="1674" spans="3:8">
      <x:c r="C1674" s="443" t="s">
        <x:v>11660</x:v>
      </x:c>
      <x:c r="D1674" s="276" t="s">
        <x:v>10339</x:v>
      </x:c>
      <x:c r="E1674" s="280" t="s">
        <x:v>11660</x:v>
      </x:c>
      <x:c r="F1674" s="281" t="s">
        <x:v>4007</x:v>
      </x:c>
      <x:c r="G1674" s="281">
        <x:v>1</x:v>
      </x:c>
      <x:c r="H1674" s="495" t="s">
        <x:v>10339</x:v>
      </x:c>
    </x:row>
    <x:row r="1675" spans="3:8">
      <x:c r="C1675" s="443" t="s">
        <x:v>8381</x:v>
      </x:c>
      <x:c r="D1675" s="276" t="s">
        <x:v>10339</x:v>
      </x:c>
      <x:c r="E1675" s="493" t="s">
        <x:v>8381</x:v>
      </x:c>
      <x:c r="F1675" s="494" t="str">
        <x:f>IF(MID(E1675,LEN(E1675)-2,1)="1","Earring",IF(MID(E1675,LEN(E1675)-2,1)="2","Necklace",IF(MID(E1675,LEN(E1675)-2,1)="3","Bracelet",IF(MID(E1675,LEN(E1675)-2,1)="4","Ring",IF(MID(E1675,LEN(E1675)-2,1)="5","Anklet","")))))</x:f>
        <x:v>Earring</x:v>
      </x:c>
      <x:c r="G1675" s="494">
        <x:v>1</x:v>
      </x:c>
      <x:c r="H1675" s="495" t="s">
        <x:v>10339</x:v>
      </x:c>
    </x:row>
    <x:row r="1676" spans="3:8">
      <x:c r="C1676" s="443" t="s">
        <x:v>9175</x:v>
      </x:c>
      <x:c r="D1676" s="276" t="s">
        <x:v>6487</x:v>
      </x:c>
      <x:c r="E1676" s="493" t="s">
        <x:v>9175</x:v>
      </x:c>
      <x:c r="F1676" s="494" t="str">
        <x:f>IF(MID(E1676,LEN(E1676)-2,1)="1","Earring",IF(MID(E1676,LEN(E1676)-2,1)="2","Necklace",IF(MID(E1676,LEN(E1676)-2,1)="3","Bracelet",IF(MID(E1676,LEN(E1676)-2,1)="4","Ring",IF(MID(E1676,LEN(E1676)-2,1)="5","Anklet","")))))</x:f>
        <x:v>Earring</x:v>
      </x:c>
      <x:c r="G1676" s="494">
        <x:v>2</x:v>
      </x:c>
      <x:c r="H1676" s="495" t="s">
        <x:v>6487</x:v>
      </x:c>
    </x:row>
    <x:row r="1677" spans="3:8">
      <x:c r="C1677" s="443" t="s">
        <x:v>5992</x:v>
      </x:c>
      <x:c r="D1677" s="276" t="s">
        <x:v>6487</x:v>
      </x:c>
      <x:c r="E1677" s="493" t="s">
        <x:v>5992</x:v>
      </x:c>
      <x:c r="F1677" s="494" t="str">
        <x:f>IF(MID(E1677,LEN(E1677)-2,1)="1","Earring",IF(MID(E1677,LEN(E1677)-2,1)="2","Necklace",IF(MID(E1677,LEN(E1677)-2,1)="3","Bracelet",IF(MID(E1677,LEN(E1677)-2,1)="4","Ring",IF(MID(E1677,LEN(E1677)-2,1)="5","Anklet","")))))</x:f>
        <x:v>Ring</x:v>
      </x:c>
      <x:c r="G1677" s="494">
        <x:v>1</x:v>
      </x:c>
      <x:c r="H1677" s="495" t="s">
        <x:v>6487</x:v>
      </x:c>
    </x:row>
    <x:row r="1678" spans="3:8">
      <x:c r="C1678" s="443" t="s">
        <x:v>5516</x:v>
      </x:c>
      <x:c r="D1678" s="276" t="s">
        <x:v>10339</x:v>
      </x:c>
      <x:c r="E1678" s="493" t="s">
        <x:v>5516</x:v>
      </x:c>
      <x:c r="F1678" s="494" t="s">
        <x:v>4007</x:v>
      </x:c>
      <x:c r="G1678" s="494">
        <x:v>1</x:v>
      </x:c>
      <x:c r="H1678" s="495" t="s">
        <x:v>10339</x:v>
      </x:c>
    </x:row>
    <x:row r="1679" spans="3:8">
      <x:c r="C1679" s="443" t="s">
        <x:v>9061</x:v>
      </x:c>
      <x:c r="D1679" s="276" t="s">
        <x:v>10339</x:v>
      </x:c>
      <x:c r="E1679" s="493" t="s">
        <x:v>9061</x:v>
      </x:c>
      <x:c r="F1679" s="494" t="str">
        <x:f>IF(MID(E1679,LEN(E1679)-2,1)="1","Earring",IF(MID(E1679,LEN(E1679)-2,1)="2","Necklace",IF(MID(E1679,LEN(E1679)-2,1)="3","Bracelet",IF(MID(E1679,LEN(E1679)-2,1)="4","Ring",IF(MID(E1679,LEN(E1679)-2,1)="5","Anklet","")))))</x:f>
        <x:v>Necklace</x:v>
      </x:c>
      <x:c r="G1679" s="494">
        <x:v>1</x:v>
      </x:c>
      <x:c r="H1679" s="495" t="s">
        <x:v>10339</x:v>
      </x:c>
    </x:row>
    <x:row r="1680" spans="3:8">
      <x:c r="C1680" s="443" t="s">
        <x:v>9064</x:v>
      </x:c>
      <x:c r="D1680" s="276" t="s">
        <x:v>10339</x:v>
      </x:c>
      <x:c r="E1680" s="280" t="s">
        <x:v>9064</x:v>
      </x:c>
      <x:c r="F1680" s="281" t="s">
        <x:v>9210</x:v>
      </x:c>
      <x:c r="G1680" s="281">
        <x:v>1</x:v>
      </x:c>
      <x:c r="H1680" s="495" t="s">
        <x:v>10339</x:v>
      </x:c>
    </x:row>
    <x:row r="1681" spans="3:8">
      <x:c r="C1681" s="443" t="s">
        <x:v>4453</x:v>
      </x:c>
      <x:c r="D1681" s="276" t="s">
        <x:v>6487</x:v>
      </x:c>
      <x:c r="E1681" s="280" t="s">
        <x:v>4453</x:v>
      </x:c>
      <x:c r="F1681" s="281" t="str">
        <x:f>IF(MID(E1681,LEN(E1681)-2,1)="1","Earring",IF(MID(E1681,LEN(E1681)-2,1)="2","Necklace",IF(MID(E1681,LEN(E1681)-2,1)="3","Bracelet",IF(MID(E1681,LEN(E1681)-2,1)="4","Ring",IF(MID(E1681,LEN(E1681)-2,1)="5","Anklet","")))))</x:f>
        <x:v>Earring</x:v>
      </x:c>
      <x:c r="G1681" s="281">
        <x:v>1</x:v>
      </x:c>
      <x:c r="H1681" s="495" t="s">
        <x:v>6487</x:v>
      </x:c>
    </x:row>
    <x:row r="1682" spans="3:8">
      <x:c r="C1682" s="443" t="s">
        <x:v>7657</x:v>
      </x:c>
      <x:c r="D1682" s="276" t="s">
        <x:v>10339</x:v>
      </x:c>
      <x:c r="E1682" s="283" t="s">
        <x:v>7657</x:v>
      </x:c>
      <x:c r="F1682" s="284" t="str">
        <x:f>IF(MID(E1682,LEN(E1682)-2,1)="1","Earring",IF(MID(E1682,LEN(E1682)-2,1)="2","Necklace",IF(MID(E1682,LEN(E1682)-2,1)="3","Bracelet",IF(MID(E1682,LEN(E1682)-2,1)="4","Ring",IF(MID(E1682,LEN(E1682)-2,1)="5","Anklet","")))))</x:f>
        <x:v>Earring</x:v>
      </x:c>
      <x:c r="G1682" s="284">
        <x:v>1</x:v>
      </x:c>
      <x:c r="H1682" s="495" t="s">
        <x:v>10339</x:v>
      </x:c>
    </x:row>
    <x:row r="1683" spans="5:9">
      <x:c r="E1683" s="493" t="s">
        <x:v>9256</x:v>
      </x:c>
      <x:c r="F1683" s="494" t="str">
        <x:f>IF(MID(E1683,LEN(E1683)-2,1)="1","Earring",IF(MID(E1683,LEN(E1683)-2,1)="2","Necklace",IF(MID(E1683,LEN(E1683)-2,1)="3","Bracelet",IF(MID(E1683,LEN(E1683)-2,1)="4","Ring",IF(MID(E1683,LEN(E1683)-2,1)="5","Anklet","")))))</x:f>
        <x:v>Earring</x:v>
      </x:c>
      <x:c r="G1683" s="494">
        <x:v>1</x:v>
      </x:c>
      <x:c r="H1683" s="495" t="s">
        <x:v>10339</x:v>
      </x:c>
      <x:c r="I1683" s="208" t="s">
        <x:v>11693</x:v>
      </x:c>
    </x:row>
    <x:row r="1684" spans="1:8">
      <x:c r="A1684" s="444">
        <x:v>46097</x:v>
      </x:c>
      <x:c r="B1684" s="276" t="s">
        <x:v>10315</x:v>
      </x:c>
      <x:c r="C1684" s="443" t="s">
        <x:v>6123</x:v>
      </x:c>
      <x:c r="D1684" s="276" t="s">
        <x:v>10339</x:v>
      </x:c>
      <x:c r="E1684" s="280" t="s">
        <x:v>6123</x:v>
      </x:c>
      <x:c r="F1684" s="281" t="str">
        <x:f>IF(MID(E1684,LEN(E1684)-2,1)="1","Earring",IF(MID(E1684,LEN(E1684)-2,1)="2","Necklace",IF(MID(E1684,LEN(E1684)-2,1)="3","Bracelet",IF(MID(E1684,LEN(E1684)-2,1)="4","Ring",IF(MID(E1684,LEN(E1684)-2,1)="5","Anklet","")))))</x:f>
        <x:v>Earring</x:v>
      </x:c>
      <x:c r="G1684" s="281">
        <x:v>2</x:v>
      </x:c>
      <x:c r="H1684" s="495" t="s">
        <x:v>10339</x:v>
      </x:c>
    </x:row>
    <x:row r="1685" spans="3:8">
      <x:c r="C1685" s="443" t="s">
        <x:v>1967</x:v>
      </x:c>
      <x:c r="D1685" s="276" t="s">
        <x:v>6487</x:v>
      </x:c>
      <x:c r="E1685" s="280" t="s">
        <x:v>1967</x:v>
      </x:c>
      <x:c r="F1685" s="281" t="str">
        <x:f>IF(MID(E1685,LEN(E1685)-2,1)="1","Earring",IF(MID(E1685,LEN(E1685)-2,1)="2","Necklace",IF(MID(E1685,LEN(E1685)-2,1)="3","Bracelet",IF(MID(E1685,LEN(E1685)-2,1)="4","Ring",IF(MID(E1685,LEN(E1685)-2,1)="5","Anklet","")))))</x:f>
        <x:v>Earring</x:v>
      </x:c>
      <x:c r="G1685" s="281">
        <x:v>1</x:v>
      </x:c>
      <x:c r="H1685" s="495" t="s">
        <x:v>6487</x:v>
      </x:c>
    </x:row>
    <x:row r="1686" spans="3:8">
      <x:c r="C1686" s="443" t="s">
        <x:v>4552</x:v>
      </x:c>
      <x:c r="D1686" s="276" t="s">
        <x:v>6487</x:v>
      </x:c>
      <x:c r="E1686" s="283" t="s">
        <x:v>4552</x:v>
      </x:c>
      <x:c r="F1686" s="284" t="str">
        <x:f>IF(MID(E1686,LEN(E1686)-2,1)="1","Earring",IF(MID(E1686,LEN(E1686)-2,1)="2","Necklace",IF(MID(E1686,LEN(E1686)-2,1)="3","Bracelet",IF(MID(E1686,LEN(E1686)-2,1)="4","Ring",IF(MID(E1686,LEN(E1686)-2,1)="5","Anklet","")))))</x:f>
        <x:v>Earring</x:v>
      </x:c>
      <x:c r="G1686" s="284">
        <x:v>1</x:v>
      </x:c>
      <x:c r="H1686" s="495" t="s">
        <x:v>6487</x:v>
      </x:c>
    </x:row>
    <x:row r="1687" spans="3:8">
      <x:c r="C1687" s="443" t="s">
        <x:v>2464</x:v>
      </x:c>
      <x:c r="D1687" s="276" t="s">
        <x:v>10339</x:v>
      </x:c>
      <x:c r="E1687" s="283" t="s">
        <x:v>2464</x:v>
      </x:c>
      <x:c r="F1687" s="284" t="str">
        <x:f>IF(MID(E1687,LEN(E1687)-2,1)="1","Earring",IF(MID(E1687,LEN(E1687)-2,1)="2","Necklace",IF(MID(E1687,LEN(E1687)-2,1)="3","Bracelet",IF(MID(E1687,LEN(E1687)-2,1)="4","Ring",IF(MID(E1687,LEN(E1687)-2,1)="5","Anklet","")))))</x:f>
        <x:v>Earring</x:v>
      </x:c>
      <x:c r="G1687" s="284">
        <x:v>1</x:v>
      </x:c>
      <x:c r="H1687" s="495" t="s">
        <x:v>10339</x:v>
      </x:c>
    </x:row>
    <x:row r="1688" spans="3:8">
      <x:c r="C1688" s="443" t="s">
        <x:v>2250</x:v>
      </x:c>
      <x:c r="D1688" s="276" t="s">
        <x:v>6487</x:v>
      </x:c>
      <x:c r="E1688" s="304" t="s">
        <x:v>2250</x:v>
      </x:c>
      <x:c r="F1688" s="305" t="str">
        <x:f>IF(MID(E1688,LEN(E1688)-2,1)="1","Earring",IF(MID(E1688,LEN(E1688)-2,1)="2","Necklace",IF(MID(E1688,LEN(E1688)-2,1)="3","Bracelet",IF(MID(E1688,LEN(E1688)-2,1)="4","Ring",IF(MID(E1688,LEN(E1688)-2,1)="5","Anklet","")))))</x:f>
        <x:v>Earring</x:v>
      </x:c>
      <x:c r="G1688" s="305">
        <x:v>1</x:v>
      </x:c>
      <x:c r="H1688" s="495" t="s">
        <x:v>6487</x:v>
      </x:c>
    </x:row>
    <x:row r="1689" spans="3:8">
      <x:c r="C1689" s="443" t="s">
        <x:v>8506</x:v>
      </x:c>
      <x:c r="D1689" s="276" t="s">
        <x:v>10339</x:v>
      </x:c>
      <x:c r="E1689" s="283" t="s">
        <x:v>8506</x:v>
      </x:c>
      <x:c r="F1689" s="284" t="str">
        <x:f>IF(MID(E1689,LEN(E1689)-2,1)="1","Earring",IF(MID(E1689,LEN(E1689)-2,1)="2","Necklace",IF(MID(E1689,LEN(E1689)-2,1)="3","Bracelet",IF(MID(E1689,LEN(E1689)-2,1)="4","Ring",IF(MID(E1689,LEN(E1689)-2,1)="5","Anklet","")))))</x:f>
        <x:v>Necklace</x:v>
      </x:c>
      <x:c r="G1689" s="284">
        <x:v>1</x:v>
      </x:c>
      <x:c r="H1689" s="495" t="s">
        <x:v>10339</x:v>
      </x:c>
    </x:row>
    <x:row r="1690" spans="3:8">
      <x:c r="C1690" s="443" t="s">
        <x:v>5983</x:v>
      </x:c>
      <x:c r="D1690" s="276" t="s">
        <x:v>10339</x:v>
      </x:c>
      <x:c r="E1690" s="283" t="s">
        <x:v>5983</x:v>
      </x:c>
      <x:c r="F1690" s="284" t="str">
        <x:f>IF(MID(E1690,LEN(E1690)-2,1)="1","Earring",IF(MID(E1690,LEN(E1690)-2,1)="2","Necklace",IF(MID(E1690,LEN(E1690)-2,1)="3","Bracelet",IF(MID(E1690,LEN(E1690)-2,1)="4","Ring",IF(MID(E1690,LEN(E1690)-2,1)="5","Anklet","")))))</x:f>
        <x:v>Necklace</x:v>
      </x:c>
      <x:c r="G1690" s="284">
        <x:v>1</x:v>
      </x:c>
      <x:c r="H1690" s="495" t="s">
        <x:v>10339</x:v>
      </x:c>
    </x:row>
    <x:row r="1691" spans="3:8">
      <x:c r="C1691" s="443" t="s">
        <x:v>8333</x:v>
      </x:c>
      <x:c r="D1691" s="276" t="s">
        <x:v>6487</x:v>
      </x:c>
      <x:c r="E1691" s="283" t="s">
        <x:v>8333</x:v>
      </x:c>
      <x:c r="F1691" s="284" t="str">
        <x:f>IF(MID(E1691,LEN(E1691)-2,1)="1","Earring",IF(MID(E1691,LEN(E1691)-2,1)="2","Necklace",IF(MID(E1691,LEN(E1691)-2,1)="3","Bracelet",IF(MID(E1691,LEN(E1691)-2,1)="4","Ring",IF(MID(E1691,LEN(E1691)-2,1)="5","Anklet","")))))</x:f>
        <x:v>Bracelet</x:v>
      </x:c>
      <x:c r="G1691" s="284">
        <x:v>1</x:v>
      </x:c>
      <x:c r="H1691" s="495" t="s">
        <x:v>6487</x:v>
      </x:c>
    </x:row>
    <x:row r="1692" spans="3:8">
      <x:c r="C1692" s="443" t="s">
        <x:v>12564</x:v>
      </x:c>
      <x:c r="D1692" s="276" t="s">
        <x:v>10339</x:v>
      </x:c>
      <x:c r="E1692" s="304" t="s">
        <x:v>12564</x:v>
      </x:c>
      <x:c r="F1692" s="305" t="str">
        <x:f>IF(MID(E1692,LEN(E1692)-2,1)="1","Earring",IF(MID(E1692,LEN(E1692)-2,1)="2","Necklace",IF(MID(E1692,LEN(E1692)-2,1)="3","Bracelet",IF(MID(E1692,LEN(E1692)-2,1)="4","Ring",IF(MID(E1692,LEN(E1692)-2,1)="5","Anklet","")))))</x:f>
        <x:v>Ring</x:v>
      </x:c>
      <x:c r="G1692" s="305">
        <x:v>1</x:v>
      </x:c>
      <x:c r="H1692" s="495" t="s">
        <x:v>10339</x:v>
      </x:c>
    </x:row>
    <x:row r="1693" spans="3:8">
      <x:c r="C1693" s="443" t="s">
        <x:v>5977</x:v>
      </x:c>
      <x:c r="D1693" s="276" t="s">
        <x:v>6487</x:v>
      </x:c>
      <x:c r="E1693" s="283" t="s">
        <x:v>5977</x:v>
      </x:c>
      <x:c r="F1693" s="284" t="str">
        <x:f>IF(MID(E1693,LEN(E1693)-2,1)="1","Earring",IF(MID(E1693,LEN(E1693)-2,1)="2","Necklace",IF(MID(E1693,LEN(E1693)-2,1)="3","Bracelet",IF(MID(E1693,LEN(E1693)-2,1)="4","Ring",IF(MID(E1693,LEN(E1693)-2,1)="5","Anklet","")))))</x:f>
        <x:v>Ring</x:v>
      </x:c>
      <x:c r="G1693" s="284">
        <x:v>1</x:v>
      </x:c>
      <x:c r="H1693" s="495" t="s">
        <x:v>6487</x:v>
      </x:c>
    </x:row>
    <x:row r="1694" spans="1:8">
      <x:c r="A1694" s="444">
        <x:v>46098</x:v>
      </x:c>
      <x:c r="B1694" s="276" t="s">
        <x:v>10377</x:v>
      </x:c>
      <x:c r="C1694" s="443" t="s">
        <x:v>5949</x:v>
      </x:c>
      <x:c r="D1694" s="276" t="s">
        <x:v>6487</x:v>
      </x:c>
      <x:c r="E1694" s="283" t="s">
        <x:v>5949</x:v>
      </x:c>
      <x:c r="F1694" s="284" t="str">
        <x:f>IF(MID(E1694,LEN(E1694)-2,1)="1","Earring",IF(MID(E1694,LEN(E1694)-2,1)="2","Necklace",IF(MID(E1694,LEN(E1694)-2,1)="3","Bracelet",IF(MID(E1694,LEN(E1694)-2,1)="4","Ring",IF(MID(E1694,LEN(E1694)-2,1)="5","Anklet","")))))</x:f>
        <x:v>Ring</x:v>
      </x:c>
      <x:c r="G1694" s="284">
        <x:v>1</x:v>
      </x:c>
      <x:c r="H1694" s="495" t="s">
        <x:v>6487</x:v>
      </x:c>
    </x:row>
    <x:row r="1695" spans="3:8">
      <x:c r="C1695" s="443" t="s">
        <x:v>2068</x:v>
      </x:c>
      <x:c r="D1695" s="276" t="s">
        <x:v>10339</x:v>
      </x:c>
      <x:c r="E1695" s="283" t="s">
        <x:v>2068</x:v>
      </x:c>
      <x:c r="F1695" s="284" t="str">
        <x:f>IF(MID(E1695,LEN(E1695)-2,1)="1","Earring",IF(MID(E1695,LEN(E1695)-2,1)="2","Necklace",IF(MID(E1695,LEN(E1695)-2,1)="3","Bracelet",IF(MID(E1695,LEN(E1695)-2,1)="4","Ring",IF(MID(E1695,LEN(E1695)-2,1)="5","Anklet","")))))</x:f>
        <x:v>Necklace</x:v>
      </x:c>
      <x:c r="G1695" s="284">
        <x:v>1</x:v>
      </x:c>
      <x:c r="H1695" s="495" t="s">
        <x:v>10339</x:v>
      </x:c>
    </x:row>
    <x:row r="1696" spans="3:8">
      <x:c r="C1696" s="443" t="s">
        <x:v>5988</x:v>
      </x:c>
      <x:c r="D1696" s="276" t="s">
        <x:v>10339</x:v>
      </x:c>
      <x:c r="E1696" s="280" t="s">
        <x:v>5988</x:v>
      </x:c>
      <x:c r="F1696" s="281" t="str">
        <x:f>IF(MID(E1696,LEN(E1696)-2,1)="1","Earring",IF(MID(E1696,LEN(E1696)-2,1)="2","Necklace",IF(MID(E1696,LEN(E1696)-2,1)="3","Bracelet",IF(MID(E1696,LEN(E1696)-2,1)="4","Ring",IF(MID(E1696,LEN(E1696)-2,1)="5","Anklet","")))))</x:f>
        <x:v>Bracelet</x:v>
      </x:c>
      <x:c r="G1696" s="281">
        <x:v>1</x:v>
      </x:c>
      <x:c r="H1696" s="495" t="s">
        <x:v>10339</x:v>
      </x:c>
    </x:row>
    <x:row r="1697" spans="3:8">
      <x:c r="C1697" s="443" t="s">
        <x:v>4398</x:v>
      </x:c>
      <x:c r="D1697" s="276" t="s">
        <x:v>10339</x:v>
      </x:c>
      <x:c r="E1697" s="283" t="s">
        <x:v>4398</x:v>
      </x:c>
      <x:c r="F1697" s="284" t="str">
        <x:f>IF(MID(E1697,LEN(E1697)-2,1)="1","Earring",IF(MID(E1697,LEN(E1697)-2,1)="2","Necklace",IF(MID(E1697,LEN(E1697)-2,1)="3","Bracelet",IF(MID(E1697,LEN(E1697)-2,1)="4","Ring",IF(MID(E1697,LEN(E1697)-2,1)="5","Anklet","")))))</x:f>
        <x:v>Bracelet</x:v>
      </x:c>
      <x:c r="G1697" s="284">
        <x:v>1</x:v>
      </x:c>
      <x:c r="H1697" s="495" t="s">
        <x:v>10339</x:v>
      </x:c>
    </x:row>
    <x:row r="1698" spans="3:8">
      <x:c r="C1698" s="443" t="s">
        <x:v>4352</x:v>
      </x:c>
      <x:c r="D1698" s="276" t="s">
        <x:v>10339</x:v>
      </x:c>
      <x:c r="E1698" s="283" t="s">
        <x:v>4352</x:v>
      </x:c>
      <x:c r="F1698" s="284" t="str">
        <x:f>IF(MID(E1698,LEN(E1698)-2,1)="1","Earring",IF(MID(E1698,LEN(E1698)-2,1)="2","Necklace",IF(MID(E1698,LEN(E1698)-2,1)="3","Bracelet",IF(MID(E1698,LEN(E1698)-2,1)="4","Ring",IF(MID(E1698,LEN(E1698)-2,1)="5","Anklet","")))))</x:f>
        <x:v>Earring</x:v>
      </x:c>
      <x:c r="G1698" s="284">
        <x:v>1</x:v>
      </x:c>
      <x:c r="H1698" s="495" t="s">
        <x:v>10339</x:v>
      </x:c>
    </x:row>
    <x:row r="1699" spans="3:8">
      <x:c r="C1699" s="443" t="s">
        <x:v>12423</x:v>
      </x:c>
      <x:c r="D1699" s="276" t="s">
        <x:v>10339</x:v>
      </x:c>
      <x:c r="E1699" s="283" t="s">
        <x:v>12423</x:v>
      </x:c>
      <x:c r="F1699" s="284" t="str">
        <x:f>IF(MID(E1699,LEN(E1699)-2,1)="1","Earring",IF(MID(E1699,LEN(E1699)-2,1)="2","Necklace",IF(MID(E1699,LEN(E1699)-2,1)="3","Bracelet",IF(MID(E1699,LEN(E1699)-2,1)="4","Ring",IF(MID(E1699,LEN(E1699)-2,1)="5","Anklet","")))))</x:f>
        <x:v>Earring</x:v>
      </x:c>
      <x:c r="G1699" s="284">
        <x:v>1</x:v>
      </x:c>
      <x:c r="H1699" s="495" t="s">
        <x:v>10339</x:v>
      </x:c>
    </x:row>
    <x:row r="1700" spans="3:8">
      <x:c r="C1700" s="443" t="s">
        <x:v>9198</x:v>
      </x:c>
      <x:c r="D1700" s="276" t="s">
        <x:v>10339</x:v>
      </x:c>
      <x:c r="E1700" s="280" t="s">
        <x:v>9198</x:v>
      </x:c>
      <x:c r="F1700" s="281" t="s">
        <x:v>4007</x:v>
      </x:c>
      <x:c r="G1700" s="281">
        <x:v>1</x:v>
      </x:c>
      <x:c r="H1700" s="495" t="s">
        <x:v>10339</x:v>
      </x:c>
    </x:row>
    <x:row r="1701" spans="3:8">
      <x:c r="C1701" s="443" t="s">
        <x:v>9192</x:v>
      </x:c>
      <x:c r="D1701" s="276" t="s">
        <x:v>6487</x:v>
      </x:c>
      <x:c r="E1701" s="280" t="s">
        <x:v>9192</x:v>
      </x:c>
      <x:c r="F1701" s="281" t="str">
        <x:f>IF(MID(E1701,LEN(E1701)-2,1)="1","Earring",IF(MID(E1701,LEN(E1701)-2,1)="2","Necklace",IF(MID(E1701,LEN(E1701)-2,1)="3","Bracelet",IF(MID(E1701,LEN(E1701)-2,1)="4","Ring",IF(MID(E1701,LEN(E1701)-2,1)="5","Anklet","")))))</x:f>
        <x:v>Earring</x:v>
      </x:c>
      <x:c r="G1701" s="281">
        <x:v>1</x:v>
      </x:c>
      <x:c r="H1701" s="495" t="s">
        <x:v>6487</x:v>
      </x:c>
    </x:row>
    <x:row r="1702" spans="3:8">
      <x:c r="C1702" s="443" t="s">
        <x:v>8475</x:v>
      </x:c>
      <x:c r="D1702" s="276" t="s">
        <x:v>6487</x:v>
      </x:c>
      <x:c r="E1702" s="283" t="s">
        <x:v>8475</x:v>
      </x:c>
      <x:c r="F1702" s="284" t="str">
        <x:f>IF(MID(E1702,LEN(E1702)-2,1)="1","Earring",IF(MID(E1702,LEN(E1702)-2,1)="2","Necklace",IF(MID(E1702,LEN(E1702)-2,1)="3","Bracelet",IF(MID(E1702,LEN(E1702)-2,1)="4","Ring",IF(MID(E1702,LEN(E1702)-2,1)="5","Anklet","")))))</x:f>
        <x:v>Earring</x:v>
      </x:c>
      <x:c r="G1702" s="284">
        <x:v>1</x:v>
      </x:c>
      <x:c r="H1702" s="495" t="s">
        <x:v>6487</x:v>
      </x:c>
    </x:row>
    <x:row r="1703" spans="3:8">
      <x:c r="C1703" s="443" t="s">
        <x:v>11887</x:v>
      </x:c>
      <x:c r="D1703" s="276" t="s">
        <x:v>6487</x:v>
      </x:c>
      <x:c r="E1703" s="280" t="s">
        <x:v>11887</x:v>
      </x:c>
      <x:c r="F1703" s="281" t="str">
        <x:f>IF(MID(E1703,LEN(E1703)-2,1)="1","Earring",IF(MID(E1703,LEN(E1703)-2,1)="2","Necklace",IF(MID(E1703,LEN(E1703)-2,1)="3","Bracelet",IF(MID(E1703,LEN(E1703)-2,1)="4","Ring",IF(MID(E1703,LEN(E1703)-2,1)="5","Anklet","")))))</x:f>
        <x:v>Necklace</x:v>
      </x:c>
      <x:c r="G1703" s="281">
        <x:v>2</x:v>
      </x:c>
      <x:c r="H1703" s="495" t="s">
        <x:v>10339</x:v>
      </x:c>
    </x:row>
    <x:row r="1704" spans="3:8">
      <x:c r="C1704" s="443" t="s">
        <x:v>2042</x:v>
      </x:c>
      <x:c r="D1704" s="276" t="s">
        <x:v>6487</x:v>
      </x:c>
      <x:c r="E1704" s="283" t="s">
        <x:v>2042</x:v>
      </x:c>
      <x:c r="F1704" s="284" t="str">
        <x:f>IF(MID(E1704,LEN(E1704)-2,1)="1","Earring",IF(MID(E1704,LEN(E1704)-2,1)="2","Necklace",IF(MID(E1704,LEN(E1704)-2,1)="3","Bracelet",IF(MID(E1704,LEN(E1704)-2,1)="4","Ring",IF(MID(E1704,LEN(E1704)-2,1)="5","Anklet","")))))</x:f>
        <x:v>Necklace</x:v>
      </x:c>
      <x:c r="G1704" s="284">
        <x:v>1</x:v>
      </x:c>
      <x:c r="H1704" s="495" t="s">
        <x:v>6487</x:v>
      </x:c>
    </x:row>
    <x:row r="1705" spans="3:8">
      <x:c r="C1705" s="443" t="s">
        <x:v>9011</x:v>
      </x:c>
      <x:c r="D1705" s="276" t="s">
        <x:v>6487</x:v>
      </x:c>
      <x:c r="E1705" s="283" t="s">
        <x:v>9011</x:v>
      </x:c>
      <x:c r="F1705" s="284" t="str">
        <x:f>IF(MID(E1705,LEN(E1705)-2,1)="1","Earring",IF(MID(E1705,LEN(E1705)-2,1)="2","Necklace",IF(MID(E1705,LEN(E1705)-2,1)="3","Bracelet",IF(MID(E1705,LEN(E1705)-2,1)="4","Ring",IF(MID(E1705,LEN(E1705)-2,1)="5","Anklet","")))))</x:f>
        <x:v>Bracelet</x:v>
      </x:c>
      <x:c r="G1705" s="284">
        <x:v>1</x:v>
      </x:c>
      <x:c r="H1705" s="495" t="s">
        <x:v>6487</x:v>
      </x:c>
    </x:row>
    <x:row r="1706" spans="3:8">
      <x:c r="C1706" s="443" t="s">
        <x:v>2630</x:v>
      </x:c>
      <x:c r="D1706" s="276" t="s">
        <x:v>6487</x:v>
      </x:c>
      <x:c r="E1706" s="280" t="s">
        <x:v>2630</x:v>
      </x:c>
      <x:c r="F1706" s="281" t="s">
        <x:v>4007</x:v>
      </x:c>
      <x:c r="G1706" s="281">
        <x:v>2</x:v>
      </x:c>
      <x:c r="H1706" s="495" t="s">
        <x:v>6487</x:v>
      </x:c>
    </x:row>
    <x:row r="1707" spans="3:8">
      <x:c r="C1707" s="443" t="s">
        <x:v>9209</x:v>
      </x:c>
      <x:c r="D1707" s="276" t="s">
        <x:v>6487</x:v>
      </x:c>
      <x:c r="E1707" s="283" t="s">
        <x:v>9209</x:v>
      </x:c>
      <x:c r="F1707" s="284" t="str">
        <x:f>IF(MID(E1707,LEN(E1707)-2,1)="1","Earring",IF(MID(E1707,LEN(E1707)-2,1)="2","Necklace",IF(MID(E1707,LEN(E1707)-2,1)="3","Bracelet",IF(MID(E1707,LEN(E1707)-2,1)="4","Ring",IF(MID(E1707,LEN(E1707)-2,1)="5","Anklet","")))))</x:f>
        <x:v>Earring</x:v>
      </x:c>
      <x:c r="G1707" s="284">
        <x:v>1</x:v>
      </x:c>
      <x:c r="H1707" s="495" t="s">
        <x:v>6487</x:v>
      </x:c>
    </x:row>
    <x:row r="1708" spans="3:8">
      <x:c r="C1708" s="443" t="s">
        <x:v>5952</x:v>
      </x:c>
      <x:c r="D1708" s="276" t="s">
        <x:v>6487</x:v>
      </x:c>
      <x:c r="E1708" s="283" t="s">
        <x:v>5952</x:v>
      </x:c>
      <x:c r="F1708" s="284" t="str">
        <x:f>IF(MID(E1708,LEN(E1708)-2,1)="1","Earring",IF(MID(E1708,LEN(E1708)-2,1)="2","Necklace",IF(MID(E1708,LEN(E1708)-2,1)="3","Bracelet",IF(MID(E1708,LEN(E1708)-2,1)="4","Ring",IF(MID(E1708,LEN(E1708)-2,1)="5","Anklet","")))))</x:f>
        <x:v>Bracelet</x:v>
      </x:c>
      <x:c r="G1708" s="284">
        <x:v>1</x:v>
      </x:c>
      <x:c r="H1708" s="495" t="s">
        <x:v>6487</x:v>
      </x:c>
    </x:row>
    <x:row r="1709" spans="3:8">
      <x:c r="C1709" s="443" t="s">
        <x:v>8364</x:v>
      </x:c>
      <x:c r="D1709" s="276" t="s">
        <x:v>10339</x:v>
      </x:c>
      <x:c r="E1709" s="280" t="s">
        <x:v>8364</x:v>
      </x:c>
      <x:c r="F1709" s="281" t="str">
        <x:f>IF(MID(E1709,LEN(E1709)-2,1)="1","Earring",IF(MID(E1709,LEN(E1709)-2,1)="2","Necklace",IF(MID(E1709,LEN(E1709)-2,1)="3","Bracelet",IF(MID(E1709,LEN(E1709)-2,1)="4","Ring",IF(MID(E1709,LEN(E1709)-2,1)="5","Anklet","")))))</x:f>
        <x:v>Bracelet</x:v>
      </x:c>
      <x:c r="G1709" s="281">
        <x:v>1</x:v>
      </x:c>
      <x:c r="H1709" s="495" t="s">
        <x:v>10339</x:v>
      </x:c>
    </x:row>
    <x:row r="1710" spans="3:8">
      <x:c r="C1710" s="443" t="s">
        <x:v>11172</x:v>
      </x:c>
      <x:c r="D1710" s="276" t="s">
        <x:v>6487</x:v>
      </x:c>
      <x:c r="E1710" s="280" t="s">
        <x:v>11172</x:v>
      </x:c>
      <x:c r="F1710" s="281" t="s">
        <x:v>4007</x:v>
      </x:c>
      <x:c r="G1710" s="281">
        <x:v>2</x:v>
      </x:c>
      <x:c r="H1710" s="495" t="s">
        <x:v>6487</x:v>
      </x:c>
    </x:row>
    <x:row r="1711" spans="5:9">
      <x:c r="E1711" s="283" t="s">
        <x:v>11249</x:v>
      </x:c>
      <x:c r="F1711" s="284" t="str">
        <x:f>IF(MID(E1711,LEN(E1711)-2,1)="1","Earring",IF(MID(E1711,LEN(E1711)-2,1)="2","Necklace",IF(MID(E1711,LEN(E1711)-2,1)="3","Bracelet",IF(MID(E1711,LEN(E1711)-2,1)="4","Ring",IF(MID(E1711,LEN(E1711)-2,1)="5","Anklet","")))))</x:f>
        <x:v>Necklace</x:v>
      </x:c>
      <x:c r="G1711" s="284">
        <x:v>1</x:v>
      </x:c>
      <x:c r="H1711" s="495" t="s">
        <x:v>6487</x:v>
      </x:c>
      <x:c r="I1711" s="208" t="s">
        <x:v>7574</x:v>
      </x:c>
    </x:row>
    <x:row r="1712" spans="1:9">
      <x:c r="A1712" s="444">
        <x:v>46099</x:v>
      </x:c>
      <x:c r="B1712" s="276" t="s">
        <x:v>10352</x:v>
      </x:c>
      <x:c r="C1712" s="443" t="s">
        <x:v>11591</x:v>
      </x:c>
      <x:c r="D1712" s="276" t="s">
        <x:v>10339</x:v>
      </x:c>
      <x:c r="E1712" s="280" t="s">
        <x:v>11591</x:v>
      </x:c>
      <x:c r="F1712" s="281" t="s">
        <x:v>4007</x:v>
      </x:c>
      <x:c r="G1712" s="281">
        <x:v>1</x:v>
      </x:c>
      <x:c r="H1712" s="495" t="s">
        <x:v>10339</x:v>
      </x:c>
      <x:c r="I1712" s="56"/>
    </x:row>
    <x:row r="1713" spans="3:9">
      <x:c r="C1713" s="443" t="s">
        <x:v>11424</x:v>
      </x:c>
      <x:c r="D1713" s="276" t="s">
        <x:v>6487</x:v>
      </x:c>
      <x:c r="E1713" s="283" t="s">
        <x:v>11424</x:v>
      </x:c>
      <x:c r="F1713" s="284" t="str">
        <x:f>IF(MID(E1713,LEN(E1713)-2,1)="1","Earring",IF(MID(E1713,LEN(E1713)-2,1)="2","Necklace",IF(MID(E1713,LEN(E1713)-2,1)="3","Bracelet",IF(MID(E1713,LEN(E1713)-2,1)="4","Ring",IF(MID(E1713,LEN(E1713)-2,1)="5","Anklet","")))))</x:f>
        <x:v>Earring</x:v>
      </x:c>
      <x:c r="G1713" s="284">
        <x:v>1</x:v>
      </x:c>
      <x:c r="H1713" s="495" t="s">
        <x:v>6487</x:v>
      </x:c>
      <x:c r="I1713" s="56"/>
    </x:row>
    <x:row r="1714" spans="3:9">
      <x:c r="C1714" s="443" t="s">
        <x:v>11726</x:v>
      </x:c>
      <x:c r="D1714" s="276" t="s">
        <x:v>10339</x:v>
      </x:c>
      <x:c r="E1714" s="283" t="s">
        <x:v>11726</x:v>
      </x:c>
      <x:c r="F1714" s="284" t="str">
        <x:f>IF(MID(E1714,LEN(E1714)-2,1)="1","Earring",IF(MID(E1714,LEN(E1714)-2,1)="2","Necklace",IF(MID(E1714,LEN(E1714)-2,1)="3","Bracelet",IF(MID(E1714,LEN(E1714)-2,1)="4","Ring",IF(MID(E1714,LEN(E1714)-2,1)="5","Anklet","")))))</x:f>
        <x:v>Necklace</x:v>
      </x:c>
      <x:c r="G1714" s="284">
        <x:v>1</x:v>
      </x:c>
      <x:c r="H1714" s="495" t="s">
        <x:v>10339</x:v>
      </x:c>
      <x:c r="I1714" s="56"/>
    </x:row>
    <x:row r="1715" spans="3:9">
      <x:c r="C1715" s="443" t="s">
        <x:v>6148</x:v>
      </x:c>
      <x:c r="D1715" s="276" t="s">
        <x:v>6487</x:v>
      </x:c>
      <x:c r="E1715" s="280" t="s">
        <x:v>6148</x:v>
      </x:c>
      <x:c r="F1715" s="281" t="str">
        <x:f>IF(MID(E1715,LEN(E1715)-2,1)="1","Earring",IF(MID(E1715,LEN(E1715)-2,1)="2","Necklace",IF(MID(E1715,LEN(E1715)-2,1)="3","Bracelet",IF(MID(E1715,LEN(E1715)-2,1)="4","Ring",IF(MID(E1715,LEN(E1715)-2,1)="5","Anklet","")))))</x:f>
        <x:v>Ring</x:v>
      </x:c>
      <x:c r="G1715" s="281">
        <x:v>1</x:v>
      </x:c>
      <x:c r="H1715" s="495" t="s">
        <x:v>6487</x:v>
      </x:c>
      <x:c r="I1715" s="56"/>
    </x:row>
    <x:row r="1716" spans="3:9">
      <x:c r="C1716" s="443" t="s">
        <x:v>11914</x:v>
      </x:c>
      <x:c r="D1716" s="276" t="s">
        <x:v>10339</x:v>
      </x:c>
      <x:c r="E1716" s="280" t="s">
        <x:v>11914</x:v>
      </x:c>
      <x:c r="F1716" s="281" t="str">
        <x:f>IF(MID(E1716,LEN(E1716)-2,1)="1","Earring",IF(MID(E1716,LEN(E1716)-2,1)="2","Necklace",IF(MID(E1716,LEN(E1716)-2,1)="3","Bracelet",IF(MID(E1716,LEN(E1716)-2,1)="4","Ring",IF(MID(E1716,LEN(E1716)-2,1)="5","Anklet","")))))</x:f>
        <x:v>Necklace</x:v>
      </x:c>
      <x:c r="G1716" s="281">
        <x:v>1</x:v>
      </x:c>
      <x:c r="H1716" s="495" t="s">
        <x:v>10339</x:v>
      </x:c>
      <x:c r="I1716" s="56"/>
    </x:row>
    <x:row r="1717" spans="3:9">
      <x:c r="C1717" s="443" t="s">
        <x:v>12401</x:v>
      </x:c>
      <x:c r="D1717" s="276" t="s">
        <x:v>6487</x:v>
      </x:c>
      <x:c r="E1717" s="280" t="s">
        <x:v>12401</x:v>
      </x:c>
      <x:c r="F1717" s="281" t="s">
        <x:v>4007</x:v>
      </x:c>
      <x:c r="G1717" s="281">
        <x:v>1</x:v>
      </x:c>
      <x:c r="H1717" s="495" t="s">
        <x:v>6487</x:v>
      </x:c>
      <x:c r="I1717" s="56"/>
    </x:row>
    <x:row r="1718" spans="3:9">
      <x:c r="C1718" s="443" t="s">
        <x:v>4549</x:v>
      </x:c>
      <x:c r="D1718" s="276" t="s">
        <x:v>10339</x:v>
      </x:c>
      <x:c r="E1718" s="280" t="s">
        <x:v>4549</x:v>
      </x:c>
      <x:c r="F1718" s="281" t="str">
        <x:f>IF(MID(E1718,LEN(E1718)-2,1)="1","Earring",IF(MID(E1718,LEN(E1718)-2,1)="2","Necklace",IF(MID(E1718,LEN(E1718)-2,1)="3","Bracelet",IF(MID(E1718,LEN(E1718)-2,1)="4","Ring",IF(MID(E1718,LEN(E1718)-2,1)="5","Anklet","")))))</x:f>
        <x:v>Necklace</x:v>
      </x:c>
      <x:c r="G1718" s="281">
        <x:v>1</x:v>
      </x:c>
      <x:c r="H1718" s="495" t="s">
        <x:v>10339</x:v>
      </x:c>
      <x:c r="I1718" s="56"/>
    </x:row>
    <x:row r="1719" spans="3:9">
      <x:c r="C1719" s="443" t="s">
        <x:v>8527</x:v>
      </x:c>
      <x:c r="D1719" s="276" t="s">
        <x:v>6487</x:v>
      </x:c>
      <x:c r="E1719" s="280" t="s">
        <x:v>8527</x:v>
      </x:c>
      <x:c r="F1719" s="281" t="str">
        <x:f>IF(MID(E1719,LEN(E1719)-2,1)="1","Earring",IF(MID(E1719,LEN(E1719)-2,1)="2","Necklace",IF(MID(E1719,LEN(E1719)-2,1)="3","Bracelet",IF(MID(E1719,LEN(E1719)-2,1)="4","Ring",IF(MID(E1719,LEN(E1719)-2,1)="5","Anklet","")))))</x:f>
        <x:v>Earring</x:v>
      </x:c>
      <x:c r="G1719" s="281">
        <x:v>1</x:v>
      </x:c>
      <x:c r="H1719" s="495" t="s">
        <x:v>6487</x:v>
      </x:c>
      <x:c r="I1719" s="56"/>
    </x:row>
    <x:row r="1720" spans="3:8">
      <x:c r="C1720" s="443" t="s">
        <x:v>9163</x:v>
      </x:c>
      <x:c r="D1720" s="276" t="s">
        <x:v>10339</x:v>
      </x:c>
      <x:c r="E1720" s="283" t="s">
        <x:v>9163</x:v>
      </x:c>
      <x:c r="F1720" s="284" t="str">
        <x:f>IF(MID(E1720,LEN(E1720)-2,1)="1","Earring",IF(MID(E1720,LEN(E1720)-2,1)="2","Necklace",IF(MID(E1720,LEN(E1720)-2,1)="3","Bracelet",IF(MID(E1720,LEN(E1720)-2,1)="4","Ring",IF(MID(E1720,LEN(E1720)-2,1)="5","Anklet","")))))</x:f>
        <x:v>Ring</x:v>
      </x:c>
      <x:c r="G1720" s="284">
        <x:v>1</x:v>
      </x:c>
      <x:c r="H1720" s="495" t="s">
        <x:v>10339</x:v>
      </x:c>
    </x:row>
    <x:row r="1721" spans="3:8">
      <x:c r="C1721" s="443" t="s">
        <x:v>9193</x:v>
      </x:c>
      <x:c r="D1721" s="276" t="s">
        <x:v>6487</x:v>
      </x:c>
      <x:c r="E1721" s="283" t="s">
        <x:v>9193</x:v>
      </x:c>
      <x:c r="F1721" s="284" t="str">
        <x:f>IF(MID(E1721,LEN(E1721)-2,1)="1","Earring",IF(MID(E1721,LEN(E1721)-2,1)="2","Necklace",IF(MID(E1721,LEN(E1721)-2,1)="3","Bracelet",IF(MID(E1721,LEN(E1721)-2,1)="4","Ring",IF(MID(E1721,LEN(E1721)-2,1)="5","Anklet","")))))</x:f>
        <x:v>Ring</x:v>
      </x:c>
      <x:c r="G1721" s="284">
        <x:v>1</x:v>
      </x:c>
      <x:c r="H1721" s="495" t="s">
        <x:v>6487</x:v>
      </x:c>
    </x:row>
    <x:row r="1722" spans="3:8">
      <x:c r="C1722" s="443" t="s">
        <x:v>4583</x:v>
      </x:c>
      <x:c r="D1722" s="276" t="s">
        <x:v>6487</x:v>
      </x:c>
      <x:c r="E1722" s="283" t="s">
        <x:v>4583</x:v>
      </x:c>
      <x:c r="F1722" s="284" t="str">
        <x:f>IF(MID(E1722,LEN(E1722)-2,1)="1","Earring",IF(MID(E1722,LEN(E1722)-2,1)="2","Necklace",IF(MID(E1722,LEN(E1722)-2,1)="3","Bracelet",IF(MID(E1722,LEN(E1722)-2,1)="4","Ring",IF(MID(E1722,LEN(E1722)-2,1)="5","Anklet","")))))</x:f>
        <x:v>Ring</x:v>
      </x:c>
      <x:c r="G1722" s="284">
        <x:v>1</x:v>
      </x:c>
      <x:c r="H1722" s="495" t="s">
        <x:v>6487</x:v>
      </x:c>
    </x:row>
    <x:row r="1723" spans="5:9">
      <x:c r="E1723" s="280" t="s">
        <x:v>7972</x:v>
      </x:c>
      <x:c r="F1723" s="281" t="str">
        <x:f>IF(MID(E1723,LEN(E1723)-2,1)="1","Earring",IF(MID(E1723,LEN(E1723)-2,1)="2","Necklace",IF(MID(E1723,LEN(E1723)-2,1)="3","Bracelet",IF(MID(E1723,LEN(E1723)-2,1)="4","Ring",IF(MID(E1723,LEN(E1723)-2,1)="5","Anklet","")))))</x:f>
        <x:v>Necklace</x:v>
      </x:c>
      <x:c r="G1723" s="281">
        <x:v>2</x:v>
      </x:c>
      <x:c r="H1723" s="495" t="s">
        <x:v>6487</x:v>
      </x:c>
      <x:c r="I1723" s="208" t="s">
        <x:v>8660</x:v>
      </x:c>
    </x:row>
    <x:row r="1724" spans="5:9">
      <x:c r="E1724" s="280" t="s">
        <x:v>4561</x:v>
      </x:c>
      <x:c r="F1724" s="281" t="str">
        <x:f>IF(MID(E1724,LEN(E1724)-2,1)="1","Earring",IF(MID(E1724,LEN(E1724)-2,1)="2","Necklace",IF(MID(E1724,LEN(E1724)-2,1)="3","Bracelet",IF(MID(E1724,LEN(E1724)-2,1)="4","Ring",IF(MID(E1724,LEN(E1724)-2,1)="5","Anklet","")))))</x:f>
        <x:v>Necklace</x:v>
      </x:c>
      <x:c r="G1724" s="281">
        <x:v>1</x:v>
      </x:c>
      <x:c r="H1724" s="495" t="s">
        <x:v>6487</x:v>
      </x:c>
      <x:c r="I1724" s="208" t="s">
        <x:v>8202</x:v>
      </x:c>
    </x:row>
    <x:row r="1725" spans="1:8">
      <x:c r="A1725" s="444">
        <x:v>46100</x:v>
      </x:c>
      <x:c r="B1725" s="276" t="s">
        <x:v>10335</x:v>
      </x:c>
      <x:c r="C1725" s="443" t="s">
        <x:v>6086</x:v>
      </x:c>
      <x:c r="D1725" s="276" t="s">
        <x:v>10339</x:v>
      </x:c>
      <x:c r="E1725" s="283" t="s">
        <x:v>6086</x:v>
      </x:c>
      <x:c r="F1725" s="284" t="s">
        <x:v>4007</x:v>
      </x:c>
      <x:c r="G1725" s="284">
        <x:v>1</x:v>
      </x:c>
      <x:c r="H1725" s="495" t="s">
        <x:v>10339</x:v>
      </x:c>
    </x:row>
    <x:row r="1726" spans="3:8">
      <x:c r="C1726" s="443" t="s">
        <x:v>2112</x:v>
      </x:c>
      <x:c r="D1726" s="276" t="s">
        <x:v>6487</x:v>
      </x:c>
      <x:c r="E1726" s="280" t="s">
        <x:v>2112</x:v>
      </x:c>
      <x:c r="F1726" s="281" t="str">
        <x:f>IF(MID(E1726,LEN(E1726)-2,1)="1","Earring",IF(MID(E1726,LEN(E1726)-2,1)="2","Necklace",IF(MID(E1726,LEN(E1726)-2,1)="3","Bracelet",IF(MID(E1726,LEN(E1726)-2,1)="4","Ring",IF(MID(E1726,LEN(E1726)-2,1)="5","Anklet","")))))</x:f>
        <x:v>Necklace</x:v>
      </x:c>
      <x:c r="G1726" s="281">
        <x:v>1</x:v>
      </x:c>
      <x:c r="H1726" s="495" t="s">
        <x:v>6487</x:v>
      </x:c>
    </x:row>
    <x:row r="1727" spans="3:8">
      <x:c r="C1727" s="443" t="s">
        <x:v>5527</x:v>
      </x:c>
      <x:c r="D1727" s="276" t="s">
        <x:v>10339</x:v>
      </x:c>
      <x:c r="E1727" s="283" t="s">
        <x:v>5527</x:v>
      </x:c>
      <x:c r="F1727" s="284" t="str">
        <x:f>IF(MID(E1727,LEN(E1727)-2,1)="1","Earring",IF(MID(E1727,LEN(E1727)-2,1)="2","Necklace",IF(MID(E1727,LEN(E1727)-2,1)="3","Bracelet",IF(MID(E1727,LEN(E1727)-2,1)="4","Ring",IF(MID(E1727,LEN(E1727)-2,1)="5","Anklet","")))))</x:f>
        <x:v>Bracelet</x:v>
      </x:c>
      <x:c r="G1727" s="284">
        <x:v>1</x:v>
      </x:c>
      <x:c r="H1727" s="495" t="s">
        <x:v>10339</x:v>
      </x:c>
    </x:row>
    <x:row r="1728" spans="3:8">
      <x:c r="C1728" s="443" t="s">
        <x:v>7663</x:v>
      </x:c>
      <x:c r="D1728" s="276" t="s">
        <x:v>6487</x:v>
      </x:c>
      <x:c r="E1728" s="280" t="s">
        <x:v>7663</x:v>
      </x:c>
      <x:c r="F1728" s="281" t="str">
        <x:f>IF(MID(E1728,LEN(E1728)-2,1)="1","Earring",IF(MID(E1728,LEN(E1728)-2,1)="2","Necklace",IF(MID(E1728,LEN(E1728)-2,1)="3","Bracelet",IF(MID(E1728,LEN(E1728)-2,1)="4","Ring",IF(MID(E1728,LEN(E1728)-2,1)="5","Anklet","")))))</x:f>
        <x:v>Earring</x:v>
      </x:c>
      <x:c r="G1728" s="281">
        <x:v>1</x:v>
      </x:c>
      <x:c r="H1728" s="495" t="s">
        <x:v>6487</x:v>
      </x:c>
    </x:row>
    <x:row r="1729" spans="3:8">
      <x:c r="C1729" s="443" t="s">
        <x:v>6129</x:v>
      </x:c>
      <x:c r="D1729" s="276" t="s">
        <x:v>10339</x:v>
      </x:c>
      <x:c r="E1729" s="283" t="s">
        <x:v>6129</x:v>
      </x:c>
      <x:c r="F1729" s="284" t="str">
        <x:f>IF(MID(E1729,LEN(E1729)-2,1)="1","Earring",IF(MID(E1729,LEN(E1729)-2,1)="2","Necklace",IF(MID(E1729,LEN(E1729)-2,1)="3","Bracelet",IF(MID(E1729,LEN(E1729)-2,1)="4","Ring",IF(MID(E1729,LEN(E1729)-2,1)="5","Anklet","")))))</x:f>
        <x:v>Earring</x:v>
      </x:c>
      <x:c r="G1729" s="284">
        <x:v>1</x:v>
      </x:c>
      <x:c r="H1729" s="495" t="s">
        <x:v>10339</x:v>
      </x:c>
    </x:row>
    <x:row r="1730" spans="3:8">
      <x:c r="C1730" s="443" t="s">
        <x:v>7790</x:v>
      </x:c>
      <x:c r="D1730" s="276" t="s">
        <x:v>6487</x:v>
      </x:c>
      <x:c r="E1730" s="283" t="s">
        <x:v>7790</x:v>
      </x:c>
      <x:c r="F1730" s="284" t="str">
        <x:f>IF(MID(E1730,LEN(E1730)-2,1)="1","Earring",IF(MID(E1730,LEN(E1730)-2,1)="2","Necklace",IF(MID(E1730,LEN(E1730)-2,1)="3","Bracelet",IF(MID(E1730,LEN(E1730)-2,1)="4","Ring",IF(MID(E1730,LEN(E1730)-2,1)="5","Anklet","")))))</x:f>
        <x:v>Anklet</x:v>
      </x:c>
      <x:c r="G1730" s="284">
        <x:v>1</x:v>
      </x:c>
      <x:c r="H1730" s="495" t="s">
        <x:v>6487</x:v>
      </x:c>
    </x:row>
    <x:row r="1731" spans="3:8">
      <x:c r="C1731" s="443" t="s">
        <x:v>6158</x:v>
      </x:c>
      <x:c r="D1731" s="276" t="s">
        <x:v>6487</x:v>
      </x:c>
      <x:c r="E1731" s="280" t="s">
        <x:v>6158</x:v>
      </x:c>
      <x:c r="F1731" s="281" t="s">
        <x:v>4007</x:v>
      </x:c>
      <x:c r="G1731" s="281">
        <x:v>1</x:v>
      </x:c>
      <x:c r="H1731" s="495" t="s">
        <x:v>6487</x:v>
      </x:c>
    </x:row>
    <x:row r="1732" spans="3:8">
      <x:c r="C1732" s="443" t="s">
        <x:v>6024</x:v>
      </x:c>
      <x:c r="D1732" s="276" t="s">
        <x:v>10339</x:v>
      </x:c>
      <x:c r="E1732" s="280" t="s">
        <x:v>6024</x:v>
      </x:c>
      <x:c r="F1732" s="281" t="str">
        <x:f>IF(MID(E1732,LEN(E1732)-2,1)="1","Earring",IF(MID(E1732,LEN(E1732)-2,1)="2","Necklace",IF(MID(E1732,LEN(E1732)-2,1)="3","Bracelet",IF(MID(E1732,LEN(E1732)-2,1)="4","Ring",IF(MID(E1732,LEN(E1732)-2,1)="5","Anklet","")))))</x:f>
        <x:v>Bracelet</x:v>
      </x:c>
      <x:c r="G1732" s="281">
        <x:v>1</x:v>
      </x:c>
      <x:c r="H1732" s="495" t="s">
        <x:v>10339</x:v>
      </x:c>
    </x:row>
    <x:row r="1733" spans="3:8">
      <x:c r="C1733" s="443" t="s">
        <x:v>9309</x:v>
      </x:c>
      <x:c r="D1733" s="276" t="s">
        <x:v>10339</x:v>
      </x:c>
      <x:c r="E1733" s="280" t="s">
        <x:v>9309</x:v>
      </x:c>
      <x:c r="F1733" s="281" t="str">
        <x:f>IF(MID(E1733,LEN(E1733)-2,1)="1","Earring",IF(MID(E1733,LEN(E1733)-2,1)="2","Necklace",IF(MID(E1733,LEN(E1733)-2,1)="3","Bracelet",IF(MID(E1733,LEN(E1733)-2,1)="4","Ring",IF(MID(E1733,LEN(E1733)-2,1)="5","Anklet","")))))</x:f>
        <x:v>Earring</x:v>
      </x:c>
      <x:c r="G1733" s="281">
        <x:v>1</x:v>
      </x:c>
      <x:c r="H1733" s="495" t="s">
        <x:v>10339</x:v>
      </x:c>
    </x:row>
    <x:row r="1734" spans="3:8">
      <x:c r="C1734" s="443" t="s">
        <x:v>2096</x:v>
      </x:c>
      <x:c r="D1734" s="276" t="s">
        <x:v>10339</x:v>
      </x:c>
      <x:c r="E1734" s="280" t="s">
        <x:v>2096</x:v>
      </x:c>
      <x:c r="F1734" s="281" t="str">
        <x:f>IF(MID(E1734,LEN(E1734)-2,1)="1","Earring",IF(MID(E1734,LEN(E1734)-2,1)="2","Necklace",IF(MID(E1734,LEN(E1734)-2,1)="3","Bracelet",IF(MID(E1734,LEN(E1734)-2,1)="4","Ring",IF(MID(E1734,LEN(E1734)-2,1)="5","Anklet","")))))</x:f>
        <x:v>Bracelet</x:v>
      </x:c>
      <x:c r="G1734" s="281">
        <x:v>1</x:v>
      </x:c>
      <x:c r="H1734" s="495" t="s">
        <x:v>10339</x:v>
      </x:c>
    </x:row>
    <x:row r="1735" spans="3:8">
      <x:c r="C1735" s="443" t="s">
        <x:v>9140</x:v>
      </x:c>
      <x:c r="D1735" s="276" t="s">
        <x:v>6487</x:v>
      </x:c>
      <x:c r="E1735" s="283" t="s">
        <x:v>9140</x:v>
      </x:c>
      <x:c r="F1735" s="284" t="str">
        <x:f>IF(MID(E1735,LEN(E1735)-2,1)="1","Earring",IF(MID(E1735,LEN(E1735)-2,1)="2","Necklace",IF(MID(E1735,LEN(E1735)-2,1)="3","Bracelet",IF(MID(E1735,LEN(E1735)-2,1)="4","Ring",IF(MID(E1735,LEN(E1735)-2,1)="5","Anklet","")))))</x:f>
        <x:v>Ring</x:v>
      </x:c>
      <x:c r="G1735" s="284">
        <x:v>1</x:v>
      </x:c>
      <x:c r="H1735" s="495" t="s">
        <x:v>6487</x:v>
      </x:c>
    </x:row>
    <x:row r="1736" spans="3:8">
      <x:c r="C1736" s="443" t="s">
        <x:v>6318</x:v>
      </x:c>
      <x:c r="D1736" s="276" t="s">
        <x:v>6487</x:v>
      </x:c>
      <x:c r="E1736" s="280" t="s">
        <x:v>6318</x:v>
      </x:c>
      <x:c r="F1736" s="281" t="str">
        <x:f>IF(MID(E1736,LEN(E1736)-2,1)="1","Earring",IF(MID(E1736,LEN(E1736)-2,1)="2","Necklace",IF(MID(E1736,LEN(E1736)-2,1)="3","Bracelet",IF(MID(E1736,LEN(E1736)-2,1)="4","Ring",IF(MID(E1736,LEN(E1736)-2,1)="5","Anklet","")))))</x:f>
        <x:v>Necklace</x:v>
      </x:c>
      <x:c r="G1736" s="281">
        <x:v>2</x:v>
      </x:c>
      <x:c r="H1736" s="495" t="s">
        <x:v>6487</x:v>
      </x:c>
    </x:row>
    <x:row r="1737" spans="3:8">
      <x:c r="C1737" s="443" t="s">
        <x:v>1988</x:v>
      </x:c>
      <x:c r="D1737" s="276" t="s">
        <x:v>10339</x:v>
      </x:c>
      <x:c r="E1737" s="280" t="s">
        <x:v>1988</x:v>
      </x:c>
      <x:c r="F1737" s="281" t="str">
        <x:f>IF(MID(E1737,LEN(E1737)-2,1)="1","Earring",IF(MID(E1737,LEN(E1737)-2,1)="2","Necklace",IF(MID(E1737,LEN(E1737)-2,1)="3","Bracelet",IF(MID(E1737,LEN(E1737)-2,1)="4","Ring",IF(MID(E1737,LEN(E1737)-2,1)="5","Anklet","")))))</x:f>
        <x:v>Earring</x:v>
      </x:c>
      <x:c r="G1737" s="281">
        <x:v>1</x:v>
      </x:c>
      <x:c r="H1737" s="495" t="s">
        <x:v>10339</x:v>
      </x:c>
    </x:row>
    <x:row r="1738" spans="3:8">
      <x:c r="C1738" s="443" t="s">
        <x:v>2309</x:v>
      </x:c>
      <x:c r="D1738" s="276" t="s">
        <x:v>10339</x:v>
      </x:c>
      <x:c r="E1738" s="280" t="s">
        <x:v>2309</x:v>
      </x:c>
      <x:c r="F1738" s="281" t="str">
        <x:f>IF(MID(E1738,LEN(E1738)-2,1)="1","Earring",IF(MID(E1738,LEN(E1738)-2,1)="2","Necklace",IF(MID(E1738,LEN(E1738)-2,1)="3","Bracelet",IF(MID(E1738,LEN(E1738)-2,1)="4","Ring",IF(MID(E1738,LEN(E1738)-2,1)="5","Anklet","")))))</x:f>
        <x:v>Necklace</x:v>
      </x:c>
      <x:c r="G1738" s="281">
        <x:v>1</x:v>
      </x:c>
      <x:c r="H1738" s="495" t="s">
        <x:v>10339</x:v>
      </x:c>
    </x:row>
    <x:row r="1739" spans="3:8">
      <x:c r="C1739" s="443" t="s">
        <x:v>9170</x:v>
      </x:c>
      <x:c r="D1739" s="276" t="s">
        <x:v>6487</x:v>
      </x:c>
      <x:c r="E1739" s="280" t="s">
        <x:v>9170</x:v>
      </x:c>
      <x:c r="F1739" s="281" t="str">
        <x:f>IF(MID(E1739,LEN(E1739)-2,1)="1","Earring",IF(MID(E1739,LEN(E1739)-2,1)="2","Necklace",IF(MID(E1739,LEN(E1739)-2,1)="3","Bracelet",IF(MID(E1739,LEN(E1739)-2,1)="4","Ring",IF(MID(E1739,LEN(E1739)-2,1)="5","Anklet","")))))</x:f>
        <x:v>Necklace</x:v>
      </x:c>
      <x:c r="G1739" s="281">
        <x:v>1</x:v>
      </x:c>
      <x:c r="H1739" s="495" t="s">
        <x:v>6487</x:v>
      </x:c>
    </x:row>
    <x:row r="1740" spans="3:8">
      <x:c r="C1740" s="443" t="s">
        <x:v>2072</x:v>
      </x:c>
      <x:c r="D1740" s="276" t="s">
        <x:v>6487</x:v>
      </x:c>
      <x:c r="E1740" s="283" t="s">
        <x:v>2072</x:v>
      </x:c>
      <x:c r="F1740" s="284" t="str">
        <x:f>IF(MID(E1740,LEN(E1740)-2,1)="1","Earring",IF(MID(E1740,LEN(E1740)-2,1)="2","Necklace",IF(MID(E1740,LEN(E1740)-2,1)="3","Bracelet",IF(MID(E1740,LEN(E1740)-2,1)="4","Ring",IF(MID(E1740,LEN(E1740)-2,1)="5","Anklet","")))))</x:f>
        <x:v>Earring</x:v>
      </x:c>
      <x:c r="G1740" s="284">
        <x:v>1</x:v>
      </x:c>
      <x:c r="H1740" s="495" t="s">
        <x:v>6487</x:v>
      </x:c>
    </x:row>
    <x:row r="1741" spans="3:8">
      <x:c r="C1741" s="443" t="s">
        <x:v>8483</x:v>
      </x:c>
      <x:c r="D1741" s="276" t="s">
        <x:v>10339</x:v>
      </x:c>
      <x:c r="E1741" s="283" t="s">
        <x:v>8483</x:v>
      </x:c>
      <x:c r="F1741" s="284" t="str">
        <x:f>IF(MID(E1741,LEN(E1741)-2,1)="1","Earring",IF(MID(E1741,LEN(E1741)-2,1)="2","Necklace",IF(MID(E1741,LEN(E1741)-2,1)="3","Bracelet",IF(MID(E1741,LEN(E1741)-2,1)="4","Ring",IF(MID(E1741,LEN(E1741)-2,1)="5","Anklet","")))))</x:f>
        <x:v>Ring</x:v>
      </x:c>
      <x:c r="G1741" s="284">
        <x:v>1</x:v>
      </x:c>
      <x:c r="H1741" s="495" t="s">
        <x:v>10339</x:v>
      </x:c>
    </x:row>
    <x:row r="1742" spans="3:8">
      <x:c r="C1742" s="443" t="s">
        <x:v>11467</x:v>
      </x:c>
      <x:c r="D1742" s="276" t="s">
        <x:v>6487</x:v>
      </x:c>
      <x:c r="E1742" s="283" t="s">
        <x:v>11467</x:v>
      </x:c>
      <x:c r="F1742" s="284" t="str">
        <x:f>IF(MID(E1742,LEN(E1742)-2,1)="1","Earring",IF(MID(E1742,LEN(E1742)-2,1)="2","Necklace",IF(MID(E1742,LEN(E1742)-2,1)="3","Bracelet",IF(MID(E1742,LEN(E1742)-2,1)="4","Ring",IF(MID(E1742,LEN(E1742)-2,1)="5","Anklet","")))))</x:f>
        <x:v>Necklace</x:v>
      </x:c>
      <x:c r="G1742" s="284">
        <x:v>1</x:v>
      </x:c>
      <x:c r="H1742" s="495" t="s">
        <x:v>6487</x:v>
      </x:c>
    </x:row>
    <x:row r="1743" spans="3:8">
      <x:c r="C1743" s="443" t="s">
        <x:v>4423</x:v>
      </x:c>
      <x:c r="D1743" s="276" t="s">
        <x:v>10339</x:v>
      </x:c>
      <x:c r="E1743" s="283" t="s">
        <x:v>4423</x:v>
      </x:c>
      <x:c r="F1743" s="284" t="str">
        <x:f>IF(MID(E1743,LEN(E1743)-2,1)="1","Earring",IF(MID(E1743,LEN(E1743)-2,1)="2","Necklace",IF(MID(E1743,LEN(E1743)-2,1)="3","Bracelet",IF(MID(E1743,LEN(E1743)-2,1)="4","Ring",IF(MID(E1743,LEN(E1743)-2,1)="5","Anklet","")))))</x:f>
        <x:v>Earring</x:v>
      </x:c>
      <x:c r="G1743" s="284">
        <x:v>1</x:v>
      </x:c>
      <x:c r="H1743" s="495" t="s">
        <x:v>10339</x:v>
      </x:c>
    </x:row>
    <x:row r="1744" spans="3:8">
      <x:c r="C1744" s="443" t="s">
        <x:v>12242</x:v>
      </x:c>
      <x:c r="D1744" s="276" t="s">
        <x:v>10339</x:v>
      </x:c>
      <x:c r="E1744" s="283" t="s">
        <x:v>12242</x:v>
      </x:c>
      <x:c r="F1744" s="284" t="str">
        <x:f>IF(MID(E1744,LEN(E1744)-2,1)="1","Earring",IF(MID(E1744,LEN(E1744)-2,1)="2","Necklace",IF(MID(E1744,LEN(E1744)-2,1)="3","Bracelet",IF(MID(E1744,LEN(E1744)-2,1)="4","Ring",IF(MID(E1744,LEN(E1744)-2,1)="5","Anklet","")))))</x:f>
        <x:v>Earring</x:v>
      </x:c>
      <x:c r="G1744" s="284">
        <x:v>1</x:v>
      </x:c>
      <x:c r="H1744" s="495" t="s">
        <x:v>10339</x:v>
      </x:c>
    </x:row>
    <x:row r="1745" spans="3:8">
      <x:c r="C1745" s="443" t="s">
        <x:v>9307</x:v>
      </x:c>
      <x:c r="D1745" s="276" t="s">
        <x:v>6487</x:v>
      </x:c>
      <x:c r="E1745" s="283" t="s">
        <x:v>9307</x:v>
      </x:c>
      <x:c r="F1745" s="284" t="str">
        <x:f>IF(MID(E1745,LEN(E1745)-2,1)="1","Earring",IF(MID(E1745,LEN(E1745)-2,1)="2","Necklace",IF(MID(E1745,LEN(E1745)-2,1)="3","Bracelet",IF(MID(E1745,LEN(E1745)-2,1)="4","Ring",IF(MID(E1745,LEN(E1745)-2,1)="5","Anklet","")))))</x:f>
        <x:v>Earring</x:v>
      </x:c>
      <x:c r="G1745" s="284">
        <x:v>1</x:v>
      </x:c>
      <x:c r="H1745" s="495" t="s">
        <x:v>6487</x:v>
      </x:c>
    </x:row>
    <x:row r="1746" spans="3:8">
      <x:c r="C1746" s="443" t="s">
        <x:v>7527</x:v>
      </x:c>
      <x:c r="D1746" s="276" t="s">
        <x:v>6487</x:v>
      </x:c>
      <x:c r="E1746" s="283" t="s">
        <x:v>7527</x:v>
      </x:c>
      <x:c r="F1746" s="284" t="s">
        <x:v>4007</x:v>
      </x:c>
      <x:c r="G1746" s="284">
        <x:v>1</x:v>
      </x:c>
      <x:c r="H1746" s="495" t="s">
        <x:v>6487</x:v>
      </x:c>
    </x:row>
    <x:row r="1747" spans="3:8">
      <x:c r="C1747" s="443" t="s">
        <x:v>8033</x:v>
      </x:c>
      <x:c r="D1747" s="276" t="s">
        <x:v>6487</x:v>
      </x:c>
      <x:c r="E1747" s="283" t="s">
        <x:v>8033</x:v>
      </x:c>
      <x:c r="F1747" s="284" t="str">
        <x:f>IF(MID(E1747,LEN(E1747)-2,1)="1","Earring",IF(MID(E1747,LEN(E1747)-2,1)="2","Necklace",IF(MID(E1747,LEN(E1747)-2,1)="3","Bracelet",IF(MID(E1747,LEN(E1747)-2,1)="4","Ring",IF(MID(E1747,LEN(E1747)-2,1)="5","Anklet","")))))</x:f>
        <x:v>Necklace</x:v>
      </x:c>
      <x:c r="G1747" s="284">
        <x:v>2</x:v>
      </x:c>
      <x:c r="H1747" s="495" t="s">
        <x:v>6487</x:v>
      </x:c>
    </x:row>
    <x:row r="1748" spans="3:8">
      <x:c r="C1748" s="443" t="s">
        <x:v>4594</x:v>
      </x:c>
      <x:c r="D1748" s="276" t="s">
        <x:v>6487</x:v>
      </x:c>
      <x:c r="E1748" s="283" t="s">
        <x:v>4594</x:v>
      </x:c>
      <x:c r="F1748" s="284" t="str">
        <x:f>IF(MID(E1748,LEN(E1748)-2,1)="1","Earring",IF(MID(E1748,LEN(E1748)-2,1)="2","Necklace",IF(MID(E1748,LEN(E1748)-2,1)="3","Bracelet",IF(MID(E1748,LEN(E1748)-2,1)="4","Ring",IF(MID(E1748,LEN(E1748)-2,1)="5","Anklet","")))))</x:f>
        <x:v>Bracelet</x:v>
      </x:c>
      <x:c r="G1748" s="284">
        <x:v>1</x:v>
      </x:c>
      <x:c r="H1748" s="495" t="s">
        <x:v>6487</x:v>
      </x:c>
    </x:row>
    <x:row r="1749" spans="3:8">
      <x:c r="C1749" s="443" t="s">
        <x:v>11287</x:v>
      </x:c>
      <x:c r="D1749" s="276" t="s">
        <x:v>6487</x:v>
      </x:c>
      <x:c r="E1749" s="283" t="s">
        <x:v>11287</x:v>
      </x:c>
      <x:c r="F1749" s="284" t="s">
        <x:v>7479</x:v>
      </x:c>
      <x:c r="G1749" s="284">
        <x:v>1</x:v>
      </x:c>
      <x:c r="H1749" s="495" t="s">
        <x:v>6487</x:v>
      </x:c>
    </x:row>
    <x:row r="1750" spans="3:8">
      <x:c r="C1750" s="443" t="s">
        <x:v>8430</x:v>
      </x:c>
      <x:c r="D1750" s="276" t="s">
        <x:v>6487</x:v>
      </x:c>
      <x:c r="E1750" s="280" t="s">
        <x:v>8430</x:v>
      </x:c>
      <x:c r="F1750" s="281" t="s">
        <x:v>9210</x:v>
      </x:c>
      <x:c r="G1750" s="281">
        <x:v>2</x:v>
      </x:c>
      <x:c r="H1750" s="495" t="s">
        <x:v>6487</x:v>
      </x:c>
    </x:row>
    <x:row r="1751" spans="3:8">
      <x:c r="C1751" s="443" t="s">
        <x:v>8413</x:v>
      </x:c>
      <x:c r="D1751" s="276" t="s">
        <x:v>6487</x:v>
      </x:c>
      <x:c r="E1751" s="283" t="s">
        <x:v>8413</x:v>
      </x:c>
      <x:c r="F1751" s="284" t="s">
        <x:v>4007</x:v>
      </x:c>
      <x:c r="G1751" s="284">
        <x:v>2</x:v>
      </x:c>
      <x:c r="H1751" s="495" t="s">
        <x:v>6487</x:v>
      </x:c>
    </x:row>
    <x:row r="1752" spans="5:9">
      <x:c r="E1752" s="280" t="s">
        <x:v>9319</x:v>
      </x:c>
      <x:c r="F1752" s="281" t="str">
        <x:f>IF(MID(E1752,LEN(E1752)-2,1)="1","Earring",IF(MID(E1752,LEN(E1752)-2,1)="2","Necklace",IF(MID(E1752,LEN(E1752)-2,1)="3","Bracelet",IF(MID(E1752,LEN(E1752)-2,1)="4","Ring",IF(MID(E1752,LEN(E1752)-2,1)="5","Anklet","")))))</x:f>
        <x:v>Necklace</x:v>
      </x:c>
      <x:c r="G1752" s="281">
        <x:v>1</x:v>
      </x:c>
      <x:c r="H1752" s="495" t="s">
        <x:v>6487</x:v>
      </x:c>
      <x:c r="I1752" s="208" t="s">
        <x:v>287</x:v>
      </x:c>
    </x:row>
    <x:row r="1753" spans="1:8">
      <x:c r="A1753" s="444">
        <x:v>46101</x:v>
      </x:c>
      <x:c r="B1753" s="276" t="s">
        <x:v>10292</x:v>
      </x:c>
      <x:c r="C1753" s="443" t="s">
        <x:v>4522</x:v>
      </x:c>
      <x:c r="D1753" s="276" t="s">
        <x:v>6487</x:v>
      </x:c>
      <x:c r="E1753" s="241" t="s">
        <x:v>4522</x:v>
      </x:c>
      <x:c r="F1753" s="240" t="str">
        <x:f>IF(MID(E1753,LEN(E1753)-2,1)="1","Earring",IF(MID(E1753,LEN(E1753)-2,1)="2","Necklace",IF(MID(E1753,LEN(E1753)-2,1)="3","Bracelet",IF(MID(E1753,LEN(E1753)-2,1)="4","Ring",IF(MID(E1753,LEN(E1753)-2,1)="5","Anklet","")))))</x:f>
        <x:v>Earring</x:v>
      </x:c>
      <x:c r="G1753" s="240">
        <x:v>1</x:v>
      </x:c>
      <x:c r="H1753" s="495" t="s">
        <x:v>6487</x:v>
      </x:c>
    </x:row>
    <x:row r="1754" spans="3:8">
      <x:c r="C1754" s="443" t="s">
        <x:v>11779</x:v>
      </x:c>
      <x:c r="D1754" s="276" t="s">
        <x:v>6487</x:v>
      </x:c>
      <x:c r="E1754" s="241" t="s">
        <x:v>11779</x:v>
      </x:c>
      <x:c r="F1754" s="240" t="str">
        <x:f>IF(MID(E1754,LEN(E1754)-2,1)="1","Earring",IF(MID(E1754,LEN(E1754)-2,1)="2","Necklace",IF(MID(E1754,LEN(E1754)-2,1)="3","Bracelet",IF(MID(E1754,LEN(E1754)-2,1)="4","Ring",IF(MID(E1754,LEN(E1754)-2,1)="5","Anklet","")))))</x:f>
        <x:v>Earring</x:v>
      </x:c>
      <x:c r="G1754" s="240">
        <x:v>1</x:v>
      </x:c>
      <x:c r="H1754" s="495" t="s">
        <x:v>6487</x:v>
      </x:c>
    </x:row>
    <x:row r="1755" spans="3:8">
      <x:c r="C1755" s="443" t="s">
        <x:v>6211</x:v>
      </x:c>
      <x:c r="D1755" s="276" t="s">
        <x:v>10339</x:v>
      </x:c>
      <x:c r="E1755" s="241" t="s">
        <x:v>6211</x:v>
      </x:c>
      <x:c r="F1755" s="240" t="s">
        <x:v>4007</x:v>
      </x:c>
      <x:c r="G1755" s="240">
        <x:v>1</x:v>
      </x:c>
      <x:c r="H1755" s="495" t="s">
        <x:v>10339</x:v>
      </x:c>
    </x:row>
    <x:row r="1756" spans="3:8">
      <x:c r="C1756" s="443" t="s">
        <x:v>9209</x:v>
      </x:c>
      <x:c r="D1756" s="276" t="s">
        <x:v>10339</x:v>
      </x:c>
      <x:c r="E1756" s="241" t="s">
        <x:v>9209</x:v>
      </x:c>
      <x:c r="F1756" s="240" t="str">
        <x:f>IF(MID(E1756,LEN(E1756)-2,1)="1","Earring",IF(MID(E1756,LEN(E1756)-2,1)="2","Necklace",IF(MID(E1756,LEN(E1756)-2,1)="3","Bracelet",IF(MID(E1756,LEN(E1756)-2,1)="4","Ring",IF(MID(E1756,LEN(E1756)-2,1)="5","Anklet","")))))</x:f>
        <x:v>Earring</x:v>
      </x:c>
      <x:c r="G1756" s="240">
        <x:v>1</x:v>
      </x:c>
      <x:c r="H1756" s="495" t="s">
        <x:v>10339</x:v>
      </x:c>
    </x:row>
    <x:row r="1757" spans="3:8">
      <x:c r="C1757" s="443" t="s">
        <x:v>4580</x:v>
      </x:c>
      <x:c r="D1757" s="276" t="s">
        <x:v>10339</x:v>
      </x:c>
      <x:c r="E1757" s="241" t="s">
        <x:v>4580</x:v>
      </x:c>
      <x:c r="F1757" s="240" t="str">
        <x:f>IF(MID(E1757,LEN(E1757)-2,1)="1","Earring",IF(MID(E1757,LEN(E1757)-2,1)="2","Necklace",IF(MID(E1757,LEN(E1757)-2,1)="3","Bracelet",IF(MID(E1757,LEN(E1757)-2,1)="4","Ring",IF(MID(E1757,LEN(E1757)-2,1)="5","Anklet","")))))</x:f>
        <x:v>Earring</x:v>
      </x:c>
      <x:c r="G1757" s="240">
        <x:v>1</x:v>
      </x:c>
      <x:c r="H1757" s="495" t="s">
        <x:v>10339</x:v>
      </x:c>
    </x:row>
    <x:row r="1758" spans="3:8">
      <x:c r="C1758" s="443" t="s">
        <x:v>7938</x:v>
      </x:c>
      <x:c r="D1758" s="276" t="s">
        <x:v>10339</x:v>
      </x:c>
      <x:c r="E1758" s="241" t="s">
        <x:v>7938</x:v>
      </x:c>
      <x:c r="F1758" s="240" t="str">
        <x:f>IF(MID(E1758,LEN(E1758)-2,1)="1","Earring",IF(MID(E1758,LEN(E1758)-2,1)="2","Necklace",IF(MID(E1758,LEN(E1758)-2,1)="3","Bracelet",IF(MID(E1758,LEN(E1758)-2,1)="4","Ring",IF(MID(E1758,LEN(E1758)-2,1)="5","Anklet","")))))</x:f>
        <x:v>Earring</x:v>
      </x:c>
      <x:c r="G1758" s="240">
        <x:v>1</x:v>
      </x:c>
      <x:c r="H1758" s="495" t="s">
        <x:v>10339</x:v>
      </x:c>
    </x:row>
    <x:row r="1759" spans="3:8">
      <x:c r="C1759" s="443" t="s">
        <x:v>9176</x:v>
      </x:c>
      <x:c r="D1759" s="276" t="s">
        <x:v>10339</x:v>
      </x:c>
      <x:c r="E1759" s="241" t="s">
        <x:v>9176</x:v>
      </x:c>
      <x:c r="F1759" s="240" t="str">
        <x:f>IF(MID(E1759,LEN(E1759)-2,1)="1","Earring",IF(MID(E1759,LEN(E1759)-2,1)="2","Necklace",IF(MID(E1759,LEN(E1759)-2,1)="3","Bracelet",IF(MID(E1759,LEN(E1759)-2,1)="4","Ring",IF(MID(E1759,LEN(E1759)-2,1)="5","Anklet","")))))</x:f>
        <x:v>Bracelet</x:v>
      </x:c>
      <x:c r="G1759" s="240">
        <x:v>1</x:v>
      </x:c>
      <x:c r="H1759" s="495" t="s">
        <x:v>10339</x:v>
      </x:c>
    </x:row>
    <x:row r="1760" spans="5:9">
      <x:c r="E1760" s="241" t="s">
        <x:v>7995</x:v>
      </x:c>
      <x:c r="F1760" s="240" t="str">
        <x:f>IF(MID(E1760,LEN(E1760)-2,1)="1","Earring",IF(MID(E1760,LEN(E1760)-2,1)="2","Necklace",IF(MID(E1760,LEN(E1760)-2,1)="3","Bracelet",IF(MID(E1760,LEN(E1760)-2,1)="4","Ring",IF(MID(E1760,LEN(E1760)-2,1)="5","Anklet","")))))</x:f>
        <x:v>Ring</x:v>
      </x:c>
      <x:c r="G1760" s="240">
        <x:v>1</x:v>
      </x:c>
      <x:c r="H1760" s="495" t="s">
        <x:v>10339</x:v>
      </x:c>
      <x:c r="I1760" s="208" t="s">
        <x:v>11604</x:v>
      </x:c>
    </x:row>
    <x:row r="1761" spans="5:9">
      <x:c r="E1761" s="241" t="s">
        <x:v>8463</x:v>
      </x:c>
      <x:c r="F1761" s="240" t="str">
        <x:f>IF(MID(E1761,LEN(E1761)-2,1)="1","Earring",IF(MID(E1761,LEN(E1761)-2,1)="2","Necklace",IF(MID(E1761,LEN(E1761)-2,1)="3","Bracelet",IF(MID(E1761,LEN(E1761)-2,1)="4","Ring",IF(MID(E1761,LEN(E1761)-2,1)="5","Anklet","")))))</x:f>
        <x:v>Necklace</x:v>
      </x:c>
      <x:c r="G1761" s="240">
        <x:v>1</x:v>
      </x:c>
      <x:c r="H1761" s="495" t="s">
        <x:v>6487</x:v>
      </x:c>
      <x:c r="I1761" s="208" t="s">
        <x:v>2816</x:v>
      </x:c>
    </x:row>
    <x:row r="1762" spans="1:8">
      <x:c r="A1762" s="444">
        <x:v>46102</x:v>
      </x:c>
      <x:c r="B1762" s="276" t="s">
        <x:v>10312</x:v>
      </x:c>
      <x:c r="C1762" s="443" t="s">
        <x:v>12382</x:v>
      </x:c>
      <x:c r="D1762" s="276" t="s">
        <x:v>6487</x:v>
      </x:c>
      <x:c r="E1762" s="241" t="s">
        <x:v>12382</x:v>
      </x:c>
      <x:c r="F1762" s="240" t="str">
        <x:f>IF(MID(E1762,LEN(E1762)-2,1)="1","Earring",IF(MID(E1762,LEN(E1762)-2,1)="2","Necklace",IF(MID(E1762,LEN(E1762)-2,1)="3","Bracelet",IF(MID(E1762,LEN(E1762)-2,1)="4","Ring",IF(MID(E1762,LEN(E1762)-2,1)="5","Anklet","")))))</x:f>
        <x:v>Bracelet</x:v>
      </x:c>
      <x:c r="G1762" s="240">
        <x:v>1</x:v>
      </x:c>
      <x:c r="H1762" s="495" t="s">
        <x:v>6487</x:v>
      </x:c>
    </x:row>
    <x:row r="1763" spans="3:8">
      <x:c r="C1763" s="443" t="s">
        <x:v>11492</x:v>
      </x:c>
      <x:c r="D1763" s="276" t="s">
        <x:v>10339</x:v>
      </x:c>
      <x:c r="E1763" s="241" t="s">
        <x:v>11492</x:v>
      </x:c>
      <x:c r="F1763" s="240" t="str">
        <x:f>IF(MID(E1763,LEN(E1763)-2,1)="1","Earring",IF(MID(E1763,LEN(E1763)-2,1)="2","Necklace",IF(MID(E1763,LEN(E1763)-2,1)="3","Bracelet",IF(MID(E1763,LEN(E1763)-2,1)="4","Ring",IF(MID(E1763,LEN(E1763)-2,1)="5","Anklet","")))))</x:f>
        <x:v>Ring</x:v>
      </x:c>
      <x:c r="G1763" s="240">
        <x:v>1</x:v>
      </x:c>
      <x:c r="H1763" s="495" t="s">
        <x:v>10339</x:v>
      </x:c>
    </x:row>
    <x:row r="1764" spans="3:8">
      <x:c r="C1764" s="443" t="s">
        <x:v>2040</x:v>
      </x:c>
      <x:c r="D1764" s="276" t="s">
        <x:v>6487</x:v>
      </x:c>
      <x:c r="E1764" s="241" t="s">
        <x:v>2040</x:v>
      </x:c>
      <x:c r="F1764" s="240" t="str">
        <x:f>IF(MID(E1764,LEN(E1764)-2,1)="1","Earring",IF(MID(E1764,LEN(E1764)-2,1)="2","Necklace",IF(MID(E1764,LEN(E1764)-2,1)="3","Bracelet",IF(MID(E1764,LEN(E1764)-2,1)="4","Ring",IF(MID(E1764,LEN(E1764)-2,1)="5","Anklet","")))))</x:f>
        <x:v>Ring</x:v>
      </x:c>
      <x:c r="G1764" s="240">
        <x:v>1</x:v>
      </x:c>
      <x:c r="H1764" s="495" t="s">
        <x:v>6487</x:v>
      </x:c>
    </x:row>
    <x:row r="1765" spans="3:8">
      <x:c r="C1765" s="443" t="s">
        <x:v>4546</x:v>
      </x:c>
      <x:c r="D1765" s="276" t="s">
        <x:v>10339</x:v>
      </x:c>
      <x:c r="E1765" s="280" t="s">
        <x:v>12670</x:v>
      </x:c>
      <x:c r="F1765" s="281" t="str">
        <x:f>IF(MID(E1765,LEN(E1765)-2,1)="1","Earring",IF(MID(E1765,LEN(E1765)-2,1)="2","Necklace",IF(MID(E1765,LEN(E1765)-2,1)="3","Bracelet",IF(MID(E1765,LEN(E1765)-2,1)="4","Ring",IF(MID(E1765,LEN(E1765)-2,1)="5","Anklet","")))))</x:f>
        <x:v>Earring</x:v>
      </x:c>
      <x:c r="G1765" s="281">
        <x:v>1</x:v>
      </x:c>
      <x:c r="H1765" s="495" t="s">
        <x:v>10339</x:v>
      </x:c>
    </x:row>
    <x:row r="1766" spans="3:8">
      <x:c r="C1766" s="443" t="s">
        <x:v>8998</x:v>
      </x:c>
      <x:c r="D1766" s="276" t="s">
        <x:v>6487</x:v>
      </x:c>
      <x:c r="E1766" s="241" t="s">
        <x:v>8998</x:v>
      </x:c>
      <x:c r="F1766" s="240" t="str">
        <x:f>IF(MID(E1766,LEN(E1766)-2,1)="1","Earring",IF(MID(E1766,LEN(E1766)-2,1)="2","Necklace",IF(MID(E1766,LEN(E1766)-2,1)="3","Bracelet",IF(MID(E1766,LEN(E1766)-2,1)="4","Ring",IF(MID(E1766,LEN(E1766)-2,1)="5","Anklet","")))))</x:f>
        <x:v>Necklace</x:v>
      </x:c>
      <x:c r="G1766" s="240">
        <x:v>1</x:v>
      </x:c>
      <x:c r="H1766" s="495" t="s">
        <x:v>6487</x:v>
      </x:c>
    </x:row>
    <x:row r="1767" spans="3:8">
      <x:c r="C1767" s="443" t="s">
        <x:v>8546</x:v>
      </x:c>
      <x:c r="D1767" s="276" t="s">
        <x:v>6487</x:v>
      </x:c>
      <x:c r="E1767" s="280" t="s">
        <x:v>8546</x:v>
      </x:c>
      <x:c r="F1767" s="281" t="str">
        <x:f>IF(MID(E1767,LEN(E1767)-2,1)="1","Earring",IF(MID(E1767,LEN(E1767)-2,1)="2","Necklace",IF(MID(E1767,LEN(E1767)-2,1)="3","Bracelet",IF(MID(E1767,LEN(E1767)-2,1)="4","Ring",IF(MID(E1767,LEN(E1767)-2,1)="5","Anklet","")))))</x:f>
        <x:v>Earring</x:v>
      </x:c>
      <x:c r="G1767" s="281">
        <x:v>1</x:v>
      </x:c>
      <x:c r="H1767" s="495" t="s">
        <x:v>6487</x:v>
      </x:c>
    </x:row>
    <x:row r="1768" spans="3:8">
      <x:c r="C1768" s="443" t="s">
        <x:v>2098</x:v>
      </x:c>
      <x:c r="D1768" s="276" t="s">
        <x:v>6487</x:v>
      </x:c>
      <x:c r="E1768" s="241" t="s">
        <x:v>2098</x:v>
      </x:c>
      <x:c r="F1768" s="240" t="str">
        <x:f>IF(MID(E1768,LEN(E1768)-2,1)="1","Earring",IF(MID(E1768,LEN(E1768)-2,1)="2","Necklace",IF(MID(E1768,LEN(E1768)-2,1)="3","Bracelet",IF(MID(E1768,LEN(E1768)-2,1)="4","Ring",IF(MID(E1768,LEN(E1768)-2,1)="5","Anklet","")))))</x:f>
        <x:v>Bracelet</x:v>
      </x:c>
      <x:c r="G1768" s="240">
        <x:v>1</x:v>
      </x:c>
      <x:c r="H1768" s="495" t="s">
        <x:v>6487</x:v>
      </x:c>
    </x:row>
    <x:row r="1769" spans="3:8">
      <x:c r="C1769" s="443" t="s">
        <x:v>6217</x:v>
      </x:c>
      <x:c r="D1769" s="276" t="s">
        <x:v>10339</x:v>
      </x:c>
      <x:c r="E1769" s="241" t="s">
        <x:v>6217</x:v>
      </x:c>
      <x:c r="F1769" s="240" t="str">
        <x:f>IF(MID(E1769,LEN(E1769)-2,1)="1","Earring",IF(MID(E1769,LEN(E1769)-2,1)="2","Necklace",IF(MID(E1769,LEN(E1769)-2,1)="3","Bracelet",IF(MID(E1769,LEN(E1769)-2,1)="4","Ring",IF(MID(E1769,LEN(E1769)-2,1)="5","Anklet","")))))</x:f>
        <x:v>Bracelet</x:v>
      </x:c>
      <x:c r="G1769" s="240">
        <x:v>1</x:v>
      </x:c>
      <x:c r="H1769" s="495" t="s">
        <x:v>10339</x:v>
      </x:c>
    </x:row>
    <x:row r="1770" spans="3:8">
      <x:c r="C1770" s="443" t="s">
        <x:v>8551</x:v>
      </x:c>
      <x:c r="D1770" s="276" t="s">
        <x:v>10339</x:v>
      </x:c>
      <x:c r="E1770" s="280" t="s">
        <x:v>8551</x:v>
      </x:c>
      <x:c r="F1770" s="281" t="str">
        <x:f>IF(MID(E1770,LEN(E1770)-2,1)="1","Earring",IF(MID(E1770,LEN(E1770)-2,1)="2","Necklace",IF(MID(E1770,LEN(E1770)-2,1)="3","Bracelet",IF(MID(E1770,LEN(E1770)-2,1)="4","Ring",IF(MID(E1770,LEN(E1770)-2,1)="5","Anklet","")))))</x:f>
        <x:v>Necklace</x:v>
      </x:c>
      <x:c r="G1770" s="281">
        <x:v>1</x:v>
      </x:c>
      <x:c r="H1770" s="495" t="s">
        <x:v>10339</x:v>
      </x:c>
    </x:row>
    <x:row r="1771" spans="3:8">
      <x:c r="C1771" s="443" t="s">
        <x:v>6035</x:v>
      </x:c>
      <x:c r="D1771" s="276" t="s">
        <x:v>6487</x:v>
      </x:c>
      <x:c r="E1771" s="241" t="s">
        <x:v>6035</x:v>
      </x:c>
      <x:c r="F1771" s="240" t="str">
        <x:f>IF(MID(E1771,LEN(E1771)-2,1)="1","Earring",IF(MID(E1771,LEN(E1771)-2,1)="2","Necklace",IF(MID(E1771,LEN(E1771)-2,1)="3","Bracelet",IF(MID(E1771,LEN(E1771)-2,1)="4","Ring",IF(MID(E1771,LEN(E1771)-2,1)="5","Anklet","")))))</x:f>
        <x:v>Earring</x:v>
      </x:c>
      <x:c r="G1771" s="240">
        <x:v>1</x:v>
      </x:c>
      <x:c r="H1771" s="495" t="s">
        <x:v>6487</x:v>
      </x:c>
    </x:row>
    <x:row r="1772" spans="3:8">
      <x:c r="C1772" s="443" t="s">
        <x:v>9240</x:v>
      </x:c>
      <x:c r="D1772" s="276" t="s">
        <x:v>6487</x:v>
      </x:c>
      <x:c r="E1772" s="241" t="s">
        <x:v>9240</x:v>
      </x:c>
      <x:c r="F1772" s="240" t="str">
        <x:f>IF(MID(E1772,LEN(E1772)-2,1)="1","Earring",IF(MID(E1772,LEN(E1772)-2,1)="2","Necklace",IF(MID(E1772,LEN(E1772)-2,1)="3","Bracelet",IF(MID(E1772,LEN(E1772)-2,1)="4","Ring",IF(MID(E1772,LEN(E1772)-2,1)="5","Anklet","")))))</x:f>
        <x:v>Ring</x:v>
      </x:c>
      <x:c r="G1772" s="240">
        <x:v>1</x:v>
      </x:c>
      <x:c r="H1772" s="495" t="s">
        <x:v>6487</x:v>
      </x:c>
    </x:row>
    <x:row r="1773" spans="3:8">
      <x:c r="C1773" s="443" t="s">
        <x:v>9063</x:v>
      </x:c>
      <x:c r="D1773" s="276" t="s">
        <x:v>10339</x:v>
      </x:c>
      <x:c r="E1773" s="241" t="s">
        <x:v>9063</x:v>
      </x:c>
      <x:c r="F1773" s="240" t="s">
        <x:v>4007</x:v>
      </x:c>
      <x:c r="G1773" s="240">
        <x:v>1</x:v>
      </x:c>
      <x:c r="H1773" s="495" t="s">
        <x:v>10339</x:v>
      </x:c>
    </x:row>
    <x:row r="1774" spans="3:8">
      <x:c r="C1774" s="443" t="s">
        <x:v>9275</x:v>
      </x:c>
      <x:c r="D1774" s="276" t="s">
        <x:v>10339</x:v>
      </x:c>
      <x:c r="E1774" s="241" t="s">
        <x:v>9275</x:v>
      </x:c>
      <x:c r="F1774" s="240" t="s">
        <x:v>4007</x:v>
      </x:c>
      <x:c r="G1774" s="240">
        <x:v>1</x:v>
      </x:c>
      <x:c r="H1774" s="495" t="s">
        <x:v>10339</x:v>
      </x:c>
    </x:row>
    <x:row r="1775" spans="5:9">
      <x:c r="E1775" s="241" t="s">
        <x:v>1959</x:v>
      </x:c>
      <x:c r="F1775" s="240" t="str">
        <x:f>IF(MID(E1775,LEN(E1775)-2,1)="1","Earring",IF(MID(E1775,LEN(E1775)-2,1)="2","Necklace",IF(MID(E1775,LEN(E1775)-2,1)="3","Bracelet",IF(MID(E1775,LEN(E1775)-2,1)="4","Ring",IF(MID(E1775,LEN(E1775)-2,1)="5","Anklet","")))))</x:f>
        <x:v>Necklace</x:v>
      </x:c>
      <x:c r="G1775" s="240">
        <x:v>1</x:v>
      </x:c>
      <x:c r="H1775" s="495" t="s">
        <x:v>6487</x:v>
      </x:c>
      <x:c r="I1775" s="208" t="s">
        <x:v>2776</x:v>
      </x:c>
    </x:row>
    <x:row r="1776" spans="1:8">
      <x:c r="A1776" s="444">
        <x:v>46103</x:v>
      </x:c>
      <x:c r="B1776" s="276" t="s">
        <x:v>10367</x:v>
      </x:c>
      <x:c r="C1776" s="443" t="s">
        <x:v>5999</x:v>
      </x:c>
      <x:c r="D1776" s="276" t="s">
        <x:v>6487</x:v>
      </x:c>
      <x:c r="E1776" s="280" t="s">
        <x:v>5999</x:v>
      </x:c>
      <x:c r="F1776" s="281" t="str">
        <x:f>IF(MID(E1776,LEN(E1776)-2,1)="1","Earring",IF(MID(E1776,LEN(E1776)-2,1)="2","Necklace",IF(MID(E1776,LEN(E1776)-2,1)="3","Bracelet",IF(MID(E1776,LEN(E1776)-2,1)="4","Ring",IF(MID(E1776,LEN(E1776)-2,1)="5","Anklet","")))))</x:f>
        <x:v>Earring</x:v>
      </x:c>
      <x:c r="G1776" s="281">
        <x:v>1</x:v>
      </x:c>
      <x:c r="H1776" s="495" t="s">
        <x:v>6487</x:v>
      </x:c>
    </x:row>
    <x:row r="1777" spans="3:8">
      <x:c r="C1777" s="443" t="s">
        <x:v>2091</x:v>
      </x:c>
      <x:c r="D1777" s="276" t="s">
        <x:v>10339</x:v>
      </x:c>
      <x:c r="E1777" s="283" t="s">
        <x:v>2091</x:v>
      </x:c>
      <x:c r="F1777" s="284" t="str">
        <x:f>IF(MID(E1777,LEN(E1777)-2,1)="1","Earring",IF(MID(E1777,LEN(E1777)-2,1)="2","Necklace",IF(MID(E1777,LEN(E1777)-2,1)="3","Bracelet",IF(MID(E1777,LEN(E1777)-2,1)="4","Ring",IF(MID(E1777,LEN(E1777)-2,1)="5","Anklet","")))))</x:f>
        <x:v>Necklace</x:v>
      </x:c>
      <x:c r="G1777" s="284">
        <x:v>1</x:v>
      </x:c>
      <x:c r="H1777" s="495" t="s">
        <x:v>10339</x:v>
      </x:c>
    </x:row>
    <x:row r="1778" spans="3:8">
      <x:c r="C1778" s="443" t="s">
        <x:v>8463</x:v>
      </x:c>
      <x:c r="D1778" s="276" t="s">
        <x:v>10339</x:v>
      </x:c>
      <x:c r="E1778" s="283" t="s">
        <x:v>8463</x:v>
      </x:c>
      <x:c r="F1778" s="284" t="str">
        <x:f>IF(MID(E1778,LEN(E1778)-2,1)="1","Earring",IF(MID(E1778,LEN(E1778)-2,1)="2","Necklace",IF(MID(E1778,LEN(E1778)-2,1)="3","Bracelet",IF(MID(E1778,LEN(E1778)-2,1)="4","Ring",IF(MID(E1778,LEN(E1778)-2,1)="5","Anklet","")))))</x:f>
        <x:v>Necklace</x:v>
      </x:c>
      <x:c r="G1778" s="284">
        <x:v>1</x:v>
      </x:c>
      <x:c r="H1778" s="495" t="s">
        <x:v>10339</x:v>
      </x:c>
    </x:row>
    <x:row r="1779" spans="3:8">
      <x:c r="C1779" s="443" t="s">
        <x:v>8333</x:v>
      </x:c>
      <x:c r="D1779" s="276" t="s">
        <x:v>10339</x:v>
      </x:c>
      <x:c r="E1779" s="283" t="s">
        <x:v>8333</x:v>
      </x:c>
      <x:c r="F1779" s="284" t="str">
        <x:f>IF(MID(E1779,LEN(E1779)-2,1)="1","Earring",IF(MID(E1779,LEN(E1779)-2,1)="2","Necklace",IF(MID(E1779,LEN(E1779)-2,1)="3","Bracelet",IF(MID(E1779,LEN(E1779)-2,1)="4","Ring",IF(MID(E1779,LEN(E1779)-2,1)="5","Anklet","")))))</x:f>
        <x:v>Bracelet</x:v>
      </x:c>
      <x:c r="G1779" s="284">
        <x:v>1</x:v>
      </x:c>
      <x:c r="H1779" s="495" t="s">
        <x:v>10339</x:v>
      </x:c>
    </x:row>
    <x:row r="1780" spans="3:8">
      <x:c r="C1780" s="443" t="s">
        <x:v>2442</x:v>
      </x:c>
      <x:c r="D1780" s="276" t="s">
        <x:v>10339</x:v>
      </x:c>
      <x:c r="E1780" s="283" t="s">
        <x:v>2442</x:v>
      </x:c>
      <x:c r="F1780" s="284" t="s">
        <x:v>4007</x:v>
      </x:c>
      <x:c r="G1780" s="284">
        <x:v>2</x:v>
      </x:c>
      <x:c r="H1780" s="495" t="s">
        <x:v>10339</x:v>
      </x:c>
    </x:row>
    <x:row r="1781" spans="3:8">
      <x:c r="C1781" s="443" t="s">
        <x:v>12667</x:v>
      </x:c>
      <x:c r="D1781" s="276" t="s">
        <x:v>10339</x:v>
      </x:c>
      <x:c r="E1781" s="283" t="s">
        <x:v>12667</x:v>
      </x:c>
      <x:c r="F1781" s="284" t="str">
        <x:f>IF(MID(E1781,LEN(E1781)-2,1)="1","Earring",IF(MID(E1781,LEN(E1781)-2,1)="2","Necklace",IF(MID(E1781,LEN(E1781)-2,1)="3","Bracelet",IF(MID(E1781,LEN(E1781)-2,1)="4","Ring",IF(MID(E1781,LEN(E1781)-2,1)="5","Anklet","")))))</x:f>
        <x:v>Earring</x:v>
      </x:c>
      <x:c r="G1781" s="284">
        <x:v>1</x:v>
      </x:c>
      <x:c r="H1781" s="495" t="s">
        <x:v>10339</x:v>
      </x:c>
    </x:row>
    <x:row r="1782" spans="3:8">
      <x:c r="C1782" s="443" t="s">
        <x:v>2507</x:v>
      </x:c>
      <x:c r="D1782" s="276" t="s">
        <x:v>6487</x:v>
      </x:c>
      <x:c r="E1782" s="280" t="s">
        <x:v>2507</x:v>
      </x:c>
      <x:c r="F1782" s="281" t="str">
        <x:f>IF(MID(E1782,LEN(E1782)-2,1)="1","Earring",IF(MID(E1782,LEN(E1782)-2,1)="2","Necklace",IF(MID(E1782,LEN(E1782)-2,1)="3","Bracelet",IF(MID(E1782,LEN(E1782)-2,1)="4","Ring",IF(MID(E1782,LEN(E1782)-2,1)="5","Anklet","")))))</x:f>
        <x:v>Earring</x:v>
      </x:c>
      <x:c r="G1782" s="281">
        <x:v>1</x:v>
      </x:c>
      <x:c r="H1782" s="495" t="s">
        <x:v>6487</x:v>
      </x:c>
    </x:row>
    <x:row r="1783" spans="3:8">
      <x:c r="C1783" s="443" t="s">
        <x:v>8947</x:v>
      </x:c>
      <x:c r="D1783" s="276" t="s">
        <x:v>10339</x:v>
      </x:c>
      <x:c r="E1783" s="283" t="s">
        <x:v>8947</x:v>
      </x:c>
      <x:c r="F1783" s="284" t="str">
        <x:f>IF(MID(E1783,LEN(E1783)-2,1)="1","Earring",IF(MID(E1783,LEN(E1783)-2,1)="2","Necklace",IF(MID(E1783,LEN(E1783)-2,1)="3","Bracelet",IF(MID(E1783,LEN(E1783)-2,1)="4","Ring",IF(MID(E1783,LEN(E1783)-2,1)="5","Anklet","")))))</x:f>
        <x:v>Earring</x:v>
      </x:c>
      <x:c r="G1783" s="284">
        <x:v>1</x:v>
      </x:c>
      <x:c r="H1783" s="495" t="s">
        <x:v>10339</x:v>
      </x:c>
    </x:row>
    <x:row r="1784" spans="3:8">
      <x:c r="C1784" s="443" t="s">
        <x:v>12626</x:v>
      </x:c>
      <x:c r="D1784" s="276" t="s">
        <x:v>6487</x:v>
      </x:c>
      <x:c r="E1784" s="283" t="s">
        <x:v>12626</x:v>
      </x:c>
      <x:c r="F1784" s="284" t="str">
        <x:f>IF(MID(E1784,LEN(E1784)-2,1)="1","Earring",IF(MID(E1784,LEN(E1784)-2,1)="2","Necklace",IF(MID(E1784,LEN(E1784)-2,1)="3","Bracelet",IF(MID(E1784,LEN(E1784)-2,1)="4","Ring",IF(MID(E1784,LEN(E1784)-2,1)="5","Anklet","")))))</x:f>
        <x:v>Earring</x:v>
      </x:c>
      <x:c r="G1784" s="284">
        <x:v>1</x:v>
      </x:c>
      <x:c r="H1784" s="495" t="s">
        <x:v>6487</x:v>
      </x:c>
    </x:row>
    <x:row r="1785" spans="3:8">
      <x:c r="C1785" s="443" t="s">
        <x:v>4460</x:v>
      </x:c>
      <x:c r="D1785" s="276" t="s">
        <x:v>10339</x:v>
      </x:c>
      <x:c r="E1785" s="280" t="s">
        <x:v>4460</x:v>
      </x:c>
      <x:c r="F1785" s="281" t="str">
        <x:f>IF(MID(E1785,LEN(E1785)-2,1)="1","Earring",IF(MID(E1785,LEN(E1785)-2,1)="2","Necklace",IF(MID(E1785,LEN(E1785)-2,1)="3","Bracelet",IF(MID(E1785,LEN(E1785)-2,1)="4","Ring",IF(MID(E1785,LEN(E1785)-2,1)="5","Anklet","")))))</x:f>
        <x:v>Earring</x:v>
      </x:c>
      <x:c r="G1785" s="281">
        <x:v>1</x:v>
      </x:c>
      <x:c r="H1785" s="495" t="s">
        <x:v>10339</x:v>
      </x:c>
    </x:row>
    <x:row r="1786" spans="3:8">
      <x:c r="C1786" s="443" t="s">
        <x:v>11288</x:v>
      </x:c>
      <x:c r="D1786" s="276" t="s">
        <x:v>10339</x:v>
      </x:c>
      <x:c r="E1786" s="304" t="s">
        <x:v>11288</x:v>
      </x:c>
      <x:c r="F1786" s="305" t="str">
        <x:f>IF(MID(E1786,LEN(E1786)-2,1)="1","Earring",IF(MID(E1786,LEN(E1786)-2,1)="2","Necklace",IF(MID(E1786,LEN(E1786)-2,1)="3","Bracelet",IF(MID(E1786,LEN(E1786)-2,1)="4","Ring",IF(MID(E1786,LEN(E1786)-2,1)="5","Anklet","")))))</x:f>
        <x:v>Necklace</x:v>
      </x:c>
      <x:c r="G1786" s="305">
        <x:v>1</x:v>
      </x:c>
      <x:c r="H1786" s="495" t="s">
        <x:v>10339</x:v>
      </x:c>
    </x:row>
    <x:row r="1787" spans="1:8">
      <x:c r="A1787" s="444">
        <x:v>46104</x:v>
      </x:c>
      <x:c r="B1787" s="276" t="s">
        <x:v>10315</x:v>
      </x:c>
      <x:c r="C1787" s="443" t="s">
        <x:v>6158</x:v>
      </x:c>
      <x:c r="D1787" s="276" t="s">
        <x:v>10339</x:v>
      </x:c>
      <x:c r="E1787" s="241" t="s">
        <x:v>6158</x:v>
      </x:c>
      <x:c r="F1787" s="240" t="s">
        <x:v>4007</x:v>
      </x:c>
      <x:c r="G1787" s="240">
        <x:v>1</x:v>
      </x:c>
      <x:c r="H1787" s="495" t="s">
        <x:v>10339</x:v>
      </x:c>
    </x:row>
    <x:row r="1788" spans="3:8">
      <x:c r="C1788" s="443" t="s">
        <x:v>8339</x:v>
      </x:c>
      <x:c r="D1788" s="276" t="s">
        <x:v>6487</x:v>
      </x:c>
      <x:c r="E1788" s="241" t="s">
        <x:v>8339</x:v>
      </x:c>
      <x:c r="F1788" s="240" t="str">
        <x:f>IF(MID(E1788,LEN(E1788)-2,1)="1","Earring",IF(MID(E1788,LEN(E1788)-2,1)="2","Necklace",IF(MID(E1788,LEN(E1788)-2,1)="3","Bracelet",IF(MID(E1788,LEN(E1788)-2,1)="4","Ring",IF(MID(E1788,LEN(E1788)-2,1)="5","Anklet","")))))</x:f>
        <x:v>Ring</x:v>
      </x:c>
      <x:c r="G1788" s="240">
        <x:v>1</x:v>
      </x:c>
      <x:c r="H1788" s="495" t="s">
        <x:v>6487</x:v>
      </x:c>
    </x:row>
    <x:row r="1789" spans="1:8">
      <x:c r="A1789" s="444">
        <x:v>46105</x:v>
      </x:c>
      <x:c r="B1789" s="276" t="s">
        <x:v>10377</x:v>
      </x:c>
      <x:c r="C1789" s="443" t="s">
        <x:v>6062</x:v>
      </x:c>
      <x:c r="D1789" s="276" t="s">
        <x:v>10339</x:v>
      </x:c>
      <x:c r="E1789" s="241" t="s">
        <x:v>6062</x:v>
      </x:c>
      <x:c r="F1789" s="240" t="str">
        <x:f>IF(MID(E1789,LEN(E1789)-2,1)="1","Earring",IF(MID(E1789,LEN(E1789)-2,1)="2","Necklace",IF(MID(E1789,LEN(E1789)-2,1)="3","Bracelet",IF(MID(E1789,LEN(E1789)-2,1)="4","Ring",IF(MID(E1789,LEN(E1789)-2,1)="5","Anklet","")))))</x:f>
        <x:v>Bracelet</x:v>
      </x:c>
      <x:c r="G1789" s="240">
        <x:v>1</x:v>
      </x:c>
      <x:c r="H1789" s="495" t="s">
        <x:v>10339</x:v>
      </x:c>
    </x:row>
    <x:row r="1790" spans="3:8">
      <x:c r="C1790" s="443" t="s">
        <x:v>8998</x:v>
      </x:c>
      <x:c r="D1790" s="276" t="s">
        <x:v>10339</x:v>
      </x:c>
      <x:c r="E1790" s="241" t="s">
        <x:v>8998</x:v>
      </x:c>
      <x:c r="F1790" s="240" t="str">
        <x:f>IF(MID(E1790,LEN(E1790)-2,1)="1","Earring",IF(MID(E1790,LEN(E1790)-2,1)="2","Necklace",IF(MID(E1790,LEN(E1790)-2,1)="3","Bracelet",IF(MID(E1790,LEN(E1790)-2,1)="4","Ring",IF(MID(E1790,LEN(E1790)-2,1)="5","Anklet","")))))</x:f>
        <x:v>Necklace</x:v>
      </x:c>
      <x:c r="G1790" s="240">
        <x:v>1</x:v>
      </x:c>
      <x:c r="H1790" s="495" t="s">
        <x:v>10339</x:v>
      </x:c>
    </x:row>
    <x:row r="1791" spans="3:8">
      <x:c r="C1791" s="443" t="s">
        <x:v>7972</x:v>
      </x:c>
      <x:c r="D1791" s="276" t="s">
        <x:v>10339</x:v>
      </x:c>
      <x:c r="E1791" s="241" t="s">
        <x:v>7972</x:v>
      </x:c>
      <x:c r="F1791" s="240" t="str">
        <x:f>IF(MID(E1791,LEN(E1791)-2,1)="1","Earring",IF(MID(E1791,LEN(E1791)-2,1)="2","Necklace",IF(MID(E1791,LEN(E1791)-2,1)="3","Bracelet",IF(MID(E1791,LEN(E1791)-2,1)="4","Ring",IF(MID(E1791,LEN(E1791)-2,1)="5","Anklet","")))))</x:f>
        <x:v>Necklace</x:v>
      </x:c>
      <x:c r="G1791" s="240">
        <x:v>1</x:v>
      </x:c>
      <x:c r="H1791" s="495" t="s">
        <x:v>10339</x:v>
      </x:c>
    </x:row>
    <x:row r="1792" spans="3:8">
      <x:c r="C1792" s="443" t="s">
        <x:v>2329</x:v>
      </x:c>
      <x:c r="D1792" s="276" t="s">
        <x:v>6487</x:v>
      </x:c>
      <x:c r="E1792" s="241" t="s">
        <x:v>2329</x:v>
      </x:c>
      <x:c r="F1792" s="240" t="str">
        <x:f>IF(MID(E1792,LEN(E1792)-2,1)="1","Earring",IF(MID(E1792,LEN(E1792)-2,1)="2","Necklace",IF(MID(E1792,LEN(E1792)-2,1)="3","Bracelet",IF(MID(E1792,LEN(E1792)-2,1)="4","Ring",IF(MID(E1792,LEN(E1792)-2,1)="5","Anklet","")))))</x:f>
        <x:v>Necklace</x:v>
      </x:c>
      <x:c r="G1792" s="240">
        <x:v>2</x:v>
      </x:c>
      <x:c r="H1792" s="495" t="s">
        <x:v>6487</x:v>
      </x:c>
    </x:row>
    <x:row r="1793" spans="3:8">
      <x:c r="C1793" s="443" t="s">
        <x:v>9031</x:v>
      </x:c>
      <x:c r="D1793" s="276" t="s">
        <x:v>6487</x:v>
      </x:c>
      <x:c r="E1793" s="241" t="s">
        <x:v>9031</x:v>
      </x:c>
      <x:c r="F1793" s="240" t="str">
        <x:f>IF(MID(E1793,LEN(E1793)-2,1)="1","Earring",IF(MID(E1793,LEN(E1793)-2,1)="2","Necklace",IF(MID(E1793,LEN(E1793)-2,1)="3","Bracelet",IF(MID(E1793,LEN(E1793)-2,1)="4","Ring",IF(MID(E1793,LEN(E1793)-2,1)="5","Anklet","")))))</x:f>
        <x:v>Bracelet</x:v>
      </x:c>
      <x:c r="G1793" s="240">
        <x:v>1</x:v>
      </x:c>
      <x:c r="H1793" s="495" t="s">
        <x:v>6487</x:v>
      </x:c>
    </x:row>
    <x:row r="1794" spans="5:9">
      <x:c r="E1794" s="241" t="s">
        <x:v>11413</x:v>
      </x:c>
      <x:c r="F1794" s="240" t="str">
        <x:f>IF(MID(E1794,LEN(E1794)-2,1)="1","Earring",IF(MID(E1794,LEN(E1794)-2,1)="2","Necklace",IF(MID(E1794,LEN(E1794)-2,1)="3","Bracelet",IF(MID(E1794,LEN(E1794)-2,1)="4","Ring",IF(MID(E1794,LEN(E1794)-2,1)="5","Anklet","")))))</x:f>
        <x:v>Bracelet</x:v>
      </x:c>
      <x:c r="G1794" s="240">
        <x:v>1</x:v>
      </x:c>
      <x:c r="H1794" s="495" t="s">
        <x:v>6487</x:v>
      </x:c>
      <x:c r="I1794" s="208" t="s">
        <x:v>2257</x:v>
      </x:c>
    </x:row>
    <x:row r="1796" spans="1:8">
      <x:c r="A1796" s="444">
        <x:v>46106</x:v>
      </x:c>
      <x:c r="B1796" s="276" t="s">
        <x:v>10352</x:v>
      </x:c>
      <x:c r="C1796" s="443" t="s">
        <x:v>4600</x:v>
      </x:c>
      <x:c r="D1796" s="276" t="s">
        <x:v>10339</x:v>
      </x:c>
      <x:c r="E1796" s="241" t="s">
        <x:v>4600</x:v>
      </x:c>
      <x:c r="F1796" s="240" t="str">
        <x:f>IF(MID(E1796,LEN(E1796)-2,1)="1","Earring",IF(MID(E1796,LEN(E1796)-2,1)="2","Necklace",IF(MID(E1796,LEN(E1796)-2,1)="3","Bracelet",IF(MID(E1796,LEN(E1796)-2,1)="4","Ring",IF(MID(E1796,LEN(E1796)-2,1)="5","Anklet","")))))</x:f>
        <x:v>Necklace</x:v>
      </x:c>
      <x:c r="G1796" s="240">
        <x:v>1</x:v>
      </x:c>
      <x:c r="H1796" s="495" t="s">
        <x:v>10339</x:v>
      </x:c>
    </x:row>
    <x:row r="1797" spans="3:8">
      <x:c r="C1797" s="443" t="s">
        <x:v>2100</x:v>
      </x:c>
      <x:c r="D1797" s="276" t="s">
        <x:v>6487</x:v>
      </x:c>
      <x:c r="E1797" s="241" t="s">
        <x:v>2100</x:v>
      </x:c>
      <x:c r="F1797" s="240" t="str">
        <x:f>IF(MID(E1797,LEN(E1797)-2,1)="1","Earring",IF(MID(E1797,LEN(E1797)-2,1)="2","Necklace",IF(MID(E1797,LEN(E1797)-2,1)="3","Bracelet",IF(MID(E1797,LEN(E1797)-2,1)="4","Ring",IF(MID(E1797,LEN(E1797)-2,1)="5","Anklet","")))))</x:f>
        <x:v>Necklace</x:v>
      </x:c>
      <x:c r="G1797" s="240">
        <x:v>1</x:v>
      </x:c>
      <x:c r="H1797" s="495" t="s">
        <x:v>6487</x:v>
      </x:c>
    </x:row>
    <x:row r="1798" spans="5:9">
      <x:c r="E1798" s="241" t="s">
        <x:v>8373</x:v>
      </x:c>
      <x:c r="F1798" s="240" t="str">
        <x:f>IF(MID(E1798,LEN(E1798)-2,1)="1","Earring",IF(MID(E1798,LEN(E1798)-2,1)="2","Necklace",IF(MID(E1798,LEN(E1798)-2,1)="3","Bracelet",IF(MID(E1798,LEN(E1798)-2,1)="4","Ring",IF(MID(E1798,LEN(E1798)-2,1)="5","Anklet","")))))</x:f>
        <x:v>Bracelet</x:v>
      </x:c>
      <x:c r="G1798" s="240">
        <x:v>1</x:v>
      </x:c>
      <x:c r="H1798" s="495" t="s">
        <x:v>6487</x:v>
      </x:c>
      <x:c r="I1798" s="208" t="s">
        <x:v>8639</x:v>
      </x:c>
    </x:row>
    <x:row r="1799" spans="1:8">
      <x:c r="A1799" s="444">
        <x:v>46107</x:v>
      </x:c>
      <x:c r="B1799" s="276" t="s">
        <x:v>10335</x:v>
      </x:c>
      <x:c r="C1799" s="443" t="s">
        <x:v>8392</x:v>
      </x:c>
      <x:c r="D1799" s="276" t="s">
        <x:v>6487</x:v>
      </x:c>
      <x:c r="E1799" s="241" t="s">
        <x:v>8392</x:v>
      </x:c>
      <x:c r="F1799" s="240" t="str">
        <x:f>IF(MID(E1799,LEN(E1799)-2,1)="1","Earring",IF(MID(E1799,LEN(E1799)-2,1)="2","Necklace",IF(MID(E1799,LEN(E1799)-2,1)="3","Bracelet",IF(MID(E1799,LEN(E1799)-2,1)="4","Ring",IF(MID(E1799,LEN(E1799)-2,1)="5","Anklet","")))))</x:f>
        <x:v>Necklace</x:v>
      </x:c>
      <x:c r="G1799" s="240">
        <x:v>1</x:v>
      </x:c>
      <x:c r="H1799" s="495" t="s">
        <x:v>6487</x:v>
      </x:c>
    </x:row>
    <x:row r="1800" spans="3:8">
      <x:c r="C1800" s="443" t="s">
        <x:v>6244</x:v>
      </x:c>
      <x:c r="D1800" s="276" t="s">
        <x:v>6487</x:v>
      </x:c>
      <x:c r="E1800" s="241" t="s">
        <x:v>6244</x:v>
      </x:c>
      <x:c r="F1800" s="240" t="str">
        <x:f>IF(MID(E1800,LEN(E1800)-2,1)="1","Earring",IF(MID(E1800,LEN(E1800)-2,1)="2","Necklace",IF(MID(E1800,LEN(E1800)-2,1)="3","Bracelet",IF(MID(E1800,LEN(E1800)-2,1)="4","Ring",IF(MID(E1800,LEN(E1800)-2,1)="5","Anklet","")))))</x:f>
        <x:v>Earring</x:v>
      </x:c>
      <x:c r="G1800" s="240">
        <x:v>1</x:v>
      </x:c>
      <x:c r="H1800" s="495" t="s">
        <x:v>6487</x:v>
      </x:c>
    </x:row>
    <x:row r="1801" spans="1:8">
      <x:c r="A1801" s="444">
        <x:v>46108</x:v>
      </x:c>
      <x:c r="B1801" s="276" t="s">
        <x:v>10292</x:v>
      </x:c>
      <x:c r="C1801" s="443" t="s">
        <x:v>4415</x:v>
      </x:c>
      <x:c r="D1801" s="276" t="s">
        <x:v>10339</x:v>
      </x:c>
      <x:c r="E1801" s="283" t="s">
        <x:v>4415</x:v>
      </x:c>
      <x:c r="F1801" s="284" t="str">
        <x:f>IF(MID(E1801,LEN(E1801)-2,1)="1","Earring",IF(MID(E1801,LEN(E1801)-2,1)="2","Necklace",IF(MID(E1801,LEN(E1801)-2,1)="3","Bracelet",IF(MID(E1801,LEN(E1801)-2,1)="4","Ring",IF(MID(E1801,LEN(E1801)-2,1)="5","Anklet","")))))</x:f>
        <x:v>Ring</x:v>
      </x:c>
      <x:c r="G1801" s="284">
        <x:v>1</x:v>
      </x:c>
      <x:c r="H1801" s="495" t="s">
        <x:v>10339</x:v>
      </x:c>
    </x:row>
    <x:row r="1802" spans="3:8">
      <x:c r="C1802" s="443" t="s">
        <x:v>4473</x:v>
      </x:c>
      <x:c r="D1802" s="276" t="s">
        <x:v>6487</x:v>
      </x:c>
      <x:c r="E1802" s="280" t="s">
        <x:v>4473</x:v>
      </x:c>
      <x:c r="F1802" s="281" t="str">
        <x:f>IF(MID(E1802,LEN(E1802)-2,1)="1","Earring",IF(MID(E1802,LEN(E1802)-2,1)="2","Necklace",IF(MID(E1802,LEN(E1802)-2,1)="3","Bracelet",IF(MID(E1802,LEN(E1802)-2,1)="4","Ring",IF(MID(E1802,LEN(E1802)-2,1)="5","Anklet","")))))</x:f>
        <x:v>Ring</x:v>
      </x:c>
      <x:c r="G1802" s="281">
        <x:v>1</x:v>
      </x:c>
      <x:c r="H1802" s="495" t="s">
        <x:v>6487</x:v>
      </x:c>
    </x:row>
    <x:row r="1803" spans="3:8">
      <x:c r="C1803" s="443" t="s">
        <x:v>8935</x:v>
      </x:c>
      <x:c r="D1803" s="276" t="s">
        <x:v>6487</x:v>
      </x:c>
      <x:c r="E1803" s="283" t="s">
        <x:v>8935</x:v>
      </x:c>
      <x:c r="F1803" s="284" t="str">
        <x:f>IF(MID(E1803,LEN(E1803)-2,1)="1","Earring",IF(MID(E1803,LEN(E1803)-2,1)="2","Necklace",IF(MID(E1803,LEN(E1803)-2,1)="3","Bracelet",IF(MID(E1803,LEN(E1803)-2,1)="4","Ring",IF(MID(E1803,LEN(E1803)-2,1)="5","Anklet","")))))</x:f>
        <x:v>Earring</x:v>
      </x:c>
      <x:c r="G1803" s="284">
        <x:v>2</x:v>
      </x:c>
      <x:c r="H1803" s="495" t="s">
        <x:v>10339</x:v>
      </x:c>
    </x:row>
    <x:row r="1804" spans="3:8">
      <x:c r="C1804" s="443" t="s">
        <x:v>2107</x:v>
      </x:c>
      <x:c r="D1804" s="276" t="s">
        <x:v>6487</x:v>
      </x:c>
      <x:c r="E1804" s="280" t="s">
        <x:v>2107</x:v>
      </x:c>
      <x:c r="F1804" s="281" t="s">
        <x:v>4007</x:v>
      </x:c>
      <x:c r="G1804" s="281">
        <x:v>1</x:v>
      </x:c>
      <x:c r="H1804" s="495" t="s">
        <x:v>10339</x:v>
      </x:c>
    </x:row>
    <x:row r="1805" spans="3:8">
      <x:c r="C1805" s="443" t="s">
        <x:v>8081</x:v>
      </x:c>
      <x:c r="D1805" s="276" t="s">
        <x:v>6487</x:v>
      </x:c>
      <x:c r="E1805" s="283" t="s">
        <x:v>8081</x:v>
      </x:c>
      <x:c r="F1805" s="284" t="str">
        <x:f>IF(MID(E1805,LEN(E1805)-2,1)="1","Earring",IF(MID(E1805,LEN(E1805)-2,1)="2","Necklace",IF(MID(E1805,LEN(E1805)-2,1)="3","Bracelet",IF(MID(E1805,LEN(E1805)-2,1)="4","Ring",IF(MID(E1805,LEN(E1805)-2,1)="5","Anklet","")))))</x:f>
        <x:v>Earring</x:v>
      </x:c>
      <x:c r="G1805" s="284">
        <x:v>1</x:v>
      </x:c>
      <x:c r="H1805" s="495" t="s">
        <x:v>6487</x:v>
      </x:c>
    </x:row>
    <x:row r="1806" spans="3:8">
      <x:c r="C1806" s="443" t="s">
        <x:v>12767</x:v>
      </x:c>
      <x:c r="D1806" s="276" t="s">
        <x:v>6487</x:v>
      </x:c>
      <x:c r="E1806" s="241" t="s">
        <x:v>12767</x:v>
      </x:c>
      <x:c r="F1806" s="240" t="str">
        <x:f>IF(MID(E1806,LEN(E1806)-2,1)="1","Earring",IF(MID(E1806,LEN(E1806)-2,1)="2","Necklace",IF(MID(E1806,LEN(E1806)-2,1)="3","Bracelet",IF(MID(E1806,LEN(E1806)-2,1)="4","Ring",IF(MID(E1806,LEN(E1806)-2,1)="5","Anklet","")))))</x:f>
        <x:v>Anklet</x:v>
      </x:c>
      <x:c r="G1806" s="240">
        <x:v>1</x:v>
      </x:c>
      <x:c r="H1806" s="495" t="s">
        <x:v>6487</x:v>
      </x:c>
    </x:row>
    <x:row r="1807" spans="1:8">
      <x:c r="A1807" s="444">
        <x:v>46109</x:v>
      </x:c>
      <x:c r="B1807" s="276" t="s">
        <x:v>10312</x:v>
      </x:c>
      <x:c r="C1807" s="443" t="s">
        <x:v>11249</x:v>
      </x:c>
      <x:c r="D1807" s="276" t="s">
        <x:v>6487</x:v>
      </x:c>
      <x:c r="E1807" s="283" t="s">
        <x:v>11249</x:v>
      </x:c>
      <x:c r="F1807" s="284" t="str">
        <x:f>IF(MID(E1807,LEN(E1807)-2,1)="1","Earring",IF(MID(E1807,LEN(E1807)-2,1)="2","Necklace",IF(MID(E1807,LEN(E1807)-2,1)="3","Bracelet",IF(MID(E1807,LEN(E1807)-2,1)="4","Ring",IF(MID(E1807,LEN(E1807)-2,1)="5","Anklet","")))))</x:f>
        <x:v>Necklace</x:v>
      </x:c>
      <x:c r="G1807" s="284">
        <x:v>1</x:v>
      </x:c>
      <x:c r="H1807" s="495" t="s">
        <x:v>6487</x:v>
      </x:c>
    </x:row>
    <x:row r="1808" spans="3:8">
      <x:c r="C1808" s="443" t="s">
        <x:v>11536</x:v>
      </x:c>
      <x:c r="D1808" s="276" t="s">
        <x:v>6487</x:v>
      </x:c>
      <x:c r="E1808" s="283" t="s">
        <x:v>11536</x:v>
      </x:c>
      <x:c r="F1808" s="284" t="s">
        <x:v>9210</x:v>
      </x:c>
      <x:c r="G1808" s="284">
        <x:v>2</x:v>
      </x:c>
      <x:c r="H1808" s="495" t="s">
        <x:v>6487</x:v>
      </x:c>
    </x:row>
    <x:row r="1809" spans="3:8">
      <x:c r="C1809" s="443" t="s">
        <x:v>4349</x:v>
      </x:c>
      <x:c r="D1809" s="276" t="s">
        <x:v>6487</x:v>
      </x:c>
      <x:c r="E1809" s="280" t="s">
        <x:v>4349</x:v>
      </x:c>
      <x:c r="F1809" s="281" t="str">
        <x:f>IF(MID(E1809,LEN(E1809)-2,1)="1","Earring",IF(MID(E1809,LEN(E1809)-2,1)="2","Necklace",IF(MID(E1809,LEN(E1809)-2,1)="3","Bracelet",IF(MID(E1809,LEN(E1809)-2,1)="4","Ring",IF(MID(E1809,LEN(E1809)-2,1)="5","Anklet","")))))</x:f>
        <x:v>Necklace</x:v>
      </x:c>
      <x:c r="G1809" s="281">
        <x:v>1</x:v>
      </x:c>
      <x:c r="H1809" s="495" t="s">
        <x:v>6487</x:v>
      </x:c>
    </x:row>
    <x:row r="1810" spans="3:8">
      <x:c r="C1810" s="443" t="s">
        <x:v>7866</x:v>
      </x:c>
      <x:c r="D1810" s="276" t="s">
        <x:v>10339</x:v>
      </x:c>
      <x:c r="E1810" s="283" t="s">
        <x:v>7866</x:v>
      </x:c>
      <x:c r="F1810" s="284" t="str">
        <x:f>IF(MID(E1810,LEN(E1810)-2,1)="1","Earring",IF(MID(E1810,LEN(E1810)-2,1)="2","Necklace",IF(MID(E1810,LEN(E1810)-2,1)="3","Bracelet",IF(MID(E1810,LEN(E1810)-2,1)="4","Ring",IF(MID(E1810,LEN(E1810)-2,1)="5","Anklet","")))))</x:f>
        <x:v>Bracelet</x:v>
      </x:c>
      <x:c r="G1810" s="284">
        <x:v>1</x:v>
      </x:c>
      <x:c r="H1810" s="495" t="s">
        <x:v>10339</x:v>
      </x:c>
    </x:row>
    <x:row r="1811" spans="3:8">
      <x:c r="C1811" s="443" t="s">
        <x:v>5977</x:v>
      </x:c>
      <x:c r="D1811" s="276" t="s">
        <x:v>10339</x:v>
      </x:c>
      <x:c r="E1811" s="283" t="s">
        <x:v>5977</x:v>
      </x:c>
      <x:c r="F1811" s="284" t="str">
        <x:f>IF(MID(E1811,LEN(E1811)-2,1)="1","Earring",IF(MID(E1811,LEN(E1811)-2,1)="2","Necklace",IF(MID(E1811,LEN(E1811)-2,1)="3","Bracelet",IF(MID(E1811,LEN(E1811)-2,1)="4","Ring",IF(MID(E1811,LEN(E1811)-2,1)="5","Anklet","")))))</x:f>
        <x:v>Ring</x:v>
      </x:c>
      <x:c r="G1811" s="284">
        <x:v>1</x:v>
      </x:c>
      <x:c r="H1811" s="495" t="s">
        <x:v>10339</x:v>
      </x:c>
    </x:row>
    <x:row r="1812" spans="3:8">
      <x:c r="C1812" s="443" t="s">
        <x:v>6009</x:v>
      </x:c>
      <x:c r="D1812" s="276" t="s">
        <x:v>6487</x:v>
      </x:c>
      <x:c r="E1812" s="280" t="s">
        <x:v>6009</x:v>
      </x:c>
      <x:c r="F1812" s="281" t="s">
        <x:v>4007</x:v>
      </x:c>
      <x:c r="G1812" s="281">
        <x:v>1</x:v>
      </x:c>
      <x:c r="H1812" s="495" t="s">
        <x:v>6487</x:v>
      </x:c>
    </x:row>
    <x:row r="1813" spans="3:8">
      <x:c r="C1813" s="443" t="s">
        <x:v>9307</x:v>
      </x:c>
      <x:c r="D1813" s="276" t="s">
        <x:v>10339</x:v>
      </x:c>
      <x:c r="E1813" s="283" t="s">
        <x:v>9307</x:v>
      </x:c>
      <x:c r="F1813" s="284" t="str">
        <x:f>IF(MID(E1813,LEN(E1813)-2,1)="1","Earring",IF(MID(E1813,LEN(E1813)-2,1)="2","Necklace",IF(MID(E1813,LEN(E1813)-2,1)="3","Bracelet",IF(MID(E1813,LEN(E1813)-2,1)="4","Ring",IF(MID(E1813,LEN(E1813)-2,1)="5","Anklet","")))))</x:f>
        <x:v>Earring</x:v>
      </x:c>
      <x:c r="G1813" s="284">
        <x:v>1</x:v>
      </x:c>
      <x:c r="H1813" s="495" t="s">
        <x:v>10339</x:v>
      </x:c>
    </x:row>
    <x:row r="1814" spans="1:8">
      <x:c r="A1814" s="444">
        <x:v>46110</x:v>
      </x:c>
      <x:c r="B1814" s="276" t="s">
        <x:v>10367</x:v>
      </x:c>
      <x:c r="C1814" s="443" t="s">
        <x:v>12473</x:v>
      </x:c>
      <x:c r="D1814" s="276" t="s">
        <x:v>10339</x:v>
      </x:c>
      <x:c r="E1814" s="280" t="s">
        <x:v>12473</x:v>
      </x:c>
      <x:c r="F1814" s="281" t="str">
        <x:f>IF(MID(E1814,LEN(E1814)-2,1)="1","Earring",IF(MID(E1814,LEN(E1814)-2,1)="2","Necklace",IF(MID(E1814,LEN(E1814)-2,1)="3","Bracelet",IF(MID(E1814,LEN(E1814)-2,1)="4","Ring",IF(MID(E1814,LEN(E1814)-2,1)="5","Anklet","")))))</x:f>
        <x:v>Bracelet</x:v>
      </x:c>
      <x:c r="G1814" s="281">
        <x:v>1</x:v>
      </x:c>
      <x:c r="H1814" s="495" t="s">
        <x:v>10339</x:v>
      </x:c>
    </x:row>
    <x:row r="1815" spans="3:8">
      <x:c r="C1815" s="443" t="s">
        <x:v>5447</x:v>
      </x:c>
      <x:c r="D1815" s="276" t="s">
        <x:v>6487</x:v>
      </x:c>
      <x:c r="E1815" s="283" t="s">
        <x:v>5447</x:v>
      </x:c>
      <x:c r="F1815" s="284" t="str">
        <x:f>IF(MID(E1815,LEN(E1815)-2,1)="1","Earring",IF(MID(E1815,LEN(E1815)-2,1)="2","Necklace",IF(MID(E1815,LEN(E1815)-2,1)="3","Bracelet",IF(MID(E1815,LEN(E1815)-2,1)="4","Ring",IF(MID(E1815,LEN(E1815)-2,1)="5","Anklet","")))))</x:f>
        <x:v>Earring</x:v>
      </x:c>
      <x:c r="G1815" s="284">
        <x:v>1</x:v>
      </x:c>
      <x:c r="H1815" s="495" t="s">
        <x:v>6487</x:v>
      </x:c>
    </x:row>
    <x:row r="1816" spans="3:8">
      <x:c r="C1816" s="443" t="s">
        <x:v>6220</x:v>
      </x:c>
      <x:c r="D1816" s="276" t="s">
        <x:v>6487</x:v>
      </x:c>
      <x:c r="E1816" s="283" t="s">
        <x:v>6220</x:v>
      </x:c>
      <x:c r="F1816" s="284" t="str">
        <x:f>IF(MID(E1816,LEN(E1816)-2,1)="1","Earring",IF(MID(E1816,LEN(E1816)-2,1)="2","Necklace",IF(MID(E1816,LEN(E1816)-2,1)="3","Bracelet",IF(MID(E1816,LEN(E1816)-2,1)="4","Ring",IF(MID(E1816,LEN(E1816)-2,1)="5","Anklet","")))))</x:f>
        <x:v>Necklace</x:v>
      </x:c>
      <x:c r="G1816" s="284">
        <x:v>1</x:v>
      </x:c>
      <x:c r="H1816" s="495" t="s">
        <x:v>10339</x:v>
      </x:c>
    </x:row>
    <x:row r="1817" spans="3:8">
      <x:c r="C1817" s="443" t="s">
        <x:v>11536</x:v>
      </x:c>
      <x:c r="D1817" s="276" t="s">
        <x:v>10339</x:v>
      </x:c>
      <x:c r="E1817" s="283" t="s">
        <x:v>11536</x:v>
      </x:c>
      <x:c r="F1817" s="284" t="s">
        <x:v>9210</x:v>
      </x:c>
      <x:c r="G1817" s="284">
        <x:v>1</x:v>
      </x:c>
      <x:c r="H1817" s="495" t="s">
        <x:v>10339</x:v>
      </x:c>
    </x:row>
    <x:row r="1818" spans="3:8">
      <x:c r="C1818" s="443" t="s">
        <x:v>4561</x:v>
      </x:c>
      <x:c r="D1818" s="276" t="s">
        <x:v>10339</x:v>
      </x:c>
      <x:c r="E1818" s="280" t="s">
        <x:v>4561</x:v>
      </x:c>
      <x:c r="F1818" s="281" t="str">
        <x:f>IF(MID(E1818,LEN(E1818)-2,1)="1","Earring",IF(MID(E1818,LEN(E1818)-2,1)="2","Necklace",IF(MID(E1818,LEN(E1818)-2,1)="3","Bracelet",IF(MID(E1818,LEN(E1818)-2,1)="4","Ring",IF(MID(E1818,LEN(E1818)-2,1)="5","Anklet","")))))</x:f>
        <x:v>Necklace</x:v>
      </x:c>
      <x:c r="G1818" s="281">
        <x:v>1</x:v>
      </x:c>
      <x:c r="H1818" s="495" t="s">
        <x:v>10339</x:v>
      </x:c>
    </x:row>
    <x:row r="1819" spans="3:8">
      <x:c r="C1819" s="443" t="s">
        <x:v>8007</x:v>
      </x:c>
      <x:c r="D1819" s="276" t="s">
        <x:v>6487</x:v>
      </x:c>
      <x:c r="E1819" s="241" t="s">
        <x:v>8007</x:v>
      </x:c>
      <x:c r="F1819" s="240" t="str">
        <x:f>IF(MID(E1819,LEN(E1819)-2,1)="1","Earring",IF(MID(E1819,LEN(E1819)-2,1)="2","Necklace",IF(MID(E1819,LEN(E1819)-2,1)="3","Bracelet",IF(MID(E1819,LEN(E1819)-2,1)="4","Ring",IF(MID(E1819,LEN(E1819)-2,1)="5","Anklet","")))))</x:f>
        <x:v>Earring</x:v>
      </x:c>
      <x:c r="G1819" s="240">
        <x:v>1</x:v>
      </x:c>
      <x:c r="H1819" s="495" t="s">
        <x:v>6487</x:v>
      </x:c>
    </x:row>
    <x:row r="1820" spans="3:8">
      <x:c r="C1820" s="443" t="s">
        <x:v>9193</x:v>
      </x:c>
      <x:c r="D1820" s="276" t="s">
        <x:v>10339</x:v>
      </x:c>
      <x:c r="E1820" s="283" t="s">
        <x:v>9193</x:v>
      </x:c>
      <x:c r="F1820" s="284" t="str">
        <x:f>IF(MID(E1820,LEN(E1820)-2,1)="1","Earring",IF(MID(E1820,LEN(E1820)-2,1)="2","Necklace",IF(MID(E1820,LEN(E1820)-2,1)="3","Bracelet",IF(MID(E1820,LEN(E1820)-2,1)="4","Ring",IF(MID(E1820,LEN(E1820)-2,1)="5","Anklet","")))))</x:f>
        <x:v>Ring</x:v>
      </x:c>
      <x:c r="G1820" s="284">
        <x:v>1</x:v>
      </x:c>
      <x:c r="H1820" s="495" t="s">
        <x:v>10339</x:v>
      </x:c>
    </x:row>
    <x:row r="1821" spans="3:8">
      <x:c r="C1821" s="443" t="s">
        <x:v>11370</x:v>
      </x:c>
      <x:c r="D1821" s="276" t="s">
        <x:v>6487</x:v>
      </x:c>
      <x:c r="E1821" s="283" t="s">
        <x:v>11370</x:v>
      </x:c>
      <x:c r="F1821" s="284" t="str">
        <x:f>IF(MID(E1821,LEN(E1821)-2,1)="1","Earring",IF(MID(E1821,LEN(E1821)-2,1)="2","Necklace",IF(MID(E1821,LEN(E1821)-2,1)="3","Bracelet",IF(MID(E1821,LEN(E1821)-2,1)="4","Ring",IF(MID(E1821,LEN(E1821)-2,1)="5","Anklet","")))))</x:f>
        <x:v>Necklace</x:v>
      </x:c>
      <x:c r="G1821" s="284">
        <x:v>1</x:v>
      </x:c>
      <x:c r="H1821" s="495" t="s">
        <x:v>6487</x:v>
      </x:c>
    </x:row>
    <x:row r="1822" spans="3:8">
      <x:c r="C1822" s="443" t="s">
        <x:v>2042</x:v>
      </x:c>
      <x:c r="D1822" s="276" t="s">
        <x:v>10339</x:v>
      </x:c>
      <x:c r="E1822" s="283" t="s">
        <x:v>2042</x:v>
      </x:c>
      <x:c r="F1822" s="284" t="str">
        <x:f>IF(MID(E1822,LEN(E1822)-2,1)="1","Earring",IF(MID(E1822,LEN(E1822)-2,1)="2","Necklace",IF(MID(E1822,LEN(E1822)-2,1)="3","Bracelet",IF(MID(E1822,LEN(E1822)-2,1)="4","Ring",IF(MID(E1822,LEN(E1822)-2,1)="5","Anklet","")))))</x:f>
        <x:v>Necklace</x:v>
      </x:c>
      <x:c r="G1822" s="284">
        <x:v>1</x:v>
      </x:c>
      <x:c r="H1822" s="495" t="s">
        <x:v>10339</x:v>
      </x:c>
    </x:row>
    <x:row r="1823" spans="3:8">
      <x:c r="C1823" s="443" t="s">
        <x:v>6196</x:v>
      </x:c>
      <x:c r="D1823" s="276" t="s">
        <x:v>10339</x:v>
      </x:c>
      <x:c r="E1823" s="283" t="s">
        <x:v>6196</x:v>
      </x:c>
      <x:c r="F1823" s="284" t="str">
        <x:f>IF(MID(E1823,LEN(E1823)-2,1)="1","Earring",IF(MID(E1823,LEN(E1823)-2,1)="2","Necklace",IF(MID(E1823,LEN(E1823)-2,1)="3","Bracelet",IF(MID(E1823,LEN(E1823)-2,1)="4","Ring",IF(MID(E1823,LEN(E1823)-2,1)="5","Anklet","")))))</x:f>
        <x:v>Earring</x:v>
      </x:c>
      <x:c r="G1823" s="284">
        <x:v>1</x:v>
      </x:c>
      <x:c r="H1823" s="495" t="s">
        <x:v>10339</x:v>
      </x:c>
    </x:row>
    <x:row r="1824" spans="1:8">
      <x:c r="A1824" s="444">
        <x:v>46111</x:v>
      </x:c>
      <x:c r="B1824" s="276" t="s">
        <x:v>10315</x:v>
      </x:c>
      <x:c r="C1824" s="443" t="s">
        <x:v>4453</x:v>
      </x:c>
      <x:c r="D1824" s="276" t="s">
        <x:v>10339</x:v>
      </x:c>
      <x:c r="E1824" s="241" t="s">
        <x:v>4453</x:v>
      </x:c>
      <x:c r="F1824" s="240" t="str">
        <x:f>IF(MID(E1824,LEN(E1824)-2,1)="1","Earring",IF(MID(E1824,LEN(E1824)-2,1)="2","Necklace",IF(MID(E1824,LEN(E1824)-2,1)="3","Bracelet",IF(MID(E1824,LEN(E1824)-2,1)="4","Ring",IF(MID(E1824,LEN(E1824)-2,1)="5","Anklet","")))))</x:f>
        <x:v>Earring</x:v>
      </x:c>
      <x:c r="G1824" s="240">
        <x:v>1</x:v>
      </x:c>
      <x:c r="H1824" s="495" t="s">
        <x:v>10339</x:v>
      </x:c>
    </x:row>
    <x:row r="1825" spans="3:8">
      <x:c r="C1825" s="443" t="s">
        <x:v>2751</x:v>
      </x:c>
      <x:c r="D1825" s="276" t="s">
        <x:v>6487</x:v>
      </x:c>
      <x:c r="E1825" s="241" t="s">
        <x:v>2751</x:v>
      </x:c>
      <x:c r="F1825" s="240" t="str">
        <x:f>IF(MID(E1825,LEN(E1825)-2,1)="1","Earring",IF(MID(E1825,LEN(E1825)-2,1)="2","Necklace",IF(MID(E1825,LEN(E1825)-2,1)="3","Bracelet",IF(MID(E1825,LEN(E1825)-2,1)="4","Ring",IF(MID(E1825,LEN(E1825)-2,1)="5","Anklet","")))))</x:f>
        <x:v>Earring</x:v>
      </x:c>
      <x:c r="G1825" s="240">
        <x:v>2</x:v>
      </x:c>
      <x:c r="H1825" s="495" t="s">
        <x:v>6487</x:v>
      </x:c>
    </x:row>
    <x:row r="1826" spans="3:8">
      <x:c r="C1826" s="443" t="s">
        <x:v>12626</x:v>
      </x:c>
      <x:c r="D1826" s="276" t="s">
        <x:v>10339</x:v>
      </x:c>
      <x:c r="E1826" s="241" t="s">
        <x:v>12626</x:v>
      </x:c>
      <x:c r="F1826" s="240" t="str">
        <x:f>IF(MID(E1826,LEN(E1826)-2,1)="1","Earring",IF(MID(E1826,LEN(E1826)-2,1)="2","Necklace",IF(MID(E1826,LEN(E1826)-2,1)="3","Bracelet",IF(MID(E1826,LEN(E1826)-2,1)="4","Ring",IF(MID(E1826,LEN(E1826)-2,1)="5","Anklet","")))))</x:f>
        <x:v>Earring</x:v>
      </x:c>
      <x:c r="G1826" s="240">
        <x:v>1</x:v>
      </x:c>
      <x:c r="H1826" s="495" t="s">
        <x:v>10339</x:v>
      </x:c>
    </x:row>
    <x:row r="1827" spans="1:8">
      <x:c r="A1827" s="444">
        <x:v>46112</x:v>
      </x:c>
      <x:c r="B1827" s="276" t="s">
        <x:v>10377</x:v>
      </x:c>
      <x:c r="C1827" s="443" t="s">
        <x:v>9006</x:v>
      </x:c>
      <x:c r="D1827" s="276" t="s">
        <x:v>6487</x:v>
      </x:c>
      <x:c r="E1827" s="241" t="s">
        <x:v>9006</x:v>
      </x:c>
      <x:c r="F1827" s="240" t="str">
        <x:f>IF(MID(E1827,LEN(E1827)-2,1)="1","Earring",IF(MID(E1827,LEN(E1827)-2,1)="2","Necklace",IF(MID(E1827,LEN(E1827)-2,1)="3","Bracelet",IF(MID(E1827,LEN(E1827)-2,1)="4","Ring",IF(MID(E1827,LEN(E1827)-2,1)="5","Anklet","")))))</x:f>
        <x:v>Necklace</x:v>
      </x:c>
      <x:c r="G1827" s="240">
        <x:v>1</x:v>
      </x:c>
      <x:c r="H1827" s="495" t="s">
        <x:v>6487</x:v>
      </x:c>
    </x:row>
    <x:row r="1828" spans="3:8">
      <x:c r="C1828" s="443" t="s">
        <x:v>8437</x:v>
      </x:c>
      <x:c r="D1828" s="276" t="s">
        <x:v>10339</x:v>
      </x:c>
      <x:c r="E1828" s="241" t="s">
        <x:v>8437</x:v>
      </x:c>
      <x:c r="F1828" s="240" t="str">
        <x:f>IF(MID(E1828,LEN(E1828)-2,1)="1","Earring",IF(MID(E1828,LEN(E1828)-2,1)="2","Necklace",IF(MID(E1828,LEN(E1828)-2,1)="3","Bracelet",IF(MID(E1828,LEN(E1828)-2,1)="4","Ring",IF(MID(E1828,LEN(E1828)-2,1)="5","Anklet","")))))</x:f>
        <x:v>Earring</x:v>
      </x:c>
      <x:c r="G1828" s="240">
        <x:v>1</x:v>
      </x:c>
      <x:c r="H1828" s="495" t="s">
        <x:v>10339</x:v>
      </x:c>
    </x:row>
    <x:row r="1829" spans="3:8">
      <x:c r="C1829" s="443" t="s">
        <x:v>6005</x:v>
      </x:c>
      <x:c r="D1829" s="276" t="s">
        <x:v>6487</x:v>
      </x:c>
      <x:c r="E1829" s="280" t="s">
        <x:v>6005</x:v>
      </x:c>
      <x:c r="F1829" s="281" t="str">
        <x:f>IF(MID(E1829,LEN(E1829)-2,1)="1","Earring",IF(MID(E1829,LEN(E1829)-2,1)="2","Necklace",IF(MID(E1829,LEN(E1829)-2,1)="3","Bracelet",IF(MID(E1829,LEN(E1829)-2,1)="4","Ring",IF(MID(E1829,LEN(E1829)-2,1)="5","Anklet","")))))</x:f>
        <x:v>Bracelet</x:v>
      </x:c>
      <x:c r="G1829" s="281">
        <x:v>1</x:v>
      </x:c>
      <x:c r="H1829" s="495" t="s">
        <x:v>6487</x:v>
      </x:c>
    </x:row>
    <x:row r="1830" spans="1:8">
      <x:c r="A1830" s="444">
        <x:v>46113</x:v>
      </x:c>
      <x:c r="B1830" s="276" t="s">
        <x:v>10352</x:v>
      </x:c>
      <x:c r="C1830" s="443" t="s">
        <x:v>4461</x:v>
      </x:c>
      <x:c r="D1830" s="276" t="s">
        <x:v>10339</x:v>
      </x:c>
      <x:c r="E1830" s="241" t="s">
        <x:v>4461</x:v>
      </x:c>
      <x:c r="F1830" s="240" t="str">
        <x:f>IF(MID(E1830,LEN(E1830)-2,1)="1","Earring",IF(MID(E1830,LEN(E1830)-2,1)="2","Necklace",IF(MID(E1830,LEN(E1830)-2,1)="3","Bracelet",IF(MID(E1830,LEN(E1830)-2,1)="4","Ring",IF(MID(E1830,LEN(E1830)-2,1)="5","Anklet","")))))</x:f>
        <x:v>Bracelet</x:v>
      </x:c>
      <x:c r="G1830" s="240">
        <x:v>1</x:v>
      </x:c>
      <x:c r="H1830" s="495" t="s">
        <x:v>10339</x:v>
      </x:c>
    </x:row>
    <x:row r="1831" spans="3:8">
      <x:c r="C1831" s="443" t="s">
        <x:v>7536</x:v>
      </x:c>
      <x:c r="D1831" s="276" t="s">
        <x:v>10339</x:v>
      </x:c>
      <x:c r="E1831" s="241" t="s">
        <x:v>7536</x:v>
      </x:c>
      <x:c r="F1831" s="240" t="str">
        <x:f>IF(MID(E1831,LEN(E1831)-2,1)="1","Earring",IF(MID(E1831,LEN(E1831)-2,1)="2","Necklace",IF(MID(E1831,LEN(E1831)-2,1)="3","Bracelet",IF(MID(E1831,LEN(E1831)-2,1)="4","Ring",IF(MID(E1831,LEN(E1831)-2,1)="5","Anklet","")))))</x:f>
        <x:v>Bracelet</x:v>
      </x:c>
      <x:c r="G1831" s="240">
        <x:v>1</x:v>
      </x:c>
      <x:c r="H1831" s="495" t="s">
        <x:v>10339</x:v>
      </x:c>
    </x:row>
    <x:row r="1832" spans="3:8">
      <x:c r="C1832" s="443" t="s">
        <x:v>8541</x:v>
      </x:c>
      <x:c r="D1832" s="276" t="s">
        <x:v>6487</x:v>
      </x:c>
      <x:c r="E1832" s="241" t="s">
        <x:v>8541</x:v>
      </x:c>
      <x:c r="F1832" s="240" t="str">
        <x:f>IF(MID(E1832,LEN(E1832)-2,1)="1","Earring",IF(MID(E1832,LEN(E1832)-2,1)="2","Necklace",IF(MID(E1832,LEN(E1832)-2,1)="3","Bracelet",IF(MID(E1832,LEN(E1832)-2,1)="4","Ring",IF(MID(E1832,LEN(E1832)-2,1)="5","Anklet","")))))</x:f>
        <x:v>Earring</x:v>
      </x:c>
      <x:c r="G1832" s="240">
        <x:v>1</x:v>
      </x:c>
      <x:c r="H1832" s="495" t="s">
        <x:v>6487</x:v>
      </x:c>
    </x:row>
    <x:row r="1833" spans="3:8">
      <x:c r="C1833" s="443" t="s">
        <x:v>6251</x:v>
      </x:c>
      <x:c r="D1833" s="276" t="s">
        <x:v>6487</x:v>
      </x:c>
      <x:c r="E1833" s="241" t="s">
        <x:v>6251</x:v>
      </x:c>
      <x:c r="F1833" s="240" t="str">
        <x:f>IF(MID(E1833,LEN(E1833)-2,1)="1","Earring",IF(MID(E1833,LEN(E1833)-2,1)="2","Necklace",IF(MID(E1833,LEN(E1833)-2,1)="3","Bracelet",IF(MID(E1833,LEN(E1833)-2,1)="4","Ring",IF(MID(E1833,LEN(E1833)-2,1)="5","Anklet","")))))</x:f>
        <x:v>Necklace</x:v>
      </x:c>
      <x:c r="G1833" s="240">
        <x:v>1</x:v>
      </x:c>
      <x:c r="H1833" s="495" t="s">
        <x:v>6487</x:v>
      </x:c>
    </x:row>
    <x:row r="1834" spans="3:8">
      <x:c r="C1834" s="443" t="s">
        <x:v>9088</x:v>
      </x:c>
      <x:c r="D1834" s="276" t="s">
        <x:v>10339</x:v>
      </x:c>
      <x:c r="E1834" s="241" t="s">
        <x:v>9088</x:v>
      </x:c>
      <x:c r="F1834" s="240" t="str">
        <x:f>IF(MID(E1834,LEN(E1834)-2,1)="1","Earring",IF(MID(E1834,LEN(E1834)-2,1)="2","Necklace",IF(MID(E1834,LEN(E1834)-2,1)="3","Bracelet",IF(MID(E1834,LEN(E1834)-2,1)="4","Ring",IF(MID(E1834,LEN(E1834)-2,1)="5","Anklet","")))))</x:f>
        <x:v>Necklace</x:v>
      </x:c>
      <x:c r="G1834" s="240">
        <x:v>1</x:v>
      </x:c>
      <x:c r="H1834" s="495" t="s">
        <x:v>10339</x:v>
      </x:c>
    </x:row>
    <x:row r="1835" spans="1:8">
      <x:c r="A1835" s="444">
        <x:v>46114</x:v>
      </x:c>
      <x:c r="B1835" s="276" t="s">
        <x:v>10335</x:v>
      </x:c>
      <x:c r="C1835" s="443" t="s">
        <x:v>8430</x:v>
      </x:c>
      <x:c r="D1835" s="276" t="s">
        <x:v>10339</x:v>
      </x:c>
      <x:c r="E1835" s="241" t="s">
        <x:v>8430</x:v>
      </x:c>
      <x:c r="F1835" s="240" t="s">
        <x:v>9210</x:v>
      </x:c>
      <x:c r="G1835" s="240">
        <x:v>1</x:v>
      </x:c>
      <x:c r="H1835" s="495" t="s">
        <x:v>10339</x:v>
      </x:c>
    </x:row>
    <x:row r="1836" spans="3:8">
      <x:c r="C1836" s="443" t="s">
        <x:v>9258</x:v>
      </x:c>
      <x:c r="D1836" s="276" t="s">
        <x:v>6487</x:v>
      </x:c>
      <x:c r="E1836" s="241" t="s">
        <x:v>9258</x:v>
      </x:c>
      <x:c r="F1836" s="240" t="str">
        <x:f>IF(MID(E1836,LEN(E1836)-2,1)="1","Earring",IF(MID(E1836,LEN(E1836)-2,1)="2","Necklace",IF(MID(E1836,LEN(E1836)-2,1)="3","Bracelet",IF(MID(E1836,LEN(E1836)-2,1)="4","Ring",IF(MID(E1836,LEN(E1836)-2,1)="5","Anklet","")))))</x:f>
        <x:v>Necklace</x:v>
      </x:c>
      <x:c r="G1836" s="240">
        <x:v>1</x:v>
      </x:c>
      <x:c r="H1836" s="495" t="s">
        <x:v>6487</x:v>
      </x:c>
    </x:row>
    <x:row r="1837" spans="3:8">
      <x:c r="C1837" s="443" t="s">
        <x:v>7710</x:v>
      </x:c>
      <x:c r="D1837" s="276" t="s">
        <x:v>6487</x:v>
      </x:c>
      <x:c r="E1837" s="241" t="s">
        <x:v>7710</x:v>
      </x:c>
      <x:c r="F1837" s="240" t="str">
        <x:f>IF(MID(E1837,LEN(E1837)-2,1)="1","Earring",IF(MID(E1837,LEN(E1837)-2,1)="2","Necklace",IF(MID(E1837,LEN(E1837)-2,1)="3","Bracelet",IF(MID(E1837,LEN(E1837)-2,1)="4","Ring",IF(MID(E1837,LEN(E1837)-2,1)="5","Anklet","")))))</x:f>
        <x:v>Earring</x:v>
      </x:c>
      <x:c r="G1837" s="240">
        <x:v>1</x:v>
      </x:c>
      <x:c r="H1837" s="495" t="s">
        <x:v>6487</x:v>
      </x:c>
    </x:row>
    <x:row r="1838" spans="3:8">
      <x:c r="C1838" s="443" t="s">
        <x:v>5931</x:v>
      </x:c>
      <x:c r="D1838" s="276" t="s">
        <x:v>6487</x:v>
      </x:c>
      <x:c r="E1838" s="241" t="s">
        <x:v>5931</x:v>
      </x:c>
      <x:c r="F1838" s="240" t="str">
        <x:f>IF(MID(E1838,LEN(E1838)-2,1)="1","Earring",IF(MID(E1838,LEN(E1838)-2,1)="2","Necklace",IF(MID(E1838,LEN(E1838)-2,1)="3","Bracelet",IF(MID(E1838,LEN(E1838)-2,1)="4","Ring",IF(MID(E1838,LEN(E1838)-2,1)="5","Anklet","")))))</x:f>
        <x:v>Earring</x:v>
      </x:c>
      <x:c r="G1838" s="240">
        <x:v>1</x:v>
      </x:c>
      <x:c r="H1838" s="495" t="s">
        <x:v>6487</x:v>
      </x:c>
    </x:row>
    <x:row r="1839" spans="3:8">
      <x:c r="C1839" s="443" t="s">
        <x:v>6005</x:v>
      </x:c>
      <x:c r="D1839" s="276" t="s">
        <x:v>10339</x:v>
      </x:c>
      <x:c r="E1839" s="241" t="s">
        <x:v>6005</x:v>
      </x:c>
      <x:c r="F1839" s="240" t="str">
        <x:f>IF(MID(E1839,LEN(E1839)-2,1)="1","Earring",IF(MID(E1839,LEN(E1839)-2,1)="2","Necklace",IF(MID(E1839,LEN(E1839)-2,1)="3","Bracelet",IF(MID(E1839,LEN(E1839)-2,1)="4","Ring",IF(MID(E1839,LEN(E1839)-2,1)="5","Anklet","")))))</x:f>
        <x:v>Bracelet</x:v>
      </x:c>
      <x:c r="G1839" s="240">
        <x:v>1</x:v>
      </x:c>
      <x:c r="H1839" s="495" t="s">
        <x:v>10339</x:v>
      </x:c>
    </x:row>
    <x:row r="1840" spans="3:8">
      <x:c r="C1840" s="443" t="s">
        <x:v>11554</x:v>
      </x:c>
      <x:c r="D1840" s="276" t="s">
        <x:v>6487</x:v>
      </x:c>
      <x:c r="E1840" s="241" t="s">
        <x:v>11554</x:v>
      </x:c>
      <x:c r="F1840" s="240" t="str">
        <x:f>IF(MID(E1840,LEN(E1840)-2,1)="1","Earring",IF(MID(E1840,LEN(E1840)-2,1)="2","Necklace",IF(MID(E1840,LEN(E1840)-2,1)="3","Bracelet",IF(MID(E1840,LEN(E1840)-2,1)="4","Ring",IF(MID(E1840,LEN(E1840)-2,1)="5","Anklet","")))))</x:f>
        <x:v>Earring</x:v>
      </x:c>
      <x:c r="G1840" s="240">
        <x:v>1</x:v>
      </x:c>
      <x:c r="H1840" s="495" t="s">
        <x:v>6487</x:v>
      </x:c>
    </x:row>
    <x:row r="1841" spans="1:8">
      <x:c r="A1841" s="444">
        <x:v>46115</x:v>
      </x:c>
      <x:c r="B1841" s="276" t="s">
        <x:v>10292</x:v>
      </x:c>
      <x:c r="C1841" s="443" t="s">
        <x:v>2135</x:v>
      </x:c>
      <x:c r="D1841" s="276" t="s">
        <x:v>6487</x:v>
      </x:c>
      <x:c r="E1841" s="241" t="s">
        <x:v>2135</x:v>
      </x:c>
      <x:c r="F1841" s="240" t="str">
        <x:f>IF(MID(E1841,LEN(E1841)-2,1)="1","Earring",IF(MID(E1841,LEN(E1841)-2,1)="2","Necklace",IF(MID(E1841,LEN(E1841)-2,1)="3","Bracelet",IF(MID(E1841,LEN(E1841)-2,1)="4","Ring",IF(MID(E1841,LEN(E1841)-2,1)="5","Anklet","")))))</x:f>
        <x:v>Necklace</x:v>
      </x:c>
      <x:c r="G1841" s="240">
        <x:v>1</x:v>
      </x:c>
      <x:c r="H1841" s="495" t="s">
        <x:v>6487</x:v>
      </x:c>
    </x:row>
    <x:row r="1842" spans="3:8">
      <x:c r="C1842" s="443" t="s">
        <x:v>2507</x:v>
      </x:c>
      <x:c r="D1842" s="276" t="s">
        <x:v>10339</x:v>
      </x:c>
      <x:c r="E1842" s="241" t="s">
        <x:v>2507</x:v>
      </x:c>
      <x:c r="F1842" s="240" t="str">
        <x:f>IF(MID(E1842,LEN(E1842)-2,1)="1","Earring",IF(MID(E1842,LEN(E1842)-2,1)="2","Necklace",IF(MID(E1842,LEN(E1842)-2,1)="3","Bracelet",IF(MID(E1842,LEN(E1842)-2,1)="4","Ring",IF(MID(E1842,LEN(E1842)-2,1)="5","Anklet","")))))</x:f>
        <x:v>Earring</x:v>
      </x:c>
      <x:c r="G1842" s="240">
        <x:v>1</x:v>
      </x:c>
      <x:c r="H1842" s="495" t="s">
        <x:v>10339</x:v>
      </x:c>
    </x:row>
    <x:row r="1843" spans="3:8">
      <x:c r="C1843" s="443" t="s">
        <x:v>4552</x:v>
      </x:c>
      <x:c r="D1843" s="276" t="s">
        <x:v>10339</x:v>
      </x:c>
      <x:c r="E1843" s="241" t="s">
        <x:v>4552</x:v>
      </x:c>
      <x:c r="F1843" s="240" t="str">
        <x:f>IF(MID(E1843,LEN(E1843)-2,1)="1","Earring",IF(MID(E1843,LEN(E1843)-2,1)="2","Necklace",IF(MID(E1843,LEN(E1843)-2,1)="3","Bracelet",IF(MID(E1843,LEN(E1843)-2,1)="4","Ring",IF(MID(E1843,LEN(E1843)-2,1)="5","Anklet","")))))</x:f>
        <x:v>Earring</x:v>
      </x:c>
      <x:c r="G1843" s="240">
        <x:v>1</x:v>
      </x:c>
      <x:c r="H1843" s="495" t="s">
        <x:v>10339</x:v>
      </x:c>
    </x:row>
    <x:row r="1844" spans="3:8">
      <x:c r="C1844" s="443" t="s">
        <x:v>7790</x:v>
      </x:c>
      <x:c r="D1844" s="276" t="s">
        <x:v>10339</x:v>
      </x:c>
      <x:c r="E1844" s="241" t="s">
        <x:v>7790</x:v>
      </x:c>
      <x:c r="F1844" s="240" t="str">
        <x:f>IF(MID(E1844,LEN(E1844)-2,1)="1","Earring",IF(MID(E1844,LEN(E1844)-2,1)="2","Necklace",IF(MID(E1844,LEN(E1844)-2,1)="3","Bracelet",IF(MID(E1844,LEN(E1844)-2,1)="4","Ring",IF(MID(E1844,LEN(E1844)-2,1)="5","Anklet","")))))</x:f>
        <x:v>Anklet</x:v>
      </x:c>
      <x:c r="G1844" s="240">
        <x:v>1</x:v>
      </x:c>
      <x:c r="H1844" s="495" t="s">
        <x:v>10339</x:v>
      </x:c>
    </x:row>
    <x:row r="1845" spans="3:8">
      <x:c r="C1845" s="443" t="s">
        <x:v>12408</x:v>
      </x:c>
      <x:c r="D1845" s="276" t="s">
        <x:v>6487</x:v>
      </x:c>
      <x:c r="E1845" s="241" t="s">
        <x:v>12408</x:v>
      </x:c>
      <x:c r="F1845" s="240" t="str">
        <x:f>IF(MID(E1845,LEN(E1845)-2,1)="1","Earring",IF(MID(E1845,LEN(E1845)-2,1)="2","Necklace",IF(MID(E1845,LEN(E1845)-2,1)="3","Bracelet",IF(MID(E1845,LEN(E1845)-2,1)="4","Ring",IF(MID(E1845,LEN(E1845)-2,1)="5","Anklet","")))))</x:f>
        <x:v>Bracelet</x:v>
      </x:c>
      <x:c r="G1845" s="240">
        <x:v>1</x:v>
      </x:c>
      <x:c r="H1845" s="495" t="s">
        <x:v>6487</x:v>
      </x:c>
    </x:row>
    <x:row r="1846" spans="3:8">
      <x:c r="C1846" s="443" t="s">
        <x:v>7972</x:v>
      </x:c>
      <x:c r="D1846" s="276" t="s">
        <x:v>6487</x:v>
      </x:c>
      <x:c r="E1846" s="241" t="s">
        <x:v>7972</x:v>
      </x:c>
      <x:c r="F1846" s="240" t="str">
        <x:f>IF(MID(E1846,LEN(E1846)-2,1)="1","Earring",IF(MID(E1846,LEN(E1846)-2,1)="2","Necklace",IF(MID(E1846,LEN(E1846)-2,1)="3","Bracelet",IF(MID(E1846,LEN(E1846)-2,1)="4","Ring",IF(MID(E1846,LEN(E1846)-2,1)="5","Anklet","")))))</x:f>
        <x:v>Necklace</x:v>
      </x:c>
      <x:c r="G1846" s="240">
        <x:v>1</x:v>
      </x:c>
      <x:c r="H1846" s="495" t="s">
        <x:v>6487</x:v>
      </x:c>
    </x:row>
    <x:row r="1847" spans="1:8">
      <x:c r="A1847" s="444">
        <x:v>46116</x:v>
      </x:c>
      <x:c r="B1847" s="276" t="s">
        <x:v>10312</x:v>
      </x:c>
      <x:c r="C1847" s="443" t="s">
        <x:v>6081</x:v>
      </x:c>
      <x:c r="D1847" s="276" t="s">
        <x:v>10339</x:v>
      </x:c>
      <x:c r="E1847" s="241" t="s">
        <x:v>6081</x:v>
      </x:c>
      <x:c r="F1847" s="240" t="s">
        <x:v>6135</x:v>
      </x:c>
      <x:c r="G1847" s="240">
        <x:v>1</x:v>
      </x:c>
      <x:c r="H1847" s="495" t="s">
        <x:v>10339</x:v>
      </x:c>
    </x:row>
    <x:row r="1848" spans="3:8">
      <x:c r="C1848" s="443" t="s">
        <x:v>9230</x:v>
      </x:c>
      <x:c r="D1848" s="276" t="s">
        <x:v>10339</x:v>
      </x:c>
      <x:c r="E1848" s="241" t="s">
        <x:v>9230</x:v>
      </x:c>
      <x:c r="F1848" s="240" t="str">
        <x:f>IF(MID(E1848,LEN(E1848)-2,1)="1","Earring",IF(MID(E1848,LEN(E1848)-2,1)="2","Necklace",IF(MID(E1848,LEN(E1848)-2,1)="3","Bracelet",IF(MID(E1848,LEN(E1848)-2,1)="4","Ring",IF(MID(E1848,LEN(E1848)-2,1)="5","Anklet","")))))</x:f>
        <x:v>Necklace</x:v>
      </x:c>
      <x:c r="G1848" s="240">
        <x:v>1</x:v>
      </x:c>
      <x:c r="H1848" s="495" t="s">
        <x:v>10339</x:v>
      </x:c>
    </x:row>
    <x:row r="1849" spans="3:8">
      <x:c r="C1849" s="443" t="s">
        <x:v>5910</x:v>
      </x:c>
      <x:c r="D1849" s="276" t="s">
        <x:v>10339</x:v>
      </x:c>
      <x:c r="E1849" s="241" t="s">
        <x:v>5910</x:v>
      </x:c>
      <x:c r="F1849" s="240" t="str">
        <x:f>IF(MID(E1849,LEN(E1849)-2,1)="1","Earring",IF(MID(E1849,LEN(E1849)-2,1)="2","Necklace",IF(MID(E1849,LEN(E1849)-2,1)="3","Bracelet",IF(MID(E1849,LEN(E1849)-2,1)="4","Ring",IF(MID(E1849,LEN(E1849)-2,1)="5","Anklet","")))))</x:f>
        <x:v>Ring</x:v>
      </x:c>
      <x:c r="G1849" s="240">
        <x:v>1</x:v>
      </x:c>
      <x:c r="H1849" s="495" t="s">
        <x:v>10339</x:v>
      </x:c>
    </x:row>
    <x:row r="1850" spans="3:8">
      <x:c r="C1850" s="443" t="s">
        <x:v>7875</x:v>
      </x:c>
      <x:c r="D1850" s="276" t="s">
        <x:v>6487</x:v>
      </x:c>
      <x:c r="E1850" s="241" t="s">
        <x:v>7875</x:v>
      </x:c>
      <x:c r="F1850" s="240" t="str">
        <x:f>IF(MID(E1850,LEN(E1850)-2,1)="1","Earring",IF(MID(E1850,LEN(E1850)-2,1)="2","Necklace",IF(MID(E1850,LEN(E1850)-2,1)="3","Bracelet",IF(MID(E1850,LEN(E1850)-2,1)="4","Ring",IF(MID(E1850,LEN(E1850)-2,1)="5","Anklet","")))))</x:f>
        <x:v>Bracelet</x:v>
      </x:c>
      <x:c r="G1850" s="240">
        <x:v>1</x:v>
      </x:c>
      <x:c r="H1850" s="495" t="s">
        <x:v>6487</x:v>
      </x:c>
    </x:row>
    <x:row r="1851" spans="3:8">
      <x:c r="C1851" s="443" t="s">
        <x:v>5447</x:v>
      </x:c>
      <x:c r="D1851" s="276" t="s">
        <x:v>10339</x:v>
      </x:c>
      <x:c r="E1851" s="241" t="s">
        <x:v>5447</x:v>
      </x:c>
      <x:c r="F1851" s="240" t="str">
        <x:f>IF(MID(E1851,LEN(E1851)-2,1)="1","Earring",IF(MID(E1851,LEN(E1851)-2,1)="2","Necklace",IF(MID(E1851,LEN(E1851)-2,1)="3","Bracelet",IF(MID(E1851,LEN(E1851)-2,1)="4","Ring",IF(MID(E1851,LEN(E1851)-2,1)="5","Anklet","")))))</x:f>
        <x:v>Earring</x:v>
      </x:c>
      <x:c r="G1851" s="240">
        <x:v>1</x:v>
      </x:c>
      <x:c r="H1851" s="495" t="s">
        <x:v>10339</x:v>
      </x:c>
    </x:row>
    <x:row r="1852" spans="3:8">
      <x:c r="C1852" s="443" t="s">
        <x:v>5979</x:v>
      </x:c>
      <x:c r="D1852" s="276" t="s">
        <x:v>6487</x:v>
      </x:c>
      <x:c r="E1852" s="241" t="s">
        <x:v>4425</x:v>
      </x:c>
      <x:c r="F1852" s="240" t="str">
        <x:f>IF(MID(E1852,LEN(E1852)-2,1)="1","Earring",IF(MID(E1852,LEN(E1852)-2,1)="2","Necklace",IF(MID(E1852,LEN(E1852)-2,1)="3","Bracelet",IF(MID(E1852,LEN(E1852)-2,1)="4","Ring",IF(MID(E1852,LEN(E1852)-2,1)="5","Anklet","")))))</x:f>
        <x:v>Necklace</x:v>
      </x:c>
      <x:c r="G1852" s="240">
        <x:v>1</x:v>
      </x:c>
      <x:c r="H1852" s="495" t="s">
        <x:v>10339</x:v>
      </x:c>
    </x:row>
    <x:row r="1853" spans="3:8">
      <x:c r="C1853" s="443" t="s">
        <x:v>2100</x:v>
      </x:c>
      <x:c r="D1853" s="276" t="s">
        <x:v>10339</x:v>
      </x:c>
      <x:c r="E1853" s="241" t="s">
        <x:v>2100</x:v>
      </x:c>
      <x:c r="F1853" s="240" t="str">
        <x:f>IF(MID(E1853,LEN(E1853)-2,1)="1","Earring",IF(MID(E1853,LEN(E1853)-2,1)="2","Necklace",IF(MID(E1853,LEN(E1853)-2,1)="3","Bracelet",IF(MID(E1853,LEN(E1853)-2,1)="4","Ring",IF(MID(E1853,LEN(E1853)-2,1)="5","Anklet","")))))</x:f>
        <x:v>Necklace</x:v>
      </x:c>
      <x:c r="G1853" s="240">
        <x:v>1</x:v>
      </x:c>
      <x:c r="H1853" s="495" t="s">
        <x:v>10339</x:v>
      </x:c>
    </x:row>
    <x:row r="1854" spans="3:8">
      <x:c r="C1854" s="443" t="s">
        <x:v>4425</x:v>
      </x:c>
      <x:c r="D1854" s="276" t="s">
        <x:v>10339</x:v>
      </x:c>
      <x:c r="E1854" s="241" t="s">
        <x:v>5979</x:v>
      </x:c>
      <x:c r="F1854" s="240" t="str">
        <x:f>IF(MID(E1854,LEN(E1854)-2,1)="1","Earring",IF(MID(E1854,LEN(E1854)-2,1)="2","Necklace",IF(MID(E1854,LEN(E1854)-2,1)="3","Bracelet",IF(MID(E1854,LEN(E1854)-2,1)="4","Ring",IF(MID(E1854,LEN(E1854)-2,1)="5","Anklet","")))))</x:f>
        <x:v>Earring</x:v>
      </x:c>
      <x:c r="G1854" s="240">
        <x:v>1</x:v>
      </x:c>
      <x:c r="H1854" s="495" t="s">
        <x:v>6487</x:v>
      </x:c>
    </x:row>
    <x:row r="1855" spans="1:8">
      <x:c r="A1855" s="444">
        <x:v>46117</x:v>
      </x:c>
      <x:c r="B1855" s="276" t="s">
        <x:v>10367</x:v>
      </x:c>
      <x:c r="C1855" s="443" t="s">
        <x:v>12408</x:v>
      </x:c>
      <x:c r="D1855" s="276" t="s">
        <x:v>10339</x:v>
      </x:c>
      <x:c r="E1855" s="241" t="s">
        <x:v>12408</x:v>
      </x:c>
      <x:c r="F1855" s="240" t="str">
        <x:f>IF(MID(E1855,LEN(E1855)-2,1)="1","Earring",IF(MID(E1855,LEN(E1855)-2,1)="2","Necklace",IF(MID(E1855,LEN(E1855)-2,1)="3","Bracelet",IF(MID(E1855,LEN(E1855)-2,1)="4","Ring",IF(MID(E1855,LEN(E1855)-2,1)="5","Anklet","")))))</x:f>
        <x:v>Bracelet</x:v>
      </x:c>
      <x:c r="G1855" s="240">
        <x:v>1</x:v>
      </x:c>
      <x:c r="H1855" s="495" t="s">
        <x:v>10339</x:v>
      </x:c>
    </x:row>
    <x:row r="1856" spans="3:8">
      <x:c r="C1856" s="443" t="s">
        <x:v>12329</x:v>
      </x:c>
      <x:c r="D1856" s="276" t="s">
        <x:v>6487</x:v>
      </x:c>
      <x:c r="E1856" s="241" t="s">
        <x:v>12329</x:v>
      </x:c>
      <x:c r="F1856" s="240" t="str">
        <x:f>IF(MID(E1856,LEN(E1856)-2,1)="1","Earring",IF(MID(E1856,LEN(E1856)-2,1)="2","Necklace",IF(MID(E1856,LEN(E1856)-2,1)="3","Bracelet",IF(MID(E1856,LEN(E1856)-2,1)="4","Ring",IF(MID(E1856,LEN(E1856)-2,1)="5","Anklet","")))))</x:f>
        <x:v>Earring</x:v>
      </x:c>
      <x:c r="G1856" s="240">
        <x:v>1</x:v>
      </x:c>
      <x:c r="H1856" s="495" t="s">
        <x:v>6487</x:v>
      </x:c>
    </x:row>
    <x:row r="1857" spans="3:8">
      <x:c r="C1857" s="443" t="s">
        <x:v>9188</x:v>
      </x:c>
      <x:c r="D1857" s="276" t="s">
        <x:v>6487</x:v>
      </x:c>
      <x:c r="E1857" s="241" t="s">
        <x:v>9188</x:v>
      </x:c>
      <x:c r="F1857" s="240" t="str">
        <x:f>IF(MID(E1857,LEN(E1857)-2,1)="1","Earring",IF(MID(E1857,LEN(E1857)-2,1)="2","Necklace",IF(MID(E1857,LEN(E1857)-2,1)="3","Bracelet",IF(MID(E1857,LEN(E1857)-2,1)="4","Ring",IF(MID(E1857,LEN(E1857)-2,1)="5","Anklet","")))))</x:f>
        <x:v>Earring</x:v>
      </x:c>
      <x:c r="G1857" s="240">
        <x:v>1</x:v>
      </x:c>
      <x:c r="H1857" s="495" t="s">
        <x:v>6487</x:v>
      </x:c>
    </x:row>
    <x:row r="1858" spans="1:9" s="41" customFormat="1">
      <x:c r="A1858" s="276"/>
      <x:c r="B1858" s="276"/>
      <x:c r="C1858" s="443"/>
      <x:c r="D1858" s="276"/>
      <x:c r="E1858" s="241" t="s">
        <x:v>9030</x:v>
      </x:c>
      <x:c r="F1858" s="240" t="str">
        <x:f>IF(MID(E1858,LEN(E1858)-2,1)="1","Earring",IF(MID(E1858,LEN(E1858)-2,1)="2","Necklace",IF(MID(E1858,LEN(E1858)-2,1)="3","Bracelet",IF(MID(E1858,LEN(E1858)-2,1)="4","Ring",IF(MID(E1858,LEN(E1858)-2,1)="5","Anklet","")))))</x:f>
        <x:v>Earring</x:v>
      </x:c>
      <x:c r="G1858" s="240">
        <x:v>1</x:v>
      </x:c>
      <x:c r="H1858" s="495" t="s">
        <x:v>6487</x:v>
      </x:c>
      <x:c r="I1858" s="41" t="s">
        <x:v>11766</x:v>
      </x:c>
    </x:row>
    <x:row r="1859" spans="1:8">
      <x:c r="A1859" s="444">
        <x:v>46118</x:v>
      </x:c>
      <x:c r="B1859" s="276" t="s">
        <x:v>10315</x:v>
      </x:c>
      <x:c r="C1859" s="443" t="s">
        <x:v>9305</x:v>
      </x:c>
      <x:c r="D1859" s="276" t="s">
        <x:v>6487</x:v>
      </x:c>
      <x:c r="E1859" s="241" t="s">
        <x:v>9305</x:v>
      </x:c>
      <x:c r="F1859" s="240" t="str">
        <x:f>IF(MID(E1859,LEN(E1859)-2,1)="1","Earring",IF(MID(E1859,LEN(E1859)-2,1)="2","Necklace",IF(MID(E1859,LEN(E1859)-2,1)="3","Bracelet",IF(MID(E1859,LEN(E1859)-2,1)="4","Ring",IF(MID(E1859,LEN(E1859)-2,1)="5","Anklet","")))))</x:f>
        <x:v>Necklace</x:v>
      </x:c>
      <x:c r="G1859" s="240">
        <x:v>1</x:v>
      </x:c>
      <x:c r="H1859" s="495" t="s">
        <x:v>6487</x:v>
      </x:c>
    </x:row>
    <x:row r="1860" spans="1:8">
      <x:c r="A1860" s="444">
        <x:v>46119</x:v>
      </x:c>
      <x:c r="B1860" s="276" t="s">
        <x:v>10377</x:v>
      </x:c>
      <x:c r="C1860" s="443" t="s">
        <x:v>12767</x:v>
      </x:c>
      <x:c r="D1860" s="276" t="s">
        <x:v>10339</x:v>
      </x:c>
      <x:c r="E1860" s="241" t="s">
        <x:v>12767</x:v>
      </x:c>
      <x:c r="F1860" s="240" t="str">
        <x:f>IF(MID(E1860,LEN(E1860)-2,1)="1","Earring",IF(MID(E1860,LEN(E1860)-2,1)="2","Necklace",IF(MID(E1860,LEN(E1860)-2,1)="3","Bracelet",IF(MID(E1860,LEN(E1860)-2,1)="4","Ring",IF(MID(E1860,LEN(E1860)-2,1)="5","Anklet","")))))</x:f>
        <x:v>Anklet</x:v>
      </x:c>
      <x:c r="G1860" s="240">
        <x:v>1</x:v>
      </x:c>
      <x:c r="H1860" s="495" t="s">
        <x:v>10339</x:v>
      </x:c>
    </x:row>
    <x:row r="1861" spans="3:8">
      <x:c r="C1861" s="443" t="s">
        <x:v>8552</x:v>
      </x:c>
      <x:c r="D1861" s="276" t="s">
        <x:v>6487</x:v>
      </x:c>
      <x:c r="E1861" s="241" t="s">
        <x:v>8552</x:v>
      </x:c>
      <x:c r="F1861" s="240" t="str">
        <x:f>IF(MID(E1861,LEN(E1861)-2,1)="1","Earring",IF(MID(E1861,LEN(E1861)-2,1)="2","Necklace",IF(MID(E1861,LEN(E1861)-2,1)="3","Bracelet",IF(MID(E1861,LEN(E1861)-2,1)="4","Ring",IF(MID(E1861,LEN(E1861)-2,1)="5","Anklet","")))))</x:f>
        <x:v>Necklace</x:v>
      </x:c>
      <x:c r="G1861" s="240">
        <x:v>1</x:v>
      </x:c>
      <x:c r="H1861" s="495" t="s">
        <x:v>6487</x:v>
      </x:c>
    </x:row>
    <x:row r="1862" spans="3:8">
      <x:c r="C1862" s="443" t="s">
        <x:v>8923</x:v>
      </x:c>
      <x:c r="D1862" s="276" t="s">
        <x:v>6487</x:v>
      </x:c>
      <x:c r="E1862" s="241" t="s">
        <x:v>8923</x:v>
      </x:c>
      <x:c r="F1862" s="240" t="s">
        <x:v>4007</x:v>
      </x:c>
      <x:c r="G1862" s="240">
        <x:v>1</x:v>
      </x:c>
      <x:c r="H1862" s="495" t="s">
        <x:v>6487</x:v>
      </x:c>
    </x:row>
    <x:row r="1863" spans="1:8">
      <x:c r="A1863" s="444">
        <x:v>46120</x:v>
      </x:c>
      <x:c r="B1863" s="276" t="s">
        <x:v>10352</x:v>
      </x:c>
      <x:c r="C1863" s="443" t="s">
        <x:v>8545</x:v>
      </x:c>
      <x:c r="D1863" s="276" t="s">
        <x:v>10339</x:v>
      </x:c>
      <x:c r="E1863" s="241" t="s">
        <x:v>8545</x:v>
      </x:c>
      <x:c r="F1863" s="240" t="str">
        <x:f>IF(MID(E1863,LEN(E1863)-2,1)="1","Earring",IF(MID(E1863,LEN(E1863)-2,1)="2","Necklace",IF(MID(E1863,LEN(E1863)-2,1)="3","Bracelet",IF(MID(E1863,LEN(E1863)-2,1)="4","Ring",IF(MID(E1863,LEN(E1863)-2,1)="5","Anklet","")))))</x:f>
        <x:v>Bracelet</x:v>
      </x:c>
      <x:c r="G1863" s="240">
        <x:v>1</x:v>
      </x:c>
      <x:c r="H1863" s="495" t="s">
        <x:v>10339</x:v>
      </x:c>
    </x:row>
    <x:row r="1864" spans="3:8">
      <x:c r="C1864" s="443" t="s">
        <x:v>4475</x:v>
      </x:c>
      <x:c r="D1864" s="276" t="s">
        <x:v>10339</x:v>
      </x:c>
      <x:c r="E1864" s="241" t="s">
        <x:v>4475</x:v>
      </x:c>
      <x:c r="F1864" s="240" t="str">
        <x:f>IF(MID(E1864,LEN(E1864)-2,1)="1","Earring",IF(MID(E1864,LEN(E1864)-2,1)="2","Necklace",IF(MID(E1864,LEN(E1864)-2,1)="3","Bracelet",IF(MID(E1864,LEN(E1864)-2,1)="4","Ring",IF(MID(E1864,LEN(E1864)-2,1)="5","Anklet","")))))</x:f>
        <x:v>Bracelet</x:v>
      </x:c>
      <x:c r="G1864" s="240">
        <x:v>1</x:v>
      </x:c>
      <x:c r="H1864" s="495" t="s">
        <x:v>10339</x:v>
      </x:c>
    </x:row>
    <x:row r="1865" spans="3:8">
      <x:c r="C1865" s="443" t="s">
        <x:v>11580</x:v>
      </x:c>
      <x:c r="D1865" s="276" t="s">
        <x:v>6487</x:v>
      </x:c>
      <x:c r="E1865" s="241" t="s">
        <x:v>11580</x:v>
      </x:c>
      <x:c r="F1865" s="240" t="str">
        <x:f>IF(MID(E1865,LEN(E1865)-2,1)="1","Earring",IF(MID(E1865,LEN(E1865)-2,1)="2","Necklace",IF(MID(E1865,LEN(E1865)-2,1)="3","Bracelet",IF(MID(E1865,LEN(E1865)-2,1)="4","Ring",IF(MID(E1865,LEN(E1865)-2,1)="5","Anklet","")))))</x:f>
        <x:v>Ring</x:v>
      </x:c>
      <x:c r="G1865" s="240">
        <x:v>1</x:v>
      </x:c>
      <x:c r="H1865" s="495" t="s">
        <x:v>6487</x:v>
      </x:c>
    </x:row>
    <x:row r="1866" spans="1:8">
      <x:c r="A1866" s="444">
        <x:v>46121</x:v>
      </x:c>
      <x:c r="B1866" s="276" t="s">
        <x:v>10335</x:v>
      </x:c>
      <x:c r="C1866" s="443" t="s">
        <x:v>8977</x:v>
      </x:c>
      <x:c r="D1866" s="276" t="s">
        <x:v>10339</x:v>
      </x:c>
      <x:c r="E1866" s="241" t="s">
        <x:v>8977</x:v>
      </x:c>
      <x:c r="F1866" s="240" t="s">
        <x:v>9210</x:v>
      </x:c>
      <x:c r="G1866" s="240">
        <x:v>1</x:v>
      </x:c>
      <x:c r="H1866" s="495" t="s">
        <x:v>10339</x:v>
      </x:c>
    </x:row>
    <x:row r="1867" spans="1:8">
      <x:c r="A1867" s="444">
        <x:v>46122</x:v>
      </x:c>
      <x:c r="B1867" s="276" t="s">
        <x:v>10292</x:v>
      </x:c>
      <x:c r="C1867" s="443" t="s">
        <x:v>6075</x:v>
      </x:c>
      <x:c r="D1867" s="276" t="s">
        <x:v>10339</x:v>
      </x:c>
      <x:c r="E1867" s="241" t="s">
        <x:v>6075</x:v>
      </x:c>
      <x:c r="F1867" s="240" t="str">
        <x:f>IF(MID(E1867,LEN(E1867)-2,1)="1","Earring",IF(MID(E1867,LEN(E1867)-2,1)="2","Necklace",IF(MID(E1867,LEN(E1867)-2,1)="3","Bracelet",IF(MID(E1867,LEN(E1867)-2,1)="4","Ring",IF(MID(E1867,LEN(E1867)-2,1)="5","Anklet","")))))</x:f>
        <x:v>Necklace</x:v>
      </x:c>
      <x:c r="G1867" s="240">
        <x:v>1</x:v>
      </x:c>
      <x:c r="H1867" s="495" t="s">
        <x:v>10339</x:v>
      </x:c>
    </x:row>
    <x:row r="1868" spans="3:8">
      <x:c r="C1868" s="443" t="s">
        <x:v>11779</x:v>
      </x:c>
      <x:c r="D1868" s="276" t="s">
        <x:v>10339</x:v>
      </x:c>
      <x:c r="E1868" s="241" t="s">
        <x:v>11779</x:v>
      </x:c>
      <x:c r="F1868" s="240" t="str">
        <x:f>IF(MID(E1868,LEN(E1868)-2,1)="1","Earring",IF(MID(E1868,LEN(E1868)-2,1)="2","Necklace",IF(MID(E1868,LEN(E1868)-2,1)="3","Bracelet",IF(MID(E1868,LEN(E1868)-2,1)="4","Ring",IF(MID(E1868,LEN(E1868)-2,1)="5","Anklet","")))))</x:f>
        <x:v>Earring</x:v>
      </x:c>
      <x:c r="G1868" s="240">
        <x:v>1</x:v>
      </x:c>
      <x:c r="H1868" s="495" t="s">
        <x:v>10339</x:v>
      </x:c>
    </x:row>
    <x:row r="1869" spans="3:8">
      <x:c r="C1869" s="443" t="s">
        <x:v>5650</x:v>
      </x:c>
      <x:c r="D1869" s="276" t="s">
        <x:v>6487</x:v>
      </x:c>
      <x:c r="E1869" s="241" t="s">
        <x:v>5650</x:v>
      </x:c>
      <x:c r="F1869" s="240" t="str">
        <x:f>IF(MID(E1869,LEN(E1869)-2,1)="1","Earring",IF(MID(E1869,LEN(E1869)-2,1)="2","Necklace",IF(MID(E1869,LEN(E1869)-2,1)="3","Bracelet",IF(MID(E1869,LEN(E1869)-2,1)="4","Ring",IF(MID(E1869,LEN(E1869)-2,1)="5","Anklet","")))))</x:f>
        <x:v>Ring</x:v>
      </x:c>
      <x:c r="G1869" s="240">
        <x:v>1</x:v>
      </x:c>
      <x:c r="H1869" s="495" t="s">
        <x:v>6487</x:v>
      </x:c>
    </x:row>
    <x:row r="1870" spans="3:8">
      <x:c r="C1870" s="443" t="s">
        <x:v>9097</x:v>
      </x:c>
      <x:c r="D1870" s="276" t="s">
        <x:v>6487</x:v>
      </x:c>
      <x:c r="E1870" s="241" t="s">
        <x:v>9097</x:v>
      </x:c>
      <x:c r="F1870" s="240" t="str">
        <x:f>IF(MID(E1870,LEN(E1870)-2,1)="1","Earring",IF(MID(E1870,LEN(E1870)-2,1)="2","Necklace",IF(MID(E1870,LEN(E1870)-2,1)="3","Bracelet",IF(MID(E1870,LEN(E1870)-2,1)="4","Ring",IF(MID(E1870,LEN(E1870)-2,1)="5","Anklet","")))))</x:f>
        <x:v>Bracelet</x:v>
      </x:c>
      <x:c r="G1870" s="240">
        <x:v>1</x:v>
      </x:c>
      <x:c r="H1870" s="495" t="s">
        <x:v>6487</x:v>
      </x:c>
    </x:row>
    <x:row r="1871" spans="1:8">
      <x:c r="A1871" s="444">
        <x:v>46123</x:v>
      </x:c>
      <x:c r="B1871" s="276" t="s">
        <x:v>10312</x:v>
      </x:c>
      <x:c r="C1871" s="443" t="s">
        <x:v>1982</x:v>
      </x:c>
      <x:c r="D1871" s="276" t="s">
        <x:v>10339</x:v>
      </x:c>
      <x:c r="E1871" s="241" t="s">
        <x:v>1982</x:v>
      </x:c>
      <x:c r="F1871" s="240" t="str">
        <x:f>IF(MID(E1871,LEN(E1871)-2,1)="1","Earring",IF(MID(E1871,LEN(E1871)-2,1)="2","Necklace",IF(MID(E1871,LEN(E1871)-2,1)="3","Bracelet",IF(MID(E1871,LEN(E1871)-2,1)="4","Ring",IF(MID(E1871,LEN(E1871)-2,1)="5","Anklet","")))))</x:f>
        <x:v>Ring</x:v>
      </x:c>
      <x:c r="G1871" s="240">
        <x:v>1</x:v>
      </x:c>
      <x:c r="H1871" s="495" t="s">
        <x:v>10339</x:v>
      </x:c>
    </x:row>
    <x:row r="1872" spans="3:8">
      <x:c r="C1872" s="443" t="s">
        <x:v>9212</x:v>
      </x:c>
      <x:c r="D1872" s="276" t="s">
        <x:v>6487</x:v>
      </x:c>
      <x:c r="E1872" s="241" t="s">
        <x:v>9212</x:v>
      </x:c>
      <x:c r="F1872" s="240" t="str">
        <x:f>IF(MID(E1872,LEN(E1872)-2,1)="1","Earring",IF(MID(E1872,LEN(E1872)-2,1)="2","Necklace",IF(MID(E1872,LEN(E1872)-2,1)="3","Bracelet",IF(MID(E1872,LEN(E1872)-2,1)="4","Ring",IF(MID(E1872,LEN(E1872)-2,1)="5","Anklet","")))))</x:f>
        <x:v>Earring</x:v>
      </x:c>
      <x:c r="G1872" s="240">
        <x:v>1</x:v>
      </x:c>
      <x:c r="H1872" s="495" t="s">
        <x:v>6487</x:v>
      </x:c>
    </x:row>
    <x:row r="1873" spans="3:8">
      <x:c r="C1873" s="443" t="s">
        <x:v>4516</x:v>
      </x:c>
      <x:c r="D1873" s="276" t="s">
        <x:v>6487</x:v>
      </x:c>
      <x:c r="E1873" s="241" t="s">
        <x:v>4516</x:v>
      </x:c>
      <x:c r="F1873" s="240" t="s">
        <x:v>9210</x:v>
      </x:c>
      <x:c r="G1873" s="240">
        <x:v>1</x:v>
      </x:c>
      <x:c r="H1873" s="495" t="s">
        <x:v>6487</x:v>
      </x:c>
    </x:row>
    <x:row r="1874" spans="3:8">
      <x:c r="C1874" s="443" t="s">
        <x:v>8368</x:v>
      </x:c>
      <x:c r="D1874" s="276" t="s">
        <x:v>6487</x:v>
      </x:c>
      <x:c r="E1874" s="241" t="s">
        <x:v>8368</x:v>
      </x:c>
      <x:c r="F1874" s="240" t="str">
        <x:f>IF(MID(E1874,LEN(E1874)-2,1)="1","Earring",IF(MID(E1874,LEN(E1874)-2,1)="2","Necklace",IF(MID(E1874,LEN(E1874)-2,1)="3","Bracelet",IF(MID(E1874,LEN(E1874)-2,1)="4","Ring",IF(MID(E1874,LEN(E1874)-2,1)="5","Anklet","")))))</x:f>
        <x:v>Ring</x:v>
      </x:c>
      <x:c r="G1874" s="240">
        <x:v>1</x:v>
      </x:c>
      <x:c r="H1874" s="495" t="s">
        <x:v>6487</x:v>
      </x:c>
    </x:row>
    <x:row r="1875" spans="1:8">
      <x:c r="A1875" s="444">
        <x:v>46124</x:v>
      </x:c>
      <x:c r="B1875" s="276" t="s">
        <x:v>10367</x:v>
      </x:c>
      <x:c r="C1875" s="443" t="s">
        <x:v>5949</x:v>
      </x:c>
      <x:c r="D1875" s="276" t="s">
        <x:v>10339</x:v>
      </x:c>
      <x:c r="E1875" s="241" t="s">
        <x:v>5949</x:v>
      </x:c>
      <x:c r="F1875" s="240" t="str">
        <x:f>IF(MID(E1875,LEN(E1875)-2,1)="1","Earring",IF(MID(E1875,LEN(E1875)-2,1)="2","Necklace",IF(MID(E1875,LEN(E1875)-2,1)="3","Bracelet",IF(MID(E1875,LEN(E1875)-2,1)="4","Ring",IF(MID(E1875,LEN(E1875)-2,1)="5","Anklet","")))))</x:f>
        <x:v>Ring</x:v>
      </x:c>
      <x:c r="G1875" s="240">
        <x:v>1</x:v>
      </x:c>
      <x:c r="H1875" s="495" t="s">
        <x:v>10339</x:v>
      </x:c>
    </x:row>
    <x:row r="1876" spans="1:8">
      <x:c r="A1876" s="444">
        <x:v>46125</x:v>
      </x:c>
      <x:c r="B1876" s="276" t="s">
        <x:v>10315</x:v>
      </x:c>
      <x:c r="C1876" s="443" t="s">
        <x:v>2078</x:v>
      </x:c>
      <x:c r="D1876" s="276" t="s">
        <x:v>6487</x:v>
      </x:c>
      <x:c r="E1876" s="241" t="s">
        <x:v>2078</x:v>
      </x:c>
      <x:c r="F1876" s="240" t="str">
        <x:f>IF(MID(E1876,LEN(E1876)-2,1)="1","Earring",IF(MID(E1876,LEN(E1876)-2,1)="2","Necklace",IF(MID(E1876,LEN(E1876)-2,1)="3","Bracelet",IF(MID(E1876,LEN(E1876)-2,1)="4","Ring",IF(MID(E1876,LEN(E1876)-2,1)="5","Anklet","")))))</x:f>
        <x:v>Necklace</x:v>
      </x:c>
      <x:c r="G1876" s="240">
        <x:v>1</x:v>
      </x:c>
      <x:c r="H1876" s="495" t="s">
        <x:v>6487</x:v>
      </x:c>
    </x:row>
    <x:row r="1877" spans="3:8">
      <x:c r="C1877" s="443" t="s">
        <x:v>6300</x:v>
      </x:c>
      <x:c r="D1877" s="276" t="s">
        <x:v>6487</x:v>
      </x:c>
      <x:c r="E1877" s="241" t="s">
        <x:v>6300</x:v>
      </x:c>
      <x:c r="F1877" s="240" t="s">
        <x:v>4007</x:v>
      </x:c>
      <x:c r="G1877" s="240">
        <x:v>1</x:v>
      </x:c>
      <x:c r="H1877" s="495" t="s">
        <x:v>6487</x:v>
      </x:c>
    </x:row>
    <x:row r="1878" spans="3:8">
      <x:c r="C1878" s="443" t="s">
        <x:v>11471</x:v>
      </x:c>
      <x:c r="D1878" s="276" t="s">
        <x:v>6487</x:v>
      </x:c>
      <x:c r="E1878" s="241" t="s">
        <x:v>11471</x:v>
      </x:c>
      <x:c r="F1878" s="240" t="str">
        <x:f>IF(MID(E1878,LEN(E1878)-2,1)="1","Earring",IF(MID(E1878,LEN(E1878)-2,1)="2","Necklace",IF(MID(E1878,LEN(E1878)-2,1)="3","Bracelet",IF(MID(E1878,LEN(E1878)-2,1)="4","Ring",IF(MID(E1878,LEN(E1878)-2,1)="5","Anklet","")))))</x:f>
        <x:v>Necklace</x:v>
      </x:c>
      <x:c r="G1878" s="240">
        <x:v>1</x:v>
      </x:c>
      <x:c r="H1878" s="495" t="s">
        <x:v>6487</x:v>
      </x:c>
    </x:row>
    <x:row r="1879" spans="1:8">
      <x:c r="A1879" s="444">
        <x:v>46126</x:v>
      </x:c>
      <x:c r="B1879" s="276" t="s">
        <x:v>10377</x:v>
      </x:c>
      <x:c r="C1879" s="443" t="s">
        <x:v>6162</x:v>
      </x:c>
      <x:c r="D1879" s="276" t="s">
        <x:v>6487</x:v>
      </x:c>
      <x:c r="E1879" s="241" t="s">
        <x:v>6162</x:v>
      </x:c>
      <x:c r="F1879" s="240" t="str">
        <x:f>IF(MID(E1879,LEN(E1879)-2,1)="1","Earring",IF(MID(E1879,LEN(E1879)-2,1)="2","Necklace",IF(MID(E1879,LEN(E1879)-2,1)="3","Bracelet",IF(MID(E1879,LEN(E1879)-2,1)="4","Ring",IF(MID(E1879,LEN(E1879)-2,1)="5","Anklet","")))))</x:f>
        <x:v>Earring</x:v>
      </x:c>
      <x:c r="G1879" s="240">
        <x:v>1</x:v>
      </x:c>
      <x:c r="H1879" s="495" t="s">
        <x:v>6487</x:v>
      </x:c>
    </x:row>
    <x:row r="1880" spans="1:8">
      <x:c r="A1880" s="444">
        <x:v>46127</x:v>
      </x:c>
      <x:c r="B1880" s="276" t="s">
        <x:v>10352</x:v>
      </x:c>
      <x:c r="C1880" s="443" t="s">
        <x:v>6053</x:v>
      </x:c>
      <x:c r="D1880" s="276" t="s">
        <x:v>10339</x:v>
      </x:c>
      <x:c r="E1880" s="241" t="s">
        <x:v>6053</x:v>
      </x:c>
      <x:c r="F1880" s="240" t="str">
        <x:f>IF(MID(E1880,LEN(E1880)-2,1)="1","Earring",IF(MID(E1880,LEN(E1880)-2,1)="2","Necklace",IF(MID(E1880,LEN(E1880)-2,1)="3","Bracelet",IF(MID(E1880,LEN(E1880)-2,1)="4","Ring",IF(MID(E1880,LEN(E1880)-2,1)="5","Anklet","")))))</x:f>
        <x:v>Bracelet</x:v>
      </x:c>
      <x:c r="G1880" s="240">
        <x:v>1</x:v>
      </x:c>
      <x:c r="H1880" s="495" t="s">
        <x:v>10339</x:v>
      </x:c>
    </x:row>
    <x:row r="1881" spans="3:8">
      <x:c r="C1881" s="443" t="s">
        <x:v>2237</x:v>
      </x:c>
      <x:c r="D1881" s="276" t="s">
        <x:v>6487</x:v>
      </x:c>
      <x:c r="E1881" s="241" t="s">
        <x:v>2237</x:v>
      </x:c>
      <x:c r="F1881" s="240" t="str">
        <x:f>IF(MID(E1881,LEN(E1881)-2,1)="1","Earring",IF(MID(E1881,LEN(E1881)-2,1)="2","Necklace",IF(MID(E1881,LEN(E1881)-2,1)="3","Bracelet",IF(MID(E1881,LEN(E1881)-2,1)="4","Ring",IF(MID(E1881,LEN(E1881)-2,1)="5","Anklet","")))))</x:f>
        <x:v>Ring</x:v>
      </x:c>
      <x:c r="G1881" s="240">
        <x:v>1</x:v>
      </x:c>
      <x:c r="H1881" s="495" t="s">
        <x:v>6487</x:v>
      </x:c>
    </x:row>
    <x:row r="1882" spans="1:8">
      <x:c r="A1882" s="444">
        <x:v>46128</x:v>
      </x:c>
      <x:c r="B1882" s="276" t="s">
        <x:v>10335</x:v>
      </x:c>
      <x:c r="C1882" s="443" t="s">
        <x:v>8362</x:v>
      </x:c>
      <x:c r="D1882" s="276" t="s">
        <x:v>6487</x:v>
      </x:c>
      <x:c r="E1882" s="241" t="s">
        <x:v>8362</x:v>
      </x:c>
      <x:c r="F1882" s="240" t="str">
        <x:f>IF(MID(E1882,LEN(E1882)-2,1)="1","Earring",IF(MID(E1882,LEN(E1882)-2,1)="2","Necklace",IF(MID(E1882,LEN(E1882)-2,1)="3","Bracelet",IF(MID(E1882,LEN(E1882)-2,1)="4","Ring",IF(MID(E1882,LEN(E1882)-2,1)="5","Anklet","")))))</x:f>
        <x:v>Earring</x:v>
      </x:c>
      <x:c r="G1882" s="240">
        <x:v>1</x:v>
      </x:c>
      <x:c r="H1882" s="495" t="s">
        <x:v>6487</x:v>
      </x:c>
    </x:row>
    <x:row r="1883" spans="3:8">
      <x:c r="C1883" s="443" t="s">
        <x:v>9258</x:v>
      </x:c>
      <x:c r="D1883" s="276" t="s">
        <x:v>10339</x:v>
      </x:c>
      <x:c r="E1883" s="241" t="s">
        <x:v>9258</x:v>
      </x:c>
      <x:c r="F1883" s="240" t="str">
        <x:f>IF(MID(E1883,LEN(E1883)-2,1)="1","Earring",IF(MID(E1883,LEN(E1883)-2,1)="2","Necklace",IF(MID(E1883,LEN(E1883)-2,1)="3","Bracelet",IF(MID(E1883,LEN(E1883)-2,1)="4","Ring",IF(MID(E1883,LEN(E1883)-2,1)="5","Anklet","")))))</x:f>
        <x:v>Necklace</x:v>
      </x:c>
      <x:c r="G1883" s="240">
        <x:v>1</x:v>
      </x:c>
      <x:c r="H1883" s="495" t="s">
        <x:v>10339</x:v>
      </x:c>
    </x:row>
    <x:row r="1884" spans="3:8">
      <x:c r="C1884" s="443" t="s">
        <x:v>7663</x:v>
      </x:c>
      <x:c r="D1884" s="276" t="s">
        <x:v>10339</x:v>
      </x:c>
      <x:c r="E1884" s="241" t="s">
        <x:v>7663</x:v>
      </x:c>
      <x:c r="F1884" s="240" t="str">
        <x:f>IF(MID(E1884,LEN(E1884)-2,1)="1","Earring",IF(MID(E1884,LEN(E1884)-2,1)="2","Necklace",IF(MID(E1884,LEN(E1884)-2,1)="3","Bracelet",IF(MID(E1884,LEN(E1884)-2,1)="4","Ring",IF(MID(E1884,LEN(E1884)-2,1)="5","Anklet","")))))</x:f>
        <x:v>Earring</x:v>
      </x:c>
      <x:c r="G1884" s="240">
        <x:v>1</x:v>
      </x:c>
      <x:c r="H1884" s="495" t="s">
        <x:v>10339</x:v>
      </x:c>
    </x:row>
    <x:row r="1885" spans="3:8">
      <x:c r="C1885" s="443" t="s">
        <x:v>6247</x:v>
      </x:c>
      <x:c r="D1885" s="276" t="s">
        <x:v>10339</x:v>
      </x:c>
      <x:c r="E1885" s="241" t="s">
        <x:v>6247</x:v>
      </x:c>
      <x:c r="F1885" s="240" t="str">
        <x:f>IF(MID(E1885,LEN(E1885)-2,1)="1","Earring",IF(MID(E1885,LEN(E1885)-2,1)="2","Necklace",IF(MID(E1885,LEN(E1885)-2,1)="3","Bracelet",IF(MID(E1885,LEN(E1885)-2,1)="4","Ring",IF(MID(E1885,LEN(E1885)-2,1)="5","Anklet","")))))</x:f>
        <x:v>Necklace</x:v>
      </x:c>
      <x:c r="G1885" s="240">
        <x:v>1</x:v>
      </x:c>
      <x:c r="H1885" s="495" t="s">
        <x:v>10339</x:v>
      </x:c>
    </x:row>
    <x:row r="1886" spans="3:8">
      <x:c r="C1886" s="443" t="s">
        <x:v>2441</x:v>
      </x:c>
      <x:c r="D1886" s="276" t="s">
        <x:v>6487</x:v>
      </x:c>
      <x:c r="E1886" s="241" t="s">
        <x:v>2441</x:v>
      </x:c>
      <x:c r="F1886" s="240" t="str">
        <x:f>IF(MID(E1886,LEN(E1886)-2,1)="1","Earring",IF(MID(E1886,LEN(E1886)-2,1)="2","Necklace",IF(MID(E1886,LEN(E1886)-2,1)="3","Bracelet",IF(MID(E1886,LEN(E1886)-2,1)="4","Ring",IF(MID(E1886,LEN(E1886)-2,1)="5","Anklet","")))))</x:f>
        <x:v>Necklace</x:v>
      </x:c>
      <x:c r="G1886" s="240">
        <x:v>1</x:v>
      </x:c>
      <x:c r="H1886" s="495" t="s">
        <x:v>6487</x:v>
      </x:c>
    </x:row>
    <x:row r="1887" spans="3:8">
      <x:c r="C1887" s="443" t="s">
        <x:v>9302</x:v>
      </x:c>
      <x:c r="D1887" s="276" t="s">
        <x:v>6487</x:v>
      </x:c>
      <x:c r="E1887" s="241" t="s">
        <x:v>9302</x:v>
      </x:c>
      <x:c r="F1887" s="240" t="str">
        <x:f>IF(MID(E1887,LEN(E1887)-2,1)="1","Earring",IF(MID(E1887,LEN(E1887)-2,1)="2","Necklace",IF(MID(E1887,LEN(E1887)-2,1)="3","Bracelet",IF(MID(E1887,LEN(E1887)-2,1)="4","Ring",IF(MID(E1887,LEN(E1887)-2,1)="5","Anklet","")))))</x:f>
        <x:v>Bracelet</x:v>
      </x:c>
      <x:c r="G1887" s="240">
        <x:v>1</x:v>
      </x:c>
      <x:c r="H1887" s="495" t="s">
        <x:v>6487</x:v>
      </x:c>
    </x:row>
    <x:row r="1888" spans="1:8">
      <x:c r="A1888" s="444">
        <x:v>46129</x:v>
      </x:c>
      <x:c r="B1888" s="276" t="s">
        <x:v>10292</x:v>
      </x:c>
      <x:c r="C1888" s="443" t="s">
        <x:v>5979</x:v>
      </x:c>
      <x:c r="D1888" s="276" t="s">
        <x:v>10339</x:v>
      </x:c>
      <x:c r="E1888" s="241" t="s">
        <x:v>5979</x:v>
      </x:c>
      <x:c r="F1888" s="240" t="str">
        <x:f>IF(MID(E1888,LEN(E1888)-2,1)="1","Earring",IF(MID(E1888,LEN(E1888)-2,1)="2","Necklace",IF(MID(E1888,LEN(E1888)-2,1)="3","Bracelet",IF(MID(E1888,LEN(E1888)-2,1)="4","Ring",IF(MID(E1888,LEN(E1888)-2,1)="5","Anklet","")))))</x:f>
        <x:v>Earring</x:v>
      </x:c>
      <x:c r="G1888" s="240">
        <x:v>1</x:v>
      </x:c>
      <x:c r="H1888" s="495" t="s">
        <x:v>10339</x:v>
      </x:c>
    </x:row>
    <x:row r="1889" spans="3:8">
      <x:c r="C1889" s="443" t="s">
        <x:v>4516</x:v>
      </x:c>
      <x:c r="D1889" s="276" t="s">
        <x:v>10339</x:v>
      </x:c>
      <x:c r="E1889" s="241" t="s">
        <x:v>4516</x:v>
      </x:c>
      <x:c r="F1889" s="240" t="str">
        <x:f>IF(MID(E1889,LEN(E1889)-2,1)="1","Earring",IF(MID(E1889,LEN(E1889)-2,1)="2","Necklace",IF(MID(E1889,LEN(E1889)-2,1)="3","Bracelet",IF(MID(E1889,LEN(E1889)-2,1)="4","Ring",IF(MID(E1889,LEN(E1889)-2,1)="5","Anklet","")))))</x:f>
        <x:v>Bracelet</x:v>
      </x:c>
      <x:c r="G1889" s="240">
        <x:v>1</x:v>
      </x:c>
      <x:c r="H1889" s="495" t="s">
        <x:v>10339</x:v>
      </x:c>
    </x:row>
    <x:row r="1890" spans="1:8">
      <x:c r="A1890" s="444">
        <x:v>46130</x:v>
      </x:c>
      <x:c r="B1890" s="276" t="s">
        <x:v>10312</x:v>
      </x:c>
      <x:c r="C1890" s="443" t="s">
        <x:v>2579</x:v>
      </x:c>
      <x:c r="D1890" s="276" t="s">
        <x:v>10339</x:v>
      </x:c>
      <x:c r="E1890" s="241" t="s">
        <x:v>2579</x:v>
      </x:c>
      <x:c r="F1890" s="240" t="s">
        <x:v>4007</x:v>
      </x:c>
      <x:c r="G1890" s="240">
        <x:v>1</x:v>
      </x:c>
      <x:c r="H1890" s="495" t="s">
        <x:v>10339</x:v>
      </x:c>
    </x:row>
    <x:row r="1891" spans="3:8">
      <x:c r="C1891" s="443" t="s">
        <x:v>9015</x:v>
      </x:c>
      <x:c r="D1891" s="276" t="s">
        <x:v>6487</x:v>
      </x:c>
      <x:c r="E1891" s="241" t="s">
        <x:v>11468</x:v>
      </x:c>
      <x:c r="F1891" s="240" t="str">
        <x:f>IF(MID(E1891,LEN(E1891)-2,1)="1","Earring",IF(MID(E1891,LEN(E1891)-2,1)="2","Necklace",IF(MID(E1891,LEN(E1891)-2,1)="3","Bracelet",IF(MID(E1891,LEN(E1891)-2,1)="4","Ring",IF(MID(E1891,LEN(E1891)-2,1)="5","Anklet","")))))</x:f>
        <x:v>Anklet</x:v>
      </x:c>
      <x:c r="G1891" s="240">
        <x:v>1</x:v>
      </x:c>
      <x:c r="H1891" s="495" t="s">
        <x:v>6487</x:v>
      </x:c>
    </x:row>
    <x:row r="1892" spans="3:8">
      <x:c r="C1892" s="443" t="s">
        <x:v>5999</x:v>
      </x:c>
      <x:c r="D1892" s="276" t="s">
        <x:v>10339</x:v>
      </x:c>
      <x:c r="E1892" s="241" t="s">
        <x:v>5999</x:v>
      </x:c>
      <x:c r="F1892" s="240" t="str">
        <x:f>IF(MID(E1892,LEN(E1892)-2,1)="1","Earring",IF(MID(E1892,LEN(E1892)-2,1)="2","Necklace",IF(MID(E1892,LEN(E1892)-2,1)="3","Bracelet",IF(MID(E1892,LEN(E1892)-2,1)="4","Ring",IF(MID(E1892,LEN(E1892)-2,1)="5","Anklet","")))))</x:f>
        <x:v>Earring</x:v>
      </x:c>
      <x:c r="G1892" s="240">
        <x:v>1</x:v>
      </x:c>
      <x:c r="H1892" s="495" t="s">
        <x:v>10339</x:v>
      </x:c>
    </x:row>
    <x:row r="1893" spans="3:8">
      <x:c r="C1893" s="443" t="s">
        <x:v>7858</x:v>
      </x:c>
      <x:c r="D1893" s="276" t="s">
        <x:v>10339</x:v>
      </x:c>
      <x:c r="E1893" s="241" t="s">
        <x:v>7858</x:v>
      </x:c>
      <x:c r="F1893" s="240" t="s">
        <x:v>4007</x:v>
      </x:c>
      <x:c r="G1893" s="240">
        <x:v>1</x:v>
      </x:c>
      <x:c r="H1893" s="495" t="s">
        <x:v>10339</x:v>
      </x:c>
    </x:row>
    <x:row r="1894" spans="3:8">
      <x:c r="C1894" s="443" t="s">
        <x:v>11468</x:v>
      </x:c>
      <x:c r="D1894" s="276" t="s">
        <x:v>6487</x:v>
      </x:c>
      <x:c r="E1894" s="241" t="s">
        <x:v>9015</x:v>
      </x:c>
      <x:c r="F1894" s="240" t="str">
        <x:f>IF(MID(E1894,LEN(E1894)-2,1)="1","Earring",IF(MID(E1894,LEN(E1894)-2,1)="2","Necklace",IF(MID(E1894,LEN(E1894)-2,1)="3","Bracelet",IF(MID(E1894,LEN(E1894)-2,1)="4","Ring",IF(MID(E1894,LEN(E1894)-2,1)="5","Anklet","")))))</x:f>
        <x:v>Earring</x:v>
      </x:c>
      <x:c r="G1894" s="240">
        <x:v>1</x:v>
      </x:c>
      <x:c r="H1894" s="495" t="s">
        <x:v>6487</x:v>
      </x:c>
    </x:row>
    <x:row r="1895" spans="3:8">
      <x:c r="C1895" s="443" t="s">
        <x:v>4512</x:v>
      </x:c>
      <x:c r="D1895" s="276" t="s">
        <x:v>10339</x:v>
      </x:c>
      <x:c r="E1895" s="241" t="s">
        <x:v>4512</x:v>
      </x:c>
      <x:c r="F1895" s="240" t="str">
        <x:f>IF(MID(E1895,LEN(E1895)-2,1)="1","Earring",IF(MID(E1895,LEN(E1895)-2,1)="2","Necklace",IF(MID(E1895,LEN(E1895)-2,1)="3","Bracelet",IF(MID(E1895,LEN(E1895)-2,1)="4","Ring",IF(MID(E1895,LEN(E1895)-2,1)="5","Anklet","")))))</x:f>
        <x:v>Earring</x:v>
      </x:c>
      <x:c r="G1895" s="240">
        <x:v>1</x:v>
      </x:c>
      <x:c r="H1895" s="495" t="s">
        <x:v>10339</x:v>
      </x:c>
    </x:row>
    <x:row r="1896" spans="1:8">
      <x:c r="A1896" s="444">
        <x:v>46131</x:v>
      </x:c>
      <x:c r="B1896" s="276" t="s">
        <x:v>10367</x:v>
      </x:c>
      <x:c r="C1896" s="443" t="s">
        <x:v>5898</x:v>
      </x:c>
      <x:c r="D1896" s="276" t="s">
        <x:v>6487</x:v>
      </x:c>
      <x:c r="E1896" s="241" t="s">
        <x:v>5898</x:v>
      </x:c>
      <x:c r="F1896" s="240" t="str">
        <x:f>IF(MID(E1896,LEN(E1896)-2,1)="1","Earring",IF(MID(E1896,LEN(E1896)-2,1)="2","Necklace",IF(MID(E1896,LEN(E1896)-2,1)="3","Bracelet",IF(MID(E1896,LEN(E1896)-2,1)="4","Ring",IF(MID(E1896,LEN(E1896)-2,1)="5","Anklet","")))))</x:f>
        <x:v>Bracelet</x:v>
      </x:c>
      <x:c r="G1896" s="240">
        <x:v>1</x:v>
      </x:c>
      <x:c r="H1896" s="495" t="s">
        <x:v>6487</x:v>
      </x:c>
    </x:row>
    <x:row r="1897" spans="3:8">
      <x:c r="C1897" s="443" t="s">
        <x:v>6045</x:v>
      </x:c>
      <x:c r="D1897" s="276" t="s">
        <x:v>10339</x:v>
      </x:c>
      <x:c r="E1897" s="241" t="s">
        <x:v>6045</x:v>
      </x:c>
      <x:c r="F1897" s="240" t="str">
        <x:f>IF(MID(E1897,LEN(E1897)-2,1)="1","Earring",IF(MID(E1897,LEN(E1897)-2,1)="2","Necklace",IF(MID(E1897,LEN(E1897)-2,1)="3","Bracelet",IF(MID(E1897,LEN(E1897)-2,1)="4","Ring",IF(MID(E1897,LEN(E1897)-2,1)="5","Anklet","")))))</x:f>
        <x:v>Bracelet</x:v>
      </x:c>
      <x:c r="G1897" s="240">
        <x:v>1</x:v>
      </x:c>
      <x:c r="H1897" s="495" t="s">
        <x:v>10339</x:v>
      </x:c>
    </x:row>
    <x:row r="1898" spans="1:8">
      <x:c r="A1898" s="444">
        <x:v>46132</x:v>
      </x:c>
      <x:c r="B1898" s="276" t="s">
        <x:v>10315</x:v>
      </x:c>
      <x:c r="C1898" s="443" t="s">
        <x:v>9233</x:v>
      </x:c>
      <x:c r="D1898" s="276" t="s">
        <x:v>6487</x:v>
      </x:c>
      <x:c r="E1898" s="241" t="s">
        <x:v>9233</x:v>
      </x:c>
      <x:c r="F1898" s="240" t="str">
        <x:f>IF(MID(E1898,LEN(E1898)-2,1)="1","Earring",IF(MID(E1898,LEN(E1898)-2,1)="2","Necklace",IF(MID(E1898,LEN(E1898)-2,1)="3","Bracelet",IF(MID(E1898,LEN(E1898)-2,1)="4","Ring",IF(MID(E1898,LEN(E1898)-2,1)="5","Anklet","")))))</x:f>
        <x:v>Necklace</x:v>
      </x:c>
      <x:c r="G1898" s="240">
        <x:v>1</x:v>
      </x:c>
      <x:c r="H1898" s="495" t="s">
        <x:v>6487</x:v>
      </x:c>
    </x:row>
    <x:row r="1899" spans="3:8">
      <x:c r="C1899" s="443" t="s">
        <x:v>9004</x:v>
      </x:c>
      <x:c r="D1899" s="276" t="s">
        <x:v>6487</x:v>
      </x:c>
      <x:c r="E1899" s="241" t="s">
        <x:v>9004</x:v>
      </x:c>
      <x:c r="F1899" s="240" t="str">
        <x:f>IF(MID(E1899,LEN(E1899)-2,1)="1","Earring",IF(MID(E1899,LEN(E1899)-2,1)="2","Necklace",IF(MID(E1899,LEN(E1899)-2,1)="3","Bracelet",IF(MID(E1899,LEN(E1899)-2,1)="4","Ring",IF(MID(E1899,LEN(E1899)-2,1)="5","Anklet","")))))</x:f>
        <x:v>Earring</x:v>
      </x:c>
      <x:c r="G1899" s="240">
        <x:v>1</x:v>
      </x:c>
      <x:c r="H1899" s="495" t="s">
        <x:v>6487</x:v>
      </x:c>
    </x:row>
    <x:row r="1900" spans="3:8">
      <x:c r="C1900" s="443" t="s">
        <x:v>4533</x:v>
      </x:c>
      <x:c r="D1900" s="276" t="s">
        <x:v>6487</x:v>
      </x:c>
      <x:c r="E1900" s="241" t="s">
        <x:v>4533</x:v>
      </x:c>
      <x:c r="F1900" s="240" t="str">
        <x:f>IF(MID(E1900,LEN(E1900)-2,1)="1","Earring",IF(MID(E1900,LEN(E1900)-2,1)="2","Necklace",IF(MID(E1900,LEN(E1900)-2,1)="3","Bracelet",IF(MID(E1900,LEN(E1900)-2,1)="4","Ring",IF(MID(E1900,LEN(E1900)-2,1)="5","Anklet","")))))</x:f>
        <x:v>Ring</x:v>
      </x:c>
      <x:c r="G1900" s="240">
        <x:v>1</x:v>
      </x:c>
      <x:c r="H1900" s="495" t="s">
        <x:v>6487</x:v>
      </x:c>
    </x:row>
    <x:row r="1901" spans="3:8">
      <x:c r="C1901" s="443" t="s">
        <x:v>7868</x:v>
      </x:c>
      <x:c r="D1901" s="276" t="s">
        <x:v>10339</x:v>
      </x:c>
      <x:c r="E1901" s="241" t="s">
        <x:v>7868</x:v>
      </x:c>
      <x:c r="F1901" s="240" t="str">
        <x:f>IF(MID(E1901,LEN(E1901)-2,1)="1","Earring",IF(MID(E1901,LEN(E1901)-2,1)="2","Necklace",IF(MID(E1901,LEN(E1901)-2,1)="3","Bracelet",IF(MID(E1901,LEN(E1901)-2,1)="4","Ring",IF(MID(E1901,LEN(E1901)-2,1)="5","Anklet","")))))</x:f>
        <x:v>Necklace</x:v>
      </x:c>
      <x:c r="G1901" s="240">
        <x:v>1</x:v>
      </x:c>
      <x:c r="H1901" s="495" t="s">
        <x:v>10339</x:v>
      </x:c>
    </x:row>
    <x:row r="1902" spans="3:8">
      <x:c r="C1902" s="443" t="s">
        <x:v>8507</x:v>
      </x:c>
      <x:c r="D1902" s="276" t="s">
        <x:v>6487</x:v>
      </x:c>
      <x:c r="E1902" s="241" t="s">
        <x:v>8507</x:v>
      </x:c>
      <x:c r="F1902" s="240" t="str">
        <x:f>IF(MID(E1902,LEN(E1902)-2,1)="1","Earring",IF(MID(E1902,LEN(E1902)-2,1)="2","Necklace",IF(MID(E1902,LEN(E1902)-2,1)="3","Bracelet",IF(MID(E1902,LEN(E1902)-2,1)="4","Ring",IF(MID(E1902,LEN(E1902)-2,1)="5","Anklet","")))))</x:f>
        <x:v>Earring</x:v>
      </x:c>
      <x:c r="G1902" s="240">
        <x:v>1</x:v>
      </x:c>
      <x:c r="H1902" s="495" t="s">
        <x:v>6487</x:v>
      </x:c>
    </x:row>
    <x:row r="1903" spans="3:8">
      <x:c r="C1903" s="443" t="s">
        <x:v>8482</x:v>
      </x:c>
      <x:c r="D1903" s="276" t="s">
        <x:v>6487</x:v>
      </x:c>
      <x:c r="E1903" s="241" t="s">
        <x:v>8482</x:v>
      </x:c>
      <x:c r="F1903" s="240" t="str">
        <x:f>IF(MID(E1903,LEN(E1903)-2,1)="1","Earring",IF(MID(E1903,LEN(E1903)-2,1)="2","Necklace",IF(MID(E1903,LEN(E1903)-2,1)="3","Bracelet",IF(MID(E1903,LEN(E1903)-2,1)="4","Ring",IF(MID(E1903,LEN(E1903)-2,1)="5","Anklet","")))))</x:f>
        <x:v>Ring</x:v>
      </x:c>
      <x:c r="G1903" s="240">
        <x:v>1</x:v>
      </x:c>
      <x:c r="H1903" s="495" t="s">
        <x:v>6487</x:v>
      </x:c>
    </x:row>
    <x:row r="1904" spans="1:8">
      <x:c r="A1904" s="444">
        <x:v>46133</x:v>
      </x:c>
      <x:c r="B1904" s="276" t="s">
        <x:v>10377</x:v>
      </x:c>
      <x:c r="C1904" s="443" t="s">
        <x:v>6008</x:v>
      </x:c>
      <x:c r="D1904" s="276" t="s">
        <x:v>10339</x:v>
      </x:c>
      <x:c r="E1904" s="241" t="s">
        <x:v>6008</x:v>
      </x:c>
      <x:c r="F1904" s="240" t="str">
        <x:f>IF(MID(E1904,LEN(E1904)-2,1)="1","Earring",IF(MID(E1904,LEN(E1904)-2,1)="2","Necklace",IF(MID(E1904,LEN(E1904)-2,1)="3","Bracelet",IF(MID(E1904,LEN(E1904)-2,1)="4","Ring",IF(MID(E1904,LEN(E1904)-2,1)="5","Anklet","")))))</x:f>
        <x:v>Necklace</x:v>
      </x:c>
      <x:c r="G1904" s="240">
        <x:v>1</x:v>
      </x:c>
      <x:c r="H1904" s="495" t="s">
        <x:v>10339</x:v>
      </x:c>
    </x:row>
    <x:row r="1905" spans="3:8">
      <x:c r="C1905" s="443" t="s">
        <x:v>11370</x:v>
      </x:c>
      <x:c r="D1905" s="276" t="s">
        <x:v>10339</x:v>
      </x:c>
      <x:c r="E1905" s="241" t="s">
        <x:v>11370</x:v>
      </x:c>
      <x:c r="F1905" s="240" t="str">
        <x:f>IF(MID(E1905,LEN(E1905)-2,1)="1","Earring",IF(MID(E1905,LEN(E1905)-2,1)="2","Necklace",IF(MID(E1905,LEN(E1905)-2,1)="3","Bracelet",IF(MID(E1905,LEN(E1905)-2,1)="4","Ring",IF(MID(E1905,LEN(E1905)-2,1)="5","Anklet","")))))</x:f>
        <x:v>Necklace</x:v>
      </x:c>
      <x:c r="G1905" s="240">
        <x:v>1</x:v>
      </x:c>
      <x:c r="H1905" s="495" t="s">
        <x:v>10339</x:v>
      </x:c>
    </x:row>
    <x:row r="1906" spans="3:8">
      <x:c r="C1906" s="443" t="s">
        <x:v>9064</x:v>
      </x:c>
      <x:c r="D1906" s="276" t="s">
        <x:v>10339</x:v>
      </x:c>
      <x:c r="E1906" s="241" t="s">
        <x:v>9064</x:v>
      </x:c>
      <x:c r="F1906" s="240" t="s">
        <x:v>9210</x:v>
      </x:c>
      <x:c r="G1906" s="240">
        <x:v>1</x:v>
      </x:c>
      <x:c r="H1906" s="495" t="s">
        <x:v>10339</x:v>
      </x:c>
    </x:row>
    <x:row r="1907" spans="3:8">
      <x:c r="C1907" s="443" t="s">
        <x:v>2098</x:v>
      </x:c>
      <x:c r="D1907" s="276" t="s">
        <x:v>10339</x:v>
      </x:c>
      <x:c r="E1907" s="241" t="s">
        <x:v>2098</x:v>
      </x:c>
      <x:c r="F1907" s="240" t="str">
        <x:f>IF(MID(E1907,LEN(E1907)-2,1)="1","Earring",IF(MID(E1907,LEN(E1907)-2,1)="2","Necklace",IF(MID(E1907,LEN(E1907)-2,1)="3","Bracelet",IF(MID(E1907,LEN(E1907)-2,1)="4","Ring",IF(MID(E1907,LEN(E1907)-2,1)="5","Anklet","")))))</x:f>
        <x:v>Bracelet</x:v>
      </x:c>
      <x:c r="G1907" s="240">
        <x:v>1</x:v>
      </x:c>
      <x:c r="H1907" s="495" t="s">
        <x:v>10339</x:v>
      </x:c>
    </x:row>
    <x:row r="1908" spans="3:8">
      <x:c r="C1908" s="443" t="s">
        <x:v>9007</x:v>
      </x:c>
      <x:c r="D1908" s="276" t="s">
        <x:v>6487</x:v>
      </x:c>
      <x:c r="E1908" s="241" t="s">
        <x:v>9007</x:v>
      </x:c>
      <x:c r="F1908" s="240" t="str">
        <x:f>IF(MID(E1908,LEN(E1908)-2,1)="1","Earring",IF(MID(E1908,LEN(E1908)-2,1)="2","Necklace",IF(MID(E1908,LEN(E1908)-2,1)="3","Bracelet",IF(MID(E1908,LEN(E1908)-2,1)="4","Ring",IF(MID(E1908,LEN(E1908)-2,1)="5","Anklet","")))))</x:f>
        <x:v>Earring</x:v>
      </x:c>
      <x:c r="G1908" s="240">
        <x:v>1</x:v>
      </x:c>
      <x:c r="H1908" s="495" t="s">
        <x:v>6487</x:v>
      </x:c>
    </x:row>
    <x:row r="1909" spans="1:8">
      <x:c r="A1909" s="444">
        <x:v>46134</x:v>
      </x:c>
      <x:c r="B1909" s="276" t="s">
        <x:v>10352</x:v>
      </x:c>
      <x:c r="C1909" s="443" t="s">
        <x:v>9212</x:v>
      </x:c>
      <x:c r="D1909" s="276" t="s">
        <x:v>10339</x:v>
      </x:c>
      <x:c r="E1909" s="241" t="s">
        <x:v>9212</x:v>
      </x:c>
      <x:c r="F1909" s="240" t="str">
        <x:f>IF(MID(E1909,LEN(E1909)-2,1)="1","Earring",IF(MID(E1909,LEN(E1909)-2,1)="2","Necklace",IF(MID(E1909,LEN(E1909)-2,1)="3","Bracelet",IF(MID(E1909,LEN(E1909)-2,1)="4","Ring",IF(MID(E1909,LEN(E1909)-2,1)="5","Anklet","")))))</x:f>
        <x:v>Earring</x:v>
      </x:c>
      <x:c r="G1909" s="240">
        <x:v>1</x:v>
      </x:c>
      <x:c r="H1909" s="495" t="s">
        <x:v>10339</x:v>
      </x:c>
    </x:row>
    <x:row r="1910" spans="3:8">
      <x:c r="C1910" s="443" t="s">
        <x:v>8981</x:v>
      </x:c>
      <x:c r="D1910" s="276" t="s">
        <x:v>6487</x:v>
      </x:c>
      <x:c r="E1910" s="241" t="s">
        <x:v>8981</x:v>
      </x:c>
      <x:c r="F1910" s="240" t="str">
        <x:f>IF(MID(E1910,LEN(E1910)-2,1)="1","Earring",IF(MID(E1910,LEN(E1910)-2,1)="2","Necklace",IF(MID(E1910,LEN(E1910)-2,1)="3","Bracelet",IF(MID(E1910,LEN(E1910)-2,1)="4","Ring",IF(MID(E1910,LEN(E1910)-2,1)="5","Anklet","")))))</x:f>
        <x:v>Ring</x:v>
      </x:c>
      <x:c r="G1910" s="240">
        <x:v>1</x:v>
      </x:c>
      <x:c r="H1910" s="495" t="s">
        <x:v>6487</x:v>
      </x:c>
    </x:row>
    <x:row r="1911" spans="3:8">
      <x:c r="C1911" s="443" t="s">
        <x:v>2085</x:v>
      </x:c>
      <x:c r="D1911" s="276" t="s">
        <x:v>6487</x:v>
      </x:c>
      <x:c r="E1911" s="241" t="s">
        <x:v>2085</x:v>
      </x:c>
      <x:c r="F1911" s="240" t="str">
        <x:f>IF(MID(E1911,LEN(E1911)-2,1)="1","Earring",IF(MID(E1911,LEN(E1911)-2,1)="2","Necklace",IF(MID(E1911,LEN(E1911)-2,1)="3","Bracelet",IF(MID(E1911,LEN(E1911)-2,1)="4","Ring",IF(MID(E1911,LEN(E1911)-2,1)="5","Anklet","")))))</x:f>
        <x:v>Ring</x:v>
      </x:c>
      <x:c r="G1911" s="240">
        <x:v>1</x:v>
      </x:c>
      <x:c r="H1911" s="495" t="s">
        <x:v>6487</x:v>
      </x:c>
    </x:row>
    <x:row r="1912" spans="3:8">
      <x:c r="C1912" s="443" t="s">
        <x:v>4437</x:v>
      </x:c>
      <x:c r="D1912" s="276" t="s">
        <x:v>6487</x:v>
      </x:c>
      <x:c r="E1912" s="241" t="s">
        <x:v>4437</x:v>
      </x:c>
      <x:c r="F1912" s="240" t="str">
        <x:f>IF(MID(E1912,LEN(E1912)-2,1)="1","Earring",IF(MID(E1912,LEN(E1912)-2,1)="2","Necklace",IF(MID(E1912,LEN(E1912)-2,1)="3","Bracelet",IF(MID(E1912,LEN(E1912)-2,1)="4","Ring",IF(MID(E1912,LEN(E1912)-2,1)="5","Anklet","")))))</x:f>
        <x:v>Necklace</x:v>
      </x:c>
      <x:c r="G1912" s="240">
        <x:v>1</x:v>
      </x:c>
      <x:c r="H1912" s="495" t="s">
        <x:v>6487</x:v>
      </x:c>
    </x:row>
    <x:row r="1913" spans="1:8">
      <x:c r="A1913" s="444">
        <x:v>46135</x:v>
      </x:c>
      <x:c r="B1913" s="276" t="s">
        <x:v>10335</x:v>
      </x:c>
      <x:c r="C1913" s="443" t="s">
        <x:v>8425</x:v>
      </x:c>
      <x:c r="D1913" s="276" t="s">
        <x:v>10339</x:v>
      </x:c>
      <x:c r="E1913" s="241" t="s">
        <x:v>8425</x:v>
      </x:c>
      <x:c r="F1913" s="240" t="str">
        <x:f>IF(MID(E1913,LEN(E1913)-2,1)="1","Earring",IF(MID(E1913,LEN(E1913)-2,1)="2","Necklace",IF(MID(E1913,LEN(E1913)-2,1)="3","Bracelet",IF(MID(E1913,LEN(E1913)-2,1)="4","Ring",IF(MID(E1913,LEN(E1913)-2,1)="5","Anklet","")))))</x:f>
        <x:v>Ring</x:v>
      </x:c>
      <x:c r="G1913" s="240">
        <x:v>1</x:v>
      </x:c>
      <x:c r="H1913" s="495" t="s">
        <x:v>10339</x:v>
      </x:c>
    </x:row>
    <x:row r="1914" spans="3:8">
      <x:c r="C1914" s="443" t="s">
        <x:v>5609</x:v>
      </x:c>
      <x:c r="D1914" s="276" t="s">
        <x:v>6487</x:v>
      </x:c>
      <x:c r="E1914" s="241" t="s">
        <x:v>5609</x:v>
      </x:c>
      <x:c r="F1914" s="240" t="str">
        <x:f>IF(MID(E1914,LEN(E1914)-2,1)="1","Earring",IF(MID(E1914,LEN(E1914)-2,1)="2","Necklace",IF(MID(E1914,LEN(E1914)-2,1)="3","Bracelet",IF(MID(E1914,LEN(E1914)-2,1)="4","Ring",IF(MID(E1914,LEN(E1914)-2,1)="5","Anklet","")))))</x:f>
        <x:v>Necklace</x:v>
      </x:c>
      <x:c r="G1914" s="240">
        <x:v>1</x:v>
      </x:c>
      <x:c r="H1914" s="495" t="s">
        <x:v>6487</x:v>
      </x:c>
    </x:row>
    <x:row r="1915" spans="3:8">
      <x:c r="C1915" s="443" t="s">
        <x:v>8391</x:v>
      </x:c>
      <x:c r="D1915" s="276" t="s">
        <x:v>6487</x:v>
      </x:c>
      <x:c r="E1915" s="241" t="s">
        <x:v>8391</x:v>
      </x:c>
      <x:c r="F1915" s="240" t="str">
        <x:f>IF(MID(E1915,LEN(E1915)-2,1)="1","Earring",IF(MID(E1915,LEN(E1915)-2,1)="2","Necklace",IF(MID(E1915,LEN(E1915)-2,1)="3","Bracelet",IF(MID(E1915,LEN(E1915)-2,1)="4","Ring",IF(MID(E1915,LEN(E1915)-2,1)="5","Anklet","")))))</x:f>
        <x:v>Ring</x:v>
      </x:c>
      <x:c r="G1915" s="240">
        <x:v>1</x:v>
      </x:c>
      <x:c r="H1915" s="495" t="s">
        <x:v>6487</x:v>
      </x:c>
    </x:row>
    <x:row r="1916" spans="3:8">
      <x:c r="C1916" s="443" t="s">
        <x:v>2783</x:v>
      </x:c>
      <x:c r="D1916" s="276" t="s">
        <x:v>10339</x:v>
      </x:c>
      <x:c r="E1916" s="241" t="s">
        <x:v>2783</x:v>
      </x:c>
      <x:c r="F1916" s="240" t="s">
        <x:v>9160</x:v>
      </x:c>
      <x:c r="G1916" s="240">
        <x:v>1</x:v>
      </x:c>
      <x:c r="H1916" s="495" t="s">
        <x:v>10339</x:v>
      </x:c>
    </x:row>
    <x:row r="1917" spans="3:8">
      <x:c r="C1917" s="443" t="s">
        <x:v>9097</x:v>
      </x:c>
      <x:c r="D1917" s="276" t="s">
        <x:v>10339</x:v>
      </x:c>
      <x:c r="E1917" s="241" t="s">
        <x:v>9097</x:v>
      </x:c>
      <x:c r="F1917" s="240" t="str">
        <x:f>IF(MID(E1917,LEN(E1917)-2,1)="1","Earring",IF(MID(E1917,LEN(E1917)-2,1)="2","Necklace",IF(MID(E1917,LEN(E1917)-2,1)="3","Bracelet",IF(MID(E1917,LEN(E1917)-2,1)="4","Ring",IF(MID(E1917,LEN(E1917)-2,1)="5","Anklet","")))))</x:f>
        <x:v>Bracelet</x:v>
      </x:c>
      <x:c r="G1917" s="240">
        <x:v>1</x:v>
      </x:c>
      <x:c r="H1917" s="495" t="s">
        <x:v>10339</x:v>
      </x:c>
    </x:row>
    <x:row r="1918" spans="3:8">
      <x:c r="C1918" s="443" t="s">
        <x:v>2086</x:v>
      </x:c>
      <x:c r="D1918" s="276" t="s">
        <x:v>6487</x:v>
      </x:c>
      <x:c r="E1918" s="241" t="s">
        <x:v>2086</x:v>
      </x:c>
      <x:c r="F1918" s="240" t="str">
        <x:f>IF(MID(E1918,LEN(E1918)-2,1)="1","Earring",IF(MID(E1918,LEN(E1918)-2,1)="2","Necklace",IF(MID(E1918,LEN(E1918)-2,1)="3","Bracelet",IF(MID(E1918,LEN(E1918)-2,1)="4","Ring",IF(MID(E1918,LEN(E1918)-2,1)="5","Anklet","")))))</x:f>
        <x:v>Necklace</x:v>
      </x:c>
      <x:c r="G1918" s="240">
        <x:v>1</x:v>
      </x:c>
      <x:c r="H1918" s="495" t="s">
        <x:v>6487</x:v>
      </x:c>
    </x:row>
    <x:row r="1919" spans="3:8">
      <x:c r="C1919" s="443" t="s">
        <x:v>9302</x:v>
      </x:c>
      <x:c r="D1919" s="276" t="s">
        <x:v>10339</x:v>
      </x:c>
      <x:c r="E1919" s="241" t="s">
        <x:v>9302</x:v>
      </x:c>
      <x:c r="F1919" s="240" t="str">
        <x:f>IF(MID(E1919,LEN(E1919)-2,1)="1","Earring",IF(MID(E1919,LEN(E1919)-2,1)="2","Necklace",IF(MID(E1919,LEN(E1919)-2,1)="3","Bracelet",IF(MID(E1919,LEN(E1919)-2,1)="4","Ring",IF(MID(E1919,LEN(E1919)-2,1)="5","Anklet","")))))</x:f>
        <x:v>Bracelet</x:v>
      </x:c>
      <x:c r="G1919" s="240">
        <x:v>1</x:v>
      </x:c>
      <x:c r="H1919" s="495" t="s">
        <x:v>10339</x:v>
      </x:c>
    </x:row>
    <x:row r="1920" spans="1:8">
      <x:c r="A1920" s="444">
        <x:v>46136</x:v>
      </x:c>
      <x:c r="B1920" s="276" t="s">
        <x:v>10292</x:v>
      </x:c>
      <x:c r="C1920" s="443" t="s">
        <x:v>11180</x:v>
      </x:c>
      <x:c r="D1920" s="276" t="s">
        <x:v>6487</x:v>
      </x:c>
      <x:c r="E1920" s="241" t="s">
        <x:v>11180</x:v>
      </x:c>
      <x:c r="F1920" s="240" t="str">
        <x:f>IF(MID(E1920,LEN(E1920)-2,1)="1","Earring",IF(MID(E1920,LEN(E1920)-2,1)="2","Necklace",IF(MID(E1920,LEN(E1920)-2,1)="3","Bracelet",IF(MID(E1920,LEN(E1920)-2,1)="4","Ring",IF(MID(E1920,LEN(E1920)-2,1)="5","Anklet","")))))</x:f>
        <x:v>Earring</x:v>
      </x:c>
      <x:c r="G1920" s="240">
        <x:v>1</x:v>
      </x:c>
      <x:c r="H1920" s="495" t="s">
        <x:v>6487</x:v>
      </x:c>
    </x:row>
    <x:row r="1921" spans="3:8">
      <x:c r="C1921" s="443" t="s">
        <x:v>7875</x:v>
      </x:c>
      <x:c r="D1921" s="276" t="s">
        <x:v>10339</x:v>
      </x:c>
      <x:c r="E1921" s="241" t="s">
        <x:v>7875</x:v>
      </x:c>
      <x:c r="F1921" s="240" t="str">
        <x:f>IF(MID(E1921,LEN(E1921)-2,1)="1","Earring",IF(MID(E1921,LEN(E1921)-2,1)="2","Necklace",IF(MID(E1921,LEN(E1921)-2,1)="3","Bracelet",IF(MID(E1921,LEN(E1921)-2,1)="4","Ring",IF(MID(E1921,LEN(E1921)-2,1)="5","Anklet","")))))</x:f>
        <x:v>Bracelet</x:v>
      </x:c>
      <x:c r="G1921" s="240">
        <x:v>1</x:v>
      </x:c>
      <x:c r="H1921" s="495" t="s">
        <x:v>10339</x:v>
      </x:c>
    </x:row>
    <x:row r="1922" spans="3:8">
      <x:c r="C1922" s="443" t="s">
        <x:v>12477</x:v>
      </x:c>
      <x:c r="D1922" s="276" t="s">
        <x:v>6487</x:v>
      </x:c>
      <x:c r="E1922" s="241" t="s">
        <x:v>12477</x:v>
      </x:c>
      <x:c r="F1922" s="240" t="str">
        <x:f>IF(MID(E1922,LEN(E1922)-2,1)="1","Earring",IF(MID(E1922,LEN(E1922)-2,1)="2","Necklace",IF(MID(E1922,LEN(E1922)-2,1)="3","Bracelet",IF(MID(E1922,LEN(E1922)-2,1)="4","Ring",IF(MID(E1922,LEN(E1922)-2,1)="5","Anklet","")))))</x:f>
        <x:v>Bracelet</x:v>
      </x:c>
      <x:c r="G1922" s="240">
        <x:v>1</x:v>
      </x:c>
      <x:c r="H1922" s="495" t="s">
        <x:v>6487</x:v>
      </x:c>
    </x:row>
    <x:row r="1923" spans="1:8">
      <x:c r="A1923" s="444">
        <x:v>46137</x:v>
      </x:c>
      <x:c r="B1923" s="276" t="s">
        <x:v>10312</x:v>
      </x:c>
      <x:c r="C1923" s="443" t="s">
        <x:v>12552</x:v>
      </x:c>
      <x:c r="D1923" s="276" t="s">
        <x:v>6487</x:v>
      </x:c>
      <x:c r="E1923" s="241" t="s">
        <x:v>12552</x:v>
      </x:c>
      <x:c r="F1923" s="240" t="str">
        <x:f>IF(MID(E1923,LEN(E1923)-2,1)="1","Earring",IF(MID(E1923,LEN(E1923)-2,1)="2","Necklace",IF(MID(E1923,LEN(E1923)-2,1)="3","Bracelet",IF(MID(E1923,LEN(E1923)-2,1)="4","Ring",IF(MID(E1923,LEN(E1923)-2,1)="5","Anklet","")))))</x:f>
        <x:v>Ring</x:v>
      </x:c>
      <x:c r="G1923" s="240">
        <x:v>1</x:v>
      </x:c>
      <x:c r="H1923" s="495" t="s">
        <x:v>6487</x:v>
      </x:c>
    </x:row>
    <x:row r="1924" spans="3:8">
      <x:c r="C1924" s="443" t="s">
        <x:v>6307</x:v>
      </x:c>
      <x:c r="D1924" s="276" t="s">
        <x:v>6487</x:v>
      </x:c>
      <x:c r="E1924" s="241" t="s">
        <x:v>6307</x:v>
      </x:c>
      <x:c r="F1924" s="240" t="str">
        <x:f>IF(MID(E1924,LEN(E1924)-2,1)="1","Earring",IF(MID(E1924,LEN(E1924)-2,1)="2","Necklace",IF(MID(E1924,LEN(E1924)-2,1)="3","Bracelet",IF(MID(E1924,LEN(E1924)-2,1)="4","Ring",IF(MID(E1924,LEN(E1924)-2,1)="5","Anklet","")))))</x:f>
        <x:v>Ring</x:v>
      </x:c>
      <x:c r="G1924" s="240">
        <x:v>1</x:v>
      </x:c>
      <x:c r="H1924" s="495" t="s">
        <x:v>6487</x:v>
      </x:c>
    </x:row>
    <x:row r="1925" spans="3:8">
      <x:c r="C1925" s="443" t="s">
        <x:v>5781</x:v>
      </x:c>
      <x:c r="D1925" s="276" t="s">
        <x:v>6487</x:v>
      </x:c>
      <x:c r="E1925" s="241" t="s">
        <x:v>5781</x:v>
      </x:c>
      <x:c r="F1925" s="240" t="s">
        <x:v>4007</x:v>
      </x:c>
      <x:c r="G1925" s="240">
        <x:v>1</x:v>
      </x:c>
      <x:c r="H1925" s="495" t="s">
        <x:v>6487</x:v>
      </x:c>
    </x:row>
    <x:row r="1926" spans="3:8">
      <x:c r="C1926" s="443" t="s">
        <x:v>6276</x:v>
      </x:c>
      <x:c r="D1926" s="276" t="s">
        <x:v>6487</x:v>
      </x:c>
      <x:c r="E1926" s="241" t="s">
        <x:v>6276</x:v>
      </x:c>
      <x:c r="F1926" s="240" t="str">
        <x:f>IF(MID(E1926,LEN(E1926)-2,1)="1","Earring",IF(MID(E1926,LEN(E1926)-2,1)="2","Necklace",IF(MID(E1926,LEN(E1926)-2,1)="3","Bracelet",IF(MID(E1926,LEN(E1926)-2,1)="4","Ring",IF(MID(E1926,LEN(E1926)-2,1)="5","Anklet","")))))</x:f>
        <x:v>Necklace</x:v>
      </x:c>
      <x:c r="G1926" s="240">
        <x:v>1</x:v>
      </x:c>
      <x:c r="H1926" s="495" t="s">
        <x:v>6487</x:v>
      </x:c>
    </x:row>
    <x:row r="1927" spans="3:8">
      <x:c r="C1927" s="443" t="s">
        <x:v>9224</x:v>
      </x:c>
      <x:c r="D1927" s="276" t="s">
        <x:v>10339</x:v>
      </x:c>
      <x:c r="E1927" s="241" t="s">
        <x:v>9224</x:v>
      </x:c>
      <x:c r="F1927" s="240" t="str">
        <x:f>IF(MID(E1927,LEN(E1927)-2,1)="1","Earring",IF(MID(E1927,LEN(E1927)-2,1)="2","Necklace",IF(MID(E1927,LEN(E1927)-2,1)="3","Bracelet",IF(MID(E1927,LEN(E1927)-2,1)="4","Ring",IF(MID(E1927,LEN(E1927)-2,1)="5","Anklet","")))))</x:f>
        <x:v>Necklace</x:v>
      </x:c>
      <x:c r="G1927" s="240">
        <x:v>1</x:v>
      </x:c>
      <x:c r="H1927" s="495" t="s">
        <x:v>10339</x:v>
      </x:c>
    </x:row>
    <x:row r="1928" spans="3:8">
      <x:c r="C1928" s="443" t="s">
        <x:v>2059</x:v>
      </x:c>
      <x:c r="D1928" s="276" t="s">
        <x:v>10339</x:v>
      </x:c>
      <x:c r="E1928" s="241" t="s">
        <x:v>2059</x:v>
      </x:c>
      <x:c r="F1928" s="240" t="str">
        <x:f>IF(MID(E1928,LEN(E1928)-2,1)="1","Earring",IF(MID(E1928,LEN(E1928)-2,1)="2","Necklace",IF(MID(E1928,LEN(E1928)-2,1)="3","Bracelet",IF(MID(E1928,LEN(E1928)-2,1)="4","Ring",IF(MID(E1928,LEN(E1928)-2,1)="5","Anklet","")))))</x:f>
        <x:v>Necklace</x:v>
      </x:c>
      <x:c r="G1928" s="240">
        <x:v>1</x:v>
      </x:c>
      <x:c r="H1928" s="495" t="s">
        <x:v>10339</x:v>
      </x:c>
    </x:row>
    <x:row r="1929" spans="3:8">
      <x:c r="C1929" s="443" t="s">
        <x:v>8510</x:v>
      </x:c>
      <x:c r="D1929" s="276" t="s">
        <x:v>6487</x:v>
      </x:c>
      <x:c r="E1929" s="241" t="s">
        <x:v>8510</x:v>
      </x:c>
      <x:c r="F1929" s="240" t="str">
        <x:f>IF(MID(E1929,LEN(E1929)-2,1)="1","Earring",IF(MID(E1929,LEN(E1929)-2,1)="2","Necklace",IF(MID(E1929,LEN(E1929)-2,1)="3","Bracelet",IF(MID(E1929,LEN(E1929)-2,1)="4","Ring",IF(MID(E1929,LEN(E1929)-2,1)="5","Anklet","")))))</x:f>
        <x:v>Earring</x:v>
      </x:c>
      <x:c r="G1929" s="240">
        <x:v>1</x:v>
      </x:c>
      <x:c r="H1929" s="495" t="s">
        <x:v>6487</x:v>
      </x:c>
    </x:row>
    <x:row r="1930" spans="1:8">
      <x:c r="A1930" s="444">
        <x:v>46138</x:v>
      </x:c>
      <x:c r="B1930" s="276" t="s">
        <x:v>10367</x:v>
      </x:c>
      <x:c r="C1930" s="443" t="s">
        <x:v>5769</x:v>
      </x:c>
      <x:c r="D1930" s="276" t="s">
        <x:v>10339</x:v>
      </x:c>
      <x:c r="E1930" s="241" t="s">
        <x:v>5769</x:v>
      </x:c>
      <x:c r="F1930" s="240" t="str">
        <x:f>IF(MID(E1930,LEN(E1930)-2,1)="1","Earring",IF(MID(E1930,LEN(E1930)-2,1)="2","Necklace",IF(MID(E1930,LEN(E1930)-2,1)="3","Bracelet",IF(MID(E1930,LEN(E1930)-2,1)="4","Ring",IF(MID(E1930,LEN(E1930)-2,1)="5","Anklet","")))))</x:f>
        <x:v>Anklet</x:v>
      </x:c>
      <x:c r="G1930" s="240">
        <x:v>1</x:v>
      </x:c>
      <x:c r="H1930" s="495" t="s">
        <x:v>10339</x:v>
      </x:c>
    </x:row>
    <x:row r="1931" spans="3:8">
      <x:c r="C1931" s="443" t="s">
        <x:v>11325</x:v>
      </x:c>
      <x:c r="D1931" s="276" t="s">
        <x:v>10339</x:v>
      </x:c>
      <x:c r="E1931" s="241" t="s">
        <x:v>11325</x:v>
      </x:c>
      <x:c r="F1931" s="240" t="str">
        <x:f>IF(MID(E1931,LEN(E1931)-2,1)="1","Earring",IF(MID(E1931,LEN(E1931)-2,1)="2","Necklace",IF(MID(E1931,LEN(E1931)-2,1)="3","Bracelet",IF(MID(E1931,LEN(E1931)-2,1)="4","Ring",IF(MID(E1931,LEN(E1931)-2,1)="5","Anklet","")))))</x:f>
        <x:v>Earring</x:v>
      </x:c>
      <x:c r="G1931" s="240">
        <x:v>1</x:v>
      </x:c>
      <x:c r="H1931" s="495" t="s">
        <x:v>10339</x:v>
      </x:c>
    </x:row>
    <x:row r="1932" spans="3:8">
      <x:c r="C1932" s="443" t="s">
        <x:v>6289</x:v>
      </x:c>
      <x:c r="D1932" s="276" t="s">
        <x:v>6487</x:v>
      </x:c>
      <x:c r="E1932" s="241" t="s">
        <x:v>6289</x:v>
      </x:c>
      <x:c r="F1932" s="240" t="str">
        <x:f>IF(MID(E1932,LEN(E1932)-2,1)="1","Earring",IF(MID(E1932,LEN(E1932)-2,1)="2","Necklace",IF(MID(E1932,LEN(E1932)-2,1)="3","Bracelet",IF(MID(E1932,LEN(E1932)-2,1)="4","Ring",IF(MID(E1932,LEN(E1932)-2,1)="5","Anklet","")))))</x:f>
        <x:v>Necklace</x:v>
      </x:c>
      <x:c r="G1932" s="240">
        <x:v>1</x:v>
      </x:c>
      <x:c r="H1932" s="495" t="s">
        <x:v>6487</x:v>
      </x:c>
    </x:row>
    <x:row r="1933" spans="3:8">
      <x:c r="C1933" s="443" t="s">
        <x:v>2708</x:v>
      </x:c>
      <x:c r="D1933" s="276" t="s">
        <x:v>10339</x:v>
      </x:c>
      <x:c r="E1933" s="241" t="s">
        <x:v>2708</x:v>
      </x:c>
      <x:c r="F1933" s="240" t="str">
        <x:f>IF(MID(E1933,LEN(E1933)-2,1)="1","Earring",IF(MID(E1933,LEN(E1933)-2,1)="2","Necklace",IF(MID(E1933,LEN(E1933)-2,1)="3","Bracelet",IF(MID(E1933,LEN(E1933)-2,1)="4","Ring",IF(MID(E1933,LEN(E1933)-2,1)="5","Anklet","")))))</x:f>
        <x:v>Earring</x:v>
      </x:c>
      <x:c r="G1933" s="240">
        <x:v>1</x:v>
      </x:c>
      <x:c r="H1933" s="495" t="s">
        <x:v>10339</x:v>
      </x:c>
    </x:row>
    <x:row r="1934" spans="3:8">
      <x:c r="C1934" s="443" t="s">
        <x:v>2026</x:v>
      </x:c>
      <x:c r="D1934" s="276" t="s">
        <x:v>6487</x:v>
      </x:c>
      <x:c r="E1934" s="241" t="s">
        <x:v>2026</x:v>
      </x:c>
      <x:c r="F1934" s="240" t="str">
        <x:f>IF(MID(E1934,LEN(E1934)-2,1)="1","Earring",IF(MID(E1934,LEN(E1934)-2,1)="2","Necklace",IF(MID(E1934,LEN(E1934)-2,1)="3","Bracelet",IF(MID(E1934,LEN(E1934)-2,1)="4","Ring",IF(MID(E1934,LEN(E1934)-2,1)="5","Anklet","")))))</x:f>
        <x:v>Earring</x:v>
      </x:c>
      <x:c r="G1934" s="240">
        <x:v>1</x:v>
      </x:c>
      <x:c r="H1934" s="495" t="s">
        <x:v>6487</x:v>
      </x:c>
    </x:row>
    <x:row r="1935" spans="3:8">
      <x:c r="C1935" s="443" t="s">
        <x:v>6300</x:v>
      </x:c>
      <x:c r="D1935" s="276" t="s">
        <x:v>10339</x:v>
      </x:c>
      <x:c r="E1935" s="241" t="s">
        <x:v>6300</x:v>
      </x:c>
      <x:c r="F1935" s="240" t="s">
        <x:v>4007</x:v>
      </x:c>
      <x:c r="G1935" s="240">
        <x:v>1</x:v>
      </x:c>
      <x:c r="H1935" s="495" t="s">
        <x:v>10339</x:v>
      </x:c>
    </x:row>
    <x:row r="1936" spans="3:8">
      <x:c r="C1936" s="443" t="s">
        <x:v>9159</x:v>
      </x:c>
      <x:c r="D1936" s="276" t="s">
        <x:v>6487</x:v>
      </x:c>
      <x:c r="E1936" s="241" t="s">
        <x:v>9159</x:v>
      </x:c>
      <x:c r="F1936" s="240" t="str">
        <x:f>IF(MID(E1936,LEN(E1936)-2,1)="1","Earring",IF(MID(E1936,LEN(E1936)-2,1)="2","Necklace",IF(MID(E1936,LEN(E1936)-2,1)="3","Bracelet",IF(MID(E1936,LEN(E1936)-2,1)="4","Ring",IF(MID(E1936,LEN(E1936)-2,1)="5","Anklet","")))))</x:f>
        <x:v>Earring</x:v>
      </x:c>
      <x:c r="G1936" s="240">
        <x:v>1</x:v>
      </x:c>
      <x:c r="H1936" s="495" t="s">
        <x:v>6487</x:v>
      </x:c>
    </x:row>
    <x:row r="1937" spans="3:8">
      <x:c r="C1937" s="443" t="s">
        <x:v>4364</x:v>
      </x:c>
      <x:c r="D1937" s="276" t="s">
        <x:v>6487</x:v>
      </x:c>
      <x:c r="E1937" s="241" t="s">
        <x:v>4364</x:v>
      </x:c>
      <x:c r="F1937" s="240" t="str">
        <x:f>IF(MID(E1937,LEN(E1937)-2,1)="1","Earring",IF(MID(E1937,LEN(E1937)-2,1)="2","Necklace",IF(MID(E1937,LEN(E1937)-2,1)="3","Bracelet",IF(MID(E1937,LEN(E1937)-2,1)="4","Ring",IF(MID(E1937,LEN(E1937)-2,1)="5","Anklet","")))))</x:f>
        <x:v>Necklace</x:v>
      </x:c>
      <x:c r="G1937" s="240">
        <x:v>1</x:v>
      </x:c>
      <x:c r="H1937" s="495" t="s">
        <x:v>6487</x:v>
      </x:c>
    </x:row>
    <x:row r="1938" spans="1:8">
      <x:c r="A1938" s="444">
        <x:v>46139</x:v>
      </x:c>
      <x:c r="B1938" s="276" t="s">
        <x:v>10315</x:v>
      </x:c>
      <x:c r="C1938" s="443" t="s">
        <x:v>9091</x:v>
      </x:c>
      <x:c r="D1938" s="276" t="s">
        <x:v>6487</x:v>
      </x:c>
      <x:c r="E1938" s="241" t="s">
        <x:v>9091</x:v>
      </x:c>
      <x:c r="F1938" s="240" t="str">
        <x:f>IF(MID(E1938,LEN(E1938)-2,1)="1","Earring",IF(MID(E1938,LEN(E1938)-2,1)="2","Necklace",IF(MID(E1938,LEN(E1938)-2,1)="3","Bracelet",IF(MID(E1938,LEN(E1938)-2,1)="4","Ring",IF(MID(E1938,LEN(E1938)-2,1)="5","Anklet","")))))</x:f>
        <x:v>Earring</x:v>
      </x:c>
      <x:c r="G1938" s="240">
        <x:v>1</x:v>
      </x:c>
      <x:c r="H1938" s="495" t="s">
        <x:v>6487</x:v>
      </x:c>
    </x:row>
    <x:row r="1939" spans="3:8">
      <x:c r="C1939" s="443" t="s">
        <x:v>11916</x:v>
      </x:c>
      <x:c r="D1939" s="276" t="s">
        <x:v>6487</x:v>
      </x:c>
      <x:c r="E1939" s="241" t="s">
        <x:v>11916</x:v>
      </x:c>
      <x:c r="F1939" s="240" t="str">
        <x:f>IF(MID(E1939,LEN(E1939)-2,1)="1","Earring",IF(MID(E1939,LEN(E1939)-2,1)="2","Necklace",IF(MID(E1939,LEN(E1939)-2,1)="3","Bracelet",IF(MID(E1939,LEN(E1939)-2,1)="4","Ring",IF(MID(E1939,LEN(E1939)-2,1)="5","Anklet","")))))</x:f>
        <x:v>Necklace</x:v>
      </x:c>
      <x:c r="G1939" s="240">
        <x:v>1</x:v>
      </x:c>
      <x:c r="H1939" s="495" t="s">
        <x:v>6487</x:v>
      </x:c>
    </x:row>
    <x:row r="1940" spans="3:8">
      <x:c r="C1940" s="443" t="s">
        <x:v>2103</x:v>
      </x:c>
      <x:c r="D1940" s="276" t="s">
        <x:v>6487</x:v>
      </x:c>
      <x:c r="E1940" s="241" t="s">
        <x:v>2103</x:v>
      </x:c>
      <x:c r="F1940" s="240" t="str">
        <x:f>IF(MID(E1940,LEN(E1940)-2,1)="1","Earring",IF(MID(E1940,LEN(E1940)-2,1)="2","Necklace",IF(MID(E1940,LEN(E1940)-2,1)="3","Bracelet",IF(MID(E1940,LEN(E1940)-2,1)="4","Ring",IF(MID(E1940,LEN(E1940)-2,1)="5","Anklet","")))))</x:f>
        <x:v>Bracelet</x:v>
      </x:c>
      <x:c r="G1940" s="240">
        <x:v>1</x:v>
      </x:c>
      <x:c r="H1940" s="495" t="s">
        <x:v>6487</x:v>
      </x:c>
    </x:row>
    <x:row r="1941" spans="3:8">
      <x:c r="C1941" s="443" t="s">
        <x:v>4349</x:v>
      </x:c>
      <x:c r="D1941" s="276" t="s">
        <x:v>10339</x:v>
      </x:c>
      <x:c r="E1941" s="241" t="s">
        <x:v>4349</x:v>
      </x:c>
      <x:c r="F1941" s="240" t="str">
        <x:f>IF(MID(E1941,LEN(E1941)-2,1)="1","Earring",IF(MID(E1941,LEN(E1941)-2,1)="2","Necklace",IF(MID(E1941,LEN(E1941)-2,1)="3","Bracelet",IF(MID(E1941,LEN(E1941)-2,1)="4","Ring",IF(MID(E1941,LEN(E1941)-2,1)="5","Anklet","")))))</x:f>
        <x:v>Necklace</x:v>
      </x:c>
      <x:c r="G1941" s="240">
        <x:v>1</x:v>
      </x:c>
      <x:c r="H1941" s="495" t="s">
        <x:v>10339</x:v>
      </x:c>
    </x:row>
    <x:row r="1942" spans="1:8">
      <x:c r="A1942" s="444">
        <x:v>46140</x:v>
      </x:c>
      <x:c r="B1942" s="276" t="s">
        <x:v>10377</x:v>
      </x:c>
      <x:c r="C1942" s="443" t="s">
        <x:v>8548</x:v>
      </x:c>
      <x:c r="D1942" s="276" t="s">
        <x:v>6487</x:v>
      </x:c>
      <x:c r="E1942" s="241" t="s">
        <x:v>8548</x:v>
      </x:c>
      <x:c r="F1942" s="240" t="str">
        <x:f>IF(MID(E1942,LEN(E1942)-2,1)="1","Earring",IF(MID(E1942,LEN(E1942)-2,1)="2","Necklace",IF(MID(E1942,LEN(E1942)-2,1)="3","Bracelet",IF(MID(E1942,LEN(E1942)-2,1)="4","Ring",IF(MID(E1942,LEN(E1942)-2,1)="5","Anklet","")))))</x:f>
        <x:v>Earring</x:v>
      </x:c>
      <x:c r="G1942" s="240">
        <x:v>1</x:v>
      </x:c>
      <x:c r="H1942" s="495" t="s">
        <x:v>6487</x:v>
      </x:c>
    </x:row>
    <x:row r="1943" spans="3:8">
      <x:c r="C1943" s="443" t="s">
        <x:v>9157</x:v>
      </x:c>
      <x:c r="D1943" s="276" t="s">
        <x:v>6487</x:v>
      </x:c>
      <x:c r="E1943" s="241" t="s">
        <x:v>9157</x:v>
      </x:c>
      <x:c r="F1943" s="240" t="str">
        <x:f>IF(MID(E1943,LEN(E1943)-2,1)="1","Earring",IF(MID(E1943,LEN(E1943)-2,1)="2","Necklace",IF(MID(E1943,LEN(E1943)-2,1)="3","Bracelet",IF(MID(E1943,LEN(E1943)-2,1)="4","Ring",IF(MID(E1943,LEN(E1943)-2,1)="5","Anklet","")))))</x:f>
        <x:v>Earring</x:v>
      </x:c>
      <x:c r="G1943" s="240">
        <x:v>1</x:v>
      </x:c>
      <x:c r="H1943" s="495" t="s">
        <x:v>6487</x:v>
      </x:c>
    </x:row>
    <x:row r="1944" spans="3:8">
      <x:c r="C1944" s="443" t="s">
        <x:v>6321</x:v>
      </x:c>
      <x:c r="D1944" s="276" t="s">
        <x:v>6487</x:v>
      </x:c>
      <x:c r="E1944" s="241" t="s">
        <x:v>6321</x:v>
      </x:c>
      <x:c r="F1944" s="240" t="str">
        <x:f>IF(MID(E1944,LEN(E1944)-2,1)="1","Earring",IF(MID(E1944,LEN(E1944)-2,1)="2","Necklace",IF(MID(E1944,LEN(E1944)-2,1)="3","Bracelet",IF(MID(E1944,LEN(E1944)-2,1)="4","Ring",IF(MID(E1944,LEN(E1944)-2,1)="5","Anklet","")))))</x:f>
        <x:v>Necklace</x:v>
      </x:c>
      <x:c r="G1944" s="240">
        <x:v>1</x:v>
      </x:c>
      <x:c r="H1944" s="495" t="s">
        <x:v>6487</x:v>
      </x:c>
    </x:row>
    <x:row r="1945" spans="3:8">
      <x:c r="C1945" s="443" t="s">
        <x:v>6251</x:v>
      </x:c>
      <x:c r="D1945" s="276" t="s">
        <x:v>10339</x:v>
      </x:c>
      <x:c r="E1945" s="241" t="s">
        <x:v>6251</x:v>
      </x:c>
      <x:c r="F1945" s="240" t="str">
        <x:f>IF(MID(E1945,LEN(E1945)-2,1)="1","Earring",IF(MID(E1945,LEN(E1945)-2,1)="2","Necklace",IF(MID(E1945,LEN(E1945)-2,1)="3","Bracelet",IF(MID(E1945,LEN(E1945)-2,1)="4","Ring",IF(MID(E1945,LEN(E1945)-2,1)="5","Anklet","")))))</x:f>
        <x:v>Necklace</x:v>
      </x:c>
      <x:c r="G1945" s="240">
        <x:v>1</x:v>
      </x:c>
      <x:c r="H1945" s="495" t="s">
        <x:v>10339</x:v>
      </x:c>
    </x:row>
    <x:row r="1946" spans="3:8">
      <x:c r="C1946" s="443" t="s">
        <x:v>7491</x:v>
      </x:c>
      <x:c r="D1946" s="276" t="s">
        <x:v>10339</x:v>
      </x:c>
      <x:c r="E1946" s="241" t="s">
        <x:v>7491</x:v>
      </x:c>
      <x:c r="F1946" s="240" t="s">
        <x:v>2124</x:v>
      </x:c>
      <x:c r="G1946" s="240">
        <x:v>1</x:v>
      </x:c>
      <x:c r="H1946" s="495" t="s">
        <x:v>10339</x:v>
      </x:c>
    </x:row>
    <x:row r="1947" spans="1:8">
      <x:c r="A1947" s="444">
        <x:v>46141</x:v>
      </x:c>
      <x:c r="B1947" s="276" t="s">
        <x:v>10352</x:v>
      </x:c>
      <x:c r="C1947" s="443" t="s">
        <x:v>6321</x:v>
      </x:c>
      <x:c r="D1947" s="276" t="s">
        <x:v>10339</x:v>
      </x:c>
      <x:c r="E1947" s="241" t="s">
        <x:v>6321</x:v>
      </x:c>
      <x:c r="F1947" s="240" t="str">
        <x:f>IF(MID(E1947,LEN(E1947)-2,1)="1","Earring",IF(MID(E1947,LEN(E1947)-2,1)="2","Necklace",IF(MID(E1947,LEN(E1947)-2,1)="3","Bracelet",IF(MID(E1947,LEN(E1947)-2,1)="4","Ring",IF(MID(E1947,LEN(E1947)-2,1)="5","Anklet","")))))</x:f>
        <x:v>Necklace</x:v>
      </x:c>
      <x:c r="G1947" s="240">
        <x:v>1</x:v>
      </x:c>
      <x:c r="H1947" s="495" t="s">
        <x:v>10339</x:v>
      </x:c>
    </x:row>
    <x:row r="1948" spans="3:8">
      <x:c r="C1948" s="443" t="s">
        <x:v>2131</x:v>
      </x:c>
      <x:c r="D1948" s="276" t="s">
        <x:v>6487</x:v>
      </x:c>
      <x:c r="E1948" s="241" t="s">
        <x:v>2131</x:v>
      </x:c>
      <x:c r="F1948" s="240" t="str">
        <x:f>IF(MID(E1948,LEN(E1948)-2,1)="1","Earring",IF(MID(E1948,LEN(E1948)-2,1)="2","Necklace",IF(MID(E1948,LEN(E1948)-2,1)="3","Bracelet",IF(MID(E1948,LEN(E1948)-2,1)="4","Ring",IF(MID(E1948,LEN(E1948)-2,1)="5","Anklet","")))))</x:f>
        <x:v>Necklace</x:v>
      </x:c>
      <x:c r="G1948" s="240">
        <x:v>1</x:v>
      </x:c>
      <x:c r="H1948" s="495" t="s">
        <x:v>6487</x:v>
      </x:c>
    </x:row>
    <x:row r="1949" spans="3:8">
      <x:c r="C1949" s="443" t="s">
        <x:v>8531</x:v>
      </x:c>
      <x:c r="D1949" s="276" t="s">
        <x:v>10339</x:v>
      </x:c>
      <x:c r="E1949" s="241" t="s">
        <x:v>8531</x:v>
      </x:c>
      <x:c r="F1949" s="240" t="str">
        <x:f>IF(MID(E1949,LEN(E1949)-2,1)="1","Earring",IF(MID(E1949,LEN(E1949)-2,1)="2","Necklace",IF(MID(E1949,LEN(E1949)-2,1)="3","Bracelet",IF(MID(E1949,LEN(E1949)-2,1)="4","Ring",IF(MID(E1949,LEN(E1949)-2,1)="5","Anklet","")))))</x:f>
        <x:v>Necklace</x:v>
      </x:c>
      <x:c r="G1949" s="240">
        <x:v>1</x:v>
      </x:c>
      <x:c r="H1949" s="495" t="s">
        <x:v>10339</x:v>
      </x:c>
    </x:row>
    <x:row r="1950" spans="1:4">
      <x:c r="A1950" s="444">
        <x:v>46142</x:v>
      </x:c>
      <x:c r="B1950" s="276" t="s">
        <x:v>10335</x:v>
      </x:c>
      <x:c r="C1950" s="443" t="s">
        <x:v>2360</x:v>
      </x:c>
      <x:c r="D1950" s="276" t="s">
        <x:v>10339</x:v>
      </x:c>
    </x:row>
    <x:row r="1951" spans="3:4">
      <x:c r="C1951" s="443" t="s">
        <x:v>12173</x:v>
      </x:c>
      <x:c r="D1951" s="276" t="s">
        <x:v>10339</x:v>
      </x:c>
    </x:row>
    <x:row r="1952" spans="3:4">
      <x:c r="C1952" s="443" t="s">
        <x:v>2342</x:v>
      </x:c>
      <x:c r="D1952" s="276" t="s">
        <x:v>6487</x:v>
      </x:c>
    </x:row>
    <x:row r="1953" spans="3:3">
      <x:c r="C1953" s="443" t="s">
        <x:v>12749</x:v>
      </x:c>
    </x:row>
    <x:row r="1954" spans="3:4">
      <x:c r="C1954" s="443" t="s">
        <x:v>5867</x:v>
      </x:c>
      <x:c r="D1954" s="276" t="s">
        <x:v>10339</x:v>
      </x:c>
    </x:row>
    <x:row r="1955" spans="3:4">
      <x:c r="C1955" s="443" t="s">
        <x:v>2739</x:v>
      </x:c>
      <x:c r="D1955" s="276" t="s">
        <x:v>10339</x:v>
      </x:c>
    </x:row>
    <x:row r="1956" spans="3:4">
      <x:c r="C1956" s="443" t="s">
        <x:v>12582</x:v>
      </x:c>
      <x:c r="D1956" s="276" t="s">
        <x:v>6487</x:v>
      </x:c>
    </x:row>
    <x:row r="1957" spans="3:3">
      <x:c r="C1957" s="443" t="s">
        <x:v>2362</x:v>
      </x:c>
    </x:row>
    <x:row r="1958" spans="3:4">
      <x:c r="C1958" s="443" t="s">
        <x:v>5514</x:v>
      </x:c>
      <x:c r="D1958" s="276" t="s">
        <x:v>6487</x:v>
      </x:c>
    </x:row>
    <x:row r="1959" spans="3:3">
      <x:c r="C1959" s="443" t="s">
        <x:v>11800</x:v>
      </x:c>
    </x:row>
    <x:row r="1960" spans="3:4">
      <x:c r="C1960" s="443" t="s">
        <x:v>2697</x:v>
      </x:c>
      <x:c r="D1960" s="276" t="s">
        <x:v>10339</x:v>
      </x:c>
    </x:row>
    <x:row r="1961" spans="3:4">
      <x:c r="C1961" s="443" t="s">
        <x:v>2669</x:v>
      </x:c>
      <x:c r="D1961" s="276" t="s">
        <x:v>10339</x:v>
      </x:c>
    </x:row>
    <x:row r="1962" spans="3:3">
      <x:c r="C1962" s="443" t="s">
        <x:v>2268</x:v>
      </x:c>
    </x:row>
    <x:row r="1963" spans="3:4">
      <x:c r="C1963" s="443" t="s">
        <x:v>8064</x:v>
      </x:c>
      <x:c r="D1963" s="276" t="s">
        <x:v>6487</x:v>
      </x:c>
    </x:row>
    <x:row r="1964" spans="3:4">
      <x:c r="C1964" s="443" t="s">
        <x:v>5745</x:v>
      </x:c>
      <x:c r="D1964" s="276" t="s">
        <x:v>10339</x:v>
      </x:c>
    </x:row>
    <x:row r="1965" spans="3:4">
      <x:c r="C1965" s="443" t="s">
        <x:v>5925</x:v>
      </x:c>
      <x:c r="D1965" s="276" t="s">
        <x:v>6487</x:v>
      </x:c>
    </x:row>
    <x:row r="1966" spans="3:4">
      <x:c r="C1966" s="443" t="s">
        <x:v>2524</x:v>
      </x:c>
      <x:c r="D1966" s="276" t="s">
        <x:v>10339</x:v>
      </x:c>
    </x:row>
    <x:row r="1967" spans="3:3">
      <x:c r="C1967" s="443" t="s">
        <x:v>12296</x:v>
      </x:c>
    </x:row>
    <x:row r="1968" spans="3:3">
      <x:c r="C1968" s="443" t="s">
        <x:v>5747</x:v>
      </x:c>
    </x:row>
    <x:row r="1969" spans="3:3">
      <x:c r="C1969" s="443" t="s">
        <x:v>5741</x:v>
      </x:c>
    </x:row>
    <x:row r="1970" spans="3:4">
      <x:c r="C1970" s="443" t="s">
        <x:v>8037</x:v>
      </x:c>
      <x:c r="D1970" s="276" t="s">
        <x:v>6487</x:v>
      </x:c>
    </x:row>
    <x:row r="1971" spans="3:4">
      <x:c r="C1971" s="443" t="s">
        <x:v>12703</x:v>
      </x:c>
      <x:c r="D1971" s="276" t="s">
        <x:v>10339</x:v>
      </x:c>
    </x:row>
    <x:row r="1972" spans="3:4">
      <x:c r="C1972" s="443" t="s">
        <x:v>7951</x:v>
      </x:c>
      <x:c r="D1972" s="276" t="s">
        <x:v>6487</x:v>
      </x:c>
    </x:row>
    <x:row r="1973" spans="1:8">
      <x:c r="A1973" s="444">
        <x:v>46143</x:v>
      </x:c>
      <x:c r="B1973" s="276" t="s">
        <x:v>10292</x:v>
      </x:c>
      <x:c r="C1973" s="443" t="s">
        <x:v>2129</x:v>
      </x:c>
      <x:c r="D1973" s="276" t="s">
        <x:v>6487</x:v>
      </x:c>
      <x:c r="E1973" s="241" t="s">
        <x:v>2129</x:v>
      </x:c>
      <x:c r="F1973" s="240" t="str">
        <x:f>IF(MID(E1973,LEN(E1973)-2,1)="1","Earring",IF(MID(E1973,LEN(E1973)-2,1)="2","Necklace",IF(MID(E1973,LEN(E1973)-2,1)="3","Bracelet",IF(MID(E1973,LEN(E1973)-2,1)="4","Ring",IF(MID(E1973,LEN(E1973)-2,1)="5","Anklet","")))))</x:f>
        <x:v>Bracelet</x:v>
      </x:c>
      <x:c r="G1973" s="240">
        <x:v>1</x:v>
      </x:c>
      <x:c r="H1973" s="495" t="s">
        <x:v>6487</x:v>
      </x:c>
    </x:row>
    <x:row r="1974" spans="3:8">
      <x:c r="C1974" s="443" t="s">
        <x:v>7588</x:v>
      </x:c>
      <x:c r="D1974" s="276" t="s">
        <x:v>6487</x:v>
      </x:c>
      <x:c r="E1974" s="241" t="s">
        <x:v>7588</x:v>
      </x:c>
      <x:c r="F1974" s="240" t="str">
        <x:f>IF(MID(E1974,LEN(E1974)-2,1)="1","Earring",IF(MID(E1974,LEN(E1974)-2,1)="2","Necklace",IF(MID(E1974,LEN(E1974)-2,1)="3","Bracelet",IF(MID(E1974,LEN(E1974)-2,1)="4","Ring",IF(MID(E1974,LEN(E1974)-2,1)="5","Anklet","")))))</x:f>
        <x:v>Ring</x:v>
      </x:c>
      <x:c r="G1974" s="240">
        <x:v>1</x:v>
      </x:c>
      <x:c r="H1974" s="495" t="s">
        <x:v>6487</x:v>
      </x:c>
    </x:row>
    <x:row r="1975" spans="3:8">
      <x:c r="C1975" s="443" t="s">
        <x:v>2758</x:v>
      </x:c>
      <x:c r="D1975" s="276" t="s">
        <x:v>6487</x:v>
      </x:c>
      <x:c r="E1975" s="241" t="s">
        <x:v>2758</x:v>
      </x:c>
      <x:c r="F1975" s="240" t="str">
        <x:f>IF(MID(E1975,LEN(E1975)-2,1)="1","Earring",IF(MID(E1975,LEN(E1975)-2,1)="2","Necklace",IF(MID(E1975,LEN(E1975)-2,1)="3","Bracelet",IF(MID(E1975,LEN(E1975)-2,1)="4","Ring",IF(MID(E1975,LEN(E1975)-2,1)="5","Anklet","")))))</x:f>
        <x:v>Necklace</x:v>
      </x:c>
      <x:c r="G1975" s="240">
        <x:v>1</x:v>
      </x:c>
      <x:c r="H1975" s="495" t="s">
        <x:v>6487</x:v>
      </x:c>
    </x:row>
    <x:row r="1976" spans="3:8">
      <x:c r="C1976" s="443" t="s">
        <x:v>2112</x:v>
      </x:c>
      <x:c r="D1976" s="276" t="s">
        <x:v>10339</x:v>
      </x:c>
      <x:c r="E1976" s="241" t="s">
        <x:v>2112</x:v>
      </x:c>
      <x:c r="F1976" s="240" t="str">
        <x:f>IF(MID(E1976,LEN(E1976)-2,1)="1","Earring",IF(MID(E1976,LEN(E1976)-2,1)="2","Necklace",IF(MID(E1976,LEN(E1976)-2,1)="3","Bracelet",IF(MID(E1976,LEN(E1976)-2,1)="4","Ring",IF(MID(E1976,LEN(E1976)-2,1)="5","Anklet","")))))</x:f>
        <x:v>Necklace</x:v>
      </x:c>
      <x:c r="G1976" s="240">
        <x:v>1</x:v>
      </x:c>
      <x:c r="H1976" s="495" t="s">
        <x:v>10339</x:v>
      </x:c>
    </x:row>
    <x:row r="1977" spans="3:8">
      <x:c r="C1977" s="443" t="s">
        <x:v>9233</x:v>
      </x:c>
      <x:c r="D1977" s="276" t="s">
        <x:v>10339</x:v>
      </x:c>
      <x:c r="E1977" s="241" t="s">
        <x:v>9170</x:v>
      </x:c>
      <x:c r="F1977" s="240" t="str">
        <x:f>IF(MID(E1977,LEN(E1977)-2,1)="1","Earring",IF(MID(E1977,LEN(E1977)-2,1)="2","Necklace",IF(MID(E1977,LEN(E1977)-2,1)="3","Bracelet",IF(MID(E1977,LEN(E1977)-2,1)="4","Ring",IF(MID(E1977,LEN(E1977)-2,1)="5","Anklet","")))))</x:f>
        <x:v>Necklace</x:v>
      </x:c>
      <x:c r="G1977" s="240">
        <x:v>1</x:v>
      </x:c>
      <x:c r="H1977" s="495" t="s">
        <x:v>10339</x:v>
      </x:c>
    </x:row>
    <x:row r="1978" spans="3:8">
      <x:c r="C1978" s="443" t="s">
        <x:v>12273</x:v>
      </x:c>
      <x:c r="D1978" s="276" t="s">
        <x:v>6487</x:v>
      </x:c>
      <x:c r="E1978" s="241" t="s">
        <x:v>12273</x:v>
      </x:c>
      <x:c r="F1978" s="240" t="str">
        <x:f>IF(MID(E1978,LEN(E1978)-2,1)="1","Earring",IF(MID(E1978,LEN(E1978)-2,1)="2","Necklace",IF(MID(E1978,LEN(E1978)-2,1)="3","Bracelet",IF(MID(E1978,LEN(E1978)-2,1)="4","Ring",IF(MID(E1978,LEN(E1978)-2,1)="5","Anklet","")))))</x:f>
        <x:v>Earring</x:v>
      </x:c>
      <x:c r="G1978" s="240">
        <x:v>1</x:v>
      </x:c>
      <x:c r="H1978" s="495" t="s">
        <x:v>6487</x:v>
      </x:c>
    </x:row>
    <x:row r="1979" spans="3:8">
      <x:c r="C1979" s="443" t="s">
        <x:v>5982</x:v>
      </x:c>
      <x:c r="D1979" s="276" t="s">
        <x:v>10339</x:v>
      </x:c>
      <x:c r="E1979" s="241" t="s">
        <x:v>5982</x:v>
      </x:c>
      <x:c r="F1979" s="240" t="str">
        <x:f>IF(MID(E1979,LEN(E1979)-2,1)="1","Earring",IF(MID(E1979,LEN(E1979)-2,1)="2","Necklace",IF(MID(E1979,LEN(E1979)-2,1)="3","Bracelet",IF(MID(E1979,LEN(E1979)-2,1)="4","Ring",IF(MID(E1979,LEN(E1979)-2,1)="5","Anklet","")))))</x:f>
        <x:v>Necklace</x:v>
      </x:c>
      <x:c r="G1979" s="240">
        <x:v>1</x:v>
      </x:c>
      <x:c r="H1979" s="495" t="s">
        <x:v>10339</x:v>
      </x:c>
    </x:row>
    <x:row r="1980" spans="3:8">
      <x:c r="C1980" s="443" t="s">
        <x:v>9170</x:v>
      </x:c>
      <x:c r="D1980" s="276" t="s">
        <x:v>10339</x:v>
      </x:c>
      <x:c r="E1980" s="241" t="s">
        <x:v>9233</x:v>
      </x:c>
      <x:c r="F1980" s="240" t="str">
        <x:f>IF(MID(E1980,LEN(E1980)-2,1)="1","Earring",IF(MID(E1980,LEN(E1980)-2,1)="2","Necklace",IF(MID(E1980,LEN(E1980)-2,1)="3","Bracelet",IF(MID(E1980,LEN(E1980)-2,1)="4","Ring",IF(MID(E1980,LEN(E1980)-2,1)="5","Anklet","")))))</x:f>
        <x:v>Necklace</x:v>
      </x:c>
      <x:c r="G1980" s="240">
        <x:v>1</x:v>
      </x:c>
      <x:c r="H1980" s="495" t="s">
        <x:v>10339</x:v>
      </x:c>
    </x:row>
    <x:row r="1981" spans="3:8">
      <x:c r="C1981" s="443" t="s">
        <x:v>9117</x:v>
      </x:c>
      <x:c r="D1981" s="276" t="s">
        <x:v>6487</x:v>
      </x:c>
      <x:c r="E1981" s="241" t="s">
        <x:v>9117</x:v>
      </x:c>
      <x:c r="F1981" s="240" t="str">
        <x:f>IF(MID(E1981,LEN(E1981)-2,1)="1","Earring",IF(MID(E1981,LEN(E1981)-2,1)="2","Necklace",IF(MID(E1981,LEN(E1981)-2,1)="3","Bracelet",IF(MID(E1981,LEN(E1981)-2,1)="4","Ring",IF(MID(E1981,LEN(E1981)-2,1)="5","Anklet","")))))</x:f>
        <x:v>Ring</x:v>
      </x:c>
      <x:c r="G1981" s="240">
        <x:v>1</x:v>
      </x:c>
      <x:c r="H1981" s="495" t="s">
        <x:v>6487</x:v>
      </x:c>
    </x:row>
    <x:row r="1982" spans="3:8">
      <x:c r="C1982" s="443" t="s">
        <x:v>2088</x:v>
      </x:c>
      <x:c r="D1982" s="276" t="s">
        <x:v>6487</x:v>
      </x:c>
      <x:c r="E1982" s="241" t="s">
        <x:v>2088</x:v>
      </x:c>
      <x:c r="F1982" s="240" t="s">
        <x:v>2124</x:v>
      </x:c>
      <x:c r="G1982" s="240">
        <x:v>1</x:v>
      </x:c>
      <x:c r="H1982" s="495" t="s">
        <x:v>6487</x:v>
      </x:c>
    </x:row>
    <x:row r="1983" spans="1:8">
      <x:c r="A1983" s="444">
        <x:v>46144</x:v>
      </x:c>
      <x:c r="B1983" s="276" t="s">
        <x:v>10312</x:v>
      </x:c>
      <x:c r="C1983" s="443" t="s">
        <x:v>9249</x:v>
      </x:c>
      <x:c r="D1983" s="276" t="s">
        <x:v>6487</x:v>
      </x:c>
      <x:c r="E1983" s="241" t="s">
        <x:v>9249</x:v>
      </x:c>
      <x:c r="F1983" s="240" t="str">
        <x:f>IF(MID(E1983,LEN(E1983)-2,1)="1","Earring",IF(MID(E1983,LEN(E1983)-2,1)="2","Necklace",IF(MID(E1983,LEN(E1983)-2,1)="3","Bracelet",IF(MID(E1983,LEN(E1983)-2,1)="4","Ring",IF(MID(E1983,LEN(E1983)-2,1)="5","Anklet","")))))</x:f>
        <x:v>Earring</x:v>
      </x:c>
      <x:c r="G1983" s="240">
        <x:v>1</x:v>
      </x:c>
      <x:c r="H1983" s="495" t="s">
        <x:v>6487</x:v>
      </x:c>
    </x:row>
    <x:row r="1984" spans="3:8">
      <x:c r="C1984" s="443" t="s">
        <x:v>6244</x:v>
      </x:c>
      <x:c r="D1984" s="276" t="s">
        <x:v>10339</x:v>
      </x:c>
      <x:c r="E1984" s="241" t="s">
        <x:v>6244</x:v>
      </x:c>
      <x:c r="F1984" s="240" t="str">
        <x:f>IF(MID(E1984,LEN(E1984)-2,1)="1","Earring",IF(MID(E1984,LEN(E1984)-2,1)="2","Necklace",IF(MID(E1984,LEN(E1984)-2,1)="3","Bracelet",IF(MID(E1984,LEN(E1984)-2,1)="4","Ring",IF(MID(E1984,LEN(E1984)-2,1)="5","Anklet","")))))</x:f>
        <x:v>Earring</x:v>
      </x:c>
      <x:c r="G1984" s="240">
        <x:v>1</x:v>
      </x:c>
      <x:c r="H1984" s="495" t="s">
        <x:v>10339</x:v>
      </x:c>
    </x:row>
    <x:row r="1985" spans="3:8">
      <x:c r="C1985" s="443" t="s">
        <x:v>4364</x:v>
      </x:c>
      <x:c r="D1985" s="276" t="s">
        <x:v>10339</x:v>
      </x:c>
      <x:c r="E1985" s="241" t="s">
        <x:v>4364</x:v>
      </x:c>
      <x:c r="F1985" s="240" t="str">
        <x:f>IF(MID(E1985,LEN(E1985)-2,1)="1","Earring",IF(MID(E1985,LEN(E1985)-2,1)="2","Necklace",IF(MID(E1985,LEN(E1985)-2,1)="3","Bracelet",IF(MID(E1985,LEN(E1985)-2,1)="4","Ring",IF(MID(E1985,LEN(E1985)-2,1)="5","Anklet","")))))</x:f>
        <x:v>Necklace</x:v>
      </x:c>
      <x:c r="G1985" s="240">
        <x:v>1</x:v>
      </x:c>
      <x:c r="H1985" s="495" t="s">
        <x:v>10339</x:v>
      </x:c>
    </x:row>
    <x:row r="1986" spans="3:8">
      <x:c r="C1986" s="443" t="s">
        <x:v>8407</x:v>
      </x:c>
      <x:c r="D1986" s="276" t="s">
        <x:v>6487</x:v>
      </x:c>
      <x:c r="E1986" s="241" t="s">
        <x:v>8407</x:v>
      </x:c>
      <x:c r="F1986" s="240" t="str">
        <x:f>IF(MID(E1986,LEN(E1986)-2,1)="1","Earring",IF(MID(E1986,LEN(E1986)-2,1)="2","Necklace",IF(MID(E1986,LEN(E1986)-2,1)="3","Bracelet",IF(MID(E1986,LEN(E1986)-2,1)="4","Ring",IF(MID(E1986,LEN(E1986)-2,1)="5","Anklet","")))))</x:f>
        <x:v>Earring</x:v>
      </x:c>
      <x:c r="G1986" s="240">
        <x:v>1</x:v>
      </x:c>
      <x:c r="H1986" s="495" t="s">
        <x:v>6487</x:v>
      </x:c>
    </x:row>
    <x:row r="1987" spans="1:9" s="33" customFormat="1">
      <x:c r="A1987" s="276"/>
      <x:c r="B1987" s="276"/>
      <x:c r="C1987" s="443"/>
      <x:c r="D1987" s="276"/>
      <x:c r="E1987" s="241" t="s">
        <x:v>8946</x:v>
      </x:c>
      <x:c r="F1987" s="240" t="str">
        <x:f>IF(MID(E1987,LEN(E1987)-2,1)="1","Earring",IF(MID(E1987,LEN(E1987)-2,1)="2","Necklace",IF(MID(E1987,LEN(E1987)-2,1)="3","Bracelet",IF(MID(E1987,LEN(E1987)-2,1)="4","Ring",IF(MID(E1987,LEN(E1987)-2,1)="5","Anklet","")))))</x:f>
        <x:v>Ring</x:v>
      </x:c>
      <x:c r="G1987" s="240">
        <x:v>1</x:v>
      </x:c>
      <x:c r="H1987" s="495" t="s">
        <x:v>6487</x:v>
      </x:c>
      <x:c r="I1987" s="33" t="s">
        <x:v>11856</x:v>
      </x:c>
    </x:row>
    <x:row r="1988" spans="1:8">
      <x:c r="A1988" s="444">
        <x:v>46145</x:v>
      </x:c>
      <x:c r="B1988" s="276" t="s">
        <x:v>10367</x:v>
      </x:c>
      <x:c r="C1988" s="443" t="s">
        <x:v>6276</x:v>
      </x:c>
      <x:c r="D1988" s="276" t="s">
        <x:v>10339</x:v>
      </x:c>
      <x:c r="E1988" s="241" t="s">
        <x:v>6276</x:v>
      </x:c>
      <x:c r="F1988" s="240" t="str">
        <x:f>IF(MID(E1988,LEN(E1988)-2,1)="1","Earring",IF(MID(E1988,LEN(E1988)-2,1)="2","Necklace",IF(MID(E1988,LEN(E1988)-2,1)="3","Bracelet",IF(MID(E1988,LEN(E1988)-2,1)="4","Ring",IF(MID(E1988,LEN(E1988)-2,1)="5","Anklet","")))))</x:f>
        <x:v>Necklace</x:v>
      </x:c>
      <x:c r="G1988" s="240">
        <x:v>1</x:v>
      </x:c>
      <x:c r="H1988" s="495" t="s">
        <x:v>10339</x:v>
      </x:c>
    </x:row>
    <x:row r="1989" spans="3:8">
      <x:c r="C1989" s="443" t="s">
        <x:v>11774</x:v>
      </x:c>
      <x:c r="D1989" s="276" t="s">
        <x:v>6487</x:v>
      </x:c>
      <x:c r="E1989" s="241" t="s">
        <x:v>11774</x:v>
      </x:c>
      <x:c r="F1989" s="240" t="str">
        <x:f>IF(MID(E1989,LEN(E1989)-2,1)="1","Earring",IF(MID(E1989,LEN(E1989)-2,1)="2","Necklace",IF(MID(E1989,LEN(E1989)-2,1)="3","Bracelet",IF(MID(E1989,LEN(E1989)-2,1)="4","Ring",IF(MID(E1989,LEN(E1989)-2,1)="5","Anklet","")))))</x:f>
        <x:v>Earring</x:v>
      </x:c>
      <x:c r="G1989" s="240">
        <x:v>1</x:v>
      </x:c>
      <x:c r="H1989" s="495" t="s">
        <x:v>6487</x:v>
      </x:c>
    </x:row>
    <x:row r="1990" spans="3:8">
      <x:c r="C1990" s="443" t="s">
        <x:v>4522</x:v>
      </x:c>
      <x:c r="D1990" s="276" t="s">
        <x:v>10339</x:v>
      </x:c>
      <x:c r="E1990" s="241" t="s">
        <x:v>4522</x:v>
      </x:c>
      <x:c r="F1990" s="240" t="str">
        <x:f>IF(MID(E1990,LEN(E1990)-2,1)="1","Earring",IF(MID(E1990,LEN(E1990)-2,1)="2","Necklace",IF(MID(E1990,LEN(E1990)-2,1)="3","Bracelet",IF(MID(E1990,LEN(E1990)-2,1)="4","Ring",IF(MID(E1990,LEN(E1990)-2,1)="5","Anklet","")))))</x:f>
        <x:v>Earring</x:v>
      </x:c>
      <x:c r="G1990" s="240">
        <x:v>1</x:v>
      </x:c>
      <x:c r="H1990" s="495" t="s">
        <x:v>10339</x:v>
      </x:c>
    </x:row>
    <x:row r="1991" spans="3:8">
      <x:c r="C1991" s="443" t="s">
        <x:v>9007</x:v>
      </x:c>
      <x:c r="D1991" s="276" t="s">
        <x:v>10339</x:v>
      </x:c>
      <x:c r="E1991" s="241" t="s">
        <x:v>9007</x:v>
      </x:c>
      <x:c r="F1991" s="240" t="str">
        <x:f>IF(MID(E1991,LEN(E1991)-2,1)="1","Earring",IF(MID(E1991,LEN(E1991)-2,1)="2","Necklace",IF(MID(E1991,LEN(E1991)-2,1)="3","Bracelet",IF(MID(E1991,LEN(E1991)-2,1)="4","Ring",IF(MID(E1991,LEN(E1991)-2,1)="5","Anklet","")))))</x:f>
        <x:v>Earring</x:v>
      </x:c>
      <x:c r="G1991" s="240">
        <x:v>1</x:v>
      </x:c>
      <x:c r="H1991" s="495" t="s">
        <x:v>10339</x:v>
      </x:c>
    </x:row>
    <x:row r="1992" spans="3:8">
      <x:c r="C1992" s="443" t="s">
        <x:v>7612</x:v>
      </x:c>
      <x:c r="D1992" s="276" t="s">
        <x:v>6487</x:v>
      </x:c>
      <x:c r="E1992" s="241" t="s">
        <x:v>7612</x:v>
      </x:c>
      <x:c r="F1992" s="240" t="str">
        <x:f>IF(MID(E1992,LEN(E1992)-2,1)="1","Earring",IF(MID(E1992,LEN(E1992)-2,1)="2","Necklace",IF(MID(E1992,LEN(E1992)-2,1)="3","Bracelet",IF(MID(E1992,LEN(E1992)-2,1)="4","Ring",IF(MID(E1992,LEN(E1992)-2,1)="5","Anklet","")))))</x:f>
        <x:v>Bracelet</x:v>
      </x:c>
      <x:c r="G1992" s="240">
        <x:v>1</x:v>
      </x:c>
      <x:c r="H1992" s="495" t="s">
        <x:v>6487</x:v>
      </x:c>
    </x:row>
    <x:row r="1993" spans="3:8">
      <x:c r="C1993" s="443" t="s">
        <x:v>1983</x:v>
      </x:c>
      <x:c r="D1993" s="276" t="s">
        <x:v>6487</x:v>
      </x:c>
      <x:c r="E1993" s="241" t="s">
        <x:v>1983</x:v>
      </x:c>
      <x:c r="F1993" s="240" t="str">
        <x:f>IF(MID(E1993,LEN(E1993)-2,1)="1","Earring",IF(MID(E1993,LEN(E1993)-2,1)="2","Necklace",IF(MID(E1993,LEN(E1993)-2,1)="3","Bracelet",IF(MID(E1993,LEN(E1993)-2,1)="4","Ring",IF(MID(E1993,LEN(E1993)-2,1)="5","Anklet","")))))</x:f>
        <x:v>Earring</x:v>
      </x:c>
      <x:c r="G1993" s="240">
        <x:v>1</x:v>
      </x:c>
      <x:c r="H1993" s="495" t="s">
        <x:v>6487</x:v>
      </x:c>
    </x:row>
    <x:row r="1994" spans="3:8">
      <x:c r="C1994" s="443" t="s">
        <x:v>5609</x:v>
      </x:c>
      <x:c r="D1994" s="276" t="s">
        <x:v>10339</x:v>
      </x:c>
      <x:c r="E1994" s="241" t="s">
        <x:v>5609</x:v>
      </x:c>
      <x:c r="F1994" s="240" t="str">
        <x:f>IF(MID(E1994,LEN(E1994)-2,1)="1","Earring",IF(MID(E1994,LEN(E1994)-2,1)="2","Necklace",IF(MID(E1994,LEN(E1994)-2,1)="3","Bracelet",IF(MID(E1994,LEN(E1994)-2,1)="4","Ring",IF(MID(E1994,LEN(E1994)-2,1)="5","Anklet","")))))</x:f>
        <x:v>Necklace</x:v>
      </x:c>
      <x:c r="G1994" s="240">
        <x:v>1</x:v>
      </x:c>
      <x:c r="H1994" s="495" t="s">
        <x:v>10339</x:v>
      </x:c>
    </x:row>
    <x:row r="1995" spans="3:8">
      <x:c r="C1995" s="443" t="s">
        <x:v>8470</x:v>
      </x:c>
      <x:c r="D1995" s="276" t="s">
        <x:v>10339</x:v>
      </x:c>
      <x:c r="E1995" s="241" t="s">
        <x:v>8470</x:v>
      </x:c>
      <x:c r="F1995" s="240" t="str">
        <x:f>IF(MID(E1995,LEN(E1995)-2,1)="1","Earring",IF(MID(E1995,LEN(E1995)-2,1)="2","Necklace",IF(MID(E1995,LEN(E1995)-2,1)="3","Bracelet",IF(MID(E1995,LEN(E1995)-2,1)="4","Ring",IF(MID(E1995,LEN(E1995)-2,1)="5","Anklet","")))))</x:f>
        <x:v>Earring</x:v>
      </x:c>
      <x:c r="G1995" s="240">
        <x:v>1</x:v>
      </x:c>
      <x:c r="H1995" s="495" t="s">
        <x:v>10339</x:v>
      </x:c>
    </x:row>
    <x:row r="1996" spans="3:8">
      <x:c r="C1996" s="443" t="s">
        <x:v>12273</x:v>
      </x:c>
      <x:c r="D1996" s="276" t="s">
        <x:v>10339</x:v>
      </x:c>
      <x:c r="E1996" s="241" t="s">
        <x:v>12273</x:v>
      </x:c>
      <x:c r="F1996" s="240" t="str">
        <x:f>IF(MID(E1996,LEN(E1996)-2,1)="1","Earring",IF(MID(E1996,LEN(E1996)-2,1)="2","Necklace",IF(MID(E1996,LEN(E1996)-2,1)="3","Bracelet",IF(MID(E1996,LEN(E1996)-2,1)="4","Ring",IF(MID(E1996,LEN(E1996)-2,1)="5","Anklet","")))))</x:f>
        <x:v>Earring</x:v>
      </x:c>
      <x:c r="G1996" s="240">
        <x:v>1</x:v>
      </x:c>
      <x:c r="H1996" s="495" t="s">
        <x:v>10339</x:v>
      </x:c>
    </x:row>
    <x:row r="1997" spans="3:8">
      <x:c r="C1997" s="443" t="s">
        <x:v>8081</x:v>
      </x:c>
      <x:c r="D1997" s="276" t="s">
        <x:v>10339</x:v>
      </x:c>
      <x:c r="E1997" s="241" t="s">
        <x:v>8081</x:v>
      </x:c>
      <x:c r="F1997" s="240" t="str">
        <x:f>IF(MID(E1997,LEN(E1997)-2,1)="1","Earring",IF(MID(E1997,LEN(E1997)-2,1)="2","Necklace",IF(MID(E1997,LEN(E1997)-2,1)="3","Bracelet",IF(MID(E1997,LEN(E1997)-2,1)="4","Ring",IF(MID(E1997,LEN(E1997)-2,1)="5","Anklet","")))))</x:f>
        <x:v>Earring</x:v>
      </x:c>
      <x:c r="G1997" s="240">
        <x:v>1</x:v>
      </x:c>
      <x:c r="H1997" s="495" t="s">
        <x:v>10339</x:v>
      </x:c>
    </x:row>
    <x:row r="1998" spans="5:9">
      <x:c r="E1998" s="241" t="s">
        <x:v>9205</x:v>
      </x:c>
      <x:c r="F1998" s="240" t="str">
        <x:f>IF(MID(E1998,LEN(E1998)-2,1)="1","Earring",IF(MID(E1998,LEN(E1998)-2,1)="2","Necklace",IF(MID(E1998,LEN(E1998)-2,1)="3","Bracelet",IF(MID(E1998,LEN(E1998)-2,1)="4","Ring",IF(MID(E1998,LEN(E1998)-2,1)="5","Anklet","")))))</x:f>
        <x:v>Bracelet</x:v>
      </x:c>
      <x:c r="G1998" s="240">
        <x:v>1</x:v>
      </x:c>
      <x:c r="H1998" s="495" t="s">
        <x:v>6487</x:v>
      </x:c>
      <x:c r="I1998" s="208" t="s">
        <x:v>11953</x:v>
      </x:c>
    </x:row>
    <x:row r="1999" spans="1:8">
      <x:c r="A1999" s="444">
        <x:v>46146</x:v>
      </x:c>
      <x:c r="B1999" s="276" t="s">
        <x:v>10315</x:v>
      </x:c>
      <x:c r="C1999" s="443" t="s">
        <x:v>6318</x:v>
      </x:c>
      <x:c r="D1999" s="276" t="s">
        <x:v>10339</x:v>
      </x:c>
      <x:c r="E1999" s="241" t="s">
        <x:v>6318</x:v>
      </x:c>
      <x:c r="F1999" s="240" t="str">
        <x:f>IF(MID(E1999,LEN(E1999)-2,1)="1","Earring",IF(MID(E1999,LEN(E1999)-2,1)="2","Necklace",IF(MID(E1999,LEN(E1999)-2,1)="3","Bracelet",IF(MID(E1999,LEN(E1999)-2,1)="4","Ring",IF(MID(E1999,LEN(E1999)-2,1)="5","Anklet","")))))</x:f>
        <x:v>Necklace</x:v>
      </x:c>
      <x:c r="G1999" s="240">
        <x:v>1</x:v>
      </x:c>
      <x:c r="H1999" s="495" t="s">
        <x:v>10339</x:v>
      </x:c>
    </x:row>
    <x:row r="2000" spans="1:8">
      <x:c r="A2000" s="444">
        <x:v>46147</x:v>
      </x:c>
      <x:c r="B2000" s="276" t="s">
        <x:v>10377</x:v>
      </x:c>
      <x:c r="C2000" s="443" t="s">
        <x:v>7899</x:v>
      </x:c>
      <x:c r="D2000" s="276" t="s">
        <x:v>6487</x:v>
      </x:c>
      <x:c r="E2000" s="241" t="s">
        <x:v>6080</x:v>
      </x:c>
      <x:c r="F2000" s="240" t="s">
        <x:v>4007</x:v>
      </x:c>
      <x:c r="G2000" s="240">
        <x:v>1</x:v>
      </x:c>
      <x:c r="H2000" s="495" t="s">
        <x:v>6487</x:v>
      </x:c>
    </x:row>
    <x:row r="2001" spans="3:8">
      <x:c r="C2001" s="443" t="s">
        <x:v>6154</x:v>
      </x:c>
      <x:c r="D2001" s="276" t="s">
        <x:v>6487</x:v>
      </x:c>
      <x:c r="E2001" s="241" t="s">
        <x:v>6154</x:v>
      </x:c>
      <x:c r="F2001" s="240" t="str">
        <x:f>IF(MID(E2001,LEN(E2001)-2,1)="1","Earring",IF(MID(E2001,LEN(E2001)-2,1)="2","Necklace",IF(MID(E2001,LEN(E2001)-2,1)="3","Bracelet",IF(MID(E2001,LEN(E2001)-2,1)="4","Ring",IF(MID(E2001,LEN(E2001)-2,1)="5","Anklet","")))))</x:f>
        <x:v>Necklace</x:v>
      </x:c>
      <x:c r="G2001" s="240">
        <x:v>1</x:v>
      </x:c>
      <x:c r="H2001" s="495" t="s">
        <x:v>6487</x:v>
      </x:c>
    </x:row>
    <x:row r="2002" spans="3:8">
      <x:c r="C2002" s="443" t="s">
        <x:v>2026</x:v>
      </x:c>
      <x:c r="D2002" s="276" t="s">
        <x:v>10339</x:v>
      </x:c>
      <x:c r="E2002" s="241" t="s">
        <x:v>2026</x:v>
      </x:c>
      <x:c r="F2002" s="240" t="str">
        <x:f>IF(MID(E2002,LEN(E2002)-2,1)="1","Earring",IF(MID(E2002,LEN(E2002)-2,1)="2","Necklace",IF(MID(E2002,LEN(E2002)-2,1)="3","Bracelet",IF(MID(E2002,LEN(E2002)-2,1)="4","Ring",IF(MID(E2002,LEN(E2002)-2,1)="5","Anklet","")))))</x:f>
        <x:v>Earring</x:v>
      </x:c>
      <x:c r="G2002" s="240">
        <x:v>1</x:v>
      </x:c>
      <x:c r="H2002" s="495" t="s">
        <x:v>10339</x:v>
      </x:c>
    </x:row>
    <x:row r="2003" spans="3:8">
      <x:c r="C2003" s="443" t="s">
        <x:v>6080</x:v>
      </x:c>
      <x:c r="D2003" s="276" t="s">
        <x:v>6487</x:v>
      </x:c>
      <x:c r="E2003" s="241" t="s">
        <x:v>7899</x:v>
      </x:c>
      <x:c r="F2003" s="240" t="s">
        <x:v>4007</x:v>
      </x:c>
      <x:c r="G2003" s="240">
        <x:v>1</x:v>
      </x:c>
      <x:c r="H2003" s="495" t="s">
        <x:v>6487</x:v>
      </x:c>
    </x:row>
    <x:row r="2004" spans="3:8">
      <x:c r="C2004" s="443" t="s">
        <x:v>6138</x:v>
      </x:c>
      <x:c r="D2004" s="276" t="s">
        <x:v>6487</x:v>
      </x:c>
      <x:c r="E2004" s="241" t="s">
        <x:v>6138</x:v>
      </x:c>
      <x:c r="F2004" s="240" t="str">
        <x:f>IF(MID(E2004,LEN(E2004)-2,1)="1","Earring",IF(MID(E2004,LEN(E2004)-2,1)="2","Necklace",IF(MID(E2004,LEN(E2004)-2,1)="3","Bracelet",IF(MID(E2004,LEN(E2004)-2,1)="4","Ring",IF(MID(E2004,LEN(E2004)-2,1)="5","Anklet","")))))</x:f>
        <x:v>Earring</x:v>
      </x:c>
      <x:c r="G2004" s="240">
        <x:v>2</x:v>
      </x:c>
      <x:c r="H2004" s="495" t="s">
        <x:v>6487</x:v>
      </x:c>
    </x:row>
    <x:row r="2005" spans="1:9" s="31" customFormat="1">
      <x:c r="A2005" s="276"/>
      <x:c r="B2005" s="276"/>
      <x:c r="C2005" s="443"/>
      <x:c r="D2005" s="276"/>
      <x:c r="E2005" s="241" t="s">
        <x:v>6157</x:v>
      </x:c>
      <x:c r="F2005" s="240" t="str">
        <x:f>IF(MID(E2005,LEN(E2005)-2,1)="1","Earring",IF(MID(E2005,LEN(E2005)-2,1)="2","Necklace",IF(MID(E2005,LEN(E2005)-2,1)="3","Bracelet",IF(MID(E2005,LEN(E2005)-2,1)="4","Ring",IF(MID(E2005,LEN(E2005)-2,1)="5","Anklet","")))))</x:f>
        <x:v>Ring</x:v>
      </x:c>
      <x:c r="G2005" s="240">
        <x:v>1</x:v>
      </x:c>
      <x:c r="H2005" s="495" t="s">
        <x:v>6487</x:v>
      </x:c>
      <x:c r="I2005" s="31" t="s">
        <x:v>7585</x:v>
      </x:c>
    </x:row>
    <x:row r="2006" spans="1:8">
      <x:c r="A2006" s="444">
        <x:v>46148</x:v>
      </x:c>
      <x:c r="B2006" s="276" t="s">
        <x:v>10352</x:v>
      </x:c>
      <x:c r="C2006" s="443" t="s">
        <x:v>8490</x:v>
      </x:c>
      <x:c r="D2006" s="276" t="s">
        <x:v>6487</x:v>
      </x:c>
      <x:c r="E2006" s="241" t="s">
        <x:v>8490</x:v>
      </x:c>
      <x:c r="F2006" s="240" t="str">
        <x:f>IF(MID(E2006,LEN(E2006)-2,1)="1","Earring",IF(MID(E2006,LEN(E2006)-2,1)="2","Necklace",IF(MID(E2006,LEN(E2006)-2,1)="3","Bracelet",IF(MID(E2006,LEN(E2006)-2,1)="4","Ring",IF(MID(E2006,LEN(E2006)-2,1)="5","Anklet","")))))</x:f>
        <x:v>Earring</x:v>
      </x:c>
      <x:c r="G2006" s="240">
        <x:v>1</x:v>
      </x:c>
      <x:c r="H2006" s="495" t="s">
        <x:v>6487</x:v>
      </x:c>
    </x:row>
    <x:row r="2007" spans="3:8">
      <x:c r="C2007" s="443" t="s">
        <x:v>11249</x:v>
      </x:c>
      <x:c r="D2007" s="276" t="s">
        <x:v>6487</x:v>
      </x:c>
      <x:c r="E2007" s="241" t="s">
        <x:v>11249</x:v>
      </x:c>
      <x:c r="F2007" s="240" t="str">
        <x:f>IF(MID(E2007,LEN(E2007)-2,1)="1","Earring",IF(MID(E2007,LEN(E2007)-2,1)="2","Necklace",IF(MID(E2007,LEN(E2007)-2,1)="3","Bracelet",IF(MID(E2007,LEN(E2007)-2,1)="4","Ring",IF(MID(E2007,LEN(E2007)-2,1)="5","Anklet","")))))</x:f>
        <x:v>Necklace</x:v>
      </x:c>
      <x:c r="G2007" s="240">
        <x:v>1</x:v>
      </x:c>
      <x:c r="H2007" s="495" t="s">
        <x:v>10339</x:v>
      </x:c>
    </x:row>
    <x:row r="2008" spans="3:8">
      <x:c r="C2008" s="443" t="s">
        <x:v>6064</x:v>
      </x:c>
      <x:c r="D2008" s="276" t="s">
        <x:v>6487</x:v>
      </x:c>
      <x:c r="E2008" s="241" t="s">
        <x:v>6064</x:v>
      </x:c>
      <x:c r="F2008" s="240" t="str">
        <x:f>IF(MID(E2008,LEN(E2008)-2,1)="1","Earring",IF(MID(E2008,LEN(E2008)-2,1)="2","Necklace",IF(MID(E2008,LEN(E2008)-2,1)="3","Bracelet",IF(MID(E2008,LEN(E2008)-2,1)="4","Ring",IF(MID(E2008,LEN(E2008)-2,1)="5","Anklet","")))))</x:f>
        <x:v>Necklace</x:v>
      </x:c>
      <x:c r="G2008" s="240">
        <x:v>1</x:v>
      </x:c>
      <x:c r="H2008" s="495" t="s">
        <x:v>6487</x:v>
      </x:c>
    </x:row>
    <x:row r="2009" spans="3:8">
      <x:c r="C2009" s="443" t="s">
        <x:v>6220</x:v>
      </x:c>
      <x:c r="D2009" s="276" t="s">
        <x:v>10339</x:v>
      </x:c>
      <x:c r="E2009" s="241" t="s">
        <x:v>6220</x:v>
      </x:c>
      <x:c r="F2009" s="240" t="str">
        <x:f>IF(MID(E2009,LEN(E2009)-2,1)="1","Earring",IF(MID(E2009,LEN(E2009)-2,1)="2","Necklace",IF(MID(E2009,LEN(E2009)-2,1)="3","Bracelet",IF(MID(E2009,LEN(E2009)-2,1)="4","Ring",IF(MID(E2009,LEN(E2009)-2,1)="5","Anklet","")))))</x:f>
        <x:v>Necklace</x:v>
      </x:c>
      <x:c r="G2009" s="240">
        <x:v>1</x:v>
      </x:c>
      <x:c r="H2009" s="495" t="s">
        <x:v>10339</x:v>
      </x:c>
    </x:row>
    <x:row r="2010" spans="3:8">
      <x:c r="C2010" s="443" t="s">
        <x:v>8392</x:v>
      </x:c>
      <x:c r="D2010" s="276" t="s">
        <x:v>10339</x:v>
      </x:c>
      <x:c r="E2010" s="241" t="s">
        <x:v>8392</x:v>
      </x:c>
      <x:c r="F2010" s="240" t="str">
        <x:f>IF(MID(E2010,LEN(E2010)-2,1)="1","Earring",IF(MID(E2010,LEN(E2010)-2,1)="2","Necklace",IF(MID(E2010,LEN(E2010)-2,1)="3","Bracelet",IF(MID(E2010,LEN(E2010)-2,1)="4","Ring",IF(MID(E2010,LEN(E2010)-2,1)="5","Anklet","")))))</x:f>
        <x:v>Necklace</x:v>
      </x:c>
      <x:c r="G2010" s="240">
        <x:v>1</x:v>
      </x:c>
      <x:c r="H2010" s="495" t="s">
        <x:v>10339</x:v>
      </x:c>
    </x:row>
    <x:row r="2011" spans="3:8">
      <x:c r="C2011" s="443" t="s">
        <x:v>11545</x:v>
      </x:c>
      <x:c r="D2011" s="276" t="s">
        <x:v>6487</x:v>
      </x:c>
      <x:c r="E2011" s="241" t="s">
        <x:v>11545</x:v>
      </x:c>
      <x:c r="F2011" s="240" t="str">
        <x:f>IF(MID(E2011,LEN(E2011)-2,1)="1","Earring",IF(MID(E2011,LEN(E2011)-2,1)="2","Necklace",IF(MID(E2011,LEN(E2011)-2,1)="3","Bracelet",IF(MID(E2011,LEN(E2011)-2,1)="4","Ring",IF(MID(E2011,LEN(E2011)-2,1)="5","Anklet","")))))</x:f>
        <x:v>Earring</x:v>
      </x:c>
      <x:c r="G2011" s="240">
        <x:v>1</x:v>
      </x:c>
      <x:c r="H2011" s="495" t="s">
        <x:v>6487</x:v>
      </x:c>
    </x:row>
    <x:row r="2012" spans="3:8">
      <x:c r="C2012" s="443" t="s">
        <x:v>4519</x:v>
      </x:c>
      <x:c r="D2012" s="276" t="s">
        <x:v>10339</x:v>
      </x:c>
      <x:c r="E2012" s="241" t="s">
        <x:v>4519</x:v>
      </x:c>
      <x:c r="F2012" s="240" t="str">
        <x:f>IF(MID(E2012,LEN(E2012)-2,1)="1","Earring",IF(MID(E2012,LEN(E2012)-2,1)="2","Necklace",IF(MID(E2012,LEN(E2012)-2,1)="3","Bracelet",IF(MID(E2012,LEN(E2012)-2,1)="4","Ring",IF(MID(E2012,LEN(E2012)-2,1)="5","Anklet","")))))</x:f>
        <x:v>Necklace</x:v>
      </x:c>
      <x:c r="G2012" s="240">
        <x:v>1</x:v>
      </x:c>
      <x:c r="H2012" s="495" t="s">
        <x:v>10339</x:v>
      </x:c>
    </x:row>
    <x:row r="2013" spans="1:9" s="31" customFormat="1">
      <x:c r="A2013" s="276"/>
      <x:c r="B2013" s="276"/>
      <x:c r="C2013" s="443"/>
      <x:c r="D2013" s="276"/>
      <x:c r="E2013" s="241" t="s">
        <x:v>9301</x:v>
      </x:c>
      <x:c r="F2013" s="240" t="str">
        <x:f>IF(MID(E2013,LEN(E2013)-2,1)="1","Earring",IF(MID(E2013,LEN(E2013)-2,1)="2","Necklace",IF(MID(E2013,LEN(E2013)-2,1)="3","Bracelet",IF(MID(E2013,LEN(E2013)-2,1)="4","Ring",IF(MID(E2013,LEN(E2013)-2,1)="5","Anklet","")))))</x:f>
        <x:v>Earring</x:v>
      </x:c>
      <x:c r="G2013" s="240">
        <x:v>1</x:v>
      </x:c>
      <x:c r="H2013" s="495" t="s">
        <x:v>10339</x:v>
      </x:c>
      <x:c r="I2013" s="31" t="s">
        <x:v>7061</x:v>
      </x:c>
    </x:row>
    <x:row r="2014" spans="1:8">
      <x:c r="A2014" s="444">
        <x:v>46149</x:v>
      </x:c>
      <x:c r="B2014" s="276" t="s">
        <x:v>10335</x:v>
      </x:c>
      <x:c r="C2014" s="443" t="s">
        <x:v>8390</x:v>
      </x:c>
      <x:c r="D2014" s="276" t="s">
        <x:v>6487</x:v>
      </x:c>
      <x:c r="E2014" s="241" t="s">
        <x:v>8390</x:v>
      </x:c>
      <x:c r="F2014" s="240" t="str">
        <x:f>IF(MID(E2014,LEN(E2014)-2,1)="1","Earring",IF(MID(E2014,LEN(E2014)-2,1)="2","Necklace",IF(MID(E2014,LEN(E2014)-2,1)="3","Bracelet",IF(MID(E2014,LEN(E2014)-2,1)="4","Ring",IF(MID(E2014,LEN(E2014)-2,1)="5","Anklet","")))))</x:f>
        <x:v>Necklace</x:v>
      </x:c>
      <x:c r="G2014" s="240">
        <x:v>1</x:v>
      </x:c>
      <x:c r="H2014" s="495" t="s">
        <x:v>6487</x:v>
      </x:c>
    </x:row>
    <x:row r="2015" spans="3:4">
      <x:c r="C2015" s="443" t="s">
        <x:v>9301</x:v>
      </x:c>
      <x:c r="D2015" s="276" t="s">
        <x:v>10339</x:v>
      </x:c>
    </x:row>
    <x:row r="2016" spans="3:8">
      <x:c r="C2016" s="443" t="s">
        <x:v>2814</x:v>
      </x:c>
      <x:c r="D2016" s="276" t="s">
        <x:v>10339</x:v>
      </x:c>
      <x:c r="E2016" s="241" t="s">
        <x:v>2814</x:v>
      </x:c>
      <x:c r="F2016" s="240" t="str">
        <x:f>IF(MID(E2016,LEN(E2016)-2,1)="1","Earring",IF(MID(E2016,LEN(E2016)-2,1)="2","Necklace",IF(MID(E2016,LEN(E2016)-2,1)="3","Bracelet",IF(MID(E2016,LEN(E2016)-2,1)="4","Ring",IF(MID(E2016,LEN(E2016)-2,1)="5","Anklet","")))))</x:f>
        <x:v>Earring</x:v>
      </x:c>
      <x:c r="G2016" s="240">
        <x:v>1</x:v>
      </x:c>
      <x:c r="H2016" s="495" t="s">
        <x:v>10339</x:v>
      </x:c>
    </x:row>
    <x:row r="2017" spans="3:8">
      <x:c r="C2017" s="443" t="s">
        <x:v>7527</x:v>
      </x:c>
      <x:c r="D2017" s="276" t="s">
        <x:v>10339</x:v>
      </x:c>
      <x:c r="E2017" s="241" t="s">
        <x:v>7527</x:v>
      </x:c>
      <x:c r="F2017" s="240" t="s">
        <x:v>4007</x:v>
      </x:c>
      <x:c r="G2017" s="240">
        <x:v>1</x:v>
      </x:c>
      <x:c r="H2017" s="495" t="s">
        <x:v>10339</x:v>
      </x:c>
    </x:row>
    <x:row r="2018" spans="3:8">
      <x:c r="C2018" s="443" t="s">
        <x:v>6131</x:v>
      </x:c>
      <x:c r="D2018" s="276" t="s">
        <x:v>6487</x:v>
      </x:c>
      <x:c r="E2018" s="241" t="s">
        <x:v>6131</x:v>
      </x:c>
      <x:c r="F2018" s="240" t="str">
        <x:f>IF(MID(E2018,LEN(E2018)-2,1)="1","Earring",IF(MID(E2018,LEN(E2018)-2,1)="2","Necklace",IF(MID(E2018,LEN(E2018)-2,1)="3","Bracelet",IF(MID(E2018,LEN(E2018)-2,1)="4","Ring",IF(MID(E2018,LEN(E2018)-2,1)="5","Anklet","")))))</x:f>
        <x:v>Necklace</x:v>
      </x:c>
      <x:c r="G2018" s="240">
        <x:v>1</x:v>
      </x:c>
      <x:c r="H2018" s="495" t="s">
        <x:v>6487</x:v>
      </x:c>
    </x:row>
    <x:row r="2019" spans="3:8">
      <x:c r="C2019" s="443" t="s">
        <x:v>4405</x:v>
      </x:c>
      <x:c r="D2019" s="276" t="s">
        <x:v>10339</x:v>
      </x:c>
      <x:c r="E2019" s="241" t="s">
        <x:v>4405</x:v>
      </x:c>
      <x:c r="F2019" s="240" t="str">
        <x:f>IF(MID(E2019,LEN(E2019)-2,1)="1","Earring",IF(MID(E2019,LEN(E2019)-2,1)="2","Necklace",IF(MID(E2019,LEN(E2019)-2,1)="3","Bracelet",IF(MID(E2019,LEN(E2019)-2,1)="4","Ring",IF(MID(E2019,LEN(E2019)-2,1)="5","Anklet","")))))</x:f>
        <x:v>Earring</x:v>
      </x:c>
      <x:c r="G2019" s="240">
        <x:v>1</x:v>
      </x:c>
      <x:c r="H2019" s="495" t="s">
        <x:v>10339</x:v>
      </x:c>
    </x:row>
    <x:row r="2020" spans="3:8">
      <x:c r="C2020" s="443" t="s">
        <x:v>6297</x:v>
      </x:c>
      <x:c r="D2020" s="276" t="s">
        <x:v>6487</x:v>
      </x:c>
      <x:c r="E2020" s="241" t="s">
        <x:v>6297</x:v>
      </x:c>
      <x:c r="F2020" s="240" t="str">
        <x:f>IF(MID(E2020,LEN(E2020)-2,1)="1","Earring",IF(MID(E2020,LEN(E2020)-2,1)="2","Necklace",IF(MID(E2020,LEN(E2020)-2,1)="3","Bracelet",IF(MID(E2020,LEN(E2020)-2,1)="4","Ring",IF(MID(E2020,LEN(E2020)-2,1)="5","Anklet","")))))</x:f>
        <x:v>Necklace</x:v>
      </x:c>
      <x:c r="G2020" s="240">
        <x:v>1</x:v>
      </x:c>
      <x:c r="H2020" s="495" t="s">
        <x:v>6487</x:v>
      </x:c>
    </x:row>
    <x:row r="2021" spans="1:8">
      <x:c r="A2021" s="444">
        <x:v>46150</x:v>
      </x:c>
      <x:c r="B2021" s="276" t="s">
        <x:v>10292</x:v>
      </x:c>
      <x:c r="C2021" s="443" t="s">
        <x:v>8923</x:v>
      </x:c>
      <x:c r="D2021" s="276" t="s">
        <x:v>10339</x:v>
      </x:c>
      <x:c r="E2021" s="241" t="s">
        <x:v>8923</x:v>
      </x:c>
      <x:c r="F2021" s="240" t="s">
        <x:v>4007</x:v>
      </x:c>
      <x:c r="G2021" s="240">
        <x:v>1</x:v>
      </x:c>
      <x:c r="H2021" s="495" t="s">
        <x:v>10339</x:v>
      </x:c>
    </x:row>
    <x:row r="2022" spans="3:8">
      <x:c r="C2022" s="443" t="s">
        <x:v>9205</x:v>
      </x:c>
      <x:c r="D2022" s="276" t="s">
        <x:v>10339</x:v>
      </x:c>
      <x:c r="E2022" s="241" t="s">
        <x:v>9205</x:v>
      </x:c>
      <x:c r="F2022" s="240" t="str">
        <x:f>IF(MID(E2022,LEN(E2022)-2,1)="1","Earring",IF(MID(E2022,LEN(E2022)-2,1)="2","Necklace",IF(MID(E2022,LEN(E2022)-2,1)="3","Bracelet",IF(MID(E2022,LEN(E2022)-2,1)="4","Ring",IF(MID(E2022,LEN(E2022)-2,1)="5","Anklet","")))))</x:f>
        <x:v>Bracelet</x:v>
      </x:c>
      <x:c r="G2022" s="240">
        <x:v>1</x:v>
      </x:c>
      <x:c r="H2022" s="495" t="s">
        <x:v>10339</x:v>
      </x:c>
    </x:row>
    <x:row r="2023" spans="3:8">
      <x:c r="C2023" s="443" t="s">
        <x:v>11215</x:v>
      </x:c>
      <x:c r="D2023" s="276" t="s">
        <x:v>10339</x:v>
      </x:c>
      <x:c r="E2023" s="241" t="s">
        <x:v>11215</x:v>
      </x:c>
      <x:c r="F2023" s="240" t="str">
        <x:f>IF(MID(E2023,LEN(E2023)-2,1)="1","Earring",IF(MID(E2023,LEN(E2023)-2,1)="2","Necklace",IF(MID(E2023,LEN(E2023)-2,1)="3","Bracelet",IF(MID(E2023,LEN(E2023)-2,1)="4","Ring",IF(MID(E2023,LEN(E2023)-2,1)="5","Anklet","")))))</x:f>
        <x:v>Necklace</x:v>
      </x:c>
      <x:c r="G2023" s="240">
        <x:v>1</x:v>
      </x:c>
      <x:c r="H2023" s="495" t="s">
        <x:v>10339</x:v>
      </x:c>
    </x:row>
    <x:row r="2024" spans="3:8">
      <x:c r="C2024" s="443" t="s">
        <x:v>11241</x:v>
      </x:c>
      <x:c r="D2024" s="276" t="s">
        <x:v>6487</x:v>
      </x:c>
      <x:c r="E2024" s="241" t="s">
        <x:v>11241</x:v>
      </x:c>
      <x:c r="F2024" s="240" t="str">
        <x:f>IF(MID(E2024,LEN(E2024)-2,1)="1","Earring",IF(MID(E2024,LEN(E2024)-2,1)="2","Necklace",IF(MID(E2024,LEN(E2024)-2,1)="3","Bracelet",IF(MID(E2024,LEN(E2024)-2,1)="4","Ring",IF(MID(E2024,LEN(E2024)-2,1)="5","Anklet","")))))</x:f>
        <x:v>Bracelet</x:v>
      </x:c>
      <x:c r="G2024" s="240">
        <x:v>1</x:v>
      </x:c>
      <x:c r="H2024" s="495" t="s">
        <x:v>6487</x:v>
      </x:c>
    </x:row>
    <x:row r="2025" spans="3:8">
      <x:c r="C2025" s="443" t="s">
        <x:v>4429</x:v>
      </x:c>
      <x:c r="D2025" s="276" t="s">
        <x:v>6487</x:v>
      </x:c>
      <x:c r="E2025" s="241" t="s">
        <x:v>4429</x:v>
      </x:c>
      <x:c r="F2025" s="240" t="str">
        <x:f>IF(MID(E2025,LEN(E2025)-2,1)="1","Earring",IF(MID(E2025,LEN(E2025)-2,1)="2","Necklace",IF(MID(E2025,LEN(E2025)-2,1)="3","Bracelet",IF(MID(E2025,LEN(E2025)-2,1)="4","Ring",IF(MID(E2025,LEN(E2025)-2,1)="5","Anklet","")))))</x:f>
        <x:v>Earring</x:v>
      </x:c>
      <x:c r="G2025" s="240">
        <x:v>1</x:v>
      </x:c>
      <x:c r="H2025" s="495" t="s">
        <x:v>6487</x:v>
      </x:c>
    </x:row>
    <x:row r="2026" spans="3:8">
      <x:c r="C2026" s="443" t="s">
        <x:v>11410</x:v>
      </x:c>
      <x:c r="D2026" s="276" t="s">
        <x:v>6487</x:v>
      </x:c>
      <x:c r="E2026" s="241" t="s">
        <x:v>11410</x:v>
      </x:c>
      <x:c r="F2026" s="240" t="str">
        <x:f>IF(MID(E2026,LEN(E2026)-2,1)="1","Earring",IF(MID(E2026,LEN(E2026)-2,1)="2","Necklace",IF(MID(E2026,LEN(E2026)-2,1)="3","Bracelet",IF(MID(E2026,LEN(E2026)-2,1)="4","Ring",IF(MID(E2026,LEN(E2026)-2,1)="5","Anklet","")))))</x:f>
        <x:v>Earring</x:v>
      </x:c>
      <x:c r="G2026" s="240">
        <x:v>1</x:v>
      </x:c>
      <x:c r="H2026" s="495" t="s">
        <x:v>6487</x:v>
      </x:c>
    </x:row>
    <x:row r="2027" spans="3:8">
      <x:c r="C2027" s="443" t="s">
        <x:v>6020</x:v>
      </x:c>
      <x:c r="D2027" s="276" t="s">
        <x:v>10339</x:v>
      </x:c>
      <x:c r="E2027" s="241" t="s">
        <x:v>6020</x:v>
      </x:c>
      <x:c r="F2027" s="240" t="str">
        <x:f>IF(MID(E2027,LEN(E2027)-2,1)="1","Earring",IF(MID(E2027,LEN(E2027)-2,1)="2","Necklace",IF(MID(E2027,LEN(E2027)-2,1)="3","Bracelet",IF(MID(E2027,LEN(E2027)-2,1)="4","Ring",IF(MID(E2027,LEN(E2027)-2,1)="5","Anklet","")))))</x:f>
        <x:v>Ring</x:v>
      </x:c>
      <x:c r="G2027" s="240">
        <x:v>1</x:v>
      </x:c>
      <x:c r="H2027" s="495" t="s">
        <x:v>10339</x:v>
      </x:c>
    </x:row>
    <x:row r="2028" spans="1:8" s="31" customFormat="1">
      <x:c r="A2028" s="276"/>
      <x:c r="B2028" s="276"/>
      <x:c r="C2028" s="443"/>
      <x:c r="D2028" s="276"/>
      <x:c r="E2028" s="241" t="s">
        <x:v>6177</x:v>
      </x:c>
      <x:c r="F2028" s="240" t="s">
        <x:v>4007</x:v>
      </x:c>
      <x:c r="G2028" s="240">
        <x:v>1</x:v>
      </x:c>
      <x:c r="H2028" s="495" t="s">
        <x:v>6487</x:v>
      </x:c>
    </x:row>
    <x:row r="2029" spans="1:8" s="31" customFormat="1">
      <x:c r="A2029" s="276"/>
      <x:c r="B2029" s="276"/>
      <x:c r="C2029" s="443"/>
      <x:c r="D2029" s="276"/>
      <x:c r="E2029" s="241" t="s">
        <x:v>7920</x:v>
      </x:c>
      <x:c r="F2029" s="240" t="str">
        <x:f>IF(MID(E2029,LEN(E2029)-2,1)="1","Earring",IF(MID(E2029,LEN(E2029)-2,1)="2","Necklace",IF(MID(E2029,LEN(E2029)-2,1)="3","Bracelet",IF(MID(E2029,LEN(E2029)-2,1)="4","Ring",IF(MID(E2029,LEN(E2029)-2,1)="5","Anklet","")))))</x:f>
        <x:v>Ring</x:v>
      </x:c>
      <x:c r="G2029" s="240">
        <x:v>1</x:v>
      </x:c>
      <x:c r="H2029" s="495" t="s">
        <x:v>6487</x:v>
      </x:c>
    </x:row>
    <x:row r="2030" spans="1:8">
      <x:c r="A2030" s="444">
        <x:v>46151</x:v>
      </x:c>
      <x:c r="B2030" s="276" t="s">
        <x:v>10312</x:v>
      </x:c>
      <x:c r="C2030" s="443" t="s">
        <x:v>6024</x:v>
      </x:c>
      <x:c r="D2030" s="276" t="s">
        <x:v>6487</x:v>
      </x:c>
      <x:c r="E2030" s="241" t="s">
        <x:v>6024</x:v>
      </x:c>
      <x:c r="F2030" s="240" t="str">
        <x:f>IF(MID(E2030,LEN(E2030)-2,1)="1","Earring",IF(MID(E2030,LEN(E2030)-2,1)="2","Necklace",IF(MID(E2030,LEN(E2030)-2,1)="3","Bracelet",IF(MID(E2030,LEN(E2030)-2,1)="4","Ring",IF(MID(E2030,LEN(E2030)-2,1)="5","Anklet","")))))</x:f>
        <x:v>Bracelet</x:v>
      </x:c>
      <x:c r="G2030" s="240">
        <x:v>1</x:v>
      </x:c>
      <x:c r="H2030" s="495" t="s">
        <x:v>6487</x:v>
      </x:c>
    </x:row>
    <x:row r="2031" spans="3:8">
      <x:c r="C2031" s="443" t="s">
        <x:v>4342</x:v>
      </x:c>
      <x:c r="D2031" s="276" t="s">
        <x:v>6487</x:v>
      </x:c>
      <x:c r="E2031" s="241" t="s">
        <x:v>4342</x:v>
      </x:c>
      <x:c r="F2031" s="240" t="str">
        <x:f>IF(MID(E2031,LEN(E2031)-2,1)="1","Earring",IF(MID(E2031,LEN(E2031)-2,1)="2","Necklace",IF(MID(E2031,LEN(E2031)-2,1)="3","Bracelet",IF(MID(E2031,LEN(E2031)-2,1)="4","Ring",IF(MID(E2031,LEN(E2031)-2,1)="5","Anklet","")))))</x:f>
        <x:v>Necklace</x:v>
      </x:c>
      <x:c r="G2031" s="240">
        <x:v>1</x:v>
      </x:c>
      <x:c r="H2031" s="495" t="s">
        <x:v>6487</x:v>
      </x:c>
    </x:row>
    <x:row r="2032" spans="3:8">
      <x:c r="C2032" s="443" t="s">
        <x:v>5548</x:v>
      </x:c>
      <x:c r="D2032" s="276" t="s">
        <x:v>10339</x:v>
      </x:c>
      <x:c r="E2032" s="241" t="s">
        <x:v>5548</x:v>
      </x:c>
      <x:c r="F2032" s="240" t="str">
        <x:f>IF(MID(E2032,LEN(E2032)-2,1)="1","Earring",IF(MID(E2032,LEN(E2032)-2,1)="2","Necklace",IF(MID(E2032,LEN(E2032)-2,1)="3","Bracelet",IF(MID(E2032,LEN(E2032)-2,1)="4","Ring",IF(MID(E2032,LEN(E2032)-2,1)="5","Anklet","")))))</x:f>
        <x:v>Ring</x:v>
      </x:c>
      <x:c r="G2032" s="240">
        <x:v>1</x:v>
      </x:c>
      <x:c r="H2032" s="495" t="s">
        <x:v>10339</x:v>
      </x:c>
    </x:row>
    <x:row r="2033" spans="3:8">
      <x:c r="C2033" s="443" t="s">
        <x:v>4472</x:v>
      </x:c>
      <x:c r="D2033" s="276" t="s">
        <x:v>6487</x:v>
      </x:c>
      <x:c r="E2033" s="241" t="s">
        <x:v>4472</x:v>
      </x:c>
      <x:c r="F2033" s="240" t="str">
        <x:f>IF(MID(E2033,LEN(E2033)-2,1)="1","Earring",IF(MID(E2033,LEN(E2033)-2,1)="2","Necklace",IF(MID(E2033,LEN(E2033)-2,1)="3","Bracelet",IF(MID(E2033,LEN(E2033)-2,1)="4","Ring",IF(MID(E2033,LEN(E2033)-2,1)="5","Anklet","")))))</x:f>
        <x:v>Necklace</x:v>
      </x:c>
      <x:c r="G2033" s="240">
        <x:v>1</x:v>
      </x:c>
      <x:c r="H2033" s="495" t="s">
        <x:v>6487</x:v>
      </x:c>
    </x:row>
    <x:row r="2034" spans="3:8">
      <x:c r="C2034" s="443" t="s">
        <x:v>7908</x:v>
      </x:c>
      <x:c r="D2034" s="276" t="s">
        <x:v>10339</x:v>
      </x:c>
      <x:c r="E2034" s="241" t="s">
        <x:v>7908</x:v>
      </x:c>
      <x:c r="F2034" s="240" t="str">
        <x:f>IF(MID(E2034,LEN(E2034)-2,1)="1","Earring",IF(MID(E2034,LEN(E2034)-2,1)="2","Necklace",IF(MID(E2034,LEN(E2034)-2,1)="3","Bracelet",IF(MID(E2034,LEN(E2034)-2,1)="4","Ring",IF(MID(E2034,LEN(E2034)-2,1)="5","Anklet","")))))</x:f>
        <x:v>Earring</x:v>
      </x:c>
      <x:c r="G2034" s="240">
        <x:v>1</x:v>
      </x:c>
      <x:c r="H2034" s="495" t="s">
        <x:v>10339</x:v>
      </x:c>
    </x:row>
    <x:row r="2035" spans="3:8">
      <x:c r="C2035" s="443" t="s">
        <x:v>8401</x:v>
      </x:c>
      <x:c r="D2035" s="276" t="s">
        <x:v>6487</x:v>
      </x:c>
      <x:c r="E2035" s="241" t="s">
        <x:v>8401</x:v>
      </x:c>
      <x:c r="F2035" s="240" t="str">
        <x:f>IF(MID(E2035,LEN(E2035)-2,1)="1","Earring",IF(MID(E2035,LEN(E2035)-2,1)="2","Necklace",IF(MID(E2035,LEN(E2035)-2,1)="3","Bracelet",IF(MID(E2035,LEN(E2035)-2,1)="4","Ring",IF(MID(E2035,LEN(E2035)-2,1)="5","Anklet","")))))</x:f>
        <x:v>Earring</x:v>
      </x:c>
      <x:c r="G2035" s="240">
        <x:v>1</x:v>
      </x:c>
      <x:c r="H2035" s="495" t="s">
        <x:v>6487</x:v>
      </x:c>
    </x:row>
    <x:row r="2036" spans="3:8">
      <x:c r="C2036" s="443" t="s">
        <x:v>12477</x:v>
      </x:c>
      <x:c r="D2036" s="276" t="s">
        <x:v>10339</x:v>
      </x:c>
      <x:c r="E2036" s="241" t="s">
        <x:v>12477</x:v>
      </x:c>
      <x:c r="F2036" s="240" t="str">
        <x:f>IF(MID(E2036,LEN(E2036)-2,1)="1","Earring",IF(MID(E2036,LEN(E2036)-2,1)="2","Necklace",IF(MID(E2036,LEN(E2036)-2,1)="3","Bracelet",IF(MID(E2036,LEN(E2036)-2,1)="4","Ring",IF(MID(E2036,LEN(E2036)-2,1)="5","Anklet","")))))</x:f>
        <x:v>Bracelet</x:v>
      </x:c>
      <x:c r="G2036" s="240">
        <x:v>1</x:v>
      </x:c>
      <x:c r="H2036" s="495" t="s">
        <x:v>10339</x:v>
      </x:c>
    </x:row>
    <x:row r="2037" spans="3:8">
      <x:c r="C2037" s="443" t="s">
        <x:v>2066</x:v>
      </x:c>
      <x:c r="D2037" s="276" t="s">
        <x:v>6487</x:v>
      </x:c>
      <x:c r="E2037" s="241" t="s">
        <x:v>2066</x:v>
      </x:c>
      <x:c r="F2037" s="240" t="str">
        <x:f>IF(MID(E2037,LEN(E2037)-2,1)="1","Earring",IF(MID(E2037,LEN(E2037)-2,1)="2","Necklace",IF(MID(E2037,LEN(E2037)-2,1)="3","Bracelet",IF(MID(E2037,LEN(E2037)-2,1)="4","Ring",IF(MID(E2037,LEN(E2037)-2,1)="5","Anklet","")))))</x:f>
        <x:v>Earring</x:v>
      </x:c>
      <x:c r="G2037" s="240">
        <x:v>1</x:v>
      </x:c>
      <x:c r="H2037" s="495" t="s">
        <x:v>6487</x:v>
      </x:c>
    </x:row>
    <x:row r="2038" spans="3:8">
      <x:c r="C2038" s="443" t="s">
        <x:v>6100</x:v>
      </x:c>
      <x:c r="D2038" s="276" t="s">
        <x:v>6487</x:v>
      </x:c>
      <x:c r="E2038" s="241" t="s">
        <x:v>6100</x:v>
      </x:c>
      <x:c r="F2038" s="240" t="str">
        <x:f>IF(MID(E2038,LEN(E2038)-2,1)="1","Earring",IF(MID(E2038,LEN(E2038)-2,1)="2","Necklace",IF(MID(E2038,LEN(E2038)-2,1)="3","Bracelet",IF(MID(E2038,LEN(E2038)-2,1)="4","Ring",IF(MID(E2038,LEN(E2038)-2,1)="5","Anklet","")))))</x:f>
        <x:v>Earring</x:v>
      </x:c>
      <x:c r="G2038" s="240">
        <x:v>1</x:v>
      </x:c>
      <x:c r="H2038" s="495" t="s">
        <x:v>6487</x:v>
      </x:c>
    </x:row>
    <x:row r="2039" spans="3:8">
      <x:c r="C2039" s="443" t="s">
        <x:v>4429</x:v>
      </x:c>
      <x:c r="D2039" s="276" t="s">
        <x:v>10339</x:v>
      </x:c>
      <x:c r="E2039" s="241" t="s">
        <x:v>4429</x:v>
      </x:c>
      <x:c r="F2039" s="240" t="str">
        <x:f>IF(MID(E2039,LEN(E2039)-2,1)="1","Earring",IF(MID(E2039,LEN(E2039)-2,1)="2","Necklace",IF(MID(E2039,LEN(E2039)-2,1)="3","Bracelet",IF(MID(E2039,LEN(E2039)-2,1)="4","Ring",IF(MID(E2039,LEN(E2039)-2,1)="5","Anklet","")))))</x:f>
        <x:v>Earring</x:v>
      </x:c>
      <x:c r="G2039" s="240">
        <x:v>1</x:v>
      </x:c>
      <x:c r="H2039" s="495" t="s">
        <x:v>10339</x:v>
      </x:c>
    </x:row>
    <x:row r="2040" spans="3:8">
      <x:c r="C2040" s="443" t="s">
        <x:v>12485</x:v>
      </x:c>
      <x:c r="D2040" s="276" t="s">
        <x:v>6487</x:v>
      </x:c>
      <x:c r="E2040" s="241" t="s">
        <x:v>12485</x:v>
      </x:c>
      <x:c r="F2040" s="240" t="str">
        <x:f>IF(MID(E2040,LEN(E2040)-2,1)="1","Earring",IF(MID(E2040,LEN(E2040)-2,1)="2","Necklace",IF(MID(E2040,LEN(E2040)-2,1)="3","Bracelet",IF(MID(E2040,LEN(E2040)-2,1)="4","Ring",IF(MID(E2040,LEN(E2040)-2,1)="5","Anklet","")))))</x:f>
        <x:v>Earring</x:v>
      </x:c>
      <x:c r="G2040" s="240">
        <x:v>1</x:v>
      </x:c>
      <x:c r="H2040" s="495" t="s">
        <x:v>6487</x:v>
      </x:c>
    </x:row>
    <x:row r="2041" spans="3:8">
      <x:c r="C2041" s="443" t="s">
        <x:v>11472</x:v>
      </x:c>
      <x:c r="D2041" s="276" t="s">
        <x:v>10339</x:v>
      </x:c>
      <x:c r="E2041" s="241" t="s">
        <x:v>11472</x:v>
      </x:c>
      <x:c r="F2041" s="240" t="s">
        <x:v>9160</x:v>
      </x:c>
      <x:c r="G2041" s="240">
        <x:v>1</x:v>
      </x:c>
      <x:c r="H2041" s="495" t="s">
        <x:v>10339</x:v>
      </x:c>
    </x:row>
    <x:row r="2042" spans="3:8">
      <x:c r="C2042" s="443" t="s">
        <x:v>6223</x:v>
      </x:c>
      <x:c r="D2042" s="276" t="s">
        <x:v>6487</x:v>
      </x:c>
      <x:c r="E2042" s="241" t="s">
        <x:v>6223</x:v>
      </x:c>
      <x:c r="F2042" s="240" t="str">
        <x:f>IF(MID(E2042,LEN(E2042)-2,1)="1","Earring",IF(MID(E2042,LEN(E2042)-2,1)="2","Necklace",IF(MID(E2042,LEN(E2042)-2,1)="3","Bracelet",IF(MID(E2042,LEN(E2042)-2,1)="4","Ring",IF(MID(E2042,LEN(E2042)-2,1)="5","Anklet","")))))</x:f>
        <x:v>Necklace</x:v>
      </x:c>
      <x:c r="G2042" s="240">
        <x:v>1</x:v>
      </x:c>
      <x:c r="H2042" s="495" t="s">
        <x:v>6487</x:v>
      </x:c>
    </x:row>
    <x:row r="2043" spans="3:8">
      <x:c r="C2043" s="443" t="s">
        <x:v>9205</x:v>
      </x:c>
      <x:c r="D2043" s="276" t="s">
        <x:v>10339</x:v>
      </x:c>
      <x:c r="E2043" s="241" t="s">
        <x:v>9205</x:v>
      </x:c>
      <x:c r="F2043" s="240" t="str">
        <x:f>IF(MID(E2043,LEN(E2043)-2,1)="1","Earring",IF(MID(E2043,LEN(E2043)-2,1)="2","Necklace",IF(MID(E2043,LEN(E2043)-2,1)="3","Bracelet",IF(MID(E2043,LEN(E2043)-2,1)="4","Ring",IF(MID(E2043,LEN(E2043)-2,1)="5","Anklet","")))))</x:f>
        <x:v>Bracelet</x:v>
      </x:c>
      <x:c r="G2043" s="240">
        <x:v>1</x:v>
      </x:c>
      <x:c r="H2043" s="495">
        <x:v>-1</x:v>
      </x:c>
    </x:row>
    <x:row r="2044" spans="1:8">
      <x:c r="A2044" s="444">
        <x:v>46152</x:v>
      </x:c>
      <x:c r="B2044" s="276" t="s">
        <x:v>10367</x:v>
      </x:c>
      <x:c r="C2044" s="443" t="s">
        <x:v>9165</x:v>
      </x:c>
      <x:c r="D2044" s="276" t="s">
        <x:v>6487</x:v>
      </x:c>
      <x:c r="E2044" s="241" t="s">
        <x:v>9165</x:v>
      </x:c>
      <x:c r="F2044" s="240" t="str">
        <x:f>IF(MID(E2044,LEN(E2044)-2,1)="1","Earring",IF(MID(E2044,LEN(E2044)-2,1)="2","Necklace",IF(MID(E2044,LEN(E2044)-2,1)="3","Bracelet",IF(MID(E2044,LEN(E2044)-2,1)="4","Ring",IF(MID(E2044,LEN(E2044)-2,1)="5","Anklet","")))))</x:f>
        <x:v>Bracelet</x:v>
      </x:c>
      <x:c r="G2044" s="240">
        <x:v>1</x:v>
      </x:c>
      <x:c r="H2044" s="495" t="s">
        <x:v>6487</x:v>
      </x:c>
    </x:row>
    <x:row r="2045" spans="3:8">
      <x:c r="C2045" s="443" t="s">
        <x:v>8977</x:v>
      </x:c>
      <x:c r="D2045" s="276" t="s">
        <x:v>10339</x:v>
      </x:c>
      <x:c r="E2045" s="241" t="s">
        <x:v>8977</x:v>
      </x:c>
      <x:c r="F2045" s="240" t="s">
        <x:v>9210</x:v>
      </x:c>
      <x:c r="G2045" s="240">
        <x:v>1</x:v>
      </x:c>
      <x:c r="H2045" s="495" t="s">
        <x:v>10339</x:v>
      </x:c>
    </x:row>
    <x:row r="2046" spans="3:8">
      <x:c r="C2046" s="443" t="s">
        <x:v>2556</x:v>
      </x:c>
      <x:c r="D2046" s="276" t="s">
        <x:v>10339</x:v>
      </x:c>
      <x:c r="E2046" s="241" t="s">
        <x:v>2556</x:v>
      </x:c>
      <x:c r="F2046" s="240" t="s">
        <x:v>9160</x:v>
      </x:c>
      <x:c r="G2046" s="240">
        <x:v>1</x:v>
      </x:c>
      <x:c r="H2046" s="495" t="s">
        <x:v>10339</x:v>
      </x:c>
    </x:row>
    <x:row r="2047" spans="3:8">
      <x:c r="C2047" s="443" t="s">
        <x:v>11296</x:v>
      </x:c>
      <x:c r="D2047" s="276" t="s">
        <x:v>10339</x:v>
      </x:c>
      <x:c r="E2047" s="241" t="s">
        <x:v>11296</x:v>
      </x:c>
      <x:c r="F2047" s="240" t="str">
        <x:f>IF(MID(E2047,LEN(E2047)-2,1)="1","Earring",IF(MID(E2047,LEN(E2047)-2,1)="2","Necklace",IF(MID(E2047,LEN(E2047)-2,1)="3","Bracelet",IF(MID(E2047,LEN(E2047)-2,1)="4","Ring",IF(MID(E2047,LEN(E2047)-2,1)="5","Anklet","")))))</x:f>
        <x:v>Earring</x:v>
      </x:c>
      <x:c r="G2047" s="240">
        <x:v>1</x:v>
      </x:c>
      <x:c r="H2047" s="495" t="s">
        <x:v>10339</x:v>
      </x:c>
    </x:row>
    <x:row r="2048" spans="3:8">
      <x:c r="C2048" s="443" t="s">
        <x:v>4608</x:v>
      </x:c>
      <x:c r="D2048" s="276" t="s">
        <x:v>6487</x:v>
      </x:c>
      <x:c r="E2048" s="241" t="s">
        <x:v>4608</x:v>
      </x:c>
      <x:c r="F2048" s="240" t="str">
        <x:f>IF(MID(E2048,LEN(E2048)-2,1)="1","Earring",IF(MID(E2048,LEN(E2048)-2,1)="2","Necklace",IF(MID(E2048,LEN(E2048)-2,1)="3","Bracelet",IF(MID(E2048,LEN(E2048)-2,1)="4","Ring",IF(MID(E2048,LEN(E2048)-2,1)="5","Anklet","")))))</x:f>
        <x:v>Ring</x:v>
      </x:c>
      <x:c r="G2048" s="240">
        <x:v>1</x:v>
      </x:c>
      <x:c r="H2048" s="495" t="s">
        <x:v>6487</x:v>
      </x:c>
    </x:row>
    <x:row r="2049" spans="3:8">
      <x:c r="C2049" s="443" t="s">
        <x:v>8474</x:v>
      </x:c>
      <x:c r="D2049" s="276" t="s">
        <x:v>6487</x:v>
      </x:c>
      <x:c r="E2049" s="241" t="s">
        <x:v>8474</x:v>
      </x:c>
      <x:c r="F2049" s="240" t="str">
        <x:f>IF(MID(E2049,LEN(E2049)-2,1)="1","Earring",IF(MID(E2049,LEN(E2049)-2,1)="2","Necklace",IF(MID(E2049,LEN(E2049)-2,1)="3","Bracelet",IF(MID(E2049,LEN(E2049)-2,1)="4","Ring",IF(MID(E2049,LEN(E2049)-2,1)="5","Anklet","")))))</x:f>
        <x:v>Ring</x:v>
      </x:c>
      <x:c r="G2049" s="240">
        <x:v>1</x:v>
      </x:c>
      <x:c r="H2049" s="495" t="s">
        <x:v>6487</x:v>
      </x:c>
    </x:row>
    <x:row r="2050" spans="3:8">
      <x:c r="C2050" s="443" t="s">
        <x:v>11857</x:v>
      </x:c>
      <x:c r="D2050" s="276" t="s">
        <x:v>6487</x:v>
      </x:c>
      <x:c r="E2050" s="241" t="s">
        <x:v>11857</x:v>
      </x:c>
      <x:c r="F2050" s="240" t="str">
        <x:f>IF(MID(E2050,LEN(E2050)-2,1)="1","Earring",IF(MID(E2050,LEN(E2050)-2,1)="2","Necklace",IF(MID(E2050,LEN(E2050)-2,1)="3","Bracelet",IF(MID(E2050,LEN(E2050)-2,1)="4","Ring",IF(MID(E2050,LEN(E2050)-2,1)="5","Anklet","")))))</x:f>
        <x:v>Ring</x:v>
      </x:c>
      <x:c r="G2050" s="240">
        <x:v>1</x:v>
      </x:c>
      <x:c r="H2050" s="495" t="s">
        <x:v>6487</x:v>
      </x:c>
    </x:row>
    <x:row r="2051" spans="1:8">
      <x:c r="A2051" s="444">
        <x:v>46153</x:v>
      </x:c>
      <x:c r="B2051" s="276" t="s">
        <x:v>10315</x:v>
      </x:c>
      <x:c r="C2051" s="443" t="s">
        <x:v>9159</x:v>
      </x:c>
      <x:c r="D2051" s="276" t="s">
        <x:v>10339</x:v>
      </x:c>
      <x:c r="E2051" s="241" t="s">
        <x:v>9159</x:v>
      </x:c>
      <x:c r="F2051" s="240" t="str">
        <x:f>IF(MID(E2051,LEN(E2051)-2,1)="1","Earring",IF(MID(E2051,LEN(E2051)-2,1)="2","Necklace",IF(MID(E2051,LEN(E2051)-2,1)="3","Bracelet",IF(MID(E2051,LEN(E2051)-2,1)="4","Ring",IF(MID(E2051,LEN(E2051)-2,1)="5","Anklet","")))))</x:f>
        <x:v>Earring</x:v>
      </x:c>
      <x:c r="G2051" s="240">
        <x:v>1</x:v>
      </x:c>
      <x:c r="H2051" s="495" t="s">
        <x:v>10339</x:v>
      </x:c>
    </x:row>
    <x:row r="2052" spans="1:8">
      <x:c r="A2052" s="444">
        <x:v>46154</x:v>
      </x:c>
      <x:c r="B2052" s="276" t="s">
        <x:v>10377</x:v>
      </x:c>
      <x:c r="C2052" s="443" t="s">
        <x:v>9031</x:v>
      </x:c>
      <x:c r="D2052" s="276" t="s">
        <x:v>10339</x:v>
      </x:c>
      <x:c r="E2052" s="280" t="s">
        <x:v>9031</x:v>
      </x:c>
      <x:c r="F2052" s="240" t="str">
        <x:f>IF(MID(E2052,LEN(E2052)-2,1)="1","Earring",IF(MID(E2052,LEN(E2052)-2,1)="2","Necklace",IF(MID(E2052,LEN(E2052)-2,1)="3","Bracelet",IF(MID(E2052,LEN(E2052)-2,1)="4","Ring",IF(MID(E2052,LEN(E2052)-2,1)="5","Anklet","")))))</x:f>
        <x:v>Bracelet</x:v>
      </x:c>
      <x:c r="G2052" s="240">
        <x:v>1</x:v>
      </x:c>
      <x:c r="H2052" s="495" t="s">
        <x:v>10339</x:v>
      </x:c>
    </x:row>
    <x:row r="2053" spans="3:8">
      <x:c r="C2053" s="443" t="s">
        <x:v>5844</x:v>
      </x:c>
      <x:c r="D2053" s="276" t="s">
        <x:v>10339</x:v>
      </x:c>
      <x:c r="E2053" s="241" t="s">
        <x:v>5844</x:v>
      </x:c>
      <x:c r="F2053" s="240" t="str">
        <x:f>IF(MID(E2053,LEN(E2053)-2,1)="1","Earring",IF(MID(E2053,LEN(E2053)-2,1)="2","Necklace",IF(MID(E2053,LEN(E2053)-2,1)="3","Bracelet",IF(MID(E2053,LEN(E2053)-2,1)="4","Ring",IF(MID(E2053,LEN(E2053)-2,1)="5","Anklet","")))))</x:f>
        <x:v>Bracelet</x:v>
      </x:c>
      <x:c r="G2053" s="240">
        <x:v>1</x:v>
      </x:c>
      <x:c r="H2053" s="495" t="s">
        <x:v>10339</x:v>
      </x:c>
    </x:row>
    <x:row r="2054" spans="3:8">
      <x:c r="C2054" s="443" t="s">
        <x:v>6153</x:v>
      </x:c>
      <x:c r="D2054" s="276" t="s">
        <x:v>6487</x:v>
      </x:c>
      <x:c r="E2054" s="241" t="s">
        <x:v>6153</x:v>
      </x:c>
      <x:c r="F2054" s="240" t="str">
        <x:f>IF(MID(E2054,LEN(E2054)-2,1)="1","Earring",IF(MID(E2054,LEN(E2054)-2,1)="2","Necklace",IF(MID(E2054,LEN(E2054)-2,1)="3","Bracelet",IF(MID(E2054,LEN(E2054)-2,1)="4","Ring",IF(MID(E2054,LEN(E2054)-2,1)="5","Anklet","")))))</x:f>
        <x:v>Necklace</x:v>
      </x:c>
      <x:c r="G2054" s="240">
        <x:v>1</x:v>
      </x:c>
      <x:c r="H2054" s="495" t="s">
        <x:v>6487</x:v>
      </x:c>
    </x:row>
    <x:row r="2055" spans="3:8">
      <x:c r="C2055" s="443" t="s">
        <x:v>6223</x:v>
      </x:c>
      <x:c r="D2055" s="276" t="s">
        <x:v>10339</x:v>
      </x:c>
      <x:c r="E2055" s="241" t="s">
        <x:v>6223</x:v>
      </x:c>
      <x:c r="F2055" s="240" t="str">
        <x:f>IF(MID(E2055,LEN(E2055)-2,1)="1","Earring",IF(MID(E2055,LEN(E2055)-2,1)="2","Necklace",IF(MID(E2055,LEN(E2055)-2,1)="3","Bracelet",IF(MID(E2055,LEN(E2055)-2,1)="4","Ring",IF(MID(E2055,LEN(E2055)-2,1)="5","Anklet","")))))</x:f>
        <x:v>Necklace</x:v>
      </x:c>
      <x:c r="G2055" s="240">
        <x:v>1</x:v>
      </x:c>
      <x:c r="H2055" s="495" t="s">
        <x:v>10339</x:v>
      </x:c>
    </x:row>
    <x:row r="2056" spans="1:8">
      <x:c r="A2056" s="444">
        <x:v>46155</x:v>
      </x:c>
      <x:c r="B2056" s="276" t="s">
        <x:v>10352</x:v>
      </x:c>
      <x:c r="C2056" s="443" t="s">
        <x:v>8552</x:v>
      </x:c>
      <x:c r="D2056" s="276" t="s">
        <x:v>10339</x:v>
      </x:c>
      <x:c r="E2056" s="280" t="s">
        <x:v>8552</x:v>
      </x:c>
      <x:c r="F2056" s="281" t="str">
        <x:f>IF(MID(E2056,LEN(E2056)-2,1)="1","Earring",IF(MID(E2056,LEN(E2056)-2,1)="2","Necklace",IF(MID(E2056,LEN(E2056)-2,1)="3","Bracelet",IF(MID(E2056,LEN(E2056)-2,1)="4","Ring",IF(MID(E2056,LEN(E2056)-2,1)="5","Anklet","")))))</x:f>
        <x:v>Necklace</x:v>
      </x:c>
      <x:c r="G2056" s="281">
        <x:v>1</x:v>
      </x:c>
      <x:c r="H2056" s="495" t="s">
        <x:v>10339</x:v>
      </x:c>
    </x:row>
    <x:row r="2057" spans="3:8">
      <x:c r="C2057" s="443" t="s">
        <x:v>2220</x:v>
      </x:c>
      <x:c r="D2057" s="276" t="s">
        <x:v>10339</x:v>
      </x:c>
      <x:c r="E2057" s="280" t="s">
        <x:v>2220</x:v>
      </x:c>
      <x:c r="F2057" s="281" t="str">
        <x:f>IF(MID(E2057,LEN(E2057)-2,1)="1","Earring",IF(MID(E2057,LEN(E2057)-2,1)="2","Necklace",IF(MID(E2057,LEN(E2057)-2,1)="3","Bracelet",IF(MID(E2057,LEN(E2057)-2,1)="4","Ring",IF(MID(E2057,LEN(E2057)-2,1)="5","Anklet","")))))</x:f>
        <x:v>Bracelet</x:v>
      </x:c>
      <x:c r="G2057" s="281">
        <x:v>1</x:v>
      </x:c>
      <x:c r="H2057" s="495" t="s">
        <x:v>10339</x:v>
      </x:c>
    </x:row>
    <x:row r="2058" spans="3:8">
      <x:c r="C2058" s="443" t="s">
        <x:v>6191</x:v>
      </x:c>
      <x:c r="D2058" s="276" t="s">
        <x:v>6487</x:v>
      </x:c>
      <x:c r="E2058" s="280" t="s">
        <x:v>6191</x:v>
      </x:c>
      <x:c r="F2058" s="281" t="str">
        <x:f>IF(MID(E2058,LEN(E2058)-2,1)="1","Earring",IF(MID(E2058,LEN(E2058)-2,1)="2","Necklace",IF(MID(E2058,LEN(E2058)-2,1)="3","Bracelet",IF(MID(E2058,LEN(E2058)-2,1)="4","Ring",IF(MID(E2058,LEN(E2058)-2,1)="5","Anklet","")))))</x:f>
        <x:v>Ring</x:v>
      </x:c>
      <x:c r="G2058" s="281">
        <x:v>1</x:v>
      </x:c>
      <x:c r="H2058" s="495" t="s">
        <x:v>6487</x:v>
      </x:c>
    </x:row>
    <x:row r="2059" spans="3:8">
      <x:c r="C2059" s="443" t="s">
        <x:v>11554</x:v>
      </x:c>
      <x:c r="D2059" s="276" t="s">
        <x:v>10339</x:v>
      </x:c>
      <x:c r="E2059" s="241" t="s">
        <x:v>11554</x:v>
      </x:c>
      <x:c r="F2059" s="240" t="str">
        <x:f>IF(MID(E2059,LEN(E2059)-2,1)="1","Earring",IF(MID(E2059,LEN(E2059)-2,1)="2","Necklace",IF(MID(E2059,LEN(E2059)-2,1)="3","Bracelet",IF(MID(E2059,LEN(E2059)-2,1)="4","Ring",IF(MID(E2059,LEN(E2059)-2,1)="5","Anklet","")))))</x:f>
        <x:v>Earring</x:v>
      </x:c>
      <x:c r="G2059" s="240">
        <x:v>1</x:v>
      </x:c>
      <x:c r="H2059" s="495" t="s">
        <x:v>10339</x:v>
      </x:c>
    </x:row>
    <x:row r="2060" spans="3:8">
      <x:c r="C2060" s="443" t="s">
        <x:v>2398</x:v>
      </x:c>
      <x:c r="D2060" s="276" t="s">
        <x:v>6487</x:v>
      </x:c>
      <x:c r="E2060" s="241" t="s">
        <x:v>2398</x:v>
      </x:c>
      <x:c r="F2060" s="240" t="str">
        <x:f>IF(MID(E2060,LEN(E2060)-2,1)="1","Earring",IF(MID(E2060,LEN(E2060)-2,1)="2","Necklace",IF(MID(E2060,LEN(E2060)-2,1)="3","Bracelet",IF(MID(E2060,LEN(E2060)-2,1)="4","Ring",IF(MID(E2060,LEN(E2060)-2,1)="5","Anklet","")))))</x:f>
        <x:v>Earring</x:v>
      </x:c>
      <x:c r="G2060" s="240">
        <x:v>1</x:v>
      </x:c>
      <x:c r="H2060" s="495" t="s">
        <x:v>6487</x:v>
      </x:c>
    </x:row>
    <x:row r="2061" spans="3:8">
      <x:c r="C2061" s="443" t="s">
        <x:v>9324</x:v>
      </x:c>
      <x:c r="D2061" s="276" t="s">
        <x:v>6487</x:v>
      </x:c>
      <x:c r="E2061" s="280" t="s">
        <x:v>9324</x:v>
      </x:c>
      <x:c r="F2061" s="281" t="str">
        <x:f>IF(MID(E2061,LEN(E2061)-2,1)="1","Earring",IF(MID(E2061,LEN(E2061)-2,1)="2","Necklace",IF(MID(E2061,LEN(E2061)-2,1)="3","Bracelet",IF(MID(E2061,LEN(E2061)-2,1)="4","Ring",IF(MID(E2061,LEN(E2061)-2,1)="5","Anklet","")))))</x:f>
        <x:v>Earring</x:v>
      </x:c>
      <x:c r="G2061" s="281">
        <x:v>1</x:v>
      </x:c>
      <x:c r="H2061" s="495" t="s">
        <x:v>6487</x:v>
      </x:c>
    </x:row>
    <x:row r="2062" spans="3:8">
      <x:c r="C2062" s="443" t="s">
        <x:v>6122</x:v>
      </x:c>
      <x:c r="D2062" s="276" t="s">
        <x:v>6487</x:v>
      </x:c>
      <x:c r="E2062" s="280" t="s">
        <x:v>6122</x:v>
      </x:c>
      <x:c r="F2062" s="281" t="str">
        <x:f>IF(MID(E2062,LEN(E2062)-2,1)="1","Earring",IF(MID(E2062,LEN(E2062)-2,1)="2","Necklace",IF(MID(E2062,LEN(E2062)-2,1)="3","Bracelet",IF(MID(E2062,LEN(E2062)-2,1)="4","Ring",IF(MID(E2062,LEN(E2062)-2,1)="5","Anklet","")))))</x:f>
        <x:v>Bracelet</x:v>
      </x:c>
      <x:c r="G2062" s="281">
        <x:v>1</x:v>
      </x:c>
      <x:c r="H2062" s="495" t="s">
        <x:v>6487</x:v>
      </x:c>
    </x:row>
    <x:row r="2063" spans="3:8">
      <x:c r="C2063" s="443" t="s">
        <x:v>9133</x:v>
      </x:c>
      <x:c r="D2063" s="276" t="s">
        <x:v>10339</x:v>
      </x:c>
      <x:c r="E2063" s="241" t="s">
        <x:v>9133</x:v>
      </x:c>
      <x:c r="F2063" s="240" t="s">
        <x:v>4007</x:v>
      </x:c>
      <x:c r="G2063" s="240">
        <x:v>1</x:v>
      </x:c>
      <x:c r="H2063" s="495" t="s">
        <x:v>10339</x:v>
      </x:c>
    </x:row>
    <x:row r="2064" spans="3:8">
      <x:c r="C2064" s="443" t="s">
        <x:v>5804</x:v>
      </x:c>
      <x:c r="D2064" s="276" t="s">
        <x:v>10339</x:v>
      </x:c>
      <x:c r="E2064" s="280" t="s">
        <x:v>5804</x:v>
      </x:c>
      <x:c r="F2064" s="281" t="str">
        <x:f>IF(MID(E2064,LEN(E2064)-2,1)="1","Earring",IF(MID(E2064,LEN(E2064)-2,1)="2","Necklace",IF(MID(E2064,LEN(E2064)-2,1)="3","Bracelet",IF(MID(E2064,LEN(E2064)-2,1)="4","Ring",IF(MID(E2064,LEN(E2064)-2,1)="5","Anklet","")))))</x:f>
        <x:v>Bracelet</x:v>
      </x:c>
      <x:c r="G2064" s="281">
        <x:v>1</x:v>
      </x:c>
      <x:c r="H2064" s="495" t="s">
        <x:v>10339</x:v>
      </x:c>
    </x:row>
    <x:row r="2065" spans="3:8">
      <x:c r="C2065" s="443" t="s">
        <x:v>9140</x:v>
      </x:c>
      <x:c r="D2065" s="276" t="s">
        <x:v>10339</x:v>
      </x:c>
      <x:c r="E2065" s="241" t="s">
        <x:v>9140</x:v>
      </x:c>
      <x:c r="F2065" s="240" t="str">
        <x:f>IF(MID(E2065,LEN(E2065)-2,1)="1","Earring",IF(MID(E2065,LEN(E2065)-2,1)="2","Necklace",IF(MID(E2065,LEN(E2065)-2,1)="3","Bracelet",IF(MID(E2065,LEN(E2065)-2,1)="4","Ring",IF(MID(E2065,LEN(E2065)-2,1)="5","Anklet","")))))</x:f>
        <x:v>Ring</x:v>
      </x:c>
      <x:c r="G2065" s="240">
        <x:v>1</x:v>
      </x:c>
      <x:c r="H2065" s="495" t="s">
        <x:v>10339</x:v>
      </x:c>
    </x:row>
    <x:row r="2066" spans="3:8">
      <x:c r="C2066" s="443" t="s">
        <x:v>9089</x:v>
      </x:c>
      <x:c r="D2066" s="276" t="s">
        <x:v>6487</x:v>
      </x:c>
      <x:c r="E2066" s="280" t="s">
        <x:v>9089</x:v>
      </x:c>
      <x:c r="F2066" s="281" t="str">
        <x:f>IF(MID(E2066,LEN(E2066)-2,1)="1","Earring",IF(MID(E2066,LEN(E2066)-2,1)="2","Necklace",IF(MID(E2066,LEN(E2066)-2,1)="3","Bracelet",IF(MID(E2066,LEN(E2066)-2,1)="4","Ring",IF(MID(E2066,LEN(E2066)-2,1)="5","Anklet","")))))</x:f>
        <x:v>Necklace</x:v>
      </x:c>
      <x:c r="G2066" s="281">
        <x:v>1</x:v>
      </x:c>
      <x:c r="H2066" s="495" t="s">
        <x:v>6487</x:v>
      </x:c>
    </x:row>
    <x:row r="2067" spans="3:8">
      <x:c r="C2067" s="443" t="s">
        <x:v>8938</x:v>
      </x:c>
      <x:c r="D2067" s="276" t="s">
        <x:v>6487</x:v>
      </x:c>
      <x:c r="E2067" s="280" t="s">
        <x:v>8938</x:v>
      </x:c>
      <x:c r="F2067" s="281" t="str">
        <x:f>IF(MID(E2067,LEN(E2067)-2,1)="1","Earring",IF(MID(E2067,LEN(E2067)-2,1)="2","Necklace",IF(MID(E2067,LEN(E2067)-2,1)="3","Bracelet",IF(MID(E2067,LEN(E2067)-2,1)="4","Ring",IF(MID(E2067,LEN(E2067)-2,1)="5","Anklet","")))))</x:f>
        <x:v>Ring</x:v>
      </x:c>
      <x:c r="G2067" s="281">
        <x:v>1</x:v>
      </x:c>
      <x:c r="H2067" s="495" t="s">
        <x:v>6487</x:v>
      </x:c>
    </x:row>
    <x:row r="2068" spans="1:8">
      <x:c r="A2068" s="444">
        <x:v>46156</x:v>
      </x:c>
      <x:c r="B2068" s="276" t="s">
        <x:v>10335</x:v>
      </x:c>
      <x:c r="C2068" s="443" t="s">
        <x:v>2108</x:v>
      </x:c>
      <x:c r="D2068" s="276" t="s">
        <x:v>6487</x:v>
      </x:c>
      <x:c r="E2068" s="280" t="s">
        <x:v>2108</x:v>
      </x:c>
      <x:c r="F2068" s="281" t="s">
        <x:v>4007</x:v>
      </x:c>
      <x:c r="G2068" s="281">
        <x:v>1</x:v>
      </x:c>
      <x:c r="H2068" s="495" t="s">
        <x:v>6487</x:v>
      </x:c>
    </x:row>
    <x:row r="2069" spans="3:8">
      <x:c r="C2069" s="443" t="s">
        <x:v>6205</x:v>
      </x:c>
      <x:c r="D2069" s="276" t="s">
        <x:v>6487</x:v>
      </x:c>
      <x:c r="E2069" s="280" t="s">
        <x:v>6205</x:v>
      </x:c>
      <x:c r="F2069" s="281" t="str">
        <x:f>IF(MID(E2069,LEN(E2069)-2,1)="1","Earring",IF(MID(E2069,LEN(E2069)-2,1)="2","Necklace",IF(MID(E2069,LEN(E2069)-2,1)="3","Bracelet",IF(MID(E2069,LEN(E2069)-2,1)="4","Ring",IF(MID(E2069,LEN(E2069)-2,1)="5","Anklet","")))))</x:f>
        <x:v>Bracelet</x:v>
      </x:c>
      <x:c r="G2069" s="281">
        <x:v>1</x:v>
      </x:c>
      <x:c r="H2069" s="495" t="s">
        <x:v>6487</x:v>
      </x:c>
    </x:row>
    <x:row r="2070" spans="3:8">
      <x:c r="C2070" s="443" t="s">
        <x:v>9027</x:v>
      </x:c>
      <x:c r="D2070" s="276" t="s">
        <x:v>10339</x:v>
      </x:c>
      <x:c r="E2070" s="241" t="s">
        <x:v>9027</x:v>
      </x:c>
      <x:c r="F2070" s="240" t="str">
        <x:f>IF(MID(E2070,LEN(E2070)-2,1)="1","Earring",IF(MID(E2070,LEN(E2070)-2,1)="2","Necklace",IF(MID(E2070,LEN(E2070)-2,1)="3","Bracelet",IF(MID(E2070,LEN(E2070)-2,1)="4","Ring",IF(MID(E2070,LEN(E2070)-2,1)="5","Anklet","")))))</x:f>
        <x:v>Earring</x:v>
      </x:c>
      <x:c r="G2070" s="240">
        <x:v>1</x:v>
      </x:c>
      <x:c r="H2070" s="495" t="s">
        <x:v>10339</x:v>
      </x:c>
    </x:row>
    <x:row r="2071" spans="3:8">
      <x:c r="C2071" s="443" t="s">
        <x:v>12720</x:v>
      </x:c>
      <x:c r="D2071" s="276" t="s">
        <x:v>10339</x:v>
      </x:c>
      <x:c r="E2071" s="241" t="s">
        <x:v>12720</x:v>
      </x:c>
      <x:c r="F2071" s="240" t="str">
        <x:f>IF(MID(E2071,LEN(E2071)-2,1)="1","Earring",IF(MID(E2071,LEN(E2071)-2,1)="2","Necklace",IF(MID(E2071,LEN(E2071)-2,1)="3","Bracelet",IF(MID(E2071,LEN(E2071)-2,1)="4","Ring",IF(MID(E2071,LEN(E2071)-2,1)="5","Anklet","")))))</x:f>
        <x:v>Necklace</x:v>
      </x:c>
      <x:c r="G2071" s="240">
        <x:v>1</x:v>
      </x:c>
      <x:c r="H2071" s="495" t="s">
        <x:v>10339</x:v>
      </x:c>
    </x:row>
    <x:row r="2072" spans="3:8">
      <x:c r="C2072" s="443" t="s">
        <x:v>9188</x:v>
      </x:c>
      <x:c r="D2072" s="276" t="s">
        <x:v>10339</x:v>
      </x:c>
      <x:c r="E2072" s="241" t="s">
        <x:v>9188</x:v>
      </x:c>
      <x:c r="F2072" s="240" t="str">
        <x:f>IF(MID(E2072,LEN(E2072)-2,1)="1","Earring",IF(MID(E2072,LEN(E2072)-2,1)="2","Necklace",IF(MID(E2072,LEN(E2072)-2,1)="3","Bracelet",IF(MID(E2072,LEN(E2072)-2,1)="4","Ring",IF(MID(E2072,LEN(E2072)-2,1)="5","Anklet","")))))</x:f>
        <x:v>Earring</x:v>
      </x:c>
      <x:c r="G2072" s="240">
        <x:v>1</x:v>
      </x:c>
      <x:c r="H2072" s="495" t="s">
        <x:v>10339</x:v>
      </x:c>
    </x:row>
    <x:row r="2073" spans="3:8">
      <x:c r="C2073" s="443" t="s">
        <x:v>2112</x:v>
      </x:c>
      <x:c r="D2073" s="276" t="s">
        <x:v>10339</x:v>
      </x:c>
      <x:c r="E2073" s="241" t="s">
        <x:v>2112</x:v>
      </x:c>
      <x:c r="F2073" s="240" t="str">
        <x:f>IF(MID(E2073,LEN(E2073)-2,1)="1","Earring",IF(MID(E2073,LEN(E2073)-2,1)="2","Necklace",IF(MID(E2073,LEN(E2073)-2,1)="3","Bracelet",IF(MID(E2073,LEN(E2073)-2,1)="4","Ring",IF(MID(E2073,LEN(E2073)-2,1)="5","Anklet","")))))</x:f>
        <x:v>Necklace</x:v>
      </x:c>
      <x:c r="G2073" s="240">
        <x:v>1</x:v>
      </x:c>
      <x:c r="H2073" s="495" t="s">
        <x:v>10339</x:v>
      </x:c>
    </x:row>
    <x:row r="2074" spans="3:8">
      <x:c r="C2074" s="443" t="s">
        <x:v>5514</x:v>
      </x:c>
      <x:c r="D2074" s="276" t="s">
        <x:v>6487</x:v>
      </x:c>
      <x:c r="E2074" s="280" t="s">
        <x:v>5514</x:v>
      </x:c>
      <x:c r="F2074" s="281" t="str">
        <x:f>IF(MID(E2074,LEN(E2074)-2,1)="1","Earring",IF(MID(E2074,LEN(E2074)-2,1)="2","Necklace",IF(MID(E2074,LEN(E2074)-2,1)="3","Bracelet",IF(MID(E2074,LEN(E2074)-2,1)="4","Ring",IF(MID(E2074,LEN(E2074)-2,1)="5","Anklet","")))))</x:f>
        <x:v>Bracelet</x:v>
      </x:c>
      <x:c r="G2074" s="281">
        <x:v>1</x:v>
      </x:c>
      <x:c r="H2074" s="495" t="s">
        <x:v>6487</x:v>
      </x:c>
    </x:row>
    <x:row r="2075" spans="3:8">
      <x:c r="C2075" s="443" t="s">
        <x:v>1972</x:v>
      </x:c>
      <x:c r="D2075" s="276" t="s">
        <x:v>10339</x:v>
      </x:c>
      <x:c r="E2075" s="241" t="s">
        <x:v>1972</x:v>
      </x:c>
      <x:c r="F2075" s="240" t="str">
        <x:f>IF(MID(E2075,LEN(E2075)-2,1)="1","Earring",IF(MID(E2075,LEN(E2075)-2,1)="2","Necklace",IF(MID(E2075,LEN(E2075)-2,1)="3","Bracelet",IF(MID(E2075,LEN(E2075)-2,1)="4","Ring",IF(MID(E2075,LEN(E2075)-2,1)="5","Anklet","")))))</x:f>
        <x:v>Necklace</x:v>
      </x:c>
      <x:c r="G2075" s="240">
        <x:v>1</x:v>
      </x:c>
      <x:c r="H2075" s="495" t="s">
        <x:v>10339</x:v>
      </x:c>
    </x:row>
    <x:row r="2076" spans="1:8">
      <x:c r="A2076" s="444">
        <x:v>46157</x:v>
      </x:c>
      <x:c r="B2076" s="276" t="s">
        <x:v>10292</x:v>
      </x:c>
      <x:c r="C2076" s="443" t="s">
        <x:v>4438</x:v>
      </x:c>
      <x:c r="D2076" s="276" t="s">
        <x:v>10339</x:v>
      </x:c>
      <x:c r="E2076" s="241" t="s">
        <x:v>4438</x:v>
      </x:c>
      <x:c r="F2076" s="240" t="s">
        <x:v>7639</x:v>
      </x:c>
      <x:c r="G2076" s="240">
        <x:v>2</x:v>
      </x:c>
      <x:c r="H2076" s="495" t="s">
        <x:v>10339</x:v>
      </x:c>
    </x:row>
    <x:row r="2077" spans="3:8">
      <x:c r="C2077" s="443" t="s">
        <x:v>6209</x:v>
      </x:c>
      <x:c r="D2077" s="276" t="s">
        <x:v>10339</x:v>
      </x:c>
      <x:c r="E2077" s="280" t="s">
        <x:v>6209</x:v>
      </x:c>
      <x:c r="F2077" s="281" t="str">
        <x:f>IF(MID(E2077,LEN(E2077)-2,1)="1","Earring",IF(MID(E2077,LEN(E2077)-2,1)="2","Necklace",IF(MID(E2077,LEN(E2077)-2,1)="3","Bracelet",IF(MID(E2077,LEN(E2077)-2,1)="4","Ring",IF(MID(E2077,LEN(E2077)-2,1)="5","Anklet","")))))</x:f>
        <x:v>Necklace</x:v>
      </x:c>
      <x:c r="G2077" s="281">
        <x:v>1</x:v>
      </x:c>
      <x:c r="H2077" s="495" t="s">
        <x:v>10339</x:v>
      </x:c>
    </x:row>
    <x:row r="2078" spans="3:8">
      <x:c r="C2078" s="443" t="s">
        <x:v>2813</x:v>
      </x:c>
      <x:c r="D2078" s="276" t="s">
        <x:v>6487</x:v>
      </x:c>
      <x:c r="E2078" s="280" t="s">
        <x:v>2813</x:v>
      </x:c>
      <x:c r="F2078" s="281" t="str">
        <x:f>IF(MID(E2078,LEN(E2078)-2,1)="1","Earring",IF(MID(E2078,LEN(E2078)-2,1)="2","Necklace",IF(MID(E2078,LEN(E2078)-2,1)="3","Bracelet",IF(MID(E2078,LEN(E2078)-2,1)="4","Ring",IF(MID(E2078,LEN(E2078)-2,1)="5","Anklet","")))))</x:f>
        <x:v>Earring</x:v>
      </x:c>
      <x:c r="G2078" s="281">
        <x:v>1</x:v>
      </x:c>
      <x:c r="H2078" s="495" t="s">
        <x:v>6487</x:v>
      </x:c>
    </x:row>
    <x:row r="2079" spans="3:8">
      <x:c r="C2079" s="443" t="s">
        <x:v>4351</x:v>
      </x:c>
      <x:c r="D2079" s="276" t="s">
        <x:v>6487</x:v>
      </x:c>
      <x:c r="E2079" s="241" t="s">
        <x:v>4351</x:v>
      </x:c>
      <x:c r="F2079" s="240" t="str">
        <x:f>IF(MID(E2079,LEN(E2079)-2,1)="1","Earring",IF(MID(E2079,LEN(E2079)-2,1)="2","Necklace",IF(MID(E2079,LEN(E2079)-2,1)="3","Bracelet",IF(MID(E2079,LEN(E2079)-2,1)="4","Ring",IF(MID(E2079,LEN(E2079)-2,1)="5","Anklet","")))))</x:f>
        <x:v>Earring</x:v>
      </x:c>
      <x:c r="G2079" s="240">
        <x:v>1</x:v>
      </x:c>
      <x:c r="H2079" s="495" t="s">
        <x:v>6487</x:v>
      </x:c>
    </x:row>
    <x:row r="2080" spans="3:4">
      <x:c r="C2080" s="443" t="s">
        <x:v>4572</x:v>
      </x:c>
      <x:c r="D2080" s="276" t="s">
        <x:v>141</x:v>
      </x:c>
    </x:row>
    <x:row r="2081" spans="3:8">
      <x:c r="C2081" s="443" t="s">
        <x:v>12485</x:v>
      </x:c>
      <x:c r="D2081" s="276" t="s">
        <x:v>10339</x:v>
      </x:c>
      <x:c r="E2081" s="280" t="s">
        <x:v>12485</x:v>
      </x:c>
      <x:c r="F2081" s="281" t="str">
        <x:f>IF(MID(E2081,LEN(E2081)-2,1)="1","Earring",IF(MID(E2081,LEN(E2081)-2,1)="2","Necklace",IF(MID(E2081,LEN(E2081)-2,1)="3","Bracelet",IF(MID(E2081,LEN(E2081)-2,1)="4","Ring",IF(MID(E2081,LEN(E2081)-2,1)="5","Anklet","")))))</x:f>
        <x:v>Earring</x:v>
      </x:c>
      <x:c r="G2081" s="281">
        <x:v>1</x:v>
      </x:c>
      <x:c r="H2081" s="495" t="s">
        <x:v>10339</x:v>
      </x:c>
    </x:row>
    <x:row r="2082" spans="1:8">
      <x:c r="A2082" s="444">
        <x:v>46158</x:v>
      </x:c>
      <x:c r="B2082" s="276" t="s">
        <x:v>10312</x:v>
      </x:c>
      <x:c r="C2082" s="443" t="s">
        <x:v>2059</x:v>
      </x:c>
      <x:c r="D2082" s="276" t="s">
        <x:v>10339</x:v>
      </x:c>
      <x:c r="E2082" s="280" t="s">
        <x:v>2059</x:v>
      </x:c>
      <x:c r="F2082" s="281" t="str">
        <x:f>IF(MID(E2082,LEN(E2082)-2,1)="1","Earring",IF(MID(E2082,LEN(E2082)-2,1)="2","Necklace",IF(MID(E2082,LEN(E2082)-2,1)="3","Bracelet",IF(MID(E2082,LEN(E2082)-2,1)="4","Ring",IF(MID(E2082,LEN(E2082)-2,1)="5","Anklet","")))))</x:f>
        <x:v>Necklace</x:v>
      </x:c>
      <x:c r="G2082" s="281">
        <x:v>1</x:v>
      </x:c>
      <x:c r="H2082" s="495" t="s">
        <x:v>10339</x:v>
      </x:c>
    </x:row>
    <x:row r="2083" spans="3:8">
      <x:c r="C2083" s="443" t="s">
        <x:v>4383</x:v>
      </x:c>
      <x:c r="D2083" s="276" t="s">
        <x:v>6487</x:v>
      </x:c>
      <x:c r="E2083" s="280" t="s">
        <x:v>4383</x:v>
      </x:c>
      <x:c r="F2083" s="281" t="str">
        <x:f>IF(MID(E2083,LEN(E2083)-2,1)="1","Earring",IF(MID(E2083,LEN(E2083)-2,1)="2","Necklace",IF(MID(E2083,LEN(E2083)-2,1)="3","Bracelet",IF(MID(E2083,LEN(E2083)-2,1)="4","Ring",IF(MID(E2083,LEN(E2083)-2,1)="5","Anklet","")))))</x:f>
        <x:v>Bracelet</x:v>
      </x:c>
      <x:c r="G2083" s="281">
        <x:v>1</x:v>
      </x:c>
      <x:c r="H2083" s="495" t="s">
        <x:v>6487</x:v>
      </x:c>
    </x:row>
    <x:row r="2084" spans="3:8">
      <x:c r="C2084" s="443" t="s">
        <x:v>7643</x:v>
      </x:c>
      <x:c r="D2084" s="276" t="s">
        <x:v>10339</x:v>
      </x:c>
      <x:c r="E2084" s="280" t="s">
        <x:v>7643</x:v>
      </x:c>
      <x:c r="F2084" s="281" t="str">
        <x:f>IF(MID(E2084,LEN(E2084)-2,1)="1","Earring",IF(MID(E2084,LEN(E2084)-2,1)="2","Necklace",IF(MID(E2084,LEN(E2084)-2,1)="3","Bracelet",IF(MID(E2084,LEN(E2084)-2,1)="4","Ring",IF(MID(E2084,LEN(E2084)-2,1)="5","Anklet","")))))</x:f>
        <x:v>Necklace</x:v>
      </x:c>
      <x:c r="G2084" s="281">
        <x:v>1</x:v>
      </x:c>
      <x:c r="H2084" s="495" t="s">
        <x:v>10339</x:v>
      </x:c>
    </x:row>
    <x:row r="2085" spans="3:8">
      <x:c r="C2085" s="443" t="s">
        <x:v>8482</x:v>
      </x:c>
      <x:c r="D2085" s="276" t="s">
        <x:v>10339</x:v>
      </x:c>
      <x:c r="E2085" s="241" t="s">
        <x:v>8482</x:v>
      </x:c>
      <x:c r="F2085" s="240" t="str">
        <x:f>IF(MID(E2085,LEN(E2085)-2,1)="1","Earring",IF(MID(E2085,LEN(E2085)-2,1)="2","Necklace",IF(MID(E2085,LEN(E2085)-2,1)="3","Bracelet",IF(MID(E2085,LEN(E2085)-2,1)="4","Ring",IF(MID(E2085,LEN(E2085)-2,1)="5","Anklet","")))))</x:f>
        <x:v>Ring</x:v>
      </x:c>
      <x:c r="G2085" s="240">
        <x:v>1</x:v>
      </x:c>
      <x:c r="H2085" s="495" t="s">
        <x:v>10339</x:v>
      </x:c>
    </x:row>
    <x:row r="2086" spans="1:8">
      <x:c r="A2086" s="444">
        <x:v>46159</x:v>
      </x:c>
      <x:c r="B2086" s="276" t="s">
        <x:v>10367</x:v>
      </x:c>
      <x:c r="C2086" s="443" t="s">
        <x:v>6221</x:v>
      </x:c>
      <x:c r="D2086" s="276" t="s">
        <x:v>6487</x:v>
      </x:c>
      <x:c r="E2086" s="241" t="s">
        <x:v>6221</x:v>
      </x:c>
      <x:c r="F2086" s="240" t="str">
        <x:f>IF(MID(E2086,LEN(E2086)-2,1)="1","Earring",IF(MID(E2086,LEN(E2086)-2,1)="2","Necklace",IF(MID(E2086,LEN(E2086)-2,1)="3","Bracelet",IF(MID(E2086,LEN(E2086)-2,1)="4","Ring",IF(MID(E2086,LEN(E2086)-2,1)="5","Anklet","")))))</x:f>
        <x:v>Bracelet</x:v>
      </x:c>
      <x:c r="G2086" s="240">
        <x:v>1</x:v>
      </x:c>
      <x:c r="H2086" s="495" t="s">
        <x:v>6487</x:v>
      </x:c>
    </x:row>
    <x:row r="2087" spans="3:8">
      <x:c r="C2087" s="443" t="s">
        <x:v>8496</x:v>
      </x:c>
      <x:c r="D2087" s="276" t="s">
        <x:v>6487</x:v>
      </x:c>
      <x:c r="E2087" s="241" t="s">
        <x:v>8496</x:v>
      </x:c>
      <x:c r="F2087" s="240" t="s">
        <x:v>7639</x:v>
      </x:c>
      <x:c r="G2087" s="240">
        <x:v>1</x:v>
      </x:c>
      <x:c r="H2087" s="495" t="s">
        <x:v>6487</x:v>
      </x:c>
    </x:row>
    <x:row r="2088" spans="3:8">
      <x:c r="C2088" s="443" t="s">
        <x:v>11294</x:v>
      </x:c>
      <x:c r="D2088" s="276" t="s">
        <x:v>6487</x:v>
      </x:c>
      <x:c r="E2088" s="241" t="s">
        <x:v>11294</x:v>
      </x:c>
      <x:c r="F2088" s="240" t="s">
        <x:v>4007</x:v>
      </x:c>
      <x:c r="G2088" s="240">
        <x:v>1</x:v>
      </x:c>
      <x:c r="H2088" s="495" t="s">
        <x:v>6487</x:v>
      </x:c>
    </x:row>
    <x:row r="2089" spans="3:8">
      <x:c r="C2089" s="443" t="s">
        <x:v>4389</x:v>
      </x:c>
      <x:c r="D2089" s="276" t="s">
        <x:v>10339</x:v>
      </x:c>
      <x:c r="E2089" s="280" t="s">
        <x:v>4389</x:v>
      </x:c>
      <x:c r="F2089" s="281" t="s">
        <x:v>4007</x:v>
      </x:c>
      <x:c r="G2089" s="281">
        <x:v>1</x:v>
      </x:c>
      <x:c r="H2089" s="495" t="s">
        <x:v>10339</x:v>
      </x:c>
    </x:row>
    <x:row r="2090" spans="3:8">
      <x:c r="C2090" s="443" t="s">
        <x:v>1943</x:v>
      </x:c>
      <x:c r="D2090" s="276" t="s">
        <x:v>6487</x:v>
      </x:c>
      <x:c r="E2090" s="241" t="s">
        <x:v>1943</x:v>
      </x:c>
      <x:c r="F2090" s="240" t="s">
        <x:v>4007</x:v>
      </x:c>
      <x:c r="G2090" s="240">
        <x:v>1</x:v>
      </x:c>
      <x:c r="H2090" s="495" t="s">
        <x:v>6487</x:v>
      </x:c>
    </x:row>
    <x:row r="2091" spans="3:8">
      <x:c r="C2091" s="443" t="s">
        <x:v>8436</x:v>
      </x:c>
      <x:c r="D2091" s="276" t="s">
        <x:v>6487</x:v>
      </x:c>
      <x:c r="E2091" s="280" t="s">
        <x:v>8436</x:v>
      </x:c>
      <x:c r="F2091" s="281" t="str">
        <x:f>IF(MID(E2091,LEN(E2091)-2,1)="1","Earring",IF(MID(E2091,LEN(E2091)-2,1)="2","Necklace",IF(MID(E2091,LEN(E2091)-2,1)="3","Bracelet",IF(MID(E2091,LEN(E2091)-2,1)="4","Ring",IF(MID(E2091,LEN(E2091)-2,1)="5","Anklet","")))))</x:f>
        <x:v>Ring</x:v>
      </x:c>
      <x:c r="G2091" s="281">
        <x:v>1</x:v>
      </x:c>
      <x:c r="H2091" s="495" t="s">
        <x:v>6487</x:v>
      </x:c>
    </x:row>
    <x:row r="2092" spans="3:8">
      <x:c r="C2092" s="443" t="s">
        <x:v>4568</x:v>
      </x:c>
      <x:c r="D2092" s="276" t="s">
        <x:v>6487</x:v>
      </x:c>
      <x:c r="E2092" s="280" t="s">
        <x:v>4568</x:v>
      </x:c>
      <x:c r="F2092" s="281" t="str">
        <x:f>IF(MID(E2092,LEN(E2092)-2,1)="1","Earring",IF(MID(E2092,LEN(E2092)-2,1)="2","Necklace",IF(MID(E2092,LEN(E2092)-2,1)="3","Bracelet",IF(MID(E2092,LEN(E2092)-2,1)="4","Ring",IF(MID(E2092,LEN(E2092)-2,1)="5","Anklet","")))))</x:f>
        <x:v>Bracelet</x:v>
      </x:c>
      <x:c r="G2092" s="281">
        <x:v>1</x:v>
      </x:c>
      <x:c r="H2092" s="495" t="s">
        <x:v>6487</x:v>
      </x:c>
    </x:row>
    <x:row r="2093" spans="3:8">
      <x:c r="C2093" s="443" t="s">
        <x:v>6024</x:v>
      </x:c>
      <x:c r="D2093" s="276" t="s">
        <x:v>10339</x:v>
      </x:c>
      <x:c r="E2093" s="241" t="s">
        <x:v>6024</x:v>
      </x:c>
      <x:c r="F2093" s="240" t="str">
        <x:f>IF(MID(E2093,LEN(E2093)-2,1)="1","Earring",IF(MID(E2093,LEN(E2093)-2,1)="2","Necklace",IF(MID(E2093,LEN(E2093)-2,1)="3","Bracelet",IF(MID(E2093,LEN(E2093)-2,1)="4","Ring",IF(MID(E2093,LEN(E2093)-2,1)="5","Anklet","")))))</x:f>
        <x:v>Bracelet</x:v>
      </x:c>
      <x:c r="G2093" s="240">
        <x:v>1</x:v>
      </x:c>
      <x:c r="H2093" s="495" t="s">
        <x:v>10339</x:v>
      </x:c>
    </x:row>
    <x:row r="2094" spans="3:8">
      <x:c r="C2094" s="443" t="s">
        <x:v>4528</x:v>
      </x:c>
      <x:c r="D2094" s="276" t="s">
        <x:v>10339</x:v>
      </x:c>
      <x:c r="E2094" s="280" t="s">
        <x:v>4528</x:v>
      </x:c>
      <x:c r="F2094" s="281" t="str">
        <x:f>IF(MID(E2094,LEN(E2094)-2,1)="1","Earring",IF(MID(E2094,LEN(E2094)-2,1)="2","Necklace",IF(MID(E2094,LEN(E2094)-2,1)="3","Bracelet",IF(MID(E2094,LEN(E2094)-2,1)="4","Ring",IF(MID(E2094,LEN(E2094)-2,1)="5","Anklet","")))))</x:f>
        <x:v>Necklace</x:v>
      </x:c>
      <x:c r="G2094" s="281">
        <x:v>1</x:v>
      </x:c>
      <x:c r="H2094" s="495" t="s">
        <x:v>10339</x:v>
      </x:c>
    </x:row>
    <x:row r="2095" spans="3:8">
      <x:c r="C2095" s="443" t="s">
        <x:v>8033</x:v>
      </x:c>
      <x:c r="D2095" s="276" t="s">
        <x:v>10339</x:v>
      </x:c>
      <x:c r="E2095" s="280" t="s">
        <x:v>8033</x:v>
      </x:c>
      <x:c r="F2095" s="281" t="str">
        <x:f>IF(MID(E2095,LEN(E2095)-2,1)="1","Earring",IF(MID(E2095,LEN(E2095)-2,1)="2","Necklace",IF(MID(E2095,LEN(E2095)-2,1)="3","Bracelet",IF(MID(E2095,LEN(E2095)-2,1)="4","Ring",IF(MID(E2095,LEN(E2095)-2,1)="5","Anklet","")))))</x:f>
        <x:v>Necklace</x:v>
      </x:c>
      <x:c r="G2095" s="281">
        <x:v>1</x:v>
      </x:c>
      <x:c r="H2095" s="495" t="s">
        <x:v>10339</x:v>
      </x:c>
    </x:row>
    <x:row r="2096" spans="5:9">
      <x:c r="E2096" s="241" t="s">
        <x:v>6122</x:v>
      </x:c>
      <x:c r="F2096" s="240" t="str">
        <x:f>IF(MID(E2096,LEN(E2096)-2,1)="1","Earring",IF(MID(E2096,LEN(E2096)-2,1)="2","Necklace",IF(MID(E2096,LEN(E2096)-2,1)="3","Bracelet",IF(MID(E2096,LEN(E2096)-2,1)="4","Ring",IF(MID(E2096,LEN(E2096)-2,1)="5","Anklet","")))))</x:f>
        <x:v>Bracelet</x:v>
      </x:c>
      <x:c r="G2096" s="240">
        <x:v>1</x:v>
      </x:c>
      <x:c r="H2096" s="495" t="s">
        <x:v>10339</x:v>
      </x:c>
      <x:c r="I2096" s="208" t="s">
        <x:v>11809</x:v>
      </x:c>
    </x:row>
    <x:row r="2097" spans="1:8">
      <x:c r="A2097" s="444">
        <x:v>46160</x:v>
      </x:c>
      <x:c r="B2097" s="276" t="s">
        <x:v>10315</x:v>
      </x:c>
      <x:c r="C2097" s="443" t="s">
        <x:v>11476</x:v>
      </x:c>
      <x:c r="D2097" s="276" t="s">
        <x:v>6487</x:v>
      </x:c>
      <x:c r="E2097" s="241" t="s">
        <x:v>11476</x:v>
      </x:c>
      <x:c r="F2097" s="240" t="str">
        <x:f>IF(MID(E2097,LEN(E2097)-2,1)="1","Earring",IF(MID(E2097,LEN(E2097)-2,1)="2","Necklace",IF(MID(E2097,LEN(E2097)-2,1)="3","Bracelet",IF(MID(E2097,LEN(E2097)-2,1)="4","Ring",IF(MID(E2097,LEN(E2097)-2,1)="5","Anklet","")))))</x:f>
        <x:v>Ring</x:v>
      </x:c>
      <x:c r="G2097" s="240">
        <x:v>1</x:v>
      </x:c>
      <x:c r="H2097" s="495" t="s">
        <x:v>6487</x:v>
      </x:c>
    </x:row>
    <x:row r="2098" spans="3:8">
      <x:c r="C2098" s="443" t="s">
        <x:v>6138</x:v>
      </x:c>
      <x:c r="D2098" s="276" t="s">
        <x:v>10339</x:v>
      </x:c>
      <x:c r="E2098" s="241" t="s">
        <x:v>6138</x:v>
      </x:c>
      <x:c r="F2098" s="240" t="str">
        <x:f>IF(MID(E2098,LEN(E2098)-2,1)="1","Earring",IF(MID(E2098,LEN(E2098)-2,1)="2","Necklace",IF(MID(E2098,LEN(E2098)-2,1)="3","Bracelet",IF(MID(E2098,LEN(E2098)-2,1)="4","Ring",IF(MID(E2098,LEN(E2098)-2,1)="5","Anklet","")))))</x:f>
        <x:v>Earring</x:v>
      </x:c>
      <x:c r="G2098" s="240">
        <x:v>1</x:v>
      </x:c>
      <x:c r="H2098" s="495" t="s">
        <x:v>10339</x:v>
      </x:c>
    </x:row>
    <x:row r="2099" spans="3:8">
      <x:c r="C2099" s="443" t="s">
        <x:v>4568</x:v>
      </x:c>
      <x:c r="D2099" s="276" t="s">
        <x:v>10339</x:v>
      </x:c>
      <x:c r="E2099" s="241" t="s">
        <x:v>4568</x:v>
      </x:c>
      <x:c r="F2099" s="240" t="str">
        <x:f>IF(MID(E2099,LEN(E2099)-2,1)="1","Earring",IF(MID(E2099,LEN(E2099)-2,1)="2","Necklace",IF(MID(E2099,LEN(E2099)-2,1)="3","Bracelet",IF(MID(E2099,LEN(E2099)-2,1)="4","Ring",IF(MID(E2099,LEN(E2099)-2,1)="5","Anklet","")))))</x:f>
        <x:v>Bracelet</x:v>
      </x:c>
      <x:c r="G2099" s="240">
        <x:v>1</x:v>
      </x:c>
      <x:c r="H2099" s="495" t="s">
        <x:v>10339</x:v>
      </x:c>
    </x:row>
    <x:row r="2100" spans="3:8">
      <x:c r="C2100" s="443" t="s">
        <x:v>6100</x:v>
      </x:c>
      <x:c r="D2100" s="276" t="s">
        <x:v>10339</x:v>
      </x:c>
      <x:c r="E2100" s="241" t="s">
        <x:v>6100</x:v>
      </x:c>
      <x:c r="F2100" s="240" t="str">
        <x:f>IF(MID(E2100,LEN(E2100)-2,1)="1","Earring",IF(MID(E2100,LEN(E2100)-2,1)="2","Necklace",IF(MID(E2100,LEN(E2100)-2,1)="3","Bracelet",IF(MID(E2100,LEN(E2100)-2,1)="4","Ring",IF(MID(E2100,LEN(E2100)-2,1)="5","Anklet","")))))</x:f>
        <x:v>Earring</x:v>
      </x:c>
      <x:c r="G2100" s="240">
        <x:v>1</x:v>
      </x:c>
      <x:c r="H2100" s="495" t="s">
        <x:v>10339</x:v>
      </x:c>
    </x:row>
    <x:row r="2101" spans="3:8">
      <x:c r="C2101" s="443" t="s">
        <x:v>1965</x:v>
      </x:c>
      <x:c r="D2101" s="276" t="s">
        <x:v>6487</x:v>
      </x:c>
      <x:c r="E2101" s="241" t="s">
        <x:v>1965</x:v>
      </x:c>
      <x:c r="F2101" s="240" t="str">
        <x:f>IF(MID(E2101,LEN(E2101)-2,1)="1","Earring",IF(MID(E2101,LEN(E2101)-2,1)="2","Necklace",IF(MID(E2101,LEN(E2101)-2,1)="3","Bracelet",IF(MID(E2101,LEN(E2101)-2,1)="4","Ring",IF(MID(E2101,LEN(E2101)-2,1)="5","Anklet","")))))</x:f>
        <x:v>Necklace</x:v>
      </x:c>
      <x:c r="G2101" s="240">
        <x:v>1</x:v>
      </x:c>
      <x:c r="H2101" s="495" t="s">
        <x:v>6487</x:v>
      </x:c>
    </x:row>
    <x:row r="2102" spans="1:8">
      <x:c r="A2102" s="444">
        <x:v>46161</x:v>
      </x:c>
      <x:c r="B2102" s="276" t="s">
        <x:v>10377</x:v>
      </x:c>
      <x:c r="C2102" s="443" t="s">
        <x:v>11180</x:v>
      </x:c>
      <x:c r="D2102" s="276" t="s">
        <x:v>10339</x:v>
      </x:c>
      <x:c r="E2102" s="241" t="s">
        <x:v>11180</x:v>
      </x:c>
      <x:c r="F2102" s="240" t="str">
        <x:f>IF(MID(E2102,LEN(E2102)-2,1)="1","Earring",IF(MID(E2102,LEN(E2102)-2,1)="2","Necklace",IF(MID(E2102,LEN(E2102)-2,1)="3","Bracelet",IF(MID(E2102,LEN(E2102)-2,1)="4","Ring",IF(MID(E2102,LEN(E2102)-2,1)="5","Anklet","")))))</x:f>
        <x:v>Earring</x:v>
      </x:c>
      <x:c r="G2102" s="240">
        <x:v>1</x:v>
      </x:c>
      <x:c r="H2102" s="495" t="s">
        <x:v>10339</x:v>
      </x:c>
    </x:row>
    <x:row r="2103" spans="3:8">
      <x:c r="C2103" s="443" t="s">
        <x:v>8941</x:v>
      </x:c>
      <x:c r="D2103" s="276" t="s">
        <x:v>6487</x:v>
      </x:c>
      <x:c r="E2103" s="241" t="s">
        <x:v>8941</x:v>
      </x:c>
      <x:c r="F2103" s="240" t="str">
        <x:f>IF(MID(E2103,LEN(E2103)-2,1)="1","Earring",IF(MID(E2103,LEN(E2103)-2,1)="2","Necklace",IF(MID(E2103,LEN(E2103)-2,1)="3","Bracelet",IF(MID(E2103,LEN(E2103)-2,1)="4","Ring",IF(MID(E2103,LEN(E2103)-2,1)="5","Anklet","")))))</x:f>
        <x:v>Necklace</x:v>
      </x:c>
      <x:c r="G2103" s="240">
        <x:v>1</x:v>
      </x:c>
      <x:c r="H2103" s="495" t="s">
        <x:v>6487</x:v>
      </x:c>
    </x:row>
    <x:row r="2104" spans="1:8">
      <x:c r="A2104" s="444">
        <x:v>46162</x:v>
      </x:c>
      <x:c r="B2104" s="276" t="s">
        <x:v>10352</x:v>
      </x:c>
      <x:c r="C2104" s="443" t="s">
        <x:v>9078</x:v>
      </x:c>
      <x:c r="D2104" s="276" t="s">
        <x:v>6487</x:v>
      </x:c>
      <x:c r="E2104" s="241" t="s">
        <x:v>9078</x:v>
      </x:c>
      <x:c r="F2104" s="240" t="str">
        <x:f>IF(MID(E2104,LEN(E2104)-2,1)="1","Earring",IF(MID(E2104,LEN(E2104)-2,1)="2","Necklace",IF(MID(E2104,LEN(E2104)-2,1)="3","Bracelet",IF(MID(E2104,LEN(E2104)-2,1)="4","Ring",IF(MID(E2104,LEN(E2104)-2,1)="5","Anklet","")))))</x:f>
        <x:v>Necklace</x:v>
      </x:c>
      <x:c r="G2104" s="240">
        <x:v>1</x:v>
      </x:c>
      <x:c r="H2104" s="495" t="s">
        <x:v>6487</x:v>
      </x:c>
    </x:row>
    <x:row r="2105" spans="3:8">
      <x:c r="C2105" s="443" t="s">
        <x:v>11303</x:v>
      </x:c>
      <x:c r="D2105" s="276" t="s">
        <x:v>10339</x:v>
      </x:c>
      <x:c r="E2105" s="280" t="s">
        <x:v>11303</x:v>
      </x:c>
      <x:c r="F2105" s="281" t="str">
        <x:f>IF(MID(E2105,LEN(E2105)-2,1)="1","Earring",IF(MID(E2105,LEN(E2105)-2,1)="2","Necklace",IF(MID(E2105,LEN(E2105)-2,1)="3","Bracelet",IF(MID(E2105,LEN(E2105)-2,1)="4","Ring",IF(MID(E2105,LEN(E2105)-2,1)="5","Anklet","")))))</x:f>
        <x:v>Bracelet</x:v>
      </x:c>
      <x:c r="G2105" s="281">
        <x:v>1</x:v>
      </x:c>
      <x:c r="H2105" s="495" t="s">
        <x:v>10339</x:v>
      </x:c>
    </x:row>
    <x:row r="2106" spans="3:8">
      <x:c r="C2106" s="443" t="s">
        <x:v>7740</x:v>
      </x:c>
      <x:c r="D2106" s="276" t="s">
        <x:v>6487</x:v>
      </x:c>
      <x:c r="E2106" s="241" t="s">
        <x:v>7740</x:v>
      </x:c>
      <x:c r="F2106" s="240" t="str">
        <x:f>IF(MID(E2106,LEN(E2106)-2,1)="1","Earring",IF(MID(E2106,LEN(E2106)-2,1)="2","Necklace",IF(MID(E2106,LEN(E2106)-2,1)="3","Bracelet",IF(MID(E2106,LEN(E2106)-2,1)="4","Ring",IF(MID(E2106,LEN(E2106)-2,1)="5","Anklet","")))))</x:f>
        <x:v>Necklace</x:v>
      </x:c>
      <x:c r="G2106" s="240">
        <x:v>1</x:v>
      </x:c>
      <x:c r="H2106" s="495" t="s">
        <x:v>6487</x:v>
      </x:c>
    </x:row>
    <x:row r="2107" spans="1:8">
      <x:c r="A2107" s="444">
        <x:v>46163</x:v>
      </x:c>
      <x:c r="B2107" s="276" t="s">
        <x:v>10335</x:v>
      </x:c>
      <x:c r="C2107" s="443" t="s">
        <x:v>4409</x:v>
      </x:c>
      <x:c r="D2107" s="276" t="s">
        <x:v>6487</x:v>
      </x:c>
      <x:c r="E2107" s="241" t="s">
        <x:v>4409</x:v>
      </x:c>
      <x:c r="F2107" s="240" t="str">
        <x:f>IF(MID(E2107,LEN(E2107)-2,1)="1","Earring",IF(MID(E2107,LEN(E2107)-2,1)="2","Necklace",IF(MID(E2107,LEN(E2107)-2,1)="3","Bracelet",IF(MID(E2107,LEN(E2107)-2,1)="4","Ring",IF(MID(E2107,LEN(E2107)-2,1)="5","Anklet","")))))</x:f>
        <x:v>Earring</x:v>
      </x:c>
      <x:c r="G2107" s="240">
        <x:v>1</x:v>
      </x:c>
      <x:c r="H2107" s="495" t="s">
        <x:v>6487</x:v>
      </x:c>
    </x:row>
    <x:row r="2108" spans="3:8">
      <x:c r="C2108" s="443" t="s">
        <x:v>12649</x:v>
      </x:c>
      <x:c r="D2108" s="276" t="s">
        <x:v>10339</x:v>
      </x:c>
      <x:c r="E2108" s="280" t="s">
        <x:v>12649</x:v>
      </x:c>
      <x:c r="F2108" s="281" t="str">
        <x:f>IF(MID(E2108,LEN(E2108)-2,1)="1","Earring",IF(MID(E2108,LEN(E2108)-2,1)="2","Necklace",IF(MID(E2108,LEN(E2108)-2,1)="3","Bracelet",IF(MID(E2108,LEN(E2108)-2,1)="4","Ring",IF(MID(E2108,LEN(E2108)-2,1)="5","Anklet","")))))</x:f>
        <x:v>Earring</x:v>
      </x:c>
      <x:c r="G2108" s="281">
        <x:v>1</x:v>
      </x:c>
      <x:c r="H2108" s="495" t="s">
        <x:v>10339</x:v>
      </x:c>
    </x:row>
    <x:row r="2109" spans="3:8">
      <x:c r="C2109" s="443" t="s">
        <x:v>9083</x:v>
      </x:c>
      <x:c r="D2109" s="276" t="s">
        <x:v>6487</x:v>
      </x:c>
      <x:c r="E2109" s="241" t="s">
        <x:v>9083</x:v>
      </x:c>
      <x:c r="F2109" s="240" t="str">
        <x:f>IF(MID(E2109,LEN(E2109)-2,1)="1","Earring",IF(MID(E2109,LEN(E2109)-2,1)="2","Necklace",IF(MID(E2109,LEN(E2109)-2,1)="3","Bracelet",IF(MID(E2109,LEN(E2109)-2,1)="4","Ring",IF(MID(E2109,LEN(E2109)-2,1)="5","Anklet","")))))</x:f>
        <x:v>Earring</x:v>
      </x:c>
      <x:c r="G2109" s="240">
        <x:v>1</x:v>
      </x:c>
      <x:c r="H2109" s="495" t="s">
        <x:v>6487</x:v>
      </x:c>
    </x:row>
    <x:row r="2110" spans="3:8">
      <x:c r="C2110" s="443" t="s">
        <x:v>8407</x:v>
      </x:c>
      <x:c r="D2110" s="276" t="s">
        <x:v>10339</x:v>
      </x:c>
      <x:c r="E2110" s="241" t="s">
        <x:v>8407</x:v>
      </x:c>
      <x:c r="F2110" s="240" t="str">
        <x:f>IF(MID(E2110,LEN(E2110)-2,1)="1","Earring",IF(MID(E2110,LEN(E2110)-2,1)="2","Necklace",IF(MID(E2110,LEN(E2110)-2,1)="3","Bracelet",IF(MID(E2110,LEN(E2110)-2,1)="4","Ring",IF(MID(E2110,LEN(E2110)-2,1)="5","Anklet","")))))</x:f>
        <x:v>Earring</x:v>
      </x:c>
      <x:c r="G2110" s="240">
        <x:v>1</x:v>
      </x:c>
      <x:c r="H2110" s="495" t="s">
        <x:v>10339</x:v>
      </x:c>
    </x:row>
    <x:row r="2111" spans="3:8">
      <x:c r="C2111" s="443" t="s">
        <x:v>2608</x:v>
      </x:c>
      <x:c r="D2111" s="276" t="s">
        <x:v>6487</x:v>
      </x:c>
      <x:c r="E2111" s="280" t="s">
        <x:v>2608</x:v>
      </x:c>
      <x:c r="F2111" s="281" t="s">
        <x:v>4007</x:v>
      </x:c>
      <x:c r="G2111" s="281">
        <x:v>1</x:v>
      </x:c>
      <x:c r="H2111" s="495" t="s">
        <x:v>6487</x:v>
      </x:c>
    </x:row>
    <x:row r="2112" spans="3:8">
      <x:c r="C2112" s="443" t="s">
        <x:v>4563</x:v>
      </x:c>
      <x:c r="D2112" s="276" t="s">
        <x:v>6487</x:v>
      </x:c>
      <x:c r="E2112" s="280" t="s">
        <x:v>4563</x:v>
      </x:c>
      <x:c r="F2112" s="281" t="s">
        <x:v>4007</x:v>
      </x:c>
      <x:c r="G2112" s="281">
        <x:v>1</x:v>
      </x:c>
      <x:c r="H2112" s="495" t="s">
        <x:v>6487</x:v>
      </x:c>
    </x:row>
    <x:row r="2113" spans="3:8">
      <x:c r="C2113" s="443" t="s">
        <x:v>2342</x:v>
      </x:c>
      <x:c r="D2113" s="276" t="s">
        <x:v>6487</x:v>
      </x:c>
      <x:c r="E2113" s="280" t="s">
        <x:v>2342</x:v>
      </x:c>
      <x:c r="F2113" s="281" t="s">
        <x:v>4007</x:v>
      </x:c>
      <x:c r="G2113" s="281">
        <x:v>1</x:v>
      </x:c>
      <x:c r="H2113" s="495" t="s">
        <x:v>6487</x:v>
      </x:c>
    </x:row>
    <x:row r="2114" spans="3:8">
      <x:c r="C2114" s="443" t="s">
        <x:v>2118</x:v>
      </x:c>
      <x:c r="D2114" s="276" t="s">
        <x:v>6487</x:v>
      </x:c>
      <x:c r="E2114" s="241" t="s">
        <x:v>2118</x:v>
      </x:c>
      <x:c r="F2114" s="240" t="s">
        <x:v>4007</x:v>
      </x:c>
      <x:c r="G2114" s="240">
        <x:v>1</x:v>
      </x:c>
      <x:c r="H2114" s="495" t="s">
        <x:v>6487</x:v>
      </x:c>
    </x:row>
    <x:row r="2115" spans="3:8">
      <x:c r="C2115" s="443" t="s">
        <x:v>8546</x:v>
      </x:c>
      <x:c r="D2115" s="276" t="s">
        <x:v>10339</x:v>
      </x:c>
      <x:c r="E2115" s="241" t="s">
        <x:v>8546</x:v>
      </x:c>
      <x:c r="F2115" s="240" t="str">
        <x:f>IF(MID(E2115,LEN(E2115)-2,1)="1","Earring",IF(MID(E2115,LEN(E2115)-2,1)="2","Necklace",IF(MID(E2115,LEN(E2115)-2,1)="3","Bracelet",IF(MID(E2115,LEN(E2115)-2,1)="4","Ring",IF(MID(E2115,LEN(E2115)-2,1)="5","Anklet","")))))</x:f>
        <x:v>Earring</x:v>
      </x:c>
      <x:c r="G2115" s="240">
        <x:v>1</x:v>
      </x:c>
      <x:c r="H2115" s="495" t="s">
        <x:v>10339</x:v>
      </x:c>
    </x:row>
    <x:row r="2116" spans="1:9" s="24" customFormat="1">
      <x:c r="A2116" s="276"/>
      <x:c r="B2116" s="276"/>
      <x:c r="C2116" s="443"/>
      <x:c r="D2116" s="276"/>
      <x:c r="E2116" s="241" t="s">
        <x:v>4599</x:v>
      </x:c>
      <x:c r="F2116" s="240" t="str">
        <x:f>IF(MID(E2116,LEN(E2116)-2,1)="1","Earring",IF(MID(E2116,LEN(E2116)-2,1)="2","Necklace",IF(MID(E2116,LEN(E2116)-2,1)="3","Bracelet",IF(MID(E2116,LEN(E2116)-2,1)="4","Ring",IF(MID(E2116,LEN(E2116)-2,1)="5","Anklet","")))))</x:f>
        <x:v>Earring</x:v>
      </x:c>
      <x:c r="G2116" s="240">
        <x:v>1</x:v>
      </x:c>
      <x:c r="H2116" s="495" t="s">
        <x:v>6487</x:v>
      </x:c>
      <x:c r="I2116" s="24" t="s">
        <x:v>2659</x:v>
      </x:c>
    </x:row>
    <x:row r="2117" spans="1:8">
      <x:c r="A2117" s="444">
        <x:v>46164</x:v>
      </x:c>
      <x:c r="B2117" s="276" t="s">
        <x:v>10292</x:v>
      </x:c>
      <x:c r="C2117" s="443" t="s">
        <x:v>8344</x:v>
      </x:c>
      <x:c r="D2117" s="276" t="s">
        <x:v>6487</x:v>
      </x:c>
      <x:c r="E2117" s="241" t="s">
        <x:v>8344</x:v>
      </x:c>
      <x:c r="F2117" s="240" t="s">
        <x:v>4007</x:v>
      </x:c>
      <x:c r="G2117" s="240">
        <x:v>1</x:v>
      </x:c>
      <x:c r="H2117" s="495" t="s">
        <x:v>6487</x:v>
      </x:c>
    </x:row>
    <x:row r="2118" spans="3:8">
      <x:c r="C2118" s="443" t="s">
        <x:v>11287</x:v>
      </x:c>
      <x:c r="D2118" s="276" t="s">
        <x:v>10339</x:v>
      </x:c>
      <x:c r="E2118" s="280" t="s">
        <x:v>11287</x:v>
      </x:c>
      <x:c r="F2118" s="281" t="s">
        <x:v>7479</x:v>
      </x:c>
      <x:c r="G2118" s="281">
        <x:v>1</x:v>
      </x:c>
      <x:c r="H2118" s="495" t="s">
        <x:v>10339</x:v>
      </x:c>
    </x:row>
    <x:row r="2119" spans="3:8">
      <x:c r="C2119" s="443" t="s">
        <x:v>5570</x:v>
      </x:c>
      <x:c r="D2119" s="276" t="s">
        <x:v>10339</x:v>
      </x:c>
      <x:c r="E2119" s="280" t="s">
        <x:v>5570</x:v>
      </x:c>
      <x:c r="F2119" s="281" t="s">
        <x:v>4007</x:v>
      </x:c>
      <x:c r="G2119" s="281">
        <x:v>1</x:v>
      </x:c>
      <x:c r="H2119" s="495" t="s">
        <x:v>10339</x:v>
      </x:c>
    </x:row>
    <x:row r="2120" spans="3:8">
      <x:c r="C2120" s="443" t="s">
        <x:v>8490</x:v>
      </x:c>
      <x:c r="D2120" s="276" t="s">
        <x:v>10339</x:v>
      </x:c>
      <x:c r="E2120" s="280" t="s">
        <x:v>8490</x:v>
      </x:c>
      <x:c r="F2120" s="281" t="str">
        <x:f>IF(MID(E2120,LEN(E2120)-2,1)="1","Earring",IF(MID(E2120,LEN(E2120)-2,1)="2","Necklace",IF(MID(E2120,LEN(E2120)-2,1)="3","Bracelet",IF(MID(E2120,LEN(E2120)-2,1)="4","Ring",IF(MID(E2120,LEN(E2120)-2,1)="5","Anklet","")))))</x:f>
        <x:v>Earring</x:v>
      </x:c>
      <x:c r="G2120" s="281">
        <x:v>1</x:v>
      </x:c>
      <x:c r="H2120" s="495" t="s">
        <x:v>10339</x:v>
      </x:c>
    </x:row>
    <x:row r="2121" spans="3:8">
      <x:c r="C2121" s="443" t="s">
        <x:v>6194</x:v>
      </x:c>
      <x:c r="D2121" s="276" t="s">
        <x:v>6487</x:v>
      </x:c>
      <x:c r="E2121" s="241" t="s">
        <x:v>6194</x:v>
      </x:c>
      <x:c r="F2121" s="240" t="str">
        <x:f>IF(MID(E2121,LEN(E2121)-2,1)="1","Earring",IF(MID(E2121,LEN(E2121)-2,1)="2","Necklace",IF(MID(E2121,LEN(E2121)-2,1)="3","Bracelet",IF(MID(E2121,LEN(E2121)-2,1)="4","Ring",IF(MID(E2121,LEN(E2121)-2,1)="5","Anklet","")))))</x:f>
        <x:v>Earring</x:v>
      </x:c>
      <x:c r="G2121" s="240">
        <x:v>1</x:v>
      </x:c>
      <x:c r="H2121" s="495" t="s">
        <x:v>6487</x:v>
      </x:c>
    </x:row>
    <x:row r="2122" spans="3:8">
      <x:c r="C2122" s="443" t="s">
        <x:v>2469</x:v>
      </x:c>
      <x:c r="D2122" s="276" t="s">
        <x:v>10339</x:v>
      </x:c>
      <x:c r="E2122" s="280" t="s">
        <x:v>2469</x:v>
      </x:c>
      <x:c r="F2122" s="281" t="str">
        <x:f>IF(MID(E2122,LEN(E2122)-2,1)="1","Earring",IF(MID(E2122,LEN(E2122)-2,1)="2","Necklace",IF(MID(E2122,LEN(E2122)-2,1)="3","Bracelet",IF(MID(E2122,LEN(E2122)-2,1)="4","Ring",IF(MID(E2122,LEN(E2122)-2,1)="5","Anklet","")))))</x:f>
        <x:v>Bracelet</x:v>
      </x:c>
      <x:c r="G2122" s="281">
        <x:v>1</x:v>
      </x:c>
      <x:c r="H2122" s="495" t="s">
        <x:v>10339</x:v>
      </x:c>
    </x:row>
    <x:row r="2123" spans="3:8">
      <x:c r="C2123" s="443" t="s">
        <x:v>2441</x:v>
      </x:c>
      <x:c r="D2123" s="276" t="s">
        <x:v>10339</x:v>
      </x:c>
      <x:c r="E2123" s="280" t="s">
        <x:v>2441</x:v>
      </x:c>
      <x:c r="F2123" s="281" t="str">
        <x:f>IF(MID(E2123,LEN(E2123)-2,1)="1","Earring",IF(MID(E2123,LEN(E2123)-2,1)="2","Necklace",IF(MID(E2123,LEN(E2123)-2,1)="3","Bracelet",IF(MID(E2123,LEN(E2123)-2,1)="4","Ring",IF(MID(E2123,LEN(E2123)-2,1)="5","Anklet","")))))</x:f>
        <x:v>Necklace</x:v>
      </x:c>
      <x:c r="G2123" s="281">
        <x:v>1</x:v>
      </x:c>
      <x:c r="H2123" s="495" t="s">
        <x:v>10339</x:v>
      </x:c>
    </x:row>
    <x:row r="2124" spans="3:8">
      <x:c r="C2124" s="443" t="s">
        <x:v>8428</x:v>
      </x:c>
      <x:c r="D2124" s="276" t="s">
        <x:v>6487</x:v>
      </x:c>
      <x:c r="E2124" s="241" t="s">
        <x:v>8428</x:v>
      </x:c>
      <x:c r="F2124" s="240" t="s">
        <x:v>9210</x:v>
      </x:c>
      <x:c r="G2124" s="240">
        <x:v>2</x:v>
      </x:c>
      <x:c r="H2124" s="495" t="s">
        <x:v>6487</x:v>
      </x:c>
    </x:row>
    <x:row r="2125" spans="3:8">
      <x:c r="C2125" s="443" t="s">
        <x:v>12766</x:v>
      </x:c>
      <x:c r="D2125" s="276" t="s">
        <x:v>6487</x:v>
      </x:c>
      <x:c r="E2125" s="241" t="s">
        <x:v>12766</x:v>
      </x:c>
      <x:c r="F2125" s="240" t="str">
        <x:f>IF(MID(E2125,LEN(E2125)-2,1)="1","Earring",IF(MID(E2125,LEN(E2125)-2,1)="2","Necklace",IF(MID(E2125,LEN(E2125)-2,1)="3","Bracelet",IF(MID(E2125,LEN(E2125)-2,1)="4","Ring",IF(MID(E2125,LEN(E2125)-2,1)="5","Anklet","")))))</x:f>
        <x:v>Bracelet</x:v>
      </x:c>
      <x:c r="G2125" s="240">
        <x:v>1</x:v>
      </x:c>
      <x:c r="H2125" s="495" t="s">
        <x:v>6487</x:v>
      </x:c>
    </x:row>
    <x:row r="2126" spans="3:8">
      <x:c r="C2126" s="443" t="s">
        <x:v>6102</x:v>
      </x:c>
      <x:c r="D2126" s="276" t="s">
        <x:v>6487</x:v>
      </x:c>
      <x:c r="E2126" s="241" t="s">
        <x:v>6102</x:v>
      </x:c>
      <x:c r="F2126" s="240" t="str">
        <x:f>IF(MID(E2126,LEN(E2126)-2,1)="1","Earring",IF(MID(E2126,LEN(E2126)-2,1)="2","Necklace",IF(MID(E2126,LEN(E2126)-2,1)="3","Bracelet",IF(MID(E2126,LEN(E2126)-2,1)="4","Ring",IF(MID(E2126,LEN(E2126)-2,1)="5","Anklet","")))))</x:f>
        <x:v>Earring</x:v>
      </x:c>
      <x:c r="G2126" s="240">
        <x:v>1</x:v>
      </x:c>
      <x:c r="H2126" s="495" t="s">
        <x:v>6487</x:v>
      </x:c>
    </x:row>
    <x:row r="2127" spans="3:8">
      <x:c r="C2127" s="443" t="s">
        <x:v>9058</x:v>
      </x:c>
      <x:c r="D2127" s="276" t="s">
        <x:v>10339</x:v>
      </x:c>
      <x:c r="E2127" s="241" t="s">
        <x:v>9058</x:v>
      </x:c>
      <x:c r="F2127" s="240" t="s">
        <x:v>4007</x:v>
      </x:c>
      <x:c r="G2127" s="240">
        <x:v>1</x:v>
      </x:c>
      <x:c r="H2127" s="495" t="s">
        <x:v>10339</x:v>
      </x:c>
    </x:row>
    <x:row r="2128" spans="3:8">
      <x:c r="C2128" s="443" t="s">
        <x:v>11413</x:v>
      </x:c>
      <x:c r="D2128" s="276" t="s">
        <x:v>10339</x:v>
      </x:c>
      <x:c r="E2128" s="241" t="s">
        <x:v>11413</x:v>
      </x:c>
      <x:c r="F2128" s="240" t="str">
        <x:f>IF(MID(E2128,LEN(E2128)-2,1)="1","Earring",IF(MID(E2128,LEN(E2128)-2,1)="2","Necklace",IF(MID(E2128,LEN(E2128)-2,1)="3","Bracelet",IF(MID(E2128,LEN(E2128)-2,1)="4","Ring",IF(MID(E2128,LEN(E2128)-2,1)="5","Anklet","")))))</x:f>
        <x:v>Bracelet</x:v>
      </x:c>
      <x:c r="G2128" s="240">
        <x:v>1</x:v>
      </x:c>
      <x:c r="H2128" s="495" t="s">
        <x:v>10339</x:v>
      </x:c>
    </x:row>
    <x:row r="2129" spans="1:9" s="24" customFormat="1">
      <x:c r="A2129" s="276"/>
      <x:c r="B2129" s="276"/>
      <x:c r="C2129" s="443"/>
      <x:c r="D2129" s="276"/>
      <x:c r="E2129" s="280" t="s">
        <x:v>4578</x:v>
      </x:c>
      <x:c r="F2129" s="281" t="str">
        <x:f>IF(MID(E2129,LEN(E2129)-2,1)="1","Earring",IF(MID(E2129,LEN(E2129)-2,1)="2","Necklace",IF(MID(E2129,LEN(E2129)-2,1)="3","Bracelet",IF(MID(E2129,LEN(E2129)-2,1)="4","Ring",IF(MID(E2129,LEN(E2129)-2,1)="5","Anklet","")))))</x:f>
        <x:v>Necklace</x:v>
      </x:c>
      <x:c r="G2129" s="281">
        <x:v>1</x:v>
      </x:c>
      <x:c r="H2129" s="495" t="s">
        <x:v>6487</x:v>
      </x:c>
      <x:c r="I2129" s="24" t="s">
        <x:v>11880</x:v>
      </x:c>
    </x:row>
    <x:row r="2130" spans="1:8">
      <x:c r="A2130" s="444">
        <x:v>46165</x:v>
      </x:c>
      <x:c r="B2130" s="276" t="s">
        <x:v>10312</x:v>
      </x:c>
      <x:c r="C2130" s="443" t="s">
        <x:v>7710</x:v>
      </x:c>
      <x:c r="D2130" s="276" t="s">
        <x:v>10339</x:v>
      </x:c>
      <x:c r="E2130" s="280" t="s">
        <x:v>7710</x:v>
      </x:c>
      <x:c r="F2130" s="281" t="str">
        <x:f>IF(MID(E2130,LEN(E2130)-2,1)="1","Earring",IF(MID(E2130,LEN(E2130)-2,1)="2","Necklace",IF(MID(E2130,LEN(E2130)-2,1)="3","Bracelet",IF(MID(E2130,LEN(E2130)-2,1)="4","Ring",IF(MID(E2130,LEN(E2130)-2,1)="5","Anklet","")))))</x:f>
        <x:v>Earring</x:v>
      </x:c>
      <x:c r="G2130" s="281">
        <x:v>1</x:v>
      </x:c>
      <x:c r="H2130" s="495" t="s">
        <x:v>10339</x:v>
      </x:c>
    </x:row>
    <x:row r="2131" spans="3:8">
      <x:c r="C2131" s="443" t="s">
        <x:v>11410</x:v>
      </x:c>
      <x:c r="D2131" s="276" t="s">
        <x:v>10339</x:v>
      </x:c>
      <x:c r="E2131" s="280" t="s">
        <x:v>11410</x:v>
      </x:c>
      <x:c r="F2131" s="281" t="str">
        <x:f>IF(MID(E2131,LEN(E2131)-2,1)="1","Earring",IF(MID(E2131,LEN(E2131)-2,1)="2","Necklace",IF(MID(E2131,LEN(E2131)-2,1)="3","Bracelet",IF(MID(E2131,LEN(E2131)-2,1)="4","Ring",IF(MID(E2131,LEN(E2131)-2,1)="5","Anklet","")))))</x:f>
        <x:v>Earring</x:v>
      </x:c>
      <x:c r="G2131" s="281">
        <x:v>1</x:v>
      </x:c>
      <x:c r="H2131" s="495" t="s">
        <x:v>10339</x:v>
      </x:c>
    </x:row>
    <x:row r="2132" spans="3:8">
      <x:c r="C2132" s="443" t="s">
        <x:v>6197</x:v>
      </x:c>
      <x:c r="D2132" s="276" t="s">
        <x:v>6487</x:v>
      </x:c>
      <x:c r="E2132" s="241" t="s">
        <x:v>6197</x:v>
      </x:c>
      <x:c r="F2132" s="240" t="str">
        <x:f>IF(MID(E2132,LEN(E2132)-2,1)="1","Earring",IF(MID(E2132,LEN(E2132)-2,1)="2","Necklace",IF(MID(E2132,LEN(E2132)-2,1)="3","Bracelet",IF(MID(E2132,LEN(E2132)-2,1)="4","Ring",IF(MID(E2132,LEN(E2132)-2,1)="5","Anklet","")))))</x:f>
        <x:v>Earring</x:v>
      </x:c>
      <x:c r="G2132" s="240">
        <x:v>1</x:v>
      </x:c>
      <x:c r="H2132" s="495" t="s">
        <x:v>6487</x:v>
      </x:c>
    </x:row>
    <x:row r="2133" spans="3:8">
      <x:c r="C2133" s="443" t="s">
        <x:v>8332</x:v>
      </x:c>
      <x:c r="D2133" s="276" t="s">
        <x:v>6487</x:v>
      </x:c>
      <x:c r="E2133" s="280" t="s">
        <x:v>8332</x:v>
      </x:c>
      <x:c r="F2133" s="281" t="str">
        <x:f>IF(MID(E2133,LEN(E2133)-2,1)="1","Earring",IF(MID(E2133,LEN(E2133)-2,1)="2","Necklace",IF(MID(E2133,LEN(E2133)-2,1)="3","Bracelet",IF(MID(E2133,LEN(E2133)-2,1)="4","Ring",IF(MID(E2133,LEN(E2133)-2,1)="5","Anklet","")))))</x:f>
        <x:v>Necklace</x:v>
      </x:c>
      <x:c r="G2133" s="281">
        <x:v>1</x:v>
      </x:c>
      <x:c r="H2133" s="495" t="s">
        <x:v>6487</x:v>
      </x:c>
    </x:row>
    <x:row r="2134" spans="3:8">
      <x:c r="C2134" s="443" t="s">
        <x:v>6043</x:v>
      </x:c>
      <x:c r="D2134" s="276" t="s">
        <x:v>10339</x:v>
      </x:c>
      <x:c r="E2134" s="241" t="s">
        <x:v>6043</x:v>
      </x:c>
      <x:c r="F2134" s="240" t="str">
        <x:f>IF(MID(E2134,LEN(E2134)-2,1)="1","Earring",IF(MID(E2134,LEN(E2134)-2,1)="2","Necklace",IF(MID(E2134,LEN(E2134)-2,1)="3","Bracelet",IF(MID(E2134,LEN(E2134)-2,1)="4","Ring",IF(MID(E2134,LEN(E2134)-2,1)="5","Anklet","")))))</x:f>
        <x:v>Necklace</x:v>
      </x:c>
      <x:c r="G2134" s="240">
        <x:v>2</x:v>
      </x:c>
      <x:c r="H2134" s="495" t="s">
        <x:v>10339</x:v>
      </x:c>
    </x:row>
    <x:row r="2135" spans="3:8">
      <x:c r="C2135" s="443" t="s">
        <x:v>6116</x:v>
      </x:c>
      <x:c r="D2135" s="276" t="s">
        <x:v>6487</x:v>
      </x:c>
      <x:c r="E2135" s="241" t="s">
        <x:v>6116</x:v>
      </x:c>
      <x:c r="F2135" s="240" t="str">
        <x:f>IF(MID(E2135,LEN(E2135)-2,1)="1","Earring",IF(MID(E2135,LEN(E2135)-2,1)="2","Necklace",IF(MID(E2135,LEN(E2135)-2,1)="3","Bracelet",IF(MID(E2135,LEN(E2135)-2,1)="4","Ring",IF(MID(E2135,LEN(E2135)-2,1)="5","Anklet","")))))</x:f>
        <x:v>Bracelet</x:v>
      </x:c>
      <x:c r="G2135" s="240">
        <x:v>1</x:v>
      </x:c>
      <x:c r="H2135" s="495" t="s">
        <x:v>6487</x:v>
      </x:c>
    </x:row>
    <x:row r="2136" spans="3:8">
      <x:c r="C2136" s="443" t="s">
        <x:v>11916</x:v>
      </x:c>
      <x:c r="D2136" s="276" t="s">
        <x:v>10339</x:v>
      </x:c>
      <x:c r="E2136" s="280" t="s">
        <x:v>11916</x:v>
      </x:c>
      <x:c r="F2136" s="281" t="str">
        <x:f>IF(MID(E2136,LEN(E2136)-2,1)="1","Earring",IF(MID(E2136,LEN(E2136)-2,1)="2","Necklace",IF(MID(E2136,LEN(E2136)-2,1)="3","Bracelet",IF(MID(E2136,LEN(E2136)-2,1)="4","Ring",IF(MID(E2136,LEN(E2136)-2,1)="5","Anklet","")))))</x:f>
        <x:v>Necklace</x:v>
      </x:c>
      <x:c r="G2136" s="281">
        <x:v>1</x:v>
      </x:c>
      <x:c r="H2136" s="495" t="s">
        <x:v>10339</x:v>
      </x:c>
    </x:row>
    <x:row r="2137" spans="3:8">
      <x:c r="C2137" s="443" t="s">
        <x:v>4395</x:v>
      </x:c>
      <x:c r="D2137" s="276" t="s">
        <x:v>10339</x:v>
      </x:c>
      <x:c r="E2137" s="241" t="s">
        <x:v>4395</x:v>
      </x:c>
      <x:c r="F2137" s="240" t="str">
        <x:f>IF(MID(E2137,LEN(E2137)-2,1)="1","Earring",IF(MID(E2137,LEN(E2137)-2,1)="2","Necklace",IF(MID(E2137,LEN(E2137)-2,1)="3","Bracelet",IF(MID(E2137,LEN(E2137)-2,1)="4","Ring",IF(MID(E2137,LEN(E2137)-2,1)="5","Anklet","")))))</x:f>
        <x:v>Necklace</x:v>
      </x:c>
      <x:c r="G2137" s="240">
        <x:v>1</x:v>
      </x:c>
      <x:c r="H2137" s="495" t="s">
        <x:v>10339</x:v>
      </x:c>
    </x:row>
    <x:row r="2138" spans="3:8">
      <x:c r="C2138" s="443" t="s">
        <x:v>6153</x:v>
      </x:c>
      <x:c r="D2138" s="276" t="s">
        <x:v>10339</x:v>
      </x:c>
      <x:c r="E2138" s="241" t="s">
        <x:v>6153</x:v>
      </x:c>
      <x:c r="F2138" s="240" t="str">
        <x:f>IF(MID(E2138,LEN(E2138)-2,1)="1","Earring",IF(MID(E2138,LEN(E2138)-2,1)="2","Necklace",IF(MID(E2138,LEN(E2138)-2,1)="3","Bracelet",IF(MID(E2138,LEN(E2138)-2,1)="4","Ring",IF(MID(E2138,LEN(E2138)-2,1)="5","Anklet","")))))</x:f>
        <x:v>Necklace</x:v>
      </x:c>
      <x:c r="G2138" s="240">
        <x:v>1</x:v>
      </x:c>
      <x:c r="H2138" s="495" t="s">
        <x:v>10339</x:v>
      </x:c>
    </x:row>
    <x:row r="2139" spans="3:8">
      <x:c r="C2139" s="443" t="s">
        <x:v>9097</x:v>
      </x:c>
      <x:c r="D2139" s="276" t="s">
        <x:v>10339</x:v>
      </x:c>
      <x:c r="E2139" s="280" t="s">
        <x:v>9097</x:v>
      </x:c>
      <x:c r="F2139" s="281" t="str">
        <x:f>IF(MID(E2139,LEN(E2139)-2,1)="1","Earring",IF(MID(E2139,LEN(E2139)-2,1)="2","Necklace",IF(MID(E2139,LEN(E2139)-2,1)="3","Bracelet",IF(MID(E2139,LEN(E2139)-2,1)="4","Ring",IF(MID(E2139,LEN(E2139)-2,1)="5","Anklet","")))))</x:f>
        <x:v>Bracelet</x:v>
      </x:c>
      <x:c r="G2139" s="281">
        <x:v>1</x:v>
      </x:c>
      <x:c r="H2139" s="495" t="s">
        <x:v>10339</x:v>
      </x:c>
    </x:row>
    <x:row r="2140" spans="3:8">
      <x:c r="C2140" s="443" t="s">
        <x:v>2034</x:v>
      </x:c>
      <x:c r="D2140" s="276" t="s">
        <x:v>6487</x:v>
      </x:c>
      <x:c r="E2140" s="280" t="s">
        <x:v>2034</x:v>
      </x:c>
      <x:c r="F2140" s="281" t="str">
        <x:f>IF(MID(E2140,LEN(E2140)-2,1)="1","Earring",IF(MID(E2140,LEN(E2140)-2,1)="2","Necklace",IF(MID(E2140,LEN(E2140)-2,1)="3","Bracelet",IF(MID(E2140,LEN(E2140)-2,1)="4","Ring",IF(MID(E2140,LEN(E2140)-2,1)="5","Anklet","")))))</x:f>
        <x:v>Necklace</x:v>
      </x:c>
      <x:c r="G2140" s="281">
        <x:v>1</x:v>
      </x:c>
      <x:c r="H2140" s="495" t="s">
        <x:v>6487</x:v>
      </x:c>
    </x:row>
    <x:row r="2141" spans="3:8">
      <x:c r="C2141" s="443" t="s">
        <x:v>9238</x:v>
      </x:c>
      <x:c r="D2141" s="276" t="s">
        <x:v>6487</x:v>
      </x:c>
      <x:c r="E2141" s="241" t="s">
        <x:v>9238</x:v>
      </x:c>
      <x:c r="F2141" s="240" t="str">
        <x:f>IF(MID(E2141,LEN(E2141)-2,1)="1","Earring",IF(MID(E2141,LEN(E2141)-2,1)="2","Necklace",IF(MID(E2141,LEN(E2141)-2,1)="3","Bracelet",IF(MID(E2141,LEN(E2141)-2,1)="4","Ring",IF(MID(E2141,LEN(E2141)-2,1)="5","Anklet","")))))</x:f>
        <x:v>Necklace</x:v>
      </x:c>
      <x:c r="G2141" s="240">
        <x:v>1</x:v>
      </x:c>
      <x:c r="H2141" s="495" t="s">
        <x:v>6487</x:v>
      </x:c>
    </x:row>
    <x:row r="2142" spans="3:8">
      <x:c r="C2142" s="443" t="s">
        <x:v>2357</x:v>
      </x:c>
      <x:c r="D2142" s="276" t="s">
        <x:v>6487</x:v>
      </x:c>
      <x:c r="E2142" s="280" t="s">
        <x:v>2357</x:v>
      </x:c>
      <x:c r="F2142" s="281" t="str">
        <x:f>IF(MID(E2142,LEN(E2142)-2,1)="1","Earring",IF(MID(E2142,LEN(E2142)-2,1)="2","Necklace",IF(MID(E2142,LEN(E2142)-2,1)="3","Bracelet",IF(MID(E2142,LEN(E2142)-2,1)="4","Ring",IF(MID(E2142,LEN(E2142)-2,1)="5","Anklet","")))))</x:f>
        <x:v>Necklace</x:v>
      </x:c>
      <x:c r="G2142" s="281">
        <x:v>2</x:v>
      </x:c>
      <x:c r="H2142" s="495" t="s">
        <x:v>6487</x:v>
      </x:c>
    </x:row>
    <x:row r="2143" spans="1:9" s="24" customFormat="1">
      <x:c r="A2143" s="276"/>
      <x:c r="B2143" s="276"/>
      <x:c r="C2143" s="443"/>
      <x:c r="D2143" s="276"/>
      <x:c r="E2143" s="241" t="s">
        <x:v>4510</x:v>
      </x:c>
      <x:c r="F2143" s="240" t="str">
        <x:f>IF(MID(E2143,LEN(E2143)-2,1)="1","Earring",IF(MID(E2143,LEN(E2143)-2,1)="2","Necklace",IF(MID(E2143,LEN(E2143)-2,1)="3","Bracelet",IF(MID(E2143,LEN(E2143)-2,1)="4","Ring",IF(MID(E2143,LEN(E2143)-2,1)="5","Anklet","")))))</x:f>
        <x:v>Earring</x:v>
      </x:c>
      <x:c r="G2143" s="240">
        <x:v>1</x:v>
      </x:c>
      <x:c r="H2143" s="495" t="s">
        <x:v>6487</x:v>
      </x:c>
      <x:c r="I2143" s="24" t="s">
        <x:v>2653</x:v>
      </x:c>
    </x:row>
    <x:row r="2144" spans="1:9">
      <x:c r="A2144" s="444">
        <x:v>46166</x:v>
      </x:c>
      <x:c r="B2144" s="276" t="s">
        <x:v>10367</x:v>
      </x:c>
      <x:c r="C2144" s="443" t="s">
        <x:v>4473</x:v>
      </x:c>
      <x:c r="D2144" s="276" t="s">
        <x:v>10339</x:v>
      </x:c>
      <x:c r="E2144" s="280" t="s">
        <x:v>4473</x:v>
      </x:c>
      <x:c r="F2144" s="281" t="str">
        <x:f>IF(MID(E2144,LEN(E2144)-2,1)="1","Earring",IF(MID(E2144,LEN(E2144)-2,1)="2","Necklace",IF(MID(E2144,LEN(E2144)-2,1)="3","Bracelet",IF(MID(E2144,LEN(E2144)-2,1)="4","Ring",IF(MID(E2144,LEN(E2144)-2,1)="5","Anklet","")))))</x:f>
        <x:v>Ring</x:v>
      </x:c>
      <x:c r="G2144" s="281">
        <x:v>1</x:v>
      </x:c>
      <x:c r="H2144" s="495" t="s">
        <x:v>10339</x:v>
      </x:c>
      <x:c r="I2144" s="22"/>
    </x:row>
    <x:row r="2145" spans="3:9">
      <x:c r="C2145" s="443" t="s">
        <x:v>9261</x:v>
      </x:c>
      <x:c r="D2145" s="276" t="s">
        <x:v>6487</x:v>
      </x:c>
      <x:c r="E2145" s="280" t="s">
        <x:v>9261</x:v>
      </x:c>
      <x:c r="F2145" s="281" t="str">
        <x:f>IF(MID(E2145,LEN(E2145)-2,1)="1","Earring",IF(MID(E2145,LEN(E2145)-2,1)="2","Necklace",IF(MID(E2145,LEN(E2145)-2,1)="3","Bracelet",IF(MID(E2145,LEN(E2145)-2,1)="4","Ring",IF(MID(E2145,LEN(E2145)-2,1)="5","Anklet","")))))</x:f>
        <x:v>Necklace</x:v>
      </x:c>
      <x:c r="G2145" s="281">
        <x:v>1</x:v>
      </x:c>
      <x:c r="H2145" s="495" t="s">
        <x:v>6487</x:v>
      </x:c>
      <x:c r="I2145" s="22"/>
    </x:row>
    <x:row r="2146" spans="3:9">
      <x:c r="C2146" s="443" t="s">
        <x:v>2066</x:v>
      </x:c>
      <x:c r="D2146" s="276" t="s">
        <x:v>10339</x:v>
      </x:c>
      <x:c r="E2146" s="241" t="s">
        <x:v>2066</x:v>
      </x:c>
      <x:c r="F2146" s="240" t="str">
        <x:f>IF(MID(E2146,LEN(E2146)-2,1)="1","Earring",IF(MID(E2146,LEN(E2146)-2,1)="2","Necklace",IF(MID(E2146,LEN(E2146)-2,1)="3","Bracelet",IF(MID(E2146,LEN(E2146)-2,1)="4","Ring",IF(MID(E2146,LEN(E2146)-2,1)="5","Anklet","")))))</x:f>
        <x:v>Earring</x:v>
      </x:c>
      <x:c r="G2146" s="240">
        <x:v>1</x:v>
      </x:c>
      <x:c r="H2146" s="495" t="s">
        <x:v>10339</x:v>
      </x:c>
      <x:c r="I2146" s="22"/>
    </x:row>
    <x:row r="2147" spans="3:9">
      <x:c r="C2147" s="443" t="s">
        <x:v>5931</x:v>
      </x:c>
      <x:c r="D2147" s="276" t="s">
        <x:v>10339</x:v>
      </x:c>
      <x:c r="E2147" s="280" t="s">
        <x:v>5931</x:v>
      </x:c>
      <x:c r="F2147" s="281" t="str">
        <x:f>IF(MID(E2147,LEN(E2147)-2,1)="1","Earring",IF(MID(E2147,LEN(E2147)-2,1)="2","Necklace",IF(MID(E2147,LEN(E2147)-2,1)="3","Bracelet",IF(MID(E2147,LEN(E2147)-2,1)="4","Ring",IF(MID(E2147,LEN(E2147)-2,1)="5","Anklet","")))))</x:f>
        <x:v>Earring</x:v>
      </x:c>
      <x:c r="G2147" s="281">
        <x:v>1</x:v>
      </x:c>
      <x:c r="H2147" s="495" t="s">
        <x:v>10339</x:v>
      </x:c>
      <x:c r="I2147" s="22"/>
    </x:row>
    <x:row r="2148" spans="3:9">
      <x:c r="C2148" s="443" t="s">
        <x:v>2357</x:v>
      </x:c>
      <x:c r="D2148" s="276" t="s">
        <x:v>10339</x:v>
      </x:c>
      <x:c r="E2148" s="280" t="s">
        <x:v>2357</x:v>
      </x:c>
      <x:c r="F2148" s="281" t="str">
        <x:f>IF(MID(E2148,LEN(E2148)-2,1)="1","Earring",IF(MID(E2148,LEN(E2148)-2,1)="2","Necklace",IF(MID(E2148,LEN(E2148)-2,1)="3","Bracelet",IF(MID(E2148,LEN(E2148)-2,1)="4","Ring",IF(MID(E2148,LEN(E2148)-2,1)="5","Anklet","")))))</x:f>
        <x:v>Necklace</x:v>
      </x:c>
      <x:c r="G2148" s="281">
        <x:v>1</x:v>
      </x:c>
      <x:c r="H2148" s="495" t="s">
        <x:v>10339</x:v>
      </x:c>
      <x:c r="I2148" s="22"/>
    </x:row>
    <x:row r="2149" spans="3:9">
      <x:c r="C2149" s="443" t="s">
        <x:v>8936</x:v>
      </x:c>
      <x:c r="D2149" s="276" t="s">
        <x:v>6487</x:v>
      </x:c>
      <x:c r="E2149" s="280" t="s">
        <x:v>8936</x:v>
      </x:c>
      <x:c r="F2149" s="281" t="str">
        <x:f>IF(MID(E2149,LEN(E2149)-2,1)="1","Earring",IF(MID(E2149,LEN(E2149)-2,1)="2","Necklace",IF(MID(E2149,LEN(E2149)-2,1)="3","Bracelet",IF(MID(E2149,LEN(E2149)-2,1)="4","Ring",IF(MID(E2149,LEN(E2149)-2,1)="5","Anklet","")))))</x:f>
        <x:v>Necklace</x:v>
      </x:c>
      <x:c r="G2149" s="281">
        <x:v>1</x:v>
      </x:c>
      <x:c r="H2149" s="495" t="s">
        <x:v>6487</x:v>
      </x:c>
      <x:c r="I2149" s="22"/>
    </x:row>
    <x:row r="2150" spans="3:9">
      <x:c r="C2150" s="443" t="s">
        <x:v>6191</x:v>
      </x:c>
      <x:c r="D2150" s="276" t="s">
        <x:v>10339</x:v>
      </x:c>
      <x:c r="E2150" s="241" t="s">
        <x:v>6191</x:v>
      </x:c>
      <x:c r="F2150" s="240" t="str">
        <x:f>IF(MID(E2150,LEN(E2150)-2,1)="1","Earring",IF(MID(E2150,LEN(E2150)-2,1)="2","Necklace",IF(MID(E2150,LEN(E2150)-2,1)="3","Bracelet",IF(MID(E2150,LEN(E2150)-2,1)="4","Ring",IF(MID(E2150,LEN(E2150)-2,1)="5","Anklet","")))))</x:f>
        <x:v>Ring</x:v>
      </x:c>
      <x:c r="G2150" s="240">
        <x:v>1</x:v>
      </x:c>
      <x:c r="H2150" s="495" t="s">
        <x:v>10339</x:v>
      </x:c>
      <x:c r="I2150" s="22"/>
    </x:row>
    <x:row r="2151" spans="3:9">
      <x:c r="C2151" s="443" t="s">
        <x:v>11138</x:v>
      </x:c>
      <x:c r="D2151" s="276" t="s">
        <x:v>6487</x:v>
      </x:c>
      <x:c r="E2151" s="280" t="s">
        <x:v>11138</x:v>
      </x:c>
      <x:c r="F2151" s="281" t="str">
        <x:f>IF(MID(E2151,LEN(E2151)-2,1)="1","Earring",IF(MID(E2151,LEN(E2151)-2,1)="2","Necklace",IF(MID(E2151,LEN(E2151)-2,1)="3","Bracelet",IF(MID(E2151,LEN(E2151)-2,1)="4","Ring",IF(MID(E2151,LEN(E2151)-2,1)="5","Anklet","")))))</x:f>
        <x:v>Earring</x:v>
      </x:c>
      <x:c r="G2151" s="281">
        <x:v>1</x:v>
      </x:c>
      <x:c r="H2151" s="495" t="s">
        <x:v>6487</x:v>
      </x:c>
      <x:c r="I2151" s="22"/>
    </x:row>
    <x:row r="2152" spans="3:9">
      <x:c r="C2152" s="443" t="s">
        <x:v>9265</x:v>
      </x:c>
      <x:c r="D2152" s="276" t="s">
        <x:v>10339</x:v>
      </x:c>
      <x:c r="E2152" s="241" t="s">
        <x:v>9265</x:v>
      </x:c>
      <x:c r="F2152" s="240" t="str">
        <x:f>IF(MID(E2152,LEN(E2152)-2,1)="1","Earring",IF(MID(E2152,LEN(E2152)-2,1)="2","Necklace",IF(MID(E2152,LEN(E2152)-2,1)="3","Bracelet",IF(MID(E2152,LEN(E2152)-2,1)="4","Ring",IF(MID(E2152,LEN(E2152)-2,1)="5","Anklet","")))))</x:f>
        <x:v>Bracelet</x:v>
      </x:c>
      <x:c r="G2152" s="240">
        <x:v>1</x:v>
      </x:c>
      <x:c r="H2152" s="495" t="s">
        <x:v>10339</x:v>
      </x:c>
      <x:c r="I2152" s="22"/>
    </x:row>
    <x:row r="2153" spans="3:9">
      <x:c r="C2153" s="443" t="s">
        <x:v>8515</x:v>
      </x:c>
      <x:c r="D2153" s="276" t="s">
        <x:v>6487</x:v>
      </x:c>
      <x:c r="E2153" s="241" t="s">
        <x:v>8515</x:v>
      </x:c>
      <x:c r="F2153" s="240" t="str">
        <x:f>IF(MID(E2153,LEN(E2153)-2,1)="1","Earring",IF(MID(E2153,LEN(E2153)-2,1)="2","Necklace",IF(MID(E2153,LEN(E2153)-2,1)="3","Bracelet",IF(MID(E2153,LEN(E2153)-2,1)="4","Ring",IF(MID(E2153,LEN(E2153)-2,1)="5","Anklet","")))))</x:f>
        <x:v>Necklace</x:v>
      </x:c>
      <x:c r="G2153" s="240">
        <x:v>1</x:v>
      </x:c>
      <x:c r="H2153" s="495" t="s">
        <x:v>6487</x:v>
      </x:c>
      <x:c r="I2153" s="22"/>
    </x:row>
    <x:row r="2154" spans="3:9">
      <x:c r="C2154" s="443" t="s">
        <x:v>8946</x:v>
      </x:c>
      <x:c r="D2154" s="276" t="s">
        <x:v>10339</x:v>
      </x:c>
      <x:c r="E2154" s="241" t="s">
        <x:v>8946</x:v>
      </x:c>
      <x:c r="F2154" s="240" t="str">
        <x:f>IF(MID(E2154,LEN(E2154)-2,1)="1","Earring",IF(MID(E2154,LEN(E2154)-2,1)="2","Necklace",IF(MID(E2154,LEN(E2154)-2,1)="3","Bracelet",IF(MID(E2154,LEN(E2154)-2,1)="4","Ring",IF(MID(E2154,LEN(E2154)-2,1)="5","Anklet","")))))</x:f>
        <x:v>Ring</x:v>
      </x:c>
      <x:c r="G2154" s="240">
        <x:v>1</x:v>
      </x:c>
      <x:c r="H2154" s="495" t="s">
        <x:v>10339</x:v>
      </x:c>
      <x:c r="I2154" s="22"/>
    </x:row>
    <x:row r="2155" spans="3:9">
      <x:c r="C2155" s="443" t="s">
        <x:v>1974</x:v>
      </x:c>
      <x:c r="D2155" s="276" t="s">
        <x:v>10339</x:v>
      </x:c>
      <x:c r="E2155" s="241" t="s">
        <x:v>1974</x:v>
      </x:c>
      <x:c r="F2155" s="240" t="str">
        <x:f>IF(MID(E2155,LEN(E2155)-2,1)="1","Earring",IF(MID(E2155,LEN(E2155)-2,1)="2","Necklace",IF(MID(E2155,LEN(E2155)-2,1)="3","Bracelet",IF(MID(E2155,LEN(E2155)-2,1)="4","Ring",IF(MID(E2155,LEN(E2155)-2,1)="5","Anklet","")))))</x:f>
        <x:v>Bracelet</x:v>
      </x:c>
      <x:c r="G2155" s="240">
        <x:v>2</x:v>
      </x:c>
      <x:c r="H2155" s="495" t="s">
        <x:v>10339</x:v>
      </x:c>
      <x:c r="I2155" s="22"/>
    </x:row>
    <x:row r="2156" spans="3:9">
      <x:c r="C2156" s="443" t="s">
        <x:v>11850</x:v>
      </x:c>
      <x:c r="D2156" s="276" t="s">
        <x:v>6487</x:v>
      </x:c>
      <x:c r="E2156" s="280" t="s">
        <x:v>11850</x:v>
      </x:c>
      <x:c r="F2156" s="281" t="s">
        <x:v>4007</x:v>
      </x:c>
      <x:c r="G2156" s="281">
        <x:v>1</x:v>
      </x:c>
      <x:c r="H2156" s="495" t="s">
        <x:v>6487</x:v>
      </x:c>
      <x:c r="I2156" s="22"/>
    </x:row>
    <x:row r="2157" spans="3:9">
      <x:c r="C2157" s="443" t="s">
        <x:v>6080</x:v>
      </x:c>
      <x:c r="D2157" s="276" t="s">
        <x:v>10339</x:v>
      </x:c>
      <x:c r="E2157" s="280" t="s">
        <x:v>6080</x:v>
      </x:c>
      <x:c r="F2157" s="281" t="s">
        <x:v>4007</x:v>
      </x:c>
      <x:c r="G2157" s="281">
        <x:v>1</x:v>
      </x:c>
      <x:c r="H2157" s="495" t="s">
        <x:v>10339</x:v>
      </x:c>
      <x:c r="I2157" s="22"/>
    </x:row>
    <x:row r="2158" spans="3:9">
      <x:c r="C2158" s="443" t="s">
        <x:v>6210</x:v>
      </x:c>
      <x:c r="D2158" s="276" t="s">
        <x:v>10339</x:v>
      </x:c>
      <x:c r="E2158" s="280" t="s">
        <x:v>6210</x:v>
      </x:c>
      <x:c r="F2158" s="281" t="str">
        <x:f>IF(MID(E2158,LEN(E2158)-2,1)="1","Earring",IF(MID(E2158,LEN(E2158)-2,1)="2","Necklace",IF(MID(E2158,LEN(E2158)-2,1)="3","Bracelet",IF(MID(E2158,LEN(E2158)-2,1)="4","Ring",IF(MID(E2158,LEN(E2158)-2,1)="5","Anklet","")))))</x:f>
        <x:v>Necklace</x:v>
      </x:c>
      <x:c r="G2158" s="281">
        <x:v>1</x:v>
      </x:c>
      <x:c r="H2158" s="495" t="s">
        <x:v>10339</x:v>
      </x:c>
      <x:c r="I2158" s="22"/>
    </x:row>
    <x:row r="2159" spans="3:9">
      <x:c r="C2159" s="443" t="s">
        <x:v>6257</x:v>
      </x:c>
      <x:c r="D2159" s="276" t="s">
        <x:v>6487</x:v>
      </x:c>
      <x:c r="E2159" s="280" t="s">
        <x:v>6257</x:v>
      </x:c>
      <x:c r="F2159" s="281" t="str">
        <x:f>IF(MID(E2159,LEN(E2159)-2,1)="1","Earring",IF(MID(E2159,LEN(E2159)-2,1)="2","Necklace",IF(MID(E2159,LEN(E2159)-2,1)="3","Bracelet",IF(MID(E2159,LEN(E2159)-2,1)="4","Ring",IF(MID(E2159,LEN(E2159)-2,1)="5","Anklet","")))))</x:f>
        <x:v>Necklace</x:v>
      </x:c>
      <x:c r="G2159" s="281">
        <x:v>1</x:v>
      </x:c>
      <x:c r="H2159" s="495" t="s">
        <x:v>6487</x:v>
      </x:c>
      <x:c r="I2159" s="22"/>
    </x:row>
    <x:row r="2160" spans="1:9">
      <x:c r="A2160" s="444">
        <x:v>46167</x:v>
      </x:c>
      <x:c r="B2160" s="276" t="s">
        <x:v>10315</x:v>
      </x:c>
      <x:c r="C2160" s="443" t="s">
        <x:v>8371</x:v>
      </x:c>
      <x:c r="D2160" s="276" t="s">
        <x:v>6487</x:v>
      </x:c>
      <x:c r="E2160" s="280" t="s">
        <x:v>8371</x:v>
      </x:c>
      <x:c r="F2160" s="281" t="str">
        <x:f>IF(MID(E2160,LEN(E2160)-2,1)="1","Earring",IF(MID(E2160,LEN(E2160)-2,1)="2","Necklace",IF(MID(E2160,LEN(E2160)-2,1)="3","Bracelet",IF(MID(E2160,LEN(E2160)-2,1)="4","Ring",IF(MID(E2160,LEN(E2160)-2,1)="5","Anklet","")))))</x:f>
        <x:v>Necklace</x:v>
      </x:c>
      <x:c r="G2160" s="281">
        <x:v>1</x:v>
      </x:c>
      <x:c r="H2160" s="495" t="s">
        <x:v>6487</x:v>
      </x:c>
      <x:c r="I2160" s="22"/>
    </x:row>
    <x:row r="2161" spans="3:9">
      <x:c r="C2161" s="443" t="s">
        <x:v>4357</x:v>
      </x:c>
      <x:c r="D2161" s="276" t="s">
        <x:v>6487</x:v>
      </x:c>
      <x:c r="E2161" s="241" t="s">
        <x:v>4357</x:v>
      </x:c>
      <x:c r="F2161" s="240" t="str">
        <x:f>IF(MID(E2161,LEN(E2161)-2,1)="1","Earring",IF(MID(E2161,LEN(E2161)-2,1)="2","Necklace",IF(MID(E2161,LEN(E2161)-2,1)="3","Bracelet",IF(MID(E2161,LEN(E2161)-2,1)="4","Ring",IF(MID(E2161,LEN(E2161)-2,1)="5","Anklet","")))))</x:f>
        <x:v>Bracelet</x:v>
      </x:c>
      <x:c r="G2161" s="240">
        <x:v>1</x:v>
      </x:c>
      <x:c r="H2161" s="495" t="s">
        <x:v>6487</x:v>
      </x:c>
      <x:c r="I2161" s="22"/>
    </x:row>
    <x:row r="2162" spans="3:9">
      <x:c r="C2162" s="443" t="s">
        <x:v>4575</x:v>
      </x:c>
      <x:c r="D2162" s="276" t="s">
        <x:v>6487</x:v>
      </x:c>
      <x:c r="E2162" s="280" t="s">
        <x:v>4575</x:v>
      </x:c>
      <x:c r="F2162" s="281" t="str">
        <x:f>IF(MID(E2162,LEN(E2162)-2,1)="1","Earring",IF(MID(E2162,LEN(E2162)-2,1)="2","Necklace",IF(MID(E2162,LEN(E2162)-2,1)="3","Bracelet",IF(MID(E2162,LEN(E2162)-2,1)="4","Ring",IF(MID(E2162,LEN(E2162)-2,1)="5","Anklet","")))))</x:f>
        <x:v>Earring</x:v>
      </x:c>
      <x:c r="G2162" s="281">
        <x:v>1</x:v>
      </x:c>
      <x:c r="H2162" s="495" t="s">
        <x:v>6487</x:v>
      </x:c>
      <x:c r="I2162" s="22"/>
    </x:row>
    <x:row r="2163" spans="3:9">
      <x:c r="C2163" s="443" t="s">
        <x:v>8941</x:v>
      </x:c>
      <x:c r="D2163" s="276" t="s">
        <x:v>10339</x:v>
      </x:c>
      <x:c r="E2163" s="241" t="s">
        <x:v>8941</x:v>
      </x:c>
      <x:c r="F2163" s="240" t="str">
        <x:f>IF(MID(E2163,LEN(E2163)-2,1)="1","Earring",IF(MID(E2163,LEN(E2163)-2,1)="2","Necklace",IF(MID(E2163,LEN(E2163)-2,1)="3","Bracelet",IF(MID(E2163,LEN(E2163)-2,1)="4","Ring",IF(MID(E2163,LEN(E2163)-2,1)="5","Anklet","")))))</x:f>
        <x:v>Necklace</x:v>
      </x:c>
      <x:c r="G2163" s="240">
        <x:v>1</x:v>
      </x:c>
      <x:c r="H2163" s="495" t="s">
        <x:v>10339</x:v>
      </x:c>
      <x:c r="I2163" s="22"/>
    </x:row>
    <x:row r="2164" spans="3:9">
      <x:c r="C2164" s="443" t="s">
        <x:v>8390</x:v>
      </x:c>
      <x:c r="D2164" s="276" t="s">
        <x:v>10339</x:v>
      </x:c>
      <x:c r="E2164" s="241" t="s">
        <x:v>8390</x:v>
      </x:c>
      <x:c r="F2164" s="240" t="str">
        <x:f>IF(MID(E2164,LEN(E2164)-2,1)="1","Earring",IF(MID(E2164,LEN(E2164)-2,1)="2","Necklace",IF(MID(E2164,LEN(E2164)-2,1)="3","Bracelet",IF(MID(E2164,LEN(E2164)-2,1)="4","Ring",IF(MID(E2164,LEN(E2164)-2,1)="5","Anklet","")))))</x:f>
        <x:v>Necklace</x:v>
      </x:c>
      <x:c r="G2164" s="240">
        <x:v>1</x:v>
      </x:c>
      <x:c r="H2164" s="495" t="s">
        <x:v>10339</x:v>
      </x:c>
      <x:c r="I2164" s="22"/>
    </x:row>
    <x:row r="2165" spans="3:9">
      <x:c r="C2165" s="443" t="s">
        <x:v>8428</x:v>
      </x:c>
      <x:c r="D2165" s="276" t="s">
        <x:v>10339</x:v>
      </x:c>
      <x:c r="E2165" s="241" t="s">
        <x:v>8428</x:v>
      </x:c>
      <x:c r="F2165" s="240" t="s">
        <x:v>9210</x:v>
      </x:c>
      <x:c r="G2165" s="240">
        <x:v>1</x:v>
      </x:c>
      <x:c r="H2165" s="495" t="s">
        <x:v>10339</x:v>
      </x:c>
      <x:c r="I2165" s="22"/>
    </x:row>
    <x:row r="2166" spans="3:9">
      <x:c r="C2166" s="443" t="s">
        <x:v>2329</x:v>
      </x:c>
      <x:c r="D2166" s="276" t="s">
        <x:v>6487</x:v>
      </x:c>
      <x:c r="E2166" s="280" t="s">
        <x:v>2329</x:v>
      </x:c>
      <x:c r="F2166" s="281" t="str">
        <x:f>IF(MID(E2166,LEN(E2166)-2,1)="1","Earring",IF(MID(E2166,LEN(E2166)-2,1)="2","Necklace",IF(MID(E2166,LEN(E2166)-2,1)="3","Bracelet",IF(MID(E2166,LEN(E2166)-2,1)="4","Ring",IF(MID(E2166,LEN(E2166)-2,1)="5","Anklet","")))))</x:f>
        <x:v>Necklace</x:v>
      </x:c>
      <x:c r="G2166" s="281">
        <x:v>1</x:v>
      </x:c>
      <x:c r="H2166" s="495" t="s">
        <x:v>6487</x:v>
      </x:c>
      <x:c r="I2166" s="22"/>
    </x:row>
    <x:row r="2167" spans="3:9">
      <x:c r="C2167" s="443" t="s">
        <x:v>6148</x:v>
      </x:c>
      <x:c r="D2167" s="276" t="s">
        <x:v>10339</x:v>
      </x:c>
      <x:c r="E2167" s="241" t="s">
        <x:v>6148</x:v>
      </x:c>
      <x:c r="F2167" s="240" t="str">
        <x:f>IF(MID(E2167,LEN(E2167)-2,1)="1","Earring",IF(MID(E2167,LEN(E2167)-2,1)="2","Necklace",IF(MID(E2167,LEN(E2167)-2,1)="3","Bracelet",IF(MID(E2167,LEN(E2167)-2,1)="4","Ring",IF(MID(E2167,LEN(E2167)-2,1)="5","Anklet","")))))</x:f>
        <x:v>Ring</x:v>
      </x:c>
      <x:c r="G2167" s="240">
        <x:v>1</x:v>
      </x:c>
      <x:c r="H2167" s="495" t="s">
        <x:v>10339</x:v>
      </x:c>
      <x:c r="I2167" s="22"/>
    </x:row>
    <x:row r="2168" spans="3:9">
      <x:c r="C2168" s="443" t="s">
        <x:v>8403</x:v>
      </x:c>
      <x:c r="D2168" s="276" t="s">
        <x:v>10339</x:v>
      </x:c>
      <x:c r="E2168" s="241" t="s">
        <x:v>8403</x:v>
      </x:c>
      <x:c r="F2168" s="240" t="str">
        <x:f>IF(MID(E2168,LEN(E2168)-2,1)="1","Earring",IF(MID(E2168,LEN(E2168)-2,1)="2","Necklace",IF(MID(E2168,LEN(E2168)-2,1)="3","Bracelet",IF(MID(E2168,LEN(E2168)-2,1)="4","Ring",IF(MID(E2168,LEN(E2168)-2,1)="5","Anklet","")))))</x:f>
        <x:v>Ring</x:v>
      </x:c>
      <x:c r="G2168" s="240">
        <x:v>1</x:v>
      </x:c>
      <x:c r="H2168" s="495" t="s">
        <x:v>10339</x:v>
      </x:c>
      <x:c r="I2168" s="22"/>
    </x:row>
    <x:row r="2169" spans="3:9">
      <x:c r="C2169" s="443" t="s">
        <x:v>9165</x:v>
      </x:c>
      <x:c r="D2169" s="276" t="s">
        <x:v>10339</x:v>
      </x:c>
      <x:c r="E2169" s="241" t="s">
        <x:v>9165</x:v>
      </x:c>
      <x:c r="F2169" s="240" t="str">
        <x:f>IF(MID(E2169,LEN(E2169)-2,1)="1","Earring",IF(MID(E2169,LEN(E2169)-2,1)="2","Necklace",IF(MID(E2169,LEN(E2169)-2,1)="3","Bracelet",IF(MID(E2169,LEN(E2169)-2,1)="4","Ring",IF(MID(E2169,LEN(E2169)-2,1)="5","Anklet","")))))</x:f>
        <x:v>Bracelet</x:v>
      </x:c>
      <x:c r="G2169" s="240">
        <x:v>1</x:v>
      </x:c>
      <x:c r="H2169" s="495" t="s">
        <x:v>10339</x:v>
      </x:c>
      <x:c r="I2169" s="22"/>
    </x:row>
    <x:row r="2170" spans="3:9">
      <x:c r="C2170" s="443" t="s">
        <x:v>4356</x:v>
      </x:c>
      <x:c r="D2170" s="276" t="s">
        <x:v>10339</x:v>
      </x:c>
      <x:c r="E2170" s="280" t="s">
        <x:v>4356</x:v>
      </x:c>
      <x:c r="F2170" s="281" t="str">
        <x:f>IF(MID(E2170,LEN(E2170)-2,1)="1","Earring",IF(MID(E2170,LEN(E2170)-2,1)="2","Necklace",IF(MID(E2170,LEN(E2170)-2,1)="3","Bracelet",IF(MID(E2170,LEN(E2170)-2,1)="4","Ring",IF(MID(E2170,LEN(E2170)-2,1)="5","Anklet","")))))</x:f>
        <x:v>Ring</x:v>
      </x:c>
      <x:c r="G2170" s="281">
        <x:v>1</x:v>
      </x:c>
      <x:c r="H2170" s="495" t="s">
        <x:v>10339</x:v>
      </x:c>
      <x:c r="I2170" s="22"/>
    </x:row>
    <x:row r="2171" spans="3:9">
      <x:c r="C2171" s="443" t="s">
        <x:v>4583</x:v>
      </x:c>
      <x:c r="D2171" s="276" t="s">
        <x:v>10339</x:v>
      </x:c>
      <x:c r="E2171" s="241" t="s">
        <x:v>4583</x:v>
      </x:c>
      <x:c r="F2171" s="240" t="str">
        <x:f>IF(MID(E2171,LEN(E2171)-2,1)="1","Earring",IF(MID(E2171,LEN(E2171)-2,1)="2","Necklace",IF(MID(E2171,LEN(E2171)-2,1)="3","Bracelet",IF(MID(E2171,LEN(E2171)-2,1)="4","Ring",IF(MID(E2171,LEN(E2171)-2,1)="5","Anklet","")))))</x:f>
        <x:v>Ring</x:v>
      </x:c>
      <x:c r="G2171" s="240">
        <x:v>1</x:v>
      </x:c>
      <x:c r="H2171" s="495" t="s">
        <x:v>10339</x:v>
      </x:c>
      <x:c r="I2171" s="22"/>
    </x:row>
    <x:row r="2172" spans="3:9">
      <x:c r="C2172" s="443" t="s">
        <x:v>9012</x:v>
      </x:c>
      <x:c r="D2172" s="276" t="s">
        <x:v>6487</x:v>
      </x:c>
      <x:c r="E2172" s="280" t="s">
        <x:v>9012</x:v>
      </x:c>
      <x:c r="F2172" s="281" t="str">
        <x:f>IF(MID(E2172,LEN(E2172)-2,1)="1","Earring",IF(MID(E2172,LEN(E2172)-2,1)="2","Necklace",IF(MID(E2172,LEN(E2172)-2,1)="3","Bracelet",IF(MID(E2172,LEN(E2172)-2,1)="4","Ring",IF(MID(E2172,LEN(E2172)-2,1)="5","Anklet","")))))</x:f>
        <x:v>Necklace</x:v>
      </x:c>
      <x:c r="G2172" s="281">
        <x:v>1</x:v>
      </x:c>
      <x:c r="H2172" s="495" t="s">
        <x:v>6487</x:v>
      </x:c>
      <x:c r="I2172" s="22"/>
    </x:row>
    <x:row r="2173" spans="3:9">
      <x:c r="C2173" s="443" t="s">
        <x:v>6102</x:v>
      </x:c>
      <x:c r="D2173" s="276" t="s">
        <x:v>10339</x:v>
      </x:c>
      <x:c r="E2173" s="241" t="s">
        <x:v>6102</x:v>
      </x:c>
      <x:c r="F2173" s="240" t="str">
        <x:f>IF(MID(E2173,LEN(E2173)-2,1)="1","Earring",IF(MID(E2173,LEN(E2173)-2,1)="2","Necklace",IF(MID(E2173,LEN(E2173)-2,1)="3","Bracelet",IF(MID(E2173,LEN(E2173)-2,1)="4","Ring",IF(MID(E2173,LEN(E2173)-2,1)="5","Anklet","")))))</x:f>
        <x:v>Earring</x:v>
      </x:c>
      <x:c r="G2173" s="240">
        <x:v>1</x:v>
      </x:c>
      <x:c r="H2173" s="495" t="s">
        <x:v>10339</x:v>
      </x:c>
      <x:c r="I2173" s="22"/>
    </x:row>
    <x:row r="2174" spans="3:9">
      <x:c r="C2174" s="443" t="s">
        <x:v>1951</x:v>
      </x:c>
      <x:c r="D2174" s="276" t="s">
        <x:v>10339</x:v>
      </x:c>
      <x:c r="E2174" s="280" t="s">
        <x:v>1951</x:v>
      </x:c>
      <x:c r="F2174" s="281" t="str">
        <x:f>IF(MID(E2174,LEN(E2174)-2,1)="1","Earring",IF(MID(E2174,LEN(E2174)-2,1)="2","Necklace",IF(MID(E2174,LEN(E2174)-2,1)="3","Bracelet",IF(MID(E2174,LEN(E2174)-2,1)="4","Ring",IF(MID(E2174,LEN(E2174)-2,1)="5","Anklet","")))))</x:f>
        <x:v>Bracelet</x:v>
      </x:c>
      <x:c r="G2174" s="281">
        <x:v>2</x:v>
      </x:c>
      <x:c r="H2174" s="495" t="s">
        <x:v>10339</x:v>
      </x:c>
      <x:c r="I2174" s="22"/>
    </x:row>
    <x:row r="2175" spans="3:9">
      <x:c r="C2175" s="443" t="s">
        <x:v>5481</x:v>
      </x:c>
      <x:c r="D2175" s="276" t="s">
        <x:v>6487</x:v>
      </x:c>
      <x:c r="E2175" s="280" t="s">
        <x:v>5481</x:v>
      </x:c>
      <x:c r="F2175" s="281" t="str">
        <x:f>IF(MID(E2175,LEN(E2175)-2,1)="1","Earring",IF(MID(E2175,LEN(E2175)-2,1)="2","Necklace",IF(MID(E2175,LEN(E2175)-2,1)="3","Bracelet",IF(MID(E2175,LEN(E2175)-2,1)="4","Ring",IF(MID(E2175,LEN(E2175)-2,1)="5","Anklet","")))))</x:f>
        <x:v>Earring</x:v>
      </x:c>
      <x:c r="G2175" s="281">
        <x:v>1</x:v>
      </x:c>
      <x:c r="H2175" s="495" t="s">
        <x:v>6487</x:v>
      </x:c>
      <x:c r="I2175" s="22"/>
    </x:row>
    <x:row r="2176" spans="3:9">
      <x:c r="C2176" s="443" t="s">
        <x:v>8481</x:v>
      </x:c>
      <x:c r="D2176" s="276" t="s">
        <x:v>6487</x:v>
      </x:c>
      <x:c r="E2176" s="241" t="s">
        <x:v>8481</x:v>
      </x:c>
      <x:c r="F2176" s="240" t="str">
        <x:f>IF(MID(E2176,LEN(E2176)-2,1)="1","Earring",IF(MID(E2176,LEN(E2176)-2,1)="2","Necklace",IF(MID(E2176,LEN(E2176)-2,1)="3","Bracelet",IF(MID(E2176,LEN(E2176)-2,1)="4","Ring",IF(MID(E2176,LEN(E2176)-2,1)="5","Anklet","")))))</x:f>
        <x:v>Ring</x:v>
      </x:c>
      <x:c r="G2176" s="240">
        <x:v>1</x:v>
      </x:c>
      <x:c r="H2176" s="495" t="s">
        <x:v>6487</x:v>
      </x:c>
      <x:c r="I2176" s="22"/>
    </x:row>
    <x:row r="2177" spans="3:9">
      <x:c r="C2177" s="443" t="s">
        <x:v>11531</x:v>
      </x:c>
      <x:c r="D2177" s="276" t="s">
        <x:v>6487</x:v>
      </x:c>
      <x:c r="E2177" s="241" t="s">
        <x:v>11531</x:v>
      </x:c>
      <x:c r="F2177" s="240" t="str">
        <x:f>IF(MID(E2177,LEN(E2177)-2,1)="1","Earring",IF(MID(E2177,LEN(E2177)-2,1)="2","Necklace",IF(MID(E2177,LEN(E2177)-2,1)="3","Bracelet",IF(MID(E2177,LEN(E2177)-2,1)="4","Ring",IF(MID(E2177,LEN(E2177)-2,1)="5","Anklet","")))))</x:f>
        <x:v>Bracelet</x:v>
      </x:c>
      <x:c r="G2177" s="240">
        <x:v>1</x:v>
      </x:c>
      <x:c r="H2177" s="495" t="s">
        <x:v>6487</x:v>
      </x:c>
      <x:c r="I2177" s="22"/>
    </x:row>
    <x:row r="2178" spans="3:9">
      <x:c r="C2178" s="443" t="s">
        <x:v>9117</x:v>
      </x:c>
      <x:c r="D2178" s="276" t="s">
        <x:v>10339</x:v>
      </x:c>
      <x:c r="E2178" s="280" t="s">
        <x:v>9117</x:v>
      </x:c>
      <x:c r="F2178" s="281" t="str">
        <x:f>IF(MID(E2178,LEN(E2178)-2,1)="1","Earring",IF(MID(E2178,LEN(E2178)-2,1)="2","Necklace",IF(MID(E2178,LEN(E2178)-2,1)="3","Bracelet",IF(MID(E2178,LEN(E2178)-2,1)="4","Ring",IF(MID(E2178,LEN(E2178)-2,1)="5","Anklet","")))))</x:f>
        <x:v>Ring</x:v>
      </x:c>
      <x:c r="G2178" s="281">
        <x:v>1</x:v>
      </x:c>
      <x:c r="H2178" s="495" t="s">
        <x:v>10339</x:v>
      </x:c>
      <x:c r="I2178" s="22"/>
    </x:row>
    <x:row r="2179" spans="5:9">
      <x:c r="E2179" s="280" t="s">
        <x:v>11838</x:v>
      </x:c>
      <x:c r="F2179" s="281" t="str">
        <x:f>IF(MID(E2179,LEN(E2179)-2,1)="1","Earring",IF(MID(E2179,LEN(E2179)-2,1)="2","Necklace",IF(MID(E2179,LEN(E2179)-2,1)="3","Bracelet",IF(MID(E2179,LEN(E2179)-2,1)="4","Ring",IF(MID(E2179,LEN(E2179)-2,1)="5","Anklet","")))))</x:f>
        <x:v>Earring</x:v>
      </x:c>
      <x:c r="G2179" s="281">
        <x:v>2</x:v>
      </x:c>
      <x:c r="H2179" s="495" t="s">
        <x:v>6487</x:v>
      </x:c>
      <x:c r="I2179" s="22" t="s">
        <x:v>11865</x:v>
      </x:c>
    </x:row>
    <x:row r="2180" spans="5:9">
      <x:c r="E2180" s="241" t="s">
        <x:v>9015</x:v>
      </x:c>
      <x:c r="F2180" s="240" t="str">
        <x:f>IF(MID(E2180,LEN(E2180)-2,1)="1","Earring",IF(MID(E2180,LEN(E2180)-2,1)="2","Necklace",IF(MID(E2180,LEN(E2180)-2,1)="3","Bracelet",IF(MID(E2180,LEN(E2180)-2,1)="4","Ring",IF(MID(E2180,LEN(E2180)-2,1)="5","Anklet","")))))</x:f>
        <x:v>Earring</x:v>
      </x:c>
      <x:c r="G2180" s="240">
        <x:v>1</x:v>
      </x:c>
      <x:c r="H2180" s="495" t="s">
        <x:v>10339</x:v>
      </x:c>
      <x:c r="I2180" s="22" t="s">
        <x:v>11837</x:v>
      </x:c>
    </x:row>
    <x:row r="2181" spans="5:9">
      <x:c r="E2181" s="280" t="s">
        <x:v>11810</x:v>
      </x:c>
      <x:c r="F2181" s="281" t="str">
        <x:f>IF(MID(E2181,LEN(E2181)-2,1)="1","Earring",IF(MID(E2181,LEN(E2181)-2,1)="2","Necklace",IF(MID(E2181,LEN(E2181)-2,1)="3","Bracelet",IF(MID(E2181,LEN(E2181)-2,1)="4","Ring",IF(MID(E2181,LEN(E2181)-2,1)="5","Anklet","")))))</x:f>
        <x:v>Earring</x:v>
      </x:c>
      <x:c r="G2181" s="281">
        <x:v>1</x:v>
      </x:c>
      <x:c r="H2181" s="495" t="s">
        <x:v>6487</x:v>
      </x:c>
      <x:c r="I2181" s="22" t="s">
        <x:v>2324</x:v>
      </x:c>
    </x:row>
    <x:row r="2182" spans="5:9">
      <x:c r="E2182" s="280" t="s">
        <x:v>2357</x:v>
      </x:c>
      <x:c r="F2182" s="281" t="str">
        <x:f>IF(MID(E2182,LEN(E2182)-2,1)="1","Earring",IF(MID(E2182,LEN(E2182)-2,1)="2","Necklace",IF(MID(E2182,LEN(E2182)-2,1)="3","Bracelet",IF(MID(E2182,LEN(E2182)-2,1)="4","Ring",IF(MID(E2182,LEN(E2182)-2,1)="5","Anklet","")))))</x:f>
        <x:v>Necklace</x:v>
      </x:c>
      <x:c r="G2182" s="281">
        <x:v>1</x:v>
      </x:c>
      <x:c r="H2182" s="495">
        <x:v>-1</x:v>
      </x:c>
      <x:c r="I2182" s="22" t="s">
        <x:v>7928</x:v>
      </x:c>
    </x:row>
    <x:row r="2183" spans="1:9">
      <x:c r="A2183" s="444">
        <x:v>46168</x:v>
      </x:c>
      <x:c r="B2183" s="276" t="s">
        <x:v>10377</x:v>
      </x:c>
      <x:c r="C2183" s="443" t="s">
        <x:v>6116</x:v>
      </x:c>
      <x:c r="D2183" s="276" t="s">
        <x:v>10339</x:v>
      </x:c>
      <x:c r="E2183" s="280" t="s">
        <x:v>6116</x:v>
      </x:c>
      <x:c r="F2183" s="281" t="str">
        <x:f>IF(MID(E2183,LEN(E2183)-2,1)="1","Earring",IF(MID(E2183,LEN(E2183)-2,1)="2","Necklace",IF(MID(E2183,LEN(E2183)-2,1)="3","Bracelet",IF(MID(E2183,LEN(E2183)-2,1)="4","Ring",IF(MID(E2183,LEN(E2183)-2,1)="5","Anklet","")))))</x:f>
        <x:v>Bracelet</x:v>
      </x:c>
      <x:c r="G2183" s="281">
        <x:v>1</x:v>
      </x:c>
      <x:c r="H2183" s="495" t="s">
        <x:v>10339</x:v>
      </x:c>
      <x:c r="I2183" s="22"/>
    </x:row>
    <x:row r="2184" spans="3:9">
      <x:c r="C2184" s="443" t="s">
        <x:v>6137</x:v>
      </x:c>
      <x:c r="D2184" s="276" t="s">
        <x:v>10339</x:v>
      </x:c>
      <x:c r="E2184" s="280" t="s">
        <x:v>6137</x:v>
      </x:c>
      <x:c r="F2184" s="281" t="str">
        <x:f>IF(MID(E2184,LEN(E2184)-2,1)="1","Earring",IF(MID(E2184,LEN(E2184)-2,1)="2","Necklace",IF(MID(E2184,LEN(E2184)-2,1)="3","Bracelet",IF(MID(E2184,LEN(E2184)-2,1)="4","Ring",IF(MID(E2184,LEN(E2184)-2,1)="5","Anklet","")))))</x:f>
        <x:v>Necklace</x:v>
      </x:c>
      <x:c r="G2184" s="281">
        <x:v>1</x:v>
      </x:c>
      <x:c r="H2184" s="495" t="s">
        <x:v>10339</x:v>
      </x:c>
      <x:c r="I2184" s="22"/>
    </x:row>
    <x:row r="2185" spans="3:9">
      <x:c r="C2185" s="443" t="s">
        <x:v>4458</x:v>
      </x:c>
      <x:c r="D2185" s="276" t="s">
        <x:v>6487</x:v>
      </x:c>
      <x:c r="E2185" s="241" t="s">
        <x:v>4458</x:v>
      </x:c>
      <x:c r="F2185" s="240" t="str">
        <x:f>IF(MID(E2185,LEN(E2185)-2,1)="1","Earring",IF(MID(E2185,LEN(E2185)-2,1)="2","Necklace",IF(MID(E2185,LEN(E2185)-2,1)="3","Bracelet",IF(MID(E2185,LEN(E2185)-2,1)="4","Ring",IF(MID(E2185,LEN(E2185)-2,1)="5","Anklet","")))))</x:f>
        <x:v>Anklet</x:v>
      </x:c>
      <x:c r="G2185" s="240">
        <x:v>1</x:v>
      </x:c>
      <x:c r="H2185" s="495" t="s">
        <x:v>6487</x:v>
      </x:c>
      <x:c r="I2185" s="22"/>
    </x:row>
    <x:row r="2186" spans="3:9">
      <x:c r="C2186" s="443" t="s">
        <x:v>5755</x:v>
      </x:c>
      <x:c r="D2186" s="276" t="s">
        <x:v>6487</x:v>
      </x:c>
      <x:c r="E2186" s="280" t="s">
        <x:v>5755</x:v>
      </x:c>
      <x:c r="F2186" s="281" t="str">
        <x:f>IF(MID(E2186,LEN(E2186)-2,1)="1","Earring",IF(MID(E2186,LEN(E2186)-2,1)="2","Necklace",IF(MID(E2186,LEN(E2186)-2,1)="3","Bracelet",IF(MID(E2186,LEN(E2186)-2,1)="4","Ring",IF(MID(E2186,LEN(E2186)-2,1)="5","Anklet","")))))</x:f>
        <x:v>Ring</x:v>
      </x:c>
      <x:c r="G2186" s="281">
        <x:v>1</x:v>
      </x:c>
      <x:c r="H2186" s="495" t="s">
        <x:v>6487</x:v>
      </x:c>
      <x:c r="I2186" s="22"/>
    </x:row>
    <x:row r="2187" spans="3:9">
      <x:c r="C2187" s="443" t="s">
        <x:v>6176</x:v>
      </x:c>
      <x:c r="D2187" s="276" t="s">
        <x:v>6487</x:v>
      </x:c>
      <x:c r="E2187" s="241" t="s">
        <x:v>6176</x:v>
      </x:c>
      <x:c r="F2187" s="240" t="s">
        <x:v>7639</x:v>
      </x:c>
      <x:c r="G2187" s="240">
        <x:v>1</x:v>
      </x:c>
      <x:c r="H2187" s="495" t="s">
        <x:v>6487</x:v>
      </x:c>
      <x:c r="I2187" s="22"/>
    </x:row>
    <x:row r="2188" spans="3:9">
      <x:c r="C2188" s="443" t="s">
        <x:v>11774</x:v>
      </x:c>
      <x:c r="D2188" s="276" t="s">
        <x:v>10339</x:v>
      </x:c>
      <x:c r="E2188" s="280" t="s">
        <x:v>11774</x:v>
      </x:c>
      <x:c r="F2188" s="281" t="str">
        <x:f>IF(MID(E2188,LEN(E2188)-2,1)="1","Earring",IF(MID(E2188,LEN(E2188)-2,1)="2","Necklace",IF(MID(E2188,LEN(E2188)-2,1)="3","Bracelet",IF(MID(E2188,LEN(E2188)-2,1)="4","Ring",IF(MID(E2188,LEN(E2188)-2,1)="5","Anklet","")))))</x:f>
        <x:v>Earring</x:v>
      </x:c>
      <x:c r="G2188" s="281">
        <x:v>1</x:v>
      </x:c>
      <x:c r="H2188" s="495" t="s">
        <x:v>10339</x:v>
      </x:c>
      <x:c r="I2188" s="22"/>
    </x:row>
    <x:row r="2189" spans="3:9">
      <x:c r="C2189" s="443" t="s">
        <x:v>6144</x:v>
      </x:c>
      <x:c r="D2189" s="276" t="s">
        <x:v>6487</x:v>
      </x:c>
      <x:c r="E2189" s="241" t="s">
        <x:v>6144</x:v>
      </x:c>
      <x:c r="F2189" s="240" t="str">
        <x:f>IF(MID(E2189,LEN(E2189)-2,1)="1","Earring",IF(MID(E2189,LEN(E2189)-2,1)="2","Necklace",IF(MID(E2189,LEN(E2189)-2,1)="3","Bracelet",IF(MID(E2189,LEN(E2189)-2,1)="4","Ring",IF(MID(E2189,LEN(E2189)-2,1)="5","Anklet","")))))</x:f>
        <x:v>Earring</x:v>
      </x:c>
      <x:c r="G2189" s="240">
        <x:v>1</x:v>
      </x:c>
      <x:c r="H2189" s="495" t="s">
        <x:v>6487</x:v>
      </x:c>
      <x:c r="I2189" s="22"/>
    </x:row>
    <x:row r="2190" spans="3:9">
      <x:c r="C2190" s="443" t="s">
        <x:v>8432</x:v>
      </x:c>
      <x:c r="D2190" s="276" t="s">
        <x:v>10339</x:v>
      </x:c>
      <x:c r="E2190" s="241" t="s">
        <x:v>8432</x:v>
      </x:c>
      <x:c r="F2190" s="240" t="str">
        <x:f>IF(MID(E2190,LEN(E2190)-2,1)="1","Earring",IF(MID(E2190,LEN(E2190)-2,1)="2","Necklace",IF(MID(E2190,LEN(E2190)-2,1)="3","Bracelet",IF(MID(E2190,LEN(E2190)-2,1)="4","Ring",IF(MID(E2190,LEN(E2190)-2,1)="5","Anklet","")))))</x:f>
        <x:v>Earring</x:v>
      </x:c>
      <x:c r="G2190" s="240">
        <x:v>1</x:v>
      </x:c>
      <x:c r="H2190" s="495" t="s">
        <x:v>10339</x:v>
      </x:c>
      <x:c r="I2190" s="22"/>
    </x:row>
    <x:row r="2191" spans="3:9">
      <x:c r="C2191" s="443" t="s">
        <x:v>9324</x:v>
      </x:c>
      <x:c r="D2191" s="276" t="s">
        <x:v>10339</x:v>
      </x:c>
      <x:c r="E2191" s="280" t="s">
        <x:v>9324</x:v>
      </x:c>
      <x:c r="F2191" s="281" t="str">
        <x:f>IF(MID(E2191,LEN(E2191)-2,1)="1","Earring",IF(MID(E2191,LEN(E2191)-2,1)="2","Necklace",IF(MID(E2191,LEN(E2191)-2,1)="3","Bracelet",IF(MID(E2191,LEN(E2191)-2,1)="4","Ring",IF(MID(E2191,LEN(E2191)-2,1)="5","Anklet","")))))</x:f>
        <x:v>Earring</x:v>
      </x:c>
      <x:c r="G2191" s="281">
        <x:v>1</x:v>
      </x:c>
      <x:c r="H2191" s="495" t="s">
        <x:v>10339</x:v>
      </x:c>
      <x:c r="I2191" s="22"/>
    </x:row>
    <x:row r="2192" spans="3:9">
      <x:c r="C2192" s="443" t="s">
        <x:v>11269</x:v>
      </x:c>
      <x:c r="D2192" s="276" t="s">
        <x:v>6487</x:v>
      </x:c>
      <x:c r="E2192" s="241" t="s">
        <x:v>11269</x:v>
      </x:c>
      <x:c r="F2192" s="240" t="str">
        <x:f>IF(MID(E2192,LEN(E2192)-2,1)="1","Earring",IF(MID(E2192,LEN(E2192)-2,1)="2","Necklace",IF(MID(E2192,LEN(E2192)-2,1)="3","Bracelet",IF(MID(E2192,LEN(E2192)-2,1)="4","Ring",IF(MID(E2192,LEN(E2192)-2,1)="5","Anklet","")))))</x:f>
        <x:v>Necklace</x:v>
      </x:c>
      <x:c r="G2192" s="240">
        <x:v>1</x:v>
      </x:c>
      <x:c r="H2192" s="495" t="s">
        <x:v>6487</x:v>
      </x:c>
      <x:c r="I2192" s="22"/>
    </x:row>
    <x:row r="2193" spans="3:9">
      <x:c r="C2193" s="443" t="s">
        <x:v>2013</x:v>
      </x:c>
      <x:c r="D2193" s="276" t="s">
        <x:v>10339</x:v>
      </x:c>
      <x:c r="E2193" s="241" t="s">
        <x:v>2013</x:v>
      </x:c>
      <x:c r="F2193" s="240" t="str">
        <x:f>IF(MID(E2193,LEN(E2193)-2,1)="1","Earring",IF(MID(E2193,LEN(E2193)-2,1)="2","Necklace",IF(MID(E2193,LEN(E2193)-2,1)="3","Bracelet",IF(MID(E2193,LEN(E2193)-2,1)="4","Ring",IF(MID(E2193,LEN(E2193)-2,1)="5","Anklet","")))))</x:f>
        <x:v>Earring</x:v>
      </x:c>
      <x:c r="G2193" s="240">
        <x:v>2</x:v>
      </x:c>
      <x:c r="H2193" s="495" t="s">
        <x:v>10339</x:v>
      </x:c>
      <x:c r="I2193" s="22"/>
    </x:row>
    <x:row r="2194" spans="1:9">
      <x:c r="A2194" s="444">
        <x:v>46169</x:v>
      </x:c>
      <x:c r="B2194" s="276" t="s">
        <x:v>10352</x:v>
      </x:c>
      <x:c r="C2194" s="443" t="s">
        <x:v>4547</x:v>
      </x:c>
      <x:c r="D2194" s="276" t="s">
        <x:v>10339</x:v>
      </x:c>
      <x:c r="E2194" s="280" t="s">
        <x:v>4547</x:v>
      </x:c>
      <x:c r="F2194" s="281" t="s">
        <x:v>4007</x:v>
      </x:c>
      <x:c r="G2194" s="281">
        <x:v>1</x:v>
      </x:c>
      <x:c r="H2194" s="495" t="s">
        <x:v>10339</x:v>
      </x:c>
      <x:c r="I2194" s="22"/>
    </x:row>
    <x:row r="2195" spans="3:9">
      <x:c r="C2195" s="443" t="s">
        <x:v>2237</x:v>
      </x:c>
      <x:c r="D2195" s="276" t="s">
        <x:v>10339</x:v>
      </x:c>
      <x:c r="E2195" s="280" t="s">
        <x:v>2237</x:v>
      </x:c>
      <x:c r="F2195" s="281" t="str">
        <x:f>IF(MID(E2195,LEN(E2195)-2,1)="1","Earring",IF(MID(E2195,LEN(E2195)-2,1)="2","Necklace",IF(MID(E2195,LEN(E2195)-2,1)="3","Bracelet",IF(MID(E2195,LEN(E2195)-2,1)="4","Ring",IF(MID(E2195,LEN(E2195)-2,1)="5","Anklet","")))))</x:f>
        <x:v>Ring</x:v>
      </x:c>
      <x:c r="G2195" s="281">
        <x:v>1</x:v>
      </x:c>
      <x:c r="H2195" s="495" t="s">
        <x:v>10339</x:v>
      </x:c>
      <x:c r="I2195" s="22"/>
    </x:row>
    <x:row r="2196" spans="3:9">
      <x:c r="C2196" s="443" t="s">
        <x:v>6192</x:v>
      </x:c>
      <x:c r="D2196" s="276" t="s">
        <x:v>10339</x:v>
      </x:c>
      <x:c r="E2196" s="241" t="s">
        <x:v>6192</x:v>
      </x:c>
      <x:c r="F2196" s="240" t="str">
        <x:f>IF(MID(E2196,LEN(E2196)-2,1)="1","Earring",IF(MID(E2196,LEN(E2196)-2,1)="2","Necklace",IF(MID(E2196,LEN(E2196)-2,1)="3","Bracelet",IF(MID(E2196,LEN(E2196)-2,1)="4","Ring",IF(MID(E2196,LEN(E2196)-2,1)="5","Anklet","")))))</x:f>
        <x:v>Bracelet</x:v>
      </x:c>
      <x:c r="G2196" s="240">
        <x:v>1</x:v>
      </x:c>
      <x:c r="H2196" s="495" t="s">
        <x:v>10339</x:v>
      </x:c>
      <x:c r="I2196" s="22"/>
    </x:row>
    <x:row r="2197" spans="1:9">
      <x:c r="A2197" s="444">
        <x:v>46170</x:v>
      </x:c>
      <x:c r="B2197" s="276" t="s">
        <x:v>10335</x:v>
      </x:c>
      <x:c r="C2197" s="443" t="s">
        <x:v>8393</x:v>
      </x:c>
      <x:c r="D2197" s="276" t="s">
        <x:v>10339</x:v>
      </x:c>
      <x:c r="E2197" s="241" t="s">
        <x:v>8393</x:v>
      </x:c>
      <x:c r="F2197" s="240" t="str">
        <x:f>IF(MID(E2197,LEN(E2197)-2,1)="1","Earring",IF(MID(E2197,LEN(E2197)-2,1)="2","Necklace",IF(MID(E2197,LEN(E2197)-2,1)="3","Bracelet",IF(MID(E2197,LEN(E2197)-2,1)="4","Ring",IF(MID(E2197,LEN(E2197)-2,1)="5","Anklet","")))))</x:f>
        <x:v>Earring</x:v>
      </x:c>
      <x:c r="G2197" s="240">
        <x:v>1</x:v>
      </x:c>
      <x:c r="H2197" s="495" t="s">
        <x:v>10339</x:v>
      </x:c>
      <x:c r="I2197" s="22"/>
    </x:row>
    <x:row r="2198" spans="3:9">
      <x:c r="C2198" s="443" t="s">
        <x:v>5683</x:v>
      </x:c>
      <x:c r="D2198" s="276" t="s">
        <x:v>10339</x:v>
      </x:c>
      <x:c r="E2198" s="280" t="s">
        <x:v>5683</x:v>
      </x:c>
      <x:c r="F2198" s="281" t="str">
        <x:f>IF(MID(E2198,LEN(E2198)-2,1)="1","Earring",IF(MID(E2198,LEN(E2198)-2,1)="2","Necklace",IF(MID(E2198,LEN(E2198)-2,1)="3","Bracelet",IF(MID(E2198,LEN(E2198)-2,1)="4","Ring",IF(MID(E2198,LEN(E2198)-2,1)="5","Anklet","")))))</x:f>
        <x:v>Earring</x:v>
      </x:c>
      <x:c r="G2198" s="281">
        <x:v>1</x:v>
      </x:c>
      <x:c r="H2198" s="495" t="s">
        <x:v>10339</x:v>
      </x:c>
      <x:c r="I2198" s="22"/>
    </x:row>
    <x:row r="2199" spans="3:9">
      <x:c r="C2199" s="443" t="s">
        <x:v>9030</x:v>
      </x:c>
      <x:c r="D2199" s="276" t="s">
        <x:v>10339</x:v>
      </x:c>
      <x:c r="E2199" s="241" t="s">
        <x:v>9030</x:v>
      </x:c>
      <x:c r="F2199" s="240" t="str">
        <x:f>IF(MID(E2199,LEN(E2199)-2,1)="1","Earring",IF(MID(E2199,LEN(E2199)-2,1)="2","Necklace",IF(MID(E2199,LEN(E2199)-2,1)="3","Bracelet",IF(MID(E2199,LEN(E2199)-2,1)="4","Ring",IF(MID(E2199,LEN(E2199)-2,1)="5","Anklet","")))))</x:f>
        <x:v>Earring</x:v>
      </x:c>
      <x:c r="G2199" s="240">
        <x:v>1</x:v>
      </x:c>
      <x:c r="H2199" s="495" t="s">
        <x:v>10339</x:v>
      </x:c>
      <x:c r="I2199" s="22"/>
    </x:row>
    <x:row r="2200" spans="3:9">
      <x:c r="C2200" s="443" t="s">
        <x:v>6189</x:v>
      </x:c>
      <x:c r="D2200" s="276" t="s">
        <x:v>10339</x:v>
      </x:c>
      <x:c r="E2200" s="280" t="s">
        <x:v>6189</x:v>
      </x:c>
      <x:c r="F2200" s="281" t="str">
        <x:f>IF(MID(E2200,LEN(E2200)-2,1)="1","Earring",IF(MID(E2200,LEN(E2200)-2,1)="2","Necklace",IF(MID(E2200,LEN(E2200)-2,1)="3","Bracelet",IF(MID(E2200,LEN(E2200)-2,1)="4","Ring",IF(MID(E2200,LEN(E2200)-2,1)="5","Anklet","")))))</x:f>
        <x:v>Necklace</x:v>
      </x:c>
      <x:c r="G2200" s="281">
        <x:v>2</x:v>
      </x:c>
      <x:c r="H2200" s="495" t="s">
        <x:v>10339</x:v>
      </x:c>
      <x:c r="I2200" s="22"/>
    </x:row>
    <x:row r="2201" spans="3:9">
      <x:c r="C2201" s="443" t="s">
        <x:v>6064</x:v>
      </x:c>
      <x:c r="D2201" s="276" t="s">
        <x:v>6487</x:v>
      </x:c>
      <x:c r="I2201" s="22" t="s">
        <x:v>1130</x:v>
      </x:c>
    </x:row>
    <x:row r="2202" spans="3:9">
      <x:c r="C2202" s="443" t="s">
        <x:v>12766</x:v>
      </x:c>
      <x:c r="D2202" s="276" t="s">
        <x:v>10339</x:v>
      </x:c>
      <x:c r="E2202" s="280" t="s">
        <x:v>12766</x:v>
      </x:c>
      <x:c r="F2202" s="281" t="str">
        <x:f>IF(MID(E2202,LEN(E2202)-2,1)="1","Earring",IF(MID(E2202,LEN(E2202)-2,1)="2","Necklace",IF(MID(E2202,LEN(E2202)-2,1)="3","Bracelet",IF(MID(E2202,LEN(E2202)-2,1)="4","Ring",IF(MID(E2202,LEN(E2202)-2,1)="5","Anklet","")))))</x:f>
        <x:v>Bracelet</x:v>
      </x:c>
      <x:c r="G2202" s="281">
        <x:v>1</x:v>
      </x:c>
      <x:c r="H2202" s="495" t="s">
        <x:v>10339</x:v>
      </x:c>
      <x:c r="I2202" s="22"/>
    </x:row>
    <x:row r="2203" spans="3:9">
      <x:c r="C2203" s="443" t="s">
        <x:v>8344</x:v>
      </x:c>
      <x:c r="D2203" s="276" t="s">
        <x:v>10339</x:v>
      </x:c>
      <x:c r="E2203" s="280" t="s">
        <x:v>8344</x:v>
      </x:c>
      <x:c r="F2203" s="281" t="s">
        <x:v>4007</x:v>
      </x:c>
      <x:c r="G2203" s="281">
        <x:v>1</x:v>
      </x:c>
      <x:c r="H2203" s="495" t="s">
        <x:v>10339</x:v>
      </x:c>
      <x:c r="I2203" s="22"/>
    </x:row>
    <x:row r="2204" spans="3:9">
      <x:c r="C2204" s="443" t="s">
        <x:v>6009</x:v>
      </x:c>
      <x:c r="D2204" s="276" t="s">
        <x:v>10339</x:v>
      </x:c>
      <x:c r="E2204" s="241" t="s">
        <x:v>6009</x:v>
      </x:c>
      <x:c r="F2204" s="240" t="s">
        <x:v>4007</x:v>
      </x:c>
      <x:c r="G2204" s="240">
        <x:v>1</x:v>
      </x:c>
      <x:c r="H2204" s="495" t="s">
        <x:v>10339</x:v>
      </x:c>
      <x:c r="I2204" s="22"/>
    </x:row>
    <x:row r="2205" spans="3:9">
      <x:c r="C2205" s="443" t="s">
        <x:v>4458</x:v>
      </x:c>
      <x:c r="D2205" s="276" t="s">
        <x:v>10339</x:v>
      </x:c>
      <x:c r="E2205" s="241" t="s">
        <x:v>4458</x:v>
      </x:c>
      <x:c r="F2205" s="240" t="str">
        <x:f>IF(MID(E2205,LEN(E2205)-2,1)="1","Earring",IF(MID(E2205,LEN(E2205)-2,1)="2","Necklace",IF(MID(E2205,LEN(E2205)-2,1)="3","Bracelet",IF(MID(E2205,LEN(E2205)-2,1)="4","Ring",IF(MID(E2205,LEN(E2205)-2,1)="5","Anklet","")))))</x:f>
        <x:v>Anklet</x:v>
      </x:c>
      <x:c r="G2205" s="240">
        <x:v>1</x:v>
      </x:c>
      <x:c r="H2205" s="495" t="s">
        <x:v>10339</x:v>
      </x:c>
      <x:c r="I2205" s="22"/>
    </x:row>
    <x:row r="2206" spans="3:9">
      <x:c r="C2206" s="443" t="s">
        <x:v>11468</x:v>
      </x:c>
      <x:c r="D2206" s="276" t="s">
        <x:v>10339</x:v>
      </x:c>
      <x:c r="E2206" s="280" t="s">
        <x:v>11468</x:v>
      </x:c>
      <x:c r="F2206" s="281" t="str">
        <x:f>IF(MID(E2206,LEN(E2206)-2,1)="1","Earring",IF(MID(E2206,LEN(E2206)-2,1)="2","Necklace",IF(MID(E2206,LEN(E2206)-2,1)="3","Bracelet",IF(MID(E2206,LEN(E2206)-2,1)="4","Ring",IF(MID(E2206,LEN(E2206)-2,1)="5","Anklet","")))))</x:f>
        <x:v>Anklet</x:v>
      </x:c>
      <x:c r="G2206" s="281">
        <x:v>1</x:v>
      </x:c>
      <x:c r="H2206" s="495" t="s">
        <x:v>10339</x:v>
      </x:c>
      <x:c r="I2206" s="22"/>
    </x:row>
    <x:row r="2207" spans="3:9">
      <x:c r="C2207" s="443" t="s">
        <x:v>4442</x:v>
      </x:c>
      <x:c r="D2207" s="276" t="s">
        <x:v>6487</x:v>
      </x:c>
      <x:c r="E2207" s="280" t="s">
        <x:v>4442</x:v>
      </x:c>
      <x:c r="F2207" s="281" t="str">
        <x:f>IF(MID(E2207,LEN(E2207)-2,1)="1","Earring",IF(MID(E2207,LEN(E2207)-2,1)="2","Necklace",IF(MID(E2207,LEN(E2207)-2,1)="3","Bracelet",IF(MID(E2207,LEN(E2207)-2,1)="4","Ring",IF(MID(E2207,LEN(E2207)-2,1)="5","Anklet","")))))</x:f>
        <x:v>Necklace</x:v>
      </x:c>
      <x:c r="G2207" s="281">
        <x:v>1</x:v>
      </x:c>
      <x:c r="H2207" s="495" t="s">
        <x:v>6487</x:v>
      </x:c>
      <x:c r="I2207" s="22"/>
    </x:row>
    <x:row r="2208" spans="1:9">
      <x:c r="A2208" s="444">
        <x:v>46171</x:v>
      </x:c>
      <x:c r="B2208" s="276" t="s">
        <x:v>10292</x:v>
      </x:c>
      <x:c r="C2208" s="443" t="s">
        <x:v>4338</x:v>
      </x:c>
      <x:c r="D2208" s="276" t="s">
        <x:v>6487</x:v>
      </x:c>
      <x:c r="E2208" s="280" t="s">
        <x:v>4338</x:v>
      </x:c>
      <x:c r="F2208" s="281" t="s">
        <x:v>4007</x:v>
      </x:c>
      <x:c r="G2208" s="281">
        <x:v>1</x:v>
      </x:c>
      <x:c r="H2208" s="495" t="s">
        <x:v>6487</x:v>
      </x:c>
      <x:c r="I2208" s="22"/>
    </x:row>
    <x:row r="2209" spans="3:9">
      <x:c r="C2209" s="443" t="s">
        <x:v>11850</x:v>
      </x:c>
      <x:c r="D2209" s="276" t="s">
        <x:v>10339</x:v>
      </x:c>
      <x:c r="E2209" s="280" t="s">
        <x:v>11850</x:v>
      </x:c>
      <x:c r="F2209" s="281" t="s">
        <x:v>4007</x:v>
      </x:c>
      <x:c r="G2209" s="281">
        <x:v>1</x:v>
      </x:c>
      <x:c r="H2209" s="495" t="s">
        <x:v>10339</x:v>
      </x:c>
      <x:c r="I2209" s="22"/>
    </x:row>
    <x:row r="2210" spans="3:9">
      <x:c r="C2210" s="443" t="s">
        <x:v>6159</x:v>
      </x:c>
      <x:c r="D2210" s="276" t="s">
        <x:v>6487</x:v>
      </x:c>
      <x:c r="E2210" s="241" t="s">
        <x:v>6159</x:v>
      </x:c>
      <x:c r="F2210" s="240" t="str">
        <x:f>IF(MID(E2210,LEN(E2210)-2,1)="1","Earring",IF(MID(E2210,LEN(E2210)-2,1)="2","Necklace",IF(MID(E2210,LEN(E2210)-2,1)="3","Bracelet",IF(MID(E2210,LEN(E2210)-2,1)="4","Ring",IF(MID(E2210,LEN(E2210)-2,1)="5","Anklet","")))))</x:f>
        <x:v>Earring</x:v>
      </x:c>
      <x:c r="G2210" s="240">
        <x:v>1</x:v>
      </x:c>
      <x:c r="H2210" s="495" t="s">
        <x:v>6487</x:v>
      </x:c>
      <x:c r="I2210" s="22"/>
    </x:row>
    <x:row r="2211" spans="3:9">
      <x:c r="C2211" s="443" t="s">
        <x:v>12757</x:v>
      </x:c>
      <x:c r="D2211" s="276" t="s">
        <x:v>6487</x:v>
      </x:c>
      <x:c r="E2211" s="280" t="s">
        <x:v>12757</x:v>
      </x:c>
      <x:c r="F2211" s="281" t="str">
        <x:f>IF(MID(E2211,LEN(E2211)-2,1)="1","Earring",IF(MID(E2211,LEN(E2211)-2,1)="2","Necklace",IF(MID(E2211,LEN(E2211)-2,1)="3","Bracelet",IF(MID(E2211,LEN(E2211)-2,1)="4","Ring",IF(MID(E2211,LEN(E2211)-2,1)="5","Anklet","")))))</x:f>
        <x:v>Earring</x:v>
      </x:c>
      <x:c r="G2211" s="281">
        <x:v>1</x:v>
      </x:c>
      <x:c r="H2211" s="495" t="s">
        <x:v>6487</x:v>
      </x:c>
      <x:c r="I2211" s="22"/>
    </x:row>
    <x:row r="2212" spans="3:9">
      <x:c r="C2212" s="443" t="s">
        <x:v>9072</x:v>
      </x:c>
      <x:c r="D2212" s="276" t="s">
        <x:v>6487</x:v>
      </x:c>
      <x:c r="E2212" s="280" t="s">
        <x:v>9072</x:v>
      </x:c>
      <x:c r="F2212" s="281" t="str">
        <x:f>IF(MID(E2212,LEN(E2212)-2,1)="1","Earring",IF(MID(E2212,LEN(E2212)-2,1)="2","Necklace",IF(MID(E2212,LEN(E2212)-2,1)="3","Bracelet",IF(MID(E2212,LEN(E2212)-2,1)="4","Ring",IF(MID(E2212,LEN(E2212)-2,1)="5","Anklet","")))))</x:f>
        <x:v>Ring</x:v>
      </x:c>
      <x:c r="G2212" s="281">
        <x:v>1</x:v>
      </x:c>
      <x:c r="H2212" s="495" t="s">
        <x:v>6487</x:v>
      </x:c>
      <x:c r="I2212" s="22"/>
    </x:row>
    <x:row r="2213" spans="5:9">
      <x:c r="E2213" s="241" t="s">
        <x:v>6018</x:v>
      </x:c>
      <x:c r="F2213" s="240" t="str">
        <x:f>IF(MID(E2213,LEN(E2213)-2,1)="1","Earring",IF(MID(E2213,LEN(E2213)-2,1)="2","Necklace",IF(MID(E2213,LEN(E2213)-2,1)="3","Bracelet",IF(MID(E2213,LEN(E2213)-2,1)="4","Ring",IF(MID(E2213,LEN(E2213)-2,1)="5","Anklet","")))))</x:f>
        <x:v>Ring</x:v>
      </x:c>
      <x:c r="G2213" s="240">
        <x:v>1</x:v>
      </x:c>
      <x:c r="H2213" s="495" t="s">
        <x:v>10339</x:v>
      </x:c>
      <x:c r="I2213" s="22" t="s">
        <x:v>11794</x:v>
      </x:c>
    </x:row>
    <x:row r="2214" spans="1:9">
      <x:c r="A2214" s="444">
        <x:v>46172</x:v>
      </x:c>
      <x:c r="B2214" s="276" t="s">
        <x:v>10312</x:v>
      </x:c>
      <x:c r="C2214" s="443" t="s">
        <x:v>4592</x:v>
      </x:c>
      <x:c r="D2214" s="276" t="s">
        <x:v>6487</x:v>
      </x:c>
      <x:c r="E2214" s="241" t="s">
        <x:v>4592</x:v>
      </x:c>
      <x:c r="F2214" s="240" t="str">
        <x:f>IF(MID(E2214,LEN(E2214)-2,1)="1","Earring",IF(MID(E2214,LEN(E2214)-2,1)="2","Necklace",IF(MID(E2214,LEN(E2214)-2,1)="3","Bracelet",IF(MID(E2214,LEN(E2214)-2,1)="4","Ring",IF(MID(E2214,LEN(E2214)-2,1)="5","Anklet","")))))</x:f>
        <x:v>Necklace</x:v>
      </x:c>
      <x:c r="G2214" s="240">
        <x:v>1</x:v>
      </x:c>
      <x:c r="H2214" s="495" t="s">
        <x:v>6487</x:v>
      </x:c>
      <x:c r="I2214" s="22"/>
    </x:row>
    <x:row r="2215" spans="3:9">
      <x:c r="C2215" s="443" t="s">
        <x:v>8007</x:v>
      </x:c>
      <x:c r="D2215" s="276" t="s">
        <x:v>10339</x:v>
      </x:c>
      <x:c r="E2215" s="241" t="s">
        <x:v>8007</x:v>
      </x:c>
      <x:c r="F2215" s="240" t="str">
        <x:f>IF(MID(E2215,LEN(E2215)-2,1)="1","Earring",IF(MID(E2215,LEN(E2215)-2,1)="2","Necklace",IF(MID(E2215,LEN(E2215)-2,1)="3","Bracelet",IF(MID(E2215,LEN(E2215)-2,1)="4","Ring",IF(MID(E2215,LEN(E2215)-2,1)="5","Anklet","")))))</x:f>
        <x:v>Earring</x:v>
      </x:c>
      <x:c r="G2215" s="240">
        <x:v>1</x:v>
      </x:c>
      <x:c r="H2215" s="495" t="s">
        <x:v>10339</x:v>
      </x:c>
      <x:c r="I2215" s="22"/>
    </x:row>
    <x:row r="2216" spans="3:9">
      <x:c r="C2216" s="443" t="s">
        <x:v>6042</x:v>
      </x:c>
      <x:c r="D2216" s="276" t="s">
        <x:v>6487</x:v>
      </x:c>
      <x:c r="E2216" s="241" t="s">
        <x:v>6042</x:v>
      </x:c>
      <x:c r="F2216" s="240" t="str">
        <x:f>IF(MID(E2216,LEN(E2216)-2,1)="1","Earring",IF(MID(E2216,LEN(E2216)-2,1)="2","Necklace",IF(MID(E2216,LEN(E2216)-2,1)="3","Bracelet",IF(MID(E2216,LEN(E2216)-2,1)="4","Ring",IF(MID(E2216,LEN(E2216)-2,1)="5","Anklet","")))))</x:f>
        <x:v>Earring</x:v>
      </x:c>
      <x:c r="G2216" s="240">
        <x:v>1</x:v>
      </x:c>
      <x:c r="H2216" s="495" t="s">
        <x:v>6487</x:v>
      </x:c>
      <x:c r="I2216" s="22"/>
    </x:row>
    <x:row r="2217" spans="3:9">
      <x:c r="C2217" s="443" t="s">
        <x:v>8458</x:v>
      </x:c>
      <x:c r="D2217" s="276" t="s">
        <x:v>10339</x:v>
      </x:c>
      <x:c r="E2217" s="280" t="s">
        <x:v>8458</x:v>
      </x:c>
      <x:c r="F2217" s="281" t="str">
        <x:f>IF(MID(E2217,LEN(E2217)-2,1)="1","Earring",IF(MID(E2217,LEN(E2217)-2,1)="2","Necklace",IF(MID(E2217,LEN(E2217)-2,1)="3","Bracelet",IF(MID(E2217,LEN(E2217)-2,1)="4","Ring",IF(MID(E2217,LEN(E2217)-2,1)="5","Anklet","")))))</x:f>
        <x:v>Necklace</x:v>
      </x:c>
      <x:c r="G2217" s="281">
        <x:v>1</x:v>
      </x:c>
      <x:c r="H2217" s="495" t="s">
        <x:v>10339</x:v>
      </x:c>
      <x:c r="I2217" s="22"/>
    </x:row>
    <x:row r="2218" spans="3:9">
      <x:c r="C2218" s="443" t="s">
        <x:v>7899</x:v>
      </x:c>
      <x:c r="D2218" s="276" t="s">
        <x:v>10339</x:v>
      </x:c>
      <x:c r="E2218" s="280" t="s">
        <x:v>7899</x:v>
      </x:c>
      <x:c r="F2218" s="281" t="s">
        <x:v>4007</x:v>
      </x:c>
      <x:c r="G2218" s="281">
        <x:v>1</x:v>
      </x:c>
      <x:c r="H2218" s="495" t="s">
        <x:v>10339</x:v>
      </x:c>
      <x:c r="I2218" s="22"/>
    </x:row>
    <x:row r="2219" spans="3:9">
      <x:c r="C2219" s="443" t="s">
        <x:v>4452</x:v>
      </x:c>
      <x:c r="D2219" s="276" t="s">
        <x:v>10339</x:v>
      </x:c>
      <x:c r="E2219" s="241" t="s">
        <x:v>4452</x:v>
      </x:c>
      <x:c r="F2219" s="240" t="str">
        <x:f>IF(MID(E2219,LEN(E2219)-2,1)="1","Earring",IF(MID(E2219,LEN(E2219)-2,1)="2","Necklace",IF(MID(E2219,LEN(E2219)-2,1)="3","Bracelet",IF(MID(E2219,LEN(E2219)-2,1)="4","Ring",IF(MID(E2219,LEN(E2219)-2,1)="5","Anklet","")))))</x:f>
        <x:v>Bracelet</x:v>
      </x:c>
      <x:c r="G2219" s="240">
        <x:v>1</x:v>
      </x:c>
      <x:c r="H2219" s="495" t="s">
        <x:v>10339</x:v>
      </x:c>
      <x:c r="I2219" s="22"/>
    </x:row>
    <x:row r="2220" spans="3:9">
      <x:c r="C2220" s="443" t="s">
        <x:v>8423</x:v>
      </x:c>
      <x:c r="D2220" s="276" t="s">
        <x:v>10339</x:v>
      </x:c>
      <x:c r="E2220" s="280" t="s">
        <x:v>8423</x:v>
      </x:c>
      <x:c r="F2220" s="281" t="str">
        <x:f>IF(MID(E2220,LEN(E2220)-2,1)="1","Earring",IF(MID(E2220,LEN(E2220)-2,1)="2","Necklace",IF(MID(E2220,LEN(E2220)-2,1)="3","Bracelet",IF(MID(E2220,LEN(E2220)-2,1)="4","Ring",IF(MID(E2220,LEN(E2220)-2,1)="5","Anklet","")))))</x:f>
        <x:v>Ring</x:v>
      </x:c>
      <x:c r="G2220" s="281">
        <x:v>1</x:v>
      </x:c>
      <x:c r="H2220" s="495" t="s">
        <x:v>10339</x:v>
      </x:c>
      <x:c r="I2220" s="22"/>
    </x:row>
    <x:row r="2221" spans="3:9">
      <x:c r="C2221" s="443" t="s">
        <x:v>6210</x:v>
      </x:c>
      <x:c r="D2221" s="276">
        <x:v>-1</x:v>
      </x:c>
      <x:c r="E2221" s="280" t="s">
        <x:v>6210</x:v>
      </x:c>
      <x:c r="F2221" s="281" t="str">
        <x:f>IF(MID(E2221,LEN(E2221)-2,1)="1","Earring",IF(MID(E2221,LEN(E2221)-2,1)="2","Necklace",IF(MID(E2221,LEN(E2221)-2,1)="3","Bracelet",IF(MID(E2221,LEN(E2221)-2,1)="4","Ring",IF(MID(E2221,LEN(E2221)-2,1)="5","Anklet","")))))</x:f>
        <x:v>Necklace</x:v>
      </x:c>
      <x:c r="G2221" s="281">
        <x:v>1</x:v>
      </x:c>
      <x:c r="H2221" s="495">
        <x:v>-1</x:v>
      </x:c>
      <x:c r="I2221" s="22"/>
    </x:row>
    <x:row r="2222" spans="3:9">
      <x:c r="C2222" s="443" t="s">
        <x:v>8961</x:v>
      </x:c>
      <x:c r="D2222" s="276" t="s">
        <x:v>10339</x:v>
      </x:c>
      <x:c r="E2222" s="241" t="s">
        <x:v>8961</x:v>
      </x:c>
      <x:c r="F2222" s="240" t="str">
        <x:f>IF(MID(E2222,LEN(E2222)-2,1)="1","Earring",IF(MID(E2222,LEN(E2222)-2,1)="2","Necklace",IF(MID(E2222,LEN(E2222)-2,1)="3","Bracelet",IF(MID(E2222,LEN(E2222)-2,1)="4","Ring",IF(MID(E2222,LEN(E2222)-2,1)="5","Anklet","")))))</x:f>
        <x:v>Earring</x:v>
      </x:c>
      <x:c r="G2222" s="240">
        <x:v>1</x:v>
      </x:c>
      <x:c r="H2222" s="495" t="s">
        <x:v>10339</x:v>
      </x:c>
      <x:c r="I2222" s="22"/>
    </x:row>
    <x:row r="2223" spans="3:9">
      <x:c r="C2223" s="443" t="s">
        <x:v>8438</x:v>
      </x:c>
      <x:c r="D2223" s="276" t="s">
        <x:v>6487</x:v>
      </x:c>
      <x:c r="E2223" s="280" t="s">
        <x:v>8438</x:v>
      </x:c>
      <x:c r="F2223" s="281" t="str">
        <x:f>IF(MID(E2223,LEN(E2223)-2,1)="1","Earring",IF(MID(E2223,LEN(E2223)-2,1)="2","Necklace",IF(MID(E2223,LEN(E2223)-2,1)="3","Bracelet",IF(MID(E2223,LEN(E2223)-2,1)="4","Ring",IF(MID(E2223,LEN(E2223)-2,1)="5","Anklet","")))))</x:f>
        <x:v>Bracelet</x:v>
      </x:c>
      <x:c r="G2223" s="281">
        <x:v>1</x:v>
      </x:c>
      <x:c r="H2223" s="495" t="s">
        <x:v>6487</x:v>
      </x:c>
      <x:c r="I2223" s="22"/>
    </x:row>
    <x:row r="2224" spans="3:9">
      <x:c r="C2224" s="443" t="s">
        <x:v>4357</x:v>
      </x:c>
      <x:c r="D2224" s="276" t="s">
        <x:v>10339</x:v>
      </x:c>
      <x:c r="E2224" s="280" t="s">
        <x:v>4357</x:v>
      </x:c>
      <x:c r="F2224" s="281" t="str">
        <x:f>IF(MID(E2224,LEN(E2224)-2,1)="1","Earring",IF(MID(E2224,LEN(E2224)-2,1)="2","Necklace",IF(MID(E2224,LEN(E2224)-2,1)="3","Bracelet",IF(MID(E2224,LEN(E2224)-2,1)="4","Ring",IF(MID(E2224,LEN(E2224)-2,1)="5","Anklet","")))))</x:f>
        <x:v>Bracelet</x:v>
      </x:c>
      <x:c r="G2224" s="281">
        <x:v>1</x:v>
      </x:c>
      <x:c r="H2224" s="495" t="s">
        <x:v>10339</x:v>
      </x:c>
      <x:c r="I2224" s="22"/>
    </x:row>
    <x:row r="2225" spans="3:9">
      <x:c r="C2225" s="443" t="s">
        <x:v>4342</x:v>
      </x:c>
      <x:c r="D2225" s="276" t="s">
        <x:v>10339</x:v>
      </x:c>
      <x:c r="E2225" s="280" t="s">
        <x:v>4342</x:v>
      </x:c>
      <x:c r="F2225" s="281" t="str">
        <x:f>IF(MID(E2225,LEN(E2225)-2,1)="1","Earring",IF(MID(E2225,LEN(E2225)-2,1)="2","Necklace",IF(MID(E2225,LEN(E2225)-2,1)="3","Bracelet",IF(MID(E2225,LEN(E2225)-2,1)="4","Ring",IF(MID(E2225,LEN(E2225)-2,1)="5","Anklet","")))))</x:f>
        <x:v>Necklace</x:v>
      </x:c>
      <x:c r="G2225" s="281">
        <x:v>1</x:v>
      </x:c>
      <x:c r="H2225" s="495" t="s">
        <x:v>10339</x:v>
      </x:c>
      <x:c r="I2225" s="22"/>
    </x:row>
    <x:row r="2226" spans="3:9">
      <x:c r="C2226" s="443" t="s">
        <x:v>9136</x:v>
      </x:c>
      <x:c r="D2226" s="276" t="s">
        <x:v>10339</x:v>
      </x:c>
      <x:c r="E2226" s="280" t="s">
        <x:v>9136</x:v>
      </x:c>
      <x:c r="F2226" s="281" t="str">
        <x:f>IF(MID(E2226,LEN(E2226)-2,1)="1","Earring",IF(MID(E2226,LEN(E2226)-2,1)="2","Necklace",IF(MID(E2226,LEN(E2226)-2,1)="3","Bracelet",IF(MID(E2226,LEN(E2226)-2,1)="4","Ring",IF(MID(E2226,LEN(E2226)-2,1)="5","Anklet","")))))</x:f>
        <x:v>Ring</x:v>
      </x:c>
      <x:c r="G2226" s="281">
        <x:v>1</x:v>
      </x:c>
      <x:c r="H2226" s="495" t="s">
        <x:v>10339</x:v>
      </x:c>
      <x:c r="I2226" s="22"/>
    </x:row>
    <x:row r="2227" spans="3:9">
      <x:c r="C2227" s="443" t="s">
        <x:v>2652</x:v>
      </x:c>
      <x:c r="D2227" s="276" t="s">
        <x:v>6487</x:v>
      </x:c>
      <x:c r="E2227" s="280" t="s">
        <x:v>2652</x:v>
      </x:c>
      <x:c r="F2227" s="281" t="str">
        <x:f>IF(MID(E2227,LEN(E2227)-2,1)="1","Earring",IF(MID(E2227,LEN(E2227)-2,1)="2","Necklace",IF(MID(E2227,LEN(E2227)-2,1)="3","Bracelet",IF(MID(E2227,LEN(E2227)-2,1)="4","Ring",IF(MID(E2227,LEN(E2227)-2,1)="5","Anklet","")))))</x:f>
        <x:v>Earring</x:v>
      </x:c>
      <x:c r="G2227" s="281">
        <x:v>1</x:v>
      </x:c>
      <x:c r="H2227" s="495" t="s">
        <x:v>6487</x:v>
      </x:c>
      <x:c r="I2227" s="22"/>
    </x:row>
    <x:row r="2228" spans="3:9">
      <x:c r="C2228" s="443" t="s">
        <x:v>9017</x:v>
      </x:c>
      <x:c r="D2228" s="276" t="s">
        <x:v>10339</x:v>
      </x:c>
      <x:c r="E2228" s="241" t="s">
        <x:v>9017</x:v>
      </x:c>
      <x:c r="F2228" s="240" t="str">
        <x:f>IF(MID(E2228,LEN(E2228)-2,1)="1","Earring",IF(MID(E2228,LEN(E2228)-2,1)="2","Necklace",IF(MID(E2228,LEN(E2228)-2,1)="3","Bracelet",IF(MID(E2228,LEN(E2228)-2,1)="4","Ring",IF(MID(E2228,LEN(E2228)-2,1)="5","Anklet","")))))</x:f>
        <x:v>Earring</x:v>
      </x:c>
      <x:c r="G2228" s="240">
        <x:v>1</x:v>
      </x:c>
      <x:c r="H2228" s="495" t="s">
        <x:v>10339</x:v>
      </x:c>
      <x:c r="I2228" s="22"/>
    </x:row>
    <x:row r="2229" spans="5:9">
      <x:c r="E2229" s="280" t="s">
        <x:v>4547</x:v>
      </x:c>
      <x:c r="F2229" s="281" t="s">
        <x:v>4007</x:v>
      </x:c>
      <x:c r="G2229" s="281">
        <x:v>1</x:v>
      </x:c>
      <x:c r="H2229" s="495">
        <x:v>-1</x:v>
      </x:c>
      <x:c r="I2229" s="22" t="s">
        <x:v>11978</x:v>
      </x:c>
    </x:row>
    <x:row r="2230" spans="1:9">
      <x:c r="A2230" s="444">
        <x:v>46173</x:v>
      </x:c>
      <x:c r="B2230" s="276" t="s">
        <x:v>10367</x:v>
      </x:c>
      <x:c r="C2230" s="443" t="s">
        <x:v>5952</x:v>
      </x:c>
      <x:c r="D2230" s="276" t="s">
        <x:v>10339</x:v>
      </x:c>
      <x:c r="E2230" s="241" t="s">
        <x:v>5952</x:v>
      </x:c>
      <x:c r="F2230" s="240" t="str">
        <x:f>IF(MID(E2230,LEN(E2230)-2,1)="1","Earring",IF(MID(E2230,LEN(E2230)-2,1)="2","Necklace",IF(MID(E2230,LEN(E2230)-2,1)="3","Bracelet",IF(MID(E2230,LEN(E2230)-2,1)="4","Ring",IF(MID(E2230,LEN(E2230)-2,1)="5","Anklet","")))))</x:f>
        <x:v>Bracelet</x:v>
      </x:c>
      <x:c r="G2230" s="240">
        <x:v>1</x:v>
      </x:c>
      <x:c r="H2230" s="495" t="s">
        <x:v>10339</x:v>
      </x:c>
      <x:c r="I2230" s="22"/>
    </x:row>
    <x:row r="2231" spans="3:9">
      <x:c r="C2231" s="443" t="s">
        <x:v>6314</x:v>
      </x:c>
      <x:c r="D2231" s="276" t="s">
        <x:v>6487</x:v>
      </x:c>
      <x:c r="E2231" s="280" t="s">
        <x:v>6314</x:v>
      </x:c>
      <x:c r="F2231" s="281" t="s">
        <x:v>9210</x:v>
      </x:c>
      <x:c r="G2231" s="281">
        <x:v>1</x:v>
      </x:c>
      <x:c r="H2231" s="495" t="s">
        <x:v>6487</x:v>
      </x:c>
      <x:c r="I2231" s="22"/>
    </x:row>
    <x:row r="2232" spans="3:9">
      <x:c r="C2232" s="443" t="s">
        <x:v>4534</x:v>
      </x:c>
      <x:c r="D2232" s="276" t="s">
        <x:v>6487</x:v>
      </x:c>
      <x:c r="E2232" s="241" t="s">
        <x:v>4534</x:v>
      </x:c>
      <x:c r="F2232" s="240" t="str">
        <x:f>IF(MID(E2232,LEN(E2232)-2,1)="1","Earring",IF(MID(E2232,LEN(E2232)-2,1)="2","Necklace",IF(MID(E2232,LEN(E2232)-2,1)="3","Bracelet",IF(MID(E2232,LEN(E2232)-2,1)="4","Ring",IF(MID(E2232,LEN(E2232)-2,1)="5","Anklet","")))))</x:f>
        <x:v>Earring</x:v>
      </x:c>
      <x:c r="G2232" s="240">
        <x:v>1</x:v>
      </x:c>
      <x:c r="H2232" s="495" t="s">
        <x:v>6487</x:v>
      </x:c>
      <x:c r="I2232" s="22"/>
    </x:row>
    <x:row r="2233" spans="3:9">
      <x:c r="C2233" s="443" t="s">
        <x:v>6277</x:v>
      </x:c>
      <x:c r="D2233" s="276" t="s">
        <x:v>6487</x:v>
      </x:c>
      <x:c r="E2233" s="241" t="s">
        <x:v>6277</x:v>
      </x:c>
      <x:c r="F2233" s="240" t="str">
        <x:f>IF(MID(E2233,LEN(E2233)-2,1)="1","Earring",IF(MID(E2233,LEN(E2233)-2,1)="2","Necklace",IF(MID(E2233,LEN(E2233)-2,1)="3","Bracelet",IF(MID(E2233,LEN(E2233)-2,1)="4","Ring",IF(MID(E2233,LEN(E2233)-2,1)="5","Anklet","")))))</x:f>
        <x:v>Necklace</x:v>
      </x:c>
      <x:c r="G2233" s="240">
        <x:v>1</x:v>
      </x:c>
      <x:c r="H2233" s="495" t="s">
        <x:v>6487</x:v>
      </x:c>
      <x:c r="I2233" s="22"/>
    </x:row>
    <x:row r="2234" spans="3:9">
      <x:c r="C2234" s="443" t="s">
        <x:v>9053</x:v>
      </x:c>
      <x:c r="D2234" s="276" t="s">
        <x:v>6487</x:v>
      </x:c>
      <x:c r="E2234" s="280" t="s">
        <x:v>9053</x:v>
      </x:c>
      <x:c r="F2234" s="281" t="str">
        <x:f>IF(MID(E2234,LEN(E2234)-2,1)="1","Earring",IF(MID(E2234,LEN(E2234)-2,1)="2","Necklace",IF(MID(E2234,LEN(E2234)-2,1)="3","Bracelet",IF(MID(E2234,LEN(E2234)-2,1)="4","Ring",IF(MID(E2234,LEN(E2234)-2,1)="5","Anklet","")))))</x:f>
        <x:v>Ring</x:v>
      </x:c>
      <x:c r="G2234" s="281">
        <x:v>1</x:v>
      </x:c>
      <x:c r="H2234" s="495" t="s">
        <x:v>6487</x:v>
      </x:c>
      <x:c r="I2234" s="22"/>
    </x:row>
    <x:row r="2235" spans="1:8" s="22" customFormat="1">
      <x:c r="A2235" s="276"/>
      <x:c r="B2235" s="276"/>
      <x:c r="C2235" s="443" t="s">
        <x:v>11884</x:v>
      </x:c>
      <x:c r="D2235" s="276" t="s">
        <x:v>10339</x:v>
      </x:c>
      <x:c r="E2235" s="241" t="s">
        <x:v>11884</x:v>
      </x:c>
      <x:c r="F2235" s="240" t="s">
        <x:v>4007</x:v>
      </x:c>
      <x:c r="G2235" s="240">
        <x:v>1</x:v>
      </x:c>
      <x:c r="H2235" s="495" t="s">
        <x:v>10339</x:v>
      </x:c>
    </x:row>
    <x:row r="2236" spans="1:8" s="22" customFormat="1">
      <x:c r="A2236" s="276"/>
      <x:c r="B2236" s="276"/>
      <x:c r="C2236" s="443" t="s">
        <x:v>4515</x:v>
      </x:c>
      <x:c r="D2236" s="276" t="s">
        <x:v>6487</x:v>
      </x:c>
      <x:c r="E2236" s="241" t="s">
        <x:v>4515</x:v>
      </x:c>
      <x:c r="F2236" s="240" t="str">
        <x:f>IF(MID(E2236,LEN(E2236)-2,1)="1","Earring",IF(MID(E2236,LEN(E2236)-2,1)="2","Necklace",IF(MID(E2236,LEN(E2236)-2,1)="3","Bracelet",IF(MID(E2236,LEN(E2236)-2,1)="4","Ring",IF(MID(E2236,LEN(E2236)-2,1)="5","Anklet","")))))</x:f>
        <x:v>Earring</x:v>
      </x:c>
      <x:c r="G2236" s="240">
        <x:v>2</x:v>
      </x:c>
      <x:c r="H2236" s="495" t="s">
        <x:v>6487</x:v>
      </x:c>
    </x:row>
    <x:row r="2237" spans="1:8" s="22" customFormat="1">
      <x:c r="A2237" s="276"/>
      <x:c r="B2237" s="276"/>
      <x:c r="C2237" s="443" t="s">
        <x:v>2060</x:v>
      </x:c>
      <x:c r="D2237" s="276" t="s">
        <x:v>6487</x:v>
      </x:c>
      <x:c r="E2237" s="241" t="s">
        <x:v>2060</x:v>
      </x:c>
      <x:c r="F2237" s="240" t="str">
        <x:f>IF(MID(E2237,LEN(E2237)-2,1)="1","Earring",IF(MID(E2237,LEN(E2237)-2,1)="2","Necklace",IF(MID(E2237,LEN(E2237)-2,1)="3","Bracelet",IF(MID(E2237,LEN(E2237)-2,1)="4","Ring",IF(MID(E2237,LEN(E2237)-2,1)="5","Anklet","")))))</x:f>
        <x:v>Bracelet</x:v>
      </x:c>
      <x:c r="G2237" s="240">
        <x:v>1</x:v>
      </x:c>
      <x:c r="H2237" s="495" t="s">
        <x:v>6487</x:v>
      </x:c>
    </x:row>
    <x:row r="2238" spans="1:9" s="22" customFormat="1">
      <x:c r="A2238" s="276"/>
      <x:c r="B2238" s="276"/>
      <x:c r="C2238" s="443"/>
      <x:c r="D2238" s="276"/>
      <x:c r="E2238" s="280" t="s">
        <x:v>8964</x:v>
      </x:c>
      <x:c r="F2238" s="281" t="str">
        <x:f>IF(MID(E2238,LEN(E2238)-2,1)="1","Earring",IF(MID(E2238,LEN(E2238)-2,1)="2","Necklace",IF(MID(E2238,LEN(E2238)-2,1)="3","Bracelet",IF(MID(E2238,LEN(E2238)-2,1)="4","Ring",IF(MID(E2238,LEN(E2238)-2,1)="5","Anklet","")))))</x:f>
        <x:v>Earring</x:v>
      </x:c>
      <x:c r="G2238" s="281">
        <x:v>1</x:v>
      </x:c>
      <x:c r="H2238" s="495" t="s">
        <x:v>6487</x:v>
      </x:c>
      <x:c r="I2238" s="22" t="s">
        <x:v>198</x:v>
      </x:c>
    </x:row>
    <x:row r="2239" spans="1:8">
      <x:c r="A2239" s="444">
        <x:v>46174</x:v>
      </x:c>
      <x:c r="B2239" s="276" t="s">
        <x:v>10315</x:v>
      </x:c>
      <x:c r="C2239" s="443" t="s">
        <x:v>9091</x:v>
      </x:c>
      <x:c r="D2239" s="276" t="s">
        <x:v>10339</x:v>
      </x:c>
      <x:c r="E2239" s="241" t="s">
        <x:v>9091</x:v>
      </x:c>
      <x:c r="F2239" s="240" t="str">
        <x:f>IF(MID(E2239,LEN(E2239)-2,1)="1","Earring",IF(MID(E2239,LEN(E2239)-2,1)="2","Necklace",IF(MID(E2239,LEN(E2239)-2,1)="3","Bracelet",IF(MID(E2239,LEN(E2239)-2,1)="4","Ring",IF(MID(E2239,LEN(E2239)-2,1)="5","Anklet","")))))</x:f>
        <x:v>Earring</x:v>
      </x:c>
      <x:c r="G2239" s="240">
        <x:v>1</x:v>
      </x:c>
      <x:c r="H2239" s="495" t="s">
        <x:v>10339</x:v>
      </x:c>
    </x:row>
    <x:row r="2240" spans="3:8">
      <x:c r="C2240" s="443" t="s">
        <x:v>12329</x:v>
      </x:c>
      <x:c r="D2240" s="276" t="s">
        <x:v>10339</x:v>
      </x:c>
      <x:c r="E2240" s="280" t="s">
        <x:v>12329</x:v>
      </x:c>
      <x:c r="F2240" s="281" t="str">
        <x:f>IF(MID(E2240,LEN(E2240)-2,1)="1","Earring",IF(MID(E2240,LEN(E2240)-2,1)="2","Necklace",IF(MID(E2240,LEN(E2240)-2,1)="3","Bracelet",IF(MID(E2240,LEN(E2240)-2,1)="4","Ring",IF(MID(E2240,LEN(E2240)-2,1)="5","Anklet","")))))</x:f>
        <x:v>Earring</x:v>
      </x:c>
      <x:c r="G2240" s="281">
        <x:v>1</x:v>
      </x:c>
      <x:c r="H2240" s="495" t="s">
        <x:v>10339</x:v>
      </x:c>
    </x:row>
    <x:row r="2241" spans="3:8">
      <x:c r="C2241" s="443" t="s">
        <x:v>5729</x:v>
      </x:c>
      <x:c r="D2241" s="276" t="s">
        <x:v>6487</x:v>
      </x:c>
      <x:c r="E2241" s="241" t="s">
        <x:v>5729</x:v>
      </x:c>
      <x:c r="F2241" s="240" t="str">
        <x:f>IF(MID(E2241,LEN(E2241)-2,1)="1","Earring",IF(MID(E2241,LEN(E2241)-2,1)="2","Necklace",IF(MID(E2241,LEN(E2241)-2,1)="3","Bracelet",IF(MID(E2241,LEN(E2241)-2,1)="4","Ring",IF(MID(E2241,LEN(E2241)-2,1)="5","Anklet","")))))</x:f>
        <x:v>Earring</x:v>
      </x:c>
      <x:c r="G2241" s="240">
        <x:v>1</x:v>
      </x:c>
      <x:c r="H2241" s="495" t="s">
        <x:v>6487</x:v>
      </x:c>
    </x:row>
    <x:row r="2242" spans="3:8">
      <x:c r="C2242" s="443" t="s">
        <x:v>4497</x:v>
      </x:c>
      <x:c r="D2242" s="276" t="s">
        <x:v>10339</x:v>
      </x:c>
      <x:c r="E2242" s="241" t="s">
        <x:v>4497</x:v>
      </x:c>
      <x:c r="F2242" s="240" t="str">
        <x:f>IF(MID(E2242,LEN(E2242)-2,1)="1","Earring",IF(MID(E2242,LEN(E2242)-2,1)="2","Necklace",IF(MID(E2242,LEN(E2242)-2,1)="3","Bracelet",IF(MID(E2242,LEN(E2242)-2,1)="4","Ring",IF(MID(E2242,LEN(E2242)-2,1)="5","Anklet","")))))</x:f>
        <x:v>Ring</x:v>
      </x:c>
      <x:c r="G2242" s="240">
        <x:v>1</x:v>
      </x:c>
      <x:c r="H2242" s="495" t="s">
        <x:v>10339</x:v>
      </x:c>
    </x:row>
    <x:row r="2243" spans="1:8">
      <x:c r="A2243" s="444">
        <x:v>46175</x:v>
      </x:c>
      <x:c r="B2243" s="276" t="s">
        <x:v>10377</x:v>
      </x:c>
      <x:c r="C2243" s="443" t="s">
        <x:v>8964</x:v>
      </x:c>
      <x:c r="D2243" s="276" t="s">
        <x:v>10339</x:v>
      </x:c>
      <x:c r="E2243" s="280" t="s">
        <x:v>8964</x:v>
      </x:c>
      <x:c r="F2243" s="281" t="str">
        <x:f>IF(MID(E2243,LEN(E2243)-2,1)="1","Earring",IF(MID(E2243,LEN(E2243)-2,1)="2","Necklace",IF(MID(E2243,LEN(E2243)-2,1)="3","Bracelet",IF(MID(E2243,LEN(E2243)-2,1)="4","Ring",IF(MID(E2243,LEN(E2243)-2,1)="5","Anklet","")))))</x:f>
        <x:v>Earring</x:v>
      </x:c>
      <x:c r="G2243" s="281">
        <x:v>1</x:v>
      </x:c>
      <x:c r="H2243" s="495" t="s">
        <x:v>10339</x:v>
      </x:c>
    </x:row>
    <x:row r="2244" spans="3:8">
      <x:c r="C2244" s="443" t="s">
        <x:v>6212</x:v>
      </x:c>
      <x:c r="D2244" s="276" t="s">
        <x:v>6487</x:v>
      </x:c>
      <x:c r="E2244" s="241" t="s">
        <x:v>6212</x:v>
      </x:c>
      <x:c r="F2244" s="240" t="str">
        <x:f>IF(MID(E2244,LEN(E2244)-2,1)="1","Earring",IF(MID(E2244,LEN(E2244)-2,1)="2","Necklace",IF(MID(E2244,LEN(E2244)-2,1)="3","Bracelet",IF(MID(E2244,LEN(E2244)-2,1)="4","Ring",IF(MID(E2244,LEN(E2244)-2,1)="5","Anklet","")))))</x:f>
        <x:v>Earring</x:v>
      </x:c>
      <x:c r="G2244" s="240">
        <x:v>1</x:v>
      </x:c>
      <x:c r="H2244" s="495" t="s">
        <x:v>6487</x:v>
      </x:c>
    </x:row>
    <x:row r="2245" spans="1:9" s="21" customFormat="1">
      <x:c r="A2245" s="276"/>
      <x:c r="B2245" s="276"/>
      <x:c r="C2245" s="443"/>
      <x:c r="D2245" s="276"/>
      <x:c r="E2245" s="280" t="s">
        <x:v>6103</x:v>
      </x:c>
      <x:c r="F2245" s="281" t="str">
        <x:f>IF(MID(E2245,LEN(E2245)-2,1)="1","Earring",IF(MID(E2245,LEN(E2245)-2,1)="2","Necklace",IF(MID(E2245,LEN(E2245)-2,1)="3","Bracelet",IF(MID(E2245,LEN(E2245)-2,1)="4","Ring",IF(MID(E2245,LEN(E2245)-2,1)="5","Anklet","")))))</x:f>
        <x:v>Earring</x:v>
      </x:c>
      <x:c r="G2245" s="281">
        <x:v>2</x:v>
      </x:c>
      <x:c r="H2245" s="495" t="s">
        <x:v>6487</x:v>
      </x:c>
      <x:c r="I2245" s="21" t="s">
        <x:v>1940</x:v>
      </x:c>
    </x:row>
    <x:row r="2246" spans="1:9" s="21" customFormat="1">
      <x:c r="A2246" s="276"/>
      <x:c r="B2246" s="276"/>
      <x:c r="C2246" s="443"/>
      <x:c r="D2246" s="276"/>
      <x:c r="E2246" s="280" t="s">
        <x:v>8974</x:v>
      </x:c>
      <x:c r="F2246" s="281" t="str">
        <x:f>IF(MID(E2246,LEN(E2246)-2,1)="1","Earring",IF(MID(E2246,LEN(E2246)-2,1)="2","Necklace",IF(MID(E2246,LEN(E2246)-2,1)="3","Bracelet",IF(MID(E2246,LEN(E2246)-2,1)="4","Ring",IF(MID(E2246,LEN(E2246)-2,1)="5","Anklet","")))))</x:f>
        <x:v>Bracelet</x:v>
      </x:c>
      <x:c r="G2246" s="281">
        <x:v>1</x:v>
      </x:c>
      <x:c r="H2246" s="495" t="s">
        <x:v>6487</x:v>
      </x:c>
      <x:c r="I2246" s="21" t="s">
        <x:v>7573</x:v>
      </x:c>
    </x:row>
    <x:row r="2247" spans="1:8">
      <x:c r="A2247" s="444">
        <x:v>46176</x:v>
      </x:c>
      <x:c r="B2247" s="276" t="s">
        <x:v>10352</x:v>
      </x:c>
      <x:c r="C2247" s="443" t="s">
        <x:v>6103</x:v>
      </x:c>
      <x:c r="D2247" s="276" t="s">
        <x:v>10339</x:v>
      </x:c>
      <x:c r="E2247" s="241" t="s">
        <x:v>6103</x:v>
      </x:c>
      <x:c r="F2247" s="240" t="str">
        <x:f>IF(MID(E2247,LEN(E2247)-2,1)="1","Earring",IF(MID(E2247,LEN(E2247)-2,1)="2","Necklace",IF(MID(E2247,LEN(E2247)-2,1)="3","Bracelet",IF(MID(E2247,LEN(E2247)-2,1)="4","Ring",IF(MID(E2247,LEN(E2247)-2,1)="5","Anklet","")))))</x:f>
        <x:v>Earring</x:v>
      </x:c>
      <x:c r="G2247" s="240">
        <x:v>1</x:v>
      </x:c>
      <x:c r="H2247" s="495" t="s">
        <x:v>10339</x:v>
      </x:c>
    </x:row>
    <x:row r="2248" spans="3:8">
      <x:c r="C2248" s="443" t="s">
        <x:v>8442</x:v>
      </x:c>
      <x:c r="D2248" s="276" t="s">
        <x:v>6487</x:v>
      </x:c>
      <x:c r="E2248" s="241" t="s">
        <x:v>8442</x:v>
      </x:c>
      <x:c r="F2248" s="240" t="str">
        <x:f>IF(MID(E2248,LEN(E2248)-2,1)="1","Earring",IF(MID(E2248,LEN(E2248)-2,1)="2","Necklace",IF(MID(E2248,LEN(E2248)-2,1)="3","Bracelet",IF(MID(E2248,LEN(E2248)-2,1)="4","Ring",IF(MID(E2248,LEN(E2248)-2,1)="5","Anklet","")))))</x:f>
        <x:v>Earring</x:v>
      </x:c>
      <x:c r="G2248" s="240">
        <x:v>1</x:v>
      </x:c>
      <x:c r="H2248" s="495" t="s">
        <x:v>6487</x:v>
      </x:c>
    </x:row>
    <x:row r="2249" spans="3:8">
      <x:c r="C2249" s="443" t="s">
        <x:v>12382</x:v>
      </x:c>
      <x:c r="D2249" s="276" t="s">
        <x:v>10339</x:v>
      </x:c>
      <x:c r="E2249" s="241" t="s">
        <x:v>12382</x:v>
      </x:c>
      <x:c r="F2249" s="240" t="str">
        <x:f>IF(MID(E2249,LEN(E2249)-2,1)="1","Earring",IF(MID(E2249,LEN(E2249)-2,1)="2","Necklace",IF(MID(E2249,LEN(E2249)-2,1)="3","Bracelet",IF(MID(E2249,LEN(E2249)-2,1)="4","Ring",IF(MID(E2249,LEN(E2249)-2,1)="5","Anklet","")))))</x:f>
        <x:v>Bracelet</x:v>
      </x:c>
      <x:c r="G2249" s="240">
        <x:v>1</x:v>
      </x:c>
      <x:c r="H2249" s="495" t="s">
        <x:v>10339</x:v>
      </x:c>
    </x:row>
    <x:row r="2250" spans="3:8">
      <x:c r="C2250" s="443" t="s">
        <x:v>6205</x:v>
      </x:c>
      <x:c r="D2250" s="276" t="s">
        <x:v>10339</x:v>
      </x:c>
      <x:c r="E2250" s="280" t="s">
        <x:v>6205</x:v>
      </x:c>
      <x:c r="F2250" s="281" t="str">
        <x:f>IF(MID(E2250,LEN(E2250)-2,1)="1","Earring",IF(MID(E2250,LEN(E2250)-2,1)="2","Necklace",IF(MID(E2250,LEN(E2250)-2,1)="3","Bracelet",IF(MID(E2250,LEN(E2250)-2,1)="4","Ring",IF(MID(E2250,LEN(E2250)-2,1)="5","Anklet","")))))</x:f>
        <x:v>Bracelet</x:v>
      </x:c>
      <x:c r="G2250" s="281">
        <x:v>1</x:v>
      </x:c>
      <x:c r="H2250" s="495" t="s">
        <x:v>10339</x:v>
      </x:c>
    </x:row>
    <x:row r="2251" spans="3:8">
      <x:c r="C2251" s="443" t="s">
        <x:v>9313</x:v>
      </x:c>
      <x:c r="D2251" s="276" t="s">
        <x:v>6487</x:v>
      </x:c>
      <x:c r="E2251" s="280" t="s">
        <x:v>9313</x:v>
      </x:c>
      <x:c r="F2251" s="281" t="str">
        <x:f>IF(MID(E2251,LEN(E2251)-2,1)="1","Earring",IF(MID(E2251,LEN(E2251)-2,1)="2","Necklace",IF(MID(E2251,LEN(E2251)-2,1)="3","Bracelet",IF(MID(E2251,LEN(E2251)-2,1)="4","Ring",IF(MID(E2251,LEN(E2251)-2,1)="5","Anklet","")))))</x:f>
        <x:v>Necklace</x:v>
      </x:c>
      <x:c r="G2251" s="281">
        <x:v>1</x:v>
      </x:c>
      <x:c r="H2251" s="495" t="s">
        <x:v>6487</x:v>
      </x:c>
    </x:row>
    <x:row r="2252" spans="1:8">
      <x:c r="A2252" s="444">
        <x:v>46177</x:v>
      </x:c>
      <x:c r="B2252" s="276" t="s">
        <x:v>10335</x:v>
      </x:c>
      <x:c r="C2252" s="443" t="s">
        <x:v>4519</x:v>
      </x:c>
      <x:c r="D2252" s="276" t="s">
        <x:v>10339</x:v>
      </x:c>
      <x:c r="E2252" s="280" t="s">
        <x:v>4519</x:v>
      </x:c>
      <x:c r="F2252" s="281" t="str">
        <x:f>IF(MID(E2252,LEN(E2252)-2,1)="1","Earring",IF(MID(E2252,LEN(E2252)-2,1)="2","Necklace",IF(MID(E2252,LEN(E2252)-2,1)="3","Bracelet",IF(MID(E2252,LEN(E2252)-2,1)="4","Ring",IF(MID(E2252,LEN(E2252)-2,1)="5","Anklet","")))))</x:f>
        <x:v>Necklace</x:v>
      </x:c>
      <x:c r="G2252" s="281">
        <x:v>1</x:v>
      </x:c>
      <x:c r="H2252" s="495" t="s">
        <x:v>10339</x:v>
      </x:c>
    </x:row>
    <x:row r="2253" spans="3:8">
      <x:c r="C2253" s="443" t="s">
        <x:v>9276</x:v>
      </x:c>
      <x:c r="D2253" s="276" t="s">
        <x:v>6487</x:v>
      </x:c>
      <x:c r="E2253" s="280" t="s">
        <x:v>9276</x:v>
      </x:c>
      <x:c r="F2253" s="281" t="str">
        <x:f>IF(MID(E2253,LEN(E2253)-2,1)="1","Earring",IF(MID(E2253,LEN(E2253)-2,1)="2","Necklace",IF(MID(E2253,LEN(E2253)-2,1)="3","Bracelet",IF(MID(E2253,LEN(E2253)-2,1)="4","Ring",IF(MID(E2253,LEN(E2253)-2,1)="5","Anklet","")))))</x:f>
        <x:v>Necklace</x:v>
      </x:c>
      <x:c r="G2253" s="281">
        <x:v>1</x:v>
      </x:c>
      <x:c r="H2253" s="495" t="s">
        <x:v>6487</x:v>
      </x:c>
    </x:row>
    <x:row r="2254" spans="3:8">
      <x:c r="C2254" s="443" t="s">
        <x:v>11202</x:v>
      </x:c>
      <x:c r="D2254" s="276" t="s">
        <x:v>10339</x:v>
      </x:c>
      <x:c r="E2254" s="280" t="s">
        <x:v>11202</x:v>
      </x:c>
      <x:c r="F2254" s="281" t="str">
        <x:f>IF(MID(E2254,LEN(E2254)-2,1)="1","Earring",IF(MID(E2254,LEN(E2254)-2,1)="2","Necklace",IF(MID(E2254,LEN(E2254)-2,1)="3","Bracelet",IF(MID(E2254,LEN(E2254)-2,1)="4","Ring",IF(MID(E2254,LEN(E2254)-2,1)="5","Anklet","")))))</x:f>
        <x:v>Earring</x:v>
      </x:c>
      <x:c r="G2254" s="281">
        <x:v>1</x:v>
      </x:c>
      <x:c r="H2254" s="495" t="s">
        <x:v>10339</x:v>
      </x:c>
    </x:row>
    <x:row r="2255" spans="3:8">
      <x:c r="C2255" s="443" t="s">
        <x:v>9187</x:v>
      </x:c>
      <x:c r="D2255" s="276" t="s">
        <x:v>6487</x:v>
      </x:c>
      <x:c r="E2255" s="241" t="s">
        <x:v>9187</x:v>
      </x:c>
      <x:c r="F2255" s="240" t="str">
        <x:f>IF(MID(E2255,LEN(E2255)-2,1)="1","Earring",IF(MID(E2255,LEN(E2255)-2,1)="2","Necklace",IF(MID(E2255,LEN(E2255)-2,1)="3","Bracelet",IF(MID(E2255,LEN(E2255)-2,1)="4","Ring",IF(MID(E2255,LEN(E2255)-2,1)="5","Anklet","")))))</x:f>
        <x:v>Bracelet</x:v>
      </x:c>
      <x:c r="G2255" s="240">
        <x:v>1</x:v>
      </x:c>
      <x:c r="H2255" s="495" t="s">
        <x:v>6487</x:v>
      </x:c>
    </x:row>
    <x:row r="2256" spans="3:8">
      <x:c r="C2256" s="443" t="s">
        <x:v>6314</x:v>
      </x:c>
      <x:c r="D2256" s="276" t="s">
        <x:v>10339</x:v>
      </x:c>
      <x:c r="E2256" s="280" t="s">
        <x:v>6314</x:v>
      </x:c>
      <x:c r="F2256" s="281" t="s">
        <x:v>9210</x:v>
      </x:c>
      <x:c r="G2256" s="281">
        <x:v>1</x:v>
      </x:c>
      <x:c r="H2256" s="495" t="s">
        <x:v>10339</x:v>
      </x:c>
    </x:row>
    <x:row r="2257" spans="1:9" s="21" customFormat="1">
      <x:c r="A2257" s="276"/>
      <x:c r="B2257" s="276"/>
      <x:c r="C2257" s="443"/>
      <x:c r="D2257" s="276"/>
      <x:c r="E2257" s="280" t="s">
        <x:v>2357</x:v>
      </x:c>
      <x:c r="F2257" s="281" t="str">
        <x:f>IF(MID(E2257,LEN(E2257)-2,1)="1","Earring",IF(MID(E2257,LEN(E2257)-2,1)="2","Necklace",IF(MID(E2257,LEN(E2257)-2,1)="3","Bracelet",IF(MID(E2257,LEN(E2257)-2,1)="4","Ring",IF(MID(E2257,LEN(E2257)-2,1)="5","Anklet","")))))</x:f>
        <x:v>Necklace</x:v>
      </x:c>
      <x:c r="G2257" s="281">
        <x:v>1</x:v>
      </x:c>
      <x:c r="H2257" s="495">
        <x:v>-2</x:v>
      </x:c>
      <x:c r="I2257" s="21" t="s">
        <x:v>8683</x:v>
      </x:c>
    </x:row>
    <x:row r="2258" spans="1:8">
      <x:c r="A2258" s="444">
        <x:v>46178</x:v>
      </x:c>
      <x:c r="B2258" s="276" t="s">
        <x:v>10292</x:v>
      </x:c>
      <x:c r="C2258" s="443" t="s">
        <x:v>4363</x:v>
      </x:c>
      <x:c r="D2258" s="276" t="s">
        <x:v>6487</x:v>
      </x:c>
      <x:c r="E2258" s="241" t="s">
        <x:v>4363</x:v>
      </x:c>
      <x:c r="F2258" s="240" t="str">
        <x:f>IF(MID(E2258,LEN(E2258)-2,1)="1","Earring",IF(MID(E2258,LEN(E2258)-2,1)="2","Necklace",IF(MID(E2258,LEN(E2258)-2,1)="3","Bracelet",IF(MID(E2258,LEN(E2258)-2,1)="4","Ring",IF(MID(E2258,LEN(E2258)-2,1)="5","Anklet","")))))</x:f>
        <x:v>Bracelet</x:v>
      </x:c>
      <x:c r="G2258" s="240">
        <x:v>1</x:v>
      </x:c>
      <x:c r="H2258" s="495" t="s">
        <x:v>6487</x:v>
      </x:c>
    </x:row>
    <x:row r="2259" spans="3:8">
      <x:c r="C2259" s="443" t="s">
        <x:v>11737</x:v>
      </x:c>
      <x:c r="D2259" s="276" t="s">
        <x:v>6487</x:v>
      </x:c>
      <x:c r="E2259" s="241" t="s">
        <x:v>11737</x:v>
      </x:c>
      <x:c r="F2259" s="240" t="str">
        <x:f>IF(MID(E2259,LEN(E2259)-2,1)="1","Earring",IF(MID(E2259,LEN(E2259)-2,1)="2","Necklace",IF(MID(E2259,LEN(E2259)-2,1)="3","Bracelet",IF(MID(E2259,LEN(E2259)-2,1)="4","Ring",IF(MID(E2259,LEN(E2259)-2,1)="5","Anklet","")))))</x:f>
        <x:v>Necklace</x:v>
      </x:c>
      <x:c r="G2259" s="240">
        <x:v>1</x:v>
      </x:c>
      <x:c r="H2259" s="495" t="s">
        <x:v>6487</x:v>
      </x:c>
    </x:row>
    <x:row r="2260" spans="3:8">
      <x:c r="C2260" s="443" t="s">
        <x:v>7734</x:v>
      </x:c>
      <x:c r="D2260" s="276" t="s">
        <x:v>6487</x:v>
      </x:c>
      <x:c r="E2260" s="280" t="s">
        <x:v>7734</x:v>
      </x:c>
      <x:c r="F2260" s="281" t="str">
        <x:f>IF(MID(E2260,LEN(E2260)-2,1)="1","Earring",IF(MID(E2260,LEN(E2260)-2,1)="2","Necklace",IF(MID(E2260,LEN(E2260)-2,1)="3","Bracelet",IF(MID(E2260,LEN(E2260)-2,1)="4","Ring",IF(MID(E2260,LEN(E2260)-2,1)="5","Anklet","")))))</x:f>
        <x:v>Ring</x:v>
      </x:c>
      <x:c r="G2260" s="281">
        <x:v>1</x:v>
      </x:c>
      <x:c r="H2260" s="495" t="s">
        <x:v>6487</x:v>
      </x:c>
    </x:row>
    <x:row r="2261" spans="3:8">
      <x:c r="C2261" s="443" t="s">
        <x:v>2746</x:v>
      </x:c>
      <x:c r="D2261" s="276" t="s">
        <x:v>6487</x:v>
      </x:c>
      <x:c r="E2261" s="241" t="s">
        <x:v>2746</x:v>
      </x:c>
      <x:c r="F2261" s="240" t="str">
        <x:f>IF(MID(E2261,LEN(E2261)-2,1)="1","Earring",IF(MID(E2261,LEN(E2261)-2,1)="2","Necklace",IF(MID(E2261,LEN(E2261)-2,1)="3","Bracelet",IF(MID(E2261,LEN(E2261)-2,1)="4","Ring",IF(MID(E2261,LEN(E2261)-2,1)="5","Anklet","")))))</x:f>
        <x:v>Earring</x:v>
      </x:c>
      <x:c r="G2261" s="240">
        <x:v>1</x:v>
      </x:c>
      <x:c r="H2261" s="495" t="s">
        <x:v>6487</x:v>
      </x:c>
    </x:row>
    <x:row r="2262" spans="3:8">
      <x:c r="C2262" s="443" t="s">
        <x:v>5965</x:v>
      </x:c>
      <x:c r="D2262" s="276" t="s">
        <x:v>6487</x:v>
      </x:c>
      <x:c r="E2262" s="241" t="s">
        <x:v>5965</x:v>
      </x:c>
      <x:c r="F2262" s="240" t="s">
        <x:v>9210</x:v>
      </x:c>
      <x:c r="G2262" s="240">
        <x:v>1</x:v>
      </x:c>
      <x:c r="H2262" s="495" t="s">
        <x:v>6487</x:v>
      </x:c>
    </x:row>
    <x:row r="2263" spans="1:8">
      <x:c r="A2263" s="444">
        <x:v>46178</x:v>
      </x:c>
      <x:c r="B2263" s="276" t="s">
        <x:v>10292</x:v>
      </x:c>
      <x:c r="C2263" s="443" t="s">
        <x:v>6316</x:v>
      </x:c>
      <x:c r="D2263" s="276" t="s">
        <x:v>6487</x:v>
      </x:c>
      <x:c r="E2263" s="241" t="s">
        <x:v>6316</x:v>
      </x:c>
      <x:c r="F2263" s="240" t="s">
        <x:v>9210</x:v>
      </x:c>
      <x:c r="G2263" s="240">
        <x:v>1</x:v>
      </x:c>
      <x:c r="H2263" s="495" t="s">
        <x:v>6487</x:v>
      </x:c>
    </x:row>
    <x:row r="2264" spans="1:8">
      <x:c r="A2264" s="444">
        <x:v>46179</x:v>
      </x:c>
      <x:c r="B2264" s="276" t="s">
        <x:v>10312</x:v>
      </x:c>
      <x:c r="C2264" s="443" t="s">
        <x:v>2357</x:v>
      </x:c>
      <x:c r="D2264" s="276">
        <x:v>-3</x:v>
      </x:c>
      <x:c r="E2264" s="241" t="s">
        <x:v>2357</x:v>
      </x:c>
      <x:c r="F2264" s="240" t="str">
        <x:f>IF(MID(E2264,LEN(E2264)-2,1)="1","Earring",IF(MID(E2264,LEN(E2264)-2,1)="2","Necklace",IF(MID(E2264,LEN(E2264)-2,1)="3","Bracelet",IF(MID(E2264,LEN(E2264)-2,1)="4","Ring",IF(MID(E2264,LEN(E2264)-2,1)="5","Anklet","")))))</x:f>
        <x:v>Necklace</x:v>
      </x:c>
      <x:c r="G2264" s="240">
        <x:v>1</x:v>
      </x:c>
      <x:c r="H2264" s="495">
        <x:v>-3</x:v>
      </x:c>
    </x:row>
    <x:row r="2265" spans="3:8">
      <x:c r="C2265" s="443" t="s">
        <x:v>5979</x:v>
      </x:c>
      <x:c r="D2265" s="276" t="s">
        <x:v>10339</x:v>
      </x:c>
      <x:c r="E2265" s="241" t="s">
        <x:v>5979</x:v>
      </x:c>
      <x:c r="F2265" s="240" t="str">
        <x:f>IF(MID(E2265,LEN(E2265)-2,1)="1","Earring",IF(MID(E2265,LEN(E2265)-2,1)="2","Necklace",IF(MID(E2265,LEN(E2265)-2,1)="3","Bracelet",IF(MID(E2265,LEN(E2265)-2,1)="4","Ring",IF(MID(E2265,LEN(E2265)-2,1)="5","Anklet","")))))</x:f>
        <x:v>Earring</x:v>
      </x:c>
      <x:c r="G2265" s="240">
        <x:v>1</x:v>
      </x:c>
      <x:c r="H2265" s="495" t="s">
        <x:v>10339</x:v>
      </x:c>
    </x:row>
    <x:row r="2266" spans="3:8">
      <x:c r="C2266" s="443" t="s">
        <x:v>6176</x:v>
      </x:c>
      <x:c r="D2266" s="276" t="s">
        <x:v>10339</x:v>
      </x:c>
      <x:c r="E2266" s="241" t="s">
        <x:v>6176</x:v>
      </x:c>
      <x:c r="F2266" s="240" t="s">
        <x:v>7639</x:v>
      </x:c>
      <x:c r="G2266" s="240">
        <x:v>1</x:v>
      </x:c>
      <x:c r="H2266" s="495" t="s">
        <x:v>10339</x:v>
      </x:c>
    </x:row>
    <x:row r="2267" spans="3:8">
      <x:c r="C2267" s="443" t="s">
        <x:v>6177</x:v>
      </x:c>
      <x:c r="D2267" s="276" t="s">
        <x:v>10339</x:v>
      </x:c>
      <x:c r="E2267" s="241" t="s">
        <x:v>6177</x:v>
      </x:c>
      <x:c r="F2267" s="240" t="s">
        <x:v>4007</x:v>
      </x:c>
      <x:c r="G2267" s="240">
        <x:v>1</x:v>
      </x:c>
      <x:c r="H2267" s="495" t="s">
        <x:v>10339</x:v>
      </x:c>
    </x:row>
    <x:row r="2268" spans="3:8">
      <x:c r="C2268" s="443" t="s">
        <x:v>5662</x:v>
      </x:c>
      <x:c r="D2268" s="276" t="s">
        <x:v>6487</x:v>
      </x:c>
      <x:c r="E2268" s="241" t="s">
        <x:v>5662</x:v>
      </x:c>
      <x:c r="F2268" s="240" t="str">
        <x:f>IF(MID(E2268,LEN(E2268)-2,1)="1","Earring",IF(MID(E2268,LEN(E2268)-2,1)="2","Necklace",IF(MID(E2268,LEN(E2268)-2,1)="3","Bracelet",IF(MID(E2268,LEN(E2268)-2,1)="4","Ring",IF(MID(E2268,LEN(E2268)-2,1)="5","Anklet","")))))</x:f>
        <x:v>Necklace</x:v>
      </x:c>
      <x:c r="G2268" s="240">
        <x:v>1</x:v>
      </x:c>
      <x:c r="H2268" s="495" t="s">
        <x:v>6487</x:v>
      </x:c>
    </x:row>
    <x:row r="2269" spans="3:8">
      <x:c r="C2269" s="443" t="s">
        <x:v>1967</x:v>
      </x:c>
      <x:c r="D2269" s="276" t="s">
        <x:v>10339</x:v>
      </x:c>
      <x:c r="E2269" s="241" t="s">
        <x:v>1967</x:v>
      </x:c>
      <x:c r="F2269" s="240" t="str">
        <x:f>IF(MID(E2269,LEN(E2269)-2,1)="1","Earring",IF(MID(E2269,LEN(E2269)-2,1)="2","Necklace",IF(MID(E2269,LEN(E2269)-2,1)="3","Bracelet",IF(MID(E2269,LEN(E2269)-2,1)="4","Ring",IF(MID(E2269,LEN(E2269)-2,1)="5","Anklet","")))))</x:f>
        <x:v>Earring</x:v>
      </x:c>
      <x:c r="G2269" s="240">
        <x:v>1</x:v>
      </x:c>
      <x:c r="H2269" s="495" t="s">
        <x:v>10339</x:v>
      </x:c>
    </x:row>
    <x:row r="2270" spans="3:8">
      <x:c r="C2270" s="443" t="s">
        <x:v>12757</x:v>
      </x:c>
      <x:c r="D2270" s="276" t="s">
        <x:v>10339</x:v>
      </x:c>
      <x:c r="E2270" s="280" t="s">
        <x:v>12757</x:v>
      </x:c>
      <x:c r="F2270" s="281" t="str">
        <x:f>IF(MID(E2270,LEN(E2270)-2,1)="1","Earring",IF(MID(E2270,LEN(E2270)-2,1)="2","Necklace",IF(MID(E2270,LEN(E2270)-2,1)="3","Bracelet",IF(MID(E2270,LEN(E2270)-2,1)="4","Ring",IF(MID(E2270,LEN(E2270)-2,1)="5","Anklet","")))))</x:f>
        <x:v>Earring</x:v>
      </x:c>
      <x:c r="G2270" s="281">
        <x:v>1</x:v>
      </x:c>
      <x:c r="H2270" s="495" t="s">
        <x:v>10339</x:v>
      </x:c>
    </x:row>
    <x:row r="2271" spans="3:8">
      <x:c r="C2271" s="443" t="s">
        <x:v>9219</x:v>
      </x:c>
      <x:c r="D2271" s="276" t="s">
        <x:v>6487</x:v>
      </x:c>
      <x:c r="E2271" s="241" t="s">
        <x:v>9219</x:v>
      </x:c>
      <x:c r="F2271" s="240" t="str">
        <x:f>IF(MID(E2271,LEN(E2271)-2,1)="1","Earring",IF(MID(E2271,LEN(E2271)-2,1)="2","Necklace",IF(MID(E2271,LEN(E2271)-2,1)="3","Bracelet",IF(MID(E2271,LEN(E2271)-2,1)="4","Ring",IF(MID(E2271,LEN(E2271)-2,1)="5","Anklet","")))))</x:f>
        <x:v>Bracelet</x:v>
      </x:c>
      <x:c r="G2271" s="240">
        <x:v>1</x:v>
      </x:c>
      <x:c r="H2271" s="495" t="s">
        <x:v>6487</x:v>
      </x:c>
    </x:row>
    <x:row r="2272" spans="1:8">
      <x:c r="A2272" s="444">
        <x:v>46179</x:v>
      </x:c>
      <x:c r="B2272" s="276" t="s">
        <x:v>10312</x:v>
      </x:c>
      <x:c r="C2272" s="443" t="s">
        <x:v>4355</x:v>
      </x:c>
      <x:c r="D2272" s="276" t="s">
        <x:v>10339</x:v>
      </x:c>
      <x:c r="E2272" s="241" t="s">
        <x:v>4355</x:v>
      </x:c>
      <x:c r="F2272" s="240" t="str">
        <x:f>IF(MID(E2272,LEN(E2272)-2,1)="1","Earring",IF(MID(E2272,LEN(E2272)-2,1)="2","Necklace",IF(MID(E2272,LEN(E2272)-2,1)="3","Bracelet",IF(MID(E2272,LEN(E2272)-2,1)="4","Ring",IF(MID(E2272,LEN(E2272)-2,1)="5","Anklet","")))))</x:f>
        <x:v>Bracelet</x:v>
      </x:c>
      <x:c r="G2272" s="240">
        <x:v>2</x:v>
      </x:c>
      <x:c r="H2272" s="495" t="s">
        <x:v>10339</x:v>
      </x:c>
    </x:row>
    <x:row r="2273" spans="1:8">
      <x:c r="A2273" s="444">
        <x:v>46180</x:v>
      </x:c>
      <x:c r="B2273" s="276" t="s">
        <x:v>10367</x:v>
      </x:c>
      <x:c r="C2273" s="443" t="s">
        <x:v>8130</x:v>
      </x:c>
      <x:c r="D2273" s="276" t="s">
        <x:v>6487</x:v>
      </x:c>
      <x:c r="E2273" s="280" t="s">
        <x:v>8130</x:v>
      </x:c>
      <x:c r="F2273" s="281" t="str">
        <x:f>IF(MID(E2273,LEN(E2273)-2,1)="1","Earring",IF(MID(E2273,LEN(E2273)-2,1)="2","Necklace",IF(MID(E2273,LEN(E2273)-2,1)="3","Bracelet",IF(MID(E2273,LEN(E2273)-2,1)="4","Ring",IF(MID(E2273,LEN(E2273)-2,1)="5","Anklet","")))))</x:f>
        <x:v>Ring</x:v>
      </x:c>
      <x:c r="G2273" s="281">
        <x:v>1</x:v>
      </x:c>
      <x:c r="H2273" s="495" t="s">
        <x:v>6487</x:v>
      </x:c>
    </x:row>
    <x:row r="2274" spans="3:8">
      <x:c r="C2274" s="443" t="s">
        <x:v>4515</x:v>
      </x:c>
      <x:c r="D2274" s="276" t="s">
        <x:v>10339</x:v>
      </x:c>
      <x:c r="E2274" s="280" t="s">
        <x:v>4515</x:v>
      </x:c>
      <x:c r="F2274" s="281" t="str">
        <x:f>IF(MID(E2274,LEN(E2274)-2,1)="1","Earring",IF(MID(E2274,LEN(E2274)-2,1)="2","Necklace",IF(MID(E2274,LEN(E2274)-2,1)="3","Bracelet",IF(MID(E2274,LEN(E2274)-2,1)="4","Ring",IF(MID(E2274,LEN(E2274)-2,1)="5","Anklet","")))))</x:f>
        <x:v>Earring</x:v>
      </x:c>
      <x:c r="G2274" s="281">
        <x:v>1</x:v>
      </x:c>
      <x:c r="H2274" s="495" t="s">
        <x:v>10339</x:v>
      </x:c>
    </x:row>
    <x:row r="2275" spans="3:8">
      <x:c r="C2275" s="443" t="s">
        <x:v>6316</x:v>
      </x:c>
      <x:c r="D2275" s="276" t="s">
        <x:v>10339</x:v>
      </x:c>
      <x:c r="E2275" s="241" t="s">
        <x:v>6316</x:v>
      </x:c>
      <x:c r="F2275" s="240" t="s">
        <x:v>9210</x:v>
      </x:c>
      <x:c r="G2275" s="240">
        <x:v>1</x:v>
      </x:c>
      <x:c r="H2275" s="495" t="s">
        <x:v>10339</x:v>
      </x:c>
    </x:row>
    <x:row r="2276" spans="1:8">
      <x:c r="A2276" s="444">
        <x:v>46180</x:v>
      </x:c>
      <x:c r="B2276" s="276" t="s">
        <x:v>10367</x:v>
      </x:c>
      <x:c r="C2276" s="443" t="s">
        <x:v>6257</x:v>
      </x:c>
      <x:c r="D2276" s="276" t="s">
        <x:v>10339</x:v>
      </x:c>
      <x:c r="E2276" s="280" t="s">
        <x:v>6257</x:v>
      </x:c>
      <x:c r="F2276" s="281" t="str">
        <x:f>IF(MID(E2276,LEN(E2276)-2,1)="1","Earring",IF(MID(E2276,LEN(E2276)-2,1)="2","Necklace",IF(MID(E2276,LEN(E2276)-2,1)="3","Bracelet",IF(MID(E2276,LEN(E2276)-2,1)="4","Ring",IF(MID(E2276,LEN(E2276)-2,1)="5","Anklet","")))))</x:f>
        <x:v>Necklace</x:v>
      </x:c>
      <x:c r="G2276" s="281">
        <x:v>1</x:v>
      </x:c>
      <x:c r="H2276" s="495" t="s">
        <x:v>10339</x:v>
      </x:c>
    </x:row>
    <x:row r="2277" spans="1:4">
      <x:c r="A2277" s="444">
        <x:v>46181</x:v>
      </x:c>
      <x:c r="B2277" s="276" t="s">
        <x:v>10315</x:v>
      </x:c>
      <x:c r="C2277" s="443" t="s">
        <x:v>4363</x:v>
      </x:c>
      <x:c r="D2277" s="276" t="s">
        <x:v>10339</x:v>
      </x:c>
    </x:row>
    <x:row r="2278" spans="3:4">
      <x:c r="C2278" s="443" t="s">
        <x:v>9276</x:v>
      </x:c>
      <x:c r="D2278" s="276" t="s">
        <x:v>10339</x:v>
      </x:c>
    </x:row>
    <x:row r="2279" spans="3:4">
      <x:c r="C2279" s="443" t="s">
        <x:v>6235</x:v>
      </x:c>
      <x:c r="D2279" s="276" t="s">
        <x:v>10339</x:v>
      </x:c>
    </x:row>
    <x:row r="2280" spans="3:4">
      <x:c r="C2280" s="443" t="s">
        <x:v>9187</x:v>
      </x:c>
      <x:c r="D2280" s="276" t="s">
        <x:v>10339</x:v>
      </x:c>
    </x:row>
    <x:row r="2281" spans="3:4">
      <x:c r="C2281" s="443" t="s">
        <x:v>2150</x:v>
      </x:c>
      <x:c r="D2281" s="276" t="s">
        <x:v>6487</x:v>
      </x:c>
    </x:row>
    <x:row r="2282" spans="3:4">
      <x:c r="C2282" s="443" t="s">
        <x:v>2064</x:v>
      </x:c>
      <x:c r="D2282" s="276" t="s">
        <x:v>6487</x:v>
      </x:c>
    </x:row>
    <x:row r="2283" spans="3:4">
      <x:c r="C2283" s="443" t="s">
        <x:v>6022</x:v>
      </x:c>
      <x:c r="D2283" s="276" t="s">
        <x:v>6487</x:v>
      </x:c>
    </x:row>
    <x:row r="2284" spans="1:4">
      <x:c r="A2284" s="444">
        <x:v>46181</x:v>
      </x:c>
      <x:c r="B2284" s="276" t="s">
        <x:v>10315</x:v>
      </x:c>
      <x:c r="C2284" s="443" t="s">
        <x:v>11642</x:v>
      </x:c>
      <x:c r="D2284" s="276" t="s">
        <x:v>6487</x:v>
      </x:c>
    </x:row>
    <x:row r="2285" spans="1:4">
      <x:c r="A2285" s="444">
        <x:v>46182</x:v>
      </x:c>
      <x:c r="B2285" s="276" t="s">
        <x:v>10377</x:v>
      </x:c>
      <x:c r="C2285" s="443" t="s">
        <x:v>2504</x:v>
      </x:c>
      <x:c r="D2285" s="276" t="s">
        <x:v>10339</x:v>
      </x:c>
    </x:row>
    <x:row r="2286" spans="3:4">
      <x:c r="C2286" s="443" t="s">
        <x:v>8920</x:v>
      </x:c>
      <x:c r="D2286" s="276" t="s">
        <x:v>6487</x:v>
      </x:c>
    </x:row>
    <x:row r="2287" spans="3:4">
      <x:c r="C2287" s="443" t="s">
        <x:v>6189</x:v>
      </x:c>
      <x:c r="D2287" s="276">
        <x:v>-1</x:v>
      </x:c>
    </x:row>
    <x:row r="2288" spans="3:4">
      <x:c r="C2288" s="443" t="s">
        <x:v>8392</x:v>
      </x:c>
      <x:c r="D2288" s="276" t="s">
        <x:v>6487</x:v>
      </x:c>
    </x:row>
    <x:row r="2289" spans="3:4">
      <x:c r="C2289" s="443" t="s">
        <x:v>4607</x:v>
      </x:c>
      <x:c r="D2289" s="276" t="s">
        <x:v>6487</x:v>
      </x:c>
    </x:row>
    <x:row r="2290" spans="3:4">
      <x:c r="C2290" s="443" t="s">
        <x:v>4533</x:v>
      </x:c>
      <x:c r="D2290" s="276" t="s">
        <x:v>10339</x:v>
      </x:c>
    </x:row>
    <x:row r="2291" spans="3:4">
      <x:c r="C2291" s="443" t="s">
        <x:v>9036</x:v>
      </x:c>
      <x:c r="D2291" s="276" t="s">
        <x:v>6487</x:v>
      </x:c>
    </x:row>
    <x:row r="2292" spans="3:4">
      <x:c r="C2292" s="443" t="s">
        <x:v>2085</x:v>
      </x:c>
      <x:c r="D2292" s="276" t="s">
        <x:v>10339</x:v>
      </x:c>
    </x:row>
    <x:row r="2293" spans="3:4">
      <x:c r="C2293" s="443" t="s">
        <x:v>11594</x:v>
      </x:c>
      <x:c r="D2293" s="276" t="s">
        <x:v>6487</x:v>
      </x:c>
    </x:row>
    <x:row r="2294" spans="3:4">
      <x:c r="C2294" s="443" t="s">
        <x:v>12190</x:v>
      </x:c>
      <x:c r="D2294" s="276" t="s">
        <x:v>6487</x:v>
      </x:c>
    </x:row>
    <x:row r="2295" spans="3:4">
      <x:c r="C2295" s="443" t="s">
        <x:v>6297</x:v>
      </x:c>
      <x:c r="D2295" s="276" t="s">
        <x:v>10339</x:v>
      </x:c>
    </x:row>
    <x:row r="2296" spans="3:4">
      <x:c r="C2296" s="443" t="s">
        <x:v>9104</x:v>
      </x:c>
      <x:c r="D2296" s="276" t="s">
        <x:v>6487</x:v>
      </x:c>
    </x:row>
    <x:row r="2297" spans="1:4">
      <x:c r="A2297" s="444">
        <x:v>46182</x:v>
      </x:c>
      <x:c r="B2297" s="276" t="s">
        <x:v>10377</x:v>
      </x:c>
      <x:c r="C2297" s="443" t="s">
        <x:v>9011</x:v>
      </x:c>
      <x:c r="D2297" s="276" t="s">
        <x:v>10339</x:v>
      </x:c>
    </x:row>
    <x:row r="2298" spans="1:4">
      <x:c r="A2298" s="444">
        <x:v>46183</x:v>
      </x:c>
      <x:c r="B2298" s="276" t="s">
        <x:v>10352</x:v>
      </x:c>
      <x:c r="C2298" s="443" t="s">
        <x:v>4563</x:v>
      </x:c>
      <x:c r="D2298" s="276" t="s">
        <x:v>10339</x:v>
      </x:c>
    </x:row>
    <x:row r="2299" spans="1:4">
      <x:c r="A2299" s="444">
        <x:v>46184</x:v>
      </x:c>
      <x:c r="B2299" s="276" t="s">
        <x:v>10335</x:v>
      </x:c>
      <x:c r="C2299" s="443" t="s">
        <x:v>9078</x:v>
      </x:c>
      <x:c r="D2299" s="276" t="s">
        <x:v>10339</x:v>
      </x:c>
    </x:row>
    <x:row r="2300" spans="3:4">
      <x:c r="C2300" s="443" t="s">
        <x:v>11241</x:v>
      </x:c>
      <x:c r="D2300" s="276" t="s">
        <x:v>10339</x:v>
      </x:c>
    </x:row>
    <x:row r="2301" spans="3:4">
      <x:c r="C2301" s="443" t="s">
        <x:v>2072</x:v>
      </x:c>
      <x:c r="D2301" s="276" t="s">
        <x:v>10339</x:v>
      </x:c>
    </x:row>
    <x:row r="2302" spans="3:4">
      <x:c r="C2302" s="443" t="s">
        <x:v>6165</x:v>
      </x:c>
      <x:c r="D2302" s="276" t="s">
        <x:v>6487</x:v>
      </x:c>
    </x:row>
    <x:row r="2303" spans="3:4">
      <x:c r="C2303" s="443" t="s">
        <x:v>5745</x:v>
      </x:c>
      <x:c r="D2303" s="276" t="s">
        <x:v>10339</x:v>
      </x:c>
    </x:row>
    <x:row r="2304" spans="3:4">
      <x:c r="C2304" s="443" t="s">
        <x:v>7802</x:v>
      </x:c>
      <x:c r="D2304" s="276" t="s">
        <x:v>10339</x:v>
      </x:c>
    </x:row>
    <x:row r="2305" spans="1:4">
      <x:c r="A2305" s="444">
        <x:v>46184</x:v>
      </x:c>
      <x:c r="B2305" s="276" t="s">
        <x:v>10335</x:v>
      </x:c>
      <x:c r="C2305" s="443" t="s">
        <x:v>8929</x:v>
      </x:c>
      <x:c r="D2305" s="276" t="s">
        <x:v>6487</x:v>
      </x:c>
    </x:row>
    <x:row r="2306" spans="1:4">
      <x:c r="A2306" s="444">
        <x:v>46185</x:v>
      </x:c>
      <x:c r="B2306" s="276" t="s">
        <x:v>10292</x:v>
      </x:c>
      <x:c r="C2306" s="443" t="s">
        <x:v>9072</x:v>
      </x:c>
      <x:c r="D2306" s="276" t="s">
        <x:v>10339</x:v>
      </x:c>
    </x:row>
    <x:row r="2307" spans="3:4">
      <x:c r="C2307" s="443" t="s">
        <x:v>6111</x:v>
      </x:c>
      <x:c r="D2307" s="276" t="s">
        <x:v>6487</x:v>
      </x:c>
    </x:row>
    <x:row r="2308" spans="3:4">
      <x:c r="C2308" s="443" t="s">
        <x:v>8994</x:v>
      </x:c>
      <x:c r="D2308" s="276" t="s">
        <x:v>10339</x:v>
      </x:c>
    </x:row>
    <x:row r="2309" spans="3:4">
      <x:c r="C2309" s="443" t="s">
        <x:v>8457</x:v>
      </x:c>
      <x:c r="D2309" s="276" t="s">
        <x:v>6487</x:v>
      </x:c>
    </x:row>
    <x:row r="2310" spans="3:4">
      <x:c r="C2310" s="443" t="s">
        <x:v>6111</x:v>
      </x:c>
      <x:c r="D2310" s="276" t="s">
        <x:v>10339</x:v>
      </x:c>
    </x:row>
    <x:row r="2311" spans="3:4">
      <x:c r="C2311" s="443" t="s">
        <x:v>11629</x:v>
      </x:c>
      <x:c r="D2311" s="276" t="s">
        <x:v>6487</x:v>
      </x:c>
    </x:row>
    <x:row r="2312" spans="3:4">
      <x:c r="C2312" s="443" t="s">
        <x:v>8453</x:v>
      </x:c>
      <x:c r="D2312" s="276" t="s">
        <x:v>10339</x:v>
      </x:c>
    </x:row>
    <x:row r="2313" spans="3:4">
      <x:c r="C2313" s="443" t="s">
        <x:v>6150</x:v>
      </x:c>
      <x:c r="D2313" s="276" t="s">
        <x:v>6487</x:v>
      </x:c>
    </x:row>
    <x:row r="2314" spans="3:4">
      <x:c r="C2314" s="443" t="s">
        <x:v>4439</x:v>
      </x:c>
      <x:c r="D2314" s="276" t="s">
        <x:v>6487</x:v>
      </x:c>
    </x:row>
    <x:row r="2315" spans="3:4">
      <x:c r="C2315" s="443" t="s">
        <x:v>8515</x:v>
      </x:c>
      <x:c r="D2315" s="276" t="s">
        <x:v>10339</x:v>
      </x:c>
    </x:row>
    <x:row r="2316" spans="3:4">
      <x:c r="C2316" s="443" t="s">
        <x:v>8392</x:v>
      </x:c>
      <x:c r="D2316" s="276" t="s">
        <x:v>10339</x:v>
      </x:c>
    </x:row>
    <x:row r="2317" spans="1:4">
      <x:c r="A2317" s="444">
        <x:v>46185</x:v>
      </x:c>
      <x:c r="B2317" s="276" t="s">
        <x:v>10292</x:v>
      </x:c>
      <x:c r="C2317" s="443" t="s">
        <x:v>9240</x:v>
      </x:c>
      <x:c r="D2317" s="276" t="s">
        <x:v>10339</x:v>
      </x:c>
    </x:row>
    <x:row r="2318" spans="1:4">
      <x:c r="A2318" s="444">
        <x:v>46186</x:v>
      </x:c>
      <x:c r="B2318" s="276" t="s">
        <x:v>10312</x:v>
      </x:c>
      <x:c r="C2318" s="443" t="s">
        <x:v>5468</x:v>
      </x:c>
      <x:c r="D2318" s="276" t="s">
        <x:v>6487</x:v>
      </x:c>
    </x:row>
    <x:row r="2319" spans="3:4">
      <x:c r="C2319" s="443" t="s">
        <x:v>2099</x:v>
      </x:c>
      <x:c r="D2319" s="276" t="s">
        <x:v>6487</x:v>
      </x:c>
    </x:row>
    <x:row r="2320" spans="3:4">
      <x:c r="C2320" s="443" t="s">
        <x:v>7972</x:v>
      </x:c>
      <x:c r="D2320" s="276" t="s">
        <x:v>6487</x:v>
      </x:c>
    </x:row>
    <x:row r="2321" spans="3:4">
      <x:c r="C2321" s="443" t="s">
        <x:v>7678</x:v>
      </x:c>
      <x:c r="D2321" s="276" t="s">
        <x:v>6487</x:v>
      </x:c>
    </x:row>
    <x:row r="2322" spans="3:4">
      <x:c r="C2322" s="443" t="s">
        <x:v>4378</x:v>
      </x:c>
      <x:c r="D2322" s="276" t="s">
        <x:v>6487</x:v>
      </x:c>
    </x:row>
    <x:row r="2323" spans="3:4">
      <x:c r="C2323" s="443" t="s">
        <x:v>11138</x:v>
      </x:c>
      <x:c r="D2323" s="276" t="s">
        <x:v>10339</x:v>
      </x:c>
    </x:row>
    <x:row r="2324" spans="1:4">
      <x:c r="A2324" s="444">
        <x:v>46186</x:v>
      </x:c>
      <x:c r="B2324" s="276" t="s">
        <x:v>10312</x:v>
      </x:c>
      <x:c r="C2324" s="443" t="s">
        <x:v>8529</x:v>
      </x:c>
      <x:c r="D2324" s="276" t="s">
        <x:v>6487</x:v>
      </x:c>
    </x:row>
    <x:row r="2325" spans="1:4">
      <x:c r="A2325" s="444">
        <x:v>46187</x:v>
      </x:c>
      <x:c r="B2325" s="276" t="s">
        <x:v>10367</x:v>
      </x:c>
      <x:c r="C2325" s="443" t="s">
        <x:v>2093</x:v>
      </x:c>
      <x:c r="D2325" s="276" t="s">
        <x:v>6487</x:v>
      </x:c>
    </x:row>
    <x:row r="2326" spans="3:4">
      <x:c r="C2326" s="443" t="s">
        <x:v>1987</x:v>
      </x:c>
      <x:c r="D2326" s="276" t="s">
        <x:v>6487</x:v>
      </x:c>
    </x:row>
    <x:row r="2327" spans="3:4">
      <x:c r="C2327" s="443" t="s">
        <x:v>8474</x:v>
      </x:c>
      <x:c r="D2327" s="276" t="s">
        <x:v>10339</x:v>
      </x:c>
    </x:row>
    <x:row r="2328" spans="3:4">
      <x:c r="C2328" s="443" t="s">
        <x:v>2488</x:v>
      </x:c>
      <x:c r="D2328" s="276" t="s">
        <x:v>10339</x:v>
      </x:c>
    </x:row>
    <x:row r="2329" spans="3:4">
      <x:c r="C2329" s="443" t="s">
        <x:v>6146</x:v>
      </x:c>
      <x:c r="D2329" s="276" t="s">
        <x:v>6487</x:v>
      </x:c>
    </x:row>
    <x:row r="2330" spans="3:4">
      <x:c r="C2330" s="443" t="s">
        <x:v>4478</x:v>
      </x:c>
      <x:c r="D2330" s="276" t="s">
        <x:v>10339</x:v>
      </x:c>
    </x:row>
    <x:row r="2331" spans="3:4">
      <x:c r="C2331" s="443" t="s">
        <x:v>5617</x:v>
      </x:c>
      <x:c r="D2331" s="276" t="s">
        <x:v>6487</x:v>
      </x:c>
    </x:row>
    <x:row r="2332" spans="3:4">
      <x:c r="C2332" s="443" t="s">
        <x:v>4339</x:v>
      </x:c>
      <x:c r="D2332" s="276" t="s">
        <x:v>6487</x:v>
      </x:c>
    </x:row>
    <x:row r="2333" spans="3:4">
      <x:c r="C2333" s="443" t="s">
        <x:v>6148</x:v>
      </x:c>
      <x:c r="D2333" s="276" t="s">
        <x:v>10339</x:v>
      </x:c>
    </x:row>
    <x:row r="2334" spans="1:4">
      <x:c r="A2334" s="444">
        <x:v>46187</x:v>
      </x:c>
      <x:c r="B2334" s="276" t="s">
        <x:v>10367</x:v>
      </x:c>
      <x:c r="C2334" s="443" t="s">
        <x:v>4542</x:v>
      </x:c>
      <x:c r="D2334" s="276" t="s">
        <x:v>6487</x:v>
      </x:c>
    </x:row>
    <x:row r="2335" spans="1:4">
      <x:c r="A2335" s="444">
        <x:v>46188</x:v>
      </x:c>
      <x:c r="B2335" s="276" t="s">
        <x:v>10315</x:v>
      </x:c>
      <x:c r="C2335" s="443" t="s">
        <x:v>2103</x:v>
      </x:c>
      <x:c r="D2335" s="276" t="s">
        <x:v>10339</x:v>
      </x:c>
    </x:row>
    <x:row r="2336" spans="1:4">
      <x:c r="A2336" s="444">
        <x:v>46189</x:v>
      </x:c>
      <x:c r="B2336" s="276" t="s">
        <x:v>10377</x:v>
      </x:c>
      <x:c r="C2336" s="443" t="s">
        <x:v>4483</x:v>
      </x:c>
      <x:c r="D2336" s="276" t="s">
        <x:v>6487</x:v>
      </x:c>
    </x:row>
    <x:row r="2337" spans="3:4">
      <x:c r="C2337" s="443" t="s">
        <x:v>8940</x:v>
      </x:c>
      <x:c r="D2337" s="276" t="s">
        <x:v>6487</x:v>
      </x:c>
    </x:row>
    <x:row r="2338" spans="3:4">
      <x:c r="C2338" s="443" t="s">
        <x:v>1987</x:v>
      </x:c>
      <x:c r="D2338" s="276" t="s">
        <x:v>10339</x:v>
      </x:c>
    </x:row>
    <x:row r="2339" spans="3:4">
      <x:c r="C2339" s="443" t="s">
        <x:v>1983</x:v>
      </x:c>
      <x:c r="D2339" s="276" t="s">
        <x:v>6487</x:v>
      </x:c>
    </x:row>
    <x:row r="2340" spans="3:4">
      <x:c r="C2340" s="443" t="s">
        <x:v>2099</x:v>
      </x:c>
      <x:c r="D2340" s="276" t="s">
        <x:v>10339</x:v>
      </x:c>
    </x:row>
    <x:row r="2341" spans="3:4">
      <x:c r="C2341" s="443" t="s">
        <x:v>2539</x:v>
      </x:c>
      <x:c r="D2341" s="276" t="s">
        <x:v>10339</x:v>
      </x:c>
    </x:row>
    <x:row r="2342" spans="1:4">
      <x:c r="A2342" s="444">
        <x:v>46189</x:v>
      </x:c>
      <x:c r="B2342" s="276" t="s">
        <x:v>10377</x:v>
      </x:c>
      <x:c r="C2342" s="443" t="s">
        <x:v>5978</x:v>
      </x:c>
      <x:c r="D2342" s="276" t="s">
        <x:v>6487</x:v>
      </x:c>
    </x:row>
    <x:row r="2343" spans="1:4">
      <x:c r="A2343" s="444">
        <x:v>46190</x:v>
      </x:c>
      <x:c r="B2343" s="276" t="s">
        <x:v>10352</x:v>
      </x:c>
      <x:c r="C2343" s="443" t="s">
        <x:v>7534</x:v>
      </x:c>
      <x:c r="D2343" s="276" t="s">
        <x:v>6487</x:v>
      </x:c>
    </x:row>
    <x:row r="2344" spans="3:4">
      <x:c r="C2344" s="443" t="s">
        <x:v>9263</x:v>
      </x:c>
      <x:c r="D2344" s="276" t="s">
        <x:v>6487</x:v>
      </x:c>
    </x:row>
    <x:row r="2345" spans="3:4">
      <x:c r="C2345" s="443" t="s">
        <x:v>2041</x:v>
      </x:c>
      <x:c r="D2345" s="276" t="s">
        <x:v>6487</x:v>
      </x:c>
    </x:row>
    <x:row r="2346" spans="3:4">
      <x:c r="C2346" s="443" t="s">
        <x:v>6146</x:v>
      </x:c>
      <x:c r="D2346" s="276" t="s">
        <x:v>10339</x:v>
      </x:c>
    </x:row>
    <x:row r="2347" spans="3:4">
      <x:c r="C2347" s="443" t="s">
        <x:v>4607</x:v>
      </x:c>
      <x:c r="D2347" s="276" t="s">
        <x:v>6487</x:v>
      </x:c>
    </x:row>
    <x:row r="2348" spans="3:4">
      <x:c r="C2348" s="443" t="s">
        <x:v>8509</x:v>
      </x:c>
      <x:c r="D2348" s="276" t="s">
        <x:v>6487</x:v>
      </x:c>
    </x:row>
    <x:row r="2349" spans="3:4">
      <x:c r="C2349" s="443" t="s">
        <x:v>11698</x:v>
      </x:c>
      <x:c r="D2349" s="276" t="s">
        <x:v>10339</x:v>
      </x:c>
    </x:row>
    <x:row r="2350" spans="3:4">
      <x:c r="C2350" s="443" t="s">
        <x:v>4578</x:v>
      </x:c>
      <x:c r="D2350" s="276" t="s">
        <x:v>10339</x:v>
      </x:c>
    </x:row>
    <x:row r="2351" spans="1:4">
      <x:c r="A2351" s="444">
        <x:v>46190</x:v>
      </x:c>
      <x:c r="B2351" s="276" t="s">
        <x:v>10352</x:v>
      </x:c>
      <x:c r="C2351" s="443" t="s">
        <x:v>2037</x:v>
      </x:c>
      <x:c r="D2351" s="276" t="s">
        <x:v>6487</x:v>
      </x:c>
    </x:row>
    <x:row r="2352" spans="1:4">
      <x:c r="A2352" s="444">
        <x:v>46191</x:v>
      </x:c>
      <x:c r="B2352" s="276" t="s">
        <x:v>10335</x:v>
      </x:c>
      <x:c r="C2352" s="443" t="s">
        <x:v>6199</x:v>
      </x:c>
      <x:c r="D2352" s="276" t="s">
        <x:v>6487</x:v>
      </x:c>
    </x:row>
    <x:row r="2353" spans="3:4">
      <x:c r="C2353" s="443" t="s">
        <x:v>11810</x:v>
      </x:c>
      <x:c r="D2353" s="276" t="s">
        <x:v>10339</x:v>
      </x:c>
    </x:row>
    <x:row r="2354" spans="3:4">
      <x:c r="C2354" s="443" t="s">
        <x:v>2752</x:v>
      </x:c>
      <x:c r="D2354" s="276" t="s">
        <x:v>6487</x:v>
      </x:c>
    </x:row>
    <x:row r="2355" spans="3:4">
      <x:c r="C2355" s="443" t="s">
        <x:v>8486</x:v>
      </x:c>
      <x:c r="D2355" s="276" t="s">
        <x:v>10339</x:v>
      </x:c>
    </x:row>
    <x:row r="2356" spans="1:4">
      <x:c r="A2356" s="444">
        <x:v>46191</x:v>
      </x:c>
      <x:c r="B2356" s="276" t="s">
        <x:v>10335</x:v>
      </x:c>
      <x:c r="C2356" s="443" t="s">
        <x:v>2639</x:v>
      </x:c>
      <x:c r="D2356" s="276" t="s">
        <x:v>6487</x:v>
      </x:c>
    </x:row>
    <x:row r="2357" spans="1:4">
      <x:c r="A2357" s="444">
        <x:v>46192</x:v>
      </x:c>
      <x:c r="B2357" s="276" t="s">
        <x:v>10292</x:v>
      </x:c>
      <x:c r="C2357" s="443" t="s">
        <x:v>4582</x:v>
      </x:c>
      <x:c r="D2357" s="276" t="s">
        <x:v>6487</x:v>
      </x:c>
    </x:row>
    <x:row r="2358" spans="3:4">
      <x:c r="C2358" s="443" t="s">
        <x:v>7954</x:v>
      </x:c>
      <x:c r="D2358" s="276" t="s">
        <x:v>10339</x:v>
      </x:c>
    </x:row>
    <x:row r="2359" spans="3:4">
      <x:c r="C2359" s="443" t="s">
        <x:v>8529</x:v>
      </x:c>
      <x:c r="D2359" s="276" t="s">
        <x:v>10339</x:v>
      </x:c>
    </x:row>
    <x:row r="2360" spans="1:4">
      <x:c r="A2360" s="444">
        <x:v>46192</x:v>
      </x:c>
      <x:c r="B2360" s="276" t="s">
        <x:v>10292</x:v>
      </x:c>
      <x:c r="C2360" s="443" t="s">
        <x:v>2131</x:v>
      </x:c>
      <x:c r="D2360" s="276" t="s">
        <x:v>10339</x:v>
      </x:c>
    </x:row>
    <x:row r="2361" spans="1:4">
      <x:c r="A2361" s="444">
        <x:v>46193</x:v>
      </x:c>
      <x:c r="B2361" s="276" t="s">
        <x:v>10312</x:v>
      </x:c>
      <x:c r="C2361" s="443" t="s">
        <x:v>9053</x:v>
      </x:c>
      <x:c r="D2361" s="276" t="s">
        <x:v>10339</x:v>
      </x:c>
    </x:row>
    <x:row r="2362" spans="3:4">
      <x:c r="C2362" s="443" t="s">
        <x:v>2329</x:v>
      </x:c>
      <x:c r="D2362" s="276" t="s">
        <x:v>10339</x:v>
      </x:c>
    </x:row>
    <x:row r="2363" spans="3:4">
      <x:c r="C2363" s="443" t="s">
        <x:v>11471</x:v>
      </x:c>
      <x:c r="D2363" s="276" t="s">
        <x:v>10339</x:v>
      </x:c>
    </x:row>
    <x:row r="2364" spans="3:4">
      <x:c r="C2364" s="443" t="s">
        <x:v>2036</x:v>
      </x:c>
      <x:c r="D2364" s="276" t="s">
        <x:v>10339</x:v>
      </x:c>
    </x:row>
    <x:row r="2365" spans="3:4">
      <x:c r="C2365" s="443" t="s">
        <x:v>4437</x:v>
      </x:c>
      <x:c r="D2365" s="276" t="s">
        <x:v>10339</x:v>
      </x:c>
    </x:row>
    <x:row r="2366" spans="3:4">
      <x:c r="C2366" s="443" t="s">
        <x:v>11812</x:v>
      </x:c>
      <x:c r="D2366" s="276" t="s">
        <x:v>6487</x:v>
      </x:c>
    </x:row>
    <x:row r="2367" spans="3:4">
      <x:c r="C2367" s="443" t="s">
        <x:v>4598</x:v>
      </x:c>
      <x:c r="D2367" s="276" t="s">
        <x:v>6487</x:v>
      </x:c>
    </x:row>
    <x:row r="2368" spans="3:4">
      <x:c r="C2368" s="443" t="s">
        <x:v>2093</x:v>
      </x:c>
      <x:c r="D2368" s="276" t="s">
        <x:v>10339</x:v>
      </x:c>
    </x:row>
    <x:row r="2369" spans="3:4">
      <x:c r="C2369" s="443" t="s">
        <x:v>8428</x:v>
      </x:c>
      <x:c r="D2369" s="276" t="s">
        <x:v>10339</x:v>
      </x:c>
    </x:row>
    <x:row r="2370" spans="3:4">
      <x:c r="C2370" s="443" t="s">
        <x:v>8542</x:v>
      </x:c>
      <x:c r="D2370" s="276" t="s">
        <x:v>6487</x:v>
      </x:c>
    </x:row>
    <x:row r="2371" spans="1:4">
      <x:c r="A2371" s="444">
        <x:v>46193</x:v>
      </x:c>
      <x:c r="B2371" s="276" t="s">
        <x:v>10312</x:v>
      </x:c>
      <x:c r="C2371" s="443" t="s">
        <x:v>6150</x:v>
      </x:c>
      <x:c r="D2371" s="276" t="s">
        <x:v>10339</x:v>
      </x:c>
    </x:row>
    <x:row r="2372" spans="1:4">
      <x:c r="A2372" s="444">
        <x:v>46194</x:v>
      </x:c>
      <x:c r="B2372" s="276" t="s">
        <x:v>10367</x:v>
      </x:c>
      <x:c r="C2372" s="443" t="s">
        <x:v>2034</x:v>
      </x:c>
      <x:c r="D2372" s="276" t="s">
        <x:v>10339</x:v>
      </x:c>
    </x:row>
    <x:row r="2373" spans="3:4">
      <x:c r="C2373" s="443" t="s">
        <x:v>8542</x:v>
      </x:c>
      <x:c r="D2373" s="276" t="s">
        <x:v>10339</x:v>
      </x:c>
    </x:row>
    <x:row r="2374" spans="1:4">
      <x:c r="A2374" s="444">
        <x:v>46194</x:v>
      </x:c>
      <x:c r="B2374" s="276" t="s">
        <x:v>10367</x:v>
      </x:c>
      <x:c r="C2374" s="443" t="s">
        <x:v>4607</x:v>
      </x:c>
      <x:c r="D2374" s="276" t="s">
        <x:v>10339</x:v>
      </x:c>
    </x:row>
    <x:row r="2375" spans="1:4">
      <x:c r="A2375" s="444">
        <x:v>46195</x:v>
      </x:c>
      <x:c r="B2375" s="276" t="s">
        <x:v>10315</x:v>
      </x:c>
      <x:c r="C2375" s="443" t="s">
        <x:v>11763</x:v>
      </x:c>
      <x:c r="D2375" s="276" t="s">
        <x:v>10339</x:v>
      </x:c>
    </x:row>
    <x:row r="2376" spans="3:4">
      <x:c r="C2376" s="443" t="s">
        <x:v>4345</x:v>
      </x:c>
      <x:c r="D2376" s="276" t="s">
        <x:v>6487</x:v>
      </x:c>
    </x:row>
    <x:row r="2377" spans="3:4">
      <x:c r="C2377" s="443" t="s">
        <x:v>11939</x:v>
      </x:c>
      <x:c r="D2377" s="276" t="s">
        <x:v>6487</x:v>
      </x:c>
    </x:row>
    <x:row r="2378" spans="3:4">
      <x:c r="C2378" s="443" t="s">
        <x:v>4400</x:v>
      </x:c>
      <x:c r="D2378" s="276" t="s">
        <x:v>6487</x:v>
      </x:c>
    </x:row>
    <x:row r="2379" spans="3:4">
      <x:c r="C2379" s="443" t="s">
        <x:v>6146</x:v>
      </x:c>
      <x:c r="D2379" s="276">
        <x:v>-1</x:v>
      </x:c>
    </x:row>
    <x:row r="2380" spans="3:4">
      <x:c r="C2380" s="443" t="s">
        <x:v>6188</x:v>
      </x:c>
      <x:c r="D2380" s="276" t="s">
        <x:v>6487</x:v>
      </x:c>
    </x:row>
    <x:row r="2381" spans="1:4">
      <x:c r="A2381" s="444">
        <x:v>46195</x:v>
      </x:c>
      <x:c r="B2381" s="276" t="s">
        <x:v>10315</x:v>
      </x:c>
      <x:c r="C2381" s="443" t="s">
        <x:v>9157</x:v>
      </x:c>
      <x:c r="D2381" s="276" t="s">
        <x:v>10339</x:v>
      </x:c>
    </x:row>
    <x:row r="2382" spans="1:4">
      <x:c r="A2382" s="444">
        <x:v>46196</x:v>
      </x:c>
      <x:c r="B2382" s="276" t="s">
        <x:v>10377</x:v>
      </x:c>
      <x:c r="C2382" s="443" t="s">
        <x:v>2225</x:v>
      </x:c>
      <x:c r="D2382" s="276" t="s">
        <x:v>6487</x:v>
      </x:c>
    </x:row>
    <x:row r="2383" spans="3:4">
      <x:c r="C2383" s="443" t="s">
        <x:v>7967</x:v>
      </x:c>
      <x:c r="D2383" s="276" t="s">
        <x:v>6487</x:v>
      </x:c>
    </x:row>
    <x:row r="2384" spans="3:4">
      <x:c r="C2384" s="443" t="s">
        <x:v>8509</x:v>
      </x:c>
      <x:c r="D2384" s="276" t="s">
        <x:v>10339</x:v>
      </x:c>
    </x:row>
    <x:row r="2385" spans="3:4">
      <x:c r="C2385" s="443" t="s">
        <x:v>6233</x:v>
      </x:c>
      <x:c r="D2385" s="276" t="s">
        <x:v>6487</x:v>
      </x:c>
    </x:row>
    <x:row r="2386" spans="3:4">
      <x:c r="C2386" s="443" t="s">
        <x:v>2705</x:v>
      </x:c>
      <x:c r="D2386" s="276" t="s">
        <x:v>6487</x:v>
      </x:c>
    </x:row>
    <x:row r="2387" spans="3:4">
      <x:c r="C2387" s="443" t="s">
        <x:v>6280</x:v>
      </x:c>
      <x:c r="D2387" s="276" t="s">
        <x:v>6487</x:v>
      </x:c>
    </x:row>
    <x:row r="2388" spans="3:4">
      <x:c r="C2388" s="443" t="s">
        <x:v>5955</x:v>
      </x:c>
      <x:c r="D2388" s="276" t="s">
        <x:v>6487</x:v>
      </x:c>
    </x:row>
    <x:row r="2389" spans="1:4">
      <x:c r="A2389" s="444">
        <x:v>46196</x:v>
      </x:c>
      <x:c r="B2389" s="276" t="s">
        <x:v>10377</x:v>
      </x:c>
      <x:c r="C2389" s="443" t="s">
        <x:v>6184</x:v>
      </x:c>
      <x:c r="D2389" s="276" t="s">
        <x:v>6487</x:v>
      </x:c>
    </x:row>
    <x:row r="2390" spans="1:4">
      <x:c r="A2390" s="444">
        <x:v>46197</x:v>
      </x:c>
      <x:c r="B2390" s="276" t="s">
        <x:v>10352</x:v>
      </x:c>
      <x:c r="C2390" s="443" t="s">
        <x:v>9173</x:v>
      </x:c>
      <x:c r="D2390" s="276" t="s">
        <x:v>6487</x:v>
      </x:c>
    </x:row>
    <x:row r="2391" spans="3:4">
      <x:c r="C2391" s="443" t="s">
        <x:v>11841</x:v>
      </x:c>
      <x:c r="D2391" s="276" t="s">
        <x:v>6487</x:v>
      </x:c>
    </x:row>
    <x:row r="2392" spans="3:4">
      <x:c r="C2392" s="443" t="s">
        <x:v>8380</x:v>
      </x:c>
      <x:c r="D2392" s="276" t="s">
        <x:v>6487</x:v>
      </x:c>
    </x:row>
    <x:row r="2393" spans="3:4">
      <x:c r="C2393" s="443" t="s">
        <x:v>8385</x:v>
      </x:c>
      <x:c r="D2393" s="276" t="s">
        <x:v>6487</x:v>
      </x:c>
    </x:row>
    <x:row r="2394" spans="3:4">
      <x:c r="C2394" s="443" t="s">
        <x:v>2705</x:v>
      </x:c>
      <x:c r="D2394" s="276" t="s">
        <x:v>10339</x:v>
      </x:c>
    </x:row>
    <x:row r="2395" spans="3:4">
      <x:c r="C2395" s="443" t="s">
        <x:v>4597</x:v>
      </x:c>
      <x:c r="D2395" s="276" t="s">
        <x:v>6487</x:v>
      </x:c>
    </x:row>
    <x:row r="2396" spans="3:4">
      <x:c r="C2396" s="443" t="s">
        <x:v>4588</x:v>
      </x:c>
      <x:c r="D2396" s="276" t="s">
        <x:v>6487</x:v>
      </x:c>
    </x:row>
    <x:row r="2397" spans="3:4">
      <x:c r="C2397" s="443" t="s">
        <x:v>7534</x:v>
      </x:c>
      <x:c r="D2397" s="276" t="s">
        <x:v>10339</x:v>
      </x:c>
    </x:row>
    <x:row r="2398" spans="3:4">
      <x:c r="C2398" s="443" t="s">
        <x:v>6207</x:v>
      </x:c>
      <x:c r="D2398" s="276" t="s">
        <x:v>6487</x:v>
      </x:c>
    </x:row>
    <x:row r="2399" spans="3:4">
      <x:c r="C2399" s="443" t="s">
        <x:v>2071</x:v>
      </x:c>
      <x:c r="D2399" s="276" t="s">
        <x:v>10339</x:v>
      </x:c>
    </x:row>
    <x:row r="2400" spans="3:4">
      <x:c r="C2400" s="443" t="s">
        <x:v>5509</x:v>
      </x:c>
      <x:c r="D2400" s="276" t="s">
        <x:v>10339</x:v>
      </x:c>
    </x:row>
    <x:row r="2401" spans="1:4">
      <x:c r="A2401" s="444">
        <x:v>46197</x:v>
      </x:c>
      <x:c r="B2401" s="276" t="s">
        <x:v>10352</x:v>
      </x:c>
      <x:c r="C2401" s="443" t="s">
        <x:v>5481</x:v>
      </x:c>
      <x:c r="D2401" s="276" t="s">
        <x:v>10339</x:v>
      </x:c>
    </x:row>
    <x:row r="2402" spans="1:4">
      <x:c r="A2402" s="444">
        <x:v>46198</x:v>
      </x:c>
      <x:c r="B2402" s="276" t="s">
        <x:v>10335</x:v>
      </x:c>
      <x:c r="C2402" s="443" t="s">
        <x:v>5545</x:v>
      </x:c>
      <x:c r="D2402" s="276" t="s">
        <x:v>6487</x:v>
      </x:c>
    </x:row>
    <x:row r="2403" spans="3:4">
      <x:c r="C2403" s="443" t="s">
        <x:v>2724</x:v>
      </x:c>
      <x:c r="D2403" s="276" t="s">
        <x:v>6487</x:v>
      </x:c>
    </x:row>
    <x:row r="2404" spans="3:4">
      <x:c r="C2404" s="443" t="s">
        <x:v>4340</x:v>
      </x:c>
      <x:c r="D2404" s="276" t="s">
        <x:v>6487</x:v>
      </x:c>
    </x:row>
    <x:row r="2405" spans="3:4">
      <x:c r="C2405" s="443" t="s">
        <x:v>6291</x:v>
      </x:c>
      <x:c r="D2405" s="276" t="s">
        <x:v>6487</x:v>
      </x:c>
    </x:row>
    <x:row r="2406" spans="3:4">
      <x:c r="C2406" s="443" t="s">
        <x:v>5955</x:v>
      </x:c>
      <x:c r="D2406" s="276" t="s">
        <x:v>10339</x:v>
      </x:c>
    </x:row>
    <x:row r="2407" spans="3:4">
      <x:c r="C2407" s="443" t="s">
        <x:v>6202</x:v>
      </x:c>
      <x:c r="D2407" s="276" t="s">
        <x:v>6487</x:v>
      </x:c>
    </x:row>
    <x:row r="2408" spans="3:4">
      <x:c r="C2408" s="443" t="s">
        <x:v>6193</x:v>
      </x:c>
      <x:c r="D2408" s="276" t="s">
        <x:v>6487</x:v>
      </x:c>
    </x:row>
    <x:row r="2409" spans="3:4">
      <x:c r="C2409" s="443" t="s">
        <x:v>5964</x:v>
      </x:c>
      <x:c r="D2409" s="276" t="s">
        <x:v>10339</x:v>
      </x:c>
    </x:row>
    <x:row r="2410" spans="3:4">
      <x:c r="C2410" s="443" t="s">
        <x:v>11424</x:v>
      </x:c>
      <x:c r="D2410" s="276" t="s">
        <x:v>10339</x:v>
      </x:c>
    </x:row>
    <x:row r="2411" spans="3:4">
      <x:c r="C2411" s="443" t="s">
        <x:v>11939</x:v>
      </x:c>
      <x:c r="D2411" s="276" t="s">
        <x:v>10339</x:v>
      </x:c>
    </x:row>
    <x:row r="2412" spans="3:4">
      <x:c r="C2412" s="443" t="s">
        <x:v>2150</x:v>
      </x:c>
      <x:c r="D2412" s="276" t="s">
        <x:v>6487</x:v>
      </x:c>
    </x:row>
    <x:row r="2413" spans="3:4">
      <x:c r="C2413" s="443" t="s">
        <x:v>8549</x:v>
      </x:c>
      <x:c r="D2413" s="276" t="s">
        <x:v>6487</x:v>
      </x:c>
    </x:row>
    <x:row r="2414" spans="3:4">
      <x:c r="C2414" s="443" t="s">
        <x:v>4575</x:v>
      </x:c>
      <x:c r="D2414" s="276" t="s">
        <x:v>10339</x:v>
      </x:c>
    </x:row>
    <x:row r="2415" spans="1:4">
      <x:c r="A2415" s="444">
        <x:v>46198</x:v>
      </x:c>
      <x:c r="B2415" s="276" t="s">
        <x:v>10335</x:v>
      </x:c>
      <x:c r="C2415" s="443" t="s">
        <x:v>1979</x:v>
      </x:c>
      <x:c r="D2415" s="276" t="s">
        <x:v>6487</x:v>
      </x:c>
    </x:row>
    <x:row r="2416" spans="1:4">
      <x:c r="A2416" s="444">
        <x:v>46199</x:v>
      </x:c>
      <x:c r="B2416" s="276" t="s">
        <x:v>10292</x:v>
      </x:c>
      <x:c r="C2416" s="443" t="s">
        <x:v>2037</x:v>
      </x:c>
      <x:c r="D2416" s="276" t="s">
        <x:v>10339</x:v>
      </x:c>
    </x:row>
    <x:row r="2417" spans="3:4">
      <x:c r="C2417" s="443" t="s">
        <x:v>4421</x:v>
      </x:c>
      <x:c r="D2417" s="276" t="s">
        <x:v>10339</x:v>
      </x:c>
    </x:row>
    <x:row r="2418" spans="3:4">
      <x:c r="C2418" s="443" t="s">
        <x:v>5839</x:v>
      </x:c>
      <x:c r="D2418" s="276" t="s">
        <x:v>6487</x:v>
      </x:c>
    </x:row>
    <x:row r="2419" spans="3:4">
      <x:c r="C2419" s="443" t="s">
        <x:v>8364</x:v>
      </x:c>
      <x:c r="D2419" s="276">
        <x:v>-1</x:v>
      </x:c>
    </x:row>
    <x:row r="2420" spans="3:4">
      <x:c r="C2420" s="443" t="s">
        <x:v>7740</x:v>
      </x:c>
      <x:c r="D2420" s="276" t="s">
        <x:v>10339</x:v>
      </x:c>
    </x:row>
    <x:row r="2421" spans="3:4">
      <x:c r="C2421" s="443" t="s">
        <x:v>8457</x:v>
      </x:c>
      <x:c r="D2421" s="276" t="s">
        <x:v>10339</x:v>
      </x:c>
    </x:row>
    <x:row r="2422" spans="3:4">
      <x:c r="C2422" s="443" t="s">
        <x:v>1965</x:v>
      </x:c>
      <x:c r="D2422" s="276" t="s">
        <x:v>10339</x:v>
      </x:c>
    </x:row>
    <x:row r="2423" spans="3:4">
      <x:c r="C2423" s="443" t="s">
        <x:v>2020</x:v>
      </x:c>
      <x:c r="D2423" s="276" t="s">
        <x:v>6487</x:v>
      </x:c>
    </x:row>
    <x:row r="2424" spans="3:4">
      <x:c r="C2424" s="443" t="s">
        <x:v>4394</x:v>
      </x:c>
      <x:c r="D2424" s="276" t="s">
        <x:v>6487</x:v>
      </x:c>
    </x:row>
    <x:row r="2425" spans="3:4">
      <x:c r="C2425" s="443" t="s">
        <x:v>6149</x:v>
      </x:c>
      <x:c r="D2425" s="276" t="s">
        <x:v>6487</x:v>
      </x:c>
    </x:row>
    <x:row r="2426" spans="3:4">
      <x:c r="C2426" s="443" t="s">
        <x:v>4587</x:v>
      </x:c>
      <x:c r="D2426" s="276" t="s">
        <x:v>6487</x:v>
      </x:c>
    </x:row>
    <x:row r="2427" spans="3:4">
      <x:c r="C2427" s="443" t="s">
        <x:v>5487</x:v>
      </x:c>
      <x:c r="D2427" s="276" t="s">
        <x:v>10339</x:v>
      </x:c>
    </x:row>
    <x:row r="2428" spans="3:4">
      <x:c r="C2428" s="443" t="s">
        <x:v>11467</x:v>
      </x:c>
      <x:c r="D2428" s="276" t="s">
        <x:v>10339</x:v>
      </x:c>
    </x:row>
    <x:row r="2429" spans="1:4">
      <x:c r="A2429" s="444">
        <x:v>46199</x:v>
      </x:c>
      <x:c r="B2429" s="276" t="s">
        <x:v>10292</x:v>
      </x:c>
      <x:c r="C2429" s="443" t="s">
        <x:v>2095</x:v>
      </x:c>
      <x:c r="D2429" s="276" t="s">
        <x:v>6487</x:v>
      </x:c>
    </x:row>
    <x:row r="2430" spans="1:4">
      <x:c r="A2430" s="444">
        <x:v>46200</x:v>
      </x:c>
      <x:c r="B2430" s="276" t="s">
        <x:v>10312</x:v>
      </x:c>
      <x:c r="C2430" s="443" t="s">
        <x:v>8503</x:v>
      </x:c>
      <x:c r="D2430" s="276" t="s">
        <x:v>10339</x:v>
      </x:c>
    </x:row>
    <x:row r="2431" spans="3:4">
      <x:c r="C2431" s="443" t="s">
        <x:v>9298</x:v>
      </x:c>
      <x:c r="D2431" s="276" t="s">
        <x:v>6487</x:v>
      </x:c>
    </x:row>
    <x:row r="2432" spans="3:4">
      <x:c r="C2432" s="443" t="s">
        <x:v>7920</x:v>
      </x:c>
      <x:c r="D2432" s="276">
        <x:v>-2</x:v>
      </x:c>
    </x:row>
    <x:row r="2433" spans="3:4">
      <x:c r="C2433" s="443" t="s">
        <x:v>2250</x:v>
      </x:c>
      <x:c r="D2433" s="276" t="s">
        <x:v>10339</x:v>
      </x:c>
    </x:row>
    <x:row r="2434" spans="3:4">
      <x:c r="C2434" s="443" t="s">
        <x:v>8936</x:v>
      </x:c>
      <x:c r="D2434" s="276" t="s">
        <x:v>10339</x:v>
      </x:c>
    </x:row>
    <x:row r="2435" spans="3:4">
      <x:c r="C2435" s="443" t="s">
        <x:v>2035</x:v>
      </x:c>
      <x:c r="D2435" s="276" t="s">
        <x:v>6487</x:v>
      </x:c>
    </x:row>
    <x:row r="2436" spans="3:4">
      <x:c r="C2436" s="443" t="s">
        <x:v>9322</x:v>
      </x:c>
      <x:c r="D2436" s="276" t="s">
        <x:v>6487</x:v>
      </x:c>
    </x:row>
    <x:row r="2437" spans="3:4">
      <x:c r="C2437" s="443" t="s">
        <x:v>11457</x:v>
      </x:c>
      <x:c r="D2437" s="276" t="s">
        <x:v>10339</x:v>
      </x:c>
    </x:row>
    <x:row r="2438" spans="3:4">
      <x:c r="C2438" s="443" t="s">
        <x:v>5965</x:v>
      </x:c>
      <x:c r="D2438" s="276" t="s">
        <x:v>10339</x:v>
      </x:c>
    </x:row>
    <x:row r="2439" spans="3:4">
      <x:c r="C2439" s="443" t="s">
        <x:v>5562</x:v>
      </x:c>
      <x:c r="D2439" s="276" t="s">
        <x:v>6487</x:v>
      </x:c>
    </x:row>
    <x:row r="2440" spans="3:4">
      <x:c r="C2440" s="443" t="s">
        <x:v>1979</x:v>
      </x:c>
      <x:c r="D2440" s="276" t="s">
        <x:v>10339</x:v>
      </x:c>
    </x:row>
    <x:row r="2441" spans="3:4">
      <x:c r="C2441" s="443" t="s">
        <x:v>5898</x:v>
      </x:c>
      <x:c r="D2441" s="276" t="s">
        <x:v>10339</x:v>
      </x:c>
    </x:row>
    <x:row r="2442" spans="3:4">
      <x:c r="C2442" s="443" t="s">
        <x:v>2766</x:v>
      </x:c>
      <x:c r="D2442" s="276">
        <x:v>-1</x:v>
      </x:c>
    </x:row>
    <x:row r="2443" spans="3:4">
      <x:c r="C2443" s="443" t="s">
        <x:v>6264</x:v>
      </x:c>
      <x:c r="D2443" s="276" t="s">
        <x:v>6487</x:v>
      </x:c>
    </x:row>
    <x:row r="2444" spans="3:4">
      <x:c r="C2444" s="443" t="s">
        <x:v>6277</x:v>
      </x:c>
      <x:c r="D2444" s="276" t="s">
        <x:v>10339</x:v>
      </x:c>
    </x:row>
    <x:row r="2445" spans="3:4">
      <x:c r="C2445" s="443" t="s">
        <x:v>4547</x:v>
      </x:c>
      <x:c r="D2445" s="276" t="s">
        <x:v>10339</x:v>
      </x:c>
    </x:row>
    <x:row r="2446" spans="3:4">
      <x:c r="C2446" s="443" t="s">
        <x:v>2096</x:v>
      </x:c>
      <x:c r="D2446" s="276">
        <x:v>-1</x:v>
      </x:c>
    </x:row>
    <x:row r="2447" spans="3:4">
      <x:c r="C2447" s="443" t="s">
        <x:v>9165</x:v>
      </x:c>
      <x:c r="D2447" s="276">
        <x:v>-1</x:v>
      </x:c>
    </x:row>
    <x:row r="2448" spans="1:4">
      <x:c r="A2448" s="444">
        <x:v>46200</x:v>
      </x:c>
      <x:c r="B2448" s="276" t="s">
        <x:v>10312</x:v>
      </x:c>
      <x:c r="C2448" s="443" t="s">
        <x:v>6291</x:v>
      </x:c>
      <x:c r="D2448" s="276" t="s">
        <x:v>10339</x:v>
      </x:c>
    </x:row>
    <x:row r="2449" spans="1:4">
      <x:c r="A2449" s="444">
        <x:v>46201</x:v>
      </x:c>
      <x:c r="B2449" s="276" t="s">
        <x:v>10367</x:v>
      </x:c>
      <x:c r="C2449" s="443" t="s">
        <x:v>9023</x:v>
      </x:c>
      <x:c r="D2449" s="276" t="s">
        <x:v>6487</x:v>
      </x:c>
    </x:row>
    <x:row r="2450" spans="3:4">
      <x:c r="C2450" s="443" t="s">
        <x:v>9120</x:v>
      </x:c>
      <x:c r="D2450" s="276" t="s">
        <x:v>10339</x:v>
      </x:c>
    </x:row>
    <x:row r="2451" spans="3:4">
      <x:c r="C2451" s="443" t="s">
        <x:v>6318</x:v>
      </x:c>
      <x:c r="D2451" s="276">
        <x:v>-1</x:v>
      </x:c>
    </x:row>
    <x:row r="2452" spans="3:4">
      <x:c r="C2452" s="443" t="s">
        <x:v>9096</x:v>
      </x:c>
      <x:c r="D2452" s="276" t="s">
        <x:v>6487</x:v>
      </x:c>
    </x:row>
    <x:row r="2453" spans="3:4">
      <x:c r="C2453" s="443" t="s">
        <x:v>6184</x:v>
      </x:c>
      <x:c r="D2453" s="276" t="s">
        <x:v>10339</x:v>
      </x:c>
    </x:row>
    <x:row r="2454" spans="3:4">
      <x:c r="C2454" s="443" t="s">
        <x:v>6048</x:v>
      </x:c>
      <x:c r="D2454" s="276" t="s">
        <x:v>10339</x:v>
      </x:c>
    </x:row>
    <x:row r="2455" spans="3:4">
      <x:c r="C2455" s="443" t="s">
        <x:v>8445</x:v>
      </x:c>
      <x:c r="D2455" s="276" t="s">
        <x:v>6487</x:v>
      </x:c>
    </x:row>
    <x:row r="2456" spans="3:4">
      <x:c r="C2456" s="443" t="s">
        <x:v>2037</x:v>
      </x:c>
      <x:c r="D2456" s="276">
        <x:v>-1</x:v>
      </x:c>
    </x:row>
    <x:row r="2457" spans="3:4">
      <x:c r="C2457" s="443" t="s">
        <x:v>9322</x:v>
      </x:c>
      <x:c r="D2457" s="276" t="s">
        <x:v>10339</x:v>
      </x:c>
    </x:row>
    <x:row r="2458" spans="3:4">
      <x:c r="C2458" s="443" t="s">
        <x:v>11218</x:v>
      </x:c>
      <x:c r="D2458" s="276" t="s">
        <x:v>10339</x:v>
      </x:c>
    </x:row>
    <x:row r="2459" spans="3:4">
      <x:c r="C2459" s="443" t="s">
        <x:v>4448</x:v>
      </x:c>
      <x:c r="D2459" s="276" t="s">
        <x:v>10339</x:v>
      </x:c>
    </x:row>
    <x:row r="2460" spans="3:4">
      <x:c r="C2460" s="443" t="s">
        <x:v>4435</x:v>
      </x:c>
      <x:c r="D2460" s="276" t="s">
        <x:v>6487</x:v>
      </x:c>
    </x:row>
    <x:row r="2461" spans="3:4">
      <x:c r="C2461" s="443" t="s">
        <x:v>4586</x:v>
      </x:c>
      <x:c r="D2461" s="276" t="s">
        <x:v>6487</x:v>
      </x:c>
    </x:row>
    <x:row r="2462" spans="1:4">
      <x:c r="A2462" s="444">
        <x:v>46201</x:v>
      </x:c>
      <x:c r="B2462" s="276" t="s">
        <x:v>10367</x:v>
      </x:c>
      <x:c r="C2462" s="443" t="s">
        <x:v>8538</x:v>
      </x:c>
      <x:c r="D2462" s="276" t="s">
        <x:v>6487</x:v>
      </x:c>
    </x:row>
    <x:row r="2463" spans="1:4">
      <x:c r="A2463" s="444">
        <x:v>46202</x:v>
      </x:c>
      <x:c r="B2463" s="276" t="s">
        <x:v>10315</x:v>
      </x:c>
      <x:c r="C2463" s="443" t="s">
        <x:v>4339</x:v>
      </x:c>
      <x:c r="D2463" s="276" t="s">
        <x:v>10339</x:v>
      </x:c>
    </x:row>
    <x:row r="2464" spans="3:4">
      <x:c r="C2464" s="443" t="s">
        <x:v>6006</x:v>
      </x:c>
      <x:c r="D2464" s="276" t="s">
        <x:v>6487</x:v>
      </x:c>
    </x:row>
    <x:row r="2465" spans="3:4">
      <x:c r="C2465" s="443" t="s">
        <x:v>8547</x:v>
      </x:c>
      <x:c r="D2465" s="276" t="s">
        <x:v>6487</x:v>
      </x:c>
    </x:row>
    <x:row r="2466" spans="3:4">
      <x:c r="C2466" s="443" t="s">
        <x:v>8486</x:v>
      </x:c>
      <x:c r="D2466" s="276">
        <x:v>-1</x:v>
      </x:c>
    </x:row>
    <x:row r="2467" spans="1:4">
      <x:c r="A2467" s="444">
        <x:v>46202</x:v>
      </x:c>
      <x:c r="B2467" s="276" t="s">
        <x:v>10315</x:v>
      </x:c>
      <x:c r="C2467" s="443" t="s">
        <x:v>6312</x:v>
      </x:c>
      <x:c r="D2467" s="276" t="s">
        <x:v>6487</x:v>
      </x:c>
    </x:row>
    <x:row r="2468" spans="1:4">
      <x:c r="A2468" s="444">
        <x:v>46203</x:v>
      </x:c>
      <x:c r="B2468" s="276" t="s">
        <x:v>10377</x:v>
      </x:c>
      <x:c r="C2468" s="443" t="s">
        <x:v>4605</x:v>
      </x:c>
      <x:c r="D2468" s="276" t="s">
        <x:v>6487</x:v>
      </x:c>
    </x:row>
    <x:row r="2469" spans="3:4">
      <x:c r="C2469" s="443" t="s">
        <x:v>4597</x:v>
      </x:c>
      <x:c r="D2469" s="276" t="s">
        <x:v>10339</x:v>
      </x:c>
    </x:row>
    <x:row r="2470" spans="3:4">
      <x:c r="C2470" s="443" t="s">
        <x:v>6009</x:v>
      </x:c>
      <x:c r="D2470" s="276">
        <x:v>-1</x:v>
      </x:c>
    </x:row>
    <x:row r="2471" spans="3:4">
      <x:c r="C2471" s="443" t="s">
        <x:v>6080</x:v>
      </x:c>
      <x:c r="D2471" s="276">
        <x:v>-1</x:v>
      </x:c>
    </x:row>
    <x:row r="2472" spans="3:4">
      <x:c r="C2472" s="443" t="s">
        <x:v>6150</x:v>
      </x:c>
      <x:c r="D2472" s="276">
        <x:v>-1</x:v>
      </x:c>
    </x:row>
    <x:row r="2473" spans="3:4">
      <x:c r="C2473" s="443" t="s">
        <x:v>4493</x:v>
      </x:c>
      <x:c r="D2473" s="276" t="s">
        <x:v>6487</x:v>
      </x:c>
    </x:row>
    <x:row r="2474" spans="1:4">
      <x:c r="A2474" s="444">
        <x:v>46203</x:v>
      </x:c>
      <x:c r="B2474" s="276" t="s">
        <x:v>10377</x:v>
      </x:c>
      <x:c r="C2474" s="443" t="s">
        <x:v>8929</x:v>
      </x:c>
      <x:c r="D2474" s="276" t="s">
        <x:v>10339</x:v>
      </x:c>
    </x:row>
    <x:row r="2475" spans="1:4">
      <x:c r="A2475" s="444">
        <x:v>46204</x:v>
      </x:c>
      <x:c r="B2475" s="276" t="s">
        <x:v>10352</x:v>
      </x:c>
      <x:c r="C2475" s="443" t="s">
        <x:v>8442</x:v>
      </x:c>
      <x:c r="D2475" s="276" t="s">
        <x:v>10339</x:v>
      </x:c>
    </x:row>
    <x:row r="2476" spans="3:4">
      <x:c r="C2476" s="443" t="s">
        <x:v>9312</x:v>
      </x:c>
      <x:c r="D2476" s="276" t="s">
        <x:v>6487</x:v>
      </x:c>
    </x:row>
    <x:row r="2477" spans="3:4">
      <x:c r="C2477" s="443" t="s">
        <x:v>9246</x:v>
      </x:c>
      <x:c r="D2477" s="276" t="s">
        <x:v>10339</x:v>
      </x:c>
    </x:row>
    <x:row r="2478" spans="3:4">
      <x:c r="C2478" s="443" t="s">
        <x:v>4568</x:v>
      </x:c>
      <x:c r="D2478" s="276">
        <x:v>-1</x:v>
      </x:c>
    </x:row>
    <x:row r="2479" spans="3:4">
      <x:c r="C2479" s="443" t="s">
        <x:v>4587</x:v>
      </x:c>
      <x:c r="D2479" s="276" t="s">
        <x:v>10339</x:v>
      </x:c>
    </x:row>
    <x:row r="2480" spans="3:4">
      <x:c r="C2480" s="443" t="s">
        <x:v>2795</x:v>
      </x:c>
      <x:c r="D2480" s="276" t="s">
        <x:v>6487</x:v>
      </x:c>
    </x:row>
    <x:row r="2481" spans="3:4">
      <x:c r="C2481" s="443" t="s">
        <x:v>5840</x:v>
      </x:c>
      <x:c r="D2481" s="276" t="s">
        <x:v>6487</x:v>
      </x:c>
    </x:row>
    <x:row r="2482" spans="3:4">
      <x:c r="C2482" s="443" t="s">
        <x:v>9192</x:v>
      </x:c>
      <x:c r="D2482" s="276" t="s">
        <x:v>10339</x:v>
      </x:c>
    </x:row>
    <x:row r="2483" spans="1:4">
      <x:c r="A2483" s="444">
        <x:v>46204</x:v>
      </x:c>
      <x:c r="B2483" s="276" t="s">
        <x:v>10352</x:v>
      </x:c>
      <x:c r="C2483" s="443" t="s">
        <x:v>6189</x:v>
      </x:c>
      <x:c r="D2483" s="276">
        <x:v>-1</x:v>
      </x:c>
    </x:row>
    <x:row r="2484" spans="1:4">
      <x:c r="A2484" s="444">
        <x:v>46205</x:v>
      </x:c>
      <x:c r="B2484" s="276" t="s">
        <x:v>10335</x:v>
      </x:c>
      <x:c r="C2484" s="443" t="s">
        <x:v>8929</x:v>
      </x:c>
      <x:c r="D2484" s="276" t="s">
        <x:v>10339</x:v>
      </x:c>
    </x:row>
    <x:row r="2485" spans="3:4">
      <x:c r="C2485" s="443" t="s">
        <x:v>6316</x:v>
      </x:c>
      <x:c r="D2485" s="276">
        <x:v>-1</x:v>
      </x:c>
    </x:row>
    <x:row r="2486" spans="3:4">
      <x:c r="C2486" s="443" t="s">
        <x:v>2110</x:v>
      </x:c>
      <x:c r="D2486" s="276" t="s">
        <x:v>6487</x:v>
      </x:c>
    </x:row>
    <x:row r="2487" spans="1:4">
      <x:c r="A2487" s="444">
        <x:v>46205</x:v>
      </x:c>
      <x:c r="B2487" s="276" t="s">
        <x:v>10335</x:v>
      </x:c>
      <x:c r="C2487" s="443" t="s">
        <x:v>6149</x:v>
      </x:c>
      <x:c r="D2487" s="276" t="s">
        <x:v>10339</x:v>
      </x:c>
    </x:row>
    <x:row r="2488" spans="1:4">
      <x:c r="A2488" s="444">
        <x:v>46206</x:v>
      </x:c>
      <x:c r="B2488" s="276" t="s">
        <x:v>10292</x:v>
      </x:c>
      <x:c r="C2488" s="443" t="s">
        <x:v>7951</x:v>
      </x:c>
      <x:c r="D2488" s="276" t="s">
        <x:v>6487</x:v>
      </x:c>
    </x:row>
    <x:row r="2489" spans="3:4">
      <x:c r="C2489" s="443" t="s">
        <x:v>1961</x:v>
      </x:c>
      <x:c r="D2489" s="276" t="s">
        <x:v>6487</x:v>
      </x:c>
    </x:row>
    <x:row r="2490" spans="3:4">
      <x:c r="C2490" s="443" t="s">
        <x:v>8391</x:v>
      </x:c>
      <x:c r="D2490" s="276" t="s">
        <x:v>10339</x:v>
      </x:c>
    </x:row>
    <x:row r="2491" spans="3:4">
      <x:c r="C2491" s="443" t="s">
        <x:v>4358</x:v>
      </x:c>
      <x:c r="D2491" s="276" t="s">
        <x:v>6487</x:v>
      </x:c>
    </x:row>
    <x:row r="2492" spans="3:4">
      <x:c r="C2492" s="443" t="s">
        <x:v>2246</x:v>
      </x:c>
      <x:c r="D2492" s="276" t="s">
        <x:v>6487</x:v>
      </x:c>
    </x:row>
    <x:row r="2493" spans="3:4">
      <x:c r="C2493" s="443" t="s">
        <x:v>4418</x:v>
      </x:c>
      <x:c r="D2493" s="276" t="s">
        <x:v>6487</x:v>
      </x:c>
    </x:row>
    <x:row r="2494" spans="3:4">
      <x:c r="C2494" s="443" t="s">
        <x:v>8416</x:v>
      </x:c>
      <x:c r="D2494" s="276" t="s">
        <x:v>6487</x:v>
      </x:c>
    </x:row>
    <x:row r="2495" spans="3:4">
      <x:c r="C2495" s="443" t="s">
        <x:v>12156</x:v>
      </x:c>
      <x:c r="D2495" s="276" t="s">
        <x:v>6487</x:v>
      </x:c>
    </x:row>
    <x:row r="2496" spans="3:4">
      <x:c r="C2496" s="443" t="s">
        <x:v>2077</x:v>
      </x:c>
      <x:c r="D2496" s="276" t="s">
        <x:v>6487</x:v>
      </x:c>
    </x:row>
    <x:row r="2497" spans="3:4">
      <x:c r="C2497" s="443" t="s">
        <x:v>8974</x:v>
      </x:c>
      <x:c r="D2497" s="276" t="s">
        <x:v>10339</x:v>
      </x:c>
    </x:row>
    <x:row r="2498" spans="3:4">
      <x:c r="C2498" s="443" t="s">
        <x:v>2108</x:v>
      </x:c>
      <x:c r="D2498" s="276" t="s">
        <x:v>10339</x:v>
      </x:c>
    </x:row>
    <x:row r="2499" spans="3:4">
      <x:c r="C2499" s="443" t="s">
        <x:v>9109</x:v>
      </x:c>
      <x:c r="D2499" s="276" t="s">
        <x:v>6487</x:v>
      </x:c>
    </x:row>
    <x:row r="2500" spans="3:4">
      <x:c r="C2500" s="443" t="s">
        <x:v>4605</x:v>
      </x:c>
      <x:c r="D2500" s="276" t="s">
        <x:v>10339</x:v>
      </x:c>
    </x:row>
    <x:row r="2501" spans="3:4">
      <x:c r="C2501" s="443" t="s">
        <x:v>7967</x:v>
      </x:c>
      <x:c r="D2501" s="276" t="s">
        <x:v>10339</x:v>
      </x:c>
    </x:row>
    <x:row r="2502" spans="1:4">
      <x:c r="A2502" s="444">
        <x:v>46206</x:v>
      </x:c>
      <x:c r="B2502" s="276" t="s">
        <x:v>10292</x:v>
      </x:c>
      <x:c r="C2502" s="443" t="s">
        <x:v>4458</x:v>
      </x:c>
      <x:c r="D2502" s="276">
        <x:v>-1</x:v>
      </x:c>
    </x:row>
    <x:row r="2503" spans="1:4">
      <x:c r="A2503" s="444">
        <x:v>46207</x:v>
      </x:c>
      <x:c r="B2503" s="276" t="s">
        <x:v>10312</x:v>
      </x:c>
      <x:c r="C2503" s="443" t="s">
        <x:v>4458</x:v>
      </x:c>
      <x:c r="D2503" s="276">
        <x:v>-2</x:v>
      </x:c>
    </x:row>
    <x:row r="2504" spans="3:4">
      <x:c r="C2504" s="443" t="s">
        <x:v>1996</x:v>
      </x:c>
      <x:c r="D2504" s="276" t="s">
        <x:v>6487</x:v>
      </x:c>
    </x:row>
    <x:row r="2505" spans="3:4">
      <x:c r="C2505" s="443" t="s">
        <x:v>2152</x:v>
      </x:c>
      <x:c r="D2505" s="276" t="s">
        <x:v>6487</x:v>
      </x:c>
    </x:row>
    <x:row r="2506" spans="3:4">
      <x:c r="C2506" s="443" t="s">
        <x:v>4586</x:v>
      </x:c>
      <x:c r="D2506" s="276" t="s">
        <x:v>10339</x:v>
      </x:c>
    </x:row>
    <x:row r="2507" spans="3:4">
      <x:c r="C2507" s="443" t="s">
        <x:v>8924</x:v>
      </x:c>
      <x:c r="D2507" s="276" t="s">
        <x:v>6487</x:v>
      </x:c>
    </x:row>
    <x:row r="2508" spans="3:4">
      <x:c r="C2508" s="443" t="s">
        <x:v>8922</x:v>
      </x:c>
      <x:c r="D2508" s="276" t="s">
        <x:v>6487</x:v>
      </x:c>
    </x:row>
    <x:row r="2509" spans="3:4">
      <x:c r="C2509" s="443" t="s">
        <x:v>8970</x:v>
      </x:c>
      <x:c r="D2509" s="276" t="s">
        <x:v>6487</x:v>
      </x:c>
    </x:row>
    <x:row r="2510" spans="3:4">
      <x:c r="C2510" s="443" t="s">
        <x:v>5581</x:v>
      </x:c>
      <x:c r="D2510" s="276" t="s">
        <x:v>6487</x:v>
      </x:c>
    </x:row>
    <x:row r="2511" spans="3:4">
      <x:c r="C2511" s="443" t="s">
        <x:v>11269</x:v>
      </x:c>
      <x:c r="D2511" s="276" t="s">
        <x:v>10339</x:v>
      </x:c>
    </x:row>
    <x:row r="2512" spans="1:4">
      <x:c r="A2512" s="444">
        <x:v>46207</x:v>
      </x:c>
      <x:c r="B2512" s="276" t="s">
        <x:v>10312</x:v>
      </x:c>
      <x:c r="C2512" s="443" t="s">
        <x:v>4505</x:v>
      </x:c>
      <x:c r="D2512" s="276" t="s">
        <x:v>6487</x:v>
      </x:c>
    </x:row>
    <x:row r="2513" spans="1:4">
      <x:c r="A2513" s="444">
        <x:v>46208</x:v>
      </x:c>
      <x:c r="B2513" s="276" t="s">
        <x:v>10367</x:v>
      </x:c>
      <x:c r="C2513" s="443" t="s">
        <x:v>2105</x:v>
      </x:c>
      <x:c r="D2513" s="276" t="s">
        <x:v>10339</x:v>
      </x:c>
    </x:row>
    <x:row r="2514" spans="3:4">
      <x:c r="C2514" s="443" t="s">
        <x:v>4491</x:v>
      </x:c>
      <x:c r="D2514" s="276" t="s">
        <x:v>6487</x:v>
      </x:c>
    </x:row>
    <x:row r="2515" spans="3:4">
      <x:c r="C2515" s="443" t="s">
        <x:v>2064</x:v>
      </x:c>
      <x:c r="D2515" s="276" t="s">
        <x:v>10339</x:v>
      </x:c>
    </x:row>
    <x:row r="2516" spans="3:4">
      <x:c r="C2516" s="443" t="s">
        <x:v>9010</x:v>
      </x:c>
      <x:c r="D2516" s="276">
        <x:v>-1</x:v>
      </x:c>
    </x:row>
    <x:row r="2517" spans="3:4">
      <x:c r="C2517" s="443" t="s">
        <x:v>8400</x:v>
      </x:c>
      <x:c r="D2517" s="276" t="s">
        <x:v>10339</x:v>
      </x:c>
    </x:row>
    <x:row r="2518" spans="3:4">
      <x:c r="C2518" s="443" t="s">
        <x:v>7663</x:v>
      </x:c>
      <x:c r="D2518" s="276">
        <x:v>-1</x:v>
      </x:c>
    </x:row>
    <x:row r="2519" spans="3:4">
      <x:c r="C2519" s="443" t="s">
        <x:v>9004</x:v>
      </x:c>
      <x:c r="D2519" s="276" t="s">
        <x:v>10339</x:v>
      </x:c>
    </x:row>
    <x:row r="2520" spans="1:4">
      <x:c r="A2520" s="444">
        <x:v>46208</x:v>
      </x:c>
      <x:c r="B2520" s="276" t="s">
        <x:v>10367</x:v>
      </x:c>
      <x:c r="C2520" s="443" t="s">
        <x:v>4456</x:v>
      </x:c>
      <x:c r="D2520" s="276" t="s">
        <x:v>6487</x:v>
      </x:c>
    </x:row>
    <x:row r="2521" spans="1:4">
      <x:c r="A2521" s="444">
        <x:v>46209</x:v>
      </x:c>
      <x:c r="B2521" s="276" t="s">
        <x:v>10315</x:v>
      </x:c>
      <x:c r="C2521" s="443" t="s">
        <x:v>4582</x:v>
      </x:c>
      <x:c r="D2521" s="276" t="s">
        <x:v>10339</x:v>
      </x:c>
    </x:row>
    <x:row r="2522" spans="3:4">
      <x:c r="C2522" s="443" t="s">
        <x:v>4435</x:v>
      </x:c>
      <x:c r="D2522" s="276" t="s">
        <x:v>10339</x:v>
      </x:c>
    </x:row>
    <x:row r="2523" spans="3:4">
      <x:c r="C2523" s="443" t="s">
        <x:v>8922</x:v>
      </x:c>
      <x:c r="D2523" s="276" t="s">
        <x:v>10339</x:v>
      </x:c>
    </x:row>
    <x:row r="2524" spans="3:4">
      <x:c r="C2524" s="443" t="s">
        <x:v>7739</x:v>
      </x:c>
      <x:c r="D2524" s="276" t="s">
        <x:v>6487</x:v>
      </x:c>
    </x:row>
    <x:row r="2525" spans="1:4">
      <x:c r="A2525" s="444">
        <x:v>46209</x:v>
      </x:c>
      <x:c r="B2525" s="276" t="s">
        <x:v>10315</x:v>
      </x:c>
      <x:c r="C2525" s="443" t="s">
        <x:v>2010</x:v>
      </x:c>
      <x:c r="D2525" s="276" t="s">
        <x:v>6487</x:v>
      </x:c>
    </x:row>
    <x:row r="2526" spans="1:4">
      <x:c r="A2526" s="444">
        <x:v>46210</x:v>
      </x:c>
      <x:c r="B2526" s="276" t="s">
        <x:v>10377</x:v>
      </x:c>
      <x:c r="C2526" s="443" t="s">
        <x:v>2676</x:v>
      </x:c>
      <x:c r="D2526" s="276" t="s">
        <x:v>6487</x:v>
      </x:c>
    </x:row>
    <x:row r="2527" spans="3:4">
      <x:c r="C2527" s="443" t="s">
        <x:v>8077</x:v>
      </x:c>
      <x:c r="D2527" s="276" t="s">
        <x:v>6487</x:v>
      </x:c>
    </x:row>
    <x:row r="2528" spans="3:4">
      <x:c r="C2528" s="443" t="s">
        <x:v>4503</x:v>
      </x:c>
      <x:c r="D2528" s="276" t="s">
        <x:v>6487</x:v>
      </x:c>
    </x:row>
    <x:row r="2529" spans="3:4">
      <x:c r="C2529" s="443" t="s">
        <x:v>7749</x:v>
      </x:c>
      <x:c r="D2529" s="276">
        <x:v>-3</x:v>
      </x:c>
    </x:row>
    <x:row r="2530" spans="3:4">
      <x:c r="C2530" s="443" t="s">
        <x:v>4557</x:v>
      </x:c>
      <x:c r="D2530" s="276" t="s">
        <x:v>6487</x:v>
      </x:c>
    </x:row>
    <x:row r="2531" spans="3:4">
      <x:c r="C2531" s="443" t="s">
        <x:v>12236</x:v>
      </x:c>
      <x:c r="D2531" s="276" t="s">
        <x:v>6487</x:v>
      </x:c>
    </x:row>
    <x:row r="2532" spans="1:4">
      <x:c r="A2532" s="444">
        <x:v>46210</x:v>
      </x:c>
      <x:c r="B2532" s="276" t="s">
        <x:v>10377</x:v>
      </x:c>
      <x:c r="C2532" s="443" t="s">
        <x:v>2094</x:v>
      </x:c>
      <x:c r="D2532" s="276" t="s">
        <x:v>6487</x:v>
      </x:c>
    </x:row>
    <x:row r="2533" spans="1:4">
      <x:c r="A2533" s="444">
        <x:v>46211</x:v>
      </x:c>
      <x:c r="B2533" s="276" t="s">
        <x:v>10352</x:v>
      </x:c>
      <x:c r="C2533" s="443" t="s">
        <x:v>7588</x:v>
      </x:c>
      <x:c r="D2533" s="276" t="s">
        <x:v>10339</x:v>
      </x:c>
    </x:row>
    <x:row r="2534" spans="3:4">
      <x:c r="C2534" s="443" t="s">
        <x:v>4505</x:v>
      </x:c>
      <x:c r="D2534" s="276" t="s">
        <x:v>10339</x:v>
      </x:c>
    </x:row>
    <x:row r="2535" spans="3:4">
      <x:c r="C2535" s="443" t="s">
        <x:v>2078</x:v>
      </x:c>
      <x:c r="D2535" s="276" t="s">
        <x:v>10339</x:v>
      </x:c>
    </x:row>
    <x:row r="2536" spans="3:4">
      <x:c r="C2536" s="443" t="s">
        <x:v>5695</x:v>
      </x:c>
      <x:c r="D2536" s="276" t="s">
        <x:v>6487</x:v>
      </x:c>
    </x:row>
    <x:row r="2537" spans="1:4">
      <x:c r="A2537" s="444">
        <x:v>46211</x:v>
      </x:c>
      <x:c r="B2537" s="276" t="s">
        <x:v>10352</x:v>
      </x:c>
      <x:c r="C2537" s="443" t="s">
        <x:v>6127</x:v>
      </x:c>
      <x:c r="D2537" s="276" t="s">
        <x:v>6487</x:v>
      </x:c>
    </x:row>
    <x:row r="2538" spans="1:4">
      <x:c r="A2538" s="444">
        <x:v>46212</x:v>
      </x:c>
      <x:c r="B2538" s="276" t="s">
        <x:v>10335</x:v>
      </x:c>
      <x:c r="C2538" s="443" t="s">
        <x:v>4582</x:v>
      </x:c>
      <x:c r="D2538" s="276">
        <x:v>-1</x:v>
      </x:c>
    </x:row>
    <x:row r="2539" spans="3:4">
      <x:c r="C2539" s="443" t="s">
        <x:v>4493</x:v>
      </x:c>
      <x:c r="D2539" s="276" t="s">
        <x:v>10339</x:v>
      </x:c>
    </x:row>
    <x:row r="2540" spans="3:4">
      <x:c r="C2540" s="443" t="s">
        <x:v>11294</x:v>
      </x:c>
      <x:c r="D2540" s="276" t="s">
        <x:v>10339</x:v>
      </x:c>
    </x:row>
    <x:row r="2541" spans="3:4">
      <x:c r="C2541" s="443" t="s">
        <x:v>8957</x:v>
      </x:c>
      <x:c r="D2541" s="276" t="s">
        <x:v>6487</x:v>
      </x:c>
    </x:row>
    <x:row r="2542" spans="1:4">
      <x:c r="A2542" s="444">
        <x:v>46212</x:v>
      </x:c>
      <x:c r="B2542" s="276" t="s">
        <x:v>10335</x:v>
      </x:c>
      <x:c r="C2542" s="443" t="s">
        <x:v>5956</x:v>
      </x:c>
      <x:c r="D2542" s="276" t="s">
        <x:v>6487</x:v>
      </x:c>
    </x:row>
    <x:row r="2543" spans="1:4">
      <x:c r="A2543" s="444">
        <x:v>46213</x:v>
      </x:c>
      <x:c r="B2543" s="276" t="s">
        <x:v>10292</x:v>
      </x:c>
      <x:c r="C2543" s="443" t="s">
        <x:v>4510</x:v>
      </x:c>
      <x:c r="D2543" s="276" t="s">
        <x:v>10339</x:v>
      </x:c>
    </x:row>
    <x:row r="2544" spans="3:4">
      <x:c r="C2544" s="443" t="s">
        <x:v>4441</x:v>
      </x:c>
      <x:c r="D2544" s="276" t="s">
        <x:v>6487</x:v>
      </x:c>
    </x:row>
    <x:row r="2545" spans="3:4">
      <x:c r="C2545" s="443" t="s">
        <x:v>9313</x:v>
      </x:c>
      <x:c r="D2545" s="276" t="s">
        <x:v>10339</x:v>
      </x:c>
    </x:row>
    <x:row r="2546" spans="3:4">
      <x:c r="C2546" s="443" t="s">
        <x:v>8332</x:v>
      </x:c>
      <x:c r="D2546" s="276" t="s">
        <x:v>6487</x:v>
      </x:c>
    </x:row>
    <x:row r="2547" spans="3:4">
      <x:c r="C2547" s="443" t="s">
        <x:v>1970</x:v>
      </x:c>
      <x:c r="D2547" s="276" t="s">
        <x:v>6487</x:v>
      </x:c>
    </x:row>
    <x:row r="2548" spans="3:4">
      <x:c r="C2548" s="443" t="s">
        <x:v>9107</x:v>
      </x:c>
      <x:c r="D2548" s="276" t="s">
        <x:v>6487</x:v>
      </x:c>
    </x:row>
    <x:row r="2549" spans="1:4">
      <x:c r="A2549" s="444">
        <x:v>46213</x:v>
      </x:c>
      <x:c r="B2549" s="276" t="s">
        <x:v>10292</x:v>
      </x:c>
      <x:c r="C2549" s="443" t="s">
        <x:v>4585</x:v>
      </x:c>
      <x:c r="D2549" s="276" t="s">
        <x:v>6487</x:v>
      </x:c>
    </x:row>
    <x:row r="2550" spans="1:4">
      <x:c r="A2550" s="444">
        <x:v>46214</x:v>
      </x:c>
      <x:c r="B2550" s="276" t="s">
        <x:v>10312</x:v>
      </x:c>
      <x:c r="C2550" s="443" t="s">
        <x:v>8542</x:v>
      </x:c>
      <x:c r="D2550" s="276">
        <x:v>-2</x:v>
      </x:c>
    </x:row>
    <x:row r="2551" spans="3:4">
      <x:c r="C2551" s="443" t="s">
        <x:v>2020</x:v>
      </x:c>
      <x:c r="D2551" s="276" t="s">
        <x:v>10339</x:v>
      </x:c>
    </x:row>
    <x:row r="2552" spans="3:4">
      <x:c r="C2552" s="443" t="s">
        <x:v>4519</x:v>
      </x:c>
      <x:c r="D2552" s="276">
        <x:v>-1</x:v>
      </x:c>
    </x:row>
    <x:row r="2553" spans="3:4">
      <x:c r="C2553" s="443" t="s">
        <x:v>8934</x:v>
      </x:c>
      <x:c r="D2553" s="276" t="s">
        <x:v>6487</x:v>
      </x:c>
    </x:row>
    <x:row r="2554" spans="3:4">
      <x:c r="C2554" s="443" t="s">
        <x:v>6140</x:v>
      </x:c>
      <x:c r="D2554" s="276" t="s">
        <x:v>6487</x:v>
      </x:c>
    </x:row>
    <x:row r="2555" spans="3:4">
      <x:c r="C2555" s="443" t="s">
        <x:v>7952</x:v>
      </x:c>
      <x:c r="D2555" s="276" t="s">
        <x:v>6487</x:v>
      </x:c>
    </x:row>
    <x:row r="2556" spans="3:4">
      <x:c r="C2556" s="443" t="s">
        <x:v>6146</x:v>
      </x:c>
      <x:c r="D2556" s="276">
        <x:v>-2</x:v>
      </x:c>
    </x:row>
    <x:row r="2557" spans="3:4">
      <x:c r="C2557" s="443" t="s">
        <x:v>11502</x:v>
      </x:c>
      <x:c r="D2557" s="276" t="s">
        <x:v>6487</x:v>
      </x:c>
    </x:row>
    <x:row r="2558" spans="3:4">
      <x:c r="C2558" s="443" t="s">
        <x:v>6266</x:v>
      </x:c>
      <x:c r="D2558" s="276" t="s">
        <x:v>6487</x:v>
      </x:c>
    </x:row>
    <x:row r="2559" spans="3:4">
      <x:c r="C2559" s="443" t="s">
        <x:v>9079</x:v>
      </x:c>
      <x:c r="D2559" s="276" t="s">
        <x:v>10339</x:v>
      </x:c>
    </x:row>
    <x:row r="2560" spans="3:4">
      <x:c r="C2560" s="443" t="s">
        <x:v>4407</x:v>
      </x:c>
      <x:c r="D2560" s="276" t="s">
        <x:v>6487</x:v>
      </x:c>
    </x:row>
    <x:row r="2561" spans="3:4">
      <x:c r="C2561" s="443" t="s">
        <x:v>8529</x:v>
      </x:c>
      <x:c r="D2561" s="276">
        <x:v>-1</x:v>
      </x:c>
    </x:row>
    <x:row r="2562" spans="3:4">
      <x:c r="C2562" s="443" t="s">
        <x:v>8932</x:v>
      </x:c>
      <x:c r="D2562" s="276" t="s">
        <x:v>6487</x:v>
      </x:c>
    </x:row>
    <x:row r="2563" spans="1:4">
      <x:c r="A2563" s="444">
        <x:v>46214</x:v>
      </x:c>
      <x:c r="B2563" s="276" t="s">
        <x:v>10312</x:v>
      </x:c>
      <x:c r="C2563" s="443" t="s">
        <x:v>9208</x:v>
      </x:c>
      <x:c r="D2563" s="276" t="s">
        <x:v>6487</x:v>
      </x:c>
    </x:row>
    <x:row r="2564" spans="1:4">
      <x:c r="A2564" s="444">
        <x:v>46215</x:v>
      </x:c>
      <x:c r="B2564" s="276" t="s">
        <x:v>10367</x:v>
      </x:c>
      <x:c r="C2564" s="443" t="s">
        <x:v>8957</x:v>
      </x:c>
      <x:c r="D2564" s="276" t="s">
        <x:v>10339</x:v>
      </x:c>
    </x:row>
    <x:row r="2565" spans="3:4">
      <x:c r="C2565" s="443" t="s">
        <x:v>11580</x:v>
      </x:c>
      <x:c r="D2565" s="276" t="s">
        <x:v>10339</x:v>
      </x:c>
    </x:row>
    <x:row r="2566" spans="3:4">
      <x:c r="C2566" s="443" t="s">
        <x:v>12533</x:v>
      </x:c>
      <x:c r="D2566" s="276" t="s">
        <x:v>10339</x:v>
      </x:c>
    </x:row>
    <x:row r="2567" spans="3:4">
      <x:c r="C2567" s="443" t="s">
        <x:v>6181</x:v>
      </x:c>
      <x:c r="D2567" s="276" t="s">
        <x:v>6487</x:v>
      </x:c>
    </x:row>
    <x:row r="2568" spans="3:4">
      <x:c r="C2568" s="443" t="s">
        <x:v>8950</x:v>
      </x:c>
      <x:c r="D2568" s="276" t="s">
        <x:v>6487</x:v>
      </x:c>
    </x:row>
    <x:row r="2569" spans="3:4">
      <x:c r="C2569" s="443" t="s">
        <x:v>8971</x:v>
      </x:c>
      <x:c r="D2569" s="276" t="s">
        <x:v>6487</x:v>
      </x:c>
    </x:row>
    <x:row r="2570" spans="3:4">
      <x:c r="C2570" s="443" t="s">
        <x:v>8040</x:v>
      </x:c>
      <x:c r="D2570" s="276" t="s">
        <x:v>6487</x:v>
      </x:c>
    </x:row>
    <x:row r="2571" spans="3:4">
      <x:c r="C2571" s="443" t="s">
        <x:v>8950</x:v>
      </x:c>
      <x:c r="D2571" s="276" t="s">
        <x:v>10339</x:v>
      </x:c>
    </x:row>
    <x:row r="2572" spans="3:4">
      <x:c r="C2572" s="443" t="s">
        <x:v>9109</x:v>
      </x:c>
      <x:c r="D2572" s="276" t="s">
        <x:v>10339</x:v>
      </x:c>
    </x:row>
    <x:row r="2573" spans="1:4">
      <x:c r="A2573" s="444">
        <x:v>46215</x:v>
      </x:c>
      <x:c r="B2573" s="276" t="s">
        <x:v>10367</x:v>
      </x:c>
      <x:c r="C2573" s="443" t="s">
        <x:v>12183</x:v>
      </x:c>
      <x:c r="D2573" s="276" t="s">
        <x:v>6487</x:v>
      </x:c>
    </x:row>
    <x:row r="2574" spans="1:4">
      <x:c r="A2574" s="444">
        <x:v>46216</x:v>
      </x:c>
      <x:c r="B2574" s="276" t="s">
        <x:v>10315</x:v>
      </x:c>
      <x:c r="C2574" s="443" t="s">
        <x:v>12806</x:v>
      </x:c>
      <x:c r="D2574" s="276" t="s">
        <x:v>10339</x:v>
      </x:c>
    </x:row>
    <x:row r="2575" spans="3:4">
      <x:c r="C2575" s="443" t="s">
        <x:v>2461</x:v>
      </x:c>
      <x:c r="D2575" s="276" t="s">
        <x:v>6487</x:v>
      </x:c>
    </x:row>
    <x:row r="2576" spans="3:4">
      <x:c r="C2576" s="443" t="s">
        <x:v>9089</x:v>
      </x:c>
      <x:c r="D2576" s="276" t="s">
        <x:v>10339</x:v>
      </x:c>
    </x:row>
    <x:row r="2577" spans="3:4">
      <x:c r="C2577" s="443" t="s">
        <x:v>2149</x:v>
      </x:c>
      <x:c r="D2577" s="276" t="s">
        <x:v>6487</x:v>
      </x:c>
    </x:row>
    <x:row r="2578" spans="3:4">
      <x:c r="C2578" s="443" t="s">
        <x:v>11594</x:v>
      </x:c>
      <x:c r="D2578" s="276" t="s">
        <x:v>10339</x:v>
      </x:c>
    </x:row>
    <x:row r="2579" spans="3:4">
      <x:c r="C2579" s="443" t="s">
        <x:v>5846</x:v>
      </x:c>
      <x:c r="D2579" s="276" t="s">
        <x:v>6487</x:v>
      </x:c>
    </x:row>
    <x:row r="2580" spans="3:4">
      <x:c r="C2580" s="443" t="s">
        <x:v>6239</x:v>
      </x:c>
      <x:c r="D2580" s="276" t="s">
        <x:v>6487</x:v>
      </x:c>
    </x:row>
    <x:row r="2581" spans="3:4">
      <x:c r="C2581" s="443" t="s">
        <x:v>9228</x:v>
      </x:c>
      <x:c r="D2581" s="276" t="s">
        <x:v>6487</x:v>
      </x:c>
    </x:row>
    <x:row r="2582" spans="3:4">
      <x:c r="C2582" s="443" t="s">
        <x:v>5840</x:v>
      </x:c>
      <x:c r="D2582" s="276" t="s">
        <x:v>10339</x:v>
      </x:c>
    </x:row>
    <x:row r="2583" spans="3:4">
      <x:c r="C2583" s="443" t="s">
        <x:v>12799</x:v>
      </x:c>
      <x:c r="D2583" s="276" t="s">
        <x:v>6487</x:v>
      </x:c>
    </x:row>
    <x:row r="2584" spans="3:4">
      <x:c r="C2584" s="443" t="s">
        <x:v>6264</x:v>
      </x:c>
      <x:c r="D2584" s="276" t="s">
        <x:v>10339</x:v>
      </x:c>
    </x:row>
    <x:row r="2585" spans="3:4">
      <x:c r="C2585" s="443" t="s">
        <x:v>6231</x:v>
      </x:c>
      <x:c r="D2585" s="276" t="s">
        <x:v>6487</x:v>
      </x:c>
    </x:row>
    <x:row r="2586" spans="3:4">
      <x:c r="C2586" s="443" t="s">
        <x:v>8334</x:v>
      </x:c>
      <x:c r="D2586" s="276" t="s">
        <x:v>6487</x:v>
      </x:c>
    </x:row>
    <x:row r="2587" spans="3:4">
      <x:c r="C2587" s="443" t="s">
        <x:v>11586</x:v>
      </x:c>
      <x:c r="D2587" s="276" t="s">
        <x:v>10339</x:v>
      </x:c>
    </x:row>
    <x:row r="2588" spans="1:4">
      <x:c r="A2588" s="444">
        <x:v>46216</x:v>
      </x:c>
      <x:c r="B2588" s="276" t="s">
        <x:v>10315</x:v>
      </x:c>
      <x:c r="C2588" s="443" t="s">
        <x:v>4531</x:v>
      </x:c>
      <x:c r="D2588" s="276" t="s">
        <x:v>6487</x:v>
      </x:c>
    </x:row>
    <x:row r="2589" spans="1:4">
      <x:c r="A2589" s="444">
        <x:v>46217</x:v>
      </x:c>
      <x:c r="B2589" s="276" t="s">
        <x:v>10377</x:v>
      </x:c>
      <x:c r="C2589" s="443" t="s">
        <x:v>6185</x:v>
      </x:c>
      <x:c r="D2589" s="276" t="s">
        <x:v>6487</x:v>
      </x:c>
    </x:row>
    <x:row r="2590" spans="3:4">
      <x:c r="C2590" s="443" t="s">
        <x:v>9315</x:v>
      </x:c>
      <x:c r="D2590" s="276" t="s">
        <x:v>10339</x:v>
      </x:c>
    </x:row>
    <x:row r="2591" spans="3:4">
      <x:c r="C2591" s="443" t="s">
        <x:v>6154</x:v>
      </x:c>
      <x:c r="D2591" s="276" t="s">
        <x:v>10339</x:v>
      </x:c>
    </x:row>
    <x:row r="2592" spans="3:4">
      <x:c r="C2592" s="443" t="s">
        <x:v>5984</x:v>
      </x:c>
      <x:c r="D2592" s="276" t="s">
        <x:v>6487</x:v>
      </x:c>
    </x:row>
    <x:row r="2593" spans="3:4">
      <x:c r="C2593" s="443" t="s">
        <x:v>6146</x:v>
      </x:c>
      <x:c r="D2593" s="276">
        <x:v>-3</x:v>
      </x:c>
    </x:row>
    <x:row r="2594" spans="3:4">
      <x:c r="C2594" s="443" t="s">
        <x:v>4531</x:v>
      </x:c>
      <x:c r="D2594" s="276" t="s">
        <x:v>10339</x:v>
      </x:c>
    </x:row>
    <x:row r="2595" spans="3:4">
      <x:c r="C2595" s="443" t="s">
        <x:v>8460</x:v>
      </x:c>
      <x:c r="D2595" s="276" t="s">
        <x:v>10339</x:v>
      </x:c>
    </x:row>
    <x:row r="2596" spans="3:4">
      <x:c r="C2596" s="443" t="s">
        <x:v>8939</x:v>
      </x:c>
      <x:c r="D2596" s="276" t="s">
        <x:v>6487</x:v>
      </x:c>
    </x:row>
    <x:row r="2597" spans="3:4">
      <x:c r="C2597" s="443" t="s">
        <x:v>6193</x:v>
      </x:c>
      <x:c r="D2597" s="276" t="s">
        <x:v>10339</x:v>
      </x:c>
    </x:row>
    <x:row r="2598" spans="3:4">
      <x:c r="C2598" s="443" t="s">
        <x:v>2022</x:v>
      </x:c>
      <x:c r="D2598" s="276" t="s">
        <x:v>6487</x:v>
      </x:c>
    </x:row>
    <x:row r="2599" spans="1:4">
      <x:c r="A2599" s="444">
        <x:v>46218</x:v>
      </x:c>
      <x:c r="B2599" s="276" t="s">
        <x:v>10352</x:v>
      </x:c>
      <x:c r="C2599" s="443" t="s">
        <x:v>6112</x:v>
      </x:c>
      <x:c r="D2599" s="276" t="s">
        <x:v>6487</x:v>
      </x:c>
    </x:row>
    <x:row r="2600" spans="3:4">
      <x:c r="C2600" s="443" t="s">
        <x:v>6164</x:v>
      </x:c>
      <x:c r="D2600" s="276" t="s">
        <x:v>6487</x:v>
      </x:c>
    </x:row>
    <x:row r="2601" spans="3:4">
      <x:c r="C2601" s="443" t="s">
        <x:v>2398</x:v>
      </x:c>
      <x:c r="D2601" s="276" t="s">
        <x:v>10339</x:v>
      </x:c>
    </x:row>
    <x:row r="2602" spans="3:4">
      <x:c r="C2602" s="443" t="s">
        <x:v>4441</x:v>
      </x:c>
      <x:c r="D2602" s="276" t="s">
        <x:v>10339</x:v>
      </x:c>
    </x:row>
    <x:row r="2603" spans="3:4">
      <x:c r="C2603" s="443" t="s">
        <x:v>4407</x:v>
      </x:c>
      <x:c r="D2603" s="276" t="s">
        <x:v>10339</x:v>
      </x:c>
    </x:row>
    <x:row r="2604" spans="3:4">
      <x:c r="C2604" s="443" t="s">
        <x:v>12802</x:v>
      </x:c>
      <x:c r="D2604" s="276" t="s">
        <x:v>6487</x:v>
      </x:c>
    </x:row>
    <x:row r="2605" spans="3:4">
      <x:c r="C2605" s="443" t="s">
        <x:v>2741</x:v>
      </x:c>
      <x:c r="D2605" s="276" t="s">
        <x:v>6487</x:v>
      </x:c>
    </x:row>
    <x:row r="2606" spans="1:4">
      <x:c r="A2606" s="444">
        <x:v>46218</x:v>
      </x:c>
      <x:c r="B2606" s="276" t="s">
        <x:v>10352</x:v>
      </x:c>
      <x:c r="C2606" s="443" t="s">
        <x:v>2010</x:v>
      </x:c>
      <x:c r="D2606" s="276" t="s">
        <x:v>10339</x:v>
      </x:c>
    </x:row>
    <x:row r="2607" spans="1:4">
      <x:c r="A2607" s="444">
        <x:v>46219</x:v>
      </x:c>
      <x:c r="B2607" s="276" t="s">
        <x:v>10335</x:v>
      </x:c>
      <x:c r="C2607" s="443" t="s">
        <x:v>2162</x:v>
      </x:c>
      <x:c r="D2607" s="276" t="s">
        <x:v>6487</x:v>
      </x:c>
    </x:row>
    <x:row r="2608" spans="3:4">
      <x:c r="C2608" s="443" t="s">
        <x:v>11642</x:v>
      </x:c>
      <x:c r="D2608" s="276" t="s">
        <x:v>10339</x:v>
      </x:c>
    </x:row>
    <x:row r="2609" spans="3:4">
      <x:c r="C2609" s="443" t="s">
        <x:v>1994</x:v>
      </x:c>
      <x:c r="D2609" s="276" t="s">
        <x:v>6487</x:v>
      </x:c>
    </x:row>
    <x:row r="2610" spans="3:4">
      <x:c r="C2610" s="443" t="s">
        <x:v>5951</x:v>
      </x:c>
      <x:c r="D2610" s="276" t="s">
        <x:v>6487</x:v>
      </x:c>
    </x:row>
    <x:row r="2611" spans="3:4">
      <x:c r="C2611" s="443" t="s">
        <x:v>2139</x:v>
      </x:c>
      <x:c r="D2611" s="276" t="s">
        <x:v>6487</x:v>
      </x:c>
    </x:row>
    <x:row r="2612" spans="3:4">
      <x:c r="C2612" s="443" t="s">
        <x:v>9194</x:v>
      </x:c>
      <x:c r="D2612" s="276" t="s">
        <x:v>6487</x:v>
      </x:c>
    </x:row>
    <x:row r="2613" spans="3:4">
      <x:c r="C2613" s="443" t="s">
        <x:v>6187</x:v>
      </x:c>
      <x:c r="D2613" s="276" t="s">
        <x:v>10339</x:v>
      </x:c>
    </x:row>
    <x:row r="2614" spans="1:4">
      <x:c r="A2614" s="444">
        <x:v>46219</x:v>
      </x:c>
      <x:c r="B2614" s="276" t="s">
        <x:v>10335</x:v>
      </x:c>
      <x:c r="C2614" s="443" t="s">
        <x:v>9104</x:v>
      </x:c>
      <x:c r="D2614" s="276" t="s">
        <x:v>10339</x:v>
      </x:c>
    </x:row>
    <x:row r="2615" spans="1:4">
      <x:c r="A2615" s="444">
        <x:v>46220</x:v>
      </x:c>
      <x:c r="B2615" s="276" t="s">
        <x:v>10292</x:v>
      </x:c>
      <x:c r="C2615" s="443" t="s">
        <x:v>2152</x:v>
      </x:c>
      <x:c r="D2615" s="276" t="s">
        <x:v>10339</x:v>
      </x:c>
    </x:row>
    <x:row r="2616" spans="3:4">
      <x:c r="C2616" s="443" t="s">
        <x:v>6042</x:v>
      </x:c>
      <x:c r="D2616" s="276" t="s">
        <x:v>10339</x:v>
      </x:c>
    </x:row>
    <x:row r="2617" spans="3:4">
      <x:c r="C2617" s="443" t="s">
        <x:v>6181</x:v>
      </x:c>
      <x:c r="D2617" s="276" t="s">
        <x:v>10339</x:v>
      </x:c>
    </x:row>
    <x:row r="2618" spans="3:4">
      <x:c r="C2618" s="443" t="s">
        <x:v>5553</x:v>
      </x:c>
      <x:c r="D2618" s="276" t="s">
        <x:v>6487</x:v>
      </x:c>
    </x:row>
    <x:row r="2619" spans="1:4">
      <x:c r="A2619" s="444">
        <x:v>46220</x:v>
      </x:c>
      <x:c r="B2619" s="276" t="s">
        <x:v>10292</x:v>
      </x:c>
      <x:c r="C2619" s="443" t="s">
        <x:v>2116</x:v>
      </x:c>
      <x:c r="D2619" s="276" t="s">
        <x:v>6487</x:v>
      </x:c>
    </x:row>
    <x:row r="2620" spans="1:4">
      <x:c r="A2620" s="444">
        <x:v>46221</x:v>
      </x:c>
      <x:c r="B2620" s="276" t="s">
        <x:v>10312</x:v>
      </x:c>
      <x:c r="C2620" s="443" t="s">
        <x:v>2157</x:v>
      </x:c>
      <x:c r="D2620" s="276" t="s">
        <x:v>6487</x:v>
      </x:c>
    </x:row>
    <x:row r="2621" spans="1:4">
      <x:c r="A2621" s="444">
        <x:v>46221</x:v>
      </x:c>
      <x:c r="B2621" s="276" t="s">
        <x:v>10312</x:v>
      </x:c>
      <x:c r="C2621" s="443" t="s">
        <x:v>4418</x:v>
      </x:c>
      <x:c r="D2621" s="276" t="s">
        <x:v>10339</x:v>
      </x:c>
    </x:row>
    <x:row r="2622" spans="1:4">
      <x:c r="A2622" s="444">
        <x:v>46222</x:v>
      </x:c>
      <x:c r="B2622" s="276" t="s">
        <x:v>10367</x:v>
      </x:c>
      <x:c r="C2622" s="443" t="s">
        <x:v>8953</x:v>
      </x:c>
      <x:c r="D2622" s="276" t="s">
        <x:v>6487</x:v>
      </x:c>
    </x:row>
    <x:row r="2623" spans="3:4">
      <x:c r="C2623" s="443" t="s">
        <x:v>6318</x:v>
      </x:c>
      <x:c r="D2623" s="276">
        <x:v>-2</x:v>
      </x:c>
    </x:row>
    <x:row r="2624" spans="3:4">
      <x:c r="C2624" s="443" t="s">
        <x:v>7738</x:v>
      </x:c>
      <x:c r="D2624" s="276" t="s">
        <x:v>6487</x:v>
      </x:c>
    </x:row>
    <x:row r="2625" spans="3:4">
      <x:c r="C2625" s="443" t="s">
        <x:v>4585</x:v>
      </x:c>
      <x:c r="D2625" s="276" t="s">
        <x:v>10339</x:v>
      </x:c>
    </x:row>
    <x:row r="2626" spans="3:4">
      <x:c r="C2626" s="443" t="s">
        <x:v>4410</x:v>
      </x:c>
      <x:c r="D2626" s="276" t="s">
        <x:v>6487</x:v>
      </x:c>
    </x:row>
    <x:row r="2627" spans="3:4">
      <x:c r="C2627" s="443" t="s">
        <x:v>9249</x:v>
      </x:c>
      <x:c r="D2627" s="276" t="s">
        <x:v>10339</x:v>
      </x:c>
    </x:row>
    <x:row r="2628" spans="3:4">
      <x:c r="C2628" s="443" t="s">
        <x:v>6280</x:v>
      </x:c>
      <x:c r="D2628" s="276" t="s">
        <x:v>10339</x:v>
      </x:c>
    </x:row>
    <x:row r="2629" spans="1:4">
      <x:c r="A2629" s="444">
        <x:v>46222</x:v>
      </x:c>
      <x:c r="B2629" s="276" t="s">
        <x:v>10367</x:v>
      </x:c>
      <x:c r="C2629" s="443" t="s">
        <x:v>4543</x:v>
      </x:c>
      <x:c r="D2629" s="276" t="s">
        <x:v>6487</x:v>
      </x:c>
    </x:row>
    <x:row r="2630" spans="1:4">
      <x:c r="A2630" s="444">
        <x:v>46223</x:v>
      </x:c>
      <x:c r="B2630" s="276" t="s">
        <x:v>10315</x:v>
      </x:c>
      <x:c r="C2630" s="443" t="s">
        <x:v>8416</x:v>
      </x:c>
      <x:c r="D2630" s="276" t="s">
        <x:v>10339</x:v>
      </x:c>
    </x:row>
    <x:row r="2631" spans="3:4">
      <x:c r="C2631" s="443" t="s">
        <x:v>12810</x:v>
      </x:c>
      <x:c r="D2631" s="276" t="s">
        <x:v>6487</x:v>
      </x:c>
    </x:row>
  </x:sheetData>
  <x:dataValidations count="1">
    <x:dataValidation type="list" operator="equal" allowBlank="1" showInputMessage="1" showErrorMessage="1" sqref="F2273:F2276 F2265:F2269 F2227:F2231 F2214:F2214 F2207:F2212 F2205:F2205 F2165:F2172 F2174:F2182 F2132:F2157 F2159:F2163 F2190:F2190 F2184:F2188 F2192:F2195 F2203:F2203 F2197:F2200 F2216:F2225 F2130:F2130 F2115:F2119 F2128:F2128 F2110:F2111 F2097:F2106 F2095:F2095 F2093:F2093 F2036:F2039 F2033:F2033 F2028:F2031 F2024:F2026 F2020:F2022 F2013:F2014 F2002:F2011 F1944:F1949 F1909:F1910 F1902:F1907 F1863:F1877 F1854:F1856 F1821:H1821 F1812:F1816 F1818:F1820 I1830:J1831 F1787:F1787 F1773:F1782 F1770:F1771 F1752:F1759 F1722:F1739 F1743:F1750 F1741:F1741 F1710:F1720 I1711:J1711 J1712:J1714 F1707:H1708 F1703:F1706 F1696:F1696 F1683:F1694 F1674:F1680 F1663:F1672 F1634:F1639 F1630:F1632 F1626:F1628 F1617:F1624 F1613:F1615 F1604:F1611 F1599:F1600 F1586:F1591 F1551:F1553 F1546:F1547 F1537:F1544 F1535:F1535 F1529:F1533 F1513:F1519 F1508:F1511 F1484:F1499 F1393:F1394 F1320:F1347 F1313:F1317 F1303:F1304 F1219:F1230 F1231:H1232 F1183:F1214 F1216:F1217 F1170:F1181 F1135:F1168 F1117:F1130 F1082:F1082 F1079:H1081 F1074:F1075 F1072:H1073 F1037:F1071 F851:F885 F821:F840 F789:F819 F762:F763 F566:F731 F545:F554 F483:F543 F434:F438 F326:F353 F56:F126 F128:F129 F132:F258 F260:F309 F317:F324 F355:F360 F367:F431 F446:F446 F449:F481 F556:F564 F733:F738 F740:F747 F749:F760 F765:F774 F776:F782 F784:F787 F842:F849 F887:F931 F933:F947 F949:F967 F969:F982 F984:F1035 F1076:H1076 F1077:F1078 I1088:J1097 J1086:J1087 F1083:H1087 F1088:F1115 F1132:F1133 J1233:J1234 F1233:F1301 F1306:F1307 F1309:F1311 F1349:F1373 F1375:F1391 F1396:F1400 F1402:F1463 F1465:F1467 F1470:F1482 F1501:F1504 F1506:F1506 F1527:F1527 F1522:F1525 F1549:F1549 F1555:F1555 F1558:F1559 F1561:F1584 F1593:F1596 F1602:F1602 F1641:F1645 F1647:F1653 F1655:F1659 F1661:F1661 F1695:H1695 F1697:H1697 F1700:F1701 F1761:F1768 F1784:F1785 F1789:F1802 F1804:F1810 F1817:H1817 F1823:F1852 F1858:F1861 F1879:F1889 F1892:F1894 F1896:F1900 F1913:F1915 F1917:F1923 F1925:F1942 F1973:F2000 F2016:F2018 F2041:F2049 F2051:F2056 F2058:F2071 F2073:F2077 F2082:F2088 F2090:F2090 F2108:F2108 F2122:F2122 F2125:F2126 F2234:F2263 F2271:F2271">
      <x:formula1>"Earring,Necklace,Bangle,Bracelet,Ring,Anklet,Etc"</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8"/>
  <x:dimension ref="A1:J218"/>
  <x:sheetViews>
    <x:sheetView topLeftCell="A189" zoomScaleNormal="100" zoomScaleSheetLayoutView="75" workbookViewId="0">
      <x:selection activeCell="E207" activeCellId="0" sqref="E207:E207"/>
    </x:sheetView>
  </x:sheetViews>
  <x:sheetFormatPr defaultColWidth="9.00390625" defaultRowHeight="16.399999999999999"/>
  <x:cols>
    <x:col min="1" max="3" width="9.00390625" style="120" bestFit="1" customWidth="1"/>
    <x:col min="4" max="4" width="9.00390625" style="120" customWidth="1"/>
    <x:col min="5" max="5" width="9.00390625" style="120" bestFit="1" customWidth="1"/>
    <x:col min="6" max="6" width="5.77734375" style="276" customWidth="1"/>
    <x:col min="7" max="7" width="9.00390625" style="120" bestFit="1" customWidth="1"/>
    <x:col min="8" max="8" width="9.00390625" style="118" bestFit="1" customWidth="1"/>
    <x:col min="9" max="9" width="9.00390625" style="120" bestFit="1" customWidth="1"/>
    <x:col min="10" max="10" width="9.00390625" style="108" bestFit="1" customWidth="1"/>
  </x:cols>
  <x:sheetData>
    <x:row r="1" spans="1:8">
      <x:c r="A1" s="120" t="s">
        <x:v>1044</x:v>
      </x:c>
      <x:c r="B1" s="120" t="s">
        <x:v>9485</x:v>
      </x:c>
      <x:c r="C1" s="120" t="s">
        <x:v>10344</x:v>
      </x:c>
      <x:c r="D1" s="120" t="s">
        <x:v>10369</x:v>
      </x:c>
      <x:c r="E1" s="120" t="s">
        <x:v>10275</x:v>
      </x:c>
      <x:c r="F1" s="276" t="s">
        <x:v>10291</x:v>
      </x:c>
      <x:c r="G1" s="120" t="s">
        <x:v>10305</x:v>
      </x:c>
      <x:c r="H1" s="118" t="s">
        <x:v>10285</x:v>
      </x:c>
    </x:row>
    <x:row r="2" spans="1:10">
      <x:c r="A2" s="244">
        <x:v>46023</x:v>
      </x:c>
      <x:c r="B2" s="120">
        <x:v>6135</x:v>
      </x:c>
      <x:c r="C2" s="120">
        <x:v>351</x:v>
      </x:c>
      <x:c r="D2" s="1375">
        <x:f>C2/B2</x:f>
        <x:v>0.057212713936430321</x:v>
      </x:c>
      <x:c r="E2" s="120">
        <x:v>5784</x:v>
      </x:c>
      <x:c r="F2" s="276">
        <x:v>22</x:v>
      </x:c>
      <x:c r="G2" s="120">
        <x:v>1694</x:v>
      </x:c>
      <x:c r="H2" s="234">
        <x:v>4110</x:v>
      </x:c>
      <x:c r="I2" s="120">
        <x:f>H2+G2</x:f>
        <x:v>5804</x:v>
      </x:c>
      <x:c r="J2" s="108">
        <x:f>I2*0.95</x:f>
        <x:v>5513.8000000000002</x:v>
      </x:c>
    </x:row>
    <x:row r="3" spans="1:10">
      <x:c r="A3" s="244">
        <x:v>46024</x:v>
      </x:c>
      <x:c r="B3" s="120">
        <x:v>6000</x:v>
      </x:c>
      <x:c r="C3" s="120">
        <x:v>444</x:v>
      </x:c>
      <x:c r="D3" s="1375">
        <x:f>C3/B3</x:f>
        <x:v>0.073999999999999999</x:v>
      </x:c>
      <x:c r="E3" s="120">
        <x:v>5556</x:v>
      </x:c>
      <x:c r="F3" s="276">
        <x:v>14</x:v>
      </x:c>
      <x:c r="G3" s="120">
        <x:v>693</x:v>
      </x:c>
      <x:c r="H3" s="118">
        <x:v>4863</x:v>
      </x:c>
      <x:c r="I3" s="120">
        <x:f t="shared" ref="I3:I68" si="0">H3+G3</x:f>
        <x:v>5556</x:v>
      </x:c>
      <x:c r="J3" s="108">
        <x:f t="shared" ref="J3:J123" si="1">I3*0.95</x:f>
        <x:v>5278.1999999999998</x:v>
      </x:c>
    </x:row>
    <x:row r="4" spans="1:10">
      <x:c r="A4" s="244">
        <x:v>46025</x:v>
      </x:c>
      <x:c r="B4" s="120">
        <x:v>3320</x:v>
      </x:c>
      <x:c r="C4" s="120">
        <x:v>192</x:v>
      </x:c>
      <x:c r="D4" s="1375">
        <x:f>C4/B4</x:f>
        <x:v>0.057831325301204821</x:v>
      </x:c>
      <x:c r="E4" s="120">
        <x:v>3128</x:v>
      </x:c>
      <x:c r="F4" s="276">
        <x:v>13</x:v>
      </x:c>
      <x:c r="G4" s="120">
        <x:v>1042</x:v>
      </x:c>
      <x:c r="H4" s="118">
        <x:v>2086</x:v>
      </x:c>
      <x:c r="I4" s="120">
        <x:f t="shared" si="0"/>
        <x:v>3128</x:v>
      </x:c>
      <x:c r="J4" s="108">
        <x:f t="shared" si="1"/>
        <x:v>2971.5999999999999</x:v>
      </x:c>
    </x:row>
    <x:row r="5" spans="1:10">
      <x:c r="A5" s="244">
        <x:v>46026</x:v>
      </x:c>
      <x:c r="B5" s="120">
        <x:v>1320</x:v>
      </x:c>
      <x:c r="C5" s="120">
        <x:v>46</x:v>
      </x:c>
      <x:c r="D5" s="1375">
        <x:f>C5/B5</x:f>
        <x:v>0.034848484848484851</x:v>
      </x:c>
      <x:c r="E5" s="120">
        <x:v>1274</x:v>
      </x:c>
      <x:c r="F5" s="276">
        <x:v>4</x:v>
      </x:c>
      <x:c r="G5" s="120">
        <x:v>171</x:v>
      </x:c>
      <x:c r="H5" s="118">
        <x:v>1103</x:v>
      </x:c>
      <x:c r="I5" s="120">
        <x:f t="shared" si="0"/>
        <x:v>1274</x:v>
      </x:c>
      <x:c r="J5" s="108">
        <x:f t="shared" si="1"/>
        <x:v>1210.3</x:v>
      </x:c>
    </x:row>
    <x:row r="6" spans="1:10">
      <x:c r="A6" s="244">
        <x:v>46027</x:v>
      </x:c>
      <x:c r="B6" s="120">
        <x:v>1000</x:v>
      </x:c>
      <x:c r="C6" s="120">
        <x:v>46</x:v>
      </x:c>
      <x:c r="D6" s="1375">
        <x:f>C6/B6</x:f>
        <x:v>0.045999999999999996</x:v>
      </x:c>
      <x:c r="E6" s="120">
        <x:v>954</x:v>
      </x:c>
      <x:c r="F6" s="276">
        <x:v>4</x:v>
      </x:c>
      <x:c r="G6" s="120">
        <x:v>153</x:v>
      </x:c>
      <x:c r="H6" s="118">
        <x:v>801</x:v>
      </x:c>
      <x:c r="I6" s="120">
        <x:f t="shared" si="0"/>
        <x:v>954</x:v>
      </x:c>
      <x:c r="J6" s="108">
        <x:f t="shared" si="1"/>
        <x:v>906.29999999999995</x:v>
      </x:c>
    </x:row>
    <x:row r="7" spans="1:10">
      <x:c r="A7" s="244">
        <x:v>46028</x:v>
      </x:c>
      <x:c r="B7" s="120">
        <x:v>2000</x:v>
      </x:c>
      <x:c r="C7" s="120">
        <x:v>146</x:v>
      </x:c>
      <x:c r="D7" s="1375">
        <x:f>C7/B7</x:f>
        <x:v>0.072999999999999998</x:v>
      </x:c>
      <x:c r="E7" s="120">
        <x:v>1854</x:v>
      </x:c>
      <x:c r="F7" s="276">
        <x:v>8</x:v>
      </x:c>
      <x:c r="G7" s="120">
        <x:v>495</x:v>
      </x:c>
      <x:c r="H7" s="118">
        <x:v>1359</x:v>
      </x:c>
      <x:c r="I7" s="120">
        <x:f t="shared" si="0"/>
        <x:v>1854</x:v>
      </x:c>
      <x:c r="J7" s="108">
        <x:f t="shared" si="1"/>
        <x:v>1761.3</x:v>
      </x:c>
    </x:row>
    <x:row r="8" spans="1:10">
      <x:c r="A8" s="244">
        <x:v>46029</x:v>
      </x:c>
      <x:c r="B8" s="120">
        <x:v>2900</x:v>
      </x:c>
      <x:c r="C8" s="120">
        <x:v>50</x:v>
      </x:c>
      <x:c r="D8" s="1375">
        <x:f>C8/B8</x:f>
        <x:v>0.017241379310344827</x:v>
      </x:c>
      <x:c r="E8" s="120">
        <x:v>2850</x:v>
      </x:c>
      <x:c r="F8" s="276">
        <x:v>10</x:v>
      </x:c>
      <x:c r="G8" s="120">
        <x:v>300</x:v>
      </x:c>
      <x:c r="H8" s="118">
        <x:v>2550</x:v>
      </x:c>
      <x:c r="I8" s="120">
        <x:f t="shared" si="0"/>
        <x:v>2850</x:v>
      </x:c>
      <x:c r="J8" s="108">
        <x:f t="shared" si="1"/>
        <x:v>2707.5</x:v>
      </x:c>
    </x:row>
    <x:row r="9" spans="1:10">
      <x:c r="A9" s="244">
        <x:v>46030</x:v>
      </x:c>
      <x:c r="B9" s="120">
        <x:v>2830</x:v>
      </x:c>
      <x:c r="C9" s="120">
        <x:v>60</x:v>
      </x:c>
      <x:c r="D9" s="1375">
        <x:f>C9/B9</x:f>
        <x:v>0.021201413427561839</x:v>
      </x:c>
      <x:c r="E9" s="120">
        <x:v>2770</x:v>
      </x:c>
      <x:c r="F9" s="276">
        <x:v>11</x:v>
      </x:c>
      <x:c r="G9" s="120">
        <x:v>786</x:v>
      </x:c>
      <x:c r="H9" s="118">
        <x:v>1984</x:v>
      </x:c>
      <x:c r="I9" s="120">
        <x:f t="shared" si="0"/>
        <x:v>2770</x:v>
      </x:c>
      <x:c r="J9" s="108">
        <x:f t="shared" si="1"/>
        <x:v>2631.5</x:v>
      </x:c>
    </x:row>
    <x:row r="10" spans="1:10">
      <x:c r="A10" s="244">
        <x:v>46031</x:v>
      </x:c>
      <x:c r="B10" s="120">
        <x:v>1370</x:v>
      </x:c>
      <x:c r="C10" s="120">
        <x:v>26</x:v>
      </x:c>
      <x:c r="D10" s="1375">
        <x:f>C10/B10</x:f>
        <x:v>0.018978102189781021</x:v>
      </x:c>
      <x:c r="E10" s="120">
        <x:v>1344</x:v>
      </x:c>
      <x:c r="F10" s="276">
        <x:v>8</x:v>
      </x:c>
      <x:c r="G10" s="120">
        <x:v>300</x:v>
      </x:c>
      <x:c r="H10" s="118">
        <x:v>1044</x:v>
      </x:c>
      <x:c r="I10" s="120">
        <x:f t="shared" si="0"/>
        <x:v>1344</x:v>
      </x:c>
      <x:c r="J10" s="108">
        <x:f t="shared" si="1"/>
        <x:v>1276.8</x:v>
      </x:c>
    </x:row>
    <x:row r="11" spans="1:10">
      <x:c r="A11" s="244">
        <x:v>46032</x:v>
      </x:c>
      <x:c r="B11" s="120">
        <x:v>3735</x:v>
      </x:c>
      <x:c r="C11" s="120">
        <x:v>145</x:v>
      </x:c>
      <x:c r="D11" s="1375">
        <x:f>C11/B11</x:f>
        <x:v>0.038821954484605084</x:v>
      </x:c>
      <x:c r="E11" s="120">
        <x:v>3590</x:v>
      </x:c>
      <x:c r="F11" s="276">
        <x:v>11</x:v>
      </x:c>
      <x:c r="G11" s="120">
        <x:v>405</x:v>
      </x:c>
      <x:c r="H11" s="118">
        <x:v>3185</x:v>
      </x:c>
      <x:c r="I11" s="120">
        <x:f t="shared" si="0"/>
        <x:v>3590</x:v>
      </x:c>
      <x:c r="J11" s="108">
        <x:f t="shared" si="1"/>
        <x:v>3410.5</x:v>
      </x:c>
    </x:row>
    <x:row r="12" spans="1:10">
      <x:c r="A12" s="244">
        <x:v>46033</x:v>
      </x:c>
      <x:c r="B12" s="120">
        <x:v>2135</x:v>
      </x:c>
      <x:c r="C12" s="120">
        <x:v>116</x:v>
      </x:c>
      <x:c r="D12" s="1375">
        <x:f>C12/B12</x:f>
        <x:v>0.054332552693208434</x:v>
      </x:c>
      <x:c r="E12" s="120">
        <x:v>2019</x:v>
      </x:c>
      <x:c r="F12" s="276">
        <x:v>7</x:v>
      </x:c>
      <x:c r="G12" s="120">
        <x:v>255</x:v>
      </x:c>
      <x:c r="H12" s="118">
        <x:v>1764</x:v>
      </x:c>
      <x:c r="I12" s="120">
        <x:f t="shared" si="0"/>
        <x:v>2019</x:v>
      </x:c>
      <x:c r="J12" s="108">
        <x:f t="shared" si="1"/>
        <x:v>1918.05</x:v>
      </x:c>
    </x:row>
    <x:row r="13" spans="1:10">
      <x:c r="A13" s="244">
        <x:v>46034</x:v>
      </x:c>
      <x:c r="B13" s="120">
        <x:v>1265</x:v>
      </x:c>
      <x:c r="C13" s="120">
        <x:v>130</x:v>
      </x:c>
      <x:c r="D13" s="1375">
        <x:f t="shared" ref="D13:D60" si="2">C13/B13</x:f>
        <x:v>0.10276679841897234</x:v>
      </x:c>
      <x:c r="E13" s="120">
        <x:v>1135</x:v>
      </x:c>
      <x:c r="F13" s="276">
        <x:v>4</x:v>
      </x:c>
      <x:c r="G13" s="120">
        <x:v>288</x:v>
      </x:c>
      <x:c r="H13" s="118">
        <x:v>847</x:v>
      </x:c>
      <x:c r="I13" s="120">
        <x:f t="shared" si="0"/>
        <x:v>1135</x:v>
      </x:c>
      <x:c r="J13" s="108">
        <x:f t="shared" si="1"/>
        <x:v>1078.25</x:v>
      </x:c>
    </x:row>
    <x:row r="14" spans="1:10">
      <x:c r="A14" s="244">
        <x:v>46035</x:v>
      </x:c>
      <x:c r="B14" s="120">
        <x:v>1940</x:v>
      </x:c>
      <x:c r="C14" s="120">
        <x:v>168</x:v>
      </x:c>
      <x:c r="D14" s="1375">
        <x:f t="shared" si="2"/>
        <x:v>0.086597938144329895</x:v>
      </x:c>
      <x:c r="E14" s="120">
        <x:v>1172</x:v>
      </x:c>
      <x:c r="F14" s="276">
        <x:v>7</x:v>
      </x:c>
      <x:c r="G14" s="120">
        <x:v>331</x:v>
      </x:c>
      <x:c r="H14" s="118">
        <x:v>1441</x:v>
      </x:c>
      <x:c r="I14" s="119">
        <x:f t="shared" si="0"/>
        <x:v>1772</x:v>
      </x:c>
      <x:c r="J14" s="108">
        <x:f t="shared" si="1"/>
        <x:v>1683.3999999999999</x:v>
      </x:c>
    </x:row>
    <x:row r="15" spans="1:10">
      <x:c r="A15" s="244">
        <x:v>46036</x:v>
      </x:c>
      <x:c r="B15" s="120">
        <x:v>790</x:v>
      </x:c>
      <x:c r="C15" s="120">
        <x:v>0</x:v>
      </x:c>
      <x:c r="D15" s="1375">
        <x:f t="shared" si="2"/>
        <x:v>0</x:v>
      </x:c>
      <x:c r="E15" s="120">
        <x:v>790</x:v>
      </x:c>
      <x:c r="F15" s="276">
        <x:v>4</x:v>
      </x:c>
      <x:c r="G15" s="120">
        <x:v>0</x:v>
      </x:c>
      <x:c r="H15" s="118">
        <x:v>790</x:v>
      </x:c>
      <x:c r="I15" s="119">
        <x:f t="shared" si="0"/>
        <x:v>790</x:v>
      </x:c>
      <x:c r="J15" s="108">
        <x:f t="shared" si="1"/>
        <x:v>750.5</x:v>
      </x:c>
    </x:row>
    <x:row r="16" spans="1:10">
      <x:c r="A16" s="244">
        <x:v>46037</x:v>
      </x:c>
      <x:c r="B16" s="120">
        <x:v>2100</x:v>
      </x:c>
      <x:c r="C16" s="120">
        <x:v>268</x:v>
      </x:c>
      <x:c r="D16" s="1375">
        <x:f t="shared" si="2"/>
        <x:v>0.12761904761904763</x:v>
      </x:c>
      <x:c r="E16" s="120">
        <x:v>1832</x:v>
      </x:c>
      <x:c r="F16" s="276">
        <x:v>3</x:v>
      </x:c>
      <x:c r="G16" s="120">
        <x:v>0</x:v>
      </x:c>
      <x:c r="H16" s="118">
        <x:v>1832</x:v>
      </x:c>
      <x:c r="I16" s="119">
        <x:f t="shared" si="0"/>
        <x:v>1832</x:v>
      </x:c>
      <x:c r="J16" s="108">
        <x:f t="shared" si="1"/>
        <x:v>1740.3999999999999</x:v>
      </x:c>
    </x:row>
    <x:row r="17" spans="1:10">
      <x:c r="A17" s="244">
        <x:v>46038</x:v>
      </x:c>
      <x:c r="B17" s="120">
        <x:v>1050</x:v>
      </x:c>
      <x:c r="C17" s="120">
        <x:v>87</x:v>
      </x:c>
      <x:c r="D17" s="1375">
        <x:f t="shared" si="2"/>
        <x:v>0.082857142857142851</x:v>
      </x:c>
      <x:c r="E17" s="120">
        <x:v>963</x:v>
      </x:c>
      <x:c r="F17" s="276">
        <x:v>3</x:v>
      </x:c>
      <x:c r="G17" s="120">
        <x:v>0</x:v>
      </x:c>
      <x:c r="H17" s="118">
        <x:v>963</x:v>
      </x:c>
      <x:c r="I17" s="117">
        <x:f t="shared" si="0"/>
        <x:v>963</x:v>
      </x:c>
      <x:c r="J17" s="108">
        <x:f t="shared" si="1"/>
        <x:v>914.84999999999991</x:v>
      </x:c>
    </x:row>
    <x:row r="18" spans="1:10">
      <x:c r="A18" s="244">
        <x:v>46039</x:v>
      </x:c>
      <x:c r="B18" s="120">
        <x:v>2990</x:v>
      </x:c>
      <x:c r="C18" s="120">
        <x:v>163</x:v>
      </x:c>
      <x:c r="D18" s="1375">
        <x:f t="shared" si="2"/>
        <x:v>0.054515050167224077</x:v>
      </x:c>
      <x:c r="E18" s="120">
        <x:v>2827</x:v>
      </x:c>
      <x:c r="F18" s="276">
        <x:v>9</x:v>
      </x:c>
      <x:c r="G18" s="120">
        <x:v>561</x:v>
      </x:c>
      <x:c r="H18" s="118">
        <x:v>2266</x:v>
      </x:c>
      <x:c r="I18" s="117">
        <x:f t="shared" si="0"/>
        <x:v>2827</x:v>
      </x:c>
      <x:c r="J18" s="108">
        <x:f t="shared" si="1"/>
        <x:v>2685.6500000000001</x:v>
      </x:c>
    </x:row>
    <x:row r="19" spans="1:10">
      <x:c r="A19" s="244">
        <x:v>46040</x:v>
      </x:c>
      <x:c r="B19" s="120">
        <x:v>1830</x:v>
      </x:c>
      <x:c r="C19" s="120">
        <x:v>46</x:v>
      </x:c>
      <x:c r="D19" s="1375">
        <x:f t="shared" si="2"/>
        <x:v>0.025136612021857924</x:v>
      </x:c>
      <x:c r="E19" s="120">
        <x:v>1784</x:v>
      </x:c>
      <x:c r="F19" s="276">
        <x:v>7</x:v>
      </x:c>
      <x:c r="G19" s="120">
        <x:v>330</x:v>
      </x:c>
      <x:c r="H19" s="118">
        <x:v>1454</x:v>
      </x:c>
      <x:c r="I19" s="116">
        <x:f t="shared" si="0"/>
        <x:v>1784</x:v>
      </x:c>
      <x:c r="J19" s="108">
        <x:f t="shared" si="1"/>
        <x:v>1694.8</x:v>
      </x:c>
    </x:row>
    <x:row r="20" spans="1:10">
      <x:c r="A20" s="244">
        <x:v>46041</x:v>
      </x:c>
      <x:c r="B20" s="120">
        <x:v>2460</x:v>
      </x:c>
      <x:c r="C20" s="120">
        <x:v>172</x:v>
      </x:c>
      <x:c r="D20" s="1375">
        <x:f t="shared" si="2"/>
        <x:v>0.069918699186991867</x:v>
      </x:c>
      <x:c r="E20" s="120">
        <x:v>2288</x:v>
      </x:c>
      <x:c r="F20" s="276">
        <x:v>6</x:v>
      </x:c>
      <x:c r="G20" s="120">
        <x:v>240</x:v>
      </x:c>
      <x:c r="H20" s="118">
        <x:v>2048</x:v>
      </x:c>
      <x:c r="I20" s="115">
        <x:f t="shared" si="0"/>
        <x:v>2288</x:v>
      </x:c>
      <x:c r="J20" s="108">
        <x:f t="shared" si="1"/>
        <x:v>2173.5999999999999</x:v>
      </x:c>
    </x:row>
    <x:row r="21" spans="1:10">
      <x:c r="A21" s="244">
        <x:v>46042</x:v>
      </x:c>
      <x:c r="B21" s="120">
        <x:v>380</x:v>
      </x:c>
      <x:c r="C21" s="120">
        <x:v>0</x:v>
      </x:c>
      <x:c r="D21" s="1375">
        <x:f t="shared" si="2"/>
        <x:v>0</x:v>
      </x:c>
      <x:c r="E21" s="120">
        <x:v>380</x:v>
      </x:c>
      <x:c r="F21" s="276">
        <x:v>2</x:v>
      </x:c>
      <x:c r="G21" s="120">
        <x:v>130</x:v>
      </x:c>
      <x:c r="H21" s="118">
        <x:v>250</x:v>
      </x:c>
      <x:c r="I21" s="114">
        <x:f t="shared" si="0"/>
        <x:v>380</x:v>
      </x:c>
      <x:c r="J21" s="108">
        <x:f t="shared" si="1"/>
        <x:v>361</x:v>
      </x:c>
    </x:row>
    <x:row r="22" spans="1:10">
      <x:c r="A22" s="244">
        <x:v>46043</x:v>
      </x:c>
      <x:c r="B22" s="120">
        <x:v>2270</x:v>
      </x:c>
      <x:c r="C22" s="120">
        <x:v>46</x:v>
      </x:c>
      <x:c r="D22" s="1375">
        <x:f t="shared" si="2"/>
        <x:v>0.020264317180616741</x:v>
      </x:c>
      <x:c r="E22" s="120">
        <x:v>2224</x:v>
      </x:c>
      <x:c r="F22" s="276">
        <x:v>7</x:v>
      </x:c>
      <x:c r="G22" s="120">
        <x:v>0</x:v>
      </x:c>
      <x:c r="H22" s="118">
        <x:v>2224</x:v>
      </x:c>
      <x:c r="I22" s="114">
        <x:f t="shared" si="0"/>
        <x:v>2224</x:v>
      </x:c>
      <x:c r="J22" s="108">
        <x:f t="shared" si="1"/>
        <x:v>2112.7999999999997</x:v>
      </x:c>
    </x:row>
    <x:row r="23" spans="1:10">
      <x:c r="A23" s="244">
        <x:v>46044</x:v>
      </x:c>
      <x:c r="B23" s="120">
        <x:v>1125</x:v>
      </x:c>
      <x:c r="C23" s="120">
        <x:v>39</x:v>
      </x:c>
      <x:c r="D23" s="1375">
        <x:f t="shared" si="2"/>
        <x:v>0.034666666666666665</x:v>
      </x:c>
      <x:c r="E23" s="120">
        <x:v>1086</x:v>
      </x:c>
      <x:c r="F23" s="276">
        <x:v>5</x:v>
      </x:c>
      <x:c r="G23" s="120">
        <x:v>245</x:v>
      </x:c>
      <x:c r="H23" s="118">
        <x:v>841</x:v>
      </x:c>
      <x:c r="I23" s="114">
        <x:f t="shared" si="0"/>
        <x:v>1086</x:v>
      </x:c>
      <x:c r="J23" s="108">
        <x:f t="shared" si="1"/>
        <x:v>1031.7</x:v>
      </x:c>
    </x:row>
    <x:row r="24" spans="1:10">
      <x:c r="A24" s="244">
        <x:v>46045</x:v>
      </x:c>
      <x:c r="B24" s="120">
        <x:v>1680</x:v>
      </x:c>
      <x:c r="C24" s="120">
        <x:v>90</x:v>
      </x:c>
      <x:c r="D24" s="1375">
        <x:f t="shared" si="2"/>
        <x:v>0.053571428571428568</x:v>
      </x:c>
      <x:c r="E24" s="120">
        <x:v>1590</x:v>
      </x:c>
      <x:c r="F24" s="276">
        <x:v>7</x:v>
      </x:c>
      <x:c r="G24" s="120">
        <x:v>0</x:v>
      </x:c>
      <x:c r="H24" s="118">
        <x:v>1590</x:v>
      </x:c>
      <x:c r="I24" s="113">
        <x:f t="shared" si="0"/>
        <x:v>1590</x:v>
      </x:c>
      <x:c r="J24" s="108">
        <x:f t="shared" si="1"/>
        <x:v>1510.5</x:v>
      </x:c>
    </x:row>
    <x:row r="25" spans="1:10">
      <x:c r="A25" s="244">
        <x:v>46046</x:v>
      </x:c>
      <x:c r="B25" s="120">
        <x:v>2925</x:v>
      </x:c>
      <x:c r="C25" s="120">
        <x:v>126</x:v>
      </x:c>
      <x:c r="D25" s="1375">
        <x:f t="shared" si="2"/>
        <x:v>0.043076923076923075</x:v>
      </x:c>
      <x:c r="E25" s="120">
        <x:v>2799</x:v>
      </x:c>
      <x:c r="F25" s="276">
        <x:v>8</x:v>
      </x:c>
      <x:c r="G25" s="113">
        <x:v>0</x:v>
      </x:c>
      <x:c r="H25" s="118">
        <x:v>2799</x:v>
      </x:c>
      <x:c r="I25" s="113">
        <x:f t="shared" si="0"/>
        <x:v>2799</x:v>
      </x:c>
      <x:c r="J25" s="108">
        <x:f t="shared" si="1"/>
        <x:v>2659.0499999999997</x:v>
      </x:c>
    </x:row>
    <x:row r="26" spans="1:10">
      <x:c r="A26" s="244">
        <x:v>46047</x:v>
      </x:c>
      <x:c r="B26" s="120">
        <x:v>1735</x:v>
      </x:c>
      <x:c r="C26" s="120">
        <x:v>113</x:v>
      </x:c>
      <x:c r="D26" s="1375">
        <x:f t="shared" si="2"/>
        <x:v>0.06512968299711816</x:v>
      </x:c>
      <x:c r="E26" s="120">
        <x:v>1622</x:v>
      </x:c>
      <x:c r="F26" s="276">
        <x:v>4</x:v>
      </x:c>
      <x:c r="G26" s="113">
        <x:v>0</x:v>
      </x:c>
      <x:c r="H26" s="118">
        <x:v>1622</x:v>
      </x:c>
      <x:c r="I26" s="113">
        <x:f t="shared" si="0"/>
        <x:v>1622</x:v>
      </x:c>
      <x:c r="J26" s="108">
        <x:f t="shared" si="1"/>
        <x:v>1540.8999999999999</x:v>
      </x:c>
    </x:row>
    <x:row r="27" spans="1:10">
      <x:c r="A27" s="244">
        <x:v>46048</x:v>
      </x:c>
      <x:c r="B27" s="120">
        <x:v>565</x:v>
      </x:c>
      <x:c r="C27" s="120">
        <x:v>51</x:v>
      </x:c>
      <x:c r="D27" s="1375">
        <x:f t="shared" si="2"/>
        <x:v>0.090265486725663716</x:v>
      </x:c>
      <x:c r="E27" s="120">
        <x:v>514</x:v>
      </x:c>
      <x:c r="F27" s="276">
        <x:v>2</x:v>
      </x:c>
      <x:c r="G27" s="120">
        <x:v>0</x:v>
      </x:c>
      <x:c r="H27" s="118">
        <x:v>514</x:v>
      </x:c>
      <x:c r="I27" s="113">
        <x:f t="shared" si="0"/>
        <x:v>514</x:v>
      </x:c>
      <x:c r="J27" s="108">
        <x:f t="shared" si="1"/>
        <x:v>488.29999999999995</x:v>
      </x:c>
    </x:row>
    <x:row r="28" spans="1:10">
      <x:c r="A28" s="244">
        <x:v>46049</x:v>
      </x:c>
      <x:c r="B28" s="120">
        <x:v>1700</x:v>
      </x:c>
      <x:c r="C28" s="120">
        <x:v>78</x:v>
      </x:c>
      <x:c r="D28" s="1375">
        <x:f t="shared" si="2"/>
        <x:v>0.045882352941176471</x:v>
      </x:c>
      <x:c r="E28" s="120">
        <x:v>1622</x:v>
      </x:c>
      <x:c r="F28" s="276">
        <x:v>8</x:v>
      </x:c>
      <x:c r="G28" s="120">
        <x:v>264</x:v>
      </x:c>
      <x:c r="H28" s="118">
        <x:v>1358</x:v>
      </x:c>
      <x:c r="I28" s="113">
        <x:f t="shared" si="0"/>
        <x:v>1622</x:v>
      </x:c>
      <x:c r="J28" s="108">
        <x:f t="shared" si="1"/>
        <x:v>1540.8999999999999</x:v>
      </x:c>
    </x:row>
    <x:row r="29" spans="1:10">
      <x:c r="A29" s="244">
        <x:v>46050</x:v>
      </x:c>
      <x:c r="B29" s="120">
        <x:v>1230</x:v>
      </x:c>
      <x:c r="C29" s="120">
        <x:v>0</x:v>
      </x:c>
      <x:c r="D29" s="1375">
        <x:f t="shared" si="2"/>
        <x:v>0</x:v>
      </x:c>
      <x:c r="E29" s="120">
        <x:v>1230</x:v>
      </x:c>
      <x:c r="F29" s="276">
        <x:v>4</x:v>
      </x:c>
      <x:c r="G29" s="120">
        <x:v>220</x:v>
      </x:c>
      <x:c r="H29" s="118">
        <x:v>1010</x:v>
      </x:c>
      <x:c r="I29" s="112">
        <x:f t="shared" si="0"/>
        <x:v>1230</x:v>
      </x:c>
      <x:c r="J29" s="108">
        <x:f t="shared" si="1"/>
        <x:v>1168.5</x:v>
      </x:c>
    </x:row>
    <x:row r="30" spans="1:10">
      <x:c r="A30" s="244">
        <x:v>46051</x:v>
      </x:c>
      <x:c r="B30" s="120">
        <x:v>1150</x:v>
      </x:c>
      <x:c r="C30" s="120">
        <x:v>106</x:v>
      </x:c>
      <x:c r="D30" s="1375">
        <x:f t="shared" si="2"/>
        <x:v>0.092173913043478259</x:v>
      </x:c>
      <x:c r="E30" s="120">
        <x:v>1044</x:v>
      </x:c>
      <x:c r="F30" s="276">
        <x:v>5</x:v>
      </x:c>
      <x:c r="G30" s="120">
        <x:v>100</x:v>
      </x:c>
      <x:c r="H30" s="118">
        <x:v>944</x:v>
      </x:c>
      <x:c r="I30" s="112">
        <x:f t="shared" si="0"/>
        <x:v>1044</x:v>
      </x:c>
      <x:c r="J30" s="108">
        <x:f t="shared" si="1"/>
        <x:v>991.79999999999995</x:v>
      </x:c>
    </x:row>
    <x:row r="31" spans="1:10">
      <x:c r="A31" s="244">
        <x:v>46052</x:v>
      </x:c>
      <x:c r="B31" s="120">
        <x:v>3920</x:v>
      </x:c>
      <x:c r="C31" s="120">
        <x:v>251</x:v>
      </x:c>
      <x:c r="D31" s="1375">
        <x:f t="shared" si="2"/>
        <x:v>0.064030612244897966</x:v>
      </x:c>
      <x:c r="E31" s="120">
        <x:v>3669</x:v>
      </x:c>
      <x:c r="F31" s="276">
        <x:v>17</x:v>
      </x:c>
      <x:c r="G31" s="120">
        <x:v>1220</x:v>
      </x:c>
      <x:c r="H31" s="118">
        <x:v>2449</x:v>
      </x:c>
      <x:c r="I31" s="111">
        <x:f t="shared" si="0"/>
        <x:v>3669</x:v>
      </x:c>
      <x:c r="J31" s="108">
        <x:f t="shared" si="1"/>
        <x:v>3485.5499999999997</x:v>
      </x:c>
    </x:row>
    <x:row r="32" spans="1:10">
      <x:c r="A32" s="244">
        <x:v>46053</x:v>
      </x:c>
      <x:c r="B32" s="120">
        <x:v>3990</x:v>
      </x:c>
      <x:c r="C32" s="120">
        <x:v>460</x:v>
      </x:c>
      <x:c r="D32" s="1375">
        <x:f t="shared" si="2"/>
        <x:v>0.11528822055137844</x:v>
      </x:c>
      <x:c r="E32" s="120">
        <x:v>3530</x:v>
      </x:c>
      <x:c r="F32" s="276">
        <x:v>15</x:v>
      </x:c>
      <x:c r="G32" s="120">
        <x:v>776</x:v>
      </x:c>
      <x:c r="H32" s="118">
        <x:v>2754</x:v>
      </x:c>
      <x:c r="I32" s="110">
        <x:f t="shared" si="0"/>
        <x:v>3530</x:v>
      </x:c>
      <x:c r="J32" s="108">
        <x:f t="shared" si="1"/>
        <x:v>3353.5</x:v>
      </x:c>
    </x:row>
    <x:row r="33" spans="1:10">
      <x:c r="A33" s="244">
        <x:v>46054</x:v>
      </x:c>
      <x:c r="B33" s="120">
        <x:v>2820</x:v>
      </x:c>
      <x:c r="C33" s="120">
        <x:v>463</x:v>
      </x:c>
      <x:c r="D33" s="1375">
        <x:f t="shared" si="2"/>
        <x:v>0.16418439716312055</x:v>
      </x:c>
      <x:c r="E33" s="120">
        <x:v>2357</x:v>
      </x:c>
      <x:c r="F33" s="276">
        <x:v>8</x:v>
      </x:c>
      <x:c r="G33" s="120">
        <x:v>180</x:v>
      </x:c>
      <x:c r="H33" s="118">
        <x:v>2177</x:v>
      </x:c>
      <x:c r="I33" s="109">
        <x:f t="shared" si="0"/>
        <x:v>2357</x:v>
      </x:c>
      <x:c r="J33" s="108">
        <x:f t="shared" si="1"/>
        <x:v>2239.1500000000001</x:v>
      </x:c>
    </x:row>
    <x:row r="34" spans="1:10">
      <x:c r="A34" s="244">
        <x:v>46055</x:v>
      </x:c>
      <x:c r="B34" s="120">
        <x:v>1100</x:v>
      </x:c>
      <x:c r="C34" s="120">
        <x:v>265</x:v>
      </x:c>
      <x:c r="D34" s="1375">
        <x:f t="shared" si="2"/>
        <x:v>0.24090909090909091</x:v>
      </x:c>
      <x:c r="E34" s="120">
        <x:v>835</x:v>
      </x:c>
      <x:c r="F34" s="276">
        <x:v>4</x:v>
      </x:c>
      <x:c r="G34" s="120">
        <x:v>135</x:v>
      </x:c>
      <x:c r="H34" s="118">
        <x:v>700</x:v>
      </x:c>
      <x:c r="I34" s="108">
        <x:f t="shared" si="0"/>
        <x:v>835</x:v>
      </x:c>
      <x:c r="J34" s="108">
        <x:f t="shared" si="1"/>
        <x:v>793.25</x:v>
      </x:c>
    </x:row>
    <x:row r="35" spans="1:10">
      <x:c r="A35" s="244">
        <x:v>46056</x:v>
      </x:c>
      <x:c r="B35" s="120">
        <x:v>760</x:v>
      </x:c>
      <x:c r="C35" s="120">
        <x:v>174</x:v>
      </x:c>
      <x:c r="D35" s="1375">
        <x:f t="shared" si="2"/>
        <x:v>0.22894736842105262</x:v>
      </x:c>
      <x:c r="E35" s="120">
        <x:v>586</x:v>
      </x:c>
      <x:c r="F35" s="276">
        <x:v>2</x:v>
      </x:c>
      <x:c r="G35" s="107">
        <x:v>370</x:v>
      </x:c>
      <x:c r="H35" s="107">
        <x:v>216</x:v>
      </x:c>
      <x:c r="I35" s="107">
        <x:f t="shared" si="0"/>
        <x:v>586</x:v>
      </x:c>
      <x:c r="J35" s="108">
        <x:f t="shared" si="1"/>
        <x:v>556.69999999999993</x:v>
      </x:c>
    </x:row>
    <x:row r="36" spans="1:10">
      <x:c r="A36" s="244">
        <x:v>46057</x:v>
      </x:c>
      <x:c r="B36" s="120">
        <x:v>1410</x:v>
      </x:c>
      <x:c r="C36" s="120">
        <x:v>117</x:v>
      </x:c>
      <x:c r="D36" s="1375">
        <x:f t="shared" si="2"/>
        <x:v>0.082978723404255314</x:v>
      </x:c>
      <x:c r="E36" s="120">
        <x:v>1293</x:v>
      </x:c>
      <x:c r="F36" s="276">
        <x:v>4</x:v>
      </x:c>
      <x:c r="G36" s="120">
        <x:v>510</x:v>
      </x:c>
      <x:c r="H36" s="118">
        <x:v>783</x:v>
      </x:c>
      <x:c r="I36" s="106">
        <x:f t="shared" si="0"/>
        <x:v>1293</x:v>
      </x:c>
      <x:c r="J36" s="108">
        <x:f t="shared" si="1"/>
        <x:v>1228.3499999999999</x:v>
      </x:c>
    </x:row>
    <x:row r="37" spans="1:10">
      <x:c r="A37" s="244">
        <x:v>46058</x:v>
      </x:c>
      <x:c r="B37" s="120">
        <x:v>1470</x:v>
      </x:c>
      <x:c r="C37" s="120">
        <x:v>79</x:v>
      </x:c>
      <x:c r="D37" s="1375">
        <x:f t="shared" si="2"/>
        <x:v>0.053741496598639457</x:v>
      </x:c>
      <x:c r="E37" s="120">
        <x:v>1391</x:v>
      </x:c>
      <x:c r="F37" s="276">
        <x:v>6</x:v>
      </x:c>
      <x:c r="G37" s="120">
        <x:v>0</x:v>
      </x:c>
      <x:c r="H37" s="118">
        <x:v>1391</x:v>
      </x:c>
      <x:c r="I37" s="105">
        <x:f t="shared" si="0"/>
        <x:v>1391</x:v>
      </x:c>
      <x:c r="J37" s="108">
        <x:f t="shared" si="1"/>
        <x:v>1321.45</x:v>
      </x:c>
    </x:row>
    <x:row r="38" spans="1:10">
      <x:c r="A38" s="244">
        <x:v>46059</x:v>
      </x:c>
      <x:c r="B38" s="120">
        <x:v>3350</x:v>
      </x:c>
      <x:c r="C38" s="120">
        <x:v>170</x:v>
      </x:c>
      <x:c r="D38" s="1375">
        <x:f t="shared" si="2"/>
        <x:v>0.050746268656716415</x:v>
      </x:c>
      <x:c r="E38" s="120">
        <x:v>3180</x:v>
      </x:c>
      <x:c r="F38" s="276">
        <x:v>13</x:v>
      </x:c>
      <x:c r="G38" s="120">
        <x:v>710</x:v>
      </x:c>
      <x:c r="H38" s="118">
        <x:v>2470</x:v>
      </x:c>
      <x:c r="I38" s="104">
        <x:f t="shared" si="0"/>
        <x:v>3180</x:v>
      </x:c>
      <x:c r="J38" s="108">
        <x:f t="shared" si="1"/>
        <x:v>3021</x:v>
      </x:c>
    </x:row>
    <x:row r="39" spans="1:10">
      <x:c r="A39" s="244">
        <x:v>46060</x:v>
      </x:c>
      <x:c r="B39" s="120">
        <x:v>2100</x:v>
      </x:c>
      <x:c r="C39" s="120">
        <x:v>119</x:v>
      </x:c>
      <x:c r="D39" s="1375">
        <x:f t="shared" si="2"/>
        <x:v>0.056666666666666664</x:v>
      </x:c>
      <x:c r="E39" s="120">
        <x:v>1981</x:v>
      </x:c>
      <x:c r="F39" s="276">
        <x:v>7</x:v>
      </x:c>
      <x:c r="G39" s="120">
        <x:v>140</x:v>
      </x:c>
      <x:c r="H39" s="118">
        <x:v>1841</x:v>
      </x:c>
      <x:c r="I39" s="102">
        <x:f t="shared" si="0"/>
        <x:v>1981</x:v>
      </x:c>
      <x:c r="J39" s="108">
        <x:f t="shared" si="1"/>
        <x:v>1881.9499999999998</x:v>
      </x:c>
    </x:row>
    <x:row r="40" spans="1:10">
      <x:c r="A40" s="244">
        <x:v>46061</x:v>
      </x:c>
      <x:c r="B40" s="120">
        <x:v>1650</x:v>
      </x:c>
      <x:c r="C40" s="120">
        <x:v>131</x:v>
      </x:c>
      <x:c r="D40" s="1375">
        <x:f t="shared" si="2"/>
        <x:v>0.079393939393939392</x:v>
      </x:c>
      <x:c r="E40" s="120">
        <x:v>1519</x:v>
      </x:c>
      <x:c r="F40" s="276">
        <x:v>4</x:v>
      </x:c>
      <x:c r="G40" s="120">
        <x:v>719</x:v>
      </x:c>
      <x:c r="H40" s="118">
        <x:v>800</x:v>
      </x:c>
      <x:c r="I40" s="100">
        <x:f t="shared" si="0"/>
        <x:v>1519</x:v>
      </x:c>
      <x:c r="J40" s="108">
        <x:f t="shared" si="1"/>
        <x:v>1443.05</x:v>
      </x:c>
    </x:row>
    <x:row r="41" spans="1:10">
      <x:c r="A41" s="244">
        <x:v>46062</x:v>
      </x:c>
      <x:c r="B41" s="120">
        <x:v>1240</x:v>
      </x:c>
      <x:c r="C41" s="120">
        <x:v>20</x:v>
      </x:c>
      <x:c r="D41" s="1375">
        <x:f t="shared" si="2"/>
        <x:v>0.016129032258064516</x:v>
      </x:c>
      <x:c r="E41" s="120">
        <x:v>1220</x:v>
      </x:c>
      <x:c r="F41" s="276">
        <x:v>5</x:v>
      </x:c>
      <x:c r="G41" s="120">
        <x:v>150</x:v>
      </x:c>
      <x:c r="H41" s="118">
        <x:v>1070</x:v>
      </x:c>
      <x:c r="I41" s="99">
        <x:f t="shared" si="0"/>
        <x:v>1220</x:v>
      </x:c>
      <x:c r="J41" s="108">
        <x:f t="shared" si="1"/>
        <x:v>1159</x:v>
      </x:c>
    </x:row>
    <x:row r="42" spans="1:10">
      <x:c r="A42" s="244">
        <x:v>46063</x:v>
      </x:c>
      <x:c r="B42" s="120">
        <x:v>820</x:v>
      </x:c>
      <x:c r="C42" s="120">
        <x:v>48</x:v>
      </x:c>
      <x:c r="D42" s="1375">
        <x:f t="shared" si="2"/>
        <x:v>0.058536585365853662</x:v>
      </x:c>
      <x:c r="E42" s="120">
        <x:v>772</x:v>
      </x:c>
      <x:c r="F42" s="276">
        <x:v>5</x:v>
      </x:c>
      <x:c r="G42" s="120">
        <x:v>450</x:v>
      </x:c>
      <x:c r="H42" s="118">
        <x:v>322</x:v>
      </x:c>
      <x:c r="I42" s="98">
        <x:f t="shared" si="0"/>
        <x:v>772</x:v>
      </x:c>
      <x:c r="J42" s="108">
        <x:f t="shared" si="1"/>
        <x:v>733.39999999999998</x:v>
      </x:c>
    </x:row>
    <x:row r="43" spans="1:10">
      <x:c r="A43" s="244">
        <x:v>46064</x:v>
      </x:c>
      <x:c r="B43" s="120">
        <x:v>1540</x:v>
      </x:c>
      <x:c r="C43" s="120">
        <x:v>77</x:v>
      </x:c>
      <x:c r="D43" s="1375">
        <x:f t="shared" si="2"/>
        <x:v>0.05</x:v>
      </x:c>
      <x:c r="E43" s="120">
        <x:v>1463</x:v>
      </x:c>
      <x:c r="F43" s="276">
        <x:v>5</x:v>
      </x:c>
      <x:c r="G43" s="120">
        <x:v>420</x:v>
      </x:c>
      <x:c r="H43" s="118">
        <x:v>1043</x:v>
      </x:c>
      <x:c r="I43" s="97">
        <x:f t="shared" si="0"/>
        <x:v>1463</x:v>
      </x:c>
      <x:c r="J43" s="108">
        <x:f t="shared" si="1"/>
        <x:v>1389.8499999999999</x:v>
      </x:c>
    </x:row>
    <x:row r="44" spans="1:10">
      <x:c r="A44" s="244">
        <x:v>46065</x:v>
      </x:c>
      <x:c r="B44" s="120">
        <x:v>3740</x:v>
      </x:c>
      <x:c r="C44" s="120">
        <x:v>165</x:v>
      </x:c>
      <x:c r="D44" s="1375">
        <x:f t="shared" si="2"/>
        <x:v>0.044117647058823532</x:v>
      </x:c>
      <x:c r="E44" s="120">
        <x:v>3575</x:v>
      </x:c>
      <x:c r="F44" s="276">
        <x:v>7</x:v>
      </x:c>
      <x:c r="G44" s="120">
        <x:v>0</x:v>
      </x:c>
      <x:c r="H44" s="118">
        <x:v>3575</x:v>
      </x:c>
      <x:c r="I44" s="96">
        <x:f t="shared" si="0"/>
        <x:v>3575</x:v>
      </x:c>
      <x:c r="J44" s="108">
        <x:f t="shared" si="1"/>
        <x:v>3396.25</x:v>
      </x:c>
    </x:row>
    <x:row r="45" spans="1:10">
      <x:c r="A45" s="244">
        <x:v>46066</x:v>
      </x:c>
      <x:c r="B45" s="120">
        <x:v>2920</x:v>
      </x:c>
      <x:c r="C45" s="120">
        <x:v>153</x:v>
      </x:c>
      <x:c r="D45" s="1375">
        <x:f t="shared" si="2"/>
        <x:v>0.052397260273972603</x:v>
      </x:c>
      <x:c r="E45" s="120">
        <x:v>2767</x:v>
      </x:c>
      <x:c r="F45" s="276">
        <x:v>11</x:v>
      </x:c>
      <x:c r="G45" s="120">
        <x:v>1120</x:v>
      </x:c>
      <x:c r="H45" s="118">
        <x:v>1647</x:v>
      </x:c>
      <x:c r="I45" s="94">
        <x:f t="shared" si="0"/>
        <x:v>2767</x:v>
      </x:c>
      <x:c r="J45" s="108">
        <x:f t="shared" si="1"/>
        <x:v>2628.6500000000001</x:v>
      </x:c>
    </x:row>
    <x:row r="46" spans="1:10">
      <x:c r="A46" s="244">
        <x:v>46067</x:v>
      </x:c>
      <x:c r="B46" s="120">
        <x:v>3870</x:v>
      </x:c>
      <x:c r="C46" s="120">
        <x:v>132</x:v>
      </x:c>
      <x:c r="D46" s="1375">
        <x:f t="shared" si="2"/>
        <x:v>0.034108527131782945</x:v>
      </x:c>
      <x:c r="E46" s="120">
        <x:f>B46-C46</x:f>
        <x:v>3738</x:v>
      </x:c>
      <x:c r="F46" s="276">
        <x:v>17</x:v>
      </x:c>
      <x:c r="G46" s="120">
        <x:v>453</x:v>
      </x:c>
      <x:c r="H46" s="118">
        <x:v>3285</x:v>
      </x:c>
      <x:c r="I46" s="93">
        <x:f t="shared" si="0"/>
        <x:v>3738</x:v>
      </x:c>
      <x:c r="J46" s="108">
        <x:f t="shared" si="1"/>
        <x:v>3551.0999999999999</x:v>
      </x:c>
    </x:row>
    <x:row r="47" spans="1:10">
      <x:c r="A47" s="244">
        <x:v>46068</x:v>
      </x:c>
      <x:c r="B47" s="120">
        <x:v>2170</x:v>
      </x:c>
      <x:c r="C47" s="120">
        <x:v>68</x:v>
      </x:c>
      <x:c r="D47" s="1375">
        <x:f t="shared" si="2"/>
        <x:v>0.031336405529953919</x:v>
      </x:c>
      <x:c r="E47" s="91">
        <x:f>B47-C47</x:f>
        <x:v>2102</x:v>
      </x:c>
      <x:c r="F47" s="276">
        <x:v>8</x:v>
      </x:c>
      <x:c r="G47" s="120">
        <x:v>0</x:v>
      </x:c>
      <x:c r="H47" s="118">
        <x:v>2102</x:v>
      </x:c>
      <x:c r="I47" s="91">
        <x:f t="shared" si="0"/>
        <x:v>2102</x:v>
      </x:c>
      <x:c r="J47" s="108">
        <x:f t="shared" si="1"/>
        <x:v>1996.8999999999999</x:v>
      </x:c>
    </x:row>
    <x:row r="48" spans="1:10">
      <x:c r="A48" s="244">
        <x:v>46069</x:v>
      </x:c>
      <x:c r="B48" s="120">
        <x:v>2740</x:v>
      </x:c>
      <x:c r="C48" s="120">
        <x:v>327</x:v>
      </x:c>
      <x:c r="D48" s="1375">
        <x:f t="shared" si="2"/>
        <x:v>0.11934306569343066</x:v>
      </x:c>
      <x:c r="E48" s="91">
        <x:f t="shared" ref="E48:E60" si="3">B48-C48</x:f>
        <x:v>2413</x:v>
      </x:c>
      <x:c r="F48" s="276">
        <x:v>5</x:v>
      </x:c>
      <x:c r="G48" s="120">
        <x:v>288</x:v>
      </x:c>
      <x:c r="H48" s="118">
        <x:v>2125</x:v>
      </x:c>
      <x:c r="I48" s="91">
        <x:f t="shared" si="0"/>
        <x:v>2413</x:v>
      </x:c>
      <x:c r="J48" s="108">
        <x:f t="shared" si="1"/>
        <x:v>2292.3499999999999</x:v>
      </x:c>
    </x:row>
    <x:row r="49" spans="1:10">
      <x:c r="A49" s="244">
        <x:v>46070</x:v>
      </x:c>
      <x:c r="B49" s="120">
        <x:v>2850</x:v>
      </x:c>
      <x:c r="C49" s="120">
        <x:v>187</x:v>
      </x:c>
      <x:c r="D49" s="1375">
        <x:f t="shared" si="2"/>
        <x:v>0.065614035087719305</x:v>
      </x:c>
      <x:c r="E49" s="91">
        <x:f t="shared" si="3"/>
        <x:v>2663</x:v>
      </x:c>
      <x:c r="F49" s="276">
        <x:v>10</x:v>
      </x:c>
      <x:c r="G49" s="120">
        <x:v>405</x:v>
      </x:c>
      <x:c r="H49" s="118">
        <x:v>2258</x:v>
      </x:c>
      <x:c r="I49" s="91">
        <x:f t="shared" si="0"/>
        <x:v>2663</x:v>
      </x:c>
      <x:c r="J49" s="108">
        <x:f t="shared" si="1"/>
        <x:v>2529.8499999999999</x:v>
      </x:c>
    </x:row>
    <x:row r="50" spans="1:10">
      <x:c r="A50" s="244">
        <x:v>46071</x:v>
      </x:c>
      <x:c r="B50" s="120">
        <x:v>815</x:v>
      </x:c>
      <x:c r="C50" s="120">
        <x:v>35</x:v>
      </x:c>
      <x:c r="D50" s="1375">
        <x:f t="shared" si="2"/>
        <x:v>0.042944785276073622</x:v>
      </x:c>
      <x:c r="E50" s="91">
        <x:f t="shared" si="3"/>
        <x:v>780</x:v>
      </x:c>
      <x:c r="F50" s="276">
        <x:v>3</x:v>
      </x:c>
      <x:c r="G50" s="120">
        <x:v>410</x:v>
      </x:c>
      <x:c r="H50" s="118">
        <x:v>370</x:v>
      </x:c>
      <x:c r="I50" s="89">
        <x:f t="shared" si="0"/>
        <x:v>780</x:v>
      </x:c>
      <x:c r="J50" s="108">
        <x:f t="shared" si="1"/>
        <x:v>741</x:v>
      </x:c>
    </x:row>
    <x:row r="51" spans="1:10">
      <x:c r="A51" s="244">
        <x:v>46072</x:v>
      </x:c>
      <x:c r="B51" s="120">
        <x:v>1500</x:v>
      </x:c>
      <x:c r="C51" s="120">
        <x:v>127</x:v>
      </x:c>
      <x:c r="D51" s="1375">
        <x:f t="shared" si="2"/>
        <x:v>0.084666666666666668</x:v>
      </x:c>
      <x:c r="E51" s="89">
        <x:f t="shared" si="3"/>
        <x:v>1373</x:v>
      </x:c>
      <x:c r="F51" s="276">
        <x:v>3</x:v>
      </x:c>
      <x:c r="G51" s="120">
        <x:v>0</x:v>
      </x:c>
      <x:c r="H51" s="118">
        <x:v>1373</x:v>
      </x:c>
      <x:c r="I51" s="89">
        <x:f t="shared" si="0"/>
        <x:v>1373</x:v>
      </x:c>
      <x:c r="J51" s="108">
        <x:f t="shared" si="1"/>
        <x:v>1304.3499999999999</x:v>
      </x:c>
    </x:row>
    <x:row r="52" spans="1:10">
      <x:c r="A52" s="244">
        <x:v>46073</x:v>
      </x:c>
      <x:c r="B52" s="120">
        <x:v>2020</x:v>
      </x:c>
      <x:c r="C52" s="120">
        <x:v>109</x:v>
      </x:c>
      <x:c r="D52" s="1375">
        <x:f t="shared" si="2"/>
        <x:v>0.053960396039603964</x:v>
      </x:c>
      <x:c r="E52" s="89">
        <x:f t="shared" si="3"/>
        <x:v>1911</x:v>
      </x:c>
      <x:c r="F52" s="276">
        <x:v>6</x:v>
      </x:c>
      <x:c r="G52" s="120">
        <x:v>790</x:v>
      </x:c>
      <x:c r="H52" s="118">
        <x:v>1121</x:v>
      </x:c>
      <x:c r="I52" s="89">
        <x:f t="shared" si="0"/>
        <x:v>1911</x:v>
      </x:c>
      <x:c r="J52" s="108">
        <x:f t="shared" si="1"/>
        <x:v>1815.4499999999998</x:v>
      </x:c>
    </x:row>
    <x:row r="53" spans="1:10">
      <x:c r="A53" s="244">
        <x:v>46074</x:v>
      </x:c>
      <x:c r="B53" s="120">
        <x:v>1040</x:v>
      </x:c>
      <x:c r="C53" s="120">
        <x:v>218</x:v>
      </x:c>
      <x:c r="D53" s="1375">
        <x:f t="shared" si="2"/>
        <x:v>0.20961538461538462</x:v>
      </x:c>
      <x:c r="E53" s="89">
        <x:f t="shared" si="3"/>
        <x:v>822</x:v>
      </x:c>
      <x:c r="F53" s="276">
        <x:v>5</x:v>
      </x:c>
      <x:c r="G53" s="120">
        <x:v>150</x:v>
      </x:c>
      <x:c r="H53" s="118">
        <x:v>472</x:v>
      </x:c>
      <x:c r="I53" s="89">
        <x:f t="shared" si="0"/>
        <x:v>622</x:v>
      </x:c>
      <x:c r="J53" s="108">
        <x:f t="shared" si="1"/>
        <x:v>590.89999999999998</x:v>
      </x:c>
    </x:row>
    <x:row r="54" spans="1:10">
      <x:c r="A54" s="244">
        <x:v>46075</x:v>
      </x:c>
      <x:c r="B54" s="120">
        <x:v>920</x:v>
      </x:c>
      <x:c r="C54" s="120">
        <x:v>83</x:v>
      </x:c>
      <x:c r="D54" s="1375">
        <x:f t="shared" si="2"/>
        <x:v>0.090217391304347833</x:v>
      </x:c>
      <x:c r="E54" s="89">
        <x:f t="shared" si="3"/>
        <x:v>837</x:v>
      </x:c>
      <x:c r="F54" s="276">
        <x:v>3</x:v>
      </x:c>
      <x:c r="G54" s="120">
        <x:v>0</x:v>
      </x:c>
      <x:c r="H54" s="118">
        <x:v>837</x:v>
      </x:c>
      <x:c r="I54" s="89">
        <x:f t="shared" si="0"/>
        <x:v>837</x:v>
      </x:c>
      <x:c r="J54" s="108">
        <x:f t="shared" si="1"/>
        <x:v>795.14999999999998</x:v>
      </x:c>
    </x:row>
    <x:row r="55" spans="1:10">
      <x:c r="A55" s="244">
        <x:v>46076</x:v>
      </x:c>
      <x:c r="B55" s="120">
        <x:v>325</x:v>
      </x:c>
      <x:c r="C55" s="120">
        <x:v>5</x:v>
      </x:c>
      <x:c r="D55" s="1375">
        <x:f t="shared" si="2"/>
        <x:v>0.015384615384615385</x:v>
      </x:c>
      <x:c r="E55" s="89">
        <x:f t="shared" si="3"/>
        <x:v>320</x:v>
      </x:c>
      <x:c r="F55" s="276">
        <x:v>2</x:v>
      </x:c>
      <x:c r="G55" s="120">
        <x:v>320</x:v>
      </x:c>
      <x:c r="H55" s="118">
        <x:v>0</x:v>
      </x:c>
      <x:c r="I55" s="89">
        <x:f t="shared" si="0"/>
        <x:v>320</x:v>
      </x:c>
      <x:c r="J55" s="108">
        <x:f t="shared" si="1"/>
        <x:v>304</x:v>
      </x:c>
    </x:row>
    <x:row r="56" spans="1:10">
      <x:c r="A56" s="244">
        <x:v>46077</x:v>
      </x:c>
      <x:c r="B56" s="120">
        <x:v>3450</x:v>
      </x:c>
      <x:c r="C56" s="120">
        <x:v>300</x:v>
      </x:c>
      <x:c r="D56" s="1375">
        <x:f t="shared" si="2"/>
        <x:v>0.086956521739130432</x:v>
      </x:c>
      <x:c r="E56" s="87">
        <x:f t="shared" si="3"/>
        <x:v>3150</x:v>
      </x:c>
      <x:c r="F56" s="276">
        <x:v>6</x:v>
      </x:c>
      <x:c r="G56" s="120">
        <x:v>150</x:v>
      </x:c>
      <x:c r="H56" s="118">
        <x:v>3000</x:v>
      </x:c>
      <x:c r="I56" s="88">
        <x:f t="shared" si="0"/>
        <x:v>3150</x:v>
      </x:c>
      <x:c r="J56" s="108">
        <x:f t="shared" si="1"/>
        <x:v>2992.5</x:v>
      </x:c>
    </x:row>
    <x:row r="57" spans="1:10">
      <x:c r="A57" s="244">
        <x:v>46078</x:v>
      </x:c>
      <x:c r="B57" s="120">
        <x:v>1760</x:v>
      </x:c>
      <x:c r="C57" s="120">
        <x:v>197</x:v>
      </x:c>
      <x:c r="D57" s="1375">
        <x:f t="shared" si="2"/>
        <x:v>0.11193181818181819</x:v>
      </x:c>
      <x:c r="E57" s="87">
        <x:f t="shared" si="3"/>
        <x:v>1563</x:v>
      </x:c>
      <x:c r="F57" s="276">
        <x:v>5</x:v>
      </x:c>
      <x:c r="G57" s="120">
        <x:v>0</x:v>
      </x:c>
      <x:c r="H57" s="118">
        <x:v>1563</x:v>
      </x:c>
      <x:c r="I57" s="87">
        <x:f t="shared" si="0"/>
        <x:v>1563</x:v>
      </x:c>
      <x:c r="J57" s="108">
        <x:f t="shared" si="1"/>
        <x:v>1484.8499999999999</x:v>
      </x:c>
    </x:row>
    <x:row r="58" spans="1:10">
      <x:c r="A58" s="244">
        <x:v>46079</x:v>
      </x:c>
      <x:c r="B58" s="120">
        <x:v>1850</x:v>
      </x:c>
      <x:c r="C58" s="120">
        <x:v>112</x:v>
      </x:c>
      <x:c r="D58" s="1375">
        <x:f t="shared" si="2"/>
        <x:v>0.06054054054054054</x:v>
      </x:c>
      <x:c r="E58" s="85">
        <x:f t="shared" si="3"/>
        <x:v>1738</x:v>
      </x:c>
      <x:c r="F58" s="276">
        <x:v>4</x:v>
      </x:c>
      <x:c r="G58" s="85">
        <x:v>0</x:v>
      </x:c>
      <x:c r="H58" s="118">
        <x:v>1738</x:v>
      </x:c>
      <x:c r="I58" s="84">
        <x:f t="shared" si="0"/>
        <x:v>1738</x:v>
      </x:c>
      <x:c r="J58" s="108">
        <x:f t="shared" si="1"/>
        <x:v>1651.0999999999999</x:v>
      </x:c>
    </x:row>
    <x:row r="59" spans="1:10">
      <x:c r="A59" s="244">
        <x:v>46080</x:v>
      </x:c>
      <x:c r="B59" s="120">
        <x:v>3240</x:v>
      </x:c>
      <x:c r="C59" s="120">
        <x:v>94</x:v>
      </x:c>
      <x:c r="D59" s="1375">
        <x:f t="shared" si="2"/>
        <x:v>0.029012345679012345</x:v>
      </x:c>
      <x:c r="E59" s="84">
        <x:f t="shared" si="3"/>
        <x:v>3146</x:v>
      </x:c>
      <x:c r="F59" s="276">
        <x:v>10</x:v>
      </x:c>
      <x:c r="G59" s="120">
        <x:v>430</x:v>
      </x:c>
      <x:c r="H59" s="118">
        <x:v>2716</x:v>
      </x:c>
      <x:c r="I59" s="83">
        <x:f t="shared" si="0"/>
        <x:v>3146</x:v>
      </x:c>
      <x:c r="J59" s="108">
        <x:f t="shared" si="1"/>
        <x:v>2988.6999999999998</x:v>
      </x:c>
    </x:row>
    <x:row r="60" spans="1:10">
      <x:c r="A60" s="244">
        <x:v>46081</x:v>
      </x:c>
      <x:c r="B60" s="120">
        <x:v>710</x:v>
      </x:c>
      <x:c r="C60" s="120">
        <x:v>42</x:v>
      </x:c>
      <x:c r="D60" s="1375">
        <x:f t="shared" si="2"/>
        <x:v>0.059154929577464786</x:v>
      </x:c>
      <x:c r="E60" s="72">
        <x:f t="shared" si="3"/>
        <x:v>668</x:v>
      </x:c>
      <x:c r="F60" s="276">
        <x:v>3</x:v>
      </x:c>
      <x:c r="G60" s="120">
        <x:v>0</x:v>
      </x:c>
      <x:c r="H60" s="118">
        <x:v>668</x:v>
      </x:c>
      <x:c r="I60" s="83">
        <x:f t="shared" si="0"/>
        <x:v>668</x:v>
      </x:c>
      <x:c r="J60" s="108">
        <x:f t="shared" si="1"/>
        <x:v>634.60000000000002</x:v>
      </x:c>
    </x:row>
    <x:row r="61" spans="1:9" s="42" customFormat="1">
      <x:c r="A61" s="244"/>
      <x:c r="D61" s="1375"/>
      <x:c r="F61" s="276"/>
      <x:c r="I61" s="42">
        <x:f>SUM(I33:I60)</x:f>
        <x:v>49963</x:v>
      </x:c>
    </x:row>
    <x:row r="62" spans="1:10">
      <x:c r="A62" s="244">
        <x:v>46082</x:v>
      </x:c>
      <x:c r="B62" s="120">
        <x:v>1190</x:v>
      </x:c>
      <x:c r="C62" s="120">
        <x:v>62</x:v>
      </x:c>
      <x:c r="D62" s="1375">
        <x:f>C62/B62</x:f>
        <x:v>0.052100840336134456</x:v>
      </x:c>
      <x:c r="E62" s="72">
        <x:f>B62-C62</x:f>
        <x:v>1128</x:v>
      </x:c>
      <x:c r="F62" s="276">
        <x:v>3</x:v>
      </x:c>
      <x:c r="G62" s="120">
        <x:v>0</x:v>
      </x:c>
      <x:c r="H62" s="118">
        <x:v>1128</x:v>
      </x:c>
      <x:c r="I62" s="83">
        <x:f t="shared" si="0"/>
        <x:v>1128</x:v>
      </x:c>
      <x:c r="J62" s="108">
        <x:f t="shared" si="1"/>
        <x:v>1071.5999999999999</x:v>
      </x:c>
    </x:row>
    <x:row r="63" spans="1:10">
      <x:c r="A63" s="244">
        <x:v>46083</x:v>
      </x:c>
      <x:c r="B63" s="120">
        <x:v>1835</x:v>
      </x:c>
      <x:c r="C63" s="120">
        <x:f>349-190</x:f>
        <x:v>159</x:v>
      </x:c>
      <x:c r="D63" s="1375">
        <x:f>C63/B63</x:f>
        <x:v>0.086648501362397823</x:v>
      </x:c>
      <x:c r="E63" s="72">
        <x:f>B63-C63-190</x:f>
        <x:v>1486</x:v>
      </x:c>
      <x:c r="F63" s="276">
        <x:v>5</x:v>
      </x:c>
      <x:c r="G63" s="120">
        <x:v>160</x:v>
      </x:c>
      <x:c r="H63" s="118">
        <x:v>1326</x:v>
      </x:c>
      <x:c r="I63" s="83">
        <x:f t="shared" si="0"/>
        <x:v>1486</x:v>
      </x:c>
      <x:c r="J63" s="108">
        <x:f t="shared" si="1"/>
        <x:v>1411.7</x:v>
      </x:c>
    </x:row>
    <x:row r="64" spans="1:10">
      <x:c r="A64" s="244">
        <x:v>46084</x:v>
      </x:c>
      <x:c r="B64" s="120">
        <x:v>2670</x:v>
      </x:c>
      <x:c r="C64" s="120">
        <x:v>158</x:v>
      </x:c>
      <x:c r="D64" s="1375">
        <x:f>C64/B64</x:f>
        <x:v>0.059176029962546818</x:v>
      </x:c>
      <x:c r="E64" s="72">
        <x:f>B64-C64</x:f>
        <x:v>2512</x:v>
      </x:c>
      <x:c r="F64" s="276">
        <x:v>7</x:v>
      </x:c>
      <x:c r="G64" s="120">
        <x:v>0</x:v>
      </x:c>
      <x:c r="H64" s="118">
        <x:v>2512</x:v>
      </x:c>
      <x:c r="I64" s="81">
        <x:f t="shared" si="0"/>
        <x:v>2512</x:v>
      </x:c>
      <x:c r="J64" s="108">
        <x:f t="shared" si="1"/>
        <x:v>2386.4000000000001</x:v>
      </x:c>
    </x:row>
    <x:row r="65" spans="1:10">
      <x:c r="A65" s="244">
        <x:v>46085</x:v>
      </x:c>
      <x:c r="B65" s="120">
        <x:v>5030</x:v>
      </x:c>
      <x:c r="C65" s="120">
        <x:v>173</x:v>
      </x:c>
      <x:c r="D65" s="1375">
        <x:f>C65/B65</x:f>
        <x:v>0.034393638170974156</x:v>
      </x:c>
      <x:c r="E65" s="72">
        <x:f>B65-C65</x:f>
        <x:v>4857</x:v>
      </x:c>
      <x:c r="F65" s="276">
        <x:v>14</x:v>
      </x:c>
      <x:c r="G65" s="120">
        <x:v>360</x:v>
      </x:c>
      <x:c r="H65" s="118">
        <x:v>4657</x:v>
      </x:c>
      <x:c r="I65" s="81">
        <x:f t="shared" si="0"/>
        <x:v>5017</x:v>
      </x:c>
      <x:c r="J65" s="108">
        <x:f t="shared" si="1"/>
        <x:v>4766.1499999999996</x:v>
      </x:c>
    </x:row>
    <x:row r="66" spans="1:10">
      <x:c r="A66" s="244">
        <x:v>46086</x:v>
      </x:c>
      <x:c r="B66" s="120">
        <x:v>4170</x:v>
      </x:c>
      <x:c r="C66" s="120">
        <x:v>225</x:v>
      </x:c>
      <x:c r="D66" s="1375">
        <x:f>C66/B66</x:f>
        <x:v>0.053956834532374098</x:v>
      </x:c>
      <x:c r="E66" s="72">
        <x:f>B66-C66</x:f>
        <x:v>3945</x:v>
      </x:c>
      <x:c r="F66" s="276">
        <x:v>15</x:v>
      </x:c>
      <x:c r="G66" s="120">
        <x:v>0</x:v>
      </x:c>
      <x:c r="H66" s="118">
        <x:v>3785</x:v>
      </x:c>
      <x:c r="I66" s="80">
        <x:f t="shared" si="0"/>
        <x:v>3785</x:v>
      </x:c>
      <x:c r="J66" s="108">
        <x:f t="shared" si="1"/>
        <x:v>3595.75</x:v>
      </x:c>
    </x:row>
    <x:row r="67" spans="1:10">
      <x:c r="A67" s="244">
        <x:v>46087</x:v>
      </x:c>
      <x:c r="B67" s="120">
        <x:v>2310</x:v>
      </x:c>
      <x:c r="C67" s="120">
        <x:v>149</x:v>
      </x:c>
      <x:c r="D67" s="1375">
        <x:f>C67/B67</x:f>
        <x:v>0.064502164502164505</x:v>
      </x:c>
      <x:c r="E67" s="72">
        <x:f>B67-C67</x:f>
        <x:v>2161</x:v>
      </x:c>
      <x:c r="F67" s="276">
        <x:v>9</x:v>
      </x:c>
      <x:c r="G67" s="120">
        <x:v>310</x:v>
      </x:c>
      <x:c r="H67" s="118">
        <x:v>2220</x:v>
      </x:c>
      <x:c r="I67" s="75">
        <x:f t="shared" si="0"/>
        <x:v>2530</x:v>
      </x:c>
      <x:c r="J67" s="108">
        <x:f t="shared" si="1"/>
        <x:v>2403.5</x:v>
      </x:c>
    </x:row>
    <x:row r="68" spans="1:10">
      <x:c r="A68" s="244">
        <x:v>46088</x:v>
      </x:c>
      <x:c r="B68" s="120">
        <x:v>5490</x:v>
      </x:c>
      <x:c r="C68" s="120">
        <x:v>258</x:v>
      </x:c>
      <x:c r="D68" s="1375">
        <x:f>C68/B68</x:f>
        <x:v>0.046994535519125684</x:v>
      </x:c>
      <x:c r="E68" s="72">
        <x:f>B68-C68</x:f>
        <x:v>5232</x:v>
      </x:c>
      <x:c r="F68" s="276">
        <x:v>19</x:v>
      </x:c>
      <x:c r="G68" s="120">
        <x:v>330</x:v>
      </x:c>
      <x:c r="H68" s="118">
        <x:v>4533</x:v>
      </x:c>
      <x:c r="I68" s="72">
        <x:f t="shared" si="0"/>
        <x:v>4863</x:v>
      </x:c>
      <x:c r="J68" s="108">
        <x:f t="shared" si="1"/>
        <x:v>4619.8499999999995</x:v>
      </x:c>
    </x:row>
    <x:row r="69" spans="1:10">
      <x:c r="A69" s="244">
        <x:v>46089</x:v>
      </x:c>
      <x:c r="B69" s="120">
        <x:v>3860</x:v>
      </x:c>
      <x:c r="C69" s="120">
        <x:v>272</x:v>
      </x:c>
      <x:c r="D69" s="1375">
        <x:f t="shared" ref="D69:D92" si="4">C69/B69</x:f>
        <x:v>0.070466321243523311</x:v>
      </x:c>
      <x:c r="E69" s="72">
        <x:f t="shared" ref="E69:E92" si="5">B69-C69</x:f>
        <x:v>3588</x:v>
      </x:c>
      <x:c r="F69" s="276">
        <x:v>12</x:v>
      </x:c>
      <x:c r="G69" s="120">
        <x:v>952</x:v>
      </x:c>
      <x:c r="H69" s="118">
        <x:v>3909</x:v>
      </x:c>
      <x:c r="I69" s="71">
        <x:f>H69+G69</x:f>
        <x:v>4861</x:v>
      </x:c>
      <x:c r="J69" s="108">
        <x:f t="shared" si="1"/>
        <x:v>4617.9499999999998</x:v>
      </x:c>
    </x:row>
    <x:row r="70" spans="1:10">
      <x:c r="A70" s="244">
        <x:v>46090</x:v>
      </x:c>
      <x:c r="B70" s="120">
        <x:v>5535</x:v>
      </x:c>
      <x:c r="C70" s="120">
        <x:v>338</x:v>
      </x:c>
      <x:c r="D70" s="1375">
        <x:f t="shared" si="4"/>
        <x:v>0.061065943992773264</x:v>
      </x:c>
      <x:c r="E70" s="72">
        <x:f t="shared" si="5"/>
        <x:v>5197</x:v>
      </x:c>
      <x:c r="F70" s="276">
        <x:v>15</x:v>
      </x:c>
      <x:c r="G70" s="120">
        <x:v>693</x:v>
      </x:c>
      <x:c r="H70" s="118">
        <x:v>3231</x:v>
      </x:c>
      <x:c r="I70" s="71">
        <x:f>H70+G70</x:f>
        <x:v>3924</x:v>
      </x:c>
      <x:c r="J70" s="108">
        <x:f t="shared" si="1"/>
        <x:v>3727.7999999999997</x:v>
      </x:c>
    </x:row>
    <x:row r="71" spans="1:10">
      <x:c r="A71" s="244">
        <x:v>46091</x:v>
      </x:c>
      <x:c r="B71" s="120">
        <x:v>3030</x:v>
      </x:c>
      <x:c r="C71" s="120">
        <x:f>423-150</x:f>
        <x:v>273</x:v>
      </x:c>
      <x:c r="D71" s="1375">
        <x:f t="shared" si="4"/>
        <x:v>0.090099009900990096</x:v>
      </x:c>
      <x:c r="E71" s="72">
        <x:f>B71-C71-150</x:f>
        <x:v>2607</x:v>
      </x:c>
      <x:c r="F71" s="276">
        <x:v>8</x:v>
      </x:c>
      <x:c r="G71" s="120">
        <x:v>70</x:v>
      </x:c>
      <x:c r="H71" s="118">
        <x:v>2537</x:v>
      </x:c>
      <x:c r="I71" s="71">
        <x:f t="shared" ref="I71:I92" si="6">H71+G71</x:f>
        <x:v>2607</x:v>
      </x:c>
      <x:c r="J71" s="108">
        <x:f t="shared" si="1"/>
        <x:v>2476.6500000000001</x:v>
      </x:c>
    </x:row>
    <x:row r="72" spans="1:10">
      <x:c r="A72" s="244">
        <x:v>46092</x:v>
      </x:c>
      <x:c r="B72" s="120">
        <x:v>5010</x:v>
      </x:c>
      <x:c r="C72" s="120">
        <x:v>248</x:v>
      </x:c>
      <x:c r="D72" s="1375">
        <x:f t="shared" si="4"/>
        <x:v>0.049500998003992019</x:v>
      </x:c>
      <x:c r="E72" s="72">
        <x:f t="shared" si="5"/>
        <x:v>4762</x:v>
      </x:c>
      <x:c r="F72" s="276">
        <x:v>11</x:v>
      </x:c>
      <x:c r="G72" s="120">
        <x:v>120</x:v>
      </x:c>
      <x:c r="H72" s="118">
        <x:v>4642</x:v>
      </x:c>
      <x:c r="I72" s="71">
        <x:f t="shared" si="6"/>
        <x:v>4762</x:v>
      </x:c>
      <x:c r="J72" s="108">
        <x:f t="shared" si="1"/>
        <x:v>4523.8999999999996</x:v>
      </x:c>
    </x:row>
    <x:row r="73" spans="1:10">
      <x:c r="A73" s="244">
        <x:v>46093</x:v>
      </x:c>
      <x:c r="B73" s="120">
        <x:v>3500</x:v>
      </x:c>
      <x:c r="C73" s="120">
        <x:v>315</x:v>
      </x:c>
      <x:c r="D73" s="1375">
        <x:f t="shared" si="4"/>
        <x:v>0.089999999999999991</x:v>
      </x:c>
      <x:c r="E73" s="72">
        <x:f t="shared" si="5"/>
        <x:v>3185</x:v>
      </x:c>
      <x:c r="F73" s="276">
        <x:v>8</x:v>
      </x:c>
      <x:c r="G73" s="120">
        <x:v>0</x:v>
      </x:c>
      <x:c r="H73" s="118">
        <x:v>3185</x:v>
      </x:c>
      <x:c r="I73" s="71">
        <x:f t="shared" si="6"/>
        <x:v>3185</x:v>
      </x:c>
      <x:c r="J73" s="108">
        <x:f t="shared" si="1"/>
        <x:v>3025.75</x:v>
      </x:c>
    </x:row>
    <x:row r="74" spans="1:10">
      <x:c r="A74" s="244">
        <x:v>46094</x:v>
      </x:c>
      <x:c r="B74" s="120">
        <x:v>6290</x:v>
      </x:c>
      <x:c r="C74" s="120">
        <x:v>475</x:v>
      </x:c>
      <x:c r="D74" s="1375">
        <x:f t="shared" si="4"/>
        <x:v>0.075516693163751991</x:v>
      </x:c>
      <x:c r="E74" s="72">
        <x:f t="shared" si="5"/>
        <x:v>5815</x:v>
      </x:c>
      <x:c r="F74" s="276">
        <x:v>16</x:v>
      </x:c>
      <x:c r="G74" s="120">
        <x:v>1501</x:v>
      </x:c>
      <x:c r="H74" s="118">
        <x:v>4674</x:v>
      </x:c>
      <x:c r="I74" s="71">
        <x:f t="shared" si="6"/>
        <x:v>6175</x:v>
      </x:c>
      <x:c r="J74" s="108">
        <x:f t="shared" si="1"/>
        <x:v>5866.25</x:v>
      </x:c>
    </x:row>
    <x:row r="75" spans="1:10">
      <x:c r="A75" s="244">
        <x:v>46095</x:v>
      </x:c>
      <x:c r="B75" s="120">
        <x:f>10650</x:f>
        <x:v>10650</x:v>
      </x:c>
      <x:c r="C75" s="120">
        <x:v>681</x:v>
      </x:c>
      <x:c r="D75" s="1375">
        <x:f t="shared" si="4"/>
        <x:v>0.06394366197183099</x:v>
      </x:c>
      <x:c r="E75" s="72">
        <x:f t="shared" si="5"/>
        <x:v>9969</x:v>
      </x:c>
      <x:c r="F75" s="276">
        <x:v>28</x:v>
      </x:c>
      <x:c r="G75" s="120">
        <x:v>638</x:v>
      </x:c>
      <x:c r="H75" s="118">
        <x:v>8971</x:v>
      </x:c>
      <x:c r="I75" s="71">
        <x:f t="shared" si="6"/>
        <x:v>9609</x:v>
      </x:c>
      <x:c r="J75" s="108">
        <x:f t="shared" si="1"/>
        <x:v>9128.5499999999993</x:v>
      </x:c>
    </x:row>
    <x:row r="76" spans="1:10">
      <x:c r="A76" s="244">
        <x:v>46096</x:v>
      </x:c>
      <x:c r="B76" s="120">
        <x:v>7520</x:v>
      </x:c>
      <x:c r="C76" s="120">
        <x:v>512</x:v>
      </x:c>
      <x:c r="D76" s="1375">
        <x:f t="shared" si="4"/>
        <x:v>0.068085106382978725</x:v>
      </x:c>
      <x:c r="E76" s="72">
        <x:f t="shared" si="5"/>
        <x:v>7008</x:v>
      </x:c>
      <x:c r="F76" s="276">
        <x:v>23</x:v>
      </x:c>
      <x:c r="G76" s="120">
        <x:v>366</x:v>
      </x:c>
      <x:c r="H76" s="118">
        <x:v>6642</x:v>
      </x:c>
      <x:c r="I76" s="71">
        <x:f t="shared" si="6"/>
        <x:v>7008</x:v>
      </x:c>
      <x:c r="J76" s="108">
        <x:f t="shared" si="1"/>
        <x:v>6657.5999999999995</x:v>
      </x:c>
    </x:row>
    <x:row r="77" spans="1:10">
      <x:c r="A77" s="244">
        <x:v>46097</x:v>
      </x:c>
      <x:c r="B77" s="120">
        <x:v>5090</x:v>
      </x:c>
      <x:c r="C77" s="120">
        <x:v>459.5</x:v>
      </x:c>
      <x:c r="D77" s="1375">
        <x:f t="shared" si="4"/>
        <x:v>0.090275049115913553</x:v>
      </x:c>
      <x:c r="E77" s="72">
        <x:f t="shared" si="5"/>
        <x:v>4630.5</x:v>
      </x:c>
      <x:c r="F77" s="276">
        <x:v>12</x:v>
      </x:c>
      <x:c r="G77" s="120">
        <x:v>-10</x:v>
      </x:c>
      <x:c r="H77" s="118">
        <x:v>4640</x:v>
      </x:c>
      <x:c r="I77" s="71">
        <x:f t="shared" si="6"/>
        <x:v>4630</x:v>
      </x:c>
      <x:c r="J77" s="108">
        <x:f t="shared" si="1"/>
        <x:v>4398.5</x:v>
      </x:c>
    </x:row>
    <x:row r="78" spans="1:10">
      <x:c r="A78" s="244">
        <x:v>46098</x:v>
      </x:c>
      <x:c r="B78" s="120">
        <x:v>6750</x:v>
      </x:c>
      <x:c r="C78" s="120">
        <x:v>452</x:v>
      </x:c>
      <x:c r="D78" s="1375">
        <x:f t="shared" si="4"/>
        <x:v>0.066962962962962957</x:v>
      </x:c>
      <x:c r="E78" s="72">
        <x:f t="shared" si="5"/>
        <x:v>6298</x:v>
      </x:c>
      <x:c r="F78" s="276">
        <x:v>19</x:v>
      </x:c>
      <x:c r="G78" s="120">
        <x:v>1325</x:v>
      </x:c>
      <x:c r="H78" s="118">
        <x:v>4973</x:v>
      </x:c>
      <x:c r="I78" s="71">
        <x:f t="shared" si="6"/>
        <x:v>6298</x:v>
      </x:c>
      <x:c r="J78" s="108">
        <x:f t="shared" si="1"/>
        <x:v>5983.0999999999995</x:v>
      </x:c>
    </x:row>
    <x:row r="79" spans="1:10">
      <x:c r="A79" s="244">
        <x:v>46099</x:v>
      </x:c>
      <x:c r="B79" s="120">
        <x:f>6720-180</x:f>
        <x:v>6540</x:v>
      </x:c>
      <x:c r="C79" s="120">
        <x:f>536-180</x:f>
        <x:v>356</x:v>
      </x:c>
      <x:c r="D79" s="1375">
        <x:f t="shared" si="4"/>
        <x:v>0.054434250764525993</x:v>
      </x:c>
      <x:c r="E79" s="72">
        <x:f>B79-C79-180</x:f>
        <x:v>6004</x:v>
      </x:c>
      <x:c r="F79" s="276">
        <x:v>19</x:v>
      </x:c>
      <x:c r="G79" s="120">
        <x:v>894</x:v>
      </x:c>
      <x:c r="H79" s="118">
        <x:v>5290</x:v>
      </x:c>
      <x:c r="I79" s="71">
        <x:f t="shared" si="6"/>
        <x:v>6184</x:v>
      </x:c>
      <x:c r="J79" s="108">
        <x:f t="shared" si="1"/>
        <x:v>5874.7999999999993</x:v>
      </x:c>
    </x:row>
    <x:row r="80" spans="1:10">
      <x:c r="A80" s="244">
        <x:v>46100</x:v>
      </x:c>
      <x:c r="B80" s="120">
        <x:v>11910</x:v>
      </x:c>
      <x:c r="C80" s="120">
        <x:v>1010</x:v>
      </x:c>
      <x:c r="D80" s="1375">
        <x:f t="shared" si="4"/>
        <x:v>0.084802686817800163</x:v>
      </x:c>
      <x:c r="E80" s="72">
        <x:f t="shared" si="5"/>
        <x:v>10900</x:v>
      </x:c>
      <x:c r="F80" s="276">
        <x:v>28</x:v>
      </x:c>
      <x:c r="G80" s="120">
        <x:v>1608</x:v>
      </x:c>
      <x:c r="H80" s="118">
        <x:v>9292</x:v>
      </x:c>
      <x:c r="I80" s="71">
        <x:f t="shared" si="6"/>
        <x:v>10900</x:v>
      </x:c>
      <x:c r="J80" s="108">
        <x:f t="shared" si="1"/>
        <x:v>10355</x:v>
      </x:c>
    </x:row>
    <x:row r="81" spans="1:10">
      <x:c r="A81" s="244">
        <x:v>46101</x:v>
      </x:c>
      <x:c r="B81" s="120">
        <x:f>2440-300</x:f>
        <x:v>2140</x:v>
      </x:c>
      <x:c r="C81" s="120">
        <x:f>428-300</x:f>
        <x:v>128</x:v>
      </x:c>
      <x:c r="D81" s="1375">
        <x:f t="shared" si="4"/>
        <x:v>0.059813084112149535</x:v>
      </x:c>
      <x:c r="E81" s="72">
        <x:f>B81-C81-10</x:f>
        <x:v>2002</x:v>
      </x:c>
      <x:c r="F81" s="276">
        <x:v>9</x:v>
      </x:c>
      <x:c r="G81" s="120">
        <x:v>400</x:v>
      </x:c>
      <x:c r="H81" s="118">
        <x:v>1602</x:v>
      </x:c>
      <x:c r="I81" s="71">
        <x:f t="shared" si="6"/>
        <x:v>2002</x:v>
      </x:c>
      <x:c r="J81" s="108">
        <x:f t="shared" si="1"/>
        <x:v>1901.8999999999999</x:v>
      </x:c>
    </x:row>
    <x:row r="82" spans="1:10">
      <x:c r="A82" s="244">
        <x:v>46102</x:v>
      </x:c>
      <x:c r="B82" s="120">
        <x:v>3620</x:v>
      </x:c>
      <x:c r="C82" s="120">
        <x:v>215</x:v>
      </x:c>
      <x:c r="D82" s="1375">
        <x:f t="shared" si="4"/>
        <x:v>0.059392265193370167</x:v>
      </x:c>
      <x:c r="E82" s="72">
        <x:f t="shared" si="5"/>
        <x:v>3405</x:v>
      </x:c>
      <x:c r="F82" s="276">
        <x:v>15</x:v>
      </x:c>
      <x:c r="G82" s="120">
        <x:v>1534</x:v>
      </x:c>
      <x:c r="H82" s="118">
        <x:v>1871</x:v>
      </x:c>
      <x:c r="I82" s="71">
        <x:f t="shared" si="6"/>
        <x:v>3405</x:v>
      </x:c>
      <x:c r="J82" s="108">
        <x:f t="shared" si="1"/>
        <x:v>3234.75</x:v>
      </x:c>
    </x:row>
    <x:row r="83" spans="1:10">
      <x:c r="A83" s="244">
        <x:v>46103</x:v>
      </x:c>
      <x:c r="B83" s="120">
        <x:v>3715</x:v>
      </x:c>
      <x:c r="C83" s="120">
        <x:v>165</x:v>
      </x:c>
      <x:c r="D83" s="1375">
        <x:f t="shared" si="4"/>
        <x:v>0.044414535666218036</x:v>
      </x:c>
      <x:c r="E83" s="72">
        <x:f t="shared" si="5"/>
        <x:v>3550</x:v>
      </x:c>
      <x:c r="F83" s="276">
        <x:v>12</x:v>
      </x:c>
      <x:c r="G83" s="120">
        <x:v>760</x:v>
      </x:c>
      <x:c r="H83" s="118">
        <x:v>2790</x:v>
      </x:c>
      <x:c r="I83" s="71">
        <x:f t="shared" si="6"/>
        <x:v>3550</x:v>
      </x:c>
      <x:c r="J83" s="108">
        <x:f t="shared" si="1"/>
        <x:v>3372.5</x:v>
      </x:c>
    </x:row>
    <x:row r="84" spans="1:10">
      <x:c r="A84" s="244">
        <x:v>46104</x:v>
      </x:c>
      <x:c r="B84" s="120">
        <x:v>880</x:v>
      </x:c>
      <x:c r="C84" s="120">
        <x:v>88</x:v>
      </x:c>
      <x:c r="D84" s="1375">
        <x:f t="shared" si="4"/>
        <x:v>0.10000000000000001</x:v>
      </x:c>
      <x:c r="E84" s="72">
        <x:f t="shared" si="5"/>
        <x:v>792</x:v>
      </x:c>
      <x:c r="F84" s="276">
        <x:v>1</x:v>
      </x:c>
      <x:c r="G84" s="120">
        <x:v>0</x:v>
      </x:c>
      <x:c r="H84" s="118">
        <x:v>792</x:v>
      </x:c>
      <x:c r="I84" s="71">
        <x:f t="shared" si="6"/>
        <x:v>792</x:v>
      </x:c>
      <x:c r="J84" s="108">
        <x:f t="shared" si="1"/>
        <x:v>752.39999999999998</x:v>
      </x:c>
    </x:row>
    <x:row r="85" spans="1:10">
      <x:c r="A85" s="244">
        <x:v>46105</x:v>
      </x:c>
      <x:c r="B85" s="120">
        <x:v>3150</x:v>
      </x:c>
      <x:c r="C85" s="120">
        <x:v>271</x:v>
      </x:c>
      <x:c r="D85" s="1375">
        <x:f t="shared" si="4"/>
        <x:v>0.086031746031746026</x:v>
      </x:c>
      <x:c r="E85" s="72">
        <x:f t="shared" si="5"/>
        <x:v>2879</x:v>
      </x:c>
      <x:c r="F85" s="276">
        <x:v>7</x:v>
      </x:c>
      <x:c r="G85" s="120">
        <x:v>1070</x:v>
      </x:c>
      <x:c r="H85" s="118">
        <x:v>1809</x:v>
      </x:c>
      <x:c r="I85" s="71">
        <x:f t="shared" si="6"/>
        <x:v>2879</x:v>
      </x:c>
      <x:c r="J85" s="108">
        <x:f t="shared" si="1"/>
        <x:v>2735.0499999999997</x:v>
      </x:c>
    </x:row>
    <x:row r="86" spans="1:10">
      <x:c r="A86" s="244">
        <x:v>46106</x:v>
      </x:c>
      <x:c r="B86" s="120">
        <x:v>1000</x:v>
      </x:c>
      <x:c r="C86" s="120">
        <x:v>94</x:v>
      </x:c>
      <x:c r="D86" s="1375">
        <x:f t="shared" si="4"/>
        <x:v>0.093999999999999995</x:v>
      </x:c>
      <x:c r="E86" s="72">
        <x:f t="shared" si="5"/>
        <x:v>906</x:v>
      </x:c>
      <x:c r="F86" s="276">
        <x:v>3</x:v>
      </x:c>
      <x:c r="G86" s="120">
        <x:v>366</x:v>
      </x:c>
      <x:c r="H86" s="118">
        <x:v>540</x:v>
      </x:c>
      <x:c r="I86" s="71">
        <x:f t="shared" si="6"/>
        <x:v>906</x:v>
      </x:c>
      <x:c r="J86" s="108">
        <x:f t="shared" si="1"/>
        <x:v>860.69999999999993</x:v>
      </x:c>
    </x:row>
    <x:row r="87" spans="1:10">
      <x:c r="A87" s="244">
        <x:v>46107</x:v>
      </x:c>
      <x:c r="B87" s="120">
        <x:v>350</x:v>
      </x:c>
      <x:c r="C87" s="120">
        <x:v>29</x:v>
      </x:c>
      <x:c r="D87" s="1375">
        <x:f t="shared" si="4"/>
        <x:v>0.082857142857142851</x:v>
      </x:c>
      <x:c r="E87" s="72">
        <x:f t="shared" si="5"/>
        <x:v>321</x:v>
      </x:c>
      <x:c r="F87" s="276">
        <x:v>2</x:v>
      </x:c>
      <x:c r="G87" s="120">
        <x:v>150</x:v>
      </x:c>
      <x:c r="H87" s="118">
        <x:v>171</x:v>
      </x:c>
      <x:c r="I87" s="71">
        <x:f t="shared" si="6"/>
        <x:v>321</x:v>
      </x:c>
      <x:c r="J87" s="108">
        <x:f t="shared" si="1"/>
        <x:v>304.94999999999999</x:v>
      </x:c>
    </x:row>
    <x:row r="88" spans="1:10">
      <x:c r="A88" s="244">
        <x:v>46108</x:v>
      </x:c>
      <x:c r="B88" s="120">
        <x:v>2890</x:v>
      </x:c>
      <x:c r="C88" s="120">
        <x:f>519-280</x:f>
        <x:v>239</x:v>
      </x:c>
      <x:c r="D88" s="1375">
        <x:f t="shared" si="4"/>
        <x:v>0.082698961937716267</x:v>
      </x:c>
      <x:c r="E88" s="72">
        <x:f>B88-C88-280</x:f>
        <x:v>2371</x:v>
      </x:c>
      <x:c r="F88" s="276">
        <x:v>6</x:v>
      </x:c>
      <x:c r="G88" s="120">
        <x:v>1073</x:v>
      </x:c>
      <x:c r="H88" s="118">
        <x:v>1298</x:v>
      </x:c>
      <x:c r="I88" s="71">
        <x:f t="shared" si="6"/>
        <x:v>2371</x:v>
      </x:c>
      <x:c r="J88" s="108">
        <x:f t="shared" si="1"/>
        <x:v>2252.4499999999998</x:v>
      </x:c>
    </x:row>
    <x:row r="89" spans="1:10">
      <x:c r="A89" s="244">
        <x:v>46109</x:v>
      </x:c>
      <x:c r="B89" s="120">
        <x:v>2120</x:v>
      </x:c>
      <x:c r="C89" s="120">
        <x:v>119</x:v>
      </x:c>
      <x:c r="D89" s="1375">
        <x:f t="shared" si="4"/>
        <x:v>0.056132075471698115</x:v>
      </x:c>
      <x:c r="E89" s="72">
        <x:f t="shared" si="5"/>
        <x:v>2001</x:v>
      </x:c>
      <x:c r="F89" s="276">
        <x:v>9</x:v>
      </x:c>
      <x:c r="G89" s="120">
        <x:v>297</x:v>
      </x:c>
      <x:c r="H89" s="118">
        <x:v>1704</x:v>
      </x:c>
      <x:c r="I89" s="71">
        <x:f t="shared" si="6"/>
        <x:v>2001</x:v>
      </x:c>
      <x:c r="J89" s="108">
        <x:f t="shared" si="1"/>
        <x:v>1900.9499999999998</x:v>
      </x:c>
    </x:row>
    <x:row r="90" spans="1:10">
      <x:c r="A90" s="244">
        <x:v>46110</x:v>
      </x:c>
      <x:c r="B90" s="120">
        <x:v>3180</x:v>
      </x:c>
      <x:c r="C90" s="120">
        <x:f>302-140</x:f>
        <x:v>162</x:v>
      </x:c>
      <x:c r="D90" s="1375">
        <x:f t="shared" si="4"/>
        <x:v>0.050943396226415097</x:v>
      </x:c>
      <x:c r="E90" s="72">
        <x:f>B90-C90-140</x:f>
        <x:v>2878</x:v>
      </x:c>
      <x:c r="F90" s="276">
        <x:v>14</x:v>
      </x:c>
      <x:c r="G90" s="120">
        <x:v>820</x:v>
      </x:c>
      <x:c r="H90" s="118">
        <x:v>2058</x:v>
      </x:c>
      <x:c r="I90" s="71">
        <x:f t="shared" si="6"/>
        <x:v>2878</x:v>
      </x:c>
      <x:c r="J90" s="108">
        <x:f t="shared" si="1"/>
        <x:v>2734.0999999999999</x:v>
      </x:c>
    </x:row>
    <x:row r="91" spans="1:10">
      <x:c r="A91" s="244">
        <x:v>46111</x:v>
      </x:c>
      <x:c r="B91" s="120">
        <x:v>810</x:v>
      </x:c>
      <x:c r="C91" s="120">
        <x:v>30</x:v>
      </x:c>
      <x:c r="D91" s="1375">
        <x:f t="shared" si="4"/>
        <x:v>0.037037037037037035</x:v>
      </x:c>
      <x:c r="E91" s="72">
        <x:f t="shared" si="5"/>
        <x:v>780</x:v>
      </x:c>
      <x:c r="F91" s="276">
        <x:v>5</x:v>
      </x:c>
      <x:c r="G91" s="120">
        <x:v>0</x:v>
      </x:c>
      <x:c r="H91" s="118">
        <x:v>780</x:v>
      </x:c>
      <x:c r="I91" s="71">
        <x:f t="shared" si="6"/>
        <x:v>780</x:v>
      </x:c>
      <x:c r="J91" s="108">
        <x:f t="shared" si="1"/>
        <x:v>741</x:v>
      </x:c>
    </x:row>
    <x:row r="92" spans="1:10">
      <x:c r="A92" s="244">
        <x:v>46112</x:v>
      </x:c>
      <x:c r="B92" s="120">
        <x:v>1140</x:v>
      </x:c>
      <x:c r="C92" s="120">
        <x:v>58</x:v>
      </x:c>
      <x:c r="D92" s="1375">
        <x:f t="shared" si="4"/>
        <x:v>0.050877192982456139</x:v>
      </x:c>
      <x:c r="E92" s="72">
        <x:f t="shared" si="5"/>
        <x:v>1082</x:v>
      </x:c>
      <x:c r="F92" s="276">
        <x:v>5</x:v>
      </x:c>
      <x:c r="G92" s="120">
        <x:v>243</x:v>
      </x:c>
      <x:c r="H92" s="118">
        <x:v>839</x:v>
      </x:c>
      <x:c r="I92" s="71">
        <x:f t="shared" si="6"/>
        <x:v>1082</x:v>
      </x:c>
      <x:c r="J92" s="108">
        <x:f t="shared" si="1"/>
        <x:v>1027.8999999999999</x:v>
      </x:c>
    </x:row>
    <x:row r="93" spans="9:9">
      <x:c r="I93" s="120">
        <x:f>SUM(I62:I92)</x:f>
        <x:v>114431</x:v>
      </x:c>
    </x:row>
    <x:row r="94" spans="1:10">
      <x:c r="A94" s="244">
        <x:v>46113</x:v>
      </x:c>
      <x:c r="B94" s="44">
        <x:v>1780</x:v>
      </x:c>
      <x:c r="C94" s="44">
        <x:v>180</x:v>
      </x:c>
      <x:c r="D94" s="1375">
        <x:f t="shared" ref="D94:D123" si="7">C94/B94</x:f>
        <x:v>0.10112359550561797</x:v>
      </x:c>
      <x:c r="E94" s="44">
        <x:f t="shared" ref="E94:E123" si="8">B94-C94</x:f>
        <x:v>1600</x:v>
      </x:c>
      <x:c r="F94" s="276">
        <x:v>6</x:v>
      </x:c>
      <x:c r="G94" s="44">
        <x:v>468</x:v>
      </x:c>
      <x:c r="H94" s="44">
        <x:v>1132</x:v>
      </x:c>
      <x:c r="I94" s="44">
        <x:f t="shared" ref="I94:I123" si="9">H94+G94</x:f>
        <x:v>1600</x:v>
      </x:c>
      <x:c r="J94" s="108">
        <x:f t="shared" si="1"/>
        <x:v>1520</x:v>
      </x:c>
    </x:row>
    <x:row r="95" spans="1:10">
      <x:c r="A95" s="244">
        <x:v>46114</x:v>
      </x:c>
      <x:c r="B95" s="44">
        <x:v>1100</x:v>
      </x:c>
      <x:c r="C95" s="44">
        <x:v>30</x:v>
      </x:c>
      <x:c r="D95" s="1375">
        <x:f t="shared" si="7"/>
        <x:v>0.027272727272727271</x:v>
      </x:c>
      <x:c r="E95" s="44">
        <x:f t="shared" si="8"/>
        <x:v>1070</x:v>
      </x:c>
      <x:c r="F95" s="276">
        <x:v>6</x:v>
      </x:c>
      <x:c r="G95" s="44">
        <x:v>140</x:v>
      </x:c>
      <x:c r="H95" s="44">
        <x:v>930</x:v>
      </x:c>
      <x:c r="I95" s="44">
        <x:f t="shared" si="9"/>
        <x:v>1070</x:v>
      </x:c>
      <x:c r="J95" s="108">
        <x:f t="shared" si="1"/>
        <x:v>1016.5</x:v>
      </x:c>
    </x:row>
    <x:row r="96" spans="1:10">
      <x:c r="A96" s="244">
        <x:v>46115</x:v>
      </x:c>
      <x:c r="B96" s="44">
        <x:v>2600</x:v>
      </x:c>
      <x:c r="C96" s="44">
        <x:v>95</x:v>
      </x:c>
      <x:c r="D96" s="1375">
        <x:f t="shared" si="7"/>
        <x:v>0.03653846153846154</x:v>
      </x:c>
      <x:c r="E96" s="44">
        <x:f t="shared" si="8"/>
        <x:v>2505</x:v>
      </x:c>
      <x:c r="F96" s="276">
        <x:v>7</x:v>
      </x:c>
      <x:c r="G96" s="44">
        <x:v>240</x:v>
      </x:c>
      <x:c r="H96" s="44">
        <x:v>2265</x:v>
      </x:c>
      <x:c r="I96" s="44">
        <x:f t="shared" si="9"/>
        <x:v>2505</x:v>
      </x:c>
      <x:c r="J96" s="108">
        <x:f t="shared" si="1"/>
        <x:v>2379.75</x:v>
      </x:c>
    </x:row>
    <x:row r="97" spans="1:10">
      <x:c r="A97" s="244">
        <x:v>46116</x:v>
      </x:c>
      <x:c r="B97" s="44">
        <x:v>2100</x:v>
      </x:c>
      <x:c r="C97" s="44">
        <x:v>191</x:v>
      </x:c>
      <x:c r="D97" s="1375">
        <x:f t="shared" si="7"/>
        <x:v>0.090952380952380951</x:v>
      </x:c>
      <x:c r="E97" s="44">
        <x:f t="shared" si="8"/>
        <x:v>1909</x:v>
      </x:c>
      <x:c r="F97" s="276">
        <x:v>8</x:v>
      </x:c>
      <x:c r="G97" s="44">
        <x:v>645</x:v>
      </x:c>
      <x:c r="H97" s="44">
        <x:v>1264</x:v>
      </x:c>
      <x:c r="I97" s="44">
        <x:f t="shared" si="9"/>
        <x:v>1909</x:v>
      </x:c>
      <x:c r="J97" s="108">
        <x:f t="shared" si="1"/>
        <x:v>1813.55</x:v>
      </x:c>
    </x:row>
    <x:row r="98" spans="1:10">
      <x:c r="A98" s="244">
        <x:v>46117</x:v>
      </x:c>
      <x:c r="B98" s="44">
        <x:v>1760</x:v>
      </x:c>
      <x:c r="C98" s="44">
        <x:v>42</x:v>
      </x:c>
      <x:c r="D98" s="1375">
        <x:f t="shared" si="7"/>
        <x:v>0.023863636363636365</x:v>
      </x:c>
      <x:c r="E98" s="44">
        <x:f t="shared" si="8"/>
        <x:v>1718</x:v>
      </x:c>
      <x:c r="F98" s="276">
        <x:v>6</x:v>
      </x:c>
      <x:c r="G98" s="44">
        <x:v>150</x:v>
      </x:c>
      <x:c r="H98" s="44">
        <x:v>1568</x:v>
      </x:c>
      <x:c r="I98" s="44">
        <x:f t="shared" si="9"/>
        <x:v>1718</x:v>
      </x:c>
      <x:c r="J98" s="108">
        <x:f t="shared" si="1"/>
        <x:v>1632.0999999999999</x:v>
      </x:c>
    </x:row>
    <x:row r="99" spans="1:10">
      <x:c r="A99" s="244">
        <x:v>46118</x:v>
      </x:c>
      <x:c r="B99" s="44">
        <x:v>720</x:v>
      </x:c>
      <x:c r="C99" s="44">
        <x:v>50</x:v>
      </x:c>
      <x:c r="D99" s="1375">
        <x:f t="shared" si="7"/>
        <x:v>0.069444444444444448</x:v>
      </x:c>
      <x:c r="E99" s="44">
        <x:f t="shared" si="8"/>
        <x:v>670</x:v>
      </x:c>
      <x:c r="F99" s="276">
        <x:v>3</x:v>
      </x:c>
      <x:c r="G99" s="44">
        <x:v>360</x:v>
      </x:c>
      <x:c r="H99" s="44">
        <x:v>310</x:v>
      </x:c>
      <x:c r="I99" s="44">
        <x:f t="shared" si="9"/>
        <x:v>670</x:v>
      </x:c>
      <x:c r="J99" s="108">
        <x:f t="shared" si="1"/>
        <x:v>636.5</x:v>
      </x:c>
    </x:row>
    <x:row r="100" spans="1:10">
      <x:c r="A100" s="244">
        <x:v>46119</x:v>
      </x:c>
      <x:c r="B100" s="44">
        <x:v>850</x:v>
      </x:c>
      <x:c r="C100" s="44">
        <x:v>30</x:v>
      </x:c>
      <x:c r="D100" s="1375">
        <x:f t="shared" si="7"/>
        <x:v>0.035294117647058823</x:v>
      </x:c>
      <x:c r="E100" s="44">
        <x:f t="shared" si="8"/>
        <x:v>820</x:v>
      </x:c>
      <x:c r="F100" s="276">
        <x:v>4</x:v>
      </x:c>
      <x:c r="G100" s="44">
        <x:v>160</x:v>
      </x:c>
      <x:c r="H100" s="44">
        <x:v>660</x:v>
      </x:c>
      <x:c r="I100" s="44">
        <x:f t="shared" si="9"/>
        <x:v>820</x:v>
      </x:c>
      <x:c r="J100" s="108">
        <x:f t="shared" si="1"/>
        <x:v>779</x:v>
      </x:c>
    </x:row>
    <x:row r="101" spans="1:10">
      <x:c r="A101" s="244">
        <x:v>46120</x:v>
      </x:c>
      <x:c r="B101" s="44">
        <x:v>1045</x:v>
      </x:c>
      <x:c r="C101" s="44">
        <x:v>55</x:v>
      </x:c>
      <x:c r="D101" s="1375">
        <x:f t="shared" si="7"/>
        <x:v>0.052631578947368418</x:v>
      </x:c>
      <x:c r="E101" s="44">
        <x:f t="shared" si="8"/>
        <x:v>990</x:v>
      </x:c>
      <x:c r="F101" s="276">
        <x:v>4</x:v>
      </x:c>
      <x:c r="G101" s="44">
        <x:v>300</x:v>
      </x:c>
      <x:c r="H101" s="44">
        <x:v>690</x:v>
      </x:c>
      <x:c r="I101" s="44">
        <x:f t="shared" si="9"/>
        <x:v>990</x:v>
      </x:c>
      <x:c r="J101" s="108">
        <x:f t="shared" si="1"/>
        <x:v>940.5</x:v>
      </x:c>
    </x:row>
    <x:row r="102" spans="1:10">
      <x:c r="A102" s="244">
        <x:v>46121</x:v>
      </x:c>
      <x:c r="B102" s="44">
        <x:v>1280</x:v>
      </x:c>
      <x:c r="C102" s="44">
        <x:v>110</x:v>
      </x:c>
      <x:c r="D102" s="1375">
        <x:f t="shared" si="7"/>
        <x:v>0.0859375</x:v>
      </x:c>
      <x:c r="E102" s="44">
        <x:f t="shared" si="8"/>
        <x:v>1170</x:v>
      </x:c>
      <x:c r="F102" s="276">
        <x:v>5</x:v>
      </x:c>
      <x:c r="G102" s="44">
        <x:v>350</x:v>
      </x:c>
      <x:c r="H102" s="44">
        <x:v>820</x:v>
      </x:c>
      <x:c r="I102" s="44">
        <x:f t="shared" si="9"/>
        <x:v>1170</x:v>
      </x:c>
      <x:c r="J102" s="108">
        <x:f t="shared" si="1"/>
        <x:v>1111.5</x:v>
      </x:c>
    </x:row>
    <x:row r="103" spans="1:10">
      <x:c r="A103" s="244">
        <x:v>46122</x:v>
      </x:c>
      <x:c r="B103" s="44">
        <x:v>1880</x:v>
      </x:c>
      <x:c r="C103" s="44">
        <x:v>44</x:v>
      </x:c>
      <x:c r="D103" s="1375">
        <x:f t="shared" si="7"/>
        <x:v>0.023404255319148935</x:v>
      </x:c>
      <x:c r="E103" s="44">
        <x:f t="shared" si="8"/>
        <x:v>1836</x:v>
      </x:c>
      <x:c r="F103" s="276">
        <x:v>8</x:v>
      </x:c>
      <x:c r="G103" s="44">
        <x:v>320</x:v>
      </x:c>
      <x:c r="H103" s="44">
        <x:v>1516</x:v>
      </x:c>
      <x:c r="I103" s="44">
        <x:f t="shared" si="9"/>
        <x:v>1836</x:v>
      </x:c>
      <x:c r="J103" s="108">
        <x:f t="shared" si="1"/>
        <x:v>1744.1999999999998</x:v>
      </x:c>
    </x:row>
    <x:row r="104" spans="1:10">
      <x:c r="A104" s="244">
        <x:v>46123</x:v>
      </x:c>
      <x:c r="B104" s="44">
        <x:v>2550</x:v>
      </x:c>
      <x:c r="C104" s="44">
        <x:v>202</x:v>
      </x:c>
      <x:c r="D104" s="1375">
        <x:f t="shared" si="7"/>
        <x:v>0.079215686274509797</x:v>
      </x:c>
      <x:c r="E104" s="44">
        <x:f t="shared" si="8"/>
        <x:v>2348</x:v>
      </x:c>
      <x:c r="F104" s="276">
        <x:v>9</x:v>
      </x:c>
      <x:c r="G104" s="44">
        <x:v>1130</x:v>
      </x:c>
      <x:c r="H104" s="44">
        <x:v>1218</x:v>
      </x:c>
      <x:c r="I104" s="44">
        <x:f t="shared" si="9"/>
        <x:v>2348</x:v>
      </x:c>
      <x:c r="J104" s="108">
        <x:f t="shared" si="1"/>
        <x:v>2230.5999999999999</x:v>
      </x:c>
    </x:row>
    <x:row r="105" spans="1:10">
      <x:c r="A105" s="244">
        <x:v>46124</x:v>
      </x:c>
      <x:c r="B105" s="44">
        <x:v>740</x:v>
      </x:c>
      <x:c r="C105" s="44">
        <x:v>59</x:v>
      </x:c>
      <x:c r="D105" s="1375">
        <x:f t="shared" si="7"/>
        <x:v>0.079729729729729734</x:v>
      </x:c>
      <x:c r="E105" s="44">
        <x:f t="shared" si="8"/>
        <x:v>681</x:v>
      </x:c>
      <x:c r="F105" s="276">
        <x:v>3</x:v>
      </x:c>
      <x:c r="G105" s="44">
        <x:v>406</x:v>
      </x:c>
      <x:c r="H105" s="44">
        <x:v>275</x:v>
      </x:c>
      <x:c r="I105" s="44">
        <x:f t="shared" si="9"/>
        <x:v>681</x:v>
      </x:c>
      <x:c r="J105" s="108">
        <x:f t="shared" si="1"/>
        <x:v>646.94999999999993</x:v>
      </x:c>
    </x:row>
    <x:row r="106" spans="1:10">
      <x:c r="A106" s="244">
        <x:v>46125</x:v>
      </x:c>
      <x:c r="B106" s="44">
        <x:v>1170</x:v>
      </x:c>
      <x:c r="C106" s="44">
        <x:v>96</x:v>
      </x:c>
      <x:c r="D106" s="1375">
        <x:f t="shared" si="7"/>
        <x:v>0.082051282051282051</x:v>
      </x:c>
      <x:c r="E106" s="44">
        <x:f t="shared" si="8"/>
        <x:v>1074</x:v>
      </x:c>
      <x:c r="F106" s="276">
        <x:v>4</x:v>
      </x:c>
      <x:c r="G106" s="44">
        <x:v>250</x:v>
      </x:c>
      <x:c r="H106" s="44">
        <x:v>824</x:v>
      </x:c>
      <x:c r="I106" s="44">
        <x:f t="shared" si="9"/>
        <x:v>1074</x:v>
      </x:c>
      <x:c r="J106" s="108">
        <x:f t="shared" si="1"/>
        <x:v>1020.3</x:v>
      </x:c>
    </x:row>
    <x:row r="107" spans="1:10">
      <x:c r="A107" s="244">
        <x:v>46126</x:v>
      </x:c>
      <x:c r="B107" s="44">
        <x:v>1020</x:v>
      </x:c>
      <x:c r="C107" s="44">
        <x:v>120</x:v>
      </x:c>
      <x:c r="D107" s="1375">
        <x:f t="shared" si="7"/>
        <x:v>0.11764705882352941</x:v>
      </x:c>
      <x:c r="E107" s="44">
        <x:f t="shared" si="8"/>
        <x:v>900</x:v>
      </x:c>
      <x:c r="F107" s="276">
        <x:v>3</x:v>
      </x:c>
      <x:c r="G107" s="44">
        <x:v>385</x:v>
      </x:c>
      <x:c r="H107" s="44">
        <x:v>515</x:v>
      </x:c>
      <x:c r="I107" s="44">
        <x:f t="shared" si="9"/>
        <x:v>900</x:v>
      </x:c>
      <x:c r="J107" s="108">
        <x:f t="shared" si="1"/>
        <x:v>855</x:v>
      </x:c>
    </x:row>
    <x:row r="108" spans="1:10">
      <x:c r="A108" s="244">
        <x:v>46127</x:v>
      </x:c>
      <x:c r="B108" s="44">
        <x:v>770</x:v>
      </x:c>
      <x:c r="C108" s="44">
        <x:v>20</x:v>
      </x:c>
      <x:c r="D108" s="1375">
        <x:f t="shared" si="7"/>
        <x:v>0.025974025974025977</x:v>
      </x:c>
      <x:c r="E108" s="44">
        <x:f t="shared" si="8"/>
        <x:v>750</x:v>
      </x:c>
      <x:c r="F108" s="276">
        <x:v>3</x:v>
      </x:c>
      <x:c r="G108" s="44">
        <x:v>0</x:v>
      </x:c>
      <x:c r="H108" s="44">
        <x:v>750</x:v>
      </x:c>
      <x:c r="I108" s="44">
        <x:f t="shared" si="9"/>
        <x:v>750</x:v>
      </x:c>
      <x:c r="J108" s="108">
        <x:f t="shared" si="1"/>
        <x:v>712.5</x:v>
      </x:c>
    </x:row>
    <x:row r="109" spans="1:10">
      <x:c r="A109" s="244">
        <x:v>46128</x:v>
      </x:c>
      <x:c r="B109" s="44">
        <x:v>1480</x:v>
      </x:c>
      <x:c r="C109" s="44">
        <x:v>90</x:v>
      </x:c>
      <x:c r="D109" s="1375">
        <x:f t="shared" si="7"/>
        <x:v>0.060810810810810814</x:v>
      </x:c>
      <x:c r="E109" s="44">
        <x:f t="shared" si="8"/>
        <x:v>1390</x:v>
      </x:c>
      <x:c r="F109" s="276">
        <x:v>6</x:v>
      </x:c>
      <x:c r="G109" s="44">
        <x:v>950</x:v>
      </x:c>
      <x:c r="H109" s="44">
        <x:v>440</x:v>
      </x:c>
      <x:c r="I109" s="44">
        <x:f t="shared" si="9"/>
        <x:v>1390</x:v>
      </x:c>
      <x:c r="J109" s="108">
        <x:f t="shared" si="1"/>
        <x:v>1320.5</x:v>
      </x:c>
    </x:row>
    <x:row r="110" spans="1:10">
      <x:c r="A110" s="244">
        <x:v>46129</x:v>
      </x:c>
      <x:c r="B110" s="44">
        <x:v>1390</x:v>
      </x:c>
      <x:c r="C110" s="44">
        <x:v>150</x:v>
      </x:c>
      <x:c r="D110" s="1375">
        <x:f t="shared" si="7"/>
        <x:v>0.1079136690647482</x:v>
      </x:c>
      <x:c r="E110" s="44">
        <x:f t="shared" si="8"/>
        <x:v>1240</x:v>
      </x:c>
      <x:c r="F110" s="276">
        <x:v>4</x:v>
      </x:c>
      <x:c r="G110" s="44">
        <x:v>130</x:v>
      </x:c>
      <x:c r="H110" s="44">
        <x:v>1110</x:v>
      </x:c>
      <x:c r="I110" s="44">
        <x:f t="shared" si="9"/>
        <x:v>1240</x:v>
      </x:c>
      <x:c r="J110" s="108">
        <x:f t="shared" si="1"/>
        <x:v>1178</x:v>
      </x:c>
    </x:row>
    <x:row r="111" spans="1:10">
      <x:c r="A111" s="244">
        <x:v>46130</x:v>
      </x:c>
      <x:c r="B111" s="44">
        <x:v>1935</x:v>
      </x:c>
      <x:c r="C111" s="44">
        <x:v>153</x:v>
      </x:c>
      <x:c r="D111" s="1375">
        <x:f t="shared" si="7"/>
        <x:v>0.079069767441860464</x:v>
      </x:c>
      <x:c r="E111" s="44">
        <x:f t="shared" si="8"/>
        <x:v>1782</x:v>
      </x:c>
      <x:c r="F111" s="276">
        <x:v>8</x:v>
      </x:c>
      <x:c r="G111" s="44">
        <x:v>0</x:v>
      </x:c>
      <x:c r="H111" s="44">
        <x:v>1782</x:v>
      </x:c>
      <x:c r="I111" s="44">
        <x:f t="shared" si="9"/>
        <x:v>1782</x:v>
      </x:c>
      <x:c r="J111" s="108">
        <x:f t="shared" si="1"/>
        <x:v>1692.8999999999999</x:v>
      </x:c>
    </x:row>
    <x:row r="112" spans="1:10">
      <x:c r="A112" s="244">
        <x:v>46131</x:v>
      </x:c>
      <x:c r="B112" s="44">
        <x:v>500</x:v>
      </x:c>
      <x:c r="C112" s="44">
        <x:v>10</x:v>
      </x:c>
      <x:c r="D112" s="1375">
        <x:f t="shared" si="7"/>
        <x:v>0.020000000000000001</x:v>
      </x:c>
      <x:c r="E112" s="44">
        <x:f t="shared" si="8"/>
        <x:v>490</x:v>
      </x:c>
      <x:c r="F112" s="276">
        <x:v>2</x:v>
      </x:c>
      <x:c r="G112" s="44">
        <x:v>0</x:v>
      </x:c>
      <x:c r="H112" s="44">
        <x:v>490</x:v>
      </x:c>
      <x:c r="I112" s="44">
        <x:f t="shared" si="9"/>
        <x:v>490</x:v>
      </x:c>
      <x:c r="J112" s="108">
        <x:f t="shared" si="1"/>
        <x:v>465.5</x:v>
      </x:c>
    </x:row>
    <x:row r="113" spans="1:10">
      <x:c r="A113" s="244">
        <x:v>46132</x:v>
      </x:c>
      <x:c r="B113" s="44">
        <x:v>1670</x:v>
      </x:c>
      <x:c r="C113" s="44">
        <x:v>156</x:v>
      </x:c>
      <x:c r="D113" s="1375">
        <x:f t="shared" si="7"/>
        <x:v>0.093413173652694609</x:v>
      </x:c>
      <x:c r="E113" s="44">
        <x:f t="shared" si="8"/>
        <x:v>1514</x:v>
      </x:c>
      <x:c r="F113" s="276">
        <x:v>3</x:v>
      </x:c>
      <x:c r="G113" s="44">
        <x:v>954</x:v>
      </x:c>
      <x:c r="H113" s="44">
        <x:v>560</x:v>
      </x:c>
      <x:c r="I113" s="44">
        <x:f t="shared" si="9"/>
        <x:v>1514</x:v>
      </x:c>
      <x:c r="J113" s="108">
        <x:f t="shared" si="1"/>
        <x:v>1438.3</x:v>
      </x:c>
    </x:row>
    <x:row r="114" spans="1:10">
      <x:c r="A114" s="244">
        <x:v>46133</x:v>
      </x:c>
      <x:c r="B114" s="44">
        <x:v>2050</x:v>
      </x:c>
      <x:c r="C114" s="44">
        <x:v>169</x:v>
      </x:c>
      <x:c r="D114" s="1375">
        <x:f t="shared" si="7"/>
        <x:v>0.082439024390243906</x:v>
      </x:c>
      <x:c r="E114" s="44">
        <x:f t="shared" si="8"/>
        <x:v>1881</x:v>
      </x:c>
      <x:c r="F114" s="276">
        <x:v>8</x:v>
      </x:c>
      <x:c r="G114" s="44">
        <x:v>386</x:v>
      </x:c>
      <x:c r="H114" s="44">
        <x:v>1495</x:v>
      </x:c>
      <x:c r="I114" s="44">
        <x:f t="shared" si="9"/>
        <x:v>1881</x:v>
      </x:c>
      <x:c r="J114" s="108">
        <x:f t="shared" si="1"/>
        <x:v>1786.9499999999998</x:v>
      </x:c>
    </x:row>
    <x:row r="115" spans="1:10">
      <x:c r="A115" s="244">
        <x:v>46134</x:v>
      </x:c>
      <x:c r="B115" s="44">
        <x:v>1900</x:v>
      </x:c>
      <x:c r="C115" s="44">
        <x:v>157</x:v>
      </x:c>
      <x:c r="D115" s="1375">
        <x:f t="shared" si="7"/>
        <x:v>0.082631578947368417</x:v>
      </x:c>
      <x:c r="E115" s="44">
        <x:f t="shared" si="8"/>
        <x:v>1743</x:v>
      </x:c>
      <x:c r="F115" s="276">
        <x:v>7</x:v>
      </x:c>
      <x:c r="G115" s="44">
        <x:v>0</x:v>
      </x:c>
      <x:c r="H115" s="44">
        <x:v>1743</x:v>
      </x:c>
      <x:c r="I115" s="44">
        <x:f t="shared" si="9"/>
        <x:v>1743</x:v>
      </x:c>
      <x:c r="J115" s="108">
        <x:f t="shared" si="1"/>
        <x:v>1655.8499999999999</x:v>
      </x:c>
    </x:row>
    <x:row r="116" spans="1:10">
      <x:c r="A116" s="244">
        <x:v>46135</x:v>
      </x:c>
      <x:c r="B116" s="44">
        <x:v>1500</x:v>
      </x:c>
      <x:c r="C116" s="44">
        <x:f>300-170</x:f>
        <x:v>130</x:v>
      </x:c>
      <x:c r="D116" s="1375">
        <x:f t="shared" si="7"/>
        <x:v>0.08666666666666667</x:v>
      </x:c>
      <x:c r="E116" s="44">
        <x:f>B116-C116-170</x:f>
        <x:v>1200</x:v>
      </x:c>
      <x:c r="F116" s="276">
        <x:v>5</x:v>
      </x:c>
      <x:c r="G116" s="44">
        <x:v>470</x:v>
      </x:c>
      <x:c r="H116" s="44">
        <x:v>730</x:v>
      </x:c>
      <x:c r="I116" s="44">
        <x:f t="shared" si="9"/>
        <x:v>1200</x:v>
      </x:c>
      <x:c r="J116" s="108">
        <x:f t="shared" si="1"/>
        <x:v>1140</x:v>
      </x:c>
    </x:row>
    <x:row r="117" spans="1:10">
      <x:c r="A117" s="244">
        <x:v>46136</x:v>
      </x:c>
      <x:c r="B117" s="44">
        <x:v>3030</x:v>
      </x:c>
      <x:c r="C117" s="44">
        <x:f>696-550</x:f>
        <x:v>146</x:v>
      </x:c>
      <x:c r="D117" s="1375">
        <x:f t="shared" si="7"/>
        <x:v>0.048184818481848184</x:v>
      </x:c>
      <x:c r="E117" s="44">
        <x:f>B117-C117-550</x:f>
        <x:v>2334</x:v>
      </x:c>
      <x:c r="F117" s="276">
        <x:v>12</x:v>
      </x:c>
      <x:c r="G117" s="44">
        <x:v>170</x:v>
      </x:c>
      <x:c r="H117" s="44">
        <x:v>2164</x:v>
      </x:c>
      <x:c r="I117" s="44">
        <x:f t="shared" si="9"/>
        <x:v>2334</x:v>
      </x:c>
      <x:c r="J117" s="108">
        <x:f t="shared" si="1"/>
        <x:v>2217.2999999999997</x:v>
      </x:c>
    </x:row>
    <x:row r="118" spans="1:10">
      <x:c r="A118" s="244">
        <x:v>46137</x:v>
      </x:c>
      <x:c r="B118" s="44">
        <x:v>2660</x:v>
      </x:c>
      <x:c r="C118" s="44">
        <x:v>204</x:v>
      </x:c>
      <x:c r="D118" s="1375">
        <x:f t="shared" si="7"/>
        <x:v>0.076691729323308269</x:v>
      </x:c>
      <x:c r="E118" s="44">
        <x:f t="shared" si="8"/>
        <x:v>2456</x:v>
      </x:c>
      <x:c r="F118" s="276">
        <x:v>8</x:v>
      </x:c>
      <x:c r="G118" s="44">
        <x:v>0</x:v>
      </x:c>
      <x:c r="H118" s="44">
        <x:v>2456</x:v>
      </x:c>
      <x:c r="I118" s="44">
        <x:f t="shared" si="9"/>
        <x:v>2456</x:v>
      </x:c>
      <x:c r="J118" s="108">
        <x:f t="shared" si="1"/>
        <x:v>2333.1999999999998</x:v>
      </x:c>
    </x:row>
    <x:row r="119" spans="1:10">
      <x:c r="A119" s="244">
        <x:v>46138</x:v>
      </x:c>
      <x:c r="B119" s="44">
        <x:v>2010</x:v>
      </x:c>
      <x:c r="C119" s="44">
        <x:v>166</x:v>
      </x:c>
      <x:c r="D119" s="1375">
        <x:f t="shared" si="7"/>
        <x:v>0.082587064676616917</x:v>
      </x:c>
      <x:c r="E119" s="44">
        <x:f t="shared" si="8"/>
        <x:v>1844</x:v>
      </x:c>
      <x:c r="F119" s="276">
        <x:v>9</x:v>
      </x:c>
      <x:c r="G119" s="44">
        <x:v>342</x:v>
      </x:c>
      <x:c r="H119" s="44">
        <x:v>1502</x:v>
      </x:c>
      <x:c r="I119" s="44">
        <x:f t="shared" si="9"/>
        <x:v>1844</x:v>
      </x:c>
      <x:c r="J119" s="108">
        <x:f t="shared" si="1"/>
        <x:v>1751.8</x:v>
      </x:c>
    </x:row>
    <x:row r="120" spans="1:10">
      <x:c r="A120" s="244">
        <x:v>46139</x:v>
      </x:c>
      <x:c r="B120" s="44">
        <x:v>2080</x:v>
      </x:c>
      <x:c r="C120" s="44">
        <x:v>139</x:v>
      </x:c>
      <x:c r="D120" s="1375">
        <x:f t="shared" si="7"/>
        <x:v>0.066826923076923075</x:v>
      </x:c>
      <x:c r="E120" s="44">
        <x:f t="shared" si="8"/>
        <x:v>1941</x:v>
      </x:c>
      <x:c r="F120" s="276">
        <x:v>7</x:v>
      </x:c>
      <x:c r="G120" s="44">
        <x:v>490</x:v>
      </x:c>
      <x:c r="H120" s="44">
        <x:v>1451</x:v>
      </x:c>
      <x:c r="I120" s="44">
        <x:f t="shared" si="9"/>
        <x:v>1941</x:v>
      </x:c>
      <x:c r="J120" s="108">
        <x:f t="shared" si="1"/>
        <x:v>1843.9499999999998</x:v>
      </x:c>
    </x:row>
    <x:row r="121" spans="1:10">
      <x:c r="A121" s="244">
        <x:v>46140</x:v>
      </x:c>
      <x:c r="B121" s="44">
        <x:v>2380</x:v>
      </x:c>
      <x:c r="C121" s="44">
        <x:v>227</x:v>
      </x:c>
      <x:c r="D121" s="1375">
        <x:f t="shared" si="7"/>
        <x:v>0.095378151260504196</x:v>
      </x:c>
      <x:c r="E121" s="44">
        <x:f t="shared" si="8"/>
        <x:v>2153</x:v>
      </x:c>
      <x:c r="F121" s="276">
        <x:v>7</x:v>
      </x:c>
      <x:c r="G121" s="44">
        <x:v>0</x:v>
      </x:c>
      <x:c r="H121" s="44">
        <x:v>2153</x:v>
      </x:c>
      <x:c r="I121" s="44">
        <x:f t="shared" si="9"/>
        <x:v>2153</x:v>
      </x:c>
      <x:c r="J121" s="108">
        <x:f t="shared" si="1"/>
        <x:v>2045.3499999999999</x:v>
      </x:c>
    </x:row>
    <x:row r="122" spans="1:10">
      <x:c r="A122" s="244">
        <x:v>46141</x:v>
      </x:c>
      <x:c r="B122" s="44">
        <x:v>1330</x:v>
      </x:c>
      <x:c r="C122" s="44">
        <x:v>43</x:v>
      </x:c>
      <x:c r="D122" s="1375">
        <x:f t="shared" si="7"/>
        <x:v>0.032330827067669175</x:v>
      </x:c>
      <x:c r="E122" s="44">
        <x:f t="shared" si="8"/>
        <x:v>1287</x:v>
      </x:c>
      <x:c r="F122" s="276">
        <x:v>6</x:v>
      </x:c>
      <x:c r="G122" s="44">
        <x:v>240</x:v>
      </x:c>
      <x:c r="H122" s="44">
        <x:v>1047</x:v>
      </x:c>
      <x:c r="I122" s="44">
        <x:f t="shared" si="9"/>
        <x:v>1287</x:v>
      </x:c>
      <x:c r="J122" s="108">
        <x:f t="shared" si="1"/>
        <x:v>1222.6499999999999</x:v>
      </x:c>
    </x:row>
    <x:row r="123" spans="1:10">
      <x:c r="A123" s="244">
        <x:v>46142</x:v>
      </x:c>
      <x:c r="B123" s="44">
        <x:v>290</x:v>
      </x:c>
      <x:c r="C123" s="44">
        <x:v>0</x:v>
      </x:c>
      <x:c r="D123" s="1375">
        <x:f t="shared" si="7"/>
        <x:v>0</x:v>
      </x:c>
      <x:c r="E123" s="44">
        <x:f t="shared" si="8"/>
        <x:v>290</x:v>
      </x:c>
      <x:c r="F123" s="276">
        <x:v>2</x:v>
      </x:c>
      <x:c r="G123" s="44">
        <x:v>0</x:v>
      </x:c>
      <x:c r="H123" s="44">
        <x:v>290</x:v>
      </x:c>
      <x:c r="I123" s="44">
        <x:f t="shared" si="9"/>
        <x:v>290</x:v>
      </x:c>
      <x:c r="J123" s="108">
        <x:f t="shared" si="1"/>
        <x:v>275.5</x:v>
      </x:c>
    </x:row>
    <x:row r="124" spans="9:9">
      <x:c r="I124" s="120">
        <x:f>SUM(I94:I123)</x:f>
        <x:v>43586</x:v>
      </x:c>
    </x:row>
    <x:row r="125" spans="1:10">
      <x:c r="A125" s="244">
        <x:v>46143</x:v>
      </x:c>
      <x:c r="B125" s="35">
        <x:v>3280</x:v>
      </x:c>
      <x:c r="C125" s="35">
        <x:v>262</x:v>
      </x:c>
      <x:c r="D125" s="1375">
        <x:f t="shared" ref="D125:D155" si="10">C125/B125</x:f>
        <x:v>0.079878048780487806</x:v>
      </x:c>
      <x:c r="E125" s="35">
        <x:f t="shared" ref="E125:E155" si="11">B125-C125</x:f>
        <x:v>3018</x:v>
      </x:c>
      <x:c r="F125" s="276">
        <x:v>12</x:v>
      </x:c>
      <x:c r="G125" s="35">
        <x:v>360</x:v>
      </x:c>
      <x:c r="H125" s="35">
        <x:v>2658</x:v>
      </x:c>
      <x:c r="I125" s="35">
        <x:f t="shared" ref="I125:I155" si="12">H125+G125</x:f>
        <x:v>3018</x:v>
      </x:c>
      <x:c r="J125" s="35">
        <x:f t="shared" ref="J125:J155" si="13">I125*0.95</x:f>
        <x:v>2867.0999999999999</x:v>
      </x:c>
    </x:row>
    <x:row r="126" spans="1:10">
      <x:c r="A126" s="244">
        <x:v>46144</x:v>
      </x:c>
      <x:c r="B126" s="35">
        <x:v>1365</x:v>
      </x:c>
      <x:c r="C126" s="35">
        <x:v>108</x:v>
      </x:c>
      <x:c r="D126" s="1375">
        <x:f t="shared" si="10"/>
        <x:v>0.079120879120879117</x:v>
      </x:c>
      <x:c r="E126" s="35">
        <x:f t="shared" si="11"/>
        <x:v>1257</x:v>
      </x:c>
      <x:c r="F126" s="276">
        <x:v>8</x:v>
      </x:c>
      <x:c r="G126" s="35">
        <x:v>130</x:v>
      </x:c>
      <x:c r="H126" s="35">
        <x:v>1127</x:v>
      </x:c>
      <x:c r="I126" s="35">
        <x:f t="shared" si="12"/>
        <x:v>1257</x:v>
      </x:c>
      <x:c r="J126" s="35">
        <x:f t="shared" si="13"/>
        <x:v>1194.1499999999999</x:v>
      </x:c>
    </x:row>
    <x:row r="127" spans="1:10">
      <x:c r="A127" s="244">
        <x:v>46145</x:v>
      </x:c>
      <x:c r="B127" s="35">
        <x:v>3250</x:v>
      </x:c>
      <x:c r="C127" s="35">
        <x:f>-180+345</x:f>
        <x:v>165</x:v>
      </x:c>
      <x:c r="D127" s="1375">
        <x:f t="shared" si="10"/>
        <x:v>0.050769230769230768</x:v>
      </x:c>
      <x:c r="E127" s="35">
        <x:f>B127-C127-180</x:f>
        <x:v>2905</x:v>
      </x:c>
      <x:c r="F127" s="276">
        <x:v>9</x:v>
      </x:c>
      <x:c r="G127" s="35">
        <x:v>440</x:v>
      </x:c>
      <x:c r="H127" s="35">
        <x:v>2465</x:v>
      </x:c>
      <x:c r="I127" s="35">
        <x:f t="shared" si="12"/>
        <x:v>2905</x:v>
      </x:c>
      <x:c r="J127" s="35">
        <x:f t="shared" si="13"/>
        <x:v>2759.75</x:v>
      </x:c>
    </x:row>
    <x:row r="128" spans="1:10">
      <x:c r="A128" s="244">
        <x:v>46146</x:v>
      </x:c>
      <x:c r="B128" s="35">
        <x:v>360</x:v>
      </x:c>
      <x:c r="C128" s="35">
        <x:v>18</x:v>
      </x:c>
      <x:c r="D128" s="1375">
        <x:f t="shared" si="10"/>
        <x:v>0.05</x:v>
      </x:c>
      <x:c r="E128" s="35">
        <x:f t="shared" si="11"/>
        <x:v>342</x:v>
      </x:c>
      <x:c r="F128" s="276">
        <x:v>2</x:v>
      </x:c>
      <x:c r="G128" s="35">
        <x:v>150</x:v>
      </x:c>
      <x:c r="H128" s="35">
        <x:v>192</x:v>
      </x:c>
      <x:c r="I128" s="35">
        <x:f t="shared" si="12"/>
        <x:v>342</x:v>
      </x:c>
      <x:c r="J128" s="35">
        <x:f t="shared" si="13"/>
        <x:v>324.89999999999998</x:v>
      </x:c>
    </x:row>
    <x:row r="129" spans="1:10">
      <x:c r="A129" s="244">
        <x:v>46147</x:v>
      </x:c>
      <x:c r="B129" s="35">
        <x:v>2690</x:v>
      </x:c>
      <x:c r="C129" s="35">
        <x:f>-95+380</x:f>
        <x:v>285</x:v>
      </x:c>
      <x:c r="D129" s="1375">
        <x:f t="shared" si="10"/>
        <x:v>0.10594795539033457</x:v>
      </x:c>
      <x:c r="E129" s="35">
        <x:f>B129-C129-95</x:f>
        <x:v>2310</x:v>
      </x:c>
      <x:c r="F129" s="276">
        <x:v>9</x:v>
      </x:c>
      <x:c r="G129" s="35">
        <x:v>1335</x:v>
      </x:c>
      <x:c r="H129" s="35">
        <x:v>975</x:v>
      </x:c>
      <x:c r="I129" s="35">
        <x:f t="shared" si="12"/>
        <x:v>2310</x:v>
      </x:c>
      <x:c r="J129" s="35">
        <x:f t="shared" si="13"/>
        <x:v>2194.5</x:v>
      </x:c>
    </x:row>
    <x:row r="130" spans="1:10">
      <x:c r="A130" s="244">
        <x:v>46148</x:v>
      </x:c>
      <x:c r="B130" s="35">
        <x:v>3635</x:v>
      </x:c>
      <x:c r="C130" s="35">
        <x:v>257</x:v>
      </x:c>
      <x:c r="D130" s="1375">
        <x:f t="shared" si="10"/>
        <x:v>0.070701513067400273</x:v>
      </x:c>
      <x:c r="E130" s="35">
        <x:f t="shared" si="11"/>
        <x:v>3378</x:v>
      </x:c>
      <x:c r="F130" s="276">
        <x:v>14</x:v>
      </x:c>
      <x:c r="G130" s="35">
        <x:v>446</x:v>
      </x:c>
      <x:c r="H130" s="35">
        <x:v>2932</x:v>
      </x:c>
      <x:c r="I130" s="35">
        <x:f t="shared" si="12"/>
        <x:v>3378</x:v>
      </x:c>
      <x:c r="J130" s="35">
        <x:f t="shared" si="13"/>
        <x:v>3209.0999999999999</x:v>
      </x:c>
    </x:row>
    <x:row r="131" spans="1:10">
      <x:c r="A131" s="244">
        <x:v>46149</x:v>
      </x:c>
      <x:c r="B131" s="35">
        <x:v>1650</x:v>
      </x:c>
      <x:c r="C131" s="35">
        <x:v>57</x:v>
      </x:c>
      <x:c r="D131" s="1375">
        <x:f t="shared" si="10"/>
        <x:v>0.034545454545454546</x:v>
      </x:c>
      <x:c r="E131" s="35">
        <x:f t="shared" si="11"/>
        <x:v>1593</x:v>
      </x:c>
      <x:c r="F131" s="276">
        <x:v>7</x:v>
      </x:c>
      <x:c r="G131" s="35">
        <x:v>0</x:v>
      </x:c>
      <x:c r="H131" s="35">
        <x:v>1593</x:v>
      </x:c>
      <x:c r="I131" s="35">
        <x:f t="shared" si="12"/>
        <x:v>1593</x:v>
      </x:c>
      <x:c r="J131" s="35">
        <x:f t="shared" si="13"/>
        <x:v>1513.3499999999999</x:v>
      </x:c>
    </x:row>
    <x:row r="132" spans="1:10">
      <x:c r="A132" s="244">
        <x:v>46150</x:v>
      </x:c>
      <x:c r="B132" s="35">
        <x:v>1650</x:v>
      </x:c>
      <x:c r="C132" s="35">
        <x:f>-130+194</x:f>
        <x:v>64</x:v>
      </x:c>
      <x:c r="D132" s="1375">
        <x:f t="shared" si="10"/>
        <x:v>0.038787878787878788</x:v>
      </x:c>
      <x:c r="E132" s="35">
        <x:f>B132-C132-130</x:f>
        <x:v>1456</x:v>
      </x:c>
      <x:c r="F132" s="276">
        <x:v>6</x:v>
      </x:c>
      <x:c r="G132" s="35">
        <x:v>150</x:v>
      </x:c>
      <x:c r="H132" s="35">
        <x:v>1306</x:v>
      </x:c>
      <x:c r="I132" s="35">
        <x:f t="shared" si="12"/>
        <x:v>1456</x:v>
      </x:c>
      <x:c r="J132" s="35">
        <x:f t="shared" si="13"/>
        <x:v>1383.2</x:v>
      </x:c>
    </x:row>
    <x:row r="133" spans="1:10">
      <x:c r="A133" s="244">
        <x:v>46151</x:v>
      </x:c>
      <x:c r="B133" s="35">
        <x:v>3945</x:v>
      </x:c>
      <x:c r="C133" s="35">
        <x:v>291</x:v>
      </x:c>
      <x:c r="D133" s="1375">
        <x:f t="shared" si="10"/>
        <x:v>0.073764258555133078</x:v>
      </x:c>
      <x:c r="E133" s="35">
        <x:f t="shared" si="11"/>
        <x:v>3654</x:v>
      </x:c>
      <x:c r="F133" s="276">
        <x:v>13</x:v>
      </x:c>
      <x:c r="G133" s="35">
        <x:v>0</x:v>
      </x:c>
      <x:c r="H133" s="35">
        <x:v>3654</x:v>
      </x:c>
      <x:c r="I133" s="35">
        <x:f t="shared" si="12"/>
        <x:v>3654</x:v>
      </x:c>
      <x:c r="J133" s="35">
        <x:f t="shared" si="13"/>
        <x:v>3471.2999999999997</x:v>
      </x:c>
    </x:row>
    <x:row r="134" spans="1:10">
      <x:c r="A134" s="244">
        <x:v>46152</x:v>
      </x:c>
      <x:c r="B134" s="35">
        <x:v>2390</x:v>
      </x:c>
      <x:c r="C134" s="35">
        <x:v>35</x:v>
      </x:c>
      <x:c r="D134" s="1375">
        <x:f t="shared" si="10"/>
        <x:v>0.014644351464435146</x:v>
      </x:c>
      <x:c r="E134" s="35">
        <x:f t="shared" si="11"/>
        <x:v>2355</x:v>
      </x:c>
      <x:c r="F134" s="276">
        <x:v>10</x:v>
      </x:c>
      <x:c r="G134" s="35">
        <x:v>0</x:v>
      </x:c>
      <x:c r="H134" s="35">
        <x:v>2355</x:v>
      </x:c>
      <x:c r="I134" s="35">
        <x:f t="shared" si="12"/>
        <x:v>2355</x:v>
      </x:c>
      <x:c r="J134" s="35">
        <x:f t="shared" si="13"/>
        <x:v>2237.25</x:v>
      </x:c>
    </x:row>
    <x:row r="135" spans="1:10">
      <x:c r="A135" s="244">
        <x:v>46153</x:v>
      </x:c>
      <x:c r="B135" s="35">
        <x:v>370</x:v>
      </x:c>
      <x:c r="C135" s="35">
        <x:v>0</x:v>
      </x:c>
      <x:c r="D135" s="1375">
        <x:f t="shared" si="10"/>
        <x:v>0</x:v>
      </x:c>
      <x:c r="E135" s="35">
        <x:f t="shared" si="11"/>
        <x:v>370</x:v>
      </x:c>
      <x:c r="F135" s="276">
        <x:v>1</x:v>
      </x:c>
      <x:c r="G135" s="35">
        <x:v>0</x:v>
      </x:c>
      <x:c r="H135" s="35">
        <x:v>370</x:v>
      </x:c>
      <x:c r="I135" s="35">
        <x:f t="shared" si="12"/>
        <x:v>370</x:v>
      </x:c>
      <x:c r="J135" s="35">
        <x:f t="shared" si="13"/>
        <x:v>351.5</x:v>
      </x:c>
    </x:row>
    <x:row r="136" spans="1:10">
      <x:c r="A136" s="244">
        <x:v>46154</x:v>
      </x:c>
      <x:c r="B136" s="35">
        <x:v>1840</x:v>
      </x:c>
      <x:c r="C136" s="35">
        <x:f>-120+300</x:f>
        <x:v>180</x:v>
      </x:c>
      <x:c r="D136" s="1375">
        <x:f t="shared" si="10"/>
        <x:v>0.097826086956521743</x:v>
      </x:c>
      <x:c r="E136" s="35">
        <x:f>B136-C136-120</x:f>
        <x:v>1540</x:v>
      </x:c>
      <x:c r="F136" s="276">
        <x:v>5</x:v>
      </x:c>
      <x:c r="G136" s="35">
        <x:v>150</x:v>
      </x:c>
      <x:c r="H136" s="35">
        <x:v>1390</x:v>
      </x:c>
      <x:c r="I136" s="35">
        <x:f t="shared" si="12"/>
        <x:v>1540</x:v>
      </x:c>
      <x:c r="J136" s="35">
        <x:f t="shared" si="13"/>
        <x:v>1463</x:v>
      </x:c>
    </x:row>
    <x:row r="137" spans="1:10">
      <x:c r="A137" s="244">
        <x:v>46155</x:v>
      </x:c>
      <x:c r="B137" s="35">
        <x:v>2350</x:v>
      </x:c>
      <x:c r="C137" s="35">
        <x:f>-160+310</x:f>
        <x:v>150</x:v>
      </x:c>
      <x:c r="D137" s="1375">
        <x:f t="shared" si="10"/>
        <x:v>0.063829787234042548</x:v>
      </x:c>
      <x:c r="E137" s="35">
        <x:f>B137-C137-160</x:f>
        <x:v>2040</x:v>
      </x:c>
      <x:c r="F137" s="276">
        <x:v>6</x:v>
      </x:c>
      <x:c r="G137" s="35">
        <x:v>1110</x:v>
      </x:c>
      <x:c r="H137" s="35">
        <x:v>930</x:v>
      </x:c>
      <x:c r="I137" s="35">
        <x:f t="shared" si="12"/>
        <x:v>2040</x:v>
      </x:c>
      <x:c r="J137" s="35">
        <x:f t="shared" si="13"/>
        <x:v>1938</x:v>
      </x:c>
    </x:row>
    <x:row r="138" spans="1:10">
      <x:c r="A138" s="244">
        <x:v>46156</x:v>
      </x:c>
      <x:c r="B138" s="35">
        <x:v>2940</x:v>
      </x:c>
      <x:c r="C138" s="35">
        <x:v>272</x:v>
      </x:c>
      <x:c r="D138" s="1375">
        <x:f t="shared" si="10"/>
        <x:v>0.092517006802721083</x:v>
      </x:c>
      <x:c r="E138" s="35">
        <x:f t="shared" si="11"/>
        <x:v>2668</x:v>
      </x:c>
      <x:c r="F138" s="276">
        <x:v>10</x:v>
      </x:c>
      <x:c r="G138" s="35">
        <x:v>180</x:v>
      </x:c>
      <x:c r="H138" s="35">
        <x:v>2488</x:v>
      </x:c>
      <x:c r="I138" s="35">
        <x:f t="shared" si="12"/>
        <x:v>2668</x:v>
      </x:c>
      <x:c r="J138" s="35">
        <x:f t="shared" si="13"/>
        <x:v>2534.5999999999999</x:v>
      </x:c>
    </x:row>
    <x:row r="139" spans="1:10">
      <x:c r="A139" s="244">
        <x:v>46157</x:v>
      </x:c>
      <x:c r="B139" s="35">
        <x:v>2290</x:v>
      </x:c>
      <x:c r="C139" s="35">
        <x:f>-220+351</x:f>
        <x:v>131</x:v>
      </x:c>
      <x:c r="D139" s="1375">
        <x:f t="shared" si="10"/>
        <x:v>0.057205240174672489</x:v>
      </x:c>
      <x:c r="E139" s="35">
        <x:f>B139-C139-220</x:f>
        <x:v>1939</x:v>
      </x:c>
      <x:c r="F139" s="276">
        <x:v>7</x:v>
      </x:c>
      <x:c r="G139" s="35">
        <x:v>170</x:v>
      </x:c>
      <x:c r="H139" s="35">
        <x:v>1769</x:v>
      </x:c>
      <x:c r="I139" s="35">
        <x:f t="shared" si="12"/>
        <x:v>1939</x:v>
      </x:c>
      <x:c r="J139" s="35">
        <x:f t="shared" si="13"/>
        <x:v>1842.05</x:v>
      </x:c>
    </x:row>
    <x:row r="140" spans="1:10">
      <x:c r="A140" s="244">
        <x:v>46158</x:v>
      </x:c>
      <x:c r="B140" s="35">
        <x:v>1960</x:v>
      </x:c>
      <x:c r="C140" s="35">
        <x:v>126</x:v>
      </x:c>
      <x:c r="D140" s="1375">
        <x:f t="shared" si="10"/>
        <x:v>0.064285714285714279</x:v>
      </x:c>
      <x:c r="E140" s="35">
        <x:f t="shared" si="11"/>
        <x:v>1834</x:v>
      </x:c>
      <x:c r="F140" s="276">
        <x:v>8</x:v>
      </x:c>
      <x:c r="G140" s="35">
        <x:v>135</x:v>
      </x:c>
      <x:c r="H140" s="35">
        <x:v>1699</x:v>
      </x:c>
      <x:c r="I140" s="35">
        <x:f t="shared" si="12"/>
        <x:v>1834</x:v>
      </x:c>
      <x:c r="J140" s="35">
        <x:f t="shared" si="13"/>
        <x:v>1742.3</x:v>
      </x:c>
    </x:row>
    <x:row r="141" spans="1:10">
      <x:c r="A141" s="244">
        <x:v>46159</x:v>
      </x:c>
      <x:c r="B141" s="35">
        <x:v>3260</x:v>
      </x:c>
      <x:c r="C141" s="35">
        <x:f>-160-170+482</x:f>
        <x:v>152</x:v>
      </x:c>
      <x:c r="D141" s="1375">
        <x:f t="shared" si="10"/>
        <x:v>0.046625766871165646</x:v>
      </x:c>
      <x:c r="E141" s="35">
        <x:f>B141-C141-160-170</x:f>
        <x:v>2778</x:v>
      </x:c>
      <x:c r="F141" s="276">
        <x:v>7</x:v>
      </x:c>
      <x:c r="G141" s="35">
        <x:v>720</x:v>
      </x:c>
      <x:c r="H141" s="35">
        <x:v>2058</x:v>
      </x:c>
      <x:c r="I141" s="35">
        <x:f t="shared" si="12"/>
        <x:v>2778</x:v>
      </x:c>
      <x:c r="J141" s="35">
        <x:f t="shared" si="13"/>
        <x:v>2639.0999999999999</x:v>
      </x:c>
    </x:row>
    <x:row r="142" spans="1:10">
      <x:c r="A142" s="244">
        <x:v>46160</x:v>
      </x:c>
      <x:c r="B142" s="35">
        <x:v>1690</x:v>
      </x:c>
      <x:c r="C142" s="35">
        <x:v>178</x:v>
      </x:c>
      <x:c r="D142" s="1375">
        <x:f t="shared" si="10"/>
        <x:v>0.10532544378698225</x:v>
      </x:c>
      <x:c r="E142" s="35">
        <x:f t="shared" si="11"/>
        <x:v>1512</x:v>
      </x:c>
      <x:c r="F142" s="276">
        <x:v>4</x:v>
      </x:c>
      <x:c r="G142" s="35">
        <x:v>1120</x:v>
      </x:c>
      <x:c r="H142" s="35">
        <x:v>392</x:v>
      </x:c>
      <x:c r="I142" s="35">
        <x:f t="shared" si="12"/>
        <x:v>1512</x:v>
      </x:c>
      <x:c r="J142" s="35">
        <x:f t="shared" si="13"/>
        <x:v>1436.3999999999999</x:v>
      </x:c>
    </x:row>
    <x:row r="143" spans="1:10">
      <x:c r="A143" s="244">
        <x:v>46161</x:v>
      </x:c>
      <x:c r="B143" s="35">
        <x:v>2080</x:v>
      </x:c>
      <x:c r="C143" s="35">
        <x:v>228</x:v>
      </x:c>
      <x:c r="D143" s="1375">
        <x:f t="shared" si="10"/>
        <x:v>0.10961538461538461</x:v>
      </x:c>
      <x:c r="E143" s="35">
        <x:f t="shared" si="11"/>
        <x:v>1852</x:v>
      </x:c>
      <x:c r="F143" s="276">
        <x:v>5</x:v>
      </x:c>
      <x:c r="G143" s="35">
        <x:v>850</x:v>
      </x:c>
      <x:c r="H143" s="35">
        <x:v>1002</x:v>
      </x:c>
      <x:c r="I143" s="35">
        <x:f t="shared" si="12"/>
        <x:v>1852</x:v>
      </x:c>
      <x:c r="J143" s="35">
        <x:f t="shared" si="13"/>
        <x:v>1759.3999999999999</x:v>
      </x:c>
    </x:row>
    <x:row r="144" spans="1:10">
      <x:c r="A144" s="244">
        <x:v>46162</x:v>
      </x:c>
      <x:c r="B144" s="35">
        <x:v>1300</x:v>
      </x:c>
      <x:c r="C144" s="35">
        <x:v>88</x:v>
      </x:c>
      <x:c r="D144" s="1375">
        <x:f t="shared" si="10"/>
        <x:v>0.067692307692307691</x:v>
      </x:c>
      <x:c r="E144" s="35">
        <x:f t="shared" si="11"/>
        <x:v>1212</x:v>
      </x:c>
      <x:c r="F144" s="276">
        <x:v>4</x:v>
      </x:c>
      <x:c r="G144" s="35">
        <x:v>0</x:v>
      </x:c>
      <x:c r="H144" s="35">
        <x:v>1212</x:v>
      </x:c>
      <x:c r="I144" s="35">
        <x:f t="shared" si="12"/>
        <x:v>1212</x:v>
      </x:c>
      <x:c r="J144" s="35">
        <x:f t="shared" si="13"/>
        <x:v>1151.3999999999999</x:v>
      </x:c>
    </x:row>
    <x:row r="145" spans="1:10">
      <x:c r="A145" s="244">
        <x:v>46163</x:v>
      </x:c>
      <x:c r="B145" s="35">
        <x:v>3460</x:v>
      </x:c>
      <x:c r="C145" s="35">
        <x:v>168</x:v>
      </x:c>
      <x:c r="D145" s="1375">
        <x:f t="shared" si="10"/>
        <x:v>0.048554913294797684</x:v>
      </x:c>
      <x:c r="E145" s="35">
        <x:f t="shared" si="11"/>
        <x:v>3292</x:v>
      </x:c>
      <x:c r="F145" s="276">
        <x:v>9</x:v>
      </x:c>
      <x:c r="G145" s="35">
        <x:v>1208</x:v>
      </x:c>
      <x:c r="H145" s="35">
        <x:v>2084</x:v>
      </x:c>
      <x:c r="I145" s="35">
        <x:f t="shared" si="12"/>
        <x:v>3292</x:v>
      </x:c>
      <x:c r="J145" s="35">
        <x:f t="shared" si="13"/>
        <x:v>3127.3999999999996</x:v>
      </x:c>
    </x:row>
    <x:row r="146" spans="1:10">
      <x:c r="A146" s="244">
        <x:v>46164</x:v>
      </x:c>
      <x:c r="B146" s="35">
        <x:v>4660</x:v>
      </x:c>
      <x:c r="C146" s="35">
        <x:v>360</x:v>
      </x:c>
      <x:c r="D146" s="1375">
        <x:f t="shared" si="10"/>
        <x:v>0.077253218884120178</x:v>
      </x:c>
      <x:c r="E146" s="35">
        <x:f t="shared" si="11"/>
        <x:v>4300</x:v>
      </x:c>
      <x:c r="F146" s="276">
        <x:v>16</x:v>
      </x:c>
      <x:c r="G146" s="35">
        <x:v>930</x:v>
      </x:c>
      <x:c r="H146" s="35">
        <x:v>3370</x:v>
      </x:c>
      <x:c r="I146" s="35">
        <x:f t="shared" si="12"/>
        <x:v>4300</x:v>
      </x:c>
      <x:c r="J146" s="35">
        <x:f t="shared" si="13"/>
        <x:v>4085</x:v>
      </x:c>
    </x:row>
    <x:row r="147" spans="1:10">
      <x:c r="A147" s="244">
        <x:v>46165</x:v>
      </x:c>
      <x:c r="B147" s="35">
        <x:v>6975</x:v>
      </x:c>
      <x:c r="C147" s="35">
        <x:v>356</x:v>
      </x:c>
      <x:c r="D147" s="1375">
        <x:f t="shared" si="10"/>
        <x:v>0.051039426523297494</x:v>
      </x:c>
      <x:c r="E147" s="35">
        <x:f t="shared" si="11"/>
        <x:v>6619</x:v>
      </x:c>
      <x:c r="F147" s="276">
        <x:v>21</x:v>
      </x:c>
      <x:c r="G147" s="35">
        <x:v>100</x:v>
      </x:c>
      <x:c r="H147" s="35">
        <x:v>6519</x:v>
      </x:c>
      <x:c r="I147" s="35">
        <x:f t="shared" si="12"/>
        <x:v>6619</x:v>
      </x:c>
      <x:c r="J147" s="35">
        <x:f t="shared" si="13"/>
        <x:v>6288.0499999999993</x:v>
      </x:c>
    </x:row>
    <x:row r="148" spans="1:10">
      <x:c r="A148" s="244">
        <x:v>46166</x:v>
      </x:c>
      <x:c r="B148" s="35">
        <x:v>4790</x:v>
      </x:c>
      <x:c r="C148" s="35">
        <x:f>-140+586</x:f>
        <x:v>446</x:v>
      </x:c>
      <x:c r="D148" s="1375">
        <x:f t="shared" si="10"/>
        <x:v>0.093110647181628398</x:v>
      </x:c>
      <x:c r="E148" s="35">
        <x:f>B148-C148-140</x:f>
        <x:v>4204</x:v>
      </x:c>
      <x:c r="F148" s="276">
        <x:v>17</x:v>
      </x:c>
      <x:c r="G148" s="35">
        <x:v>727</x:v>
      </x:c>
      <x:c r="H148" s="35">
        <x:v>3477</x:v>
      </x:c>
      <x:c r="I148" s="35">
        <x:f t="shared" si="12"/>
        <x:v>4204</x:v>
      </x:c>
      <x:c r="J148" s="35">
        <x:f t="shared" si="13"/>
        <x:v>3993.7999999999997</x:v>
      </x:c>
    </x:row>
    <x:row r="149" spans="1:10">
      <x:c r="A149" s="244">
        <x:v>46167</x:v>
      </x:c>
      <x:c r="B149" s="35">
        <x:v>8710</x:v>
      </x:c>
      <x:c r="C149" s="35">
        <x:f>-180+1014</x:f>
        <x:v>834</x:v>
      </x:c>
      <x:c r="D149" s="1375">
        <x:f t="shared" si="10"/>
        <x:v>0.095752009184844999</x:v>
      </x:c>
      <x:c r="E149" s="35">
        <x:f>B149-C149-180</x:f>
        <x:v>7696</x:v>
      </x:c>
      <x:c r="F149" s="276">
        <x:v>26</x:v>
      </x:c>
      <x:c r="G149" s="35">
        <x:v>545</x:v>
      </x:c>
      <x:c r="H149" s="35">
        <x:v>7151</x:v>
      </x:c>
      <x:c r="I149" s="35">
        <x:f t="shared" si="12"/>
        <x:v>7696</x:v>
      </x:c>
      <x:c r="J149" s="35">
        <x:f t="shared" si="13"/>
        <x:v>7311.1999999999998</x:v>
      </x:c>
    </x:row>
    <x:row r="150" spans="1:10">
      <x:c r="A150" s="244">
        <x:v>46168</x:v>
      </x:c>
      <x:c r="B150" s="35">
        <x:v>4955</x:v>
      </x:c>
      <x:c r="C150" s="35">
        <x:f>-160+440</x:f>
        <x:v>280</x:v>
      </x:c>
      <x:c r="D150" s="1375">
        <x:f t="shared" si="10"/>
        <x:v>0.056508577194752774</x:v>
      </x:c>
      <x:c r="E150" s="35">
        <x:f>B150-C150-160</x:f>
        <x:v>4515</x:v>
      </x:c>
      <x:c r="F150" s="276">
        <x:v>20</x:v>
      </x:c>
      <x:c r="G150" s="35">
        <x:v>695</x:v>
      </x:c>
      <x:c r="H150" s="35">
        <x:v>3820</x:v>
      </x:c>
      <x:c r="I150" s="35">
        <x:f t="shared" si="12"/>
        <x:v>4515</x:v>
      </x:c>
      <x:c r="J150" s="35">
        <x:f t="shared" si="13"/>
        <x:v>4289.25</x:v>
      </x:c>
    </x:row>
    <x:row r="151" spans="1:10">
      <x:c r="A151" s="244">
        <x:v>46169</x:v>
      </x:c>
      <x:c r="B151" s="35">
        <x:v>1010</x:v>
      </x:c>
      <x:c r="C151" s="35">
        <x:v>46</x:v>
      </x:c>
      <x:c r="D151" s="1375">
        <x:f t="shared" si="10"/>
        <x:v>0.045544554455445543</x:v>
      </x:c>
      <x:c r="E151" s="35">
        <x:f t="shared" si="11"/>
        <x:v>964</x:v>
      </x:c>
      <x:c r="F151" s="276">
        <x:v>6</x:v>
      </x:c>
      <x:c r="G151" s="35">
        <x:v>530</x:v>
      </x:c>
      <x:c r="H151" s="35">
        <x:v>434</x:v>
      </x:c>
      <x:c r="I151" s="35">
        <x:f t="shared" si="12"/>
        <x:v>964</x:v>
      </x:c>
      <x:c r="J151" s="35">
        <x:f t="shared" si="13"/>
        <x:v>915.79999999999995</x:v>
      </x:c>
    </x:row>
    <x:row r="152" spans="1:10">
      <x:c r="A152" s="244">
        <x:v>46170</x:v>
      </x:c>
      <x:c r="B152" s="35">
        <x:v>3440</x:v>
      </x:c>
      <x:c r="C152" s="35">
        <x:v>246</x:v>
      </x:c>
      <x:c r="D152" s="1375">
        <x:f t="shared" si="10"/>
        <x:v>0.071511627906976738</x:v>
      </x:c>
      <x:c r="E152" s="35">
        <x:f t="shared" si="11"/>
        <x:v>3194</x:v>
      </x:c>
      <x:c r="F152" s="276">
        <x:v>13</x:v>
      </x:c>
      <x:c r="G152" s="35">
        <x:v>170</x:v>
      </x:c>
      <x:c r="H152" s="35">
        <x:v>3024</x:v>
      </x:c>
      <x:c r="I152" s="35">
        <x:f t="shared" si="12"/>
        <x:v>3194</x:v>
      </x:c>
      <x:c r="J152" s="35">
        <x:f t="shared" si="13"/>
        <x:v>3034.2999999999997</x:v>
      </x:c>
    </x:row>
    <x:row r="153" spans="1:10">
      <x:c r="A153" s="244">
        <x:v>46171</x:v>
      </x:c>
      <x:c r="B153" s="35">
        <x:v>1780</x:v>
      </x:c>
      <x:c r="C153" s="35">
        <x:v>94</x:v>
      </x:c>
      <x:c r="D153" s="1375">
        <x:f t="shared" si="10"/>
        <x:v>0.052808988764044947</x:v>
      </x:c>
      <x:c r="E153" s="35">
        <x:f t="shared" si="11"/>
        <x:v>1686</x:v>
      </x:c>
      <x:c r="F153" s="276">
        <x:v>8</x:v>
      </x:c>
      <x:c r="G153" s="35">
        <x:v>144</x:v>
      </x:c>
      <x:c r="H153" s="35">
        <x:v>1542</x:v>
      </x:c>
      <x:c r="I153" s="35">
        <x:f t="shared" si="12"/>
        <x:v>1686</x:v>
      </x:c>
      <x:c r="J153" s="35">
        <x:f t="shared" si="13"/>
        <x:v>1601.6999999999998</x:v>
      </x:c>
    </x:row>
    <x:row r="154" spans="1:10">
      <x:c r="A154" s="244">
        <x:v>46172</x:v>
      </x:c>
      <x:c r="B154" s="35">
        <x:v>3650</x:v>
      </x:c>
      <x:c r="C154" s="35">
        <x:f>-280-190+608</x:f>
        <x:v>138</x:v>
      </x:c>
      <x:c r="D154" s="1375">
        <x:f t="shared" si="10"/>
        <x:v>0.037808219178082192</x:v>
      </x:c>
      <x:c r="E154" s="35">
        <x:f>B154-C154-280-190</x:f>
        <x:v>3042</x:v>
      </x:c>
      <x:c r="F154" s="276">
        <x:v>9</x:v>
      </x:c>
      <x:c r="G154" s="35">
        <x:v>1305</x:v>
      </x:c>
      <x:c r="H154" s="35">
        <x:v>1737</x:v>
      </x:c>
      <x:c r="I154" s="34">
        <x:f t="shared" si="12"/>
        <x:v>3042</x:v>
      </x:c>
      <x:c r="J154" s="34">
        <x:f t="shared" si="13"/>
        <x:v>2889.9000000000001</x:v>
      </x:c>
    </x:row>
    <x:row r="155" spans="1:10">
      <x:c r="A155" s="244">
        <x:v>46173</x:v>
      </x:c>
      <x:c r="B155" s="120">
        <x:v>2980</x:v>
      </x:c>
      <x:c r="C155" s="120">
        <x:v>369</x:v>
      </x:c>
      <x:c r="D155" s="1375">
        <x:f t="shared" si="10"/>
        <x:v>0.12382550335570469</x:v>
      </x:c>
      <x:c r="E155" s="35">
        <x:f t="shared" si="11"/>
        <x:v>2611</x:v>
      </x:c>
      <x:c r="F155" s="276">
        <x:v>11</x:v>
      </x:c>
      <x:c r="G155" s="120">
        <x:v>150</x:v>
      </x:c>
      <x:c r="H155" s="118">
        <x:v>2461</x:v>
      </x:c>
      <x:c r="I155" s="34">
        <x:f t="shared" si="12"/>
        <x:v>2611</x:v>
      </x:c>
      <x:c r="J155" s="34">
        <x:f t="shared" si="13"/>
        <x:v>2480.4499999999998</x:v>
      </x:c>
    </x:row>
    <x:row r="156" spans="9:9">
      <x:c r="I156" s="120">
        <x:f>SUM(I125:I155)</x:f>
        <x:v>82136</x:v>
      </x:c>
    </x:row>
    <x:row r="157" spans="1:10">
      <x:c r="A157" s="244">
        <x:v>46174</x:v>
      </x:c>
      <x:c r="B157" s="23">
        <x:v>660</x:v>
      </x:c>
      <x:c r="C157" s="23">
        <x:v>71</x:v>
      </x:c>
      <x:c r="D157" s="1375">
        <x:f t="shared" ref="D157:D205" si="14">C157/B157</x:f>
        <x:v>0.10757575757575757</x:v>
      </x:c>
      <x:c r="E157" s="23">
        <x:f t="shared" ref="E157:E205" si="15">B157-C157</x:f>
        <x:v>589</x:v>
      </x:c>
      <x:c r="F157" s="276">
        <x:v>3</x:v>
      </x:c>
      <x:c r="G157" s="23">
        <x:v>0</x:v>
      </x:c>
      <x:c r="H157" s="23">
        <x:v>589</x:v>
      </x:c>
      <x:c r="I157" s="23">
        <x:f t="shared" ref="I157:I186" si="16">H157+G157</x:f>
        <x:v>589</x:v>
      </x:c>
      <x:c r="J157" s="23">
        <x:f t="shared" ref="J157:J186" si="17">I157*0.95</x:f>
        <x:v>559.54999999999995</x:v>
      </x:c>
    </x:row>
    <x:row r="158" spans="1:10">
      <x:c r="A158" s="244">
        <x:v>46175</x:v>
      </x:c>
      <x:c r="B158" s="23">
        <x:v>1190</x:v>
      </x:c>
      <x:c r="C158" s="23">
        <x:v>81</x:v>
      </x:c>
      <x:c r="D158" s="1375">
        <x:f t="shared" si="14"/>
        <x:v>0.068067226890756297</x:v>
      </x:c>
      <x:c r="E158" s="23">
        <x:f t="shared" si="15"/>
        <x:v>1109</x:v>
      </x:c>
      <x:c r="F158" s="276">
        <x:v>6</x:v>
      </x:c>
      <x:c r="G158" s="23">
        <x:v>0</x:v>
      </x:c>
      <x:c r="H158" s="23">
        <x:v>1109</x:v>
      </x:c>
      <x:c r="I158" s="23">
        <x:f t="shared" si="16"/>
        <x:v>1109</x:v>
      </x:c>
      <x:c r="J158" s="23">
        <x:f t="shared" si="17"/>
        <x:v>1053.55</x:v>
      </x:c>
    </x:row>
    <x:row r="159" spans="1:10">
      <x:c r="A159" s="244">
        <x:v>46176</x:v>
      </x:c>
      <x:c r="B159" s="23">
        <x:v>1580</x:v>
      </x:c>
      <x:c r="C159" s="23">
        <x:v>186</x:v>
      </x:c>
      <x:c r="D159" s="1375">
        <x:f t="shared" si="14"/>
        <x:v>0.11772151898734177</x:v>
      </x:c>
      <x:c r="E159" s="23">
        <x:f t="shared" si="15"/>
        <x:v>1394</x:v>
      </x:c>
      <x:c r="F159" s="276">
        <x:v>5</x:v>
      </x:c>
      <x:c r="G159" s="23">
        <x:v>804</x:v>
      </x:c>
      <x:c r="H159" s="23">
        <x:v>590</x:v>
      </x:c>
      <x:c r="I159" s="23">
        <x:f t="shared" si="16"/>
        <x:v>1394</x:v>
      </x:c>
      <x:c r="J159" s="23">
        <x:f t="shared" si="17"/>
        <x:v>1324.3</x:v>
      </x:c>
    </x:row>
    <x:row r="160" spans="1:10">
      <x:c r="A160" s="244">
        <x:v>46177</x:v>
      </x:c>
      <x:c r="B160" s="23">
        <x:v>2080</x:v>
      </x:c>
      <x:c r="C160" s="23">
        <x:v>80</x:v>
      </x:c>
      <x:c r="D160" s="1375">
        <x:f t="shared" si="14"/>
        <x:v>0.038461538461538464</x:v>
      </x:c>
      <x:c r="E160" s="23">
        <x:f t="shared" si="15"/>
        <x:v>2000</x:v>
      </x:c>
      <x:c r="F160" s="276">
        <x:v>7</x:v>
      </x:c>
      <x:c r="G160" s="23">
        <x:v>740</x:v>
      </x:c>
      <x:c r="H160" s="23">
        <x:v>1260</x:v>
      </x:c>
      <x:c r="I160" s="23">
        <x:f t="shared" si="16"/>
        <x:v>2000</x:v>
      </x:c>
      <x:c r="J160" s="23">
        <x:f t="shared" si="17"/>
        <x:v>1900</x:v>
      </x:c>
    </x:row>
    <x:row r="161" spans="1:10">
      <x:c r="A161" s="244">
        <x:v>46178</x:v>
      </x:c>
      <x:c r="B161" s="23">
        <x:v>2960</x:v>
      </x:c>
      <x:c r="C161" s="23">
        <x:v>170</x:v>
      </x:c>
      <x:c r="D161" s="1375">
        <x:f t="shared" si="14"/>
        <x:v>0.057432432432432436</x:v>
      </x:c>
      <x:c r="E161" s="23">
        <x:f t="shared" si="15"/>
        <x:v>2790</x:v>
      </x:c>
      <x:c r="F161" s="276">
        <x:v>11</x:v>
      </x:c>
      <x:c r="G161" s="23">
        <x:v>0</x:v>
      </x:c>
      <x:c r="H161" s="23">
        <x:v>2790</x:v>
      </x:c>
      <x:c r="I161" s="23">
        <x:f t="shared" si="16"/>
        <x:v>2790</x:v>
      </x:c>
      <x:c r="J161" s="23">
        <x:f t="shared" si="17"/>
        <x:v>2650.5</x:v>
      </x:c>
    </x:row>
    <x:row r="162" spans="1:10">
      <x:c r="A162" s="244">
        <x:v>46179</x:v>
      </x:c>
      <x:c r="B162" s="23">
        <x:v>3290</x:v>
      </x:c>
      <x:c r="C162" s="23">
        <x:f>-170+340</x:f>
        <x:v>170</x:v>
      </x:c>
      <x:c r="D162" s="1375">
        <x:f t="shared" si="14"/>
        <x:v>0.051671732522796353</x:v>
      </x:c>
      <x:c r="E162" s="23">
        <x:f>B162-C162-170</x:f>
        <x:v>2950</x:v>
      </x:c>
      <x:c r="F162" s="276">
        <x:v>10</x:v>
      </x:c>
      <x:c r="G162" s="23">
        <x:v>0</x:v>
      </x:c>
      <x:c r="H162" s="23">
        <x:v>2950</x:v>
      </x:c>
      <x:c r="I162" s="23">
        <x:f t="shared" si="16"/>
        <x:v>2950</x:v>
      </x:c>
      <x:c r="J162" s="23">
        <x:f t="shared" si="17"/>
        <x:v>2802.5</x:v>
      </x:c>
    </x:row>
    <x:row r="163" spans="1:10">
      <x:c r="A163" s="244">
        <x:v>46180</x:v>
      </x:c>
      <x:c r="B163" s="23">
        <x:v>2775</x:v>
      </x:c>
      <x:c r="C163" s="23">
        <x:f>489-210</x:f>
        <x:v>279</x:v>
      </x:c>
      <x:c r="D163" s="1375">
        <x:f t="shared" si="14"/>
        <x:v>0.10054054054054054</x:v>
      </x:c>
      <x:c r="E163" s="23">
        <x:f>B163-C163-210</x:f>
        <x:v>2286</x:v>
      </x:c>
      <x:c r="F163" s="276">
        <x:v>12</x:v>
      </x:c>
      <x:c r="G163" s="23">
        <x:v>938</x:v>
      </x:c>
      <x:c r="H163" s="23">
        <x:v>1348</x:v>
      </x:c>
      <x:c r="I163" s="23">
        <x:f t="shared" si="16"/>
        <x:v>2286</x:v>
      </x:c>
      <x:c r="J163" s="23">
        <x:f t="shared" si="17"/>
        <x:v>2171.6999999999998</x:v>
      </x:c>
    </x:row>
    <x:row r="164" spans="1:10">
      <x:c r="A164" s="244">
        <x:v>46181</x:v>
      </x:c>
      <x:c r="B164" s="23">
        <x:v>1975</x:v>
      </x:c>
      <x:c r="C164" s="23">
        <x:v>103</x:v>
      </x:c>
      <x:c r="D164" s="1375">
        <x:f t="shared" si="14"/>
        <x:v>0.052151898734177214</x:v>
      </x:c>
      <x:c r="E164" s="11">
        <x:f t="shared" si="15"/>
        <x:v>1872</x:v>
      </x:c>
      <x:c r="F164" s="276">
        <x:v>8</x:v>
      </x:c>
      <x:c r="G164" s="23">
        <x:v>652</x:v>
      </x:c>
      <x:c r="H164" s="23">
        <x:v>1220</x:v>
      </x:c>
      <x:c r="I164" s="23">
        <x:f t="shared" si="16"/>
        <x:v>1872</x:v>
      </x:c>
      <x:c r="J164" s="23">
        <x:f t="shared" si="17"/>
        <x:v>1778.3999999999999</x:v>
      </x:c>
    </x:row>
    <x:row r="165" spans="1:10">
      <x:c r="A165" s="244">
        <x:v>46182</x:v>
      </x:c>
      <x:c r="B165" s="23">
        <x:v>2470</x:v>
      </x:c>
      <x:c r="C165" s="23">
        <x:v>130</x:v>
      </x:c>
      <x:c r="D165" s="1375">
        <x:f t="shared" si="14"/>
        <x:v>0.052631578947368418</x:v>
      </x:c>
      <x:c r="E165" s="23">
        <x:f t="shared" si="15"/>
        <x:v>2340</x:v>
      </x:c>
      <x:c r="F165" s="276">
        <x:v>5</x:v>
      </x:c>
      <x:c r="G165" s="12">
        <x:v>0</x:v>
      </x:c>
      <x:c r="H165" s="12">
        <x:v>2340</x:v>
      </x:c>
      <x:c r="I165" s="23">
        <x:f t="shared" si="16"/>
        <x:v>2340</x:v>
      </x:c>
      <x:c r="J165" s="23">
        <x:f t="shared" si="17"/>
        <x:v>2223</x:v>
      </x:c>
    </x:row>
    <x:row r="166" spans="1:10">
      <x:c r="A166" s="244">
        <x:v>46183</x:v>
      </x:c>
      <x:c r="B166" s="23">
        <x:v>910</x:v>
      </x:c>
      <x:c r="C166" s="23">
        <x:v>91</x:v>
      </x:c>
      <x:c r="D166" s="1375">
        <x:f t="shared" si="14"/>
        <x:v>0.10000000000000001</x:v>
      </x:c>
      <x:c r="E166" s="23">
        <x:f t="shared" si="15"/>
        <x:v>819</x:v>
      </x:c>
      <x:c r="F166" s="276">
        <x:v>2</x:v>
      </x:c>
      <x:c r="G166" s="12">
        <x:v>0</x:v>
      </x:c>
      <x:c r="H166" s="12">
        <x:v>819</x:v>
      </x:c>
      <x:c r="I166" s="23">
        <x:f t="shared" si="16"/>
        <x:v>819</x:v>
      </x:c>
      <x:c r="J166" s="23">
        <x:f t="shared" si="17"/>
        <x:v>778.04999999999995</x:v>
      </x:c>
    </x:row>
    <x:row r="167" spans="1:10">
      <x:c r="A167" s="244">
        <x:v>46184</x:v>
      </x:c>
      <x:c r="B167" s="23">
        <x:v>2070</x:v>
      </x:c>
      <x:c r="C167" s="23">
        <x:v>90</x:v>
      </x:c>
      <x:c r="D167" s="1375">
        <x:f t="shared" si="14"/>
        <x:v>0.043478260869565216</x:v>
      </x:c>
      <x:c r="E167" s="23">
        <x:f t="shared" si="15"/>
        <x:v>1980</x:v>
      </x:c>
      <x:c r="F167" s="276">
        <x:v>6</x:v>
      </x:c>
      <x:c r="G167" s="23">
        <x:v>530</x:v>
      </x:c>
      <x:c r="H167" s="23">
        <x:v>1450</x:v>
      </x:c>
      <x:c r="I167" s="23">
        <x:f t="shared" si="16"/>
        <x:v>1980</x:v>
      </x:c>
      <x:c r="J167" s="23">
        <x:f t="shared" si="17"/>
        <x:v>1881</x:v>
      </x:c>
    </x:row>
    <x:row r="168" spans="1:10">
      <x:c r="A168" s="244">
        <x:v>46185</x:v>
      </x:c>
      <x:c r="B168" s="23">
        <x:v>3540</x:v>
      </x:c>
      <x:c r="C168" s="23">
        <x:f>498-230</x:f>
        <x:v>268</x:v>
      </x:c>
      <x:c r="D168" s="1375">
        <x:f t="shared" si="14"/>
        <x:v>0.075706214689265541</x:v>
      </x:c>
      <x:c r="E168" s="23">
        <x:f>B168-C168-230</x:f>
        <x:v>3042</x:v>
      </x:c>
      <x:c r="F168" s="276">
        <x:v>10</x:v>
      </x:c>
      <x:c r="G168" s="23">
        <x:v>207</x:v>
      </x:c>
      <x:c r="H168" s="23">
        <x:v>2835</x:v>
      </x:c>
      <x:c r="I168" s="23">
        <x:f t="shared" si="16"/>
        <x:v>3042</x:v>
      </x:c>
      <x:c r="J168" s="23">
        <x:f t="shared" si="17"/>
        <x:v>2889.9000000000001</x:v>
      </x:c>
    </x:row>
    <x:row r="169" spans="1:10">
      <x:c r="A169" s="244">
        <x:v>46186</x:v>
      </x:c>
      <x:c r="B169" s="23">
        <x:v>1820</x:v>
      </x:c>
      <x:c r="C169" s="23">
        <x:v>212</x:v>
      </x:c>
      <x:c r="D169" s="1375">
        <x:f t="shared" si="14"/>
        <x:v>0.11648351648351649</x:v>
      </x:c>
      <x:c r="E169" s="11">
        <x:f t="shared" si="15"/>
        <x:v>1608</x:v>
      </x:c>
      <x:c r="F169" s="276">
        <x:v>7</x:v>
      </x:c>
      <x:c r="G169" s="23">
        <x:v>382</x:v>
      </x:c>
      <x:c r="H169" s="23">
        <x:v>1226</x:v>
      </x:c>
      <x:c r="I169" s="23">
        <x:f t="shared" si="16"/>
        <x:v>1608</x:v>
      </x:c>
      <x:c r="J169" s="23">
        <x:f t="shared" si="17"/>
        <x:v>1527.5999999999999</x:v>
      </x:c>
    </x:row>
    <x:row r="170" spans="1:10">
      <x:c r="A170" s="244">
        <x:v>46187</x:v>
      </x:c>
      <x:c r="B170" s="23">
        <x:v>2510</x:v>
      </x:c>
      <x:c r="C170" s="23">
        <x:f>-230-170+675</x:f>
        <x:v>275</x:v>
      </x:c>
      <x:c r="D170" s="1375">
        <x:f t="shared" si="14"/>
        <x:v>0.10956175298804781</x:v>
      </x:c>
      <x:c r="E170" s="11">
        <x:f>B170-C170-400</x:f>
        <x:v>1835</x:v>
      </x:c>
      <x:c r="F170" s="276">
        <x:v>9</x:v>
      </x:c>
      <x:c r="G170" s="23">
        <x:v>100</x:v>
      </x:c>
      <x:c r="H170" s="23">
        <x:v>1735</x:v>
      </x:c>
      <x:c r="I170" s="23">
        <x:f t="shared" si="16"/>
        <x:v>1835</x:v>
      </x:c>
      <x:c r="J170" s="23">
        <x:f t="shared" si="17"/>
        <x:v>1743.25</x:v>
      </x:c>
    </x:row>
    <x:row r="171" spans="1:10">
      <x:c r="A171" s="244">
        <x:v>46188</x:v>
      </x:c>
      <x:c r="B171" s="23">
        <x:v>770</x:v>
      </x:c>
      <x:c r="C171" s="23">
        <x:v>0</x:v>
      </x:c>
      <x:c r="D171" s="1375">
        <x:f t="shared" si="14"/>
        <x:v>0</x:v>
      </x:c>
      <x:c r="E171" s="23">
        <x:f t="shared" si="15"/>
        <x:v>770</x:v>
      </x:c>
      <x:c r="F171" s="276">
        <x:v>4</x:v>
      </x:c>
      <x:c r="G171" s="23">
        <x:v>0</x:v>
      </x:c>
      <x:c r="H171" s="23">
        <x:v>770</x:v>
      </x:c>
      <x:c r="I171" s="23">
        <x:f t="shared" si="16"/>
        <x:v>770</x:v>
      </x:c>
      <x:c r="J171" s="23">
        <x:f t="shared" si="17"/>
        <x:v>731.5</x:v>
      </x:c>
    </x:row>
    <x:row r="172" spans="1:10">
      <x:c r="A172" s="244">
        <x:v>46189</x:v>
      </x:c>
      <x:c r="B172" s="23">
        <x:v>1910</x:v>
      </x:c>
      <x:c r="C172" s="23">
        <x:f>-140+471</x:f>
        <x:v>331</x:v>
      </x:c>
      <x:c r="D172" s="1375">
        <x:f t="shared" si="14"/>
        <x:v>0.17329842931937173</x:v>
      </x:c>
      <x:c r="E172" s="23">
        <x:f>B172-C172-140</x:f>
        <x:v>1439</x:v>
      </x:c>
      <x:c r="F172" s="276">
        <x:v>7</x:v>
      </x:c>
      <x:c r="G172" s="23">
        <x:v>690</x:v>
      </x:c>
      <x:c r="H172" s="23">
        <x:v>749</x:v>
      </x:c>
      <x:c r="I172" s="23">
        <x:f t="shared" si="16"/>
        <x:v>1439</x:v>
      </x:c>
      <x:c r="J172" s="23">
        <x:f t="shared" si="17"/>
        <x:v>1367.05</x:v>
      </x:c>
    </x:row>
    <x:row r="173" spans="1:10">
      <x:c r="A173" s="244">
        <x:v>46190</x:v>
      </x:c>
      <x:c r="B173" s="23">
        <x:v>3385</x:v>
      </x:c>
      <x:c r="C173" s="23">
        <x:f>-1435+1618</x:f>
        <x:v>183</x:v>
      </x:c>
      <x:c r="D173" s="1375">
        <x:f t="shared" si="14"/>
        <x:v>0.054062038404726738</x:v>
      </x:c>
      <x:c r="E173" s="23">
        <x:f>B173-C173-1435</x:f>
        <x:v>1767</x:v>
      </x:c>
      <x:c r="F173" s="276">
        <x:v>4</x:v>
      </x:c>
      <x:c r="G173" s="23">
        <x:v>0</x:v>
      </x:c>
      <x:c r="H173" s="23">
        <x:v>1767</x:v>
      </x:c>
      <x:c r="I173" s="23">
        <x:f t="shared" si="16"/>
        <x:v>1767</x:v>
      </x:c>
      <x:c r="J173" s="23">
        <x:f t="shared" si="17"/>
        <x:v>1678.6499999999999</x:v>
      </x:c>
    </x:row>
    <x:row r="174" spans="1:10">
      <x:c r="A174" s="244">
        <x:v>46191</x:v>
      </x:c>
      <x:c r="B174" s="23">
        <x:v>2610</x:v>
      </x:c>
      <x:c r="C174" s="23">
        <x:f>385-220</x:f>
        <x:v>165</x:v>
      </x:c>
      <x:c r="D174" s="1375">
        <x:f t="shared" si="14"/>
        <x:v>0.063218390804597707</x:v>
      </x:c>
      <x:c r="E174" s="23">
        <x:f>B174-C174-220</x:f>
        <x:v>2225</x:v>
      </x:c>
      <x:c r="F174" s="276">
        <x:v>7</x:v>
      </x:c>
      <x:c r="G174" s="23">
        <x:v>0</x:v>
      </x:c>
      <x:c r="H174" s="23">
        <x:v>2225</x:v>
      </x:c>
      <x:c r="I174" s="23">
        <x:f t="shared" si="16"/>
        <x:v>2225</x:v>
      </x:c>
      <x:c r="J174" s="23">
        <x:f t="shared" si="17"/>
        <x:v>2113.75</x:v>
      </x:c>
    </x:row>
    <x:row r="175" spans="1:10">
      <x:c r="A175" s="244">
        <x:v>46192</x:v>
      </x:c>
      <x:c r="B175" s="23">
        <x:v>1150</x:v>
      </x:c>
      <x:c r="C175" s="23">
        <x:v>70</x:v>
      </x:c>
      <x:c r="D175" s="1375">
        <x:f t="shared" si="14"/>
        <x:v>0.060869565217391307</x:v>
      </x:c>
      <x:c r="E175" s="23">
        <x:f t="shared" si="15"/>
        <x:v>1080</x:v>
      </x:c>
      <x:c r="F175" s="276">
        <x:v>6</x:v>
      </x:c>
      <x:c r="G175" s="23">
        <x:v>170</x:v>
      </x:c>
      <x:c r="H175" s="23">
        <x:v>910</x:v>
      </x:c>
      <x:c r="I175" s="23">
        <x:f t="shared" si="16"/>
        <x:v>1080</x:v>
      </x:c>
      <x:c r="J175" s="23">
        <x:f t="shared" si="17"/>
        <x:v>1026</x:v>
      </x:c>
    </x:row>
    <x:row r="176" spans="1:10">
      <x:c r="A176" s="244">
        <x:v>46193</x:v>
      </x:c>
      <x:c r="B176" s="23">
        <x:v>3520</x:v>
      </x:c>
      <x:c r="C176" s="23">
        <x:f>418-150</x:f>
        <x:v>268</x:v>
      </x:c>
      <x:c r="D176" s="1375">
        <x:f t="shared" si="14"/>
        <x:v>0.076136363636363641</x:v>
      </x:c>
      <x:c r="E176" s="23">
        <x:f>B176-C176-150</x:f>
        <x:v>3102</x:v>
      </x:c>
      <x:c r="F176" s="276">
        <x:v>14</x:v>
      </x:c>
      <x:c r="G176" s="23">
        <x:v>1209</x:v>
      </x:c>
      <x:c r="H176" s="23">
        <x:v>1893</x:v>
      </x:c>
      <x:c r="I176" s="23">
        <x:f t="shared" si="16"/>
        <x:v>3102</x:v>
      </x:c>
      <x:c r="J176" s="23">
        <x:f t="shared" si="17"/>
        <x:v>2946.8999999999996</x:v>
      </x:c>
    </x:row>
    <x:row r="177" spans="1:10">
      <x:c r="A177" s="244">
        <x:v>46194</x:v>
      </x:c>
      <x:c r="B177" s="23">
        <x:v>2430</x:v>
      </x:c>
      <x:c r="C177" s="23">
        <x:v>98</x:v>
      </x:c>
      <x:c r="D177" s="1375">
        <x:f t="shared" si="14"/>
        <x:v>0.040329218106995884</x:v>
      </x:c>
      <x:c r="E177" s="23">
        <x:f t="shared" si="15"/>
        <x:v>2332</x:v>
      </x:c>
      <x:c r="F177" s="276">
        <x:v>11</x:v>
      </x:c>
      <x:c r="G177" s="23">
        <x:v>90</x:v>
      </x:c>
      <x:c r="H177" s="23">
        <x:v>2242</x:v>
      </x:c>
      <x:c r="I177" s="23">
        <x:f t="shared" si="16"/>
        <x:v>2332</x:v>
      </x:c>
      <x:c r="J177" s="23">
        <x:f t="shared" si="17"/>
        <x:v>2215.4000000000001</x:v>
      </x:c>
    </x:row>
    <x:row r="178" spans="1:10">
      <x:c r="A178" s="244">
        <x:v>46195</x:v>
      </x:c>
      <x:c r="B178" s="23">
        <x:v>2450</x:v>
      </x:c>
      <x:c r="C178" s="23">
        <x:f>-160+506-170</x:f>
        <x:v>176</x:v>
      </x:c>
      <x:c r="D178" s="1375">
        <x:f t="shared" si="14"/>
        <x:v>0.071836734693877552</x:v>
      </x:c>
      <x:c r="E178" s="23">
        <x:f>B178-C178-160-170</x:f>
        <x:v>1944</x:v>
      </x:c>
      <x:c r="F178" s="276">
        <x:v>9</x:v>
      </x:c>
      <x:c r="G178" s="23">
        <x:v>250</x:v>
      </x:c>
      <x:c r="H178" s="23">
        <x:v>1694</x:v>
      </x:c>
      <x:c r="I178" s="23">
        <x:f t="shared" si="16"/>
        <x:v>1944</x:v>
      </x:c>
      <x:c r="J178" s="23">
        <x:f t="shared" si="17"/>
        <x:v>1846.8</x:v>
      </x:c>
    </x:row>
    <x:row r="179" spans="1:10">
      <x:c r="A179" s="244">
        <x:v>46196</x:v>
      </x:c>
      <x:c r="B179" s="23">
        <x:v>2000</x:v>
      </x:c>
      <x:c r="C179" s="23">
        <x:v>205</x:v>
      </x:c>
      <x:c r="D179" s="1375">
        <x:f t="shared" si="14"/>
        <x:v>0.10249999999999999</x:v>
      </x:c>
      <x:c r="E179" s="23">
        <x:f t="shared" si="15"/>
        <x:v>1795</x:v>
      </x:c>
      <x:c r="F179" s="276">
        <x:v>7</x:v>
      </x:c>
      <x:c r="G179" s="23">
        <x:v>960</x:v>
      </x:c>
      <x:c r="H179" s="23">
        <x:v>835</x:v>
      </x:c>
      <x:c r="I179" s="23">
        <x:f t="shared" si="16"/>
        <x:v>1795</x:v>
      </x:c>
      <x:c r="J179" s="23">
        <x:f t="shared" si="17"/>
        <x:v>1705.25</x:v>
      </x:c>
    </x:row>
    <x:row r="180" spans="1:10">
      <x:c r="A180" s="244">
        <x:v>46197</x:v>
      </x:c>
      <x:c r="B180" s="23">
        <x:v>3150</x:v>
      </x:c>
      <x:c r="C180" s="23">
        <x:v>319</x:v>
      </x:c>
      <x:c r="D180" s="1375">
        <x:f t="shared" si="14"/>
        <x:v>0.10126984126984127</x:v>
      </x:c>
      <x:c r="E180" s="23">
        <x:f t="shared" si="15"/>
        <x:v>2831</x:v>
      </x:c>
      <x:c r="F180" s="276">
        <x:v>9</x:v>
      </x:c>
      <x:c r="G180" s="23">
        <x:v>608</x:v>
      </x:c>
      <x:c r="H180" s="23">
        <x:v>2223</x:v>
      </x:c>
      <x:c r="I180" s="23">
        <x:f t="shared" si="16"/>
        <x:v>2831</x:v>
      </x:c>
      <x:c r="J180" s="23">
        <x:f t="shared" si="17"/>
        <x:v>2689.4499999999998</x:v>
      </x:c>
    </x:row>
    <x:row r="181" spans="1:10">
      <x:c r="A181" s="244">
        <x:v>46198</x:v>
      </x:c>
      <x:c r="B181" s="23">
        <x:v>5015</x:v>
      </x:c>
      <x:c r="C181" s="23">
        <x:f>-160+525</x:f>
        <x:v>365</x:v>
      </x:c>
      <x:c r="D181" s="1375">
        <x:f t="shared" si="14"/>
        <x:v>0.07278165503489531</x:v>
      </x:c>
      <x:c r="E181" s="23">
        <x:f>B181-C181-160</x:f>
        <x:v>4490</x:v>
      </x:c>
      <x:c r="F181" s="276">
        <x:v>24</x:v>
      </x:c>
      <x:c r="G181" s="23">
        <x:v>990</x:v>
      </x:c>
      <x:c r="H181" s="23">
        <x:v>3500</x:v>
      </x:c>
      <x:c r="I181" s="23">
        <x:f t="shared" si="16"/>
        <x:v>4490</x:v>
      </x:c>
      <x:c r="J181" s="23">
        <x:f t="shared" si="17"/>
        <x:v>4265.5</x:v>
      </x:c>
    </x:row>
    <x:row r="182" spans="1:10">
      <x:c r="A182" s="244">
        <x:v>46199</x:v>
      </x:c>
      <x:c r="B182" s="23">
        <x:v>5650</x:v>
      </x:c>
      <x:c r="C182" s="23">
        <x:f>550-190</x:f>
        <x:v>360</x:v>
      </x:c>
      <x:c r="D182" s="1375">
        <x:f t="shared" si="14"/>
        <x:v>0.063716814159292035</x:v>
      </x:c>
      <x:c r="E182" s="23">
        <x:f>B182-C182-190</x:f>
        <x:v>5100</x:v>
      </x:c>
      <x:c r="F182" s="276">
        <x:v>16</x:v>
      </x:c>
      <x:c r="G182" s="23">
        <x:v>490</x:v>
      </x:c>
      <x:c r="H182" s="23">
        <x:v>4610</x:v>
      </x:c>
      <x:c r="I182" s="23">
        <x:f t="shared" si="16"/>
        <x:v>5100</x:v>
      </x:c>
      <x:c r="J182" s="23">
        <x:f t="shared" si="17"/>
        <x:v>4845</x:v>
      </x:c>
    </x:row>
    <x:row r="183" spans="1:10">
      <x:c r="A183" s="244">
        <x:v>46200</x:v>
      </x:c>
      <x:c r="B183" s="23">
        <x:v>4980</x:v>
      </x:c>
      <x:c r="C183" s="23">
        <x:v>556</x:v>
      </x:c>
      <x:c r="D183" s="1375">
        <x:f t="shared" si="14"/>
        <x:v>0.11164658634538152</x:v>
      </x:c>
      <x:c r="E183" s="23">
        <x:f t="shared" si="15"/>
        <x:v>4424</x:v>
      </x:c>
      <x:c r="F183" s="276">
        <x:v>16</x:v>
      </x:c>
      <x:c r="G183" s="23">
        <x:v>519</x:v>
      </x:c>
      <x:c r="H183" s="23">
        <x:v>3905</x:v>
      </x:c>
      <x:c r="I183" s="23">
        <x:f t="shared" si="16"/>
        <x:v>4424</x:v>
      </x:c>
      <x:c r="J183" s="23">
        <x:f t="shared" si="17"/>
        <x:v>4202.8000000000002</x:v>
      </x:c>
    </x:row>
    <x:row r="184" spans="1:10">
      <x:c r="A184" s="244">
        <x:v>46201</x:v>
      </x:c>
      <x:c r="B184" s="23">
        <x:v>4380</x:v>
      </x:c>
      <x:c r="C184" s="23">
        <x:f>405-290</x:f>
        <x:v>115</x:v>
      </x:c>
      <x:c r="D184" s="1375">
        <x:f t="shared" si="14"/>
        <x:v>0.026255707762557076</x:v>
      </x:c>
      <x:c r="E184" s="23">
        <x:f>B184-C184-290</x:f>
        <x:v>3975</x:v>
      </x:c>
      <x:c r="F184" s="276">
        <x:v>16</x:v>
      </x:c>
      <x:c r="G184" s="23">
        <x:v>0</x:v>
      </x:c>
      <x:c r="H184" s="23">
        <x:v>3975</x:v>
      </x:c>
      <x:c r="I184" s="23">
        <x:f t="shared" si="16"/>
        <x:v>3975</x:v>
      </x:c>
      <x:c r="J184" s="23">
        <x:f t="shared" si="17"/>
        <x:v>3776.25</x:v>
      </x:c>
    </x:row>
    <x:row r="185" spans="1:10">
      <x:c r="A185" s="244">
        <x:v>46202</x:v>
      </x:c>
      <x:c r="B185" s="23">
        <x:v>2285</x:v>
      </x:c>
      <x:c r="C185" s="23">
        <x:v>32</x:v>
      </x:c>
      <x:c r="D185" s="1375">
        <x:f t="shared" si="14"/>
        <x:v>0.01400437636761488</x:v>
      </x:c>
      <x:c r="E185" s="23">
        <x:f t="shared" si="15"/>
        <x:v>2253</x:v>
      </x:c>
      <x:c r="F185" s="276">
        <x:v>8</x:v>
      </x:c>
      <x:c r="G185" s="23">
        <x:v>970</x:v>
      </x:c>
      <x:c r="H185" s="23">
        <x:v>1283</x:v>
      </x:c>
      <x:c r="I185" s="23">
        <x:f t="shared" si="16"/>
        <x:v>2253</x:v>
      </x:c>
      <x:c r="J185" s="23">
        <x:f t="shared" si="17"/>
        <x:v>2140.3499999999999</x:v>
      </x:c>
    </x:row>
    <x:row r="186" spans="1:10">
      <x:c r="A186" s="244">
        <x:v>46203</x:v>
      </x:c>
      <x:c r="B186" s="23">
        <x:v>2460</x:v>
      </x:c>
      <x:c r="C186" s="23">
        <x:v>132</x:v>
      </x:c>
      <x:c r="D186" s="1375">
        <x:f t="shared" si="14"/>
        <x:v>0.053658536585365853</x:v>
      </x:c>
      <x:c r="E186" s="23">
        <x:f t="shared" si="15"/>
        <x:v>2328</x:v>
      </x:c>
      <x:c r="F186" s="276">
        <x:v>10</x:v>
      </x:c>
      <x:c r="G186" s="23">
        <x:v>605</x:v>
      </x:c>
      <x:c r="H186" s="23">
        <x:v>1723</x:v>
      </x:c>
      <x:c r="I186" s="23">
        <x:f t="shared" si="16"/>
        <x:v>2328</x:v>
      </x:c>
      <x:c r="J186" s="23">
        <x:f t="shared" si="17"/>
        <x:v>2211.5999999999999</x:v>
      </x:c>
    </x:row>
    <x:row r="187" spans="2:10">
      <x:c r="B187" s="23"/>
      <x:c r="C187" s="23"/>
      <x:c r="D187" s="1375"/>
      <x:c r="E187" s="23"/>
      <x:c r="G187" s="23"/>
      <x:c r="H187" s="23">
        <x:f>SUM(H157:H186)</x:f>
        <x:v>56565</x:v>
      </x:c>
      <x:c r="I187" s="23"/>
      <x:c r="J187" s="23"/>
    </x:row>
    <x:row r="188" spans="1:10">
      <x:c r="A188" s="244">
        <x:v>46204</x:v>
      </x:c>
      <x:c r="B188" s="7">
        <x:v>2780</x:v>
      </x:c>
      <x:c r="C188" s="7">
        <x:v>40</x:v>
      </x:c>
      <x:c r="D188" s="1375">
        <x:f t="shared" si="14"/>
        <x:v>0.014388489208633094</x:v>
      </x:c>
      <x:c r="E188" s="7">
        <x:f t="shared" si="15"/>
        <x:v>2740</x:v>
      </x:c>
      <x:c r="F188" s="276">
        <x:v>6</x:v>
      </x:c>
      <x:c r="G188" s="7">
        <x:v>160</x:v>
      </x:c>
      <x:c r="H188" s="7">
        <x:v>2580</x:v>
      </x:c>
      <x:c r="I188" s="7">
        <x:f>H188+G188</x:f>
        <x:v>2740</x:v>
      </x:c>
      <x:c r="J188" s="7">
        <x:f>I188*0.95</x:f>
        <x:v>2603</x:v>
      </x:c>
    </x:row>
    <x:row r="189" spans="1:10">
      <x:c r="A189" s="244">
        <x:v>46205</x:v>
      </x:c>
      <x:c r="B189" s="7">
        <x:v>1560</x:v>
      </x:c>
      <x:c r="C189" s="7">
        <x:v>70</x:v>
      </x:c>
      <x:c r="D189" s="1375">
        <x:f t="shared" si="14"/>
        <x:v>0.044871794871794872</x:v>
      </x:c>
      <x:c r="E189" s="7">
        <x:f t="shared" si="15"/>
        <x:v>1490</x:v>
      </x:c>
      <x:c r="F189" s="276">
        <x:v>9</x:v>
      </x:c>
      <x:c r="G189" s="7">
        <x:v>140</x:v>
      </x:c>
      <x:c r="H189" s="7">
        <x:v>1350</x:v>
      </x:c>
      <x:c r="I189" s="7">
        <x:f>H189+G189</x:f>
        <x:v>1490</x:v>
      </x:c>
      <x:c r="J189" s="7">
        <x:f>I189*0.95</x:f>
        <x:v>1415.5</x:v>
      </x:c>
    </x:row>
    <x:row r="190" spans="1:10">
      <x:c r="A190" s="244">
        <x:v>46206</x:v>
      </x:c>
      <x:c r="B190" s="7">
        <x:v>3440</x:v>
      </x:c>
      <x:c r="C190" s="7">
        <x:v>394</x:v>
      </x:c>
      <x:c r="D190" s="1375">
        <x:f t="shared" si="14"/>
        <x:v>0.11453488372093024</x:v>
      </x:c>
      <x:c r="E190" s="5">
        <x:f t="shared" si="15"/>
        <x:v>3046</x:v>
      </x:c>
      <x:c r="F190" s="276">
        <x:v>5</x:v>
      </x:c>
      <x:c r="G190" s="7">
        <x:v>2470</x:v>
      </x:c>
      <x:c r="H190" s="7">
        <x:v>576</x:v>
      </x:c>
      <x:c r="I190" s="7">
        <x:f>H190+G190</x:f>
        <x:v>3046</x:v>
      </x:c>
      <x:c r="J190" s="7">
        <x:f>I190*0.95</x:f>
        <x:v>2893.6999999999998</x:v>
      </x:c>
    </x:row>
    <x:row r="191" spans="1:10">
      <x:c r="A191" s="244">
        <x:v>46207</x:v>
      </x:c>
      <x:c r="B191" s="7">
        <x:v>4285</x:v>
      </x:c>
      <x:c r="C191" s="7">
        <x:v>179</x:v>
      </x:c>
      <x:c r="D191" s="1375">
        <x:f t="shared" si="14"/>
        <x:v>0.041773628938156358</x:v>
      </x:c>
      <x:c r="E191" s="5">
        <x:f t="shared" si="15"/>
        <x:v>4106</x:v>
      </x:c>
      <x:c r="F191" s="276">
        <x:v>17</x:v>
      </x:c>
      <x:c r="G191" s="7">
        <x:v>160</x:v>
      </x:c>
      <x:c r="H191" s="7">
        <x:v>3946</x:v>
      </x:c>
      <x:c r="I191" s="7">
        <x:f>H191+G191</x:f>
        <x:v>4106</x:v>
      </x:c>
      <x:c r="J191" s="7">
        <x:f>I191*0.95</x:f>
        <x:v>3900.6999999999998</x:v>
      </x:c>
    </x:row>
    <x:row r="192" spans="1:10">
      <x:c r="A192" s="244">
        <x:v>46208</x:v>
      </x:c>
      <x:c r="B192" s="7">
        <x:v>2650</x:v>
      </x:c>
      <x:c r="C192" s="7">
        <x:f>-170-170+445</x:f>
        <x:v>105</x:v>
      </x:c>
      <x:c r="D192" s="1375">
        <x:f t="shared" si="14"/>
        <x:v>0.039622641509433959</x:v>
      </x:c>
      <x:c r="E192" s="5">
        <x:f>B192-C192-340</x:f>
        <x:v>2205</x:v>
      </x:c>
      <x:c r="F192" s="276">
        <x:v>8</x:v>
      </x:c>
      <x:c r="G192" s="7">
        <x:v>335</x:v>
      </x:c>
      <x:c r="H192" s="7">
        <x:v>1870</x:v>
      </x:c>
      <x:c r="I192" s="7">
        <x:f>H192+G192</x:f>
        <x:v>2205</x:v>
      </x:c>
      <x:c r="J192" s="7">
        <x:f>I192*0.95</x:f>
        <x:v>2094.75</x:v>
      </x:c>
    </x:row>
    <x:row r="193" spans="1:10">
      <x:c r="A193" s="244">
        <x:v>46209</x:v>
      </x:c>
      <x:c r="B193" s="7">
        <x:v>2295</x:v>
      </x:c>
      <x:c r="C193" s="7">
        <x:f>-170+350</x:f>
        <x:v>180</x:v>
      </x:c>
      <x:c r="D193" s="1375">
        <x:f t="shared" si="14"/>
        <x:v>0.078431372549019607</x:v>
      </x:c>
      <x:c r="E193" s="5">
        <x:f>B193-C193-170</x:f>
        <x:v>1945</x:v>
      </x:c>
      <x:c r="F193" s="276">
        <x:v>8</x:v>
      </x:c>
      <x:c r="G193" s="7">
        <x:v>550</x:v>
      </x:c>
      <x:c r="H193" s="7">
        <x:v>1395</x:v>
      </x:c>
      <x:c r="I193" s="7">
        <x:f t="shared" ref="I193:I207" si="18">H193+G193</x:f>
        <x:v>1945</x:v>
      </x:c>
      <x:c r="J193" s="7">
        <x:f>I193*0.95</x:f>
        <x:v>1847.75</x:v>
      </x:c>
    </x:row>
    <x:row r="194" spans="1:10">
      <x:c r="A194" s="244">
        <x:v>46210</x:v>
      </x:c>
      <x:c r="B194" s="7">
        <x:v>2310</x:v>
      </x:c>
      <x:c r="C194" s="7">
        <x:f>-240+473</x:f>
        <x:v>233</x:v>
      </x:c>
      <x:c r="D194" s="1375">
        <x:f t="shared" si="14"/>
        <x:v>0.10086580086580087</x:v>
      </x:c>
      <x:c r="E194" s="5">
        <x:f>B194-C194-240</x:f>
        <x:v>1837</x:v>
      </x:c>
      <x:c r="F194" s="276">
        <x:v>7</x:v>
      </x:c>
      <x:c r="G194" s="7">
        <x:v>150</x:v>
      </x:c>
      <x:c r="H194" s="7">
        <x:v>1687</x:v>
      </x:c>
      <x:c r="I194" s="7">
        <x:f t="shared" si="18"/>
        <x:v>1837</x:v>
      </x:c>
      <x:c r="J194" s="7">
        <x:f t="shared" ref="J194:J207" si="19">I194*0.95</x:f>
        <x:v>1745.1499999999999</x:v>
      </x:c>
    </x:row>
    <x:row r="195" spans="1:10">
      <x:c r="A195" s="244">
        <x:v>46211</x:v>
      </x:c>
      <x:c r="B195" s="7">
        <x:v>1210</x:v>
      </x:c>
      <x:c r="C195" s="7">
        <x:v>145</x:v>
      </x:c>
      <x:c r="D195" s="1375">
        <x:f t="shared" si="14"/>
        <x:v>0.11983471074380166</x:v>
      </x:c>
      <x:c r="E195" s="5">
        <x:f t="shared" si="15"/>
        <x:v>1065</x:v>
      </x:c>
      <x:c r="F195" s="276">
        <x:v>4</x:v>
      </x:c>
      <x:c r="G195" s="7">
        <x:v>0</x:v>
      </x:c>
      <x:c r="H195" s="7">
        <x:v>1065</x:v>
      </x:c>
      <x:c r="I195" s="7">
        <x:f t="shared" si="18"/>
        <x:v>1065</x:v>
      </x:c>
      <x:c r="J195" s="7">
        <x:f t="shared" si="19"/>
        <x:v>1011.75</x:v>
      </x:c>
    </x:row>
    <x:row r="196" spans="1:10">
      <x:c r="A196" s="244">
        <x:v>46212</x:v>
      </x:c>
      <x:c r="B196" s="7">
        <x:v>1955</x:v>
      </x:c>
      <x:c r="C196" s="7">
        <x:v>111</x:v>
      </x:c>
      <x:c r="D196" s="1375">
        <x:f t="shared" si="14"/>
        <x:v>0.05677749360613811</x:v>
      </x:c>
      <x:c r="E196" s="5">
        <x:f t="shared" si="15"/>
        <x:v>1844</x:v>
      </x:c>
      <x:c r="F196" s="276">
        <x:v>9</x:v>
      </x:c>
      <x:c r="G196" s="7">
        <x:v>180</x:v>
      </x:c>
      <x:c r="H196" s="7">
        <x:v>1664</x:v>
      </x:c>
      <x:c r="I196" s="7">
        <x:f t="shared" si="18"/>
        <x:v>1844</x:v>
      </x:c>
      <x:c r="J196" s="7">
        <x:f t="shared" si="19"/>
        <x:v>1751.8</x:v>
      </x:c>
    </x:row>
    <x:row r="197" spans="1:10">
      <x:c r="A197" s="244">
        <x:v>46213</x:v>
      </x:c>
      <x:c r="B197" s="7">
        <x:v>3080</x:v>
      </x:c>
      <x:c r="C197" s="7">
        <x:v>197</x:v>
      </x:c>
      <x:c r="D197" s="1375">
        <x:f t="shared" si="14"/>
        <x:v>0.063961038961038952</x:v>
      </x:c>
      <x:c r="E197" s="5">
        <x:f t="shared" si="15"/>
        <x:v>2883</x:v>
      </x:c>
      <x:c r="F197" s="276">
        <x:v>10</x:v>
      </x:c>
      <x:c r="G197" s="7">
        <x:v>135</x:v>
      </x:c>
      <x:c r="H197" s="7">
        <x:v>2748</x:v>
      </x:c>
      <x:c r="I197" s="7">
        <x:f t="shared" si="18"/>
        <x:v>2883</x:v>
      </x:c>
      <x:c r="J197" s="7">
        <x:f t="shared" si="19"/>
        <x:v>2738.8499999999999</x:v>
      </x:c>
    </x:row>
    <x:row r="198" spans="1:10">
      <x:c r="A198" s="244">
        <x:v>46214</x:v>
      </x:c>
      <x:c r="B198" s="7">
        <x:v>4020</x:v>
      </x:c>
      <x:c r="C198" s="7">
        <x:f>-280+470</x:f>
        <x:v>190</x:v>
      </x:c>
      <x:c r="D198" s="1375">
        <x:f t="shared" si="14"/>
        <x:v>0.047263681592039801</x:v>
      </x:c>
      <x:c r="E198" s="5">
        <x:f>B198-C198-280</x:f>
        <x:v>3550</x:v>
      </x:c>
      <x:c r="F198" s="276">
        <x:v>14</x:v>
      </x:c>
      <x:c r="G198" s="7">
        <x:v>50</x:v>
      </x:c>
      <x:c r="H198" s="7">
        <x:v>3500</x:v>
      </x:c>
      <x:c r="I198" s="7">
        <x:f t="shared" si="18"/>
        <x:v>3550</x:v>
      </x:c>
      <x:c r="J198" s="7">
        <x:f t="shared" si="19"/>
        <x:v>3372.5</x:v>
      </x:c>
    </x:row>
    <x:row r="199" spans="1:10">
      <x:c r="A199" s="244">
        <x:v>46215</x:v>
      </x:c>
      <x:c r="B199" s="7">
        <x:v>2630</x:v>
      </x:c>
      <x:c r="C199" s="7">
        <x:v>276</x:v>
      </x:c>
      <x:c r="D199" s="1375">
        <x:f t="shared" si="14"/>
        <x:v>0.10494296577946768</x:v>
      </x:c>
      <x:c r="E199" s="5">
        <x:f t="shared" si="15"/>
        <x:v>2354</x:v>
      </x:c>
      <x:c r="F199" s="276">
        <x:v>11</x:v>
      </x:c>
      <x:c r="G199" s="7">
        <x:v>620</x:v>
      </x:c>
      <x:c r="H199" s="7">
        <x:v>1734</x:v>
      </x:c>
      <x:c r="I199" s="5">
        <x:f t="shared" si="18"/>
        <x:v>2354</x:v>
      </x:c>
      <x:c r="J199" s="5">
        <x:f t="shared" si="19"/>
        <x:v>2236.2999999999997</x:v>
      </x:c>
    </x:row>
    <x:row r="200" spans="1:10">
      <x:c r="A200" s="244">
        <x:v>46216</x:v>
      </x:c>
      <x:c r="B200" s="7">
        <x:v>4280</x:v>
      </x:c>
      <x:c r="C200" s="7">
        <x:v>114</x:v>
      </x:c>
      <x:c r="D200" s="1375">
        <x:f t="shared" si="14"/>
        <x:v>0.026635514018691589</x:v>
      </x:c>
      <x:c r="E200" s="5">
        <x:f t="shared" si="15"/>
        <x:v>4166</x:v>
      </x:c>
      <x:c r="F200" s="276">
        <x:v>8</x:v>
      </x:c>
      <x:c r="G200" s="7">
        <x:v>0</x:v>
      </x:c>
      <x:c r="H200" s="7">
        <x:v>4166</x:v>
      </x:c>
      <x:c r="I200" s="5">
        <x:f t="shared" si="18"/>
        <x:v>4166</x:v>
      </x:c>
      <x:c r="J200" s="5">
        <x:f t="shared" si="19"/>
        <x:v>3957.6999999999998</x:v>
      </x:c>
    </x:row>
    <x:row r="201" spans="1:10">
      <x:c r="A201" s="244">
        <x:v>46217</x:v>
      </x:c>
      <x:c r="B201" s="7">
        <x:v>3920</x:v>
      </x:c>
      <x:c r="C201" s="7">
        <x:v>414</x:v>
      </x:c>
      <x:c r="D201" s="1375">
        <x:f t="shared" si="14"/>
        <x:v>0.10561224489795919</x:v>
      </x:c>
      <x:c r="E201" s="2">
        <x:f t="shared" si="15"/>
        <x:v>3506</x:v>
      </x:c>
      <x:c r="F201" s="276">
        <x:v>10</x:v>
      </x:c>
      <x:c r="G201" s="7">
        <x:v>540</x:v>
      </x:c>
      <x:c r="H201" s="7">
        <x:v>2966</x:v>
      </x:c>
      <x:c r="I201" s="5">
        <x:f t="shared" si="18"/>
        <x:v>3506</x:v>
      </x:c>
      <x:c r="J201" s="5">
        <x:f t="shared" si="19"/>
        <x:v>3330.6999999999998</x:v>
      </x:c>
    </x:row>
    <x:row r="202" spans="1:10">
      <x:c r="A202" s="244">
        <x:v>46218</x:v>
      </x:c>
      <x:c r="B202" s="7">
        <x:v>2230</x:v>
      </x:c>
      <x:c r="C202" s="7">
        <x:v>235</x:v>
      </x:c>
      <x:c r="D202" s="1375">
        <x:f t="shared" si="14"/>
        <x:v>0.10538116591928251</x:v>
      </x:c>
      <x:c r="E202" s="2">
        <x:f t="shared" si="15"/>
        <x:v>1995</x:v>
      </x:c>
      <x:c r="F202" s="276">
        <x:v>7</x:v>
      </x:c>
      <x:c r="G202" s="7">
        <x:v>140</x:v>
      </x:c>
      <x:c r="H202" s="7">
        <x:v>1855</x:v>
      </x:c>
      <x:c r="I202" s="5">
        <x:f t="shared" si="18"/>
        <x:v>1995</x:v>
      </x:c>
      <x:c r="J202" s="5">
        <x:f t="shared" si="19"/>
        <x:v>1895.25</x:v>
      </x:c>
    </x:row>
    <x:row r="203" spans="1:10">
      <x:c r="A203" s="244">
        <x:v>46219</x:v>
      </x:c>
      <x:c r="B203" s="7">
        <x:v>4120</x:v>
      </x:c>
      <x:c r="C203" s="7">
        <x:v>487</x:v>
      </x:c>
      <x:c r="D203" s="1375">
        <x:f t="shared" si="14"/>
        <x:v>0.11820388349514563</x:v>
      </x:c>
      <x:c r="E203" s="2">
        <x:f t="shared" si="15"/>
        <x:v>3633</x:v>
      </x:c>
      <x:c r="F203" s="276">
        <x:v>10</x:v>
      </x:c>
      <x:c r="G203" s="7">
        <x:v>0</x:v>
      </x:c>
      <x:c r="H203" s="7">
        <x:v>3633</x:v>
      </x:c>
      <x:c r="I203" s="5">
        <x:f t="shared" si="18"/>
        <x:v>3633</x:v>
      </x:c>
      <x:c r="J203" s="5">
        <x:f t="shared" si="19"/>
        <x:v>3451.3499999999999</x:v>
      </x:c>
    </x:row>
    <x:row r="204" spans="1:10">
      <x:c r="A204" s="244">
        <x:v>46220</x:v>
      </x:c>
      <x:c r="B204" s="7">
        <x:v>2370</x:v>
      </x:c>
      <x:c r="C204" s="7">
        <x:v>103</x:v>
      </x:c>
      <x:c r="D204" s="1375">
        <x:f t="shared" si="14"/>
        <x:v>0.043459915611814344</x:v>
      </x:c>
      <x:c r="E204" s="2">
        <x:f t="shared" si="15"/>
        <x:v>2267</x:v>
      </x:c>
      <x:c r="F204" s="276">
        <x:v>8</x:v>
      </x:c>
      <x:c r="G204" s="7">
        <x:v>300</x:v>
      </x:c>
      <x:c r="H204" s="7">
        <x:v>1967</x:v>
      </x:c>
      <x:c r="I204" s="5">
        <x:f t="shared" si="18"/>
        <x:v>2267</x:v>
      </x:c>
      <x:c r="J204" s="5">
        <x:f t="shared" si="19"/>
        <x:v>2153.6500000000001</x:v>
      </x:c>
    </x:row>
    <x:row r="205" spans="1:10">
      <x:c r="A205" s="244">
        <x:v>46221</x:v>
      </x:c>
      <x:c r="B205" s="7">
        <x:v>1630</x:v>
      </x:c>
      <x:c r="C205" s="7">
        <x:v>132</x:v>
      </x:c>
      <x:c r="D205" s="1375">
        <x:f t="shared" si="14"/>
        <x:v>0.080981595092024544</x:v>
      </x:c>
      <x:c r="E205">
        <x:f t="shared" si="15"/>
        <x:v>1498</x:v>
      </x:c>
      <x:c r="F205" s="276">
        <x:v>7</x:v>
      </x:c>
      <x:c r="G205" s="7">
        <x:v>500</x:v>
      </x:c>
      <x:c r="H205" s="7">
        <x:v>998</x:v>
      </x:c>
      <x:c r="I205" s="5">
        <x:f t="shared" si="18"/>
        <x:v>1498</x:v>
      </x:c>
      <x:c r="J205" s="5">
        <x:f t="shared" si="19"/>
        <x:v>1423.0999999999999</x:v>
      </x:c>
    </x:row>
    <x:row r="206" spans="1:10">
      <x:c r="A206" s="244">
        <x:v>46222</x:v>
      </x:c>
      <x:c r="B206" s="7"/>
      <x:c r="C206" s="7">
        <x:f>-190</x:f>
        <x:v>-190</x:v>
      </x:c>
      <x:c r="D206" s="7"/>
      <x:c r="E206">
        <x:f>B206-C206-190</x:f>
        <x:v>0</x:v>
      </x:c>
      <x:c r="F206" s="276">
        <x:v>7</x:v>
      </x:c>
      <x:c r="G206" s="7">
        <x:v>0</x:v>
      </x:c>
      <x:c r="H206" s="7">
        <x:v>2022</x:v>
      </x:c>
      <x:c r="I206" s="1">
        <x:f t="shared" si="18"/>
        <x:v>2022</x:v>
      </x:c>
      <x:c r="J206" s="1">
        <x:f t="shared" si="19"/>
        <x:v>1920.8999999999999</x:v>
      </x:c>
    </x:row>
    <x:row r="207" spans="1:10">
      <x:c r="A207" s="244">
        <x:v>46223</x:v>
      </x:c>
      <x:c r="B207" s="7"/>
      <x:c r="C207" s="7"/>
      <x:c r="D207" s="7"/>
      <x:c r="E207" s="7"/>
      <x:c r="G207" s="7">
        <x:v>0</x:v>
      </x:c>
      <x:c r="H207" s="7">
        <x:v>674</x:v>
      </x:c>
      <x:c r="I207" s="1">
        <x:f t="shared" si="18"/>
        <x:v>674</x:v>
      </x:c>
      <x:c r="J207" s="1">
        <x:f t="shared" si="19"/>
        <x:v>640.29999999999995</x:v>
      </x:c>
    </x:row>
    <x:row r="208" spans="1:10">
      <x:c r="A208" s="244">
        <x:v>46224</x:v>
      </x:c>
      <x:c r="B208" s="7"/>
      <x:c r="C208" s="7"/>
      <x:c r="D208" s="7"/>
      <x:c r="E208" s="7"/>
      <x:c r="G208" s="7"/>
      <x:c r="H208" s="7"/>
      <x:c r="I208" s="7"/>
      <x:c r="J208" s="7"/>
    </x:row>
    <x:row r="209" spans="1:10">
      <x:c r="A209" s="244">
        <x:v>46225</x:v>
      </x:c>
      <x:c r="B209" s="7"/>
      <x:c r="C209" s="7"/>
      <x:c r="D209" s="7"/>
      <x:c r="E209" s="7"/>
      <x:c r="G209" s="7"/>
      <x:c r="H209" s="7"/>
      <x:c r="I209" s="7"/>
      <x:c r="J209" s="7"/>
    </x:row>
    <x:row r="210" spans="1:10">
      <x:c r="A210" s="244">
        <x:v>46226</x:v>
      </x:c>
      <x:c r="B210" s="7"/>
      <x:c r="C210" s="7"/>
      <x:c r="D210" s="7"/>
      <x:c r="E210" s="7"/>
      <x:c r="G210" s="7"/>
      <x:c r="H210" s="7"/>
      <x:c r="I210" s="7"/>
      <x:c r="J210" s="7"/>
    </x:row>
    <x:row r="211" spans="1:10">
      <x:c r="A211" s="244">
        <x:v>46227</x:v>
      </x:c>
      <x:c r="B211" s="7"/>
      <x:c r="C211" s="7"/>
      <x:c r="D211" s="7"/>
      <x:c r="E211" s="7"/>
      <x:c r="G211" s="7"/>
      <x:c r="H211" s="7"/>
      <x:c r="I211" s="7"/>
      <x:c r="J211" s="7"/>
    </x:row>
    <x:row r="212" spans="1:10">
      <x:c r="A212" s="244">
        <x:v>46228</x:v>
      </x:c>
      <x:c r="B212" s="7"/>
      <x:c r="C212" s="7"/>
      <x:c r="D212" s="7"/>
      <x:c r="E212" s="7"/>
      <x:c r="G212" s="7"/>
      <x:c r="H212" s="7"/>
      <x:c r="I212" s="7"/>
      <x:c r="J212" s="7"/>
    </x:row>
    <x:row r="213" spans="1:10">
      <x:c r="A213" s="244">
        <x:v>46229</x:v>
      </x:c>
      <x:c r="B213" s="7"/>
      <x:c r="C213" s="7"/>
      <x:c r="D213" s="7"/>
      <x:c r="E213" s="7"/>
      <x:c r="G213" s="7"/>
      <x:c r="H213" s="7"/>
      <x:c r="I213" s="7"/>
      <x:c r="J213" s="7"/>
    </x:row>
    <x:row r="214" spans="1:10">
      <x:c r="A214" s="244">
        <x:v>46230</x:v>
      </x:c>
      <x:c r="B214" s="7"/>
      <x:c r="C214" s="7"/>
      <x:c r="D214" s="7"/>
      <x:c r="E214" s="7"/>
      <x:c r="G214" s="7"/>
      <x:c r="H214" s="7"/>
      <x:c r="I214" s="7"/>
      <x:c r="J214" s="7"/>
    </x:row>
    <x:row r="215" spans="1:10">
      <x:c r="A215" s="244">
        <x:v>46231</x:v>
      </x:c>
      <x:c r="B215" s="7"/>
      <x:c r="C215" s="7"/>
      <x:c r="D215" s="7"/>
      <x:c r="E215" s="7"/>
      <x:c r="G215" s="7"/>
      <x:c r="H215" s="7"/>
      <x:c r="I215" s="7"/>
      <x:c r="J215" s="7"/>
    </x:row>
    <x:row r="216" spans="1:10">
      <x:c r="A216" s="244">
        <x:v>46232</x:v>
      </x:c>
      <x:c r="B216" s="7"/>
      <x:c r="C216" s="7"/>
      <x:c r="D216" s="7"/>
      <x:c r="E216" s="7"/>
      <x:c r="G216" s="7"/>
      <x:c r="H216" s="7"/>
      <x:c r="I216" s="7"/>
      <x:c r="J216" s="7"/>
    </x:row>
    <x:row r="217" spans="1:10">
      <x:c r="A217" s="244">
        <x:v>46233</x:v>
      </x:c>
      <x:c r="B217" s="7"/>
      <x:c r="C217" s="7"/>
      <x:c r="D217" s="7"/>
      <x:c r="E217" s="7"/>
      <x:c r="G217" s="7"/>
      <x:c r="H217" s="7"/>
      <x:c r="I217" s="7"/>
      <x:c r="J217" s="7"/>
    </x:row>
    <x:row r="218" spans="1:10">
      <x:c r="A218" s="244">
        <x:v>46234</x:v>
      </x:c>
      <x:c r="B218" s="7"/>
      <x:c r="C218" s="7"/>
      <x:c r="D218" s="7"/>
      <x:c r="E218" s="7"/>
      <x:c r="G218" s="7"/>
      <x:c r="H218" s="7"/>
      <x:c r="I218" s="7"/>
      <x:c r="J218" s="7"/>
    </x:row>
  </x:sheetData>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3"/>
  <x:dimension ref="A1:L2773"/>
  <x:sheetViews>
    <x:sheetView topLeftCell="A2745" zoomScaleNormal="100" zoomScaleSheetLayoutView="75" workbookViewId="0">
      <x:selection activeCell="K2773" activeCellId="0" sqref="K2773:K2773"/>
    </x:sheetView>
  </x:sheetViews>
  <x:sheetFormatPr defaultColWidth="9.00390625" defaultRowHeight="16.399999999999999"/>
  <x:cols>
    <x:col min="1" max="1" width="18.16015625" style="230" bestFit="1" customWidth="1"/>
    <x:col min="2" max="2" width="9.68359375" style="230" bestFit="1" customWidth="1"/>
    <x:col min="3" max="3" width="15.62890625" style="230" hidden="1" bestFit="1" customWidth="1"/>
    <x:col min="4" max="4" width="3.98828125" style="230" hidden="1" bestFit="1" customWidth="1"/>
    <x:col min="5" max="5" width="8.796875" style="230" hidden="1" bestFit="1" customWidth="1"/>
    <x:col min="6" max="6" width="14.43359375" style="230" hidden="1" bestFit="1" customWidth="1"/>
    <x:col min="7" max="7" width="9.00390625" style="233"/>
    <x:col min="8" max="8" width="12.14453125" style="233" bestFit="1" customWidth="1"/>
    <x:col min="10" max="10" width="5.77734375" style="230" customWidth="1"/>
    <x:col min="11" max="11" width="5.77734375" style="275" customWidth="1"/>
  </x:cols>
  <x:sheetData>
    <x:row r="1" spans="1:10">
      <x:c r="A1" s="1571">
        <x:v>0.63263888888888886</x:v>
      </x:c>
      <x:c r="B1" s="856" t="s">
        <x:v>12435</x:v>
      </x:c>
      <x:c r="C1" s="856" t="s">
        <x:v>279</x:v>
      </x:c>
      <x:c r="D1" s="856" t="s">
        <x:v>10297</x:v>
      </x:c>
      <x:c r="E1" s="856" t="s">
        <x:v>5677</x:v>
      </x:c>
      <x:c r="F1" s="857" t="s">
        <x:v>12730</x:v>
      </x:c>
      <x:c r="G1" s="233" t="s">
        <x:v>10278</x:v>
      </x:c>
      <x:c r="H1" s="233" t="s">
        <x:v>10281</x:v>
      </x:c>
      <x:c r="J1" s="230" t="s">
        <x:v>9931</x:v>
      </x:c>
    </x:row>
    <x:row r="2" spans="1:10">
      <x:c r="A2" s="1571">
        <x:v>0.62152777777777779</x:v>
      </x:c>
      <x:c r="B2" s="859" t="s">
        <x:v>11034</x:v>
      </x:c>
      <x:c r="C2" s="859" t="s">
        <x:v>8571</x:v>
      </x:c>
      <x:c r="D2" s="859" t="s">
        <x:v>10306</x:v>
      </x:c>
      <x:c r="E2" s="859" t="s">
        <x:v>7974</x:v>
      </x:c>
      <x:c r="F2" s="860" t="s">
        <x:v>1043</x:v>
      </x:c>
      <x:c r="G2" s="233" t="s">
        <x:v>9424</x:v>
      </x:c>
      <x:c r="H2" s="233" t="s">
        <x:v>12612</x:v>
      </x:c>
      <x:c r="J2" s="230">
        <x:v>150</x:v>
      </x:c>
    </x:row>
    <x:row r="3" spans="1:10">
      <x:c r="A3" s="861" t="s">
        <x:v>3085</x:v>
      </x:c>
      <x:c r="B3" s="862" t="s">
        <x:v>9983</x:v>
      </x:c>
      <x:c r="C3" s="862" t="s">
        <x:v>8571</x:v>
      </x:c>
      <x:c r="D3" s="862" t="s">
        <x:v>10334</x:v>
      </x:c>
      <x:c r="E3" s="862" t="s">
        <x:v>6669</x:v>
      </x:c>
      <x:c r="F3" s="863" t="s">
        <x:v>6967</x:v>
      </x:c>
      <x:c r="G3" s="233" t="s">
        <x:v>4732</x:v>
      </x:c>
      <x:c r="J3" s="230">
        <x:v>130</x:v>
      </x:c>
    </x:row>
    <x:row r="4" spans="1:10">
      <x:c r="A4" s="858" t="s">
        <x:v>3564</x:v>
      </x:c>
      <x:c r="B4" s="859" t="s">
        <x:v>3837</x:v>
      </x:c>
      <x:c r="C4" s="859" t="s">
        <x:v>7299</x:v>
      </x:c>
      <x:c r="D4" s="859" t="s">
        <x:v>10333</x:v>
      </x:c>
      <x:c r="E4" s="859" t="s">
        <x:v>6669</x:v>
      </x:c>
      <x:c r="F4" s="860" t="s">
        <x:v>12374</x:v>
      </x:c>
      <x:c r="G4" s="233" t="s">
        <x:v>6502</x:v>
      </x:c>
      <x:c r="H4" s="233" t="s">
        <x:v>2453</x:v>
      </x:c>
      <x:c r="J4" s="230">
        <x:v>225</x:v>
      </x:c>
    </x:row>
    <x:row r="5" spans="1:10">
      <x:c r="A5" s="861" t="s">
        <x:v>3653</x:v>
      </x:c>
      <x:c r="B5" s="862" t="s">
        <x:v>9902</x:v>
      </x:c>
      <x:c r="C5" s="864" t="s">
        <x:v>7299</x:v>
      </x:c>
      <x:c r="D5" s="862" t="s">
        <x:v>10333</x:v>
      </x:c>
      <x:c r="E5" s="862" t="s">
        <x:v>6669</x:v>
      </x:c>
      <x:c r="F5" s="863" t="s">
        <x:v>12374</x:v>
      </x:c>
      <x:c r="G5" s="233" t="s">
        <x:v>3856</x:v>
      </x:c>
      <x:c r="H5" s="233" t="s">
        <x:v>12210</x:v>
      </x:c>
      <x:c r="J5" s="230">
        <x:v>320</x:v>
      </x:c>
    </x:row>
    <x:row r="6" spans="1:10">
      <x:c r="A6" s="858" t="s">
        <x:v>3607</x:v>
      </x:c>
      <x:c r="B6" s="865">
        <x:v>611763</x:v>
      </x:c>
      <x:c r="C6" s="866" t="s">
        <x:v>8571</x:v>
      </x:c>
      <x:c r="D6" s="859" t="s">
        <x:v>10333</x:v>
      </x:c>
      <x:c r="E6" s="859" t="s">
        <x:v>3882</x:v>
      </x:c>
      <x:c r="F6" s="860" t="s">
        <x:v>5222</x:v>
      </x:c>
      <x:c r="G6" s="233" t="s">
        <x:v>3439</x:v>
      </x:c>
      <x:c r="H6" s="233" t="s">
        <x:v>11441</x:v>
      </x:c>
      <x:c r="J6" s="230">
        <x:v>330</x:v>
      </x:c>
    </x:row>
    <x:row r="7" spans="1:10">
      <x:c r="A7" s="861" t="s">
        <x:v>3454</x:v>
      </x:c>
      <x:c r="B7" s="867">
        <x:v>611765</x:v>
      </x:c>
      <x:c r="C7" s="864" t="s">
        <x:v>8571</x:v>
      </x:c>
      <x:c r="D7" s="862" t="s">
        <x:v>10333</x:v>
      </x:c>
      <x:c r="E7" s="862" t="s">
        <x:v>3882</x:v>
      </x:c>
      <x:c r="F7" s="863" t="s">
        <x:v>4931</x:v>
      </x:c>
      <x:c r="G7" s="233" t="s">
        <x:v>3938</x:v>
      </x:c>
      <x:c r="H7" s="233" t="s">
        <x:v>2462</x:v>
      </x:c>
      <x:c r="J7" s="230">
        <x:v>490</x:v>
      </x:c>
    </x:row>
    <x:row r="8" spans="1:10">
      <x:c r="A8" s="858" t="s">
        <x:v>3664</x:v>
      </x:c>
      <x:c r="B8" s="865">
        <x:v>611766</x:v>
      </x:c>
      <x:c r="C8" s="859" t="s">
        <x:v>7299</x:v>
      </x:c>
      <x:c r="D8" s="859" t="s">
        <x:v>10306</x:v>
      </x:c>
      <x:c r="E8" s="859" t="s">
        <x:v>3882</x:v>
      </x:c>
      <x:c r="F8" s="860" t="s">
        <x:v>5224</x:v>
      </x:c>
      <x:c r="G8" s="868" t="s">
        <x:v>4040</x:v>
      </x:c>
      <x:c r="H8" s="868" t="s">
        <x:v>2172</x:v>
      </x:c>
      <x:c r="J8" s="869">
        <x:v>190</x:v>
      </x:c>
    </x:row>
    <x:row r="9" spans="1:10">
      <x:c r="A9" s="861" t="s">
        <x:v>3067</x:v>
      </x:c>
      <x:c r="B9" s="867">
        <x:v>611768</x:v>
      </x:c>
      <x:c r="C9" s="862" t="s">
        <x:v>8571</x:v>
      </x:c>
      <x:c r="D9" s="862" t="s">
        <x:v>10333</x:v>
      </x:c>
      <x:c r="E9" s="862" t="s">
        <x:v>3882</x:v>
      </x:c>
      <x:c r="F9" s="863" t="s">
        <x:v>2415</x:v>
      </x:c>
      <x:c r="G9" s="233" t="s">
        <x:v>3345</x:v>
      </x:c>
      <x:c r="H9" s="233" t="s">
        <x:v>12428</x:v>
      </x:c>
      <x:c r="J9" s="230">
        <x:v>150</x:v>
      </x:c>
    </x:row>
    <x:row r="10" spans="1:10">
      <x:c r="A10" s="858" t="s">
        <x:v>1684</x:v>
      </x:c>
      <x:c r="B10" s="859" t="s">
        <x:v>9621</x:v>
      </x:c>
      <x:c r="C10" s="859" t="s">
        <x:v>8571</x:v>
      </x:c>
      <x:c r="D10" s="859" t="s">
        <x:v>10333</x:v>
      </x:c>
      <x:c r="E10" s="859" t="s">
        <x:v>139</x:v>
      </x:c>
      <x:c r="F10" s="860" t="s">
        <x:v>12374</x:v>
      </x:c>
      <x:c r="G10" s="233" t="s">
        <x:v>9748</x:v>
      </x:c>
      <x:c r="H10" s="233" t="s">
        <x:v>12405</x:v>
      </x:c>
      <x:c r="J10" s="230">
        <x:v>100</x:v>
      </x:c>
    </x:row>
    <x:row r="11" spans="1:10">
      <x:c r="A11" s="861" t="s">
        <x:v>4671</x:v>
      </x:c>
      <x:c r="B11" s="867">
        <x:v>611772</x:v>
      </x:c>
      <x:c r="C11" s="864" t="s">
        <x:v>8571</x:v>
      </x:c>
      <x:c r="D11" s="862" t="s">
        <x:v>10306</x:v>
      </x:c>
      <x:c r="E11" s="862" t="s">
        <x:v>139</x:v>
      </x:c>
      <x:c r="F11" s="863" t="s">
        <x:v>12374</x:v>
      </x:c>
      <x:c r="G11" s="233" t="s">
        <x:v>9853</x:v>
      </x:c>
      <x:c r="H11" s="233" t="s">
        <x:v>12570</x:v>
      </x:c>
      <x:c r="J11" s="230">
        <x:v>350</x:v>
      </x:c>
    </x:row>
    <x:row r="12" spans="1:10">
      <x:c r="A12" s="858" t="s">
        <x:v>1667</x:v>
      </x:c>
      <x:c r="B12" s="859" t="s">
        <x:v>3826</x:v>
      </x:c>
      <x:c r="C12" s="866" t="s">
        <x:v>8571</x:v>
      </x:c>
      <x:c r="D12" s="859" t="s">
        <x:v>10306</x:v>
      </x:c>
      <x:c r="E12" s="859" t="s">
        <x:v>6669</x:v>
      </x:c>
      <x:c r="F12" s="860" t="s">
        <x:v>2485</x:v>
      </x:c>
      <x:c r="G12" s="233" t="s">
        <x:v>4080</x:v>
      </x:c>
      <x:c r="H12" s="233" t="s">
        <x:v>12495</x:v>
      </x:c>
      <x:c r="J12" s="230">
        <x:v>480</x:v>
      </x:c>
    </x:row>
    <x:row r="13" spans="1:10">
      <x:c r="A13" s="870" t="s">
        <x:v>3557</x:v>
      </x:c>
      <x:c r="B13" s="871" t="s">
        <x:v>3808</x:v>
      </x:c>
      <x:c r="C13" s="871" t="s">
        <x:v>7299</x:v>
      </x:c>
      <x:c r="D13" s="871" t="s">
        <x:v>10333</x:v>
      </x:c>
      <x:c r="E13" s="871" t="s">
        <x:v>6669</x:v>
      </x:c>
      <x:c r="F13" s="872" t="s">
        <x:v>12374</x:v>
      </x:c>
      <x:c r="G13" s="233" t="s">
        <x:v>3934</x:v>
      </x:c>
      <x:c r="H13" s="233" t="s">
        <x:v>12752</x:v>
      </x:c>
      <x:c r="J13" s="230">
        <x:v>240</x:v>
      </x:c>
    </x:row>
    <x:row r="14" spans="1:10">
      <x:c r="A14" s="873" t="s">
        <x:v>3269</x:v>
      </x:c>
      <x:c r="B14" s="874" t="s">
        <x:v>4159</x:v>
      </x:c>
      <x:c r="C14" s="874" t="s">
        <x:v>8571</x:v>
      </x:c>
      <x:c r="D14" s="874" t="s">
        <x:v>10333</x:v>
      </x:c>
      <x:c r="E14" s="874" t="s">
        <x:v>139</x:v>
      </x:c>
      <x:c r="F14" s="875" t="s">
        <x:v>3102</x:v>
      </x:c>
      <x:c r="G14" s="233" t="s">
        <x:v>9923</x:v>
      </x:c>
      <x:c r="H14" s="233" t="s">
        <x:v>11366</x:v>
      </x:c>
      <x:c r="J14" s="230">
        <x:v>270</x:v>
      </x:c>
    </x:row>
    <x:row r="15" spans="1:10">
      <x:c r="A15" s="858" t="s">
        <x:v>704</x:v>
      </x:c>
      <x:c r="B15" s="859" t="s">
        <x:v>4204</x:v>
      </x:c>
      <x:c r="C15" s="859" t="s">
        <x:v>8571</x:v>
      </x:c>
      <x:c r="D15" s="859" t="s">
        <x:v>10334</x:v>
      </x:c>
      <x:c r="E15" s="859" t="s">
        <x:v>3882</x:v>
      </x:c>
      <x:c r="F15" s="860" t="s">
        <x:v>22</x:v>
      </x:c>
      <x:c r="G15" s="233" t="s">
        <x:v>9795</x:v>
      </x:c>
      <x:c r="H15" s="233" t="s">
        <x:v>11339</x:v>
      </x:c>
      <x:c r="J15" s="230">
        <x:v>160</x:v>
      </x:c>
    </x:row>
    <x:row r="16" spans="1:10">
      <x:c r="A16" s="861" t="s">
        <x:v>3110</x:v>
      </x:c>
      <x:c r="B16" s="862" t="s">
        <x:v>9914</x:v>
      </x:c>
      <x:c r="C16" s="862" t="s">
        <x:v>8571</x:v>
      </x:c>
      <x:c r="D16" s="862" t="s">
        <x:v>10334</x:v>
      </x:c>
      <x:c r="E16" s="862" t="s">
        <x:v>3882</x:v>
      </x:c>
      <x:c r="F16" s="863" t="s">
        <x:v>3630</x:v>
      </x:c>
      <x:c r="G16" s="233" t="s">
        <x:v>9989</x:v>
      </x:c>
      <x:c r="H16" s="233" t="s">
        <x:v>276</x:v>
      </x:c>
      <x:c r="J16" s="230">
        <x:v>170</x:v>
      </x:c>
    </x:row>
    <x:row r="17" spans="1:10">
      <x:c r="A17" s="858" t="s">
        <x:v>1722</x:v>
      </x:c>
      <x:c r="B17" s="859" t="s">
        <x:v>4074</x:v>
      </x:c>
      <x:c r="C17" s="866" t="s">
        <x:v>8571</x:v>
      </x:c>
      <x:c r="D17" s="859" t="s">
        <x:v>10334</x:v>
      </x:c>
      <x:c r="E17" s="859" t="s">
        <x:v>3882</x:v>
      </x:c>
      <x:c r="F17" s="860" t="s">
        <x:v>10728</x:v>
      </x:c>
      <x:c r="G17" s="233" t="s">
        <x:v>6458</x:v>
      </x:c>
      <x:c r="H17" s="233" t="s">
        <x:v>276</x:v>
      </x:c>
      <x:c r="J17" s="230">
        <x:v>480</x:v>
      </x:c>
    </x:row>
    <x:row r="18" spans="1:10">
      <x:c r="A18" s="861" t="s">
        <x:v>3614</x:v>
      </x:c>
      <x:c r="B18" s="862" t="s">
        <x:v>9486</x:v>
      </x:c>
      <x:c r="C18" s="862" t="s">
        <x:v>8571</x:v>
      </x:c>
      <x:c r="D18" s="862" t="s">
        <x:v>10333</x:v>
      </x:c>
      <x:c r="E18" s="862" t="s">
        <x:v>3882</x:v>
      </x:c>
      <x:c r="F18" s="863" t="s">
        <x:v>12374</x:v>
      </x:c>
      <x:c r="G18" s="233" t="s">
        <x:v>9991</x:v>
      </x:c>
      <x:c r="H18" s="233" t="s">
        <x:v>11221</x:v>
      </x:c>
      <x:c r="J18" s="230">
        <x:v>140</x:v>
      </x:c>
    </x:row>
    <x:row r="19" spans="1:10">
      <x:c r="A19" s="858" t="s">
        <x:v>3088</x:v>
      </x:c>
      <x:c r="B19" s="859" t="s">
        <x:v>9374</x:v>
      </x:c>
      <x:c r="C19" s="859" t="s">
        <x:v>7299</x:v>
      </x:c>
      <x:c r="D19" s="859" t="s">
        <x:v>10334</x:v>
      </x:c>
      <x:c r="E19" s="859" t="s">
        <x:v>6669</x:v>
      </x:c>
      <x:c r="F19" s="860" t="s">
        <x:v>12374</x:v>
      </x:c>
      <x:c r="G19" s="233" t="s">
        <x:v>3800</x:v>
      </x:c>
      <x:c r="H19" s="233" t="s">
        <x:v>8103</x:v>
      </x:c>
      <x:c r="J19" s="230">
        <x:v>170</x:v>
      </x:c>
    </x:row>
    <x:row r="20" spans="1:10">
      <x:c r="A20" s="861" t="s">
        <x:v>3051</x:v>
      </x:c>
      <x:c r="B20" s="862" t="s">
        <x:v>9981</x:v>
      </x:c>
      <x:c r="C20" s="862" t="s">
        <x:v>8571</x:v>
      </x:c>
      <x:c r="D20" s="862" t="s">
        <x:v>10306</x:v>
      </x:c>
      <x:c r="E20" s="862" t="s">
        <x:v>139</x:v>
      </x:c>
      <x:c r="F20" s="863" t="s">
        <x:v>12374</x:v>
      </x:c>
      <x:c r="G20" s="233" t="s">
        <x:v>4162</x:v>
      </x:c>
      <x:c r="H20" s="233" t="s">
        <x:v>5794</x:v>
      </x:c>
      <x:c r="J20" s="230">
        <x:v>100</x:v>
      </x:c>
    </x:row>
    <x:row r="21" spans="1:10">
      <x:c r="A21" s="858" t="s">
        <x:v>3048</x:v>
      </x:c>
      <x:c r="B21" s="859" t="s">
        <x:v>3847</x:v>
      </x:c>
      <x:c r="C21" s="859" t="s">
        <x:v>7299</x:v>
      </x:c>
      <x:c r="D21" s="859" t="s">
        <x:v>10334</x:v>
      </x:c>
      <x:c r="E21" s="859" t="s">
        <x:v>6669</x:v>
      </x:c>
      <x:c r="F21" s="860" t="s">
        <x:v>12374</x:v>
      </x:c>
      <x:c r="G21" s="233" t="s">
        <x:v>4141</x:v>
      </x:c>
      <x:c r="H21" s="233" t="s">
        <x:v>12416</x:v>
      </x:c>
      <x:c r="J21" s="230">
        <x:v>170</x:v>
      </x:c>
    </x:row>
    <x:row r="22" spans="1:10">
      <x:c r="A22" s="861" t="s">
        <x:v>3486</x:v>
      </x:c>
      <x:c r="B22" s="862" t="s">
        <x:v>9839</x:v>
      </x:c>
      <x:c r="C22" s="862" t="s">
        <x:v>7299</x:v>
      </x:c>
      <x:c r="D22" s="862" t="s">
        <x:v>10306</x:v>
      </x:c>
      <x:c r="E22" s="862" t="s">
        <x:v>6669</x:v>
      </x:c>
      <x:c r="F22" s="863" t="s">
        <x:v>12374</x:v>
      </x:c>
      <x:c r="G22" s="233" t="s">
        <x:v>12335</x:v>
      </x:c>
      <x:c r="J22" s="230">
        <x:v>180</x:v>
      </x:c>
    </x:row>
    <x:row r="23" spans="1:10">
      <x:c r="A23" s="858" t="s">
        <x:v>705</x:v>
      </x:c>
      <x:c r="B23" s="859" t="s">
        <x:v>9904</x:v>
      </x:c>
      <x:c r="C23" s="859" t="s">
        <x:v>8571</x:v>
      </x:c>
      <x:c r="D23" s="859" t="s">
        <x:v>10306</x:v>
      </x:c>
      <x:c r="E23" s="859" t="s">
        <x:v>6669</x:v>
      </x:c>
      <x:c r="F23" s="860" t="s">
        <x:v>12374</x:v>
      </x:c>
      <x:c r="G23" s="233" t="s">
        <x:v>11041</x:v>
      </x:c>
      <x:c r="H23" s="233" t="s">
        <x:v>2359</x:v>
      </x:c>
      <x:c r="J23" s="230">
        <x:v>140</x:v>
      </x:c>
    </x:row>
    <x:row r="24" spans="1:10">
      <x:c r="A24" s="861" t="s">
        <x:v>3529</x:v>
      </x:c>
      <x:c r="B24" s="862" t="s">
        <x:v>6388</x:v>
      </x:c>
      <x:c r="C24" s="862" t="s">
        <x:v>8571</x:v>
      </x:c>
      <x:c r="D24" s="862" t="s">
        <x:v>10306</x:v>
      </x:c>
      <x:c r="E24" s="862" t="s">
        <x:v>3882</x:v>
      </x:c>
      <x:c r="F24" s="863" t="s">
        <x:v>12374</x:v>
      </x:c>
      <x:c r="J24" s="230">
        <x:v>170</x:v>
      </x:c>
    </x:row>
    <x:row r="25" spans="1:10">
      <x:c r="A25" s="876" t="s">
        <x:v>3077</x:v>
      </x:c>
      <x:c r="B25" s="877" t="s">
        <x:v>6356</x:v>
      </x:c>
      <x:c r="C25" s="877" t="s">
        <x:v>7299</x:v>
      </x:c>
      <x:c r="D25" s="877" t="s">
        <x:v>10333</x:v>
      </x:c>
      <x:c r="E25" s="877" t="s">
        <x:v>3882</x:v>
      </x:c>
      <x:c r="F25" s="878" t="s">
        <x:v>12374</x:v>
      </x:c>
      <x:c r="G25" s="868" t="s">
        <x:v>4040</x:v>
      </x:c>
      <x:c r="H25" s="868" t="s">
        <x:v>2172</x:v>
      </x:c>
      <x:c r="J25" s="869">
        <x:v>200</x:v>
      </x:c>
    </x:row>
    <x:row r="26" spans="1:10">
      <x:c r="A26" s="873" t="s">
        <x:v>3650</x:v>
      </x:c>
      <x:c r="B26" s="874" t="s">
        <x:v>3827</x:v>
      </x:c>
      <x:c r="C26" s="874" t="s">
        <x:v>8571</x:v>
      </x:c>
      <x:c r="D26" s="874" t="s">
        <x:v>10306</x:v>
      </x:c>
      <x:c r="E26" s="874" t="s">
        <x:v>6669</x:v>
      </x:c>
      <x:c r="F26" s="875" t="s">
        <x:v>12033</x:v>
      </x:c>
      <x:c r="G26" s="233" t="s">
        <x:v>9859</x:v>
      </x:c>
      <x:c r="H26" s="233" t="s">
        <x:v>5671</x:v>
      </x:c>
      <x:c r="J26" s="230">
        <x:v>252</x:v>
      </x:c>
    </x:row>
    <x:row r="27" spans="1:10">
      <x:c r="A27" s="858" t="s">
        <x:v>3550</x:v>
      </x:c>
      <x:c r="B27" s="865">
        <x:v>611788</x:v>
      </x:c>
      <x:c r="C27" s="859" t="s">
        <x:v>8571</x:v>
      </x:c>
      <x:c r="D27" s="859" t="s">
        <x:v>10333</x:v>
      </x:c>
      <x:c r="E27" s="859" t="s">
        <x:v>3882</x:v>
      </x:c>
      <x:c r="F27" s="860" t="s">
        <x:v>2415</x:v>
      </x:c>
      <x:c r="G27" s="233" t="s">
        <x:v>9923</x:v>
      </x:c>
      <x:c r="H27" s="233" t="s">
        <x:v>11442</x:v>
      </x:c>
      <x:c r="J27" s="230">
        <x:v>510</x:v>
      </x:c>
    </x:row>
    <x:row r="28" spans="1:10">
      <x:c r="A28" s="861" t="s">
        <x:v>3622</x:v>
      </x:c>
      <x:c r="B28" s="867">
        <x:v>611789</x:v>
      </x:c>
      <x:c r="C28" s="862" t="s">
        <x:v>8571</x:v>
      </x:c>
      <x:c r="D28" s="862" t="s">
        <x:v>10333</x:v>
      </x:c>
      <x:c r="E28" s="862" t="s">
        <x:v>3882</x:v>
      </x:c>
      <x:c r="F28" s="863" t="s">
        <x:v>12374</x:v>
      </x:c>
      <x:c r="G28" s="233" t="s">
        <x:v>5640</x:v>
      </x:c>
      <x:c r="H28" s="233" t="s">
        <x:v>12292</x:v>
      </x:c>
      <x:c r="J28" s="230">
        <x:v>180</x:v>
      </x:c>
    </x:row>
    <x:row r="29" spans="1:10">
      <x:c r="A29" s="858" t="s">
        <x:v>3656</x:v>
      </x:c>
      <x:c r="B29" s="865">
        <x:v>11790</x:v>
      </x:c>
      <x:c r="C29" s="866" t="s">
        <x:v>8571</x:v>
      </x:c>
      <x:c r="D29" s="859" t="s">
        <x:v>10333</x:v>
      </x:c>
      <x:c r="E29" s="859" t="s">
        <x:v>3882</x:v>
      </x:c>
      <x:c r="F29" s="860" t="s">
        <x:v>12374</x:v>
      </x:c>
      <x:c r="G29" s="233" t="s">
        <x:v>9737</x:v>
      </x:c>
      <x:c r="H29" s="233" t="s">
        <x:v>12427</x:v>
      </x:c>
      <x:c r="J29" s="230">
        <x:v>430</x:v>
      </x:c>
    </x:row>
    <x:row r="30" spans="1:10">
      <x:c r="A30" s="861" t="s">
        <x:v>3516</x:v>
      </x:c>
      <x:c r="B30" s="867">
        <x:v>611791</x:v>
      </x:c>
      <x:c r="C30" s="862" t="s">
        <x:v>8571</x:v>
      </x:c>
      <x:c r="D30" s="862" t="s">
        <x:v>10333</x:v>
      </x:c>
      <x:c r="E30" s="862" t="s">
        <x:v>3882</x:v>
      </x:c>
      <x:c r="F30" s="863" t="s">
        <x:v>12374</x:v>
      </x:c>
      <x:c r="G30" s="233" t="s">
        <x:v>10978</x:v>
      </x:c>
      <x:c r="H30" s="233" t="s">
        <x:v>7524</x:v>
      </x:c>
      <x:c r="J30" s="230">
        <x:v>110</x:v>
      </x:c>
    </x:row>
    <x:row r="31" spans="1:10">
      <x:c r="A31" s="858" t="s">
        <x:v>3029</x:v>
      </x:c>
      <x:c r="B31" s="865">
        <x:v>611792</x:v>
      </x:c>
      <x:c r="C31" s="859" t="s">
        <x:v>7299</x:v>
      </x:c>
      <x:c r="D31" s="859" t="s">
        <x:v>10306</x:v>
      </x:c>
      <x:c r="E31" s="859" t="s">
        <x:v>3882</x:v>
      </x:c>
      <x:c r="F31" s="860" t="s">
        <x:v>12374</x:v>
      </x:c>
      <x:c r="G31" s="233" t="s">
        <x:v>3883</x:v>
      </x:c>
      <x:c r="H31" s="233" t="s">
        <x:v>2480</x:v>
      </x:c>
      <x:c r="J31" s="230">
        <x:v>160</x:v>
      </x:c>
    </x:row>
    <x:row r="32" spans="1:10">
      <x:c r="A32" s="861" t="s">
        <x:v>3107</x:v>
      </x:c>
      <x:c r="B32" s="867">
        <x:v>611793</x:v>
      </x:c>
      <x:c r="C32" s="862" t="s">
        <x:v>8571</x:v>
      </x:c>
      <x:c r="D32" s="862" t="s">
        <x:v>10333</x:v>
      </x:c>
      <x:c r="E32" s="862" t="s">
        <x:v>3882</x:v>
      </x:c>
      <x:c r="F32" s="863" t="s">
        <x:v>12040</x:v>
      </x:c>
      <x:c r="G32" s="233" t="s">
        <x:v>9905</x:v>
      </x:c>
      <x:c r="H32" s="233" t="s">
        <x:v>8585</x:v>
      </x:c>
      <x:c r="J32" s="230">
        <x:v>590</x:v>
      </x:c>
    </x:row>
    <x:row r="33" spans="1:10">
      <x:c r="A33" s="858" t="s">
        <x:v>3658</x:v>
      </x:c>
      <x:c r="B33" s="865">
        <x:v>611794</x:v>
      </x:c>
      <x:c r="C33" s="866" t="s">
        <x:v>8571</x:v>
      </x:c>
      <x:c r="D33" s="859" t="s">
        <x:v>10333</x:v>
      </x:c>
      <x:c r="E33" s="859" t="s">
        <x:v>3882</x:v>
      </x:c>
      <x:c r="F33" s="860" t="s">
        <x:v>12374</x:v>
      </x:c>
      <x:c r="G33" s="233" t="s">
        <x:v>4147</x:v>
      </x:c>
      <x:c r="H33" s="233" t="s">
        <x:v>7674</x:v>
      </x:c>
      <x:c r="J33" s="230">
        <x:v>340</x:v>
      </x:c>
    </x:row>
    <x:row r="34" spans="1:10">
      <x:c r="A34" s="861" t="s">
        <x:v>3665</x:v>
      </x:c>
      <x:c r="B34" s="867">
        <x:v>611795</x:v>
      </x:c>
      <x:c r="C34" s="862" t="s">
        <x:v>8571</x:v>
      </x:c>
      <x:c r="D34" s="862" t="s">
        <x:v>10306</x:v>
      </x:c>
      <x:c r="E34" s="862" t="s">
        <x:v>7974</x:v>
      </x:c>
      <x:c r="F34" s="863" t="s">
        <x:v>5947</x:v>
      </x:c>
      <x:c r="G34" s="868" t="s">
        <x:v>9579</x:v>
      </x:c>
      <x:c r="H34" s="868" t="s">
        <x:v>12534</x:v>
      </x:c>
      <x:c r="J34" s="869">
        <x:v>150</x:v>
      </x:c>
    </x:row>
    <x:row r="35" spans="1:10">
      <x:c r="A35" s="858" t="s">
        <x:v>3600</x:v>
      </x:c>
      <x:c r="B35" s="859" t="s">
        <x:v>3825</x:v>
      </x:c>
      <x:c r="C35" s="859" t="s">
        <x:v>8571</x:v>
      </x:c>
      <x:c r="D35" s="859" t="s">
        <x:v>10306</x:v>
      </x:c>
      <x:c r="E35" s="859" t="s">
        <x:v>7974</x:v>
      </x:c>
      <x:c r="F35" s="860" t="s">
        <x:v>12374</x:v>
      </x:c>
      <x:c r="G35" s="868" t="s">
        <x:v>9579</x:v>
      </x:c>
      <x:c r="H35" s="868" t="s">
        <x:v>12534</x:v>
      </x:c>
      <x:c r="J35" s="869">
        <x:v>260</x:v>
      </x:c>
    </x:row>
    <x:row r="36" spans="1:10">
      <x:c r="A36" s="861" t="s">
        <x:v>3046</x:v>
      </x:c>
      <x:c r="B36" s="867">
        <x:v>611797</x:v>
      </x:c>
      <x:c r="C36" s="862" t="s">
        <x:v>8571</x:v>
      </x:c>
      <x:c r="D36" s="862" t="s">
        <x:v>10279</x:v>
      </x:c>
      <x:c r="E36" s="862" t="s">
        <x:v>3882</x:v>
      </x:c>
      <x:c r="F36" s="863" t="s">
        <x:v>12374</x:v>
      </x:c>
      <x:c r="J36" s="230">
        <x:v>160</x:v>
      </x:c>
    </x:row>
    <x:row r="37" spans="1:10">
      <x:c r="A37" s="858" t="s">
        <x:v>3459</x:v>
      </x:c>
      <x:c r="B37" s="859" t="s">
        <x:v>9719</x:v>
      </x:c>
      <x:c r="C37" s="866" t="s">
        <x:v>8571</x:v>
      </x:c>
      <x:c r="D37" s="859" t="s">
        <x:v>10306</x:v>
      </x:c>
      <x:c r="E37" s="859" t="s">
        <x:v>139</x:v>
      </x:c>
      <x:c r="F37" s="860" t="s">
        <x:v>12374</x:v>
      </x:c>
      <x:c r="G37" s="233" t="s">
        <x:v>6515</x:v>
      </x:c>
      <x:c r="H37" s="233" t="s">
        <x:v>2201</x:v>
      </x:c>
      <x:c r="J37" s="230">
        <x:v>430</x:v>
      </x:c>
    </x:row>
    <x:row r="38" spans="1:10">
      <x:c r="A38" s="861" t="s">
        <x:v>1850</x:v>
      </x:c>
      <x:c r="B38" s="862" t="s">
        <x:v>9752</x:v>
      </x:c>
      <x:c r="C38" s="864" t="s">
        <x:v>8571</x:v>
      </x:c>
      <x:c r="D38" s="862" t="s">
        <x:v>10279</x:v>
      </x:c>
      <x:c r="E38" s="862" t="s">
        <x:v>3882</x:v>
      </x:c>
      <x:c r="F38" s="863" t="s">
        <x:v>12374</x:v>
      </x:c>
      <x:c r="J38" s="230">
        <x:v>460</x:v>
      </x:c>
    </x:row>
    <x:row r="39" spans="1:10">
      <x:c r="A39" s="858" t="s">
        <x:v>3232</x:v>
      </x:c>
      <x:c r="B39" s="859" t="s">
        <x:v>3802</x:v>
      </x:c>
      <x:c r="C39" s="859" t="s">
        <x:v>8571</x:v>
      </x:c>
      <x:c r="D39" s="859" t="s">
        <x:v>10333</x:v>
      </x:c>
      <x:c r="E39" s="859" t="s">
        <x:v>139</x:v>
      </x:c>
      <x:c r="F39" s="860" t="s">
        <x:v>12374</x:v>
      </x:c>
      <x:c r="G39" s="233" t="s">
        <x:v>3833</x:v>
      </x:c>
      <x:c r="H39" s="233" t="s">
        <x:v>12779</x:v>
      </x:c>
      <x:c r="J39" s="230">
        <x:v>250</x:v>
      </x:c>
    </x:row>
    <x:row r="40" spans="1:10">
      <x:c r="A40" s="861" t="s">
        <x:v>3666</x:v>
      </x:c>
      <x:c r="B40" s="862" t="s">
        <x:v>3845</x:v>
      </x:c>
      <x:c r="C40" s="862" t="s">
        <x:v>8571</x:v>
      </x:c>
      <x:c r="D40" s="862" t="s">
        <x:v>10333</x:v>
      </x:c>
      <x:c r="E40" s="862" t="s">
        <x:v>7974</x:v>
      </x:c>
      <x:c r="F40" s="863" t="s">
        <x:v>12374</x:v>
      </x:c>
      <x:c r="G40" s="233" t="s">
        <x:v>9454</x:v>
      </x:c>
      <x:c r="H40" s="233" t="s">
        <x:v>5773</x:v>
      </x:c>
      <x:c r="J40" s="230">
        <x:v>90</x:v>
      </x:c>
    </x:row>
    <x:row r="41" spans="1:10">
      <x:c r="A41" s="858" t="s">
        <x:v>3044</x:v>
      </x:c>
      <x:c r="B41" s="859" t="s">
        <x:v>9732</x:v>
      </x:c>
      <x:c r="C41" s="866" t="s">
        <x:v>8571</x:v>
      </x:c>
      <x:c r="D41" s="859" t="s">
        <x:v>10333</x:v>
      </x:c>
      <x:c r="E41" s="859" t="s">
        <x:v>6669</x:v>
      </x:c>
      <x:c r="F41" s="860" t="s">
        <x:v>12374</x:v>
      </x:c>
      <x:c r="G41" s="233" t="s">
        <x:v>9430</x:v>
      </x:c>
      <x:c r="H41" s="233" t="s">
        <x:v>8684</x:v>
      </x:c>
      <x:c r="J41" s="230">
        <x:v>440</x:v>
      </x:c>
    </x:row>
    <x:row r="42" spans="1:10">
      <x:c r="A42" s="861" t="s">
        <x:v>3586</x:v>
      </x:c>
      <x:c r="B42" s="862" t="s">
        <x:v>9784</x:v>
      </x:c>
      <x:c r="C42" s="864" t="s">
        <x:v>8571</x:v>
      </x:c>
      <x:c r="D42" s="862" t="s">
        <x:v>10306</x:v>
      </x:c>
      <x:c r="E42" s="862" t="s">
        <x:v>6669</x:v>
      </x:c>
      <x:c r="F42" s="863" t="s">
        <x:v>12374</x:v>
      </x:c>
      <x:c r="G42" s="233" t="s">
        <x:v>3812</x:v>
      </x:c>
      <x:c r="H42" s="233" t="s">
        <x:v>11284</x:v>
      </x:c>
      <x:c r="J42" s="230">
        <x:v>360</x:v>
      </x:c>
    </x:row>
    <x:row r="43" spans="1:10">
      <x:c r="A43" s="879" t="s">
        <x:v>3250</x:v>
      </x:c>
      <x:c r="B43" s="880">
        <x:v>2509060305</x:v>
      </x:c>
      <x:c r="C43" s="881" t="s">
        <x:v>8571</x:v>
      </x:c>
      <x:c r="D43" s="881" t="s">
        <x:v>10306</x:v>
      </x:c>
      <x:c r="E43" s="881" t="s">
        <x:v>6669</x:v>
      </x:c>
      <x:c r="F43" s="882" t="s">
        <x:v>12374</x:v>
      </x:c>
      <x:c r="G43" s="233" t="s">
        <x:v>9946</x:v>
      </x:c>
      <x:c r="H43" s="233" t="s">
        <x:v>12648</x:v>
      </x:c>
      <x:c r="J43" s="230">
        <x:v>240</x:v>
      </x:c>
    </x:row>
    <x:row r="44" spans="1:10">
      <x:c r="A44" s="873" t="s">
        <x:v>3042</x:v>
      </x:c>
      <x:c r="B44" s="874" t="s">
        <x:v>6437</x:v>
      </x:c>
      <x:c r="C44" s="874" t="s">
        <x:v>7299</x:v>
      </x:c>
      <x:c r="D44" s="874" t="s">
        <x:v>10333</x:v>
      </x:c>
      <x:c r="E44" s="874" t="s">
        <x:v>3882</x:v>
      </x:c>
      <x:c r="F44" s="875" t="s">
        <x:v>1131</x:v>
      </x:c>
      <x:c r="G44" s="233" t="s">
        <x:v>10276</x:v>
      </x:c>
      <x:c r="H44" s="233" t="s">
        <x:v>11423</x:v>
      </x:c>
      <x:c r="J44" s="230">
        <x:v>170</x:v>
      </x:c>
    </x:row>
    <x:row r="45" spans="1:10">
      <x:c r="A45" s="858" t="s">
        <x:v>3472</x:v>
      </x:c>
      <x:c r="B45" s="865">
        <x:v>611806</x:v>
      </x:c>
      <x:c r="C45" s="866" t="s">
        <x:v>8571</x:v>
      </x:c>
      <x:c r="D45" s="859" t="s">
        <x:v>10333</x:v>
      </x:c>
      <x:c r="E45" s="859" t="s">
        <x:v>139</x:v>
      </x:c>
      <x:c r="F45" s="860" t="s">
        <x:v>12122</x:v>
      </x:c>
      <x:c r="G45" s="233" t="s">
        <x:v>9976</x:v>
      </x:c>
      <x:c r="H45" s="233" t="s">
        <x:v>11220</x:v>
      </x:c>
      <x:c r="J45" s="230">
        <x:v>410</x:v>
      </x:c>
    </x:row>
    <x:row r="46" spans="1:10">
      <x:c r="A46" s="861" t="s">
        <x:v>4670</x:v>
      </x:c>
      <x:c r="B46" s="862" t="s">
        <x:v>9826</x:v>
      </x:c>
      <x:c r="C46" s="864" t="s">
        <x:v>7299</x:v>
      </x:c>
      <x:c r="D46" s="862" t="s">
        <x:v>10333</x:v>
      </x:c>
      <x:c r="E46" s="862" t="s">
        <x:v>6669</x:v>
      </x:c>
      <x:c r="F46" s="863" t="s">
        <x:v>3084</x:v>
      </x:c>
      <x:c r="G46" s="233" t="s">
        <x:v>6553</x:v>
      </x:c>
      <x:c r="H46" s="233" t="s">
        <x:v>8097</x:v>
      </x:c>
      <x:c r="J46" s="230">
        <x:v>310</x:v>
      </x:c>
    </x:row>
    <x:row r="47" spans="1:10">
      <x:c r="A47" s="858" t="s">
        <x:v>3015</x:v>
      </x:c>
      <x:c r="B47" s="865">
        <x:v>611808</x:v>
      </x:c>
      <x:c r="C47" s="866" t="s">
        <x:v>7299</x:v>
      </x:c>
      <x:c r="D47" s="859" t="s">
        <x:v>10333</x:v>
      </x:c>
      <x:c r="E47" s="859" t="s">
        <x:v>139</x:v>
      </x:c>
      <x:c r="F47" s="860" t="s">
        <x:v>12374</x:v>
      </x:c>
      <x:c r="G47" s="233" t="s">
        <x:v>9873</x:v>
      </x:c>
      <x:c r="H47" s="233" t="s">
        <x:v>2436</x:v>
      </x:c>
      <x:c r="J47" s="230">
        <x:v>360</x:v>
      </x:c>
    </x:row>
    <x:row r="48" spans="1:10">
      <x:c r="A48" s="861" t="s">
        <x:v>3094</x:v>
      </x:c>
      <x:c r="B48" s="862" t="s">
        <x:v>9850</x:v>
      </x:c>
      <x:c r="C48" s="862" t="s">
        <x:v>7299</x:v>
      </x:c>
      <x:c r="D48" s="862" t="s">
        <x:v>10333</x:v>
      </x:c>
      <x:c r="E48" s="862" t="s">
        <x:v>7974</x:v>
      </x:c>
      <x:c r="F48" s="863" t="s">
        <x:v>12374</x:v>
      </x:c>
      <x:c r="G48" s="233" t="s">
        <x:v>9552</x:v>
      </x:c>
      <x:c r="H48" s="233" t="s">
        <x:v>11304</x:v>
      </x:c>
      <x:c r="J48" s="230">
        <x:v>540</x:v>
      </x:c>
    </x:row>
    <x:row r="49" spans="1:10">
      <x:c r="A49" s="858" t="s">
        <x:v>3532</x:v>
      </x:c>
      <x:c r="B49" s="859" t="s">
        <x:v>3918</x:v>
      </x:c>
      <x:c r="C49" s="866" t="s">
        <x:v>7299</x:v>
      </x:c>
      <x:c r="D49" s="859" t="s">
        <x:v>10333</x:v>
      </x:c>
      <x:c r="E49" s="859" t="s">
        <x:v>7974</x:v>
      </x:c>
      <x:c r="F49" s="860" t="s">
        <x:v>12374</x:v>
      </x:c>
      <x:c r="G49" s="233" t="s">
        <x:v>3299</x:v>
      </x:c>
      <x:c r="H49" s="233" t="s">
        <x:v>7469</x:v>
      </x:c>
      <x:c r="J49" s="230">
        <x:v>300</x:v>
      </x:c>
    </x:row>
    <x:row r="50" spans="1:10">
      <x:c r="A50" s="870" t="s">
        <x:v>3092</x:v>
      </x:c>
      <x:c r="B50" s="883">
        <x:v>611812</x:v>
      </x:c>
      <x:c r="C50" s="871" t="s">
        <x:v>8571</x:v>
      </x:c>
      <x:c r="D50" s="871" t="s">
        <x:v>10334</x:v>
      </x:c>
      <x:c r="E50" s="871" t="s">
        <x:v>3882</x:v>
      </x:c>
      <x:c r="F50" s="872" t="s">
        <x:v>12374</x:v>
      </x:c>
      <x:c r="G50" s="233" t="s">
        <x:v>6361</x:v>
      </x:c>
      <x:c r="H50" s="233" t="s">
        <x:v>11395</x:v>
      </x:c>
      <x:c r="J50" s="230">
        <x:v>160</x:v>
      </x:c>
    </x:row>
    <x:row r="51" spans="1:10">
      <x:c r="A51" s="884" t="s">
        <x:v>1682</x:v>
      </x:c>
      <x:c r="B51" s="885" t="s">
        <x:v>9359</x:v>
      </x:c>
      <x:c r="C51" s="885" t="s">
        <x:v>7299</x:v>
      </x:c>
      <x:c r="D51" s="885" t="s">
        <x:v>10334</x:v>
      </x:c>
      <x:c r="E51" s="885" t="s">
        <x:v>139</x:v>
      </x:c>
      <x:c r="F51" s="886" t="s">
        <x:v>1102</x:v>
      </x:c>
      <x:c r="G51" s="233" t="s">
        <x:v>9974</x:v>
      </x:c>
      <x:c r="J51" s="230">
        <x:v>150</x:v>
      </x:c>
    </x:row>
    <x:row r="52" spans="1:10">
      <x:c r="A52" s="861" t="s">
        <x:v>3054</x:v>
      </x:c>
      <x:c r="B52" s="862" t="s">
        <x:v>9879</x:v>
      </x:c>
      <x:c r="C52" s="862" t="s">
        <x:v>8571</x:v>
      </x:c>
      <x:c r="D52" s="862" t="s">
        <x:v>10306</x:v>
      </x:c>
      <x:c r="E52" s="862" t="s">
        <x:v>139</x:v>
      </x:c>
      <x:c r="F52" s="863" t="s">
        <x:v>10672</x:v>
      </x:c>
      <x:c r="G52" s="233" t="s">
        <x:v>9562</x:v>
      </x:c>
      <x:c r="H52" s="233" t="s">
        <x:v>2224</x:v>
      </x:c>
      <x:c r="J52" s="230">
        <x:v>180</x:v>
      </x:c>
    </x:row>
    <x:row r="53" spans="1:10">
      <x:c r="A53" s="858" t="s">
        <x:v>3214</x:v>
      </x:c>
      <x:c r="B53" s="865">
        <x:v>611807</x:v>
      </x:c>
      <x:c r="C53" s="859" t="s">
        <x:v>8571</x:v>
      </x:c>
      <x:c r="D53" s="859" t="s">
        <x:v>10334</x:v>
      </x:c>
      <x:c r="E53" s="859" t="s">
        <x:v>139</x:v>
      </x:c>
      <x:c r="F53" s="860" t="s">
        <x:v>2415</x:v>
      </x:c>
      <x:c r="G53" s="233" t="s">
        <x:v>4048</x:v>
      </x:c>
      <x:c r="H53" s="233" t="s">
        <x:v>11239</x:v>
      </x:c>
      <x:c r="J53" s="230">
        <x:v>130</x:v>
      </x:c>
    </x:row>
    <x:row r="54" spans="1:10">
      <x:c r="A54" s="861" t="s">
        <x:v>1706</x:v>
      </x:c>
      <x:c r="B54" s="867">
        <x:v>611815</x:v>
      </x:c>
      <x:c r="C54" s="862" t="s">
        <x:v>7299</x:v>
      </x:c>
      <x:c r="D54" s="862" t="s">
        <x:v>10306</x:v>
      </x:c>
      <x:c r="E54" s="862" t="s">
        <x:v>3882</x:v>
      </x:c>
      <x:c r="F54" s="863" t="s">
        <x:v>1739</x:v>
      </x:c>
      <x:c r="G54" s="233" t="s">
        <x:v>9976</x:v>
      </x:c>
      <x:c r="H54" s="233" t="s">
        <x:v>11220</x:v>
      </x:c>
      <x:c r="J54" s="230">
        <x:v>30</x:v>
      </x:c>
    </x:row>
    <x:row r="55" spans="1:10">
      <x:c r="A55" s="858" t="s">
        <x:v>3120</x:v>
      </x:c>
      <x:c r="B55" s="859" t="s">
        <x:v>11031</x:v>
      </x:c>
      <x:c r="C55" s="866" t="s">
        <x:v>8571</x:v>
      </x:c>
      <x:c r="D55" s="859" t="s">
        <x:v>10334</x:v>
      </x:c>
      <x:c r="E55" s="859" t="s">
        <x:v>139</x:v>
      </x:c>
      <x:c r="F55" s="860" t="s">
        <x:v>1292</x:v>
      </x:c>
      <x:c r="G55" s="233" t="s">
        <x:v>9436</x:v>
      </x:c>
      <x:c r="J55" s="230">
        <x:v>400</x:v>
      </x:c>
    </x:row>
    <x:row r="56" spans="1:10">
      <x:c r="A56" s="861" t="s">
        <x:v>3251</x:v>
      </x:c>
      <x:c r="B56" s="862" t="s">
        <x:v>3815</x:v>
      </x:c>
      <x:c r="C56" s="862" t="s">
        <x:v>7299</x:v>
      </x:c>
      <x:c r="D56" s="862" t="s">
        <x:v>10333</x:v>
      </x:c>
      <x:c r="E56" s="862" t="s">
        <x:v>6669</x:v>
      </x:c>
      <x:c r="F56" s="863" t="s">
        <x:v>3609</x:v>
      </x:c>
      <x:c r="G56" s="233" t="s">
        <x:v>9364</x:v>
      </x:c>
      <x:c r="H56" s="233" t="s">
        <x:v>2229</x:v>
      </x:c>
      <x:c r="J56" s="230">
        <x:v>120</x:v>
      </x:c>
    </x:row>
    <x:row r="57" spans="1:10">
      <x:c r="A57" s="858" t="s">
        <x:v>3078</x:v>
      </x:c>
      <x:c r="B57" s="859" t="s">
        <x:v>9593</x:v>
      </x:c>
      <x:c r="C57" s="859" t="s">
        <x:v>8571</x:v>
      </x:c>
      <x:c r="D57" s="859" t="s">
        <x:v>10334</x:v>
      </x:c>
      <x:c r="E57" s="859" t="s">
        <x:v>7974</x:v>
      </x:c>
      <x:c r="F57" s="860" t="s">
        <x:v>1285</x:v>
      </x:c>
      <x:c r="G57" s="233" t="s">
        <x:v>3426</x:v>
      </x:c>
      <x:c r="H57" s="233" t="s">
        <x:v>12410</x:v>
      </x:c>
      <x:c r="J57" s="230">
        <x:v>200</x:v>
      </x:c>
    </x:row>
    <x:row r="58" spans="1:10">
      <x:c r="A58" s="861" t="s">
        <x:v>3082</x:v>
      </x:c>
      <x:c r="B58" s="867">
        <x:v>611819</x:v>
      </x:c>
      <x:c r="C58" s="862" t="s">
        <x:v>8571</x:v>
      </x:c>
      <x:c r="D58" s="862" t="s">
        <x:v>10333</x:v>
      </x:c>
      <x:c r="E58" s="862" t="s">
        <x:v>139</x:v>
      </x:c>
      <x:c r="F58" s="863" t="s">
        <x:v>12374</x:v>
      </x:c>
      <x:c r="G58" s="233" t="s">
        <x:v>293</x:v>
      </x:c>
      <x:c r="H58" s="233" t="s">
        <x:v>5932</x:v>
      </x:c>
      <x:c r="J58" s="230">
        <x:v>240</x:v>
      </x:c>
    </x:row>
    <x:row r="59" spans="1:10">
      <x:c r="A59" s="858" t="s">
        <x:v>3471</x:v>
      </x:c>
      <x:c r="B59" s="859" t="s">
        <x:v>4167</x:v>
      </x:c>
      <x:c r="C59" s="859" t="s">
        <x:v>8571</x:v>
      </x:c>
      <x:c r="D59" s="859" t="s">
        <x:v>10279</x:v>
      </x:c>
      <x:c r="E59" s="859" t="s">
        <x:v>3882</x:v>
      </x:c>
      <x:c r="F59" s="860" t="s">
        <x:v>4262</x:v>
      </x:c>
      <x:c r="G59" s="233" t="s">
        <x:v>3856</x:v>
      </x:c>
      <x:c r="H59" s="233" t="s">
        <x:v>8119</x:v>
      </x:c>
      <x:c r="J59" s="230">
        <x:v>220</x:v>
      </x:c>
    </x:row>
    <x:row r="60" spans="1:10">
      <x:c r="A60" s="861" t="s">
        <x:v>3273</x:v>
      </x:c>
      <x:c r="B60" s="867">
        <x:v>611822</x:v>
      </x:c>
      <x:c r="C60" s="864" t="s">
        <x:v>8571</x:v>
      </x:c>
      <x:c r="D60" s="862" t="s">
        <x:v>10306</x:v>
      </x:c>
      <x:c r="E60" s="862" t="s">
        <x:v>3882</x:v>
      </x:c>
      <x:c r="F60" s="863" t="s">
        <x:v>48</x:v>
      </x:c>
      <x:c r="G60" s="233" t="s">
        <x:v>6511</x:v>
      </x:c>
      <x:c r="H60" s="233" t="s">
        <x:v>11289</x:v>
      </x:c>
      <x:c r="J60" s="230">
        <x:v>340</x:v>
      </x:c>
    </x:row>
    <x:row r="61" spans="1:10">
      <x:c r="A61" s="876" t="s">
        <x:v>1689</x:v>
      </x:c>
      <x:c r="B61" s="887" t="s">
        <x:v>4146</x:v>
      </x:c>
      <x:c r="C61" s="877" t="s">
        <x:v>8571</x:v>
      </x:c>
      <x:c r="D61" s="877" t="s">
        <x:v>10306</x:v>
      </x:c>
      <x:c r="E61" s="877" t="s">
        <x:v>139</x:v>
      </x:c>
      <x:c r="F61" s="878" t="s">
        <x:v>1796</x:v>
      </x:c>
      <x:c r="G61" s="233" t="s">
        <x:v>10979</x:v>
      </x:c>
      <x:c r="H61" s="233" t="s">
        <x:v>12603</x:v>
      </x:c>
      <x:c r="J61" s="230">
        <x:v>260</x:v>
      </x:c>
    </x:row>
    <x:row r="62" spans="1:10">
      <x:c r="A62" s="873" t="s">
        <x:v>3205</x:v>
      </x:c>
      <x:c r="B62" s="874" t="s">
        <x:v>3307</x:v>
      </x:c>
      <x:c r="C62" s="874" t="s">
        <x:v>7299</x:v>
      </x:c>
      <x:c r="D62" s="874" t="s">
        <x:v>10333</x:v>
      </x:c>
      <x:c r="E62" s="874" t="s">
        <x:v>3882</x:v>
      </x:c>
      <x:c r="F62" s="875" t="s">
        <x:v>5387</x:v>
      </x:c>
      <x:c r="G62" s="233" t="s">
        <x:v>6459</x:v>
      </x:c>
      <x:c r="H62" s="233" t="s">
        <x:v>5473</x:v>
      </x:c>
      <x:c r="J62" s="230">
        <x:v>150</x:v>
      </x:c>
    </x:row>
    <x:row r="63" spans="1:10">
      <x:c r="A63" s="858" t="s">
        <x:v>3576</x:v>
      </x:c>
      <x:c r="B63" s="859" t="s">
        <x:v>10839</x:v>
      </x:c>
      <x:c r="C63" s="859" t="s">
        <x:v>8571</x:v>
      </x:c>
      <x:c r="D63" s="859" t="s">
        <x:v>10279</x:v>
      </x:c>
      <x:c r="E63" s="859" t="s">
        <x:v>3882</x:v>
      </x:c>
      <x:c r="F63" s="860" t="s">
        <x:v>7218</x:v>
      </x:c>
      <x:c r="J63" s="230">
        <x:v>80</x:v>
      </x:c>
    </x:row>
    <x:row r="64" spans="1:10">
      <x:c r="A64" s="861" t="s">
        <x:v>3089</x:v>
      </x:c>
      <x:c r="B64" s="862" t="s">
        <x:v>3854</x:v>
      </x:c>
      <x:c r="C64" s="862" t="s">
        <x:v>7299</x:v>
      </x:c>
      <x:c r="D64" s="862" t="s">
        <x:v>10334</x:v>
      </x:c>
      <x:c r="E64" s="862" t="s">
        <x:v>139</x:v>
      </x:c>
      <x:c r="F64" s="863" t="s">
        <x:v>1811</x:v>
      </x:c>
      <x:c r="G64" s="233" t="s">
        <x:v>6670</x:v>
      </x:c>
      <x:c r="H64" s="233" t="s">
        <x:v>12301</x:v>
      </x:c>
      <x:c r="J64" s="230">
        <x:v>180</x:v>
      </x:c>
    </x:row>
    <x:row r="65" spans="1:10">
      <x:c r="A65" s="876" t="s">
        <x:v>3654</x:v>
      </x:c>
      <x:c r="B65" s="877" t="s">
        <x:v>4060</x:v>
      </x:c>
      <x:c r="C65" s="877" t="s">
        <x:v>7299</x:v>
      </x:c>
      <x:c r="D65" s="877" t="s">
        <x:v>10333</x:v>
      </x:c>
      <x:c r="E65" s="877" t="s">
        <x:v>6669</x:v>
      </x:c>
      <x:c r="F65" s="878" t="s">
        <x:v>10446</x:v>
      </x:c>
      <x:c r="G65" s="233" t="s">
        <x:v>9996</x:v>
      </x:c>
      <x:c r="H65" s="233" t="s">
        <x:v>12740</x:v>
      </x:c>
      <x:c r="J65" s="230">
        <x:v>150</x:v>
      </x:c>
    </x:row>
    <x:row r="66" spans="1:10">
      <x:c r="A66" s="873" t="s">
        <x:v>3623</x:v>
      </x:c>
      <x:c r="B66" s="888">
        <x:v>611828</x:v>
      </x:c>
      <x:c r="C66" s="889" t="s">
        <x:v>7299</x:v>
      </x:c>
      <x:c r="D66" s="874" t="s">
        <x:v>10334</x:v>
      </x:c>
      <x:c r="E66" s="874" t="s">
        <x:v>139</x:v>
      </x:c>
      <x:c r="F66" s="875" t="s">
        <x:v>858</x:v>
      </x:c>
      <x:c r="G66" s="233" t="s">
        <x:v>9800</x:v>
      </x:c>
      <x:c r="H66" s="233" t="s">
        <x:v>7919</x:v>
      </x:c>
      <x:c r="J66" s="230">
        <x:v>324</x:v>
      </x:c>
    </x:row>
    <x:row r="67" spans="1:10">
      <x:c r="A67" s="858" t="s">
        <x:v>3633</x:v>
      </x:c>
      <x:c r="B67" s="865">
        <x:v>611833</x:v>
      </x:c>
      <x:c r="C67" s="859" t="s">
        <x:v>7299</x:v>
      </x:c>
      <x:c r="D67" s="859" t="s">
        <x:v>10306</x:v>
      </x:c>
      <x:c r="E67" s="859" t="s">
        <x:v>3882</x:v>
      </x:c>
      <x:c r="F67" s="860" t="s">
        <x:v>687</x:v>
      </x:c>
      <x:c r="J67" s="230">
        <x:v>207</x:v>
      </x:c>
    </x:row>
    <x:row r="68" spans="1:10">
      <x:c r="A68" s="858" t="s">
        <x:v>3505</x:v>
      </x:c>
      <x:c r="B68" s="859" t="s">
        <x:v>4097</x:v>
      </x:c>
      <x:c r="C68" s="859" t="s">
        <x:v>7299</x:v>
      </x:c>
      <x:c r="D68" s="859" t="s">
        <x:v>10333</x:v>
      </x:c>
      <x:c r="E68" s="859" t="s">
        <x:v>3882</x:v>
      </x:c>
      <x:c r="F68" s="860" t="s">
        <x:v>984</x:v>
      </x:c>
      <x:c r="G68" s="233" t="s">
        <x:v>9546</x:v>
      </x:c>
      <x:c r="H68" s="233" t="s">
        <x:v>12579</x:v>
      </x:c>
      <x:c r="J68" s="230">
        <x:v>140</x:v>
      </x:c>
    </x:row>
    <x:row r="69" spans="1:10">
      <x:c r="A69" s="861" t="s">
        <x:v>3057</x:v>
      </x:c>
      <x:c r="B69" s="862" t="s">
        <x:v>3289</x:v>
      </x:c>
      <x:c r="C69" s="864" t="s">
        <x:v>8571</x:v>
      </x:c>
      <x:c r="D69" s="862" t="s">
        <x:v>10306</x:v>
      </x:c>
      <x:c r="E69" s="862" t="s">
        <x:v>3882</x:v>
      </x:c>
      <x:c r="F69" s="863" t="s">
        <x:v>12063</x:v>
      </x:c>
      <x:c r="G69" s="233" t="s">
        <x:v>9923</x:v>
      </x:c>
      <x:c r="H69" s="233" t="s">
        <x:v>11469</x:v>
      </x:c>
      <x:c r="J69" s="890">
        <x:v>580</x:v>
      </x:c>
    </x:row>
    <x:row r="70" spans="1:10">
      <x:c r="A70" s="858" t="s">
        <x:v>3062</x:v>
      </x:c>
      <x:c r="B70" s="859" t="s">
        <x:v>3940</x:v>
      </x:c>
      <x:c r="C70" s="859" t="s">
        <x:v>7299</x:v>
      </x:c>
      <x:c r="D70" s="859" t="s">
        <x:v>10333</x:v>
      </x:c>
      <x:c r="E70" s="859" t="s">
        <x:v>6669</x:v>
      </x:c>
      <x:c r="F70" s="860" t="s">
        <x:v>12374</x:v>
      </x:c>
      <x:c r="G70" s="233" t="s">
        <x:v>9848</x:v>
      </x:c>
      <x:c r="H70" s="233" t="s">
        <x:v>12697</x:v>
      </x:c>
      <x:c r="J70" s="230">
        <x:v>270</x:v>
      </x:c>
    </x:row>
    <x:row r="71" spans="1:10">
      <x:c r="A71" s="870" t="s">
        <x:v>3619</x:v>
      </x:c>
      <x:c r="B71" s="871" t="s">
        <x:v>6472</x:v>
      </x:c>
      <x:c r="C71" s="891" t="s">
        <x:v>8571</x:v>
      </x:c>
      <x:c r="D71" s="871" t="s">
        <x:v>10306</x:v>
      </x:c>
      <x:c r="E71" s="871" t="s">
        <x:v>6669</x:v>
      </x:c>
      <x:c r="F71" s="872" t="s">
        <x:v>8701</x:v>
      </x:c>
      <x:c r="G71" s="233" t="s">
        <x:v>6511</x:v>
      </x:c>
      <x:c r="H71" s="233" t="s">
        <x:v>8084</x:v>
      </x:c>
      <x:c r="J71" s="230">
        <x:v>340</x:v>
      </x:c>
    </x:row>
    <x:row r="72" spans="1:10">
      <x:c r="A72" s="884" t="s">
        <x:v>3625</x:v>
      </x:c>
      <x:c r="B72" s="885" t="s">
        <x:v>9884</x:v>
      </x:c>
      <x:c r="C72" s="885" t="s">
        <x:v>8571</x:v>
      </x:c>
      <x:c r="D72" s="885" t="s">
        <x:v>10333</x:v>
      </x:c>
      <x:c r="E72" s="885" t="s">
        <x:v>139</x:v>
      </x:c>
      <x:c r="F72" s="886" t="s">
        <x:v>12374</x:v>
      </x:c>
      <x:c r="G72" s="233" t="s">
        <x:v>6512</x:v>
      </x:c>
      <x:c r="H72" s="233" t="s">
        <x:v>2567</x:v>
      </x:c>
      <x:c r="J72" s="230">
        <x:v>170</x:v>
      </x:c>
    </x:row>
    <x:row r="73" spans="1:10">
      <x:c r="A73" s="861" t="s">
        <x:v>3086</x:v>
      </x:c>
      <x:c r="B73" s="862" t="s">
        <x:v>9798</x:v>
      </x:c>
      <x:c r="C73" s="862" t="s">
        <x:v>8571</x:v>
      </x:c>
      <x:c r="D73" s="862" t="s">
        <x:v>10333</x:v>
      </x:c>
      <x:c r="E73" s="862" t="s">
        <x:v>6669</x:v>
      </x:c>
      <x:c r="F73" s="863" t="s">
        <x:v>1490</x:v>
      </x:c>
      <x:c r="J73" s="230">
        <x:v>270</x:v>
      </x:c>
    </x:row>
    <x:row r="74" spans="1:10">
      <x:c r="A74" s="876" t="s">
        <x:v>3124</x:v>
      </x:c>
      <x:c r="B74" s="877" t="s">
        <x:v>6533</x:v>
      </x:c>
      <x:c r="C74" s="877" t="s">
        <x:v>8571</x:v>
      </x:c>
      <x:c r="D74" s="877" t="s">
        <x:v>10334</x:v>
      </x:c>
      <x:c r="E74" s="877" t="s">
        <x:v>139</x:v>
      </x:c>
      <x:c r="F74" s="878" t="s">
        <x:v>7470</x:v>
      </x:c>
      <x:c r="G74" s="233" t="s">
        <x:v>9951</x:v>
      </x:c>
      <x:c r="H74" s="233" t="s">
        <x:v>7771</x:v>
      </x:c>
      <x:c r="J74" s="230">
        <x:v>180</x:v>
      </x:c>
    </x:row>
    <x:row r="75" spans="1:10">
      <x:c r="A75" s="873" t="s">
        <x:v>3032</x:v>
      </x:c>
      <x:c r="B75" s="874" t="s">
        <x:v>3445</x:v>
      </x:c>
      <x:c r="C75" s="874" t="s">
        <x:v>8571</x:v>
      </x:c>
      <x:c r="D75" s="874" t="s">
        <x:v>10306</x:v>
      </x:c>
      <x:c r="E75" s="874" t="s">
        <x:v>3882</x:v>
      </x:c>
      <x:c r="F75" s="875" t="s">
        <x:v>411</x:v>
      </x:c>
      <x:c r="G75" s="233" t="s">
        <x:v>9490</x:v>
      </x:c>
      <x:c r="H75" s="233" t="s">
        <x:v>2249</x:v>
      </x:c>
      <x:c r="J75" s="230">
        <x:v>150</x:v>
      </x:c>
    </x:row>
    <x:row r="76" spans="1:10">
      <x:c r="A76" s="858" t="s">
        <x:v>3649</x:v>
      </x:c>
      <x:c r="B76" s="859" t="s">
        <x:v>11024</x:v>
      </x:c>
      <x:c r="C76" s="866" t="s">
        <x:v>8571</x:v>
      </x:c>
      <x:c r="D76" s="859" t="s">
        <x:v>10306</x:v>
      </x:c>
      <x:c r="E76" s="859" t="s">
        <x:v>3882</x:v>
      </x:c>
      <x:c r="F76" s="860" t="s">
        <x:v>12374</x:v>
      </x:c>
      <x:c r="G76" s="233" t="s">
        <x:v>4141</x:v>
      </x:c>
      <x:c r="H76" s="233" t="s">
        <x:v>12412</x:v>
      </x:c>
      <x:c r="J76" s="230">
        <x:v>342</x:v>
      </x:c>
    </x:row>
    <x:row r="77" spans="1:10">
      <x:c r="A77" s="861" t="s">
        <x:v>712</x:v>
      </x:c>
      <x:c r="B77" s="862" t="s">
        <x:v>4227</x:v>
      </x:c>
      <x:c r="C77" s="862" t="s">
        <x:v>8571</x:v>
      </x:c>
      <x:c r="D77" s="862" t="s">
        <x:v>10334</x:v>
      </x:c>
      <x:c r="E77" s="862" t="s">
        <x:v>139</x:v>
      </x:c>
      <x:c r="F77" s="863" t="s">
        <x:v>1329</x:v>
      </x:c>
      <x:c r="G77" s="233" t="s">
        <x:v>5809</x:v>
      </x:c>
      <x:c r="J77" s="230">
        <x:v>140</x:v>
      </x:c>
    </x:row>
    <x:row r="78" spans="1:10">
      <x:c r="A78" s="858" t="s">
        <x:v>3598</x:v>
      </x:c>
      <x:c r="B78" s="859" t="s">
        <x:v>6463</x:v>
      </x:c>
      <x:c r="C78" s="866" t="s">
        <x:v>8571</x:v>
      </x:c>
      <x:c r="D78" s="859" t="s">
        <x:v>10333</x:v>
      </x:c>
      <x:c r="E78" s="859" t="s">
        <x:v>6669</x:v>
      </x:c>
      <x:c r="F78" s="860" t="s">
        <x:v>3681</x:v>
      </x:c>
      <x:c r="G78" s="233" t="s">
        <x:v>4215</x:v>
      </x:c>
      <x:c r="H78" s="233" t="s">
        <x:v>5644</x:v>
      </x:c>
      <x:c r="J78" s="230">
        <x:v>920</x:v>
      </x:c>
    </x:row>
    <x:row r="79" spans="1:10">
      <x:c r="A79" s="861" t="s">
        <x:v>3534</x:v>
      </x:c>
      <x:c r="B79" s="862" t="s">
        <x:v>3293</x:v>
      </x:c>
      <x:c r="C79" s="862" t="s">
        <x:v>8571</x:v>
      </x:c>
      <x:c r="D79" s="862" t="s">
        <x:v>10306</x:v>
      </x:c>
      <x:c r="E79" s="862" t="s">
        <x:v>3882</x:v>
      </x:c>
      <x:c r="F79" s="863" t="s">
        <x:v>8679</x:v>
      </x:c>
      <x:c r="J79" s="230">
        <x:v>340</x:v>
      </x:c>
    </x:row>
    <x:row r="80" spans="1:10">
      <x:c r="A80" s="858" t="s">
        <x:v>3524</x:v>
      </x:c>
      <x:c r="B80" s="859" t="s">
        <x:v>9422</x:v>
      </x:c>
      <x:c r="C80" s="859" t="s">
        <x:v>8571</x:v>
      </x:c>
      <x:c r="D80" s="859" t="s">
        <x:v>10306</x:v>
      </x:c>
      <x:c r="E80" s="859" t="s">
        <x:v>139</x:v>
      </x:c>
      <x:c r="F80" s="860" t="s">
        <x:v>8701</x:v>
      </x:c>
      <x:c r="J80" s="230">
        <x:v>270</x:v>
      </x:c>
    </x:row>
    <x:row r="81" spans="1:10">
      <x:c r="A81" s="870" t="s">
        <x:v>3458</x:v>
      </x:c>
      <x:c r="B81" s="871" t="s">
        <x:v>9778</x:v>
      </x:c>
      <x:c r="C81" s="871" t="s">
        <x:v>8571</x:v>
      </x:c>
      <x:c r="D81" s="871" t="s">
        <x:v>10334</x:v>
      </x:c>
      <x:c r="E81" s="871" t="s">
        <x:v>6669</x:v>
      </x:c>
      <x:c r="F81" s="872" t="s">
        <x:v>12374</x:v>
      </x:c>
      <x:c r="G81" s="233" t="s">
        <x:v>6498</x:v>
      </x:c>
      <x:c r="H81" s="233" t="s">
        <x:v>5606</x:v>
      </x:c>
      <x:c r="J81" s="230">
        <x:v>160</x:v>
      </x:c>
    </x:row>
    <x:row r="82" spans="1:10">
      <x:c r="A82" s="884" t="s">
        <x:v>3059</x:v>
      </x:c>
      <x:c r="B82" s="885" t="s">
        <x:v>9746</x:v>
      </x:c>
      <x:c r="C82" s="885" t="s">
        <x:v>8571</x:v>
      </x:c>
      <x:c r="D82" s="885" t="s">
        <x:v>10334</x:v>
      </x:c>
      <x:c r="E82" s="885" t="s">
        <x:v>6669</x:v>
      </x:c>
      <x:c r="F82" s="886" t="s">
        <x:v>8661</x:v>
      </x:c>
      <x:c r="G82" s="233" t="s">
        <x:v>6491</x:v>
      </x:c>
      <x:c r="H82" s="233" t="s">
        <x:v>11211</x:v>
      </x:c>
      <x:c r="J82" s="230">
        <x:v>150</x:v>
      </x:c>
    </x:row>
    <x:row r="83" spans="1:10">
      <x:c r="A83" s="861" t="s">
        <x:v>1686</x:v>
      </x:c>
      <x:c r="B83" s="867">
        <x:v>611848</x:v>
      </x:c>
      <x:c r="C83" s="862" t="s">
        <x:v>8571</x:v>
      </x:c>
      <x:c r="D83" s="862" t="s">
        <x:v>10306</x:v>
      </x:c>
      <x:c r="E83" s="862" t="s">
        <x:v>139</x:v>
      </x:c>
      <x:c r="F83" s="863" t="s">
        <x:v>1171</x:v>
      </x:c>
      <x:c r="G83" s="233" t="s">
        <x:v>3835</x:v>
      </x:c>
      <x:c r="H83" s="233" t="s">
        <x:v>12571</x:v>
      </x:c>
      <x:c r="J83" s="230">
        <x:v>230</x:v>
      </x:c>
    </x:row>
    <x:row r="84" spans="1:10">
      <x:c r="A84" s="858" t="s">
        <x:v>3081</x:v>
      </x:c>
      <x:c r="B84" s="865">
        <x:v>611850</x:v>
      </x:c>
      <x:c r="C84" s="866" t="s">
        <x:v>7299</x:v>
      </x:c>
      <x:c r="D84" s="859" t="s">
        <x:v>10333</x:v>
      </x:c>
      <x:c r="E84" s="859" t="s">
        <x:v>3882</x:v>
      </x:c>
      <x:c r="F84" s="860" t="s">
        <x:v>6333</x:v>
      </x:c>
      <x:c r="G84" s="892" t="s">
        <x:v>9677</x:v>
      </x:c>
      <x:c r="H84" s="892" t="s">
        <x:v>12739</x:v>
      </x:c>
      <x:c r="J84" s="890">
        <x:v>1755</x:v>
      </x:c>
    </x:row>
    <x:row r="85" spans="1:10">
      <x:c r="A85" s="861" t="s">
        <x:v>1683</x:v>
      </x:c>
      <x:c r="B85" s="867">
        <x:v>611851</x:v>
      </x:c>
      <x:c r="C85" s="864" t="s">
        <x:v>7299</x:v>
      </x:c>
      <x:c r="D85" s="862" t="s">
        <x:v>10333</x:v>
      </x:c>
      <x:c r="E85" s="862" t="s">
        <x:v>3882</x:v>
      </x:c>
      <x:c r="F85" s="863" t="s">
        <x:v>61</x:v>
      </x:c>
      <x:c r="G85" s="619" t="s">
        <x:v>9957</x:v>
      </x:c>
      <x:c r="H85" s="619" t="s">
        <x:v>12775</x:v>
      </x:c>
      <x:c r="J85" s="890">
        <x:v>650</x:v>
      </x:c>
    </x:row>
    <x:row r="86" spans="1:10">
      <x:c r="A86" s="858" t="s">
        <x:v>3039</x:v>
      </x:c>
      <x:c r="B86" s="859" t="s">
        <x:v>3977</x:v>
      </x:c>
      <x:c r="C86" s="859" t="s">
        <x:v>7299</x:v>
      </x:c>
      <x:c r="D86" s="859" t="s">
        <x:v>10333</x:v>
      </x:c>
      <x:c r="E86" s="859" t="s">
        <x:v>6669</x:v>
      </x:c>
      <x:c r="F86" s="860" t="s">
        <x:v>10637</x:v>
      </x:c>
      <x:c r="G86" s="233" t="s">
        <x:v>6485</x:v>
      </x:c>
      <x:c r="H86" s="233" t="s">
        <x:v>5774</x:v>
      </x:c>
      <x:c r="J86" s="230">
        <x:v>160</x:v>
      </x:c>
    </x:row>
    <x:row r="87" spans="1:10">
      <x:c r="A87" s="861" t="s">
        <x:v>3552</x:v>
      </x:c>
      <x:c r="B87" s="862" t="s">
        <x:v>9750</x:v>
      </x:c>
      <x:c r="C87" s="862" t="s">
        <x:v>8571</x:v>
      </x:c>
      <x:c r="D87" s="862" t="s">
        <x:v>10306</x:v>
      </x:c>
      <x:c r="E87" s="862" t="s">
        <x:v>3882</x:v>
      </x:c>
      <x:c r="F87" s="863" t="s">
        <x:v>784</x:v>
      </x:c>
      <x:c r="G87" s="233" t="s">
        <x:v>9816</x:v>
      </x:c>
      <x:c r="H87" s="233" t="s">
        <x:v>11242</x:v>
      </x:c>
      <x:c r="J87" s="230">
        <x:v>290</x:v>
      </x:c>
    </x:row>
    <x:row r="88" spans="1:10">
      <x:c r="A88" s="858" t="s">
        <x:v>3005</x:v>
      </x:c>
      <x:c r="B88" s="859" t="s">
        <x:v>3937</x:v>
      </x:c>
      <x:c r="C88" s="859" t="s">
        <x:v>7299</x:v>
      </x:c>
      <x:c r="D88" s="859" t="s">
        <x:v>10333</x:v>
      </x:c>
      <x:c r="E88" s="859" t="s">
        <x:v>139</x:v>
      </x:c>
      <x:c r="F88" s="860" t="s">
        <x:v>12374</x:v>
      </x:c>
      <x:c r="G88" s="233" t="s">
        <x:v>6528</x:v>
      </x:c>
      <x:c r="H88" s="233" t="s">
        <x:v>5909</x:v>
      </x:c>
      <x:c r="J88" s="230">
        <x:v>130</x:v>
      </x:c>
    </x:row>
    <x:row r="89" spans="1:10">
      <x:c r="A89" s="861" t="s">
        <x:v>3053</x:v>
      </x:c>
      <x:c r="B89" s="862" t="s">
        <x:v>3383</x:v>
      </x:c>
      <x:c r="C89" s="862" t="s">
        <x:v>8571</x:v>
      </x:c>
      <x:c r="D89" s="862" t="s">
        <x:v>10334</x:v>
      </x:c>
      <x:c r="E89" s="862" t="s">
        <x:v>3882</x:v>
      </x:c>
      <x:c r="F89" s="863" t="s">
        <x:v>12374</x:v>
      </x:c>
      <x:c r="G89" s="233" t="s">
        <x:v>6375</x:v>
      </x:c>
      <x:c r="H89" s="233" t="s">
        <x:v>11331</x:v>
      </x:c>
      <x:c r="J89" s="230">
        <x:v>290</x:v>
      </x:c>
    </x:row>
    <x:row r="90" spans="1:10">
      <x:c r="A90" s="858" t="s">
        <x:v>3572</x:v>
      </x:c>
      <x:c r="B90" s="859" t="s">
        <x:v>9922</x:v>
      </x:c>
      <x:c r="C90" s="859" t="s">
        <x:v>8571</x:v>
      </x:c>
      <x:c r="D90" s="859" t="s">
        <x:v>10306</x:v>
      </x:c>
      <x:c r="E90" s="859" t="s">
        <x:v>139</x:v>
      </x:c>
      <x:c r="F90" s="860" t="s">
        <x:v>12374</x:v>
      </x:c>
      <x:c r="G90" s="233" t="s">
        <x:v>4202</x:v>
      </x:c>
      <x:c r="H90" s="233" t="s">
        <x:v>11543</x:v>
      </x:c>
      <x:c r="J90" s="230">
        <x:v>130</x:v>
      </x:c>
    </x:row>
    <x:row r="91" spans="1:10">
      <x:c r="A91" s="861" t="s">
        <x:v>1719</x:v>
      </x:c>
      <x:c r="B91" s="862" t="s">
        <x:v>4133</x:v>
      </x:c>
      <x:c r="C91" s="862" t="s">
        <x:v>8571</x:v>
      </x:c>
      <x:c r="D91" s="862" t="s">
        <x:v>10334</x:v>
      </x:c>
      <x:c r="E91" s="862" t="s">
        <x:v>3882</x:v>
      </x:c>
      <x:c r="F91" s="863" t="s">
        <x:v>464</x:v>
      </x:c>
      <x:c r="G91" s="233" t="s">
        <x:v>3829</x:v>
      </x:c>
      <x:c r="H91" s="233" t="s">
        <x:v>12352</x:v>
      </x:c>
      <x:c r="J91" s="230">
        <x:v>140</x:v>
      </x:c>
    </x:row>
    <x:row r="92" spans="1:10">
      <x:c r="A92" s="858" t="s">
        <x:v>3264</x:v>
      </x:c>
      <x:c r="B92" s="859" t="s">
        <x:v>9434</x:v>
      </x:c>
      <x:c r="C92" s="859" t="s">
        <x:v>8571</x:v>
      </x:c>
      <x:c r="D92" s="859" t="s">
        <x:v>10334</x:v>
      </x:c>
      <x:c r="E92" s="859" t="s">
        <x:v>6669</x:v>
      </x:c>
      <x:c r="F92" s="860" t="s">
        <x:v>7003</x:v>
      </x:c>
      <x:c r="G92" s="893" t="s">
        <x:v>3895</x:v>
      </x:c>
      <x:c r="H92" s="233" t="s">
        <x:v>5478</x:v>
      </x:c>
      <x:c r="J92" s="230">
        <x:v>130</x:v>
      </x:c>
    </x:row>
    <x:row r="93" spans="1:10">
      <x:c r="A93" s="861" t="s">
        <x:v>3548</x:v>
      </x:c>
      <x:c r="B93" s="867">
        <x:v>611859</x:v>
      </x:c>
      <x:c r="C93" s="862" t="s">
        <x:v>7299</x:v>
      </x:c>
      <x:c r="D93" s="862" t="s">
        <x:v>10334</x:v>
      </x:c>
      <x:c r="E93" s="862" t="s">
        <x:v>3882</x:v>
      </x:c>
      <x:c r="F93" s="863" t="s">
        <x:v>1751</x:v>
      </x:c>
      <x:c r="G93" s="233" t="s">
        <x:v>4175</x:v>
      </x:c>
      <x:c r="H93" s="233" t="s">
        <x:v>2240</x:v>
      </x:c>
      <x:c r="J93" s="230">
        <x:v>150</x:v>
      </x:c>
    </x:row>
    <x:row r="94" spans="1:10">
      <x:c r="A94" s="858" t="s">
        <x:v>3050</x:v>
      </x:c>
      <x:c r="B94" s="859" t="s">
        <x:v>6407</x:v>
      </x:c>
      <x:c r="C94" s="859" t="s">
        <x:v>8571</x:v>
      </x:c>
      <x:c r="D94" s="859" t="s">
        <x:v>10334</x:v>
      </x:c>
      <x:c r="E94" s="859" t="s">
        <x:v>3882</x:v>
      </x:c>
      <x:c r="F94" s="860" t="s">
        <x:v>7003</x:v>
      </x:c>
      <x:c r="G94" s="233" t="s">
        <x:v>6637</x:v>
      </x:c>
      <x:c r="H94" s="233" t="s">
        <x:v>7956</x:v>
      </x:c>
      <x:c r="J94" s="230">
        <x:v>170</x:v>
      </x:c>
    </x:row>
    <x:row r="95" spans="1:10">
      <x:c r="A95" s="861" t="s">
        <x:v>3261</x:v>
      </x:c>
      <x:c r="B95" s="862" t="s">
        <x:v>9576</x:v>
      </x:c>
      <x:c r="C95" s="862" t="s">
        <x:v>8571</x:v>
      </x:c>
      <x:c r="D95" s="862" t="s">
        <x:v>10333</x:v>
      </x:c>
      <x:c r="E95" s="862" t="s">
        <x:v>3882</x:v>
      </x:c>
      <x:c r="F95" s="863" t="s">
        <x:v>8661</x:v>
      </x:c>
      <x:c r="G95" s="233" t="s">
        <x:v>3859</x:v>
      </x:c>
      <x:c r="H95" s="233" t="s">
        <x:v>12693</x:v>
      </x:c>
      <x:c r="J95" s="230">
        <x:v>220</x:v>
      </x:c>
    </x:row>
    <x:row r="96" spans="1:10">
      <x:c r="A96" s="858" t="s">
        <x:v>3116</x:v>
      </x:c>
      <x:c r="B96" s="865">
        <x:v>611861</x:v>
      </x:c>
      <x:c r="C96" s="866" t="s">
        <x:v>8571</x:v>
      </x:c>
      <x:c r="D96" s="859" t="s">
        <x:v>10333</x:v>
      </x:c>
      <x:c r="E96" s="859" t="s">
        <x:v>139</x:v>
      </x:c>
      <x:c r="F96" s="860" t="s">
        <x:v>1349</x:v>
      </x:c>
      <x:c r="G96" s="233" t="s">
        <x:v>4035</x:v>
      </x:c>
      <x:c r="H96" s="233" t="s">
        <x:v>7462</x:v>
      </x:c>
      <x:c r="J96" s="230">
        <x:v>340</x:v>
      </x:c>
    </x:row>
    <x:row r="97" spans="1:10">
      <x:c r="A97" s="861" t="s">
        <x:v>3474</x:v>
      </x:c>
      <x:c r="B97" s="867">
        <x:v>611863</x:v>
      </x:c>
      <x:c r="C97" s="862" t="s">
        <x:v>8571</x:v>
      </x:c>
      <x:c r="D97" s="862" t="s">
        <x:v>10333</x:v>
      </x:c>
      <x:c r="E97" s="862" t="s">
        <x:v>3882</x:v>
      </x:c>
      <x:c r="F97" s="863" t="s">
        <x:v>1743</x:v>
      </x:c>
      <x:c r="G97" s="233" t="s">
        <x:v>6440</x:v>
      </x:c>
      <x:c r="H97" s="233" t="s">
        <x:v>11397</x:v>
      </x:c>
      <x:c r="J97" s="230">
        <x:v>220</x:v>
      </x:c>
    </x:row>
    <x:row r="98" spans="1:10">
      <x:c r="A98" s="858" t="s">
        <x:v>3007</x:v>
      </x:c>
      <x:c r="B98" s="859" t="s">
        <x:v>4064</x:v>
      </x:c>
      <x:c r="C98" s="866" t="s">
        <x:v>8571</x:v>
      </x:c>
      <x:c r="D98" s="859" t="s">
        <x:v>10334</x:v>
      </x:c>
      <x:c r="E98" s="859" t="s">
        <x:v>6669</x:v>
      </x:c>
      <x:c r="F98" s="860" t="s">
        <x:v>6967</x:v>
      </x:c>
      <x:c r="G98" s="233" t="s">
        <x:v>9893</x:v>
      </x:c>
      <x:c r="H98" s="233" t="s">
        <x:v>12781</x:v>
      </x:c>
      <x:c r="J98" s="230">
        <x:v>310.5</x:v>
      </x:c>
    </x:row>
    <x:row r="99" spans="1:10">
      <x:c r="A99" s="861" t="s">
        <x:v>3563</x:v>
      </x:c>
      <x:c r="B99" s="862" t="s">
        <x:v>4165</x:v>
      </x:c>
      <x:c r="C99" s="862" t="s">
        <x:v>8571</x:v>
      </x:c>
      <x:c r="D99" s="862" t="s">
        <x:v>10334</x:v>
      </x:c>
      <x:c r="E99" s="862" t="s">
        <x:v>3882</x:v>
      </x:c>
      <x:c r="F99" s="863" t="s">
        <x:v>7003</x:v>
      </x:c>
      <x:c r="G99" s="233" t="s">
        <x:v>9511</x:v>
      </x:c>
      <x:c r="H99" s="233" t="s">
        <x:v>7547</x:v>
      </x:c>
      <x:c r="J99" s="230">
        <x:v>150</x:v>
      </x:c>
    </x:row>
    <x:row r="100" spans="1:10">
      <x:c r="A100" s="858" t="s">
        <x:v>3066</x:v>
      </x:c>
      <x:c r="B100" s="859" t="s">
        <x:v>10796</x:v>
      </x:c>
      <x:c r="C100" s="859" t="s">
        <x:v>8571</x:v>
      </x:c>
      <x:c r="D100" s="859" t="s">
        <x:v>10333</x:v>
      </x:c>
      <x:c r="E100" s="859" t="s">
        <x:v>7974</x:v>
      </x:c>
      <x:c r="F100" s="860" t="s">
        <x:v>420</x:v>
      </x:c>
      <x:c r="G100" s="233" t="s">
        <x:v>3973</x:v>
      </x:c>
      <x:c r="H100" s="233" t="s">
        <x:v>12258</x:v>
      </x:c>
      <x:c r="J100" s="230">
        <x:v>160</x:v>
      </x:c>
    </x:row>
    <x:row r="101" spans="1:10">
      <x:c r="A101" s="861" t="s">
        <x:v>3624</x:v>
      </x:c>
      <x:c r="B101" s="862" t="s">
        <x:v>3333</x:v>
      </x:c>
      <x:c r="C101" s="864" t="s">
        <x:v>8571</x:v>
      </x:c>
      <x:c r="D101" s="862" t="s">
        <x:v>10333</x:v>
      </x:c>
      <x:c r="E101" s="862" t="s">
        <x:v>3882</x:v>
      </x:c>
      <x:c r="F101" s="863" t="s">
        <x:v>2876</x:v>
      </x:c>
      <x:c r="G101" s="233" t="s">
        <x:v>9727</x:v>
      </x:c>
      <x:c r="H101" s="233" t="s">
        <x:v>213</x:v>
      </x:c>
      <x:c r="J101" s="230">
        <x:v>330</x:v>
      </x:c>
    </x:row>
    <x:row r="102" spans="1:10">
      <x:c r="A102" s="858" t="s">
        <x:v>2984</x:v>
      </x:c>
      <x:c r="B102" s="859" t="s">
        <x:v>9494</x:v>
      </x:c>
      <x:c r="C102" s="859" t="s">
        <x:v>8571</x:v>
      </x:c>
      <x:c r="D102" s="859" t="s">
        <x:v>10334</x:v>
      </x:c>
      <x:c r="E102" s="859" t="s">
        <x:v>6669</x:v>
      </x:c>
      <x:c r="F102" s="860" t="s">
        <x:v>6937</x:v>
      </x:c>
      <x:c r="G102" s="233" t="s">
        <x:v>9566</x:v>
      </x:c>
      <x:c r="H102" s="233" t="s">
        <x:v>12303</x:v>
      </x:c>
      <x:c r="J102" s="230">
        <x:v>288</x:v>
      </x:c>
    </x:row>
    <x:row r="103" spans="1:10">
      <x:c r="A103" s="861" t="s">
        <x:v>3083</x:v>
      </x:c>
      <x:c r="B103" s="862" t="s">
        <x:v>6484</x:v>
      </x:c>
      <x:c r="C103" s="864" t="s">
        <x:v>8571</x:v>
      </x:c>
      <x:c r="D103" s="862" t="s">
        <x:v>10334</x:v>
      </x:c>
      <x:c r="E103" s="862" t="s">
        <x:v>6669</x:v>
      </x:c>
      <x:c r="F103" s="863" t="s">
        <x:v>7003</x:v>
      </x:c>
      <x:c r="G103" s="233" t="s">
        <x:v>7973</x:v>
      </x:c>
      <x:c r="H103" s="233" t="s">
        <x:v>11228</x:v>
      </x:c>
      <x:c r="J103" s="230">
        <x:v>405</x:v>
      </x:c>
    </x:row>
    <x:row r="104" spans="1:10">
      <x:c r="A104" s="858" t="s">
        <x:v>708</x:v>
      </x:c>
      <x:c r="B104" s="859" t="s">
        <x:v>9967</x:v>
      </x:c>
      <x:c r="C104" s="859" t="s">
        <x:v>8571</x:v>
      </x:c>
      <x:c r="D104" s="859" t="s">
        <x:v>10306</x:v>
      </x:c>
      <x:c r="E104" s="859" t="s">
        <x:v>6669</x:v>
      </x:c>
      <x:c r="F104" s="860" t="s">
        <x:v>8661</x:v>
      </x:c>
      <x:c r="G104" s="233" t="s">
        <x:v>4189</x:v>
      </x:c>
      <x:c r="H104" s="233" t="s">
        <x:v>12733</x:v>
      </x:c>
      <x:c r="J104" s="230">
        <x:v>200</x:v>
      </x:c>
    </x:row>
    <x:row r="105" spans="1:10">
      <x:c r="A105" s="861" t="s">
        <x:v>3075</x:v>
      </x:c>
      <x:c r="B105" s="862" t="s">
        <x:v>9819</x:v>
      </x:c>
      <x:c r="C105" s="862" t="s">
        <x:v>7299</x:v>
      </x:c>
      <x:c r="D105" s="862" t="s">
        <x:v>10334</x:v>
      </x:c>
      <x:c r="E105" s="862" t="s">
        <x:v>6669</x:v>
      </x:c>
      <x:c r="F105" s="863" t="s">
        <x:v>12097</x:v>
      </x:c>
      <x:c r="G105" s="233" t="s">
        <x:v>3856</x:v>
      </x:c>
      <x:c r="H105" s="233" t="s">
        <x:v>5557</x:v>
      </x:c>
      <x:c r="J105" s="230">
        <x:v>279</x:v>
      </x:c>
    </x:row>
    <x:row r="106" spans="1:10">
      <x:c r="A106" s="858" t="s">
        <x:v>1705</x:v>
      </x:c>
      <x:c r="B106" s="859" t="s">
        <x:v>6432</x:v>
      </x:c>
      <x:c r="C106" s="859" t="s">
        <x:v>7299</x:v>
      </x:c>
      <x:c r="D106" s="859" t="s">
        <x:v>10333</x:v>
      </x:c>
      <x:c r="E106" s="859" t="s">
        <x:v>6669</x:v>
      </x:c>
      <x:c r="F106" s="860" t="s">
        <x:v>8701</x:v>
      </x:c>
      <x:c r="G106" s="233" t="s">
        <x:v>4147</x:v>
      </x:c>
      <x:c r="H106" s="233" t="s">
        <x:v>7674</x:v>
      </x:c>
      <x:c r="J106" s="230">
        <x:v>290</x:v>
      </x:c>
    </x:row>
    <x:row r="107" spans="1:10">
      <x:c r="A107" s="861" t="s">
        <x:v>4653</x:v>
      </x:c>
      <x:c r="B107" s="867">
        <x:v>611874</x:v>
      </x:c>
      <x:c r="C107" s="862" t="s">
        <x:v>8571</x:v>
      </x:c>
      <x:c r="D107" s="862" t="s">
        <x:v>10306</x:v>
      </x:c>
      <x:c r="E107" s="862" t="s">
        <x:v>139</x:v>
      </x:c>
      <x:c r="F107" s="863" t="s">
        <x:v>6845</x:v>
      </x:c>
      <x:c r="G107" s="233" t="s">
        <x:v>6461</x:v>
      </x:c>
      <x:c r="H107" s="233" t="s">
        <x:v>12262</x:v>
      </x:c>
      <x:c r="J107" s="230">
        <x:v>170</x:v>
      </x:c>
    </x:row>
    <x:row r="108" spans="1:10">
      <x:c r="A108" s="858" t="s">
        <x:v>3072</x:v>
      </x:c>
      <x:c r="B108" s="859" t="s">
        <x:v>9634</x:v>
      </x:c>
      <x:c r="C108" s="866" t="s">
        <x:v>7299</x:v>
      </x:c>
      <x:c r="D108" s="859" t="s">
        <x:v>10306</x:v>
      </x:c>
      <x:c r="E108" s="859" t="s">
        <x:v>6669</x:v>
      </x:c>
      <x:c r="F108" s="860" t="s">
        <x:v>8701</x:v>
      </x:c>
      <x:c r="G108" s="233" t="s">
        <x:v>4189</x:v>
      </x:c>
      <x:c r="H108" s="233" t="s">
        <x:v>5821</x:v>
      </x:c>
      <x:c r="J108" s="230">
        <x:v>440</x:v>
      </x:c>
    </x:row>
    <x:row r="109" spans="1:10">
      <x:c r="A109" s="861" t="s">
        <x:v>3591</x:v>
      </x:c>
      <x:c r="B109" s="867">
        <x:v>611875</x:v>
      </x:c>
      <x:c r="C109" s="862" t="s">
        <x:v>7299</x:v>
      </x:c>
      <x:c r="D109" s="862" t="s">
        <x:v>10279</x:v>
      </x:c>
      <x:c r="E109" s="862" t="s">
        <x:v>3882</x:v>
      </x:c>
      <x:c r="F109" s="863" t="s">
        <x:v>3227</x:v>
      </x:c>
      <x:c r="G109" s="233" t="s">
        <x:v>4189</x:v>
      </x:c>
      <x:c r="H109" s="233" t="s">
        <x:v>5821</x:v>
      </x:c>
      <x:c r="J109" s="230">
        <x:v>150</x:v>
      </x:c>
    </x:row>
    <x:row r="110" spans="1:10">
      <x:c r="A110" s="876" t="s">
        <x:v>3223</x:v>
      </x:c>
      <x:c r="B110" s="894">
        <x:v>611877</x:v>
      </x:c>
      <x:c r="C110" s="877" t="s">
        <x:v>8571</x:v>
      </x:c>
      <x:c r="D110" s="877" t="s">
        <x:v>10333</x:v>
      </x:c>
      <x:c r="E110" s="877" t="s">
        <x:v>3882</x:v>
      </x:c>
      <x:c r="F110" s="878" t="s">
        <x:v>12374</x:v>
      </x:c>
      <x:c r="G110" s="233" t="s">
        <x:v>9459</x:v>
      </x:c>
      <x:c r="H110" s="233" t="s">
        <x:v>12433</x:v>
      </x:c>
      <x:c r="J110" s="230">
        <x:v>100</x:v>
      </x:c>
    </x:row>
    <x:row r="111" spans="1:10">
      <x:c r="A111" s="873" t="s">
        <x:v>3105</x:v>
      </x:c>
      <x:c r="B111" s="874" t="s">
        <x:v>4009</x:v>
      </x:c>
      <x:c r="C111" s="874" t="s">
        <x:v>8571</x:v>
      </x:c>
      <x:c r="D111" s="874" t="s">
        <x:v>10306</x:v>
      </x:c>
      <x:c r="E111" s="874" t="s">
        <x:v>139</x:v>
      </x:c>
      <x:c r="F111" s="875" t="s">
        <x:v>12374</x:v>
      </x:c>
      <x:c r="G111" s="233" t="s">
        <x:v>10805</x:v>
      </x:c>
      <x:c r="H111" s="233" t="s">
        <x:v>2197</x:v>
      </x:c>
      <x:c r="J111" s="230">
        <x:v>225</x:v>
      </x:c>
    </x:row>
    <x:row r="112" spans="1:10">
      <x:c r="A112" s="858" t="s">
        <x:v>3522</x:v>
      </x:c>
      <x:c r="B112" s="859" t="s">
        <x:v>3924</x:v>
      </x:c>
      <x:c r="C112" s="866" t="s">
        <x:v>8571</x:v>
      </x:c>
      <x:c r="D112" s="859" t="s">
        <x:v>10334</x:v>
      </x:c>
      <x:c r="E112" s="859" t="s">
        <x:v>3882</x:v>
      </x:c>
      <x:c r="F112" s="860" t="s">
        <x:v>12374</x:v>
      </x:c>
      <x:c r="G112" s="233" t="s">
        <x:v>9592</x:v>
      </x:c>
      <x:c r="H112" s="233" t="s">
        <x:v>2179</x:v>
      </x:c>
      <x:c r="J112" s="230">
        <x:v>300</x:v>
      </x:c>
    </x:row>
    <x:row r="113" spans="1:10">
      <x:c r="A113" s="861" t="s">
        <x:v>3577</x:v>
      </x:c>
      <x:c r="B113" s="862" t="s">
        <x:v>3931</x:v>
      </x:c>
      <x:c r="C113" s="864" t="s">
        <x:v>7299</x:v>
      </x:c>
      <x:c r="D113" s="862" t="s">
        <x:v>10279</x:v>
      </x:c>
      <x:c r="E113" s="862" t="s">
        <x:v>6669</x:v>
      </x:c>
      <x:c r="F113" s="863" t="s">
        <x:v>7003</x:v>
      </x:c>
      <x:c r="G113" s="233" t="s">
        <x:v>9897</x:v>
      </x:c>
      <x:c r="H113" s="233" t="s">
        <x:v>7936</x:v>
      </x:c>
      <x:c r="J113" s="230">
        <x:v>310</x:v>
      </x:c>
    </x:row>
    <x:row r="114" spans="1:10">
      <x:c r="A114" s="858" t="s">
        <x:v>3119</x:v>
      </x:c>
      <x:c r="B114" s="859" t="s">
        <x:v>9915</x:v>
      </x:c>
      <x:c r="C114" s="859" t="s">
        <x:v>7299</x:v>
      </x:c>
      <x:c r="D114" s="859" t="s">
        <x:v>10333</x:v>
      </x:c>
      <x:c r="E114" s="859" t="s">
        <x:v>6669</x:v>
      </x:c>
      <x:c r="F114" s="860" t="s">
        <x:v>12112</x:v>
      </x:c>
      <x:c r="J114" s="230">
        <x:v>20</x:v>
      </x:c>
    </x:row>
    <x:row r="115" spans="1:10">
      <x:c r="A115" s="861" t="s">
        <x:v>3595</x:v>
      </x:c>
      <x:c r="B115" s="867">
        <x:v>611881</x:v>
      </x:c>
      <x:c r="C115" s="862" t="s">
        <x:v>8571</x:v>
      </x:c>
      <x:c r="D115" s="862" t="s">
        <x:v>10306</x:v>
      </x:c>
      <x:c r="E115" s="862" t="s">
        <x:v>3882</x:v>
      </x:c>
      <x:c r="F115" s="863" t="s">
        <x:v>4768</x:v>
      </x:c>
      <x:c r="G115" s="233" t="s">
        <x:v>9542</x:v>
      </x:c>
      <x:c r="H115" s="233" t="s">
        <x:v>7661</x:v>
      </x:c>
      <x:c r="J115" s="230">
        <x:v>200</x:v>
      </x:c>
    </x:row>
    <x:row r="116" spans="1:10">
      <x:c r="A116" s="858" t="s">
        <x:v>3549</x:v>
      </x:c>
      <x:c r="B116" s="859" t="s">
        <x:v>3872</x:v>
      </x:c>
      <x:c r="C116" s="859" t="s">
        <x:v>8571</x:v>
      </x:c>
      <x:c r="D116" s="859" t="s">
        <x:v>10306</x:v>
      </x:c>
      <x:c r="E116" s="859" t="s">
        <x:v>139</x:v>
      </x:c>
      <x:c r="F116" s="860" t="s">
        <x:v>8701</x:v>
      </x:c>
      <x:c r="G116" s="233" t="s">
        <x:v>9772</x:v>
      </x:c>
      <x:c r="H116" s="233" t="s">
        <x:v>2534</x:v>
      </x:c>
      <x:c r="J116" s="230">
        <x:v>170</x:v>
      </x:c>
    </x:row>
    <x:row r="117" spans="1:10">
      <x:c r="A117" s="861" t="s">
        <x:v>2998</x:v>
      </x:c>
      <x:c r="B117" s="867">
        <x:v>611884</x:v>
      </x:c>
      <x:c r="C117" s="862" t="s">
        <x:v>7299</x:v>
      </x:c>
      <x:c r="D117" s="862" t="s">
        <x:v>10333</x:v>
      </x:c>
      <x:c r="E117" s="862" t="s">
        <x:v>3882</x:v>
      </x:c>
      <x:c r="F117" s="863" t="s">
        <x:v>1386</x:v>
      </x:c>
      <x:c r="G117" s="233" t="s">
        <x:v>4141</x:v>
      </x:c>
      <x:c r="H117" s="233" t="s">
        <x:v>12425</x:v>
      </x:c>
      <x:c r="J117" s="230">
        <x:v>180</x:v>
      </x:c>
    </x:row>
    <x:row r="118" spans="1:10">
      <x:c r="A118" s="858" t="s">
        <x:v>3546</x:v>
      </x:c>
      <x:c r="B118" s="865">
        <x:v>611885</x:v>
      </x:c>
      <x:c r="C118" s="859" t="s">
        <x:v>8571</x:v>
      </x:c>
      <x:c r="D118" s="859" t="s">
        <x:v>10334</x:v>
      </x:c>
      <x:c r="E118" s="859" t="s">
        <x:v>139</x:v>
      </x:c>
      <x:c r="F118" s="860" t="s">
        <x:v>1488</x:v>
      </x:c>
      <x:c r="G118" s="230" t="s">
        <x:v>3930</x:v>
      </x:c>
      <x:c r="H118" s="233" t="s">
        <x:v>2248</x:v>
      </x:c>
      <x:c r="J118" s="230">
        <x:v>150</x:v>
      </x:c>
    </x:row>
    <x:row r="119" spans="1:10">
      <x:c r="A119" s="861" t="s">
        <x:v>3592</x:v>
      </x:c>
      <x:c r="B119" s="862" t="s">
        <x:v>9757</x:v>
      </x:c>
      <x:c r="C119" s="862" t="s">
        <x:v>7299</x:v>
      </x:c>
      <x:c r="D119" s="862" t="s">
        <x:v>10306</x:v>
      </x:c>
      <x:c r="E119" s="862" t="s">
        <x:v>139</x:v>
      </x:c>
      <x:c r="F119" s="863" t="s">
        <x:v>12374</x:v>
      </x:c>
      <x:c r="G119" s="230" t="s">
        <x:v>3287</x:v>
      </x:c>
      <x:c r="H119" s="233" t="s">
        <x:v>5679</x:v>
      </x:c>
      <x:c r="J119" s="230">
        <x:v>200</x:v>
      </x:c>
    </x:row>
    <x:row r="120" spans="1:10">
      <x:c r="A120" s="858" t="s">
        <x:v>3016</x:v>
      </x:c>
      <x:c r="B120" s="865">
        <x:v>611887</x:v>
      </x:c>
      <x:c r="C120" s="859" t="s">
        <x:v>7299</x:v>
      </x:c>
      <x:c r="D120" s="859" t="s">
        <x:v>10306</x:v>
      </x:c>
      <x:c r="E120" s="859" t="s">
        <x:v>3882</x:v>
      </x:c>
      <x:c r="F120" s="860" t="s">
        <x:v>12140</x:v>
      </x:c>
      <x:c r="G120" s="230" t="s">
        <x:v>9599</x:v>
      </x:c>
      <x:c r="H120" s="233" t="s">
        <x:v>12770</x:v>
      </x:c>
      <x:c r="J120" s="230">
        <x:v>210</x:v>
      </x:c>
    </x:row>
    <x:row r="121" spans="1:10">
      <x:c r="A121" s="861" t="s">
        <x:v>3104</x:v>
      </x:c>
      <x:c r="B121" s="862" t="s">
        <x:v>10871</x:v>
      </x:c>
      <x:c r="C121" s="862" t="s">
        <x:v>8571</x:v>
      </x:c>
      <x:c r="D121" s="862" t="s">
        <x:v>10334</x:v>
      </x:c>
      <x:c r="E121" s="862" t="s">
        <x:v>3882</x:v>
      </x:c>
      <x:c r="F121" s="863" t="s">
        <x:v>7976</x:v>
      </x:c>
      <x:c r="G121" s="233" t="s">
        <x:v>9556</x:v>
      </x:c>
      <x:c r="H121" s="233" t="s">
        <x:v>12623</x:v>
      </x:c>
      <x:c r="J121" s="230">
        <x:v>160</x:v>
      </x:c>
    </x:row>
    <x:row r="122" spans="1:10">
      <x:c r="A122" s="858" t="s">
        <x:v>3106</x:v>
      </x:c>
      <x:c r="B122" s="865">
        <x:v>611889</x:v>
      </x:c>
      <x:c r="C122" s="859" t="s">
        <x:v>8571</x:v>
      </x:c>
      <x:c r="D122" s="859" t="s">
        <x:v>10306</x:v>
      </x:c>
      <x:c r="E122" s="859" t="s">
        <x:v>3882</x:v>
      </x:c>
      <x:c r="F122" s="860" t="s">
        <x:v>1669</x:v>
      </x:c>
      <x:c r="G122" s="868" t="s">
        <x:v>4141</x:v>
      </x:c>
      <x:c r="H122" s="868" t="s">
        <x:v>5684</x:v>
      </x:c>
      <x:c r="J122" s="230">
        <x:v>216</x:v>
      </x:c>
    </x:row>
    <x:row r="123" spans="1:10">
      <x:c r="A123" s="861" t="s">
        <x:v>3533</x:v>
      </x:c>
      <x:c r="B123" s="867">
        <x:v>611890</x:v>
      </x:c>
      <x:c r="C123" s="862" t="s">
        <x:v>7299</x:v>
      </x:c>
      <x:c r="D123" s="862" t="s">
        <x:v>10306</x:v>
      </x:c>
      <x:c r="E123" s="862" t="s">
        <x:v>3882</x:v>
      </x:c>
      <x:c r="F123" s="863" t="s">
        <x:v>1382</x:v>
      </x:c>
      <x:c r="G123" s="868" t="s">
        <x:v>4141</x:v>
      </x:c>
      <x:c r="H123" s="868" t="s">
        <x:v>5684</x:v>
      </x:c>
      <x:c r="J123" s="230">
        <x:v>230</x:v>
      </x:c>
    </x:row>
    <x:row r="124" spans="1:10">
      <x:c r="A124" s="858" t="s">
        <x:v>3635</x:v>
      </x:c>
      <x:c r="B124" s="865">
        <x:v>611891</x:v>
      </x:c>
      <x:c r="C124" s="859" t="s">
        <x:v>8571</x:v>
      </x:c>
      <x:c r="D124" s="859" t="s">
        <x:v>10306</x:v>
      </x:c>
      <x:c r="E124" s="859" t="s">
        <x:v>139</x:v>
      </x:c>
      <x:c r="F124" s="860" t="s">
        <x:v>842</x:v>
      </x:c>
      <x:c r="G124" s="233" t="s">
        <x:v>9599</x:v>
      </x:c>
      <x:c r="H124" s="233" t="s">
        <x:v>11415</x:v>
      </x:c>
      <x:c r="J124" s="230">
        <x:v>160</x:v>
      </x:c>
    </x:row>
    <x:row r="125" spans="1:10">
      <x:c r="A125" s="861" t="s">
        <x:v>709</x:v>
      </x:c>
      <x:c r="B125" s="862" t="s">
        <x:v>4172</x:v>
      </x:c>
      <x:c r="C125" s="862" t="s">
        <x:v>8571</x:v>
      </x:c>
      <x:c r="D125" s="862" t="s">
        <x:v>10306</x:v>
      </x:c>
      <x:c r="E125" s="862" t="s">
        <x:v>3882</x:v>
      </x:c>
      <x:c r="F125" s="863" t="s">
        <x:v>8701</x:v>
      </x:c>
      <x:c r="G125" s="233" t="s">
        <x:v>3812</x:v>
      </x:c>
      <x:c r="H125" s="233" t="s">
        <x:v>2400</x:v>
      </x:c>
      <x:c r="J125" s="230">
        <x:v>130</x:v>
      </x:c>
    </x:row>
    <x:row r="126" spans="1:10">
      <x:c r="A126" s="858" t="s">
        <x:v>3608</x:v>
      </x:c>
      <x:c r="B126" s="865">
        <x:v>611893</x:v>
      </x:c>
      <x:c r="C126" s="859" t="s">
        <x:v>8571</x:v>
      </x:c>
      <x:c r="D126" s="859" t="s">
        <x:v>10333</x:v>
      </x:c>
      <x:c r="E126" s="859" t="s">
        <x:v>139</x:v>
      </x:c>
      <x:c r="F126" s="860" t="s">
        <x:v>10755</x:v>
      </x:c>
      <x:c r="G126" s="233" t="s">
        <x:v>10966</x:v>
      </x:c>
      <x:c r="H126" s="233" t="s">
        <x:v>5832</x:v>
      </x:c>
      <x:c r="J126" s="230">
        <x:v>220</x:v>
      </x:c>
    </x:row>
    <x:row r="127" spans="1:10">
      <x:c r="A127" s="861" t="s">
        <x:v>2968</x:v>
      </x:c>
      <x:c r="B127" s="867">
        <x:v>611894</x:v>
      </x:c>
      <x:c r="C127" s="862" t="s">
        <x:v>7299</x:v>
      </x:c>
      <x:c r="D127" s="862" t="s">
        <x:v>10333</x:v>
      </x:c>
      <x:c r="E127" s="862" t="s">
        <x:v>139</x:v>
      </x:c>
      <x:c r="F127" s="863" t="s">
        <x:v>12007</x:v>
      </x:c>
      <x:c r="J127" s="230">
        <x:v>90</x:v>
      </x:c>
    </x:row>
    <x:row r="128" spans="1:10">
      <x:c r="A128" s="858" t="s">
        <x:v>1286</x:v>
      </x:c>
      <x:c r="B128" s="865">
        <x:v>611895</x:v>
      </x:c>
      <x:c r="C128" s="866" t="s">
        <x:v>7299</x:v>
      </x:c>
      <x:c r="D128" s="859" t="s">
        <x:v>10306</x:v>
      </x:c>
      <x:c r="E128" s="859" t="s">
        <x:v>3882</x:v>
      </x:c>
      <x:c r="F128" s="860" t="s">
        <x:v>3691</x:v>
      </x:c>
      <x:c r="G128" s="233" t="s">
        <x:v>9495</x:v>
      </x:c>
      <x:c r="H128" s="233" t="s">
        <x:v>12466</x:v>
      </x:c>
      <x:c r="J128" s="230">
        <x:v>520</x:v>
      </x:c>
    </x:row>
    <x:row r="129" spans="1:10">
      <x:c r="A129" s="870" t="s">
        <x:v>3617</x:v>
      </x:c>
      <x:c r="B129" s="883">
        <x:v>611896</x:v>
      </x:c>
      <x:c r="C129" s="891" t="s">
        <x:v>8571</x:v>
      </x:c>
      <x:c r="D129" s="871" t="s">
        <x:v>10333</x:v>
      </x:c>
      <x:c r="E129" s="871" t="s">
        <x:v>139</x:v>
      </x:c>
      <x:c r="F129" s="872" t="s">
        <x:v>10717</x:v>
      </x:c>
      <x:c r="G129" s="233" t="s">
        <x:v>9589</x:v>
      </x:c>
      <x:c r="H129" s="233" t="s">
        <x:v>2565</x:v>
      </x:c>
      <x:c r="J129" s="230">
        <x:v>330</x:v>
      </x:c>
    </x:row>
    <x:row r="130" spans="1:10">
      <x:c r="A130" s="884" t="s">
        <x:v>3626</x:v>
      </x:c>
      <x:c r="B130" s="885" t="s">
        <x:v>4185</x:v>
      </x:c>
      <x:c r="C130" s="885" t="s">
        <x:v>7299</x:v>
      </x:c>
      <x:c r="D130" s="885" t="s">
        <x:v>10306</x:v>
      </x:c>
      <x:c r="E130" s="885" t="s">
        <x:v>6669</x:v>
      </x:c>
      <x:c r="F130" s="886" t="s">
        <x:v>411</x:v>
      </x:c>
      <x:c r="G130" s="233" t="s">
        <x:v>11008</x:v>
      </x:c>
      <x:c r="H130" s="233" t="s">
        <x:v>12336</x:v>
      </x:c>
      <x:c r="J130" s="230">
        <x:v>140</x:v>
      </x:c>
    </x:row>
    <x:row r="131" spans="1:10">
      <x:c r="A131" s="861" t="s">
        <x:v>3573</x:v>
      </x:c>
      <x:c r="B131" s="862" t="s">
        <x:v>6546</x:v>
      </x:c>
      <x:c r="C131" s="862" t="s">
        <x:v>8571</x:v>
      </x:c>
      <x:c r="D131" s="862" t="s">
        <x:v>10334</x:v>
      </x:c>
      <x:c r="E131" s="862" t="s">
        <x:v>3882</x:v>
      </x:c>
      <x:c r="F131" s="863" t="s">
        <x:v>10654</x:v>
      </x:c>
      <x:c r="J131" s="230">
        <x:v>150</x:v>
      </x:c>
    </x:row>
    <x:row r="132" spans="1:10">
      <x:c r="A132" s="858" t="s">
        <x:v>3068</x:v>
      </x:c>
      <x:c r="B132" s="859" t="s">
        <x:v>6522</x:v>
      </x:c>
      <x:c r="C132" s="866" t="s">
        <x:v>8571</x:v>
      </x:c>
      <x:c r="D132" s="859" t="s">
        <x:v>10333</x:v>
      </x:c>
      <x:c r="E132" s="859" t="s">
        <x:v>3882</x:v>
      </x:c>
      <x:c r="F132" s="860" t="s">
        <x:v>420</x:v>
      </x:c>
      <x:c r="G132" s="233" t="s">
        <x:v>3431</x:v>
      </x:c>
      <x:c r="H132" s="233" t="s">
        <x:v>7539</x:v>
      </x:c>
      <x:c r="J132" s="230">
        <x:v>380</x:v>
      </x:c>
    </x:row>
    <x:row r="133" spans="1:10">
      <x:c r="A133" s="861" t="s">
        <x:v>3613</x:v>
      </x:c>
      <x:c r="B133" s="862" t="s">
        <x:v>6385</x:v>
      </x:c>
      <x:c r="C133" s="864" t="s">
        <x:v>8571</x:v>
      </x:c>
      <x:c r="D133" s="862" t="s">
        <x:v>10306</x:v>
      </x:c>
      <x:c r="E133" s="862" t="s">
        <x:v>6669</x:v>
      </x:c>
      <x:c r="F133" s="863" t="s">
        <x:v>12374</x:v>
      </x:c>
      <x:c r="G133" s="233" t="s">
        <x:v>11041</x:v>
      </x:c>
      <x:c r="H133" s="233" t="s">
        <x:v>5941</x:v>
      </x:c>
      <x:c r="J133" s="230">
        <x:v>450</x:v>
      </x:c>
    </x:row>
    <x:row r="134" spans="1:10">
      <x:c r="A134" s="858" t="s">
        <x:v>1661</x:v>
      </x:c>
      <x:c r="B134" s="859" t="s">
        <x:v>9378</x:v>
      </x:c>
      <x:c r="C134" s="859" t="s">
        <x:v>7299</x:v>
      </x:c>
      <x:c r="D134" s="859" t="s">
        <x:v>10333</x:v>
      </x:c>
      <x:c r="E134" s="859" t="s">
        <x:v>6669</x:v>
      </x:c>
      <x:c r="F134" s="860" t="s">
        <x:v>420</x:v>
      </x:c>
      <x:c r="G134" s="233" t="s">
        <x:v>11042</x:v>
      </x:c>
      <x:c r="H134" s="233" t="s">
        <x:v>5511</x:v>
      </x:c>
      <x:c r="J134" s="230">
        <x:v>162</x:v>
      </x:c>
    </x:row>
    <x:row r="135" spans="1:10">
      <x:c r="A135" s="861" t="s">
        <x:v>3091</x:v>
      </x:c>
      <x:c r="B135" s="862" t="s">
        <x:v>6478</x:v>
      </x:c>
      <x:c r="C135" s="862" t="s">
        <x:v>8571</x:v>
      </x:c>
      <x:c r="D135" s="862" t="s">
        <x:v>10333</x:v>
      </x:c>
      <x:c r="E135" s="862" t="s">
        <x:v>3882</x:v>
      </x:c>
      <x:c r="F135" s="863" t="s">
        <x:v>411</x:v>
      </x:c>
      <x:c r="G135" s="233" t="s">
        <x:v>12293</x:v>
      </x:c>
      <x:c r="H135" s="233" t="s">
        <x:v>2417</x:v>
      </x:c>
      <x:c r="J135" s="230">
        <x:v>130</x:v>
      </x:c>
    </x:row>
    <x:row r="136" spans="1:10">
      <x:c r="A136" s="858" t="s">
        <x:v>1668</x:v>
      </x:c>
      <x:c r="B136" s="859" t="s">
        <x:v>9531</x:v>
      </x:c>
      <x:c r="C136" s="859" t="s">
        <x:v>8571</x:v>
      </x:c>
      <x:c r="D136" s="859" t="s">
        <x:v>10306</x:v>
      </x:c>
      <x:c r="E136" s="859" t="s">
        <x:v>3882</x:v>
      </x:c>
      <x:c r="F136" s="860" t="s">
        <x:v>12374</x:v>
      </x:c>
      <x:c r="J136" s="230">
        <x:v>170</x:v>
      </x:c>
    </x:row>
    <x:row r="137" spans="1:10">
      <x:c r="A137" s="861" t="s">
        <x:v>3036</x:v>
      </x:c>
      <x:c r="B137" s="862" t="s">
        <x:v>9987</x:v>
      </x:c>
      <x:c r="C137" s="862" t="s">
        <x:v>7299</x:v>
      </x:c>
      <x:c r="D137" s="862" t="s">
        <x:v>10306</x:v>
      </x:c>
      <x:c r="E137" s="862" t="s">
        <x:v>3882</x:v>
      </x:c>
      <x:c r="F137" s="863" t="s">
        <x:v>411</x:v>
      </x:c>
      <x:c r="G137" s="233" t="s">
        <x:v>9948</x:v>
      </x:c>
      <x:c r="H137" s="233" t="s">
        <x:v>8121</x:v>
      </x:c>
      <x:c r="J137" s="230">
        <x:v>234</x:v>
      </x:c>
    </x:row>
    <x:row r="138" spans="1:10">
      <x:c r="A138" s="858" t="s">
        <x:v>3629</x:v>
      </x:c>
      <x:c r="B138" s="859" t="s">
        <x:v>4098</x:v>
      </x:c>
      <x:c r="C138" s="859" t="s">
        <x:v>8571</x:v>
      </x:c>
      <x:c r="D138" s="859" t="s">
        <x:v>10306</x:v>
      </x:c>
      <x:c r="E138" s="859" t="s">
        <x:v>6669</x:v>
      </x:c>
      <x:c r="F138" s="860" t="s">
        <x:v>12374</x:v>
      </x:c>
      <x:c r="G138" s="233" t="s">
        <x:v>9709</x:v>
      </x:c>
      <x:c r="H138" s="233" t="s">
        <x:v>12651</x:v>
      </x:c>
      <x:c r="J138" s="230">
        <x:v>160</x:v>
      </x:c>
    </x:row>
    <x:row r="139" spans="1:10">
      <x:c r="A139" s="861" t="s">
        <x:v>3575</x:v>
      </x:c>
      <x:c r="B139" s="862" t="s">
        <x:v>4026</x:v>
      </x:c>
      <x:c r="C139" s="862" t="s">
        <x:v>8571</x:v>
      </x:c>
      <x:c r="D139" s="862" t="s">
        <x:v>10334</x:v>
      </x:c>
      <x:c r="E139" s="862" t="s">
        <x:v>6669</x:v>
      </x:c>
      <x:c r="F139" s="863" t="s">
        <x:v>12374</x:v>
      </x:c>
      <x:c r="J139" s="230">
        <x:v>100</x:v>
      </x:c>
    </x:row>
    <x:row r="140" spans="1:11" s="230" customFormat="1">
      <x:c r="A140" s="861" t="s">
        <x:v>3243</x:v>
      </x:c>
      <x:c r="B140" s="862" t="s">
        <x:v>9504</x:v>
      </x:c>
      <x:c r="C140" s="862" t="s">
        <x:v>8571</x:v>
      </x:c>
      <x:c r="D140" s="862" t="s">
        <x:v>10334</x:v>
      </x:c>
      <x:c r="E140" s="862" t="s">
        <x:v>7974</x:v>
      </x:c>
      <x:c r="F140" s="863" t="s">
        <x:v>12374</x:v>
      </x:c>
      <x:c r="G140" s="233" t="s">
        <x:v>9347</x:v>
      </x:c>
      <x:c r="H140" s="233" t="s">
        <x:v>2368</x:v>
      </x:c>
      <x:c r="J140" s="230">
        <x:v>170</x:v>
      </x:c>
      <x:c r="K140" s="275"/>
    </x:row>
    <x:row r="141" spans="1:10">
      <x:c r="A141" s="858" t="s">
        <x:v>2989</x:v>
      </x:c>
      <x:c r="B141" s="859" t="s">
        <x:v>10806</x:v>
      </x:c>
      <x:c r="C141" s="859" t="s">
        <x:v>8571</x:v>
      </x:c>
      <x:c r="D141" s="859" t="s">
        <x:v>10306</x:v>
      </x:c>
      <x:c r="E141" s="859" t="s">
        <x:v>3882</x:v>
      </x:c>
      <x:c r="F141" s="860" t="s">
        <x:v>12374</x:v>
      </x:c>
      <x:c r="G141" s="233" t="s">
        <x:v>9948</x:v>
      </x:c>
      <x:c r="H141" s="233" t="s">
        <x:v>12434</x:v>
      </x:c>
      <x:c r="J141" s="230">
        <x:v>160</x:v>
      </x:c>
    </x:row>
    <x:row r="142" spans="1:10">
      <x:c r="A142" s="870" t="s">
        <x:v>3660</x:v>
      </x:c>
      <x:c r="B142" s="871" t="s">
        <x:v>10872</x:v>
      </x:c>
      <x:c r="C142" s="891" t="s">
        <x:v>8571</x:v>
      </x:c>
      <x:c r="D142" s="871" t="s">
        <x:v>10306</x:v>
      </x:c>
      <x:c r="E142" s="871" t="s">
        <x:v>6669</x:v>
      </x:c>
      <x:c r="F142" s="872" t="s">
        <x:v>12374</x:v>
      </x:c>
      <x:c r="G142" s="233" t="s">
        <x:v>11204</x:v>
      </x:c>
      <x:c r="H142" s="233" t="s">
        <x:v>2557</x:v>
      </x:c>
      <x:c r="J142" s="230">
        <x:v>1116</x:v>
      </x:c>
    </x:row>
    <x:row r="143" spans="1:11" s="230" customFormat="1">
      <x:c r="A143" s="858" t="s">
        <x:v>3508</x:v>
      </x:c>
      <x:c r="B143" s="859" t="s">
        <x:v>6482</x:v>
      </x:c>
      <x:c r="C143" s="859" t="s">
        <x:v>8571</x:v>
      </x:c>
      <x:c r="D143" s="859" t="s">
        <x:v>10333</x:v>
      </x:c>
      <x:c r="E143" s="859" t="s">
        <x:v>6669</x:v>
      </x:c>
      <x:c r="F143" s="860" t="s">
        <x:v>12374</x:v>
      </x:c>
      <x:c r="G143" s="233" t="s">
        <x:v>7276</x:v>
      </x:c>
      <x:c r="H143" s="233"/>
      <x:c r="J143" s="230">
        <x:v>150</x:v>
      </x:c>
      <x:c r="K143" s="275"/>
    </x:row>
    <x:row r="144" spans="1:11">
      <x:c r="A144" s="884" t="s">
        <x:v>368</x:v>
      </x:c>
      <x:c r="B144" s="895">
        <x:v>611918</x:v>
      </x:c>
      <x:c r="C144" s="885" t="s">
        <x:v>8571</x:v>
      </x:c>
      <x:c r="D144" s="885" t="s">
        <x:v>10333</x:v>
      </x:c>
      <x:c r="E144" s="885" t="s">
        <x:v>3882</x:v>
      </x:c>
      <x:c r="F144" s="886" t="s">
        <x:v>3689</x:v>
      </x:c>
      <x:c r="G144" s="233" t="s">
        <x:v>9835</x:v>
      </x:c>
      <x:c r="H144" s="233" t="s">
        <x:v>11430</x:v>
      </x:c>
      <x:c r="J144" s="230">
        <x:v>270</x:v>
      </x:c>
      <x:c r="K144" s="275" t="s">
        <x:v>10301</x:v>
      </x:c>
    </x:row>
    <x:row r="145" spans="1:10">
      <x:c r="A145" s="861" t="s">
        <x:v>417</x:v>
      </x:c>
      <x:c r="B145" s="862" t="s">
        <x:v>4054</x:v>
      </x:c>
      <x:c r="C145" s="864" t="s">
        <x:v>8571</x:v>
      </x:c>
      <x:c r="D145" s="862" t="s">
        <x:v>10306</x:v>
      </x:c>
      <x:c r="E145" s="862" t="s">
        <x:v>3882</x:v>
      </x:c>
      <x:c r="F145" s="863" t="s">
        <x:v>411</x:v>
      </x:c>
      <x:c r="J145" s="230">
        <x:v>300</x:v>
      </x:c>
    </x:row>
    <x:row r="146" spans="1:10">
      <x:c r="A146" s="858" t="s">
        <x:v>1459</x:v>
      </x:c>
      <x:c r="B146" s="865">
        <x:v>611920</x:v>
      </x:c>
      <x:c r="C146" s="859" t="s">
        <x:v>7299</x:v>
      </x:c>
      <x:c r="D146" s="859" t="s">
        <x:v>10306</x:v>
      </x:c>
      <x:c r="E146" s="859" t="s">
        <x:v>3882</x:v>
      </x:c>
      <x:c r="F146" s="860" t="s">
        <x:v>7218</x:v>
      </x:c>
      <x:c r="G146" s="233" t="s">
        <x:v>4099</x:v>
      </x:c>
      <x:c r="H146" s="233" t="s">
        <x:v>2517</x:v>
      </x:c>
      <x:c r="J146" s="230">
        <x:v>150</x:v>
      </x:c>
    </x:row>
    <x:row r="147" spans="1:10">
      <x:c r="A147" s="861" t="s">
        <x:v>8677</x:v>
      </x:c>
      <x:c r="B147" s="862" t="s">
        <x:v>9793</x:v>
      </x:c>
      <x:c r="C147" s="864" t="s">
        <x:v>8571</x:v>
      </x:c>
      <x:c r="D147" s="862" t="s">
        <x:v>10279</x:v>
      </x:c>
      <x:c r="E147" s="862" t="s">
        <x:v>3882</x:v>
      </x:c>
      <x:c r="F147" s="863" t="s">
        <x:v>12016</x:v>
      </x:c>
      <x:c r="J147" s="230">
        <x:v>300</x:v>
      </x:c>
    </x:row>
    <x:row r="148" spans="1:10">
      <x:c r="A148" s="858" t="s">
        <x:v>8649</x:v>
      </x:c>
      <x:c r="B148" s="859" t="s">
        <x:v>9455</x:v>
      </x:c>
      <x:c r="C148" s="859" t="s">
        <x:v>8571</x:v>
      </x:c>
      <x:c r="D148" s="859" t="s">
        <x:v>10334</x:v>
      </x:c>
      <x:c r="E148" s="859" t="s">
        <x:v>3882</x:v>
      </x:c>
      <x:c r="F148" s="860" t="s">
        <x:v>7003</x:v>
      </x:c>
      <x:c r="G148" s="233" t="s">
        <x:v>9543</x:v>
      </x:c>
      <x:c r="H148" s="233" t="s">
        <x:v>8107</x:v>
      </x:c>
      <x:c r="J148" s="230">
        <x:v>180</x:v>
      </x:c>
    </x:row>
    <x:row r="149" spans="1:11" s="230" customFormat="1">
      <x:c r="A149" s="858" t="s">
        <x:v>1824</x:v>
      </x:c>
      <x:c r="B149" s="859" t="s">
        <x:v>7671</x:v>
      </x:c>
      <x:c r="C149" s="859"/>
      <x:c r="D149" s="859"/>
      <x:c r="E149" s="859"/>
      <x:c r="F149" s="860"/>
      <x:c r="G149" s="233"/>
      <x:c r="H149" s="233"/>
      <x:c r="J149" s="230">
        <x:v>110</x:v>
      </x:c>
      <x:c r="K149" s="275"/>
    </x:row>
    <x:row r="150" spans="1:11" s="230" customFormat="1">
      <x:c r="A150" s="858" t="s">
        <x:v>232</x:v>
      </x:c>
      <x:c r="B150" s="859" t="s">
        <x:v>12289</x:v>
      </x:c>
      <x:c r="C150" s="859"/>
      <x:c r="D150" s="859"/>
      <x:c r="E150" s="859"/>
      <x:c r="F150" s="860"/>
      <x:c r="G150" s="233" t="s">
        <x:v>3823</x:v>
      </x:c>
      <x:c r="H150" s="233" t="s">
        <x:v>377</x:v>
      </x:c>
      <x:c r="J150" s="230">
        <x:v>130</x:v>
      </x:c>
      <x:c r="K150" s="275"/>
    </x:row>
    <x:row r="151" spans="1:11" s="230" customFormat="1">
      <x:c r="A151" s="858" t="s">
        <x:v>1462</x:v>
      </x:c>
      <x:c r="B151" s="859" t="s">
        <x:v>12514</x:v>
      </x:c>
      <x:c r="C151" s="859"/>
      <x:c r="D151" s="859"/>
      <x:c r="E151" s="859"/>
      <x:c r="F151" s="860"/>
      <x:c r="G151" s="233" t="s">
        <x:v>4089</x:v>
      </x:c>
      <x:c r="H151" s="233" t="s">
        <x:v>5699</x:v>
      </x:c>
      <x:c r="J151" s="230">
        <x:v>290</x:v>
      </x:c>
      <x:c r="K151" s="275"/>
    </x:row>
    <x:row r="152" spans="1:10">
      <x:c r="A152" s="861" t="s">
        <x:v>223</x:v>
      </x:c>
      <x:c r="B152" s="867">
        <x:v>611926</x:v>
      </x:c>
      <x:c r="C152" s="864" t="s">
        <x:v>7299</x:v>
      </x:c>
      <x:c r="D152" s="862" t="s">
        <x:v>10306</x:v>
      </x:c>
      <x:c r="E152" s="862" t="s">
        <x:v>139</x:v>
      </x:c>
      <x:c r="F152" s="863" t="s">
        <x:v>2883</x:v>
      </x:c>
      <x:c r="G152" s="233" t="s">
        <x:v>9457</x:v>
      </x:c>
      <x:c r="H152" s="233" t="s">
        <x:v>12460</x:v>
      </x:c>
      <x:c r="J152" s="230">
        <x:v>324</x:v>
      </x:c>
    </x:row>
    <x:row r="153" spans="1:11" s="230" customFormat="1">
      <x:c r="A153" s="861" t="s">
        <x:v>364</x:v>
      </x:c>
      <x:c r="B153" s="862" t="s">
        <x:v>10959</x:v>
      </x:c>
      <x:c r="C153" s="862" t="s">
        <x:v>7299</x:v>
      </x:c>
      <x:c r="D153" s="862" t="s">
        <x:v>10306</x:v>
      </x:c>
      <x:c r="E153" s="862" t="s">
        <x:v>6669</x:v>
      </x:c>
      <x:c r="F153" s="863" t="s">
        <x:v>420</x:v>
      </x:c>
      <x:c r="G153" s="233" t="s">
        <x:v>9430</x:v>
      </x:c>
      <x:c r="H153" s="233" t="s">
        <x:v>8684</x:v>
      </x:c>
      <x:c r="J153" s="230">
        <x:v>200</x:v>
      </x:c>
      <x:c r="K153" s="275"/>
    </x:row>
    <x:row r="154" spans="1:10">
      <x:c r="A154" s="858" t="s">
        <x:v>300</x:v>
      </x:c>
      <x:c r="B154" s="865">
        <x:v>611928</x:v>
      </x:c>
      <x:c r="C154" s="866" t="s">
        <x:v>8571</x:v>
      </x:c>
      <x:c r="D154" s="859" t="s">
        <x:v>10333</x:v>
      </x:c>
      <x:c r="E154" s="859" t="s">
        <x:v>3882</x:v>
      </x:c>
      <x:c r="F154" s="860" t="s">
        <x:v>1752</x:v>
      </x:c>
      <x:c r="G154" s="233" t="s">
        <x:v>9957</x:v>
      </x:c>
      <x:c r="H154" s="233" t="s">
        <x:v>11422</x:v>
      </x:c>
      <x:c r="J154" s="230">
        <x:v>324</x:v>
      </x:c>
    </x:row>
    <x:row r="155" spans="1:10">
      <x:c r="A155" s="858" t="s">
        <x:v>8605</x:v>
      </x:c>
      <x:c r="B155" s="859" t="s">
        <x:v>4180</x:v>
      </x:c>
      <x:c r="C155" s="859" t="s">
        <x:v>8571</x:v>
      </x:c>
      <x:c r="D155" s="859" t="s">
        <x:v>10279</x:v>
      </x:c>
      <x:c r="E155" s="859" t="s">
        <x:v>139</x:v>
      </x:c>
      <x:c r="F155" s="860" t="s">
        <x:v>12374</x:v>
      </x:c>
      <x:c r="J155" s="230">
        <x:v>150</x:v>
      </x:c>
    </x:row>
    <x:row r="156" spans="1:11" s="230" customFormat="1">
      <x:c r="A156" s="858" t="s">
        <x:v>379</x:v>
      </x:c>
      <x:c r="B156" s="865">
        <x:v>611930</x:v>
      </x:c>
      <x:c r="C156" s="859" t="s">
        <x:v>8571</x:v>
      </x:c>
      <x:c r="D156" s="859" t="s">
        <x:v>10306</x:v>
      </x:c>
      <x:c r="E156" s="859" t="s">
        <x:v>3882</x:v>
      </x:c>
      <x:c r="F156" s="860" t="s">
        <x:v>12374</x:v>
      </x:c>
      <x:c r="G156" s="233" t="s">
        <x:v>9459</x:v>
      </x:c>
      <x:c r="H156" s="233" t="s">
        <x:v>7775</x:v>
      </x:c>
      <x:c r="J156" s="230">
        <x:v>250</x:v>
      </x:c>
      <x:c r="K156" s="275"/>
    </x:row>
    <x:row r="157" spans="1:10">
      <x:c r="A157" s="861" t="s">
        <x:v>1825</x:v>
      </x:c>
      <x:c r="B157" s="862" t="s">
        <x:v>11004</x:v>
      </x:c>
      <x:c r="C157" s="862" t="s">
        <x:v>7299</x:v>
      </x:c>
      <x:c r="D157" s="862" t="s">
        <x:v>10334</x:v>
      </x:c>
      <x:c r="E157" s="862" t="s">
        <x:v>6669</x:v>
      </x:c>
      <x:c r="F157" s="863" t="s">
        <x:v>12374</x:v>
      </x:c>
      <x:c r="G157" s="233" t="s">
        <x:v>3915</x:v>
      </x:c>
      <x:c r="H157" s="233" t="s">
        <x:v>5525</x:v>
      </x:c>
      <x:c r="J157" s="230">
        <x:v>280</x:v>
      </x:c>
    </x:row>
    <x:row r="158" spans="1:10">
      <x:c r="A158" s="861" t="s">
        <x:v>8674</x:v>
      </x:c>
      <x:c r="B158" s="862" t="s">
        <x:v>4046</x:v>
      </x:c>
      <x:c r="C158" s="864" t="s">
        <x:v>8571</x:v>
      </x:c>
      <x:c r="D158" s="862" t="s">
        <x:v>10306</x:v>
      </x:c>
      <x:c r="E158" s="862" t="s">
        <x:v>6669</x:v>
      </x:c>
      <x:c r="F158" s="863" t="s">
        <x:v>12374</x:v>
      </x:c>
      <x:c r="J158" s="230">
        <x:v>333</x:v>
      </x:c>
    </x:row>
    <x:row r="159" spans="1:11" s="230" customFormat="1">
      <x:c r="A159" s="861" t="s">
        <x:v>321</x:v>
      </x:c>
      <x:c r="B159" s="862" t="s">
        <x:v>7945</x:v>
      </x:c>
      <x:c r="C159" s="864"/>
      <x:c r="D159" s="862"/>
      <x:c r="E159" s="862"/>
      <x:c r="F159" s="863"/>
      <x:c r="G159" s="233"/>
      <x:c r="H159" s="233"/>
      <x:c r="J159" s="230">
        <x:v>220</x:v>
      </x:c>
      <x:c r="K159" s="275"/>
    </x:row>
    <x:row r="160" spans="1:11" s="230" customFormat="1">
      <x:c r="A160" s="861" t="s">
        <x:v>307</x:v>
      </x:c>
      <x:c r="B160" s="862" t="s">
        <x:v>2335</x:v>
      </x:c>
      <x:c r="C160" s="864"/>
      <x:c r="D160" s="862"/>
      <x:c r="E160" s="862"/>
      <x:c r="F160" s="863"/>
      <x:c r="G160" s="233" t="s">
        <x:v>8700</x:v>
      </x:c>
      <x:c r="H160" s="233" t="s">
        <x:v>7808</x:v>
      </x:c>
      <x:c r="J160" s="230">
        <x:v>280</x:v>
      </x:c>
      <x:c r="K160" s="275"/>
    </x:row>
    <x:row r="161" spans="1:10">
      <x:c r="A161" s="858" t="s">
        <x:v>414</x:v>
      </x:c>
      <x:c r="B161" s="859" t="s">
        <x:v>6392</x:v>
      </x:c>
      <x:c r="C161" s="866" t="s">
        <x:v>8571</x:v>
      </x:c>
      <x:c r="D161" s="859" t="s">
        <x:v>10306</x:v>
      </x:c>
      <x:c r="E161" s="859" t="s">
        <x:v>6669</x:v>
      </x:c>
      <x:c r="F161" s="860" t="s">
        <x:v>12374</x:v>
      </x:c>
      <x:c r="J161" s="230">
        <x:v>423</x:v>
      </x:c>
    </x:row>
    <x:row r="162" spans="1:10">
      <x:c r="A162" s="861" t="s">
        <x:v>3244</x:v>
      </x:c>
      <x:c r="B162" s="862" t="s">
        <x:v>9707</x:v>
      </x:c>
      <x:c r="C162" s="862" t="s">
        <x:v>8571</x:v>
      </x:c>
      <x:c r="D162" s="862" t="s">
        <x:v>10306</x:v>
      </x:c>
      <x:c r="E162" s="862" t="s">
        <x:v>6669</x:v>
      </x:c>
      <x:c r="F162" s="863" t="s">
        <x:v>12374</x:v>
      </x:c>
      <x:c r="J162" s="230">
        <x:v>140</x:v>
      </x:c>
    </x:row>
    <x:row r="163" spans="1:10">
      <x:c r="A163" s="858" t="s">
        <x:v>3070</x:v>
      </x:c>
      <x:c r="B163" s="859" t="s">
        <x:v>9433</x:v>
      </x:c>
      <x:c r="C163" s="859" t="s">
        <x:v>8571</x:v>
      </x:c>
      <x:c r="D163" s="859" t="s">
        <x:v>10306</x:v>
      </x:c>
      <x:c r="E163" s="859" t="s">
        <x:v>6669</x:v>
      </x:c>
      <x:c r="F163" s="860" t="s">
        <x:v>8661</x:v>
      </x:c>
      <x:c r="J163" s="230">
        <x:v>180</x:v>
      </x:c>
    </x:row>
    <x:row r="164" spans="1:10">
      <x:c r="A164" s="861" t="s">
        <x:v>3568</x:v>
      </x:c>
      <x:c r="B164" s="862" t="s">
        <x:v>3422</x:v>
      </x:c>
      <x:c r="C164" s="862" t="s">
        <x:v>8571</x:v>
      </x:c>
      <x:c r="D164" s="862" t="s">
        <x:v>10306</x:v>
      </x:c>
      <x:c r="E164" s="862" t="s">
        <x:v>3882</x:v>
      </x:c>
      <x:c r="F164" s="863" t="s">
        <x:v>12374</x:v>
      </x:c>
      <x:c r="G164" s="233" t="s">
        <x:v>3876</x:v>
      </x:c>
      <x:c r="H164" s="233" t="s">
        <x:v>8090</x:v>
      </x:c>
      <x:c r="J164" s="230">
        <x:v>279</x:v>
      </x:c>
    </x:row>
    <x:row r="165" spans="1:10">
      <x:c r="A165" s="858" t="s">
        <x:v>3604</x:v>
      </x:c>
      <x:c r="B165" s="859" t="s">
        <x:v>9994</x:v>
      </x:c>
      <x:c r="C165" s="866" t="s">
        <x:v>8571</x:v>
      </x:c>
      <x:c r="D165" s="859" t="s">
        <x:v>10334</x:v>
      </x:c>
      <x:c r="E165" s="859" t="s">
        <x:v>7974</x:v>
      </x:c>
      <x:c r="F165" s="860" t="s">
        <x:v>10676</x:v>
      </x:c>
      <x:c r="G165" s="233" t="s">
        <x:v>9563</x:v>
      </x:c>
      <x:c r="H165" s="233" t="s">
        <x:v>12735</x:v>
      </x:c>
      <x:c r="J165" s="230">
        <x:v>400</x:v>
      </x:c>
    </x:row>
    <x:row r="166" spans="1:10">
      <x:c r="A166" s="861" t="s">
        <x:v>3499</x:v>
      </x:c>
      <x:c r="B166" s="862" t="s">
        <x:v>4037</x:v>
      </x:c>
      <x:c r="C166" s="864" t="s">
        <x:v>8571</x:v>
      </x:c>
      <x:c r="D166" s="862" t="s">
        <x:v>10306</x:v>
      </x:c>
      <x:c r="E166" s="862" t="s">
        <x:v>6669</x:v>
      </x:c>
      <x:c r="F166" s="863" t="s">
        <x:v>12374</x:v>
      </x:c>
      <x:c r="G166" s="233" t="s">
        <x:v>3999</x:v>
      </x:c>
      <x:c r="H166" s="233" t="s">
        <x:v>7486</x:v>
      </x:c>
      <x:c r="J166" s="230">
        <x:v>410</x:v>
      </x:c>
    </x:row>
    <x:row r="167" spans="1:10">
      <x:c r="A167" s="858" t="s">
        <x:v>3043</x:v>
      </x:c>
      <x:c r="B167" s="865">
        <x:v>611943</x:v>
      </x:c>
      <x:c r="C167" s="866" t="s">
        <x:v>7299</x:v>
      </x:c>
      <x:c r="D167" s="859" t="s">
        <x:v>10306</x:v>
      </x:c>
      <x:c r="E167" s="859" t="s">
        <x:v>139</x:v>
      </x:c>
      <x:c r="F167" s="860" t="s">
        <x:v>1394</x:v>
      </x:c>
      <x:c r="G167" s="233" t="s">
        <x:v>9806</x:v>
      </x:c>
      <x:c r="H167" s="233" t="s">
        <x:v>2235</x:v>
      </x:c>
      <x:c r="J167" s="230">
        <x:v>350</x:v>
      </x:c>
    </x:row>
    <x:row r="168" spans="1:10">
      <x:c r="A168" s="861" t="s">
        <x:v>3547</x:v>
      </x:c>
      <x:c r="B168" s="867">
        <x:v>611944</x:v>
      </x:c>
      <x:c r="C168" s="862" t="s">
        <x:v>7299</x:v>
      </x:c>
      <x:c r="D168" s="862" t="s">
        <x:v>10333</x:v>
      </x:c>
      <x:c r="E168" s="862" t="s">
        <x:v>139</x:v>
      </x:c>
      <x:c r="F168" s="863" t="s">
        <x:v>1759</x:v>
      </x:c>
      <x:c r="G168" s="233" t="s">
        <x:v>6399</x:v>
      </x:c>
      <x:c r="H168" s="233" t="s">
        <x:v>7838</x:v>
      </x:c>
      <x:c r="J168" s="230">
        <x:v>280</x:v>
      </x:c>
    </x:row>
    <x:row r="169" spans="1:10">
      <x:c r="A169" s="876" t="s">
        <x:v>3228</x:v>
      </x:c>
      <x:c r="B169" s="877" t="s">
        <x:v>11010</x:v>
      </x:c>
      <x:c r="C169" s="877" t="s">
        <x:v>7299</x:v>
      </x:c>
      <x:c r="D169" s="877" t="s">
        <x:v>10306</x:v>
      </x:c>
      <x:c r="E169" s="877" t="s">
        <x:v>6669</x:v>
      </x:c>
      <x:c r="F169" s="878" t="s">
        <x:v>12374</x:v>
      </x:c>
      <x:c r="G169" s="233" t="s">
        <x:v>8583</x:v>
      </x:c>
      <x:c r="J169" s="230">
        <x:v>216</x:v>
      </x:c>
    </x:row>
    <x:row r="170" spans="1:10">
      <x:c r="A170" s="873" t="s">
        <x:v>3002</x:v>
      </x:c>
      <x:c r="B170" s="874" t="s">
        <x:v>4088</x:v>
      </x:c>
      <x:c r="C170" s="874" t="s">
        <x:v>7299</x:v>
      </x:c>
      <x:c r="D170" s="874" t="s">
        <x:v>10306</x:v>
      </x:c>
      <x:c r="E170" s="874" t="s">
        <x:v>6669</x:v>
      </x:c>
      <x:c r="F170" s="875" t="s">
        <x:v>1278</x:v>
      </x:c>
      <x:c r="G170" s="233" t="s">
        <x:v>4011</x:v>
      </x:c>
      <x:c r="H170" s="233" t="s">
        <x:v>2622</x:v>
      </x:c>
      <x:c r="J170" s="230">
        <x:v>170</x:v>
      </x:c>
    </x:row>
    <x:row r="171" spans="1:10">
      <x:c r="A171" s="858" t="s">
        <x:v>3473</x:v>
      </x:c>
      <x:c r="B171" s="859" t="s">
        <x:v>4191</x:v>
      </x:c>
      <x:c r="C171" s="859" t="s">
        <x:v>8571</x:v>
      </x:c>
      <x:c r="D171" s="859" t="s">
        <x:v>10306</x:v>
      </x:c>
      <x:c r="E171" s="859" t="s">
        <x:v>3882</x:v>
      </x:c>
      <x:c r="F171" s="860" t="s">
        <x:v>1381</x:v>
      </x:c>
      <x:c r="G171" s="233" t="s">
        <x:v>9999</x:v>
      </x:c>
      <x:c r="H171" s="233" t="s">
        <x:v>12518</x:v>
      </x:c>
      <x:c r="J171" s="230">
        <x:v>288</x:v>
      </x:c>
    </x:row>
    <x:row r="172" spans="1:10">
      <x:c r="A172" s="861" t="s">
        <x:v>3456</x:v>
      </x:c>
      <x:c r="B172" s="862" t="s">
        <x:v>4135</x:v>
      </x:c>
      <x:c r="C172" s="862" t="s">
        <x:v>7299</x:v>
      </x:c>
      <x:c r="D172" s="862" t="s">
        <x:v>10334</x:v>
      </x:c>
      <x:c r="E172" s="862" t="s">
        <x:v>139</x:v>
      </x:c>
      <x:c r="F172" s="863" t="s">
        <x:v>12374</x:v>
      </x:c>
      <x:c r="G172" s="233" t="s">
        <x:v>9807</x:v>
      </x:c>
      <x:c r="H172" s="233" t="s">
        <x:v>2048</x:v>
      </x:c>
      <x:c r="J172" s="230">
        <x:v>160</x:v>
      </x:c>
    </x:row>
    <x:row r="173" spans="1:10">
      <x:c r="A173" s="858" t="s">
        <x:v>2996</x:v>
      </x:c>
      <x:c r="B173" s="859" t="s">
        <x:v>6529</x:v>
      </x:c>
      <x:c r="C173" s="866" t="s">
        <x:v>7299</x:v>
      </x:c>
      <x:c r="D173" s="859" t="s">
        <x:v>10306</x:v>
      </x:c>
      <x:c r="E173" s="859" t="s">
        <x:v>6669</x:v>
      </x:c>
      <x:c r="F173" s="860" t="s">
        <x:v>10408</x:v>
      </x:c>
      <x:c r="G173" s="233" t="s">
        <x:v>9375</x:v>
      </x:c>
      <x:c r="H173" s="233" t="s">
        <x:v>5510</x:v>
      </x:c>
      <x:c r="J173" s="230">
        <x:v>300</x:v>
      </x:c>
    </x:row>
    <x:row r="174" spans="1:10">
      <x:c r="A174" s="861" t="s">
        <x:v>3639</x:v>
      </x:c>
      <x:c r="B174" s="862" t="s">
        <x:v>3926</x:v>
      </x:c>
      <x:c r="C174" s="864" t="s">
        <x:v>8571</x:v>
      </x:c>
      <x:c r="D174" s="862" t="s">
        <x:v>10279</x:v>
      </x:c>
      <x:c r="E174" s="862" t="s">
        <x:v>7974</x:v>
      </x:c>
      <x:c r="F174" s="863" t="s">
        <x:v>4763</x:v>
      </x:c>
      <x:c r="J174" s="230">
        <x:v>390</x:v>
      </x:c>
    </x:row>
    <x:row r="175" spans="1:10">
      <x:c r="A175" s="858" t="s">
        <x:v>2993</x:v>
      </x:c>
      <x:c r="B175" s="859" t="s">
        <x:v>9484</x:v>
      </x:c>
      <x:c r="C175" s="859" t="s">
        <x:v>8571</x:v>
      </x:c>
      <x:c r="D175" s="859" t="s">
        <x:v>10334</x:v>
      </x:c>
      <x:c r="E175" s="859" t="s">
        <x:v>3882</x:v>
      </x:c>
      <x:c r="F175" s="860" t="s">
        <x:v>12374</x:v>
      </x:c>
      <x:c r="G175" s="233" t="s">
        <x:v>3917</x:v>
      </x:c>
      <x:c r="H175" s="233" t="s">
        <x:v>7698</x:v>
      </x:c>
      <x:c r="J175" s="230">
        <x:v>189</x:v>
      </x:c>
    </x:row>
    <x:row r="176" spans="1:11" ht="16.75">
      <x:c r="A176" s="896" t="s">
        <x:v>6871</x:v>
      </x:c>
      <x:c r="B176" s="897">
        <x:v>611955</x:v>
      </x:c>
      <x:c r="C176" s="898" t="s">
        <x:v>7299</x:v>
      </x:c>
      <x:c r="D176" s="898" t="s">
        <x:v>10306</x:v>
      </x:c>
      <x:c r="E176" s="898" t="s">
        <x:v>139</x:v>
      </x:c>
      <x:c r="F176" s="899" t="s">
        <x:v>10738</x:v>
      </x:c>
      <x:c r="G176" s="900" t="s">
        <x:v>3856</x:v>
      </x:c>
      <x:c r="H176" s="900" t="s">
        <x:v>7797</x:v>
      </x:c>
      <x:c r="I176" s="230" t="s">
        <x:v>6540</x:v>
      </x:c>
      <x:c r="J176" s="901">
        <x:v>567</x:v>
      </x:c>
      <x:c r="K176" s="902" t="s">
        <x:v>140</x:v>
      </x:c>
    </x:row>
    <x:row r="177" spans="1:11">
      <x:c r="A177" s="903">
        <x:v>0.77777777777777779</x:v>
      </x:c>
      <x:c r="B177" s="867">
        <x:v>611956</x:v>
      </x:c>
      <x:c r="C177" s="862" t="s">
        <x:v>8571</x:v>
      </x:c>
      <x:c r="D177" s="862" t="s">
        <x:v>10306</x:v>
      </x:c>
      <x:c r="E177" s="862" t="s">
        <x:v>139</x:v>
      </x:c>
      <x:c r="F177" s="863" t="s">
        <x:v>10755</x:v>
      </x:c>
      <x:c r="G177" s="233" t="s">
        <x:v>9520</x:v>
      </x:c>
      <x:c r="H177" s="233" t="s">
        <x:v>11293</x:v>
      </x:c>
      <x:c r="I177" s="230" t="s">
        <x:v>6540</x:v>
      </x:c>
      <x:c r="J177" s="904">
        <x:v>279</x:v>
      </x:c>
      <x:c r="K177" s="905" t="s">
        <x:v>140</x:v>
      </x:c>
    </x:row>
    <x:row r="178" spans="1:11">
      <x:c r="A178" s="906">
        <x:v>0.80763888888888891</x:v>
      </x:c>
      <x:c r="B178" s="865">
        <x:v>611957</x:v>
      </x:c>
      <x:c r="C178" s="859" t="s">
        <x:v>7299</x:v>
      </x:c>
      <x:c r="D178" s="859" t="s">
        <x:v>10306</x:v>
      </x:c>
      <x:c r="E178" s="859" t="s">
        <x:v>139</x:v>
      </x:c>
      <x:c r="F178" s="860" t="s">
        <x:v>1150</x:v>
      </x:c>
      <x:c r="G178" s="233" t="s">
        <x:v>9901</x:v>
      </x:c>
      <x:c r="H178" s="233" t="s">
        <x:v>5633</x:v>
      </x:c>
      <x:c r="I178" s="230" t="s">
        <x:v>6540</x:v>
      </x:c>
      <x:c r="J178" s="904">
        <x:v>280</x:v>
      </x:c>
      <x:c r="K178" s="905" t="s">
        <x:v>10301</x:v>
      </x:c>
    </x:row>
    <x:row r="179" spans="1:11" ht="16.75">
      <x:c r="A179" s="907">
        <x:v>0.83888888888888891</x:v>
      </x:c>
      <x:c r="B179" s="908" t="s">
        <x:v>9530</x:v>
      </x:c>
      <x:c r="C179" s="908" t="s">
        <x:v>8571</x:v>
      </x:c>
      <x:c r="D179" s="908" t="s">
        <x:v>10306</x:v>
      </x:c>
      <x:c r="E179" s="908" t="s">
        <x:v>6669</x:v>
      </x:c>
      <x:c r="F179" s="909" t="s">
        <x:v>10720</x:v>
      </x:c>
      <x:c r="G179" s="910" t="s">
        <x:v>9835</x:v>
      </x:c>
      <x:c r="H179" s="910" t="s">
        <x:v>5602</x:v>
      </x:c>
      <x:c r="I179" s="230" t="s">
        <x:v>6553</x:v>
      </x:c>
      <x:c r="J179" s="911">
        <x:v>210</x:v>
      </x:c>
      <x:c r="K179" s="912" t="s">
        <x:v>10301</x:v>
      </x:c>
    </x:row>
    <x:row r="180" spans="1:11" ht="16.75">
      <x:c r="A180" s="913" t="s">
        <x:v>7167</x:v>
      </x:c>
      <x:c r="B180" s="914" t="s">
        <x:v>9497</x:v>
      </x:c>
      <x:c r="C180" s="914" t="s">
        <x:v>8571</x:v>
      </x:c>
      <x:c r="D180" s="914" t="s">
        <x:v>10334</x:v>
      </x:c>
      <x:c r="E180" s="914" t="s">
        <x:v>6669</x:v>
      </x:c>
      <x:c r="F180" s="914" t="s">
        <x:v>7003</x:v>
      </x:c>
      <x:c r="G180" s="915" t="s">
        <x:v>3965</x:v>
      </x:c>
      <x:c r="H180" s="915" t="s">
        <x:v>5933</x:v>
      </x:c>
      <x:c r="I180" s="230" t="s">
        <x:v>3935</x:v>
      </x:c>
      <x:c r="J180" s="916">
        <x:v>252</x:v>
      </x:c>
      <x:c r="K180" s="649" t="s">
        <x:v>140</x:v>
      </x:c>
    </x:row>
    <x:row r="181" spans="1:11">
      <x:c r="A181" s="917">
        <x:v>0.56388888888888888</x:v>
      </x:c>
      <x:c r="B181" s="918" t="s">
        <x:v>4219</x:v>
      </x:c>
      <x:c r="C181" s="918" t="s">
        <x:v>8571</x:v>
      </x:c>
      <x:c r="D181" s="918" t="s">
        <x:v>10279</x:v>
      </x:c>
      <x:c r="E181" s="918" t="s">
        <x:v>7974</x:v>
      </x:c>
      <x:c r="F181" s="918" t="s">
        <x:v>7822</x:v>
      </x:c>
      <x:c r="G181" s="919" t="s">
        <x:v>1826</x:v>
      </x:c>
      <x:c r="H181" s="919" t="s">
        <x:v>12760</x:v>
      </x:c>
      <x:c r="I181" s="230" t="s">
        <x:v>3935</x:v>
      </x:c>
      <x:c r="J181" s="920">
        <x:v>190</x:v>
      </x:c>
      <x:c r="K181" s="652" t="s">
        <x:v>10301</x:v>
      </x:c>
    </x:row>
    <x:row r="182" spans="1:11">
      <x:c r="A182" s="921">
        <x:v>0.57847222222222228</x:v>
      </x:c>
      <x:c r="B182" s="922" t="s">
        <x:v>4224</x:v>
      </x:c>
      <x:c r="C182" s="923" t="s">
        <x:v>7299</x:v>
      </x:c>
      <x:c r="D182" s="922" t="s">
        <x:v>10306</x:v>
      </x:c>
      <x:c r="E182" s="922" t="s">
        <x:v>139</x:v>
      </x:c>
      <x:c r="F182" s="922" t="s">
        <x:v>10711</x:v>
      </x:c>
      <x:c r="G182" s="924" t="s">
        <x:v>9806</x:v>
      </x:c>
      <x:c r="H182" s="924" t="s">
        <x:v>2235</x:v>
      </x:c>
      <x:c r="I182" s="230" t="s">
        <x:v>3935</x:v>
      </x:c>
      <x:c r="J182" s="920">
        <x:v>1161</x:v>
      </x:c>
      <x:c r="K182" s="652" t="s">
        <x:v>140</x:v>
      </x:c>
    </x:row>
    <x:row r="183" spans="1:11">
      <x:c r="A183" s="917">
        <x:v>0.59166666666666667</x:v>
      </x:c>
      <x:c r="B183" s="918" t="s">
        <x:v>6450</x:v>
      </x:c>
      <x:c r="C183" s="918" t="s">
        <x:v>8571</x:v>
      </x:c>
      <x:c r="D183" s="918" t="s">
        <x:v>10306</x:v>
      </x:c>
      <x:c r="E183" s="918" t="s">
        <x:v>7974</x:v>
      </x:c>
      <x:c r="F183" s="918" t="s">
        <x:v>12374</x:v>
      </x:c>
      <x:c r="G183" s="919" t="s">
        <x:v>6481</x:v>
      </x:c>
      <x:c r="H183" s="919" t="s">
        <x:v>5913</x:v>
      </x:c>
      <x:c r="I183" s="230" t="s">
        <x:v>3935</x:v>
      </x:c>
      <x:c r="J183" s="920">
        <x:v>140</x:v>
      </x:c>
      <x:c r="K183" s="652" t="s">
        <x:v>140</x:v>
      </x:c>
    </x:row>
    <x:row r="184" spans="1:11">
      <x:c r="A184" s="921">
        <x:v>0.74513888888888891</x:v>
      </x:c>
      <x:c r="B184" s="925">
        <x:v>611963</x:v>
      </x:c>
      <x:c r="C184" s="922" t="s">
        <x:v>7299</x:v>
      </x:c>
      <x:c r="D184" s="922" t="s">
        <x:v>10333</x:v>
      </x:c>
      <x:c r="E184" s="922" t="s">
        <x:v>139</x:v>
      </x:c>
      <x:c r="F184" s="922" t="s">
        <x:v>12056</x:v>
      </x:c>
      <x:c r="G184" s="919" t="s">
        <x:v>4104</x:v>
      </x:c>
      <x:c r="H184" s="919" t="s">
        <x:v>11421</x:v>
      </x:c>
      <x:c r="I184" s="230" t="s">
        <x:v>6540</x:v>
      </x:c>
      <x:c r="J184" s="920">
        <x:v>190</x:v>
      </x:c>
      <x:c r="K184" s="652" t="s">
        <x:v>10301</x:v>
      </x:c>
    </x:row>
    <x:row r="185" spans="1:11" ht="16.75">
      <x:c r="A185" s="926">
        <x:v>0.8125</x:v>
      </x:c>
      <x:c r="B185" s="927">
        <x:v>611964</x:v>
      </x:c>
      <x:c r="C185" s="928" t="s">
        <x:v>8571</x:v>
      </x:c>
      <x:c r="D185" s="928" t="s">
        <x:v>10333</x:v>
      </x:c>
      <x:c r="E185" s="928" t="s">
        <x:v>3882</x:v>
      </x:c>
      <x:c r="F185" s="928" t="s">
        <x:v>1777</x:v>
      </x:c>
      <x:c r="G185" s="929" t="s">
        <x:v>3806</x:v>
      </x:c>
      <x:c r="H185" s="929" t="s">
        <x:v>11379</x:v>
      </x:c>
      <x:c r="I185" s="230" t="s">
        <x:v>6540</x:v>
      </x:c>
      <x:c r="J185" s="930">
        <x:v>290</x:v>
      </x:c>
      <x:c r="K185" s="654" t="s">
        <x:v>10301</x:v>
      </x:c>
    </x:row>
    <x:row r="186" spans="1:11" s="230" customFormat="1" ht="16.75">
      <x:c r="A186" s="931" t="s">
        <x:v>5236</x:v>
      </x:c>
      <x:c r="B186" s="932" t="s">
        <x:v>4153</x:v>
      </x:c>
      <x:c r="C186" s="932" t="s">
        <x:v>8571</x:v>
      </x:c>
      <x:c r="D186" s="932" t="s">
        <x:v>10333</x:v>
      </x:c>
      <x:c r="E186" s="932" t="s">
        <x:v>7974</x:v>
      </x:c>
      <x:c r="F186" s="932" t="s">
        <x:v>12374</x:v>
      </x:c>
      <x:c r="G186" s="915" t="s">
        <x:v>9564</x:v>
      </x:c>
      <x:c r="H186" s="915" t="s">
        <x:v>7911</x:v>
      </x:c>
      <x:c r="I186" s="230" t="s">
        <x:v>3935</x:v>
      </x:c>
      <x:c r="J186" s="916">
        <x:v>140</x:v>
      </x:c>
      <x:c r="K186" s="649" t="s">
        <x:v>10301</x:v>
      </x:c>
    </x:row>
    <x:row r="187" spans="1:11">
      <x:c r="A187" s="921">
        <x:v>0.70347222222222228</x:v>
      </x:c>
      <x:c r="B187" s="925">
        <x:v>611966</x:v>
      </x:c>
      <x:c r="C187" s="922" t="s">
        <x:v>8571</x:v>
      </x:c>
      <x:c r="D187" s="922" t="s">
        <x:v>10306</x:v>
      </x:c>
      <x:c r="E187" s="922" t="s">
        <x:v>6423</x:v>
      </x:c>
      <x:c r="F187" s="922" t="s">
        <x:v>4898</x:v>
      </x:c>
      <x:c r="G187" s="919" t="s">
        <x:v>4202</x:v>
      </x:c>
      <x:c r="H187" s="919" t="s">
        <x:v>11543</x:v>
      </x:c>
      <x:c r="I187" s="120" t="s">
        <x:v>3935</x:v>
      </x:c>
      <x:c r="J187" s="920">
        <x:v>190</x:v>
      </x:c>
      <x:c r="K187" s="652" t="s">
        <x:v>140</x:v>
      </x:c>
    </x:row>
    <x:row r="188" spans="1:11">
      <x:c r="A188" s="921">
        <x:v>0.73819444444444449</x:v>
      </x:c>
      <x:c r="B188" s="922" t="s">
        <x:v>6497</x:v>
      </x:c>
      <x:c r="C188" s="922" t="s">
        <x:v>7299</x:v>
      </x:c>
      <x:c r="D188" s="922" t="s">
        <x:v>10306</x:v>
      </x:c>
      <x:c r="E188" s="922" t="s">
        <x:v>139</x:v>
      </x:c>
      <x:c r="F188" s="922" t="s">
        <x:v>12374</x:v>
      </x:c>
      <x:c r="G188" s="919" t="s">
        <x:v>10897</x:v>
      </x:c>
      <x:c r="H188" s="919" t="s">
        <x:v>12251</x:v>
      </x:c>
      <x:c r="I188" s="230" t="s">
        <x:v>6540</x:v>
      </x:c>
      <x:c r="J188" s="920">
        <x:v>190</x:v>
      </x:c>
      <x:c r="K188" s="652" t="s">
        <x:v>10301</x:v>
      </x:c>
    </x:row>
    <x:row r="189" spans="1:11">
      <x:c r="A189" s="917">
        <x:v>0.7583333333333333</x:v>
      </x:c>
      <x:c r="B189" s="918" t="s">
        <x:v>9913</x:v>
      </x:c>
      <x:c r="C189" s="918" t="s">
        <x:v>7299</x:v>
      </x:c>
      <x:c r="D189" s="918" t="s">
        <x:v>10306</x:v>
      </x:c>
      <x:c r="E189" s="918" t="s">
        <x:v>3882</x:v>
      </x:c>
      <x:c r="F189" s="918" t="s">
        <x:v>5247</x:v>
      </x:c>
      <x:c r="G189" s="919" t="s">
        <x:v>3965</x:v>
      </x:c>
      <x:c r="H189" s="919" t="s">
        <x:v>2515</x:v>
      </x:c>
      <x:c r="I189" s="120" t="s">
        <x:v>3935</x:v>
      </x:c>
      <x:c r="J189" s="920">
        <x:v>310</x:v>
      </x:c>
      <x:c r="K189" s="652" t="s">
        <x:v>10301</x:v>
      </x:c>
    </x:row>
    <x:row r="190" spans="1:11">
      <x:c r="A190" s="921">
        <x:v>0.77986111111111112</x:v>
      </x:c>
      <x:c r="B190" s="922" t="s">
        <x:v>4233</x:v>
      </x:c>
      <x:c r="C190" s="922" t="s">
        <x:v>8571</x:v>
      </x:c>
      <x:c r="D190" s="922" t="s">
        <x:v>10306</x:v>
      </x:c>
      <x:c r="E190" s="922" t="s">
        <x:v>139</x:v>
      </x:c>
      <x:c r="F190" s="922" t="s">
        <x:v>2232</x:v>
      </x:c>
      <x:c r="G190" s="919" t="s">
        <x:v>10011</x:v>
      </x:c>
      <x:c r="H190" s="919" t="s">
        <x:v>328</x:v>
      </x:c>
      <x:c r="I190" s="120" t="s">
        <x:v>3935</x:v>
      </x:c>
      <x:c r="J190" s="920">
        <x:v>160</x:v>
      </x:c>
      <x:c r="K190" s="652" t="s">
        <x:v>10301</x:v>
      </x:c>
    </x:row>
    <x:row r="191" spans="1:11">
      <x:c r="A191" s="917">
        <x:v>0.79513888888888884</x:v>
      </x:c>
      <x:c r="B191" s="933">
        <x:v>611970</x:v>
      </x:c>
      <x:c r="C191" s="918" t="s">
        <x:v>8571</x:v>
      </x:c>
      <x:c r="D191" s="918" t="s">
        <x:v>10333</x:v>
      </x:c>
      <x:c r="E191" s="918" t="s">
        <x:v>139</x:v>
      </x:c>
      <x:c r="F191" s="918" t="s">
        <x:v>6958</x:v>
      </x:c>
      <x:c r="G191" s="919" t="s">
        <x:v>3309</x:v>
      </x:c>
      <x:c r="H191" s="919" t="s">
        <x:v>7812</x:v>
      </x:c>
      <x:c r="I191" s="230" t="s">
        <x:v>6540</x:v>
      </x:c>
      <x:c r="J191" s="920">
        <x:v>369</x:v>
      </x:c>
      <x:c r="K191" s="652" t="s">
        <x:v>140</x:v>
      </x:c>
    </x:row>
    <x:row r="192" spans="1:11" s="230" customFormat="1">
      <x:c r="A192" s="917">
        <x:v>0.79861111111111116</x:v>
      </x:c>
      <x:c r="B192" s="918" t="s">
        <x:v>6436</x:v>
      </x:c>
      <x:c r="C192" s="934" t="s">
        <x:v>8571</x:v>
      </x:c>
      <x:c r="D192" s="934" t="s">
        <x:v>10334</x:v>
      </x:c>
      <x:c r="E192" s="934" t="s">
        <x:v>3882</x:v>
      </x:c>
      <x:c r="F192" s="918" t="s">
        <x:v>1154</x:v>
      </x:c>
      <x:c r="G192" s="924" t="s">
        <x:v>12229</x:v>
      </x:c>
      <x:c r="H192" s="924" t="s">
        <x:v>207</x:v>
      </x:c>
      <x:c r="I192" s="230" t="s">
        <x:v>3935</x:v>
      </x:c>
      <x:c r="J192" s="920">
        <x:v>558</x:v>
      </x:c>
      <x:c r="K192" s="652" t="s">
        <x:v>140</x:v>
      </x:c>
    </x:row>
    <x:row r="193" spans="1:11" s="230" customFormat="1">
      <x:c r="A193" s="917">
        <x:v>0.81180555555555556</x:v>
      </x:c>
      <x:c r="B193" s="918" t="s">
        <x:v>3865</x:v>
      </x:c>
      <x:c r="C193" s="918" t="s">
        <x:v>7299</x:v>
      </x:c>
      <x:c r="D193" s="918" t="s">
        <x:v>10306</x:v>
      </x:c>
      <x:c r="E193" s="918" t="s">
        <x:v>3882</x:v>
      </x:c>
      <x:c r="F193" s="918" t="s">
        <x:v>12374</x:v>
      </x:c>
      <x:c r="G193" s="919" t="s">
        <x:v>9821</x:v>
      </x:c>
      <x:c r="H193" s="919" t="s">
        <x:v>12277</x:v>
      </x:c>
      <x:c r="I193" s="230" t="s">
        <x:v>3935</x:v>
      </x:c>
      <x:c r="J193" s="920">
        <x:v>280</x:v>
      </x:c>
      <x:c r="K193" s="652" t="s">
        <x:v>10301</x:v>
      </x:c>
    </x:row>
    <x:row r="194" spans="1:11" s="230" customFormat="1">
      <x:c r="A194" s="921">
        <x:v>0.81666666666666665</x:v>
      </x:c>
      <x:c r="B194" s="922" t="s">
        <x:v>9544</x:v>
      </x:c>
      <x:c r="C194" s="922" t="s">
        <x:v>7299</x:v>
      </x:c>
      <x:c r="D194" s="922" t="s">
        <x:v>10306</x:v>
      </x:c>
      <x:c r="E194" s="922" t="s">
        <x:v>6669</x:v>
      </x:c>
      <x:c r="F194" s="922" t="s">
        <x:v>394</x:v>
      </x:c>
      <x:c r="G194" s="919" t="s">
        <x:v>9821</x:v>
      </x:c>
      <x:c r="H194" s="919" t="s">
        <x:v>12277</x:v>
      </x:c>
      <x:c r="I194" s="230" t="s">
        <x:v>6553</x:v>
      </x:c>
      <x:c r="J194" s="920">
        <x:v>270</x:v>
      </x:c>
      <x:c r="K194" s="652" t="s">
        <x:v>10301</x:v>
      </x:c>
    </x:row>
    <x:row r="195" spans="1:11">
      <x:c r="A195" s="921">
        <x:v>0.82152777777777775</x:v>
      </x:c>
      <x:c r="B195" s="925">
        <x:v>611974</x:v>
      </x:c>
      <x:c r="C195" s="923" t="s">
        <x:v>8571</x:v>
      </x:c>
      <x:c r="D195" s="923" t="s">
        <x:v>10279</x:v>
      </x:c>
      <x:c r="E195" s="923" t="s">
        <x:v>139</x:v>
      </x:c>
      <x:c r="F195" s="922" t="s">
        <x:v>1434</x:v>
      </x:c>
      <x:c r="G195" s="924" t="s">
        <x:v>9808</x:v>
      </x:c>
      <x:c r="H195" s="924" t="s">
        <x:v>2339</x:v>
      </x:c>
      <x:c r="I195" s="230" t="s">
        <x:v>6540</x:v>
      </x:c>
      <x:c r="J195" s="920">
        <x:v>468</x:v>
      </x:c>
      <x:c r="K195" s="652" t="s">
        <x:v>140</x:v>
      </x:c>
    </x:row>
    <x:row r="196" spans="1:11">
      <x:c r="A196" s="917">
        <x:v>0.87222222222222223</x:v>
      </x:c>
      <x:c r="B196" s="933">
        <x:v>611975</x:v>
      </x:c>
      <x:c r="C196" s="934" t="s">
        <x:v>8571</x:v>
      </x:c>
      <x:c r="D196" s="934" t="s">
        <x:v>10334</x:v>
      </x:c>
      <x:c r="E196" s="934" t="s">
        <x:v>3882</x:v>
      </x:c>
      <x:c r="F196" s="918" t="s">
        <x:v>7407</x:v>
      </x:c>
      <x:c r="G196" s="924" t="s">
        <x:v>3933</x:v>
      </x:c>
      <x:c r="H196" s="924" t="s">
        <x:v>5915</x:v>
      </x:c>
      <x:c r="I196" s="230" t="s">
        <x:v>6540</x:v>
      </x:c>
      <x:c r="J196" s="920">
        <x:v>396</x:v>
      </x:c>
      <x:c r="K196" s="652" t="s">
        <x:v>140</x:v>
      </x:c>
    </x:row>
    <x:row r="197" spans="1:11">
      <x:c r="A197" s="921">
        <x:v>0.88263888888888886</x:v>
      </x:c>
      <x:c r="B197" s="925">
        <x:v>611976</x:v>
      </x:c>
      <x:c r="C197" s="923" t="s">
        <x:v>8571</x:v>
      </x:c>
      <x:c r="D197" s="923" t="s">
        <x:v>10306</x:v>
      </x:c>
      <x:c r="E197" s="923" t="s">
        <x:v>3882</x:v>
      </x:c>
      <x:c r="F197" s="922" t="s">
        <x:v>10653</x:v>
      </x:c>
      <x:c r="G197" s="924" t="s">
        <x:v>6561</x:v>
      </x:c>
      <x:c r="H197" s="924" t="s">
        <x:v>11496</x:v>
      </x:c>
      <x:c r="I197" s="230" t="s">
        <x:v>6540</x:v>
      </x:c>
      <x:c r="J197" s="920">
        <x:v>603</x:v>
      </x:c>
      <x:c r="K197" s="652" t="s">
        <x:v>140</x:v>
      </x:c>
    </x:row>
    <x:row r="198" spans="1:11" s="230" customFormat="1">
      <x:c r="A198" s="921">
        <x:v>0.88402777777777775</x:v>
      </x:c>
      <x:c r="B198" s="925">
        <x:v>611977</x:v>
      </x:c>
      <x:c r="C198" s="922"/>
      <x:c r="D198" s="922"/>
      <x:c r="E198" s="922"/>
      <x:c r="F198" s="922"/>
      <x:c r="G198" s="919" t="s">
        <x:v>11204</x:v>
      </x:c>
      <x:c r="H198" s="919" t="s">
        <x:v>11367</x:v>
      </x:c>
      <x:c r="I198" s="230" t="s">
        <x:v>6553</x:v>
      </x:c>
      <x:c r="J198" s="920">
        <x:v>170</x:v>
      </x:c>
      <x:c r="K198" s="652" t="s">
        <x:v>10301</x:v>
      </x:c>
    </x:row>
    <x:row r="199" spans="1:11" s="230" customFormat="1">
      <x:c r="A199" s="921">
        <x:v>0.91527777777777775</x:v>
      </x:c>
      <x:c r="B199" s="925">
        <x:v>611978</x:v>
      </x:c>
      <x:c r="C199" s="922"/>
      <x:c r="D199" s="922"/>
      <x:c r="E199" s="922"/>
      <x:c r="F199" s="922"/>
      <x:c r="G199" s="919" t="s">
        <x:v>4198</x:v>
      </x:c>
      <x:c r="H199" s="919" t="s">
        <x:v>12397</x:v>
      </x:c>
      <x:c r="I199" s="230" t="s">
        <x:v>6553</x:v>
      </x:c>
      <x:c r="J199" s="920">
        <x:v>170</x:v>
      </x:c>
      <x:c r="K199" s="652" t="s">
        <x:v>10301</x:v>
      </x:c>
    </x:row>
    <x:row r="200" spans="1:11">
      <x:c r="A200" s="917">
        <x:v>0.95208333333333328</x:v>
      </x:c>
      <x:c r="B200" s="933">
        <x:v>611979</x:v>
      </x:c>
      <x:c r="C200" s="918" t="s">
        <x:v>8571</x:v>
      </x:c>
      <x:c r="D200" s="918" t="s">
        <x:v>10306</x:v>
      </x:c>
      <x:c r="E200" s="918" t="s">
        <x:v>3882</x:v>
      </x:c>
      <x:c r="F200" s="918" t="s">
        <x:v>1770</x:v>
      </x:c>
      <x:c r="G200" s="919"/>
      <x:c r="H200" s="919"/>
      <x:c r="I200" s="230" t="s">
        <x:v>6540</x:v>
      </x:c>
      <x:c r="J200" s="920">
        <x:v>238</x:v>
      </x:c>
      <x:c r="K200" s="652" t="s">
        <x:v>140</x:v>
      </x:c>
    </x:row>
    <x:row r="201" spans="1:11">
      <x:c r="A201" s="921">
        <x:v>0.97499999999999998</x:v>
      </x:c>
      <x:c r="B201" s="925">
        <x:v>611980</x:v>
      </x:c>
      <x:c r="C201" s="922" t="s">
        <x:v>8571</x:v>
      </x:c>
      <x:c r="D201" s="922" t="s">
        <x:v>10333</x:v>
      </x:c>
      <x:c r="E201" s="922" t="s">
        <x:v>3882</x:v>
      </x:c>
      <x:c r="F201" s="922" t="s">
        <x:v>1538</x:v>
      </x:c>
      <x:c r="G201" s="919" t="s">
        <x:v>3305</x:v>
      </x:c>
      <x:c r="H201" s="919" t="s">
        <x:v>7538</x:v>
      </x:c>
      <x:c r="I201" s="230" t="s">
        <x:v>6540</x:v>
      </x:c>
      <x:c r="J201" s="920">
        <x:v>279</x:v>
      </x:c>
      <x:c r="K201" s="652" t="s">
        <x:v>140</x:v>
      </x:c>
    </x:row>
    <x:row r="202" spans="1:11" ht="16.75">
      <x:c r="A202" s="926">
        <x:v>0.97569444444444442</x:v>
      </x:c>
      <x:c r="B202" s="927">
        <x:v>611981</x:v>
      </x:c>
      <x:c r="C202" s="928" t="s">
        <x:v>8571</x:v>
      </x:c>
      <x:c r="D202" s="928" t="s">
        <x:v>10333</x:v>
      </x:c>
      <x:c r="E202" s="928" t="s">
        <x:v>3882</x:v>
      </x:c>
      <x:c r="F202" s="928" t="s">
        <x:v>1542</x:v>
      </x:c>
      <x:c r="G202" s="929" t="s">
        <x:v>9381</x:v>
      </x:c>
      <x:c r="H202" s="929" t="s">
        <x:v>7530</x:v>
      </x:c>
      <x:c r="I202" s="230" t="s">
        <x:v>6540</x:v>
      </x:c>
      <x:c r="J202" s="930">
        <x:v>369</x:v>
      </x:c>
      <x:c r="K202" s="654" t="s">
        <x:v>140</x:v>
      </x:c>
    </x:row>
    <x:row r="203" spans="1:11" ht="16.75">
      <x:c r="A203" s="913" t="s">
        <x:v>4727</x:v>
      </x:c>
      <x:c r="B203" s="914" t="s">
        <x:v>9441</x:v>
      </x:c>
      <x:c r="C203" s="914" t="s">
        <x:v>8571</x:v>
      </x:c>
      <x:c r="D203" s="914" t="s">
        <x:v>10334</x:v>
      </x:c>
      <x:c r="E203" s="914" t="s">
        <x:v>6669</x:v>
      </x:c>
      <x:c r="F203" s="914" t="s">
        <x:v>1121</x:v>
      </x:c>
      <x:c r="G203" s="915" t="s">
        <x:v>4189</x:v>
      </x:c>
      <x:c r="H203" s="915" t="s">
        <x:v>5778</x:v>
      </x:c>
      <x:c r="I203" s="120" t="s">
        <x:v>3935</x:v>
      </x:c>
      <x:c r="J203" s="916">
        <x:v>430</x:v>
      </x:c>
      <x:c r="K203" s="649" t="s">
        <x:v>10301</x:v>
      </x:c>
    </x:row>
    <x:row r="204" spans="1:11">
      <x:c r="A204" s="935" t="s">
        <x:v>6949</x:v>
      </x:c>
      <x:c r="B204" s="918" t="s">
        <x:v>3838</x:v>
      </x:c>
      <x:c r="C204" s="918" t="s">
        <x:v>7299</x:v>
      </x:c>
      <x:c r="D204" s="918" t="s">
        <x:v>10333</x:v>
      </x:c>
      <x:c r="E204" s="918" t="s">
        <x:v>6669</x:v>
      </x:c>
      <x:c r="F204" s="918" t="s">
        <x:v>12374</x:v>
      </x:c>
      <x:c r="G204" s="919" t="s">
        <x:v>4141</x:v>
      </x:c>
      <x:c r="H204" s="919" t="s">
        <x:v>12425</x:v>
      </x:c>
      <x:c r="I204" s="120" t="s">
        <x:v>3935</x:v>
      </x:c>
      <x:c r="J204" s="920">
        <x:v>290</x:v>
      </x:c>
      <x:c r="K204" s="652" t="s">
        <x:v>10301</x:v>
      </x:c>
    </x:row>
    <x:row r="205" spans="1:11" s="230" customFormat="1">
      <x:c r="A205" s="936" t="s">
        <x:v>6987</x:v>
      </x:c>
      <x:c r="B205" s="922" t="s">
        <x:v>6521</x:v>
      </x:c>
      <x:c r="C205" s="922" t="s">
        <x:v>8571</x:v>
      </x:c>
      <x:c r="D205" s="922" t="s">
        <x:v>10334</x:v>
      </x:c>
      <x:c r="E205" s="922" t="s">
        <x:v>6423</x:v>
      </x:c>
      <x:c r="F205" s="922" t="s">
        <x:v>12374</x:v>
      </x:c>
      <x:c r="G205" s="919" t="s">
        <x:v>9560</x:v>
      </x:c>
      <x:c r="H205" s="919" t="s">
        <x:v>2454</x:v>
      </x:c>
      <x:c r="I205" s="230" t="s">
        <x:v>3935</x:v>
      </x:c>
      <x:c r="J205" s="920">
        <x:v>150</x:v>
      </x:c>
      <x:c r="K205" s="652" t="s">
        <x:v>10301</x:v>
      </x:c>
    </x:row>
    <x:row r="206" spans="1:11" s="230" customFormat="1">
      <x:c r="A206" s="935" t="s">
        <x:v>7009</x:v>
      </x:c>
      <x:c r="B206" s="918" t="s">
        <x:v>9512</x:v>
      </x:c>
      <x:c r="C206" s="918" t="s">
        <x:v>8571</x:v>
      </x:c>
      <x:c r="D206" s="918" t="s">
        <x:v>10334</x:v>
      </x:c>
      <x:c r="E206" s="918" t="s">
        <x:v>6669</x:v>
      </x:c>
      <x:c r="F206" s="918" t="s">
        <x:v>278</x:v>
      </x:c>
      <x:c r="G206" s="919" t="s">
        <x:v>1461</x:v>
      </x:c>
      <x:c r="H206" s="919" t="s">
        <x:v>12320</x:v>
      </x:c>
      <x:c r="I206" s="230" t="s">
        <x:v>3935</x:v>
      </x:c>
      <x:c r="J206" s="920">
        <x:v>225</x:v>
      </x:c>
      <x:c r="K206" s="652" t="s">
        <x:v>140</x:v>
      </x:c>
    </x:row>
    <x:row r="207" spans="1:11">
      <x:c r="A207" s="936" t="s">
        <x:v>4961</x:v>
      </x:c>
      <x:c r="B207" s="925">
        <x:v>611986</x:v>
      </x:c>
      <x:c r="C207" s="922" t="s">
        <x:v>8571</x:v>
      </x:c>
      <x:c r="D207" s="922" t="s">
        <x:v>10306</x:v>
      </x:c>
      <x:c r="E207" s="918" t="s">
        <x:v>6669</x:v>
      </x:c>
      <x:c r="F207" s="922" t="s">
        <x:v>1339</x:v>
      </x:c>
      <x:c r="G207" s="919" t="s">
        <x:v>9649</x:v>
      </x:c>
      <x:c r="H207" s="919" t="s">
        <x:v>5569</x:v>
      </x:c>
      <x:c r="I207" s="230" t="s">
        <x:v>6540</x:v>
      </x:c>
      <x:c r="J207" s="920">
        <x:v>330</x:v>
      </x:c>
      <x:c r="K207" s="652" t="s">
        <x:v>10301</x:v>
      </x:c>
    </x:row>
    <x:row r="208" spans="1:11">
      <x:c r="A208" s="935" t="s">
        <x:v>6948</x:v>
      </x:c>
      <x:c r="B208" s="918" t="s">
        <x:v>10879</x:v>
      </x:c>
      <x:c r="C208" s="918" t="s">
        <x:v>8571</x:v>
      </x:c>
      <x:c r="D208" s="918" t="s">
        <x:v>10306</x:v>
      </x:c>
      <x:c r="E208" s="918" t="s">
        <x:v>6669</x:v>
      </x:c>
      <x:c r="F208" s="918" t="s">
        <x:v>10705</x:v>
      </x:c>
      <x:c r="G208" s="919" t="s">
        <x:v>6920</x:v>
      </x:c>
      <x:c r="H208" s="919" t="s">
        <x:v>11418</x:v>
      </x:c>
      <x:c r="I208" s="120" t="s">
        <x:v>3935</x:v>
      </x:c>
      <x:c r="J208" s="920">
        <x:v>215</x:v>
      </x:c>
      <x:c r="K208" s="652" t="s">
        <x:v>10301</x:v>
      </x:c>
    </x:row>
    <x:row r="209" spans="1:11" s="230" customFormat="1">
      <x:c r="A209" s="935" t="s">
        <x:v>7324</x:v>
      </x:c>
      <x:c r="B209" s="918">
        <x:v>11988</x:v>
      </x:c>
      <x:c r="C209" s="918"/>
      <x:c r="D209" s="918"/>
      <x:c r="E209" s="918"/>
      <x:c r="F209" s="918"/>
      <x:c r="G209" s="919" t="s">
        <x:v>4198</x:v>
      </x:c>
      <x:c r="H209" s="919" t="s">
        <x:v>12397</x:v>
      </x:c>
      <x:c r="I209" s="230" t="s">
        <x:v>6553</x:v>
      </x:c>
      <x:c r="J209" s="920">
        <x:v>10</x:v>
      </x:c>
      <x:c r="K209" s="652" t="s">
        <x:v>140</x:v>
      </x:c>
    </x:row>
    <x:row r="210" spans="1:11">
      <x:c r="A210" s="936" t="s">
        <x:v>5370</x:v>
      </x:c>
      <x:c r="B210" s="922" t="s">
        <x:v>4157</x:v>
      </x:c>
      <x:c r="C210" s="922" t="s">
        <x:v>8571</x:v>
      </x:c>
      <x:c r="D210" s="922" t="s">
        <x:v>10333</x:v>
      </x:c>
      <x:c r="E210" s="922" t="s">
        <x:v>3882</x:v>
      </x:c>
      <x:c r="F210" s="922" t="s">
        <x:v>310</x:v>
      </x:c>
      <x:c r="G210" s="919" t="s">
        <x:v>9568</x:v>
      </x:c>
      <x:c r="H210" s="919" t="s">
        <x:v>5816</x:v>
      </x:c>
      <x:c r="I210" s="120" t="s">
        <x:v>3935</x:v>
      </x:c>
      <x:c r="J210" s="920">
        <x:v>360</x:v>
      </x:c>
      <x:c r="K210" s="652" t="s">
        <x:v>10301</x:v>
      </x:c>
    </x:row>
    <x:row r="211" spans="1:11">
      <x:c r="A211" s="935" t="s">
        <x:v>7229</x:v>
      </x:c>
      <x:c r="B211" s="933">
        <x:v>611990</x:v>
      </x:c>
      <x:c r="C211" s="918" t="s">
        <x:v>8571</x:v>
      </x:c>
      <x:c r="D211" s="918" t="s">
        <x:v>10306</x:v>
      </x:c>
      <x:c r="E211" s="918" t="s">
        <x:v>139</x:v>
      </x:c>
      <x:c r="F211" s="918" t="s">
        <x:v>985</x:v>
      </x:c>
      <x:c r="G211" s="919" t="s">
        <x:v>9498</x:v>
      </x:c>
      <x:c r="H211" s="919" t="s">
        <x:v>5502</x:v>
      </x:c>
      <x:c r="I211" s="230" t="s">
        <x:v>6540</x:v>
      </x:c>
      <x:c r="J211" s="920">
        <x:v>300</x:v>
      </x:c>
      <x:c r="K211" s="652" t="s">
        <x:v>10301</x:v>
      </x:c>
    </x:row>
    <x:row r="212" spans="1:11">
      <x:c r="A212" s="936" t="s">
        <x:v>4723</x:v>
      </x:c>
      <x:c r="B212" s="925">
        <x:v>611991</x:v>
      </x:c>
      <x:c r="C212" s="922" t="s">
        <x:v>8571</x:v>
      </x:c>
      <x:c r="D212" s="922" t="s">
        <x:v>10333</x:v>
      </x:c>
      <x:c r="E212" s="922" t="s">
        <x:v>3882</x:v>
      </x:c>
      <x:c r="F212" s="922" t="s">
        <x:v>10653</x:v>
      </x:c>
      <x:c r="G212" s="919" t="s">
        <x:v>10005</x:v>
      </x:c>
      <x:c r="H212" s="919" t="s">
        <x:v>2447</x:v>
      </x:c>
      <x:c r="I212" s="230" t="s">
        <x:v>6540</x:v>
      </x:c>
      <x:c r="J212" s="920">
        <x:v>150</x:v>
      </x:c>
      <x:c r="K212" s="652" t="s">
        <x:v>10301</x:v>
      </x:c>
    </x:row>
    <x:row r="213" spans="1:11">
      <x:c r="A213" s="935" t="s">
        <x:v>6993</x:v>
      </x:c>
      <x:c r="B213" s="918" t="s">
        <x:v>3831</x:v>
      </x:c>
      <x:c r="C213" s="918" t="s">
        <x:v>8571</x:v>
      </x:c>
      <x:c r="D213" s="918" t="s">
        <x:v>10306</x:v>
      </x:c>
      <x:c r="E213" s="918" t="s">
        <x:v>6669</x:v>
      </x:c>
      <x:c r="F213" s="918" t="s">
        <x:v>12041</x:v>
      </x:c>
      <x:c r="G213" s="919" t="s">
        <x:v>9918</x:v>
      </x:c>
      <x:c r="H213" s="919" t="s">
        <x:v>2549</x:v>
      </x:c>
      <x:c r="I213" s="120" t="s">
        <x:v>3935</x:v>
      </x:c>
      <x:c r="J213" s="920">
        <x:v>130</x:v>
      </x:c>
      <x:c r="K213" s="652" t="s">
        <x:v>140</x:v>
      </x:c>
    </x:row>
    <x:row r="214" spans="1:11">
      <x:c r="A214" s="936" t="s">
        <x:v>6997</x:v>
      </x:c>
      <x:c r="B214" s="922" t="s">
        <x:v>6404</x:v>
      </x:c>
      <x:c r="C214" s="922" t="s">
        <x:v>8571</x:v>
      </x:c>
      <x:c r="D214" s="922" t="s">
        <x:v>10334</x:v>
      </x:c>
      <x:c r="E214" s="922" t="s">
        <x:v>139</x:v>
      </x:c>
      <x:c r="F214" s="922" t="s">
        <x:v>12374</x:v>
      </x:c>
      <x:c r="G214" s="919" t="s">
        <x:v>11525</x:v>
      </x:c>
      <x:c r="H214" s="919" t="s">
        <x:v>12305</x:v>
      </x:c>
      <x:c r="I214" s="120" t="s">
        <x:v>3935</x:v>
      </x:c>
      <x:c r="J214" s="920">
        <x:v>140</x:v>
      </x:c>
      <x:c r="K214" s="652" t="s">
        <x:v>140</x:v>
      </x:c>
    </x:row>
    <x:row r="215" spans="1:11">
      <x:c r="A215" s="935" t="s">
        <x:v>5245</x:v>
      </x:c>
      <x:c r="B215" s="918" t="s">
        <x:v>9986</x:v>
      </x:c>
      <x:c r="C215" s="918" t="s">
        <x:v>8571</x:v>
      </x:c>
      <x:c r="D215" s="918" t="s">
        <x:v>10334</x:v>
      </x:c>
      <x:c r="E215" s="918" t="s">
        <x:v>6669</x:v>
      </x:c>
      <x:c r="F215" s="918" t="s">
        <x:v>10660</x:v>
      </x:c>
      <x:c r="G215" s="937" t="s">
        <x:v>10358</x:v>
      </x:c>
      <x:c r="H215" s="937" t="s">
        <x:v>10358</x:v>
      </x:c>
      <x:c r="I215" s="120" t="s">
        <x:v>3935</x:v>
      </x:c>
      <x:c r="J215" s="920">
        <x:v>160</x:v>
      </x:c>
      <x:c r="K215" s="652" t="s">
        <x:v>10301</x:v>
      </x:c>
    </x:row>
    <x:row r="216" spans="1:11" s="230" customFormat="1">
      <x:c r="A216" s="935" t="s">
        <x:v>5311</x:v>
      </x:c>
      <x:c r="B216" s="918" t="s">
        <x:v>4114</x:v>
      </x:c>
      <x:c r="C216" s="918" t="s">
        <x:v>8571</x:v>
      </x:c>
      <x:c r="D216" s="918" t="s">
        <x:v>10306</x:v>
      </x:c>
      <x:c r="E216" s="918" t="s">
        <x:v>3882</x:v>
      </x:c>
      <x:c r="F216" s="918" t="s">
        <x:v>12374</x:v>
      </x:c>
      <x:c r="G216" s="924" t="s">
        <x:v>9381</x:v>
      </x:c>
      <x:c r="H216" s="924" t="s">
        <x:v>2574</x:v>
      </x:c>
      <x:c r="I216" s="230" t="s">
        <x:v>3935</x:v>
      </x:c>
      <x:c r="J216" s="920">
        <x:v>310</x:v>
      </x:c>
      <x:c r="K216" s="652" t="s">
        <x:v>10301</x:v>
      </x:c>
    </x:row>
    <x:row r="217" spans="1:11">
      <x:c r="A217" s="936" t="s">
        <x:v>7047</x:v>
      </x:c>
      <x:c r="B217" s="925">
        <x:v>611996</x:v>
      </x:c>
      <x:c r="C217" s="922" t="s">
        <x:v>7299</x:v>
      </x:c>
      <x:c r="D217" s="922" t="s">
        <x:v>10334</x:v>
      </x:c>
      <x:c r="E217" s="922" t="s">
        <x:v>139</x:v>
      </x:c>
      <x:c r="F217" s="922" t="s">
        <x:v>10653</x:v>
      </x:c>
      <x:c r="G217" s="924" t="s">
        <x:v>9381</x:v>
      </x:c>
      <x:c r="H217" s="924" t="s">
        <x:v>2574</x:v>
      </x:c>
      <x:c r="I217" s="230" t="s">
        <x:v>6540</x:v>
      </x:c>
      <x:c r="J217" s="920">
        <x:v>220</x:v>
      </x:c>
      <x:c r="K217" s="652" t="s">
        <x:v>10301</x:v>
      </x:c>
    </x:row>
    <x:row r="218" spans="1:11">
      <x:c r="A218" s="936" t="s">
        <x:v>5214</x:v>
      </x:c>
      <x:c r="B218" s="925">
        <x:v>611997</x:v>
      </x:c>
      <x:c r="C218" s="922" t="s">
        <x:v>8571</x:v>
      </x:c>
      <x:c r="D218" s="922" t="s">
        <x:v>10333</x:v>
      </x:c>
      <x:c r="E218" s="922" t="s">
        <x:v>3882</x:v>
      </x:c>
      <x:c r="F218" s="922" t="s">
        <x:v>10656</x:v>
      </x:c>
      <x:c r="G218" s="937" t="s">
        <x:v>10358</x:v>
      </x:c>
      <x:c r="H218" s="937" t="s">
        <x:v>10358</x:v>
      </x:c>
      <x:c r="I218" s="120" t="s">
        <x:v>6540</x:v>
      </x:c>
      <x:c r="J218" s="920">
        <x:v>240</x:v>
      </x:c>
      <x:c r="K218" s="652" t="s">
        <x:v>10301</x:v>
      </x:c>
    </x:row>
    <x:row r="219" spans="1:11" s="230" customFormat="1">
      <x:c r="A219" s="936" t="s">
        <x:v>4823</x:v>
      </x:c>
      <x:c r="B219" s="922" t="s">
        <x:v>9407</x:v>
      </x:c>
      <x:c r="C219" s="922" t="s">
        <x:v>8571</x:v>
      </x:c>
      <x:c r="D219" s="922" t="s">
        <x:v>10306</x:v>
      </x:c>
      <x:c r="E219" s="922" t="s">
        <x:v>6669</x:v>
      </x:c>
      <x:c r="F219" s="922" t="s">
        <x:v>420</x:v>
      </x:c>
      <x:c r="G219" s="919" t="s">
        <x:v>9365</x:v>
      </x:c>
      <x:c r="H219" s="919" t="s">
        <x:v>2533</x:v>
      </x:c>
      <x:c r="I219" s="230" t="s">
        <x:v>3935</x:v>
      </x:c>
      <x:c r="J219" s="920">
        <x:v>280</x:v>
      </x:c>
      <x:c r="K219" s="652" t="s">
        <x:v>140</x:v>
      </x:c>
    </x:row>
    <x:row r="220" spans="1:11" s="230" customFormat="1">
      <x:c r="A220" s="936" t="s">
        <x:v>4762</x:v>
      </x:c>
      <x:c r="B220" s="922">
        <x:v>11999</x:v>
      </x:c>
      <x:c r="C220" s="922"/>
      <x:c r="D220" s="922"/>
      <x:c r="E220" s="922"/>
      <x:c r="F220" s="922"/>
      <x:c r="G220" s="937" t="s">
        <x:v>10358</x:v>
      </x:c>
      <x:c r="H220" s="937" t="s">
        <x:v>10358</x:v>
      </x:c>
      <x:c r="I220" s="230" t="s">
        <x:v>6553</x:v>
      </x:c>
      <x:c r="J220" s="920">
        <x:v>600</x:v>
      </x:c>
      <x:c r="K220" s="652" t="s">
        <x:v>140</x:v>
      </x:c>
    </x:row>
    <x:row r="221" spans="1:11">
      <x:c r="A221" s="935" t="s">
        <x:v>7263</x:v>
      </x:c>
      <x:c r="B221" s="918" t="s">
        <x:v>9373</x:v>
      </x:c>
      <x:c r="C221" s="918" t="s">
        <x:v>7299</x:v>
      </x:c>
      <x:c r="D221" s="918" t="s">
        <x:v>10306</x:v>
      </x:c>
      <x:c r="E221" s="918" t="s">
        <x:v>139</x:v>
      </x:c>
      <x:c r="F221" s="918" t="s">
        <x:v>12374</x:v>
      </x:c>
      <x:c r="G221" s="919" t="s">
        <x:v>3846</x:v>
      </x:c>
      <x:c r="H221" s="919" t="s">
        <x:v>5522</x:v>
      </x:c>
      <x:c r="I221" s="120" t="s">
        <x:v>3935</x:v>
      </x:c>
      <x:c r="J221" s="920">
        <x:v>300</x:v>
      </x:c>
      <x:c r="K221" s="652" t="s">
        <x:v>10301</x:v>
      </x:c>
    </x:row>
    <x:row r="222" spans="1:11" s="230" customFormat="1">
      <x:c r="A222" s="936" t="s">
        <x:v>5338</x:v>
      </x:c>
      <x:c r="B222" s="925">
        <x:v>612001</x:v>
      </x:c>
      <x:c r="C222" s="922" t="s">
        <x:v>7299</x:v>
      </x:c>
      <x:c r="D222" s="922" t="s">
        <x:v>10306</x:v>
      </x:c>
      <x:c r="E222" s="922" t="s">
        <x:v>3882</x:v>
      </x:c>
      <x:c r="F222" s="922" t="s">
        <x:v>980</x:v>
      </x:c>
      <x:c r="G222" s="919" t="s">
        <x:v>7042</x:v>
      </x:c>
      <x:c r="H222" s="919"/>
      <x:c r="I222" s="230" t="s">
        <x:v>6540</x:v>
      </x:c>
      <x:c r="J222" s="920">
        <x:v>360</x:v>
      </x:c>
      <x:c r="K222" s="652" t="s">
        <x:v>140</x:v>
      </x:c>
    </x:row>
    <x:row r="223" spans="1:11">
      <x:c r="A223" s="936" t="s">
        <x:v>5298</x:v>
      </x:c>
      <x:c r="B223" s="922" t="s">
        <x:v>9548</x:v>
      </x:c>
      <x:c r="C223" s="922" t="s">
        <x:v>8571</x:v>
      </x:c>
      <x:c r="D223" s="922" t="s">
        <x:v>10306</x:v>
      </x:c>
      <x:c r="E223" s="922" t="s">
        <x:v>6669</x:v>
      </x:c>
      <x:c r="F223" s="922" t="s">
        <x:v>3079</x:v>
      </x:c>
      <x:c r="G223" s="919" t="s">
        <x:v>9557</x:v>
      </x:c>
      <x:c r="H223" s="919" t="s">
        <x:v>2445</x:v>
      </x:c>
      <x:c r="I223" s="120" t="s">
        <x:v>6553</x:v>
      </x:c>
      <x:c r="J223" s="920">
        <x:v>150</x:v>
      </x:c>
      <x:c r="K223" s="652" t="s">
        <x:v>10301</x:v>
      </x:c>
    </x:row>
    <x:row r="224" spans="1:11">
      <x:c r="A224" s="935" t="s">
        <x:v>7012</x:v>
      </x:c>
      <x:c r="B224" s="933">
        <x:v>612003</x:v>
      </x:c>
      <x:c r="C224" s="918" t="s">
        <x:v>8571</x:v>
      </x:c>
      <x:c r="D224" s="918" t="s">
        <x:v>10334</x:v>
      </x:c>
      <x:c r="E224" s="918" t="s">
        <x:v>3882</x:v>
      </x:c>
      <x:c r="F224" s="918" t="s">
        <x:v>12138</x:v>
      </x:c>
      <x:c r="G224" s="919" t="s">
        <x:v>4116</x:v>
      </x:c>
      <x:c r="H224" s="919" t="s">
        <x:v>2376</x:v>
      </x:c>
      <x:c r="I224" s="230" t="s">
        <x:v>6540</x:v>
      </x:c>
      <x:c r="J224" s="920">
        <x:v>380</x:v>
      </x:c>
      <x:c r="K224" s="652" t="s">
        <x:v>10301</x:v>
      </x:c>
    </x:row>
    <x:row r="225" spans="1:11" ht="16.75">
      <x:c r="A225" s="938" t="s">
        <x:v>7284</x:v>
      </x:c>
      <x:c r="B225" s="939">
        <x:v>612004</x:v>
      </x:c>
      <x:c r="C225" s="940" t="s">
        <x:v>7299</x:v>
      </x:c>
      <x:c r="D225" s="940" t="s">
        <x:v>10306</x:v>
      </x:c>
      <x:c r="E225" s="940" t="s">
        <x:v>139</x:v>
      </x:c>
      <x:c r="F225" s="940" t="s">
        <x:v>18</x:v>
      </x:c>
      <x:c r="G225" s="929" t="s">
        <x:v>3287</x:v>
      </x:c>
      <x:c r="H225" s="929" t="s">
        <x:v>5679</x:v>
      </x:c>
      <x:c r="I225" s="230" t="s">
        <x:v>6540</x:v>
      </x:c>
      <x:c r="J225" s="930">
        <x:v>150</x:v>
      </x:c>
      <x:c r="K225" s="654" t="s">
        <x:v>140</x:v>
      </x:c>
    </x:row>
    <x:row r="226" spans="1:11" ht="16.75">
      <x:c r="A226" s="931" t="s">
        <x:v>4890</x:v>
      </x:c>
      <x:c r="B226" s="932" t="s">
        <x:v>9979</x:v>
      </x:c>
      <x:c r="C226" s="932" t="s">
        <x:v>7299</x:v>
      </x:c>
      <x:c r="D226" s="932" t="s">
        <x:v>10306</x:v>
      </x:c>
      <x:c r="E226" s="932" t="s">
        <x:v>139</x:v>
      </x:c>
      <x:c r="F226" s="932" t="s">
        <x:v>420</x:v>
      </x:c>
      <x:c r="G226" s="915" t="s">
        <x:v>9453</x:v>
      </x:c>
      <x:c r="H226" s="915" t="s">
        <x:v>11485</x:v>
      </x:c>
      <x:c r="I226" s="120" t="s">
        <x:v>3935</x:v>
      </x:c>
      <x:c r="J226" s="916">
        <x:v>380</x:v>
      </x:c>
      <x:c r="K226" s="649" t="s">
        <x:v>140</x:v>
      </x:c>
    </x:row>
    <x:row r="227" spans="1:11">
      <x:c r="A227" s="935" t="s">
        <x:v>4845</x:v>
      </x:c>
      <x:c r="B227" s="933">
        <x:v>612006</x:v>
      </x:c>
      <x:c r="C227" s="918" t="s">
        <x:v>8571</x:v>
      </x:c>
      <x:c r="D227" s="918" t="s">
        <x:v>10333</x:v>
      </x:c>
      <x:c r="E227" s="918" t="s">
        <x:v>139</x:v>
      </x:c>
      <x:c r="F227" s="918" t="s">
        <x:v>12093</x:v>
      </x:c>
      <x:c r="G227" s="919" t="s">
        <x:v>9628</x:v>
      </x:c>
      <x:c r="H227" s="919" t="s">
        <x:v>2416</x:v>
      </x:c>
      <x:c r="I227" s="230" t="s">
        <x:v>6540</x:v>
      </x:c>
      <x:c r="J227" s="920">
        <x:v>95</x:v>
      </x:c>
      <x:c r="K227" s="652" t="s">
        <x:v>10301</x:v>
      </x:c>
    </x:row>
    <x:row r="228" spans="1:11">
      <x:c r="A228" s="936" t="s">
        <x:v>4881</x:v>
      </x:c>
      <x:c r="B228" s="922" t="s">
        <x:v>6417</x:v>
      </x:c>
      <x:c r="C228" s="922" t="s">
        <x:v>8571</x:v>
      </x:c>
      <x:c r="D228" s="922" t="s">
        <x:v>10306</x:v>
      </x:c>
      <x:c r="E228" s="922" t="s">
        <x:v>6669</x:v>
      </x:c>
      <x:c r="F228" s="941"/>
      <x:c r="G228" s="919" t="s">
        <x:v>6489</x:v>
      </x:c>
      <x:c r="H228" s="919" t="s">
        <x:v>7511</x:v>
      </x:c>
      <x:c r="I228" s="120" t="s">
        <x:v>6553</x:v>
      </x:c>
      <x:c r="J228" s="920">
        <x:v>150</x:v>
      </x:c>
      <x:c r="K228" s="652" t="s">
        <x:v>10301</x:v>
      </x:c>
    </x:row>
    <x:row r="229" spans="1:11" s="230" customFormat="1">
      <x:c r="A229" s="936" t="s">
        <x:v>5210</x:v>
      </x:c>
      <x:c r="B229" s="922" t="s">
        <x:v>6413</x:v>
      </x:c>
      <x:c r="C229" s="922"/>
      <x:c r="D229" s="922"/>
      <x:c r="E229" s="922"/>
      <x:c r="F229" s="941"/>
      <x:c r="G229" s="919" t="s">
        <x:v>3376</x:v>
      </x:c>
      <x:c r="H229" s="919" t="s">
        <x:v>12254</x:v>
      </x:c>
      <x:c r="I229" s="230" t="s">
        <x:v>6553</x:v>
      </x:c>
      <x:c r="J229" s="920">
        <x:v>250</x:v>
      </x:c>
      <x:c r="K229" s="652" t="s">
        <x:v>10301</x:v>
      </x:c>
    </x:row>
    <x:row r="230" spans="1:11">
      <x:c r="A230" s="935" t="s">
        <x:v>7265</x:v>
      </x:c>
      <x:c r="B230" s="933">
        <x:v>612009</x:v>
      </x:c>
      <x:c r="C230" s="918" t="s">
        <x:v>8571</x:v>
      </x:c>
      <x:c r="D230" s="918" t="s">
        <x:v>10333</x:v>
      </x:c>
      <x:c r="E230" s="918" t="s">
        <x:v>3882</x:v>
      </x:c>
      <x:c r="F230" s="918" t="s">
        <x:v>1492</x:v>
      </x:c>
      <x:c r="G230" s="919" t="s">
        <x:v>3895</x:v>
      </x:c>
      <x:c r="H230" s="919" t="s">
        <x:v>5807</x:v>
      </x:c>
      <x:c r="I230" s="230" t="s">
        <x:v>6540</x:v>
      </x:c>
      <x:c r="J230" s="920">
        <x:v>150</x:v>
      </x:c>
      <x:c r="K230" s="652" t="s">
        <x:v>10301</x:v>
      </x:c>
    </x:row>
    <x:row r="231" spans="1:11">
      <x:c r="A231" s="936" t="s">
        <x:v>4816</x:v>
      </x:c>
      <x:c r="B231" s="925">
        <x:v>612010</x:v>
      </x:c>
      <x:c r="C231" s="922" t="s">
        <x:v>8571</x:v>
      </x:c>
      <x:c r="D231" s="922" t="s">
        <x:v>10306</x:v>
      </x:c>
      <x:c r="E231" s="922" t="s">
        <x:v>3882</x:v>
      </x:c>
      <x:c r="F231" s="922" t="s">
        <x:v>1736</x:v>
      </x:c>
      <x:c r="G231" s="919" t="s">
        <x:v>9566</x:v>
      </x:c>
      <x:c r="H231" s="919" t="s">
        <x:v>2428</x:v>
      </x:c>
      <x:c r="I231" s="230" t="s">
        <x:v>6540</x:v>
      </x:c>
      <x:c r="J231" s="920">
        <x:v>160</x:v>
      </x:c>
      <x:c r="K231" s="652" t="s">
        <x:v>10301</x:v>
      </x:c>
    </x:row>
    <x:row r="232" spans="1:11">
      <x:c r="A232" s="935" t="s">
        <x:v>5355</x:v>
      </x:c>
      <x:c r="B232" s="933">
        <x:v>612011</x:v>
      </x:c>
      <x:c r="C232" s="918" t="s">
        <x:v>7299</x:v>
      </x:c>
      <x:c r="D232" s="918" t="s">
        <x:v>10306</x:v>
      </x:c>
      <x:c r="E232" s="918" t="s">
        <x:v>3882</x:v>
      </x:c>
      <x:c r="F232" s="918" t="s">
        <x:v>16</x:v>
      </x:c>
      <x:c r="G232" s="919" t="s">
        <x:v>9566</x:v>
      </x:c>
      <x:c r="H232" s="919" t="s">
        <x:v>2428</x:v>
      </x:c>
      <x:c r="I232" s="230" t="s">
        <x:v>6540</x:v>
      </x:c>
      <x:c r="J232" s="920">
        <x:v>150</x:v>
      </x:c>
      <x:c r="K232" s="652" t="s">
        <x:v>10301</x:v>
      </x:c>
    </x:row>
    <x:row r="233" spans="1:11" ht="16.75">
      <x:c r="A233" s="938" t="s">
        <x:v>4924</x:v>
      </x:c>
      <x:c r="B233" s="939">
        <x:v>612012</x:v>
      </x:c>
      <x:c r="C233" s="940" t="s">
        <x:v>8571</x:v>
      </x:c>
      <x:c r="D233" s="940" t="s">
        <x:v>10306</x:v>
      </x:c>
      <x:c r="E233" s="940" t="s">
        <x:v>139</x:v>
      </x:c>
      <x:c r="F233" s="940" t="s">
        <x:v>10656</x:v>
      </x:c>
      <x:c r="G233" s="929" t="s">
        <x:v>9599</x:v>
      </x:c>
      <x:c r="H233" s="929" t="s">
        <x:v>11432</x:v>
      </x:c>
      <x:c r="I233" s="230" t="s">
        <x:v>6540</x:v>
      </x:c>
      <x:c r="J233" s="930">
        <x:v>270</x:v>
      </x:c>
      <x:c r="K233" s="654" t="s">
        <x:v>140</x:v>
      </x:c>
    </x:row>
    <x:row r="234" spans="1:11" ht="16.75">
      <x:c r="A234" s="942" t="s">
        <x:v>5270</x:v>
      </x:c>
      <x:c r="B234" s="943" t="s">
        <x:v>4166</x:v>
      </x:c>
      <x:c r="C234" s="944" t="s">
        <x:v>8571</x:v>
      </x:c>
      <x:c r="D234" s="944" t="s">
        <x:v>10333</x:v>
      </x:c>
      <x:c r="E234" s="944" t="s">
        <x:v>6669</x:v>
      </x:c>
      <x:c r="F234" s="945" t="s">
        <x:v>411</x:v>
      </x:c>
      <x:c r="G234" s="900" t="s">
        <x:v>9567</x:v>
      </x:c>
      <x:c r="H234" s="900" t="s">
        <x:v>12178</x:v>
      </x:c>
      <x:c r="I234" s="120" t="s">
        <x:v>3935</x:v>
      </x:c>
      <x:c r="J234" s="901">
        <x:v>460</x:v>
      </x:c>
      <x:c r="K234" s="902" t="s">
        <x:v>140</x:v>
      </x:c>
    </x:row>
    <x:row r="235" spans="1:11" ht="16.75">
      <x:c r="A235" s="946" t="s">
        <x:v>4883</x:v>
      </x:c>
      <x:c r="B235" s="947" t="s">
        <x:v>9448</x:v>
      </x:c>
      <x:c r="C235" s="947" t="s">
        <x:v>7299</x:v>
      </x:c>
      <x:c r="D235" s="947" t="s">
        <x:v>10306</x:v>
      </x:c>
      <x:c r="E235" s="947" t="s">
        <x:v>139</x:v>
      </x:c>
      <x:c r="F235" s="948" t="s">
        <x:v>5303</x:v>
      </x:c>
      <x:c r="G235" s="910" t="s">
        <x:v>10325</x:v>
      </x:c>
      <x:c r="H235" s="910" t="s">
        <x:v>12754</x:v>
      </x:c>
      <x:c r="I235" s="120" t="s">
        <x:v>3935</x:v>
      </x:c>
      <x:c r="J235" s="911">
        <x:v>150</x:v>
      </x:c>
      <x:c r="K235" s="912" t="s">
        <x:v>140</x:v>
      </x:c>
    </x:row>
    <x:row r="236" spans="1:11" ht="16.75">
      <x:c r="A236" s="931" t="s">
        <x:v>5254</x:v>
      </x:c>
      <x:c r="B236" s="932" t="s">
        <x:v>11016</x:v>
      </x:c>
      <x:c r="C236" s="949" t="s">
        <x:v>7299</x:v>
      </x:c>
      <x:c r="D236" s="949" t="s">
        <x:v>10334</x:v>
      </x:c>
      <x:c r="E236" s="949" t="s">
        <x:v>6669</x:v>
      </x:c>
      <x:c r="F236" s="932" t="s">
        <x:v>12374</x:v>
      </x:c>
      <x:c r="G236" s="950" t="s">
        <x:v>9495</x:v>
      </x:c>
      <x:c r="H236" s="950" t="s">
        <x:v>2236</x:v>
      </x:c>
      <x:c r="I236" s="230" t="s">
        <x:v>6540</x:v>
      </x:c>
      <x:c r="J236" s="916">
        <x:v>540</x:v>
      </x:c>
      <x:c r="K236" s="649" t="s">
        <x:v>140</x:v>
      </x:c>
    </x:row>
    <x:row r="237" spans="1:11">
      <x:c r="A237" s="936" t="s">
        <x:v>4899</x:v>
      </x:c>
      <x:c r="B237" s="922" t="s">
        <x:v>3922</x:v>
      </x:c>
      <x:c r="C237" s="922" t="s">
        <x:v>8571</x:v>
      </x:c>
      <x:c r="D237" s="922" t="s">
        <x:v>10306</x:v>
      </x:c>
      <x:c r="E237" s="922" t="s">
        <x:v>7974</x:v>
      </x:c>
      <x:c r="F237" s="922" t="s">
        <x:v>12374</x:v>
      </x:c>
      <x:c r="G237" s="919" t="s">
        <x:v>12316</x:v>
      </x:c>
      <x:c r="H237" s="919" t="s">
        <x:v>8695</x:v>
      </x:c>
      <x:c r="I237" s="230" t="s">
        <x:v>6540</x:v>
      </x:c>
      <x:c r="J237" s="920">
        <x:v>150</x:v>
      </x:c>
      <x:c r="K237" s="652" t="s">
        <x:v>10301</x:v>
      </x:c>
    </x:row>
    <x:row r="238" spans="1:11">
      <x:c r="A238" s="935" t="s">
        <x:v>6888</x:v>
      </x:c>
      <x:c r="B238" s="918" t="s">
        <x:v>4095</x:v>
      </x:c>
      <x:c r="C238" s="918" t="s">
        <x:v>8571</x:v>
      </x:c>
      <x:c r="D238" s="918" t="s">
        <x:v>10306</x:v>
      </x:c>
      <x:c r="E238" s="918" t="s">
        <x:v>139</x:v>
      </x:c>
      <x:c r="F238" s="918" t="s">
        <x:v>12076</x:v>
      </x:c>
      <x:c r="G238" s="919" t="s">
        <x:v>3419</x:v>
      </x:c>
      <x:c r="H238" s="919" t="s">
        <x:v>12736</x:v>
      </x:c>
      <x:c r="I238" s="230" t="s">
        <x:v>6540</x:v>
      </x:c>
      <x:c r="J238" s="920">
        <x:v>306</x:v>
      </x:c>
      <x:c r="K238" s="652" t="s">
        <x:v>140</x:v>
      </x:c>
    </x:row>
    <x:row r="239" spans="1:11">
      <x:c r="A239" s="936" t="s">
        <x:v>7315</x:v>
      </x:c>
      <x:c r="B239" s="922" t="s">
        <x:v>9802</x:v>
      </x:c>
      <x:c r="C239" s="922" t="s">
        <x:v>8571</x:v>
      </x:c>
      <x:c r="D239" s="922" t="s">
        <x:v>10306</x:v>
      </x:c>
      <x:c r="E239" s="922" t="s">
        <x:v>6669</x:v>
      </x:c>
      <x:c r="F239" s="922" t="s">
        <x:v>7841</x:v>
      </x:c>
      <x:c r="G239" s="919" t="s">
        <x:v>9771</x:v>
      </x:c>
      <x:c r="H239" s="919" t="s">
        <x:v>12332</x:v>
      </x:c>
      <x:c r="I239" s="230" t="s">
        <x:v>6540</x:v>
      </x:c>
      <x:c r="J239" s="920">
        <x:v>90</x:v>
      </x:c>
      <x:c r="K239" s="652" t="s">
        <x:v>140</x:v>
      </x:c>
    </x:row>
    <x:row r="240" spans="1:11">
      <x:c r="A240" s="935" t="s">
        <x:v>6955</x:v>
      </x:c>
      <x:c r="B240" s="918" t="s">
        <x:v>9558</x:v>
      </x:c>
      <x:c r="C240" s="918" t="s">
        <x:v>8571</x:v>
      </x:c>
      <x:c r="D240" s="918" t="s">
        <x:v>10333</x:v>
      </x:c>
      <x:c r="E240" s="918" t="s">
        <x:v>139</x:v>
      </x:c>
      <x:c r="F240" s="918" t="s">
        <x:v>12374</x:v>
      </x:c>
      <x:c r="G240" s="919" t="s">
        <x:v>4094</x:v>
      </x:c>
      <x:c r="H240" s="919" t="s">
        <x:v>12227</x:v>
      </x:c>
      <x:c r="I240" s="230" t="s">
        <x:v>6540</x:v>
      </x:c>
      <x:c r="J240" s="920">
        <x:v>100</x:v>
      </x:c>
      <x:c r="K240" s="652" t="s">
        <x:v>10301</x:v>
      </x:c>
    </x:row>
    <x:row r="241" spans="1:11">
      <x:c r="A241" s="936" t="s">
        <x:v>6851</x:v>
      </x:c>
      <x:c r="B241" s="922" t="s">
        <x:v>9395</x:v>
      </x:c>
      <x:c r="C241" s="922" t="s">
        <x:v>8571</x:v>
      </x:c>
      <x:c r="D241" s="922" t="s">
        <x:v>10334</x:v>
      </x:c>
      <x:c r="E241" s="922" t="s">
        <x:v>3882</x:v>
      </x:c>
      <x:c r="F241" s="922" t="s">
        <x:v>12374</x:v>
      </x:c>
      <x:c r="G241" s="919" t="s">
        <x:v>11458</x:v>
      </x:c>
      <x:c r="H241" s="919" t="s">
        <x:v>11355</x:v>
      </x:c>
      <x:c r="I241" s="230" t="s">
        <x:v>6540</x:v>
      </x:c>
      <x:c r="J241" s="920">
        <x:v>140</x:v>
      </x:c>
      <x:c r="K241" s="652" t="s">
        <x:v>140</x:v>
      </x:c>
    </x:row>
    <x:row r="242" spans="1:11" ht="16.75">
      <x:c r="A242" s="951" t="s">
        <x:v>4777</x:v>
      </x:c>
      <x:c r="B242" s="928" t="s">
        <x:v>11003</x:v>
      </x:c>
      <x:c r="C242" s="928" t="s">
        <x:v>8571</x:v>
      </x:c>
      <x:c r="D242" s="928" t="s">
        <x:v>10306</x:v>
      </x:c>
      <x:c r="E242" s="928" t="s">
        <x:v>3882</x:v>
      </x:c>
      <x:c r="F242" s="928" t="s">
        <x:v>5303</x:v>
      </x:c>
      <x:c r="G242" s="952" t="s">
        <x:v>10358</x:v>
      </x:c>
      <x:c r="H242" s="952" t="s">
        <x:v>10358</x:v>
      </x:c>
      <x:c r="I242" s="230" t="s">
        <x:v>6540</x:v>
      </x:c>
      <x:c r="J242" s="930">
        <x:v>234</x:v>
      </x:c>
      <x:c r="K242" s="654" t="s">
        <x:v>140</x:v>
      </x:c>
    </x:row>
    <x:row r="243" spans="1:11" s="230" customFormat="1" ht="16.75">
      <x:c r="A243" s="931" t="s">
        <x:v>4739</x:v>
      </x:c>
      <x:c r="B243" s="932">
        <x:v>12022</x:v>
      </x:c>
      <x:c r="C243" s="932"/>
      <x:c r="D243" s="932"/>
      <x:c r="E243" s="932"/>
      <x:c r="F243" s="932"/>
      <x:c r="G243" s="953" t="s">
        <x:v>10358</x:v>
      </x:c>
      <x:c r="H243" s="953" t="s">
        <x:v>10358</x:v>
      </x:c>
      <x:c r="I243" s="230" t="s">
        <x:v>6540</x:v>
      </x:c>
      <x:c r="J243" s="916">
        <x:v>0</x:v>
      </x:c>
      <x:c r="K243" s="649" t="s">
        <x:v>10358</x:v>
      </x:c>
    </x:row>
    <x:row r="244" spans="1:11" s="230" customFormat="1">
      <x:c r="A244" s="935" t="s">
        <x:v>4906</x:v>
      </x:c>
      <x:c r="B244" s="918">
        <x:v>12023</x:v>
      </x:c>
      <x:c r="C244" s="918"/>
      <x:c r="D244" s="918"/>
      <x:c r="E244" s="918"/>
      <x:c r="F244" s="918"/>
      <x:c r="G244" s="937" t="s">
        <x:v>10358</x:v>
      </x:c>
      <x:c r="H244" s="937" t="s">
        <x:v>10358</x:v>
      </x:c>
      <x:c r="I244" s="230" t="s">
        <x:v>6553</x:v>
      </x:c>
      <x:c r="J244" s="920">
        <x:v>190</x:v>
      </x:c>
      <x:c r="K244" s="652" t="s">
        <x:v>10301</x:v>
      </x:c>
    </x:row>
    <x:row r="245" spans="1:11">
      <x:c r="A245" s="936" t="s">
        <x:v>7083</x:v>
      </x:c>
      <x:c r="B245" s="925">
        <x:v>612024</x:v>
      </x:c>
      <x:c r="C245" s="922" t="s">
        <x:v>7299</x:v>
      </x:c>
      <x:c r="D245" s="922" t="s">
        <x:v>10306</x:v>
      </x:c>
      <x:c r="E245" s="922" t="s">
        <x:v>139</x:v>
      </x:c>
      <x:c r="F245" s="922" t="s">
        <x:v>2995</x:v>
      </x:c>
      <x:c r="G245" s="919" t="s">
        <x:v>9892</x:v>
      </x:c>
      <x:c r="H245" s="919" t="s">
        <x:v>366</x:v>
      </x:c>
      <x:c r="I245" s="230" t="s">
        <x:v>6540</x:v>
      </x:c>
      <x:c r="J245" s="920">
        <x:v>130</x:v>
      </x:c>
      <x:c r="K245" s="652" t="s">
        <x:v>140</x:v>
      </x:c>
    </x:row>
    <x:row r="246" spans="1:11">
      <x:c r="A246" s="935" t="s">
        <x:v>6896</x:v>
      </x:c>
      <x:c r="B246" s="933">
        <x:v>612025</x:v>
      </x:c>
      <x:c r="C246" s="918" t="s">
        <x:v>8571</x:v>
      </x:c>
      <x:c r="D246" s="918" t="s">
        <x:v>10333</x:v>
      </x:c>
      <x:c r="E246" s="918" t="s">
        <x:v>139</x:v>
      </x:c>
      <x:c r="F246" s="918" t="s">
        <x:v>12070</x:v>
      </x:c>
      <x:c r="G246" s="919" t="s">
        <x:v>4188</x:v>
      </x:c>
      <x:c r="H246" s="919" t="s">
        <x:v>12557</x:v>
      </x:c>
      <x:c r="I246" s="230" t="s">
        <x:v>6540</x:v>
      </x:c>
      <x:c r="J246" s="920">
        <x:v>130</x:v>
      </x:c>
      <x:c r="K246" s="652" t="s">
        <x:v>10301</x:v>
      </x:c>
    </x:row>
    <x:row r="247" spans="1:11" ht="16.75">
      <x:c r="A247" s="938" t="s">
        <x:v>5380</x:v>
      </x:c>
      <x:c r="B247" s="939">
        <x:v>612026</x:v>
      </x:c>
      <x:c r="C247" s="940" t="s">
        <x:v>8571</x:v>
      </x:c>
      <x:c r="D247" s="940" t="s">
        <x:v>10334</x:v>
      </x:c>
      <x:c r="E247" s="940" t="s">
        <x:v>139</x:v>
      </x:c>
      <x:c r="F247" s="940" t="s">
        <x:v>1315</x:v>
      </x:c>
      <x:c r="G247" s="952" t="s">
        <x:v>10358</x:v>
      </x:c>
      <x:c r="H247" s="952" t="s">
        <x:v>10358</x:v>
      </x:c>
      <x:c r="I247" s="230" t="s">
        <x:v>6540</x:v>
      </x:c>
      <x:c r="J247" s="930">
        <x:v>320</x:v>
      </x:c>
      <x:c r="K247" s="654" t="s">
        <x:v>10301</x:v>
      </x:c>
    </x:row>
    <x:row r="248" spans="1:11" ht="16.75">
      <x:c r="A248" s="931" t="s">
        <x:v>4932</x:v>
      </x:c>
      <x:c r="B248" s="932" t="s">
        <x:v>9896</x:v>
      </x:c>
      <x:c r="C248" s="932" t="s">
        <x:v>8571</x:v>
      </x:c>
      <x:c r="D248" s="932" t="s">
        <x:v>10306</x:v>
      </x:c>
      <x:c r="E248" s="932" t="s">
        <x:v>6669</x:v>
      </x:c>
      <x:c r="F248" s="932" t="s">
        <x:v>12374</x:v>
      </x:c>
      <x:c r="G248" s="953" t="s">
        <x:v>10358</x:v>
      </x:c>
      <x:c r="H248" s="953" t="s">
        <x:v>10358</x:v>
      </x:c>
      <x:c r="I248" s="120" t="s">
        <x:v>3935</x:v>
      </x:c>
      <x:c r="J248" s="916">
        <x:v>396</x:v>
      </x:c>
      <x:c r="K248" s="649" t="s">
        <x:v>140</x:v>
      </x:c>
    </x:row>
    <x:row r="249" spans="1:11" ht="16.75">
      <x:c r="A249" s="938" t="s">
        <x:v>6879</x:v>
      </x:c>
      <x:c r="B249" s="940" t="s">
        <x:v>9458</x:v>
      </x:c>
      <x:c r="C249" s="940" t="s">
        <x:v>8571</x:v>
      </x:c>
      <x:c r="D249" s="940" t="s">
        <x:v>10333</x:v>
      </x:c>
      <x:c r="E249" s="940" t="s">
        <x:v>6669</x:v>
      </x:c>
      <x:c r="F249" s="940" t="s">
        <x:v>10745</x:v>
      </x:c>
      <x:c r="G249" s="929" t="s">
        <x:v>9599</x:v>
      </x:c>
      <x:c r="H249" s="929" t="s">
        <x:v>8072</x:v>
      </x:c>
      <x:c r="I249" s="120" t="s">
        <x:v>3935</x:v>
      </x:c>
      <x:c r="J249" s="930">
        <x:v>335</x:v>
      </x:c>
      <x:c r="K249" s="654" t="s">
        <x:v>140</x:v>
      </x:c>
    </x:row>
    <x:row r="250" spans="1:11" ht="16.75">
      <x:c r="A250" s="931" t="s">
        <x:v>158</x:v>
      </x:c>
      <x:c r="B250" s="954">
        <x:v>612029</x:v>
      </x:c>
      <x:c r="C250" s="949" t="s">
        <x:v>8571</x:v>
      </x:c>
      <x:c r="D250" s="949" t="s">
        <x:v>10334</x:v>
      </x:c>
      <x:c r="E250" s="949" t="s">
        <x:v>139</x:v>
      </x:c>
      <x:c r="F250" s="932" t="s">
        <x:v>1797</x:v>
      </x:c>
      <x:c r="G250" s="955" t="s">
        <x:v>6494</x:v>
      </x:c>
      <x:c r="H250" s="955" t="s">
        <x:v>12768</x:v>
      </x:c>
      <x:c r="I250" s="230" t="s">
        <x:v>6540</x:v>
      </x:c>
      <x:c r="J250" s="916">
        <x:v>477</x:v>
      </x:c>
      <x:c r="K250" s="649" t="s">
        <x:v>140</x:v>
      </x:c>
    </x:row>
    <x:row r="251" spans="1:11">
      <x:c r="A251" s="936" t="s">
        <x:v>6872</x:v>
      </x:c>
      <x:c r="B251" s="925">
        <x:v>612030</x:v>
      </x:c>
      <x:c r="C251" s="923" t="s">
        <x:v>8571</x:v>
      </x:c>
      <x:c r="D251" s="923" t="s">
        <x:v>10306</x:v>
      </x:c>
      <x:c r="E251" s="923" t="s">
        <x:v>3882</x:v>
      </x:c>
      <x:c r="F251" s="922" t="s">
        <x:v>10656</x:v>
      </x:c>
      <x:c r="G251" s="924" t="s">
        <x:v>4175</x:v>
      </x:c>
      <x:c r="H251" s="924" t="s">
        <x:v>11255</x:v>
      </x:c>
      <x:c r="I251" s="230" t="s">
        <x:v>6540</x:v>
      </x:c>
      <x:c r="J251" s="920">
        <x:v>550</x:v>
      </x:c>
      <x:c r="K251" s="652" t="s">
        <x:v>10301</x:v>
      </x:c>
    </x:row>
    <x:row r="252" spans="1:11" s="230" customFormat="1">
      <x:c r="A252" s="936" t="s">
        <x:v>7298</x:v>
      </x:c>
      <x:c r="B252" s="922" t="s">
        <x:v>4220</x:v>
      </x:c>
      <x:c r="C252" s="922" t="s">
        <x:v>8571</x:v>
      </x:c>
      <x:c r="D252" s="922" t="s">
        <x:v>10306</x:v>
      </x:c>
      <x:c r="E252" s="922" t="s">
        <x:v>7974</x:v>
      </x:c>
      <x:c r="F252" s="922" t="s">
        <x:v>12374</x:v>
      </x:c>
      <x:c r="G252" s="919" t="s">
        <x:v>372</x:v>
      </x:c>
      <x:c r="H252" s="919" t="s">
        <x:v>2440</x:v>
      </x:c>
      <x:c r="I252" s="230" t="s">
        <x:v>6553</x:v>
      </x:c>
      <x:c r="J252" s="920">
        <x:v>300</x:v>
      </x:c>
      <x:c r="K252" s="652" t="s">
        <x:v>140</x:v>
      </x:c>
    </x:row>
    <x:row r="253" spans="1:11" s="230" customFormat="1">
      <x:c r="A253" s="935" t="s">
        <x:v>6837</x:v>
      </x:c>
      <x:c r="B253" s="918" t="s">
        <x:v>4193</x:v>
      </x:c>
      <x:c r="C253" s="918" t="s">
        <x:v>8571</x:v>
      </x:c>
      <x:c r="D253" s="918" t="s">
        <x:v>10306</x:v>
      </x:c>
      <x:c r="E253" s="918" t="s">
        <x:v>3882</x:v>
      </x:c>
      <x:c r="F253" s="918" t="s">
        <x:v>12374</x:v>
      </x:c>
      <x:c r="G253" s="919" t="s">
        <x:v>9584</x:v>
      </x:c>
      <x:c r="H253" s="919" t="s">
        <x:v>7846</x:v>
      </x:c>
      <x:c r="I253" s="230" t="s">
        <x:v>3935</x:v>
      </x:c>
      <x:c r="J253" s="920">
        <x:v>170</x:v>
      </x:c>
      <x:c r="K253" s="652" t="s">
        <x:v>10301</x:v>
      </x:c>
    </x:row>
    <x:row r="254" spans="1:11" s="230" customFormat="1">
      <x:c r="A254" s="936" t="s">
        <x:v>5342</x:v>
      </x:c>
      <x:c r="B254" s="922" t="s">
        <x:v>9553</x:v>
      </x:c>
      <x:c r="C254" s="923" t="s">
        <x:v>8571</x:v>
      </x:c>
      <x:c r="D254" s="923" t="s">
        <x:v>10306</x:v>
      </x:c>
      <x:c r="E254" s="923" t="s">
        <x:v>139</x:v>
      </x:c>
      <x:c r="F254" s="922" t="s">
        <x:v>1053</x:v>
      </x:c>
      <x:c r="G254" s="924" t="s">
        <x:v>4102</x:v>
      </x:c>
      <x:c r="H254" s="924" t="s">
        <x:v>12508</x:v>
      </x:c>
      <x:c r="I254" s="230" t="s">
        <x:v>3935</x:v>
      </x:c>
      <x:c r="J254" s="920">
        <x:v>500</x:v>
      </x:c>
      <x:c r="K254" s="652" t="s">
        <x:v>140</x:v>
      </x:c>
    </x:row>
    <x:row r="255" spans="1:11" s="230" customFormat="1">
      <x:c r="A255" s="935" t="s">
        <x:v>167</x:v>
      </x:c>
      <x:c r="B255" s="918" t="s">
        <x:v>9814</x:v>
      </x:c>
      <x:c r="C255" s="918" t="s">
        <x:v>7299</x:v>
      </x:c>
      <x:c r="D255" s="918" t="s">
        <x:v>10334</x:v>
      </x:c>
      <x:c r="E255" s="918" t="s">
        <x:v>6669</x:v>
      </x:c>
      <x:c r="F255" s="918" t="s">
        <x:v>1233</x:v>
      </x:c>
      <x:c r="G255" s="919" t="s">
        <x:v>10905</x:v>
      </x:c>
      <x:c r="H255" s="919" t="s">
        <x:v>2406</x:v>
      </x:c>
      <x:c r="I255" s="230" t="s">
        <x:v>3935</x:v>
      </x:c>
      <x:c r="J255" s="920">
        <x:v>370</x:v>
      </x:c>
      <x:c r="K255" s="652" t="s">
        <x:v>10301</x:v>
      </x:c>
    </x:row>
    <x:row r="256" spans="1:11" s="230" customFormat="1">
      <x:c r="A256" s="936" t="s">
        <x:v>5363</x:v>
      </x:c>
      <x:c r="B256" s="922" t="s">
        <x:v>3830</x:v>
      </x:c>
      <x:c r="C256" s="922" t="s">
        <x:v>8571</x:v>
      </x:c>
      <x:c r="D256" s="922" t="s">
        <x:v>10306</x:v>
      </x:c>
      <x:c r="E256" s="922" t="s">
        <x:v>139</x:v>
      </x:c>
      <x:c r="F256" s="922" t="s">
        <x:v>12374</x:v>
      </x:c>
      <x:c r="G256" s="937" t="s">
        <x:v>10358</x:v>
      </x:c>
      <x:c r="H256" s="937" t="s">
        <x:v>10358</x:v>
      </x:c>
      <x:c r="I256" s="230" t="s">
        <x:v>3935</x:v>
      </x:c>
      <x:c r="J256" s="920">
        <x:v>130</x:v>
      </x:c>
      <x:c r="K256" s="652" t="s">
        <x:v>10301</x:v>
      </x:c>
    </x:row>
    <x:row r="257" spans="1:11" s="230" customFormat="1">
      <x:c r="A257" s="935" t="s">
        <x:v>5296</x:v>
      </x:c>
      <x:c r="B257" s="933">
        <x:v>612036</x:v>
      </x:c>
      <x:c r="C257" s="918" t="s">
        <x:v>8571</x:v>
      </x:c>
      <x:c r="D257" s="918" t="s">
        <x:v>10306</x:v>
      </x:c>
      <x:c r="E257" s="918" t="s">
        <x:v>139</x:v>
      </x:c>
      <x:c r="F257" s="918" t="s">
        <x:v>1346</x:v>
      </x:c>
      <x:c r="G257" s="937" t="s">
        <x:v>10358</x:v>
      </x:c>
      <x:c r="H257" s="937" t="s">
        <x:v>10358</x:v>
      </x:c>
      <x:c r="I257" s="230" t="s">
        <x:v>6540</x:v>
      </x:c>
      <x:c r="J257" s="920">
        <x:v>216</x:v>
      </x:c>
      <x:c r="K257" s="652" t="s">
        <x:v>140</x:v>
      </x:c>
    </x:row>
    <x:row r="258" spans="1:11" s="230" customFormat="1">
      <x:c r="A258" s="936" t="s">
        <x:v>5320</x:v>
      </x:c>
      <x:c r="B258" s="925">
        <x:v>612037</x:v>
      </x:c>
      <x:c r="C258" s="922" t="s">
        <x:v>7299</x:v>
      </x:c>
      <x:c r="D258" s="922" t="s">
        <x:v>10306</x:v>
      </x:c>
      <x:c r="E258" s="922" t="s">
        <x:v>3882</x:v>
      </x:c>
      <x:c r="F258" s="922" t="s">
        <x:v>512</x:v>
      </x:c>
      <x:c r="G258" s="937" t="s">
        <x:v>10358</x:v>
      </x:c>
      <x:c r="H258" s="937" t="s">
        <x:v>10358</x:v>
      </x:c>
      <x:c r="I258" s="230" t="s">
        <x:v>6553</x:v>
      </x:c>
      <x:c r="J258" s="920">
        <x:v>261</x:v>
      </x:c>
      <x:c r="K258" s="652" t="s">
        <x:v>140</x:v>
      </x:c>
    </x:row>
    <x:row r="259" spans="1:11">
      <x:c r="A259" s="935" t="s">
        <x:v>4814</x:v>
      </x:c>
      <x:c r="B259" s="933">
        <x:v>612038</x:v>
      </x:c>
      <x:c r="C259" s="918" t="s">
        <x:v>8571</x:v>
      </x:c>
      <x:c r="D259" s="918" t="s">
        <x:v>10333</x:v>
      </x:c>
      <x:c r="E259" s="918" t="s">
        <x:v>139</x:v>
      </x:c>
      <x:c r="F259" s="918" t="s">
        <x:v>10653</x:v>
      </x:c>
      <x:c r="G259" s="919" t="s">
        <x:v>6516</x:v>
      </x:c>
      <x:c r="H259" s="919" t="s">
        <x:v>12322</x:v>
      </x:c>
      <x:c r="I259" s="230" t="s">
        <x:v>6540</x:v>
      </x:c>
      <x:c r="J259" s="920">
        <x:v>100</x:v>
      </x:c>
      <x:c r="K259" s="652" t="s">
        <x:v>10301</x:v>
      </x:c>
    </x:row>
    <x:row r="260" spans="1:11">
      <x:c r="A260" s="935" t="s">
        <x:v>5250</x:v>
      </x:c>
      <x:c r="B260" s="933">
        <x:v>612039</x:v>
      </x:c>
      <x:c r="C260" s="918" t="s">
        <x:v>8571</x:v>
      </x:c>
      <x:c r="D260" s="918" t="s">
        <x:v>10333</x:v>
      </x:c>
      <x:c r="E260" s="918" t="s">
        <x:v>3882</x:v>
      </x:c>
      <x:c r="F260" s="918" t="s">
        <x:v>10653</x:v>
      </x:c>
      <x:c r="G260" s="919" t="s">
        <x:v>9437</x:v>
      </x:c>
      <x:c r="H260" s="919" t="s">
        <x:v>2383</x:v>
      </x:c>
      <x:c r="I260" s="230" t="s">
        <x:v>6540</x:v>
      </x:c>
      <x:c r="J260" s="920">
        <x:v>120</x:v>
      </x:c>
      <x:c r="K260" s="652" t="s">
        <x:v>10301</x:v>
      </x:c>
    </x:row>
    <x:row r="261" spans="1:11" s="230" customFormat="1">
      <x:c r="A261" s="936" t="s">
        <x:v>7309</x:v>
      </x:c>
      <x:c r="B261" s="922" t="s">
        <x:v>6500</x:v>
      </x:c>
      <x:c r="C261" s="922" t="s">
        <x:v>8571</x:v>
      </x:c>
      <x:c r="D261" s="922" t="s">
        <x:v>10306</x:v>
      </x:c>
      <x:c r="E261" s="922" t="s">
        <x:v>3882</x:v>
      </x:c>
      <x:c r="F261" s="922" t="s">
        <x:v>12374</x:v>
      </x:c>
      <x:c r="G261" s="919" t="s">
        <x:v>9785</x:v>
      </x:c>
      <x:c r="H261" s="919" t="s">
        <x:v>12276</x:v>
      </x:c>
      <x:c r="I261" s="230" t="s">
        <x:v>3935</x:v>
      </x:c>
      <x:c r="J261" s="920">
        <x:v>145</x:v>
      </x:c>
      <x:c r="K261" s="652" t="s">
        <x:v>10301</x:v>
      </x:c>
    </x:row>
    <x:row r="262" spans="1:11" s="230" customFormat="1" ht="16.75">
      <x:c r="A262" s="951" t="s">
        <x:v>184</x:v>
      </x:c>
      <x:c r="B262" s="928" t="s">
        <x:v>4044</x:v>
      </x:c>
      <x:c r="C262" s="928" t="s">
        <x:v>7299</x:v>
      </x:c>
      <x:c r="D262" s="928" t="s">
        <x:v>10334</x:v>
      </x:c>
      <x:c r="E262" s="928" t="s">
        <x:v>3882</x:v>
      </x:c>
      <x:c r="F262" s="928" t="s">
        <x:v>12374</x:v>
      </x:c>
      <x:c r="G262" s="929" t="s">
        <x:v>6561</x:v>
      </x:c>
      <x:c r="H262" s="929" t="s">
        <x:v>11496</x:v>
      </x:c>
      <x:c r="I262" s="230" t="s">
        <x:v>3935</x:v>
      </x:c>
      <x:c r="J262" s="930">
        <x:v>150</x:v>
      </x:c>
      <x:c r="K262" s="654" t="s">
        <x:v>140</x:v>
      </x:c>
    </x:row>
    <x:row r="263" spans="1:11" ht="16.75">
      <x:c r="A263" s="913" t="s">
        <x:v>7341</x:v>
      </x:c>
      <x:c r="B263" s="956">
        <x:v>612042</x:v>
      </x:c>
      <x:c r="C263" s="914" t="s">
        <x:v>7299</x:v>
      </x:c>
      <x:c r="D263" s="914" t="s">
        <x:v>10306</x:v>
      </x:c>
      <x:c r="E263" s="914" t="s">
        <x:v>139</x:v>
      </x:c>
      <x:c r="F263" s="914" t="s">
        <x:v>10442</x:v>
      </x:c>
      <x:c r="G263" s="915" t="s">
        <x:v>9968</x:v>
      </x:c>
      <x:c r="H263" s="915" t="s">
        <x:v>5626</x:v>
      </x:c>
      <x:c r="I263" s="230" t="s">
        <x:v>6540</x:v>
      </x:c>
      <x:c r="J263" s="916">
        <x:v>288</x:v>
      </x:c>
      <x:c r="K263" s="649" t="s">
        <x:v>140</x:v>
      </x:c>
    </x:row>
    <x:row r="264" spans="1:11">
      <x:c r="A264" s="935" t="s">
        <x:v>7139</x:v>
      </x:c>
      <x:c r="B264" s="933">
        <x:v>612043</x:v>
      </x:c>
      <x:c r="C264" s="934" t="s">
        <x:v>8571</x:v>
      </x:c>
      <x:c r="D264" s="934" t="s">
        <x:v>10306</x:v>
      </x:c>
      <x:c r="E264" s="934" t="s">
        <x:v>3882</x:v>
      </x:c>
      <x:c r="F264" s="918" t="s">
        <x:v>1766</x:v>
      </x:c>
      <x:c r="G264" s="924" t="s">
        <x:v>6836</x:v>
      </x:c>
      <x:c r="H264" s="924" t="s">
        <x:v>12711</x:v>
      </x:c>
      <x:c r="I264" s="230" t="s">
        <x:v>6540</x:v>
      </x:c>
      <x:c r="J264" s="920">
        <x:v>680</x:v>
      </x:c>
      <x:c r="K264" s="652" t="s">
        <x:v>10301</x:v>
      </x:c>
    </x:row>
    <x:row r="265" spans="1:11">
      <x:c r="A265" s="936" t="s">
        <x:v>5336</x:v>
      </x:c>
      <x:c r="B265" s="925">
        <x:v>612044</x:v>
      </x:c>
      <x:c r="C265" s="922" t="s">
        <x:v>8571</x:v>
      </x:c>
      <x:c r="D265" s="922" t="s">
        <x:v>10306</x:v>
      </x:c>
      <x:c r="E265" s="922" t="s">
        <x:v>3882</x:v>
      </x:c>
      <x:c r="F265" s="922" t="s">
        <x:v>12138</x:v>
      </x:c>
      <x:c r="G265" s="919" t="s">
        <x:v>3999</x:v>
      </x:c>
      <x:c r="H265" s="919" t="s">
        <x:v>11419</x:v>
      </x:c>
      <x:c r="I265" s="230" t="s">
        <x:v>6540</x:v>
      </x:c>
      <x:c r="J265" s="920">
        <x:v>70</x:v>
      </x:c>
      <x:c r="K265" s="652" t="s">
        <x:v>10301</x:v>
      </x:c>
    </x:row>
    <x:row r="266" spans="1:11">
      <x:c r="A266" s="935" t="s">
        <x:v>7169</x:v>
      </x:c>
      <x:c r="B266" s="933">
        <x:v>612045</x:v>
      </x:c>
      <x:c r="C266" s="934" t="s">
        <x:v>7299</x:v>
      </x:c>
      <x:c r="D266" s="934" t="s">
        <x:v>10306</x:v>
      </x:c>
      <x:c r="E266" s="934" t="s">
        <x:v>139</x:v>
      </x:c>
      <x:c r="F266" s="918" t="s">
        <x:v>3731</x:v>
      </x:c>
      <x:c r="G266" s="924" t="s">
        <x:v>3286</x:v>
      </x:c>
      <x:c r="H266" s="924" t="s">
        <x:v>5726</x:v>
      </x:c>
      <x:c r="I266" s="230" t="s">
        <x:v>6540</x:v>
      </x:c>
      <x:c r="J266" s="920">
        <x:v>567</x:v>
      </x:c>
      <x:c r="K266" s="652" t="s">
        <x:v>140</x:v>
      </x:c>
    </x:row>
    <x:row r="267" spans="1:11">
      <x:c r="A267" s="936" t="s">
        <x:v>7217</x:v>
      </x:c>
      <x:c r="B267" s="925">
        <x:v>612046</x:v>
      </x:c>
      <x:c r="C267" s="922" t="s">
        <x:v>7299</x:v>
      </x:c>
      <x:c r="D267" s="922" t="s">
        <x:v>10306</x:v>
      </x:c>
      <x:c r="E267" s="922" t="s">
        <x:v>139</x:v>
      </x:c>
      <x:c r="F267" s="922" t="s">
        <x:v>2880</x:v>
      </x:c>
      <x:c r="G267" s="919" t="s">
        <x:v>3286</x:v>
      </x:c>
      <x:c r="H267" s="919" t="s">
        <x:v>5726</x:v>
      </x:c>
      <x:c r="I267" s="230" t="s">
        <x:v>6540</x:v>
      </x:c>
      <x:c r="J267" s="920">
        <x:v>160</x:v>
      </x:c>
      <x:c r="K267" s="652" t="s">
        <x:v>140</x:v>
      </x:c>
    </x:row>
    <x:row r="268" spans="1:11">
      <x:c r="A268" s="935" t="s">
        <x:v>5281</x:v>
      </x:c>
      <x:c r="B268" s="918" t="s">
        <x:v>9734</x:v>
      </x:c>
      <x:c r="C268" s="918" t="s">
        <x:v>8571</x:v>
      </x:c>
      <x:c r="D268" s="918" t="s">
        <x:v>10306</x:v>
      </x:c>
      <x:c r="E268" s="918" t="s">
        <x:v>3882</x:v>
      </x:c>
      <x:c r="F268" s="918" t="s">
        <x:v>12374</x:v>
      </x:c>
      <x:c r="G268" s="937" t="s">
        <x:v>10358</x:v>
      </x:c>
      <x:c r="H268" s="937" t="s">
        <x:v>10358</x:v>
      </x:c>
      <x:c r="I268" s="120" t="s">
        <x:v>3935</x:v>
      </x:c>
      <x:c r="J268" s="920">
        <x:v>130</x:v>
      </x:c>
      <x:c r="K268" s="652" t="s">
        <x:v>10301</x:v>
      </x:c>
    </x:row>
    <x:row r="269" spans="1:11">
      <x:c r="A269" s="936" t="s">
        <x:v>4822</x:v>
      </x:c>
      <x:c r="B269" s="922" t="s">
        <x:v>4235</x:v>
      </x:c>
      <x:c r="C269" s="922" t="s">
        <x:v>8571</x:v>
      </x:c>
      <x:c r="D269" s="922" t="s">
        <x:v>10306</x:v>
      </x:c>
      <x:c r="E269" s="922" t="s">
        <x:v>139</x:v>
      </x:c>
      <x:c r="F269" s="922" t="s">
        <x:v>420</x:v>
      </x:c>
      <x:c r="G269" s="919" t="s">
        <x:v>9923</x:v>
      </x:c>
      <x:c r="H269" s="919" t="s">
        <x:v>5452</x:v>
      </x:c>
      <x:c r="I269" s="120" t="s">
        <x:v>3935</x:v>
      </x:c>
      <x:c r="J269" s="920">
        <x:v>160</x:v>
      </x:c>
      <x:c r="K269" s="652" t="s">
        <x:v>10301</x:v>
      </x:c>
    </x:row>
    <x:row r="270" spans="1:11">
      <x:c r="A270" s="935" t="s">
        <x:v>6901</x:v>
      </x:c>
      <x:c r="B270" s="918" t="s">
        <x:v>10992</x:v>
      </x:c>
      <x:c r="C270" s="918" t="s">
        <x:v>8571</x:v>
      </x:c>
      <x:c r="D270" s="918" t="s">
        <x:v>10334</x:v>
      </x:c>
      <x:c r="E270" s="918" t="s">
        <x:v>139</x:v>
      </x:c>
      <x:c r="F270" s="918" t="s">
        <x:v>420</x:v>
      </x:c>
      <x:c r="G270" s="919" t="s">
        <x:v>6496</x:v>
      </x:c>
      <x:c r="H270" s="919" t="s">
        <x:v>5590</x:v>
      </x:c>
      <x:c r="I270" s="120" t="s">
        <x:v>3935</x:v>
      </x:c>
      <x:c r="J270" s="920">
        <x:v>150</x:v>
      </x:c>
      <x:c r="K270" s="652" t="s">
        <x:v>10301</x:v>
      </x:c>
    </x:row>
    <x:row r="271" spans="1:11">
      <x:c r="A271" s="936" t="s">
        <x:v>5263</x:v>
      </x:c>
      <x:c r="B271" s="925">
        <x:v>612050</x:v>
      </x:c>
      <x:c r="C271" s="922" t="s">
        <x:v>7299</x:v>
      </x:c>
      <x:c r="D271" s="922" t="s">
        <x:v>10333</x:v>
      </x:c>
      <x:c r="E271" s="922" t="s">
        <x:v>139</x:v>
      </x:c>
      <x:c r="F271" s="922" t="s">
        <x:v>10653</x:v>
      </x:c>
      <x:c r="G271" s="919" t="s">
        <x:v>9568</x:v>
      </x:c>
      <x:c r="H271" s="919" t="s">
        <x:v>5816</x:v>
      </x:c>
      <x:c r="I271" s="230" t="s">
        <x:v>6540</x:v>
      </x:c>
      <x:c r="J271" s="920">
        <x:v>160</x:v>
      </x:c>
      <x:c r="K271" s="652" t="s">
        <x:v>10301</x:v>
      </x:c>
    </x:row>
    <x:row r="272" spans="1:11">
      <x:c r="A272" s="935" t="s">
        <x:v>7267</x:v>
      </x:c>
      <x:c r="B272" s="933">
        <x:v>612051</x:v>
      </x:c>
      <x:c r="C272" s="918" t="s">
        <x:v>7299</x:v>
      </x:c>
      <x:c r="D272" s="918" t="s">
        <x:v>10334</x:v>
      </x:c>
      <x:c r="E272" s="918" t="s">
        <x:v>3882</x:v>
      </x:c>
      <x:c r="F272" s="918" t="s">
        <x:v>12138</x:v>
      </x:c>
      <x:c r="G272" s="919" t="s">
        <x:v>9369</x:v>
      </x:c>
      <x:c r="H272" s="919" t="s">
        <x:v>8078</x:v>
      </x:c>
      <x:c r="I272" s="230" t="s">
        <x:v>6540</x:v>
      </x:c>
      <x:c r="J272" s="920">
        <x:v>160</x:v>
      </x:c>
      <x:c r="K272" s="652" t="s">
        <x:v>10301</x:v>
      </x:c>
    </x:row>
    <x:row r="273" spans="1:11" s="230" customFormat="1">
      <x:c r="A273" s="935" t="s">
        <x:v>1214</x:v>
      </x:c>
      <x:c r="B273" s="933">
        <x:v>612052</x:v>
      </x:c>
      <x:c r="C273" s="918"/>
      <x:c r="D273" s="918"/>
      <x:c r="E273" s="918"/>
      <x:c r="F273" s="918"/>
      <x:c r="G273" s="919" t="s">
        <x:v>3921</x:v>
      </x:c>
      <x:c r="H273" s="919" t="s">
        <x:v>1847</x:v>
      </x:c>
      <x:c r="I273" s="230" t="s">
        <x:v>6553</x:v>
      </x:c>
      <x:c r="J273" s="920">
        <x:v>180</x:v>
      </x:c>
      <x:c r="K273" s="652" t="s">
        <x:v>10301</x:v>
      </x:c>
    </x:row>
    <x:row r="274" spans="1:11" s="230" customFormat="1" ht="16.75">
      <x:c r="A274" s="951" t="s">
        <x:v>7334</x:v>
      </x:c>
      <x:c r="B274" s="927">
        <x:v>612053</x:v>
      </x:c>
      <x:c r="C274" s="928"/>
      <x:c r="D274" s="928"/>
      <x:c r="E274" s="928"/>
      <x:c r="F274" s="928"/>
      <x:c r="G274" s="929" t="s">
        <x:v>3948</x:v>
      </x:c>
      <x:c r="H274" s="929" t="s">
        <x:v>12529</x:v>
      </x:c>
      <x:c r="I274" s="230" t="s">
        <x:v>6553</x:v>
      </x:c>
      <x:c r="J274" s="930">
        <x:v>180</x:v>
      </x:c>
      <x:c r="K274" s="654" t="s">
        <x:v>10301</x:v>
      </x:c>
    </x:row>
    <x:row r="275" spans="1:11" ht="16.75">
      <x:c r="A275" s="913" t="s">
        <x:v>7317</x:v>
      </x:c>
      <x:c r="B275" s="914" t="s">
        <x:v>9492</x:v>
      </x:c>
      <x:c r="C275" s="914" t="s">
        <x:v>8571</x:v>
      </x:c>
      <x:c r="D275" s="914" t="s">
        <x:v>10306</x:v>
      </x:c>
      <x:c r="E275" s="914" t="s">
        <x:v>7974</x:v>
      </x:c>
      <x:c r="F275" s="914" t="s">
        <x:v>420</x:v>
      </x:c>
      <x:c r="G275" s="915" t="s">
        <x:v>6550</x:v>
      </x:c>
      <x:c r="H275" s="915" t="s">
        <x:v>5801</x:v>
      </x:c>
      <x:c r="I275" s="120" t="s">
        <x:v>3935</x:v>
      </x:c>
      <x:c r="J275" s="916">
        <x:v>270</x:v>
      </x:c>
      <x:c r="K275" s="649" t="s">
        <x:v>140</x:v>
      </x:c>
    </x:row>
    <x:row r="276" spans="1:11">
      <x:c r="A276" s="935" t="s">
        <x:v>7272</x:v>
      </x:c>
      <x:c r="B276" s="918" t="s">
        <x:v>3339</x:v>
      </x:c>
      <x:c r="C276" s="918" t="s">
        <x:v>8571</x:v>
      </x:c>
      <x:c r="D276" s="918" t="s">
        <x:v>10306</x:v>
      </x:c>
      <x:c r="E276" s="918" t="s">
        <x:v>139</x:v>
      </x:c>
      <x:c r="F276" s="918" t="s">
        <x:v>12374</x:v>
      </x:c>
      <x:c r="G276" s="919" t="s">
        <x:v>9586</x:v>
      </x:c>
      <x:c r="H276" s="919" t="s">
        <x:v>8125</x:v>
      </x:c>
      <x:c r="I276" s="120" t="s">
        <x:v>3935</x:v>
      </x:c>
      <x:c r="J276" s="920">
        <x:v>180</x:v>
      </x:c>
      <x:c r="K276" s="652" t="s">
        <x:v>10301</x:v>
      </x:c>
    </x:row>
    <x:row r="277" spans="1:11">
      <x:c r="A277" s="936" t="s">
        <x:v>5372</x:v>
      </x:c>
      <x:c r="B277" s="925">
        <x:v>612056</x:v>
      </x:c>
      <x:c r="C277" s="923" t="s">
        <x:v>8571</x:v>
      </x:c>
      <x:c r="D277" s="923" t="s">
        <x:v>10334</x:v>
      </x:c>
      <x:c r="E277" s="923" t="s">
        <x:v>3882</x:v>
      </x:c>
      <x:c r="F277" s="922" t="s">
        <x:v>1361</x:v>
      </x:c>
      <x:c r="G277" s="924" t="s">
        <x:v>4101</x:v>
      </x:c>
      <x:c r="H277" s="924" t="s">
        <x:v>7503</x:v>
      </x:c>
      <x:c r="I277" s="230" t="s">
        <x:v>6540</x:v>
      </x:c>
      <x:c r="J277" s="920">
        <x:v>600</x:v>
      </x:c>
      <x:c r="K277" s="652" t="s">
        <x:v>140</x:v>
      </x:c>
    </x:row>
    <x:row r="278" spans="1:11">
      <x:c r="A278" s="935" t="s">
        <x:v>4745</x:v>
      </x:c>
      <x:c r="B278" s="918" t="s">
        <x:v>3850</x:v>
      </x:c>
      <x:c r="C278" s="918" t="s">
        <x:v>8571</x:v>
      </x:c>
      <x:c r="D278" s="918" t="s">
        <x:v>10334</x:v>
      </x:c>
      <x:c r="E278" s="918" t="s">
        <x:v>6423</x:v>
      </x:c>
      <x:c r="F278" s="957"/>
      <x:c r="G278" s="937" t="s">
        <x:v>10358</x:v>
      </x:c>
      <x:c r="H278" s="937" t="s">
        <x:v>10358</x:v>
      </x:c>
      <x:c r="I278" s="120" t="s">
        <x:v>6553</x:v>
      </x:c>
      <x:c r="J278" s="920">
        <x:v>220</x:v>
      </x:c>
      <x:c r="K278" s="652" t="s">
        <x:v>10301</x:v>
      </x:c>
    </x:row>
    <x:row r="279" spans="1:11" s="230" customFormat="1">
      <x:c r="A279" s="935" t="s">
        <x:v>7011</x:v>
      </x:c>
      <x:c r="B279" s="918" t="s">
        <x:v>3302</x:v>
      </x:c>
      <x:c r="C279" s="918"/>
      <x:c r="D279" s="918"/>
      <x:c r="E279" s="918"/>
      <x:c r="F279" s="957"/>
      <x:c r="G279" s="919" t="s">
        <x:v>9427</x:v>
      </x:c>
      <x:c r="H279" s="919" t="s">
        <x:v>2456</x:v>
      </x:c>
      <x:c r="I279" s="230" t="s">
        <x:v>6553</x:v>
      </x:c>
      <x:c r="J279" s="920">
        <x:v>360</x:v>
      </x:c>
      <x:c r="K279" s="652" t="s">
        <x:v>140</x:v>
      </x:c>
    </x:row>
    <x:row r="280" spans="1:12">
      <x:c r="A280" s="936" t="s">
        <x:v>4929</x:v>
      </x:c>
      <x:c r="B280" s="922" t="s">
        <x:v>9799</x:v>
      </x:c>
      <x:c r="C280" s="922" t="s">
        <x:v>8571</x:v>
      </x:c>
      <x:c r="D280" s="922" t="s">
        <x:v>10279</x:v>
      </x:c>
      <x:c r="E280" s="922" t="s">
        <x:v>3882</x:v>
      </x:c>
      <x:c r="F280" s="922" t="s">
        <x:v>1218</x:v>
      </x:c>
      <x:c r="G280" s="919" t="s">
        <x:v>384</x:v>
      </x:c>
      <x:c r="H280" s="919" t="s">
        <x:v>11173</x:v>
      </x:c>
      <x:c r="I280" s="120" t="s">
        <x:v>3935</x:v>
      </x:c>
      <x:c r="J280" s="920">
        <x:v>225</x:v>
      </x:c>
      <x:c r="K280" s="652" t="s">
        <x:v>140</x:v>
      </x:c>
      <x:c r="L280" s="958" t="s">
        <x:v>10687</x:v>
      </x:c>
    </x:row>
    <x:row r="281" spans="1:12">
      <x:c r="A281" s="935" t="s">
        <x:v>6951</x:v>
      </x:c>
      <x:c r="B281" s="918" t="s">
        <x:v>10015</x:v>
      </x:c>
      <x:c r="C281" s="918" t="s">
        <x:v>8571</x:v>
      </x:c>
      <x:c r="D281" s="918" t="s">
        <x:v>10279</x:v>
      </x:c>
      <x:c r="E281" s="918" t="s">
        <x:v>3882</x:v>
      </x:c>
      <x:c r="F281" s="918" t="s">
        <x:v>1441</x:v>
      </x:c>
      <x:c r="G281" s="919" t="s">
        <x:v>384</x:v>
      </x:c>
      <x:c r="H281" s="919" t="s">
        <x:v>11173</x:v>
      </x:c>
      <x:c r="I281" s="120" t="s">
        <x:v>3935</x:v>
      </x:c>
      <x:c r="J281" s="920">
        <x:v>175</x:v>
      </x:c>
      <x:c r="K281" s="652" t="s">
        <x:v>140</x:v>
      </x:c>
      <x:c r="L281" s="958" t="s">
        <x:v>10687</x:v>
      </x:c>
    </x:row>
    <x:row r="282" spans="1:11" ht="16.75">
      <x:c r="A282" s="938" t="s">
        <x:v>7320</x:v>
      </x:c>
      <x:c r="B282" s="940" t="s">
        <x:v>6405</x:v>
      </x:c>
      <x:c r="C282" s="940" t="s">
        <x:v>8571</x:v>
      </x:c>
      <x:c r="D282" s="940" t="s">
        <x:v>10334</x:v>
      </x:c>
      <x:c r="E282" s="940" t="s">
        <x:v>3882</x:v>
      </x:c>
      <x:c r="F282" s="940" t="s">
        <x:v>7003</x:v>
      </x:c>
      <x:c r="G282" s="952" t="s">
        <x:v>10358</x:v>
      </x:c>
      <x:c r="H282" s="952" t="s">
        <x:v>10358</x:v>
      </x:c>
      <x:c r="I282" s="120" t="s">
        <x:v>3935</x:v>
      </x:c>
      <x:c r="J282" s="930">
        <x:v>160</x:v>
      </x:c>
      <x:c r="K282" s="654" t="s">
        <x:v>10301</x:v>
      </x:c>
    </x:row>
    <x:row r="283" spans="1:11" ht="16.75">
      <x:c r="A283" s="931" t="s">
        <x:v>4824</x:v>
      </x:c>
      <x:c r="B283" s="932" t="s">
        <x:v>6372</x:v>
      </x:c>
      <x:c r="C283" s="932" t="s">
        <x:v>7299</x:v>
      </x:c>
      <x:c r="D283" s="932" t="s">
        <x:v>10306</x:v>
      </x:c>
      <x:c r="E283" s="932" t="s">
        <x:v>3882</x:v>
      </x:c>
      <x:c r="F283" s="932" t="s">
        <x:v>1157</x:v>
      </x:c>
      <x:c r="G283" s="915" t="s">
        <x:v>6525</x:v>
      </x:c>
      <x:c r="H283" s="915" t="s">
        <x:v>11191</x:v>
      </x:c>
      <x:c r="I283" s="120" t="s">
        <x:v>3935</x:v>
      </x:c>
      <x:c r="J283" s="916">
        <x:v>370</x:v>
      </x:c>
      <x:c r="K283" s="649" t="s">
        <x:v>10301</x:v>
      </x:c>
    </x:row>
    <x:row r="284" spans="1:11" s="230" customFormat="1">
      <x:c r="A284" s="935" t="s">
        <x:v>7212</x:v>
      </x:c>
      <x:c r="B284" s="918" t="s">
        <x:v>9464</x:v>
      </x:c>
      <x:c r="C284" s="918" t="s">
        <x:v>8571</x:v>
      </x:c>
      <x:c r="D284" s="918" t="s">
        <x:v>10334</x:v>
      </x:c>
      <x:c r="E284" s="918" t="s">
        <x:v>6669</x:v>
      </x:c>
      <x:c r="F284" s="918" t="s">
        <x:v>1121</x:v>
      </x:c>
      <x:c r="G284" s="919" t="s">
        <x:v>3848</x:v>
      </x:c>
      <x:c r="H284" s="919" t="s">
        <x:v>5802</x:v>
      </x:c>
      <x:c r="I284" s="230" t="s">
        <x:v>3935</x:v>
      </x:c>
      <x:c r="J284" s="920">
        <x:v>340</x:v>
      </x:c>
      <x:c r="K284" s="652" t="s">
        <x:v>140</x:v>
      </x:c>
    </x:row>
    <x:row r="285" spans="1:11" ht="16.75">
      <x:c r="A285" s="938" t="s">
        <x:v>4886</x:v>
      </x:c>
      <x:c r="B285" s="939">
        <x:v>612065</x:v>
      </x:c>
      <x:c r="C285" s="940" t="s">
        <x:v>8571</x:v>
      </x:c>
      <x:c r="D285" s="940" t="s">
        <x:v>10279</x:v>
      </x:c>
      <x:c r="E285" s="940" t="s">
        <x:v>3882</x:v>
      </x:c>
      <x:c r="F285" s="940" t="s">
        <x:v>12127</x:v>
      </x:c>
      <x:c r="G285" s="929" t="s">
        <x:v>393</x:v>
      </x:c>
      <x:c r="H285" s="929" t="s">
        <x:v>2545</x:v>
      </x:c>
      <x:c r="I285" s="230" t="s">
        <x:v>6540</x:v>
      </x:c>
      <x:c r="J285" s="930">
        <x:v>190</x:v>
      </x:c>
      <x:c r="K285" s="654" t="s">
        <x:v>10301</x:v>
      </x:c>
    </x:row>
    <x:row r="286" spans="1:11" ht="16.75">
      <x:c r="A286" s="913" t="s">
        <x:v>6957</x:v>
      </x:c>
      <x:c r="B286" s="914" t="s">
        <x:v>10947</x:v>
      </x:c>
      <x:c r="C286" s="914" t="s">
        <x:v>8571</x:v>
      </x:c>
      <x:c r="D286" s="914" t="s">
        <x:v>10334</x:v>
      </x:c>
      <x:c r="E286" s="914" t="s">
        <x:v>3882</x:v>
      </x:c>
      <x:c r="F286" s="914" t="s">
        <x:v>388</x:v>
      </x:c>
      <x:c r="G286" s="915" t="s">
        <x:v>3841</x:v>
      </x:c>
      <x:c r="H286" s="915" t="s">
        <x:v>2211</x:v>
      </x:c>
      <x:c r="I286" s="120" t="s">
        <x:v>3935</x:v>
      </x:c>
      <x:c r="J286" s="916">
        <x:v>130</x:v>
      </x:c>
      <x:c r="K286" s="649" t="s">
        <x:v>140</x:v>
      </x:c>
    </x:row>
    <x:row r="287" spans="1:11">
      <x:c r="A287" s="935" t="s">
        <x:v>7178</x:v>
      </x:c>
      <x:c r="B287" s="918" t="s">
        <x:v>9738</x:v>
      </x:c>
      <x:c r="C287" s="918" t="s">
        <x:v>8571</x:v>
      </x:c>
      <x:c r="D287" s="918" t="s">
        <x:v>10306</x:v>
      </x:c>
      <x:c r="E287" s="918" t="s">
        <x:v>6669</x:v>
      </x:c>
      <x:c r="F287" s="918" t="s">
        <x:v>1823</x:v>
      </x:c>
      <x:c r="G287" s="919" t="s">
        <x:v>4156</x:v>
      </x:c>
      <x:c r="H287" s="919" t="s">
        <x:v>12193</x:v>
      </x:c>
      <x:c r="I287" s="120" t="s">
        <x:v>3935</x:v>
      </x:c>
      <x:c r="J287" s="920">
        <x:v>270</x:v>
      </x:c>
      <x:c r="K287" s="652" t="s">
        <x:v>140</x:v>
      </x:c>
    </x:row>
    <x:row r="288" spans="1:11">
      <x:c r="A288" s="936" t="s">
        <x:v>7303</x:v>
      </x:c>
      <x:c r="B288" s="922" t="s">
        <x:v>4207</x:v>
      </x:c>
      <x:c r="C288" s="922" t="s">
        <x:v>7299</x:v>
      </x:c>
      <x:c r="D288" s="922" t="s">
        <x:v>10279</x:v>
      </x:c>
      <x:c r="E288" s="922" t="s">
        <x:v>139</x:v>
      </x:c>
      <x:c r="F288" s="922" t="s">
        <x:v>388</x:v>
      </x:c>
      <x:c r="G288" s="919" t="s">
        <x:v>1670</x:v>
      </x:c>
      <x:c r="H288" s="919" t="s">
        <x:v>12583</x:v>
      </x:c>
      <x:c r="I288" s="120" t="s">
        <x:v>3935</x:v>
      </x:c>
      <x:c r="J288" s="920">
        <x:v>180</x:v>
      </x:c>
      <x:c r="K288" s="652" t="s">
        <x:v>140</x:v>
      </x:c>
    </x:row>
    <x:row r="289" spans="1:11">
      <x:c r="A289" s="935" t="s">
        <x:v>5175</x:v>
      </x:c>
      <x:c r="B289" s="918" t="s">
        <x:v>9648</x:v>
      </x:c>
      <x:c r="C289" s="934" t="s">
        <x:v>8571</x:v>
      </x:c>
      <x:c r="D289" s="934" t="s">
        <x:v>10334</x:v>
      </x:c>
      <x:c r="E289" s="934" t="s">
        <x:v>6669</x:v>
      </x:c>
      <x:c r="F289" s="918" t="s">
        <x:v>7003</x:v>
      </x:c>
      <x:c r="G289" s="924" t="s">
        <x:v>9786</x:v>
      </x:c>
      <x:c r="H289" s="924" t="s">
        <x:v>11359</x:v>
      </x:c>
      <x:c r="I289" s="120" t="s">
        <x:v>3935</x:v>
      </x:c>
      <x:c r="J289" s="920">
        <x:v>400</x:v>
      </x:c>
      <x:c r="K289" s="652" t="s">
        <x:v>140</x:v>
      </x:c>
    </x:row>
    <x:row r="290" spans="1:12">
      <x:c r="A290" s="936" t="s">
        <x:v>4914</x:v>
      </x:c>
      <x:c r="B290" s="922" t="s">
        <x:v>9939</x:v>
      </x:c>
      <x:c r="C290" s="922" t="s">
        <x:v>8571</x:v>
      </x:c>
      <x:c r="D290" s="922" t="s">
        <x:v>10334</x:v>
      </x:c>
      <x:c r="E290" s="922" t="s">
        <x:v>3882</x:v>
      </x:c>
      <x:c r="F290" s="922" t="s">
        <x:v>7003</x:v>
      </x:c>
      <x:c r="G290" s="919" t="s">
        <x:v>340</x:v>
      </x:c>
      <x:c r="H290" s="919" t="s">
        <x:v>12270</x:v>
      </x:c>
      <x:c r="I290" s="120" t="s">
        <x:v>3935</x:v>
      </x:c>
      <x:c r="J290" s="920">
        <x:v>285</x:v>
      </x:c>
      <x:c r="K290" s="652" t="s">
        <x:v>140</x:v>
      </x:c>
      <x:c r="L290" s="959" t="s">
        <x:v>4746</x:v>
      </x:c>
    </x:row>
    <x:row r="291" spans="1:12">
      <x:c r="A291" s="935" t="s">
        <x:v>6795</x:v>
      </x:c>
      <x:c r="B291" s="918" t="s">
        <x:v>10973</x:v>
      </x:c>
      <x:c r="C291" s="918" t="s">
        <x:v>8571</x:v>
      </x:c>
      <x:c r="D291" s="918" t="s">
        <x:v>10334</x:v>
      </x:c>
      <x:c r="E291" s="918" t="s">
        <x:v>3882</x:v>
      </x:c>
      <x:c r="F291" s="918" t="s">
        <x:v>420</x:v>
      </x:c>
      <x:c r="G291" s="919" t="s">
        <x:v>9440</x:v>
      </x:c>
      <x:c r="H291" s="919" t="s">
        <x:v>12787</x:v>
      </x:c>
      <x:c r="I291" s="120" t="s">
        <x:v>3935</x:v>
      </x:c>
      <x:c r="J291" s="920">
        <x:v>140</x:v>
      </x:c>
      <x:c r="K291" s="652" t="s">
        <x:v>140</x:v>
      </x:c>
      <x:c r="L291" s="275"/>
    </x:row>
    <x:row r="292" spans="1:12">
      <x:c r="A292" s="936" t="s">
        <x:v>4793</x:v>
      </x:c>
      <x:c r="B292" s="922" t="s">
        <x:v>9791</x:v>
      </x:c>
      <x:c r="C292" s="922" t="s">
        <x:v>8571</x:v>
      </x:c>
      <x:c r="D292" s="922" t="s">
        <x:v>10334</x:v>
      </x:c>
      <x:c r="E292" s="922" t="s">
        <x:v>6669</x:v>
      </x:c>
      <x:c r="F292" s="922" t="s">
        <x:v>7003</x:v>
      </x:c>
      <x:c r="G292" s="937" t="s">
        <x:v>10358</x:v>
      </x:c>
      <x:c r="H292" s="937" t="s">
        <x:v>10358</x:v>
      </x:c>
      <x:c r="I292" s="120" t="s">
        <x:v>3935</x:v>
      </x:c>
      <x:c r="J292" s="920">
        <x:v>350</x:v>
      </x:c>
      <x:c r="K292" s="652" t="s">
        <x:v>140</x:v>
      </x:c>
      <x:c r="L292" s="275"/>
    </x:row>
    <x:row r="293" spans="1:12">
      <x:c r="A293" s="935" t="s">
        <x:v>7205</x:v>
      </x:c>
      <x:c r="B293" s="918" t="s">
        <x:v>11045</x:v>
      </x:c>
      <x:c r="C293" s="934" t="s">
        <x:v>8571</x:v>
      </x:c>
      <x:c r="D293" s="934" t="s">
        <x:v>10334</x:v>
      </x:c>
      <x:c r="E293" s="934" t="s">
        <x:v>7974</x:v>
      </x:c>
      <x:c r="F293" s="918" t="s">
        <x:v>1737</x:v>
      </x:c>
      <x:c r="G293" s="924" t="s">
        <x:v>5204</x:v>
      </x:c>
      <x:c r="H293" s="924" t="s">
        <x:v>7721</x:v>
      </x:c>
      <x:c r="I293" s="120" t="s">
        <x:v>3935</x:v>
      </x:c>
      <x:c r="J293" s="920">
        <x:v>650</x:v>
      </x:c>
      <x:c r="K293" s="652" t="s">
        <x:v>140</x:v>
      </x:c>
      <x:c r="L293" s="959" t="s">
        <x:v>10730</x:v>
      </x:c>
    </x:row>
    <x:row r="294" spans="1:11">
      <x:c r="A294" s="936" t="s">
        <x:v>7233</x:v>
      </x:c>
      <x:c r="B294" s="922" t="s">
        <x:v>9466</x:v>
      </x:c>
      <x:c r="C294" s="922" t="s">
        <x:v>8571</x:v>
      </x:c>
      <x:c r="D294" s="922" t="s">
        <x:v>10334</x:v>
      </x:c>
      <x:c r="E294" s="922" t="s">
        <x:v>6669</x:v>
      </x:c>
      <x:c r="F294" s="922" t="s">
        <x:v>7003</x:v>
      </x:c>
      <x:c r="G294" s="919" t="s">
        <x:v>6359</x:v>
      </x:c>
      <x:c r="H294" s="919" t="s">
        <x:v>1835</x:v>
      </x:c>
      <x:c r="I294" s="120" t="s">
        <x:v>3935</x:v>
      </x:c>
      <x:c r="J294" s="920">
        <x:v>150</x:v>
      </x:c>
      <x:c r="K294" s="652" t="s">
        <x:v>10301</x:v>
      </x:c>
    </x:row>
    <x:row r="295" spans="1:11" ht="16.75">
      <x:c r="A295" s="951" t="s">
        <x:v>4765</x:v>
      </x:c>
      <x:c r="B295" s="928" t="s">
        <x:v>9900</x:v>
      </x:c>
      <x:c r="C295" s="928" t="s">
        <x:v>8571</x:v>
      </x:c>
      <x:c r="D295" s="928" t="s">
        <x:v>10306</x:v>
      </x:c>
      <x:c r="E295" s="928" t="s">
        <x:v>3882</x:v>
      </x:c>
      <x:c r="F295" s="928" t="s">
        <x:v>12374</x:v>
      </x:c>
      <x:c r="G295" s="952" t="s">
        <x:v>10358</x:v>
      </x:c>
      <x:c r="H295" s="952" t="s">
        <x:v>10358</x:v>
      </x:c>
      <x:c r="I295" s="120" t="s">
        <x:v>3935</x:v>
      </x:c>
      <x:c r="J295" s="930">
        <x:v>140</x:v>
      </x:c>
      <x:c r="K295" s="654" t="s">
        <x:v>140</x:v>
      </x:c>
    </x:row>
    <x:row r="296" spans="1:11" ht="16.75">
      <x:c r="A296" s="896" t="s">
        <x:v>7005</x:v>
      </x:c>
      <x:c r="B296" s="960" t="s">
        <x:v>3972</x:v>
      </x:c>
      <x:c r="C296" s="960" t="s">
        <x:v>8571</x:v>
      </x:c>
      <x:c r="D296" s="960" t="s">
        <x:v>10333</x:v>
      </x:c>
      <x:c r="E296" s="960" t="s">
        <x:v>7974</x:v>
      </x:c>
      <x:c r="F296" s="961"/>
      <x:c r="G296" s="962" t="s">
        <x:v>10358</x:v>
      </x:c>
      <x:c r="H296" s="962" t="s">
        <x:v>10358</x:v>
      </x:c>
      <x:c r="I296" s="120" t="s">
        <x:v>6553</x:v>
      </x:c>
      <x:c r="J296" s="901">
        <x:v>180</x:v>
      </x:c>
      <x:c r="K296" s="902" t="s">
        <x:v>10301</x:v>
      </x:c>
    </x:row>
    <x:row r="297" spans="1:11">
      <x:c r="A297" s="963" t="s">
        <x:v>6841</x:v>
      </x:c>
      <x:c r="B297" s="867">
        <x:v>612077</x:v>
      </x:c>
      <x:c r="C297" s="862" t="s">
        <x:v>8571</x:v>
      </x:c>
      <x:c r="D297" s="862" t="s">
        <x:v>10306</x:v>
      </x:c>
      <x:c r="E297" s="862" t="s">
        <x:v>139</x:v>
      </x:c>
      <x:c r="F297" s="863" t="s">
        <x:v>10656</x:v>
      </x:c>
      <x:c r="G297" s="233" t="s">
        <x:v>3856</x:v>
      </x:c>
      <x:c r="H297" s="233" t="s">
        <x:v>5919</x:v>
      </x:c>
      <x:c r="I297" s="120" t="s">
        <x:v>6540</x:v>
      </x:c>
      <x:c r="J297" s="904">
        <x:v>252</x:v>
      </x:c>
      <x:c r="K297" s="905" t="s">
        <x:v>140</x:v>
      </x:c>
    </x:row>
    <x:row r="298" spans="1:11">
      <x:c r="A298" s="964" t="s">
        <x:v>185</x:v>
      </x:c>
      <x:c r="B298" s="865">
        <x:v>612078</x:v>
      </x:c>
      <x:c r="C298" s="859" t="s">
        <x:v>8571</x:v>
      </x:c>
      <x:c r="D298" s="859" t="s">
        <x:v>10306</x:v>
      </x:c>
      <x:c r="E298" s="859" t="s">
        <x:v>139</x:v>
      </x:c>
      <x:c r="F298" s="860" t="s">
        <x:v>3220</x:v>
      </x:c>
      <x:c r="G298" s="233" t="s">
        <x:v>3800</x:v>
      </x:c>
      <x:c r="H298" s="233" t="s">
        <x:v>12576</x:v>
      </x:c>
      <x:c r="I298" s="120" t="s">
        <x:v>6540</x:v>
      </x:c>
      <x:c r="J298" s="904">
        <x:v>140</x:v>
      </x:c>
      <x:c r="K298" s="905" t="s">
        <x:v>10301</x:v>
      </x:c>
    </x:row>
    <x:row r="299" spans="1:11" ht="16.75">
      <x:c r="A299" s="965" t="s">
        <x:v>5169</x:v>
      </x:c>
      <x:c r="B299" s="966">
        <x:v>612079</x:v>
      </x:c>
      <x:c r="C299" s="967" t="s">
        <x:v>8571</x:v>
      </x:c>
      <x:c r="D299" s="967" t="s">
        <x:v>10333</x:v>
      </x:c>
      <x:c r="E299" s="967" t="s">
        <x:v>3882</x:v>
      </x:c>
      <x:c r="F299" s="909" t="s">
        <x:v>10653</x:v>
      </x:c>
      <x:c r="G299" s="968" t="s">
        <x:v>10010</x:v>
      </x:c>
      <x:c r="H299" s="968" t="s">
        <x:v>2221</x:v>
      </x:c>
      <x:c r="I299" s="120" t="s">
        <x:v>6540</x:v>
      </x:c>
      <x:c r="J299" s="911">
        <x:v>1000</x:v>
      </x:c>
      <x:c r="K299" s="912" t="s">
        <x:v>140</x:v>
      </x:c>
    </x:row>
    <x:row r="300" spans="1:11" ht="16.75">
      <x:c r="A300" s="896" t="s">
        <x:v>5188</x:v>
      </x:c>
      <x:c r="B300" s="960" t="s">
        <x:v>9938</x:v>
      </x:c>
      <x:c r="C300" s="960" t="s">
        <x:v>8571</x:v>
      </x:c>
      <x:c r="D300" s="960" t="s">
        <x:v>10334</x:v>
      </x:c>
      <x:c r="E300" s="960" t="s">
        <x:v>139</x:v>
      </x:c>
      <x:c r="F300" s="899" t="s">
        <x:v>7003</x:v>
      </x:c>
      <x:c r="G300" s="962" t="s">
        <x:v>10358</x:v>
      </x:c>
      <x:c r="H300" s="962" t="s">
        <x:v>10358</x:v>
      </x:c>
      <x:c r="I300" s="120" t="s">
        <x:v>3935</x:v>
      </x:c>
      <x:c r="J300" s="901">
        <x:v>100</x:v>
      </x:c>
      <x:c r="K300" s="902" t="s">
        <x:v>140</x:v>
      </x:c>
    </x:row>
    <x:row r="301" spans="1:11" s="230" customFormat="1">
      <x:c r="A301" s="964" t="s">
        <x:v>1167</x:v>
      </x:c>
      <x:c r="B301" s="859">
        <x:v>612081</x:v>
      </x:c>
      <x:c r="C301" s="874" t="s">
        <x:v>8571</x:v>
      </x:c>
      <x:c r="D301" s="874" t="s">
        <x:v>10334</x:v>
      </x:c>
      <x:c r="E301" s="874" t="s">
        <x:v>6669</x:v>
      </x:c>
      <x:c r="F301" s="875" t="s">
        <x:v>12374</x:v>
      </x:c>
      <x:c r="G301" s="233" t="s">
        <x:v>3828</x:v>
      </x:c>
      <x:c r="H301" s="233" t="s">
        <x:v>12510</x:v>
      </x:c>
      <x:c r="I301" s="120" t="s">
        <x:v>3935</x:v>
      </x:c>
      <x:c r="J301" s="904">
        <x:v>180</x:v>
      </x:c>
      <x:c r="K301" s="905" t="s">
        <x:v>10301</x:v>
      </x:c>
    </x:row>
    <x:row r="302" spans="1:11">
      <x:c r="A302" s="963" t="s">
        <x:v>7294</x:v>
      </x:c>
      <x:c r="B302" s="862" t="s">
        <x:v>6391</x:v>
      </x:c>
      <x:c r="C302" s="862" t="s">
        <x:v>8571</x:v>
      </x:c>
      <x:c r="D302" s="862" t="s">
        <x:v>10306</x:v>
      </x:c>
      <x:c r="E302" s="862" t="s">
        <x:v>139</x:v>
      </x:c>
      <x:c r="F302" s="863" t="s">
        <x:v>12374</x:v>
      </x:c>
      <x:c r="G302" s="443" t="s">
        <x:v>10358</x:v>
      </x:c>
      <x:c r="H302" s="443" t="s">
        <x:v>10358</x:v>
      </x:c>
      <x:c r="I302" s="120" t="s">
        <x:v>3935</x:v>
      </x:c>
      <x:c r="J302" s="904">
        <x:v>160</x:v>
      </x:c>
      <x:c r="K302" s="905" t="s">
        <x:v>10301</x:v>
      </x:c>
    </x:row>
    <x:row r="303" spans="1:11" ht="16.75">
      <x:c r="A303" s="946" t="s">
        <x:v>4800</x:v>
      </x:c>
      <x:c r="B303" s="969">
        <x:v>612083</x:v>
      </x:c>
      <x:c r="C303" s="947" t="s">
        <x:v>8571</x:v>
      </x:c>
      <x:c r="D303" s="947" t="s">
        <x:v>10334</x:v>
      </x:c>
      <x:c r="E303" s="947" t="s">
        <x:v>3882</x:v>
      </x:c>
      <x:c r="F303" s="948" t="s">
        <x:v>10656</x:v>
      </x:c>
      <x:c r="G303" s="910" t="s">
        <x:v>9813</x:v>
      </x:c>
      <x:c r="H303" s="910" t="s">
        <x:v>7501</x:v>
      </x:c>
      <x:c r="I303" s="120" t="s">
        <x:v>6540</x:v>
      </x:c>
      <x:c r="J303" s="911">
        <x:v>170</x:v>
      </x:c>
      <x:c r="K303" s="912" t="s">
        <x:v>140</x:v>
      </x:c>
    </x:row>
    <x:row r="304" spans="1:11" ht="16.75">
      <x:c r="A304" s="896" t="s">
        <x:v>4837</x:v>
      </x:c>
      <x:c r="B304" s="960" t="s">
        <x:v>3446</x:v>
      </x:c>
      <x:c r="C304" s="960" t="s">
        <x:v>8571</x:v>
      </x:c>
      <x:c r="D304" s="960" t="s">
        <x:v>10334</x:v>
      </x:c>
      <x:c r="E304" s="960" t="s">
        <x:v>139</x:v>
      </x:c>
      <x:c r="F304" s="899" t="s">
        <x:v>8596</x:v>
      </x:c>
      <x:c r="G304" s="970" t="s">
        <x:v>4228</x:v>
      </x:c>
      <x:c r="H304" s="970" t="s">
        <x:v>7969</x:v>
      </x:c>
      <x:c r="I304" s="120" t="s">
        <x:v>3935</x:v>
      </x:c>
      <x:c r="J304" s="901">
        <x:v>140</x:v>
      </x:c>
      <x:c r="K304" s="902" t="s">
        <x:v>140</x:v>
      </x:c>
    </x:row>
    <x:row r="305" spans="1:11">
      <x:c r="A305" s="963" t="s">
        <x:v>7277</x:v>
      </x:c>
      <x:c r="B305" s="867">
        <x:v>612085</x:v>
      </x:c>
      <x:c r="C305" s="862" t="s">
        <x:v>8571</x:v>
      </x:c>
      <x:c r="D305" s="862" t="s">
        <x:v>10334</x:v>
      </x:c>
      <x:c r="E305" s="862" t="s">
        <x:v>3882</x:v>
      </x:c>
      <x:c r="F305" s="863" t="s">
        <x:v>10653</x:v>
      </x:c>
      <x:c r="G305" s="233" t="s">
        <x:v>2525</x:v>
      </x:c>
      <x:c r="H305" s="233" t="s">
        <x:v>2601</x:v>
      </x:c>
      <x:c r="I305" s="120" t="s">
        <x:v>6540</x:v>
      </x:c>
      <x:c r="J305" s="904">
        <x:v>330</x:v>
      </x:c>
      <x:c r="K305" s="905" t="s">
        <x:v>10301</x:v>
      </x:c>
    </x:row>
    <x:row r="306" spans="1:11">
      <x:c r="A306" s="964" t="s">
        <x:v>4812</x:v>
      </x:c>
      <x:c r="B306" s="859" t="s">
        <x:v>10003</x:v>
      </x:c>
      <x:c r="C306" s="859" t="s">
        <x:v>8571</x:v>
      </x:c>
      <x:c r="D306" s="859" t="s">
        <x:v>10334</x:v>
      </x:c>
      <x:c r="E306" s="859" t="s">
        <x:v>6669</x:v>
      </x:c>
      <x:c r="F306" s="860" t="s">
        <x:v>7325</x:v>
      </x:c>
      <x:c r="G306" s="443" t="s">
        <x:v>10358</x:v>
      </x:c>
      <x:c r="H306" s="443" t="s">
        <x:v>10358</x:v>
      </x:c>
      <x:c r="I306" s="120" t="s">
        <x:v>3935</x:v>
      </x:c>
      <x:c r="J306" s="904">
        <x:v>190</x:v>
      </x:c>
      <x:c r="K306" s="905" t="s">
        <x:v>10301</x:v>
      </x:c>
    </x:row>
    <x:row r="307" spans="1:11">
      <x:c r="A307" s="963" t="s">
        <x:v>7271</x:v>
      </x:c>
      <x:c r="B307" s="867">
        <x:v>612087</x:v>
      </x:c>
      <x:c r="C307" s="862" t="s">
        <x:v>8571</x:v>
      </x:c>
      <x:c r="D307" s="862" t="s">
        <x:v>10306</x:v>
      </x:c>
      <x:c r="E307" s="862" t="s">
        <x:v>139</x:v>
      </x:c>
      <x:c r="F307" s="863" t="s">
        <x:v>3590</x:v>
      </x:c>
      <x:c r="G307" s="233" t="s">
        <x:v>3319</x:v>
      </x:c>
      <x:c r="H307" s="233" t="s">
        <x:v>231</x:v>
      </x:c>
      <x:c r="I307" s="120" t="s">
        <x:v>6540</x:v>
      </x:c>
      <x:c r="J307" s="904">
        <x:v>250</x:v>
      </x:c>
      <x:c r="K307" s="905" t="s">
        <x:v>140</x:v>
      </x:c>
    </x:row>
    <x:row r="308" spans="1:11">
      <x:c r="A308" s="964" t="s">
        <x:v>7247</x:v>
      </x:c>
      <x:c r="B308" s="859" t="s">
        <x:v>6536</x:v>
      </x:c>
      <x:c r="C308" s="866" t="s">
        <x:v>7299</x:v>
      </x:c>
      <x:c r="D308" s="866" t="s">
        <x:v>10334</x:v>
      </x:c>
      <x:c r="E308" s="866" t="s">
        <x:v>6669</x:v>
      </x:c>
      <x:c r="F308" s="860" t="s">
        <x:v>12374</x:v>
      </x:c>
      <x:c r="G308" s="443" t="s">
        <x:v>10358</x:v>
      </x:c>
      <x:c r="H308" s="443" t="s">
        <x:v>10358</x:v>
      </x:c>
      <x:c r="I308" s="120" t="s">
        <x:v>3935</x:v>
      </x:c>
      <x:c r="J308" s="904">
        <x:v>700</x:v>
      </x:c>
      <x:c r="K308" s="905" t="s">
        <x:v>140</x:v>
      </x:c>
    </x:row>
    <x:row r="309" spans="1:11">
      <x:c r="A309" s="963" t="s">
        <x:v>4910</x:v>
      </x:c>
      <x:c r="B309" s="862" t="s">
        <x:v>9471</x:v>
      </x:c>
      <x:c r="C309" s="862" t="s">
        <x:v>8571</x:v>
      </x:c>
      <x:c r="D309" s="862" t="s">
        <x:v>10306</x:v>
      </x:c>
      <x:c r="E309" s="862" t="s">
        <x:v>139</x:v>
      </x:c>
      <x:c r="F309" s="863" t="s">
        <x:v>12374</x:v>
      </x:c>
      <x:c r="G309" s="233" t="s">
        <x:v>9508</x:v>
      </x:c>
      <x:c r="H309" s="233" t="s">
        <x:v>11238</x:v>
      </x:c>
      <x:c r="I309" s="120" t="s">
        <x:v>3935</x:v>
      </x:c>
      <x:c r="J309" s="904">
        <x:v>210</x:v>
      </x:c>
      <x:c r="K309" s="905" t="s">
        <x:v>10301</x:v>
      </x:c>
    </x:row>
    <x:row r="310" spans="1:11">
      <x:c r="A310" s="964" t="s">
        <x:v>4718</x:v>
      </x:c>
      <x:c r="B310" s="865">
        <x:v>612090</x:v>
      </x:c>
      <x:c r="C310" s="859" t="s">
        <x:v>8571</x:v>
      </x:c>
      <x:c r="D310" s="859" t="s">
        <x:v>10306</x:v>
      </x:c>
      <x:c r="E310" s="859" t="s">
        <x:v>139</x:v>
      </x:c>
      <x:c r="F310" s="860" t="s">
        <x:v>10653</x:v>
      </x:c>
      <x:c r="G310" s="443" t="s">
        <x:v>10358</x:v>
      </x:c>
      <x:c r="H310" s="443" t="s">
        <x:v>10358</x:v>
      </x:c>
      <x:c r="I310" s="120" t="s">
        <x:v>6540</x:v>
      </x:c>
      <x:c r="J310" s="904">
        <x:v>180</x:v>
      </x:c>
      <x:c r="K310" s="905" t="s">
        <x:v>10301</x:v>
      </x:c>
    </x:row>
    <x:row r="311" spans="1:11" ht="16.75">
      <x:c r="A311" s="965" t="s">
        <x:v>4874</x:v>
      </x:c>
      <x:c r="B311" s="966">
        <x:v>612091</x:v>
      </x:c>
      <x:c r="C311" s="967" t="s">
        <x:v>8571</x:v>
      </x:c>
      <x:c r="D311" s="967" t="s">
        <x:v>10306</x:v>
      </x:c>
      <x:c r="E311" s="967" t="s">
        <x:v>3882</x:v>
      </x:c>
      <x:c r="F311" s="909" t="s">
        <x:v>1024</x:v>
      </x:c>
      <x:c r="G311" s="968" t="s">
        <x:v>3856</x:v>
      </x:c>
      <x:c r="H311" s="968" t="s">
        <x:v>11195</x:v>
      </x:c>
      <x:c r="I311" s="120" t="s">
        <x:v>6540</x:v>
      </x:c>
      <x:c r="J311" s="911">
        <x:v>585</x:v>
      </x:c>
      <x:c r="K311" s="912" t="s">
        <x:v>140</x:v>
      </x:c>
    </x:row>
    <x:row r="312" spans="1:11" ht="16.75">
      <x:c r="A312" s="896" t="s">
        <x:v>6842</x:v>
      </x:c>
      <x:c r="B312" s="960" t="s">
        <x:v>6566</x:v>
      </x:c>
      <x:c r="C312" s="898" t="s">
        <x:v>8571</x:v>
      </x:c>
      <x:c r="D312" s="898" t="s">
        <x:v>10334</x:v>
      </x:c>
      <x:c r="E312" s="898" t="s">
        <x:v>6669</x:v>
      </x:c>
      <x:c r="F312" s="899" t="s">
        <x:v>7406</x:v>
      </x:c>
      <x:c r="G312" s="900" t="s">
        <x:v>9952</x:v>
      </x:c>
      <x:c r="H312" s="900" t="s">
        <x:v>7931</x:v>
      </x:c>
      <x:c r="I312" s="120" t="s">
        <x:v>3935</x:v>
      </x:c>
      <x:c r="J312" s="901">
        <x:v>500</x:v>
      </x:c>
      <x:c r="K312" s="902" t="s">
        <x:v>140</x:v>
      </x:c>
    </x:row>
    <x:row r="313" spans="1:11">
      <x:c r="A313" s="963" t="s">
        <x:v>5199</x:v>
      </x:c>
      <x:c r="B313" s="862" t="s">
        <x:v>9500</x:v>
      </x:c>
      <x:c r="C313" s="862" t="s">
        <x:v>8571</x:v>
      </x:c>
      <x:c r="D313" s="862" t="s">
        <x:v>10334</x:v>
      </x:c>
      <x:c r="E313" s="862" t="s">
        <x:v>6669</x:v>
      </x:c>
      <x:c r="F313" s="863" t="s">
        <x:v>12374</x:v>
      </x:c>
      <x:c r="G313" s="233" t="s">
        <x:v>11006</x:v>
      </x:c>
      <x:c r="H313" s="233" t="s">
        <x:v>7813</x:v>
      </x:c>
      <x:c r="I313" s="120" t="s">
        <x:v>3935</x:v>
      </x:c>
      <x:c r="J313" s="904">
        <x:v>130</x:v>
      </x:c>
      <x:c r="K313" s="905" t="s">
        <x:v>10301</x:v>
      </x:c>
    </x:row>
    <x:row r="314" spans="1:11">
      <x:c r="A314" s="964" t="s">
        <x:v>6924</x:v>
      </x:c>
      <x:c r="B314" s="865">
        <x:v>612094</x:v>
      </x:c>
      <x:c r="C314" s="859" t="s">
        <x:v>8571</x:v>
      </x:c>
      <x:c r="D314" s="859" t="s">
        <x:v>10334</x:v>
      </x:c>
      <x:c r="E314" s="859" t="s">
        <x:v>3882</x:v>
      </x:c>
      <x:c r="F314" s="860" t="s">
        <x:v>10653</x:v>
      </x:c>
      <x:c r="G314" s="233" t="s">
        <x:v>6511</x:v>
      </x:c>
      <x:c r="H314" s="233" t="s">
        <x:v>2372</x:v>
      </x:c>
      <x:c r="I314" s="120" t="s">
        <x:v>6540</x:v>
      </x:c>
      <x:c r="J314" s="904">
        <x:v>260</x:v>
      </x:c>
      <x:c r="K314" s="905" t="s">
        <x:v>140</x:v>
      </x:c>
    </x:row>
    <x:row r="315" spans="1:11">
      <x:c r="A315" s="963" t="s">
        <x:v>6882</x:v>
      </x:c>
      <x:c r="B315" s="867">
        <x:v>612095</x:v>
      </x:c>
      <x:c r="C315" s="862" t="s">
        <x:v>7299</x:v>
      </x:c>
      <x:c r="D315" s="862" t="s">
        <x:v>10334</x:v>
      </x:c>
      <x:c r="E315" s="862" t="s">
        <x:v>3882</x:v>
      </x:c>
      <x:c r="F315" s="863" t="s">
        <x:v>10653</x:v>
      </x:c>
      <x:c r="G315" s="233" t="s">
        <x:v>3315</x:v>
      </x:c>
      <x:c r="H315" s="233" t="s">
        <x:v>7826</x:v>
      </x:c>
      <x:c r="I315" s="120" t="s">
        <x:v>6540</x:v>
      </x:c>
      <x:c r="J315" s="904">
        <x:v>170</x:v>
      </x:c>
      <x:c r="K315" s="905" t="s">
        <x:v>10301</x:v>
      </x:c>
    </x:row>
    <x:row r="316" spans="1:11">
      <x:c r="A316" s="964" t="s">
        <x:v>5160</x:v>
      </x:c>
      <x:c r="B316" s="865">
        <x:v>612096</x:v>
      </x:c>
      <x:c r="C316" s="859" t="s">
        <x:v>8571</x:v>
      </x:c>
      <x:c r="D316" s="859" t="s">
        <x:v>10333</x:v>
      </x:c>
      <x:c r="E316" s="859" t="s">
        <x:v>3882</x:v>
      </x:c>
      <x:c r="F316" s="860" t="s">
        <x:v>1387</x:v>
      </x:c>
      <x:c r="G316" s="233" t="s">
        <x:v>9729</x:v>
      </x:c>
      <x:c r="H316" s="233" t="s">
        <x:v>12311</x:v>
      </x:c>
      <x:c r="I316" s="120" t="s">
        <x:v>6540</x:v>
      </x:c>
      <x:c r="J316" s="904">
        <x:v>297</x:v>
      </x:c>
      <x:c r="K316" s="905" t="s">
        <x:v>140</x:v>
      </x:c>
    </x:row>
    <x:row r="317" spans="1:11">
      <x:c r="A317" s="971" t="s">
        <x:v>6883</x:v>
      </x:c>
      <x:c r="B317" s="883">
        <x:v>612097</x:v>
      </x:c>
      <x:c r="C317" s="871" t="s">
        <x:v>8571</x:v>
      </x:c>
      <x:c r="D317" s="871" t="s">
        <x:v>10334</x:v>
      </x:c>
      <x:c r="E317" s="871" t="s">
        <x:v>6423</x:v>
      </x:c>
      <x:c r="F317" s="872" t="s">
        <x:v>10653</x:v>
      </x:c>
      <x:c r="G317" s="233" t="s">
        <x:v>10349</x:v>
      </x:c>
      <x:c r="H317" s="233" t="s">
        <x:v>8116</x:v>
      </x:c>
      <x:c r="I317" s="120" t="s">
        <x:v>6540</x:v>
      </x:c>
      <x:c r="J317" s="904">
        <x:v>180</x:v>
      </x:c>
      <x:c r="K317" s="905" t="s">
        <x:v>10301</x:v>
      </x:c>
    </x:row>
    <x:row r="318" spans="1:11" s="230" customFormat="1">
      <x:c r="A318" s="971" t="s">
        <x:v>4716</x:v>
      </x:c>
      <x:c r="B318" s="871" t="s">
        <x:v>6544</x:v>
      </x:c>
      <x:c r="C318" s="871" t="s">
        <x:v>8571</x:v>
      </x:c>
      <x:c r="D318" s="871" t="s">
        <x:v>10306</x:v>
      </x:c>
      <x:c r="E318" s="871" t="s">
        <x:v>139</x:v>
      </x:c>
      <x:c r="F318" s="872" t="s">
        <x:v>3637</x:v>
      </x:c>
      <x:c r="G318" s="233" t="s">
        <x:v>11237</x:v>
      </x:c>
      <x:c r="H318" s="233" t="s">
        <x:v>2319</x:v>
      </x:c>
      <x:c r="I318" s="120" t="s">
        <x:v>3935</x:v>
      </x:c>
      <x:c r="J318" s="904">
        <x:v>200</x:v>
      </x:c>
      <x:c r="K318" s="905" t="s">
        <x:v>10301</x:v>
      </x:c>
    </x:row>
    <x:row r="319" spans="1:11" s="230" customFormat="1">
      <x:c r="A319" s="972" t="s">
        <x:v>7312</x:v>
      </x:c>
      <x:c r="B319" s="883" t="s">
        <x:v>5483</x:v>
      </x:c>
      <x:c r="C319" s="973"/>
      <x:c r="D319" s="973"/>
      <x:c r="E319" s="973"/>
      <x:c r="F319" s="974"/>
      <x:c r="G319" s="233" t="s">
        <x:v>9437</x:v>
      </x:c>
      <x:c r="H319" s="233" t="s">
        <x:v>12404</x:v>
      </x:c>
      <x:c r="I319" s="230" t="s">
        <x:v>6553</x:v>
      </x:c>
      <x:c r="J319" s="904">
        <x:v>240</x:v>
      </x:c>
      <x:c r="K319" s="905" t="s">
        <x:v>10301</x:v>
      </x:c>
    </x:row>
    <x:row r="320" spans="1:11">
      <x:c r="A320" s="975" t="s">
        <x:v>5192</x:v>
      </x:c>
      <x:c r="B320" s="895">
        <x:v>612100</x:v>
      </x:c>
      <x:c r="C320" s="976" t="s">
        <x:v>8571</x:v>
      </x:c>
      <x:c r="D320" s="976" t="s">
        <x:v>10306</x:v>
      </x:c>
      <x:c r="E320" s="976" t="s">
        <x:v>139</x:v>
      </x:c>
      <x:c r="F320" s="886" t="s">
        <x:v>10653</x:v>
      </x:c>
      <x:c r="G320" s="868" t="s">
        <x:v>3554</x:v>
      </x:c>
      <x:c r="H320" s="868" t="s">
        <x:v>5643</x:v>
      </x:c>
      <x:c r="I320" s="120" t="s">
        <x:v>6540</x:v>
      </x:c>
      <x:c r="J320" s="904">
        <x:v>530</x:v>
      </x:c>
      <x:c r="K320" s="905" t="s">
        <x:v>10301</x:v>
      </x:c>
    </x:row>
    <x:row r="321" spans="1:11">
      <x:c r="A321" s="977" t="s">
        <x:v>6863</x:v>
      </x:c>
      <x:c r="B321" s="895">
        <x:v>612101</x:v>
      </x:c>
      <x:c r="C321" s="874"/>
      <x:c r="D321" s="874"/>
      <x:c r="E321" s="874"/>
      <x:c r="F321" s="875"/>
      <x:c r="G321" s="233" t="s">
        <x:v>5625</x:v>
      </x:c>
      <x:c r="H321" s="233" t="s">
        <x:v>12381</x:v>
      </x:c>
      <x:c r="I321" s="230" t="s">
        <x:v>6553</x:v>
      </x:c>
      <x:c r="J321" s="904">
        <x:v>126</x:v>
      </x:c>
      <x:c r="K321" s="905" t="s">
        <x:v>140</x:v>
      </x:c>
    </x:row>
    <x:row r="322" spans="1:11">
      <x:c r="A322" s="964" t="s">
        <x:v>6932</x:v>
      </x:c>
      <x:c r="B322" s="865">
        <x:v>612102</x:v>
      </x:c>
      <x:c r="C322" s="859" t="s">
        <x:v>8571</x:v>
      </x:c>
      <x:c r="D322" s="859" t="s">
        <x:v>10333</x:v>
      </x:c>
      <x:c r="E322" s="859" t="s">
        <x:v>139</x:v>
      </x:c>
      <x:c r="F322" s="948" t="s">
        <x:v>3220</x:v>
      </x:c>
      <x:c r="G322" s="443" t="s">
        <x:v>10358</x:v>
      </x:c>
      <x:c r="H322" s="443" t="s">
        <x:v>10358</x:v>
      </x:c>
      <x:c r="I322" s="120" t="s">
        <x:v>6540</x:v>
      </x:c>
      <x:c r="J322" s="904">
        <x:v>220</x:v>
      </x:c>
      <x:c r="K322" s="905" t="s">
        <x:v>10301</x:v>
      </x:c>
    </x:row>
    <x:row r="323" spans="1:11">
      <x:c r="A323" s="963" t="s">
        <x:v>7280</x:v>
      </x:c>
      <x:c r="B323" s="867">
        <x:v>612103</x:v>
      </x:c>
      <x:c r="C323" s="862" t="s">
        <x:v>8571</x:v>
      </x:c>
      <x:c r="D323" s="862" t="s">
        <x:v>10306</x:v>
      </x:c>
      <x:c r="E323" s="862" t="s">
        <x:v>3882</x:v>
      </x:c>
      <x:c r="F323" s="974" t="s">
        <x:v>10653</x:v>
      </x:c>
      <x:c r="G323" s="233" t="s">
        <x:v>10012</x:v>
      </x:c>
      <x:c r="H323" s="233" t="s">
        <x:v>8086</x:v>
      </x:c>
      <x:c r="I323" s="120" t="s">
        <x:v>6540</x:v>
      </x:c>
      <x:c r="J323" s="904">
        <x:v>130</x:v>
      </x:c>
      <x:c r="K323" s="905" t="s">
        <x:v>10301</x:v>
      </x:c>
    </x:row>
    <x:row r="324" spans="1:11">
      <x:c r="A324" s="964" t="s">
        <x:v>4909</x:v>
      </x:c>
      <x:c r="B324" s="865">
        <x:v>612104</x:v>
      </x:c>
      <x:c r="C324" s="859" t="s">
        <x:v>8571</x:v>
      </x:c>
      <x:c r="D324" s="859" t="s">
        <x:v>10306</x:v>
      </x:c>
      <x:c r="E324" s="859" t="s">
        <x:v>139</x:v>
      </x:c>
      <x:c r="F324" s="860" t="s">
        <x:v>10653</x:v>
      </x:c>
      <x:c r="G324" s="233" t="s">
        <x:v>9894</x:v>
      </x:c>
      <x:c r="H324" s="233" t="s">
        <x:v>7803</x:v>
      </x:c>
      <x:c r="I324" s="120" t="s">
        <x:v>6540</x:v>
      </x:c>
      <x:c r="J324" s="904">
        <x:v>200</x:v>
      </x:c>
      <x:c r="K324" s="905" t="s">
        <x:v>10301</x:v>
      </x:c>
    </x:row>
    <x:row r="325" spans="1:11" s="230" customFormat="1">
      <x:c r="A325" s="964" t="s">
        <x:v>4892</x:v>
      </x:c>
      <x:c r="B325" s="865">
        <x:v>612105</x:v>
      </x:c>
      <x:c r="C325" s="885" t="s">
        <x:v>8571</x:v>
      </x:c>
      <x:c r="D325" s="885" t="s">
        <x:v>10306</x:v>
      </x:c>
      <x:c r="E325" s="885" t="s">
        <x:v>139</x:v>
      </x:c>
      <x:c r="F325" s="886" t="s">
        <x:v>1379</x:v>
      </x:c>
      <x:c r="G325" s="443" t="s">
        <x:v>10358</x:v>
      </x:c>
      <x:c r="H325" s="443" t="s">
        <x:v>10358</x:v>
      </x:c>
      <x:c r="I325" s="120" t="s">
        <x:v>6540</x:v>
      </x:c>
      <x:c r="J325" s="904">
        <x:v>202</x:v>
      </x:c>
      <x:c r="K325" s="905" t="s">
        <x:v>140</x:v>
      </x:c>
    </x:row>
    <x:row r="326" spans="1:11" ht="16.75">
      <x:c r="A326" s="965" t="s">
        <x:v>5326</x:v>
      </x:c>
      <x:c r="B326" s="966">
        <x:v>612106</x:v>
      </x:c>
      <x:c r="C326" s="967" t="s">
        <x:v>8571</x:v>
      </x:c>
      <x:c r="D326" s="967" t="s">
        <x:v>10334</x:v>
      </x:c>
      <x:c r="E326" s="967" t="s">
        <x:v>3882</x:v>
      </x:c>
      <x:c r="F326" s="909" t="s">
        <x:v>12138</x:v>
      </x:c>
      <x:c r="G326" s="968" t="s">
        <x:v>3801</x:v>
      </x:c>
      <x:c r="H326" s="968" t="s">
        <x:v>12264</x:v>
      </x:c>
      <x:c r="I326" s="120" t="s">
        <x:v>6540</x:v>
      </x:c>
      <x:c r="J326" s="911">
        <x:v>486</x:v>
      </x:c>
      <x:c r="K326" s="912" t="s">
        <x:v>140</x:v>
      </x:c>
    </x:row>
    <x:row r="327" spans="1:12" s="230" customFormat="1">
      <x:c r="A327" s="978" t="s">
        <x:v>6975</x:v>
      </x:c>
      <x:c r="B327" s="979" t="s">
        <x:v>2227</x:v>
      </x:c>
      <x:c r="C327" s="973"/>
      <x:c r="D327" s="973"/>
      <x:c r="E327" s="973"/>
      <x:c r="F327" s="974"/>
      <x:c r="G327" s="233" t="s">
        <x:v>435</x:v>
      </x:c>
      <x:c r="H327" s="233" t="s">
        <x:v>7766</x:v>
      </x:c>
      <x:c r="I327" s="230" t="s">
        <x:v>3935</x:v>
      </x:c>
      <x:c r="J327" s="230">
        <x:v>160</x:v>
      </x:c>
      <x:c r="K327" s="275" t="s">
        <x:v>10301</x:v>
      </x:c>
      <x:c r="L327" s="958" t="s">
        <x:v>10704</x:v>
      </x:c>
    </x:row>
    <x:row r="328" spans="1:11" s="230" customFormat="1">
      <x:c r="A328" s="861" t="s">
        <x:v>5354</x:v>
      </x:c>
      <x:c r="B328" s="867">
        <x:v>612108</x:v>
      </x:c>
      <x:c r="C328" s="862"/>
      <x:c r="D328" s="862"/>
      <x:c r="E328" s="862"/>
      <x:c r="F328" s="863"/>
      <x:c r="G328" s="233" t="s">
        <x:v>3934</x:v>
      </x:c>
      <x:c r="H328" s="233" t="s">
        <x:v>12456</x:v>
      </x:c>
      <x:c r="I328" s="230" t="s">
        <x:v>6553</x:v>
      </x:c>
      <x:c r="J328" s="230">
        <x:v>150</x:v>
      </x:c>
      <x:c r="K328" s="275" t="s">
        <x:v>10301</x:v>
      </x:c>
    </x:row>
    <x:row r="329" spans="1:11">
      <x:c r="A329" s="861" t="s">
        <x:v>4935</x:v>
      </x:c>
      <x:c r="B329" s="867">
        <x:v>612109</x:v>
      </x:c>
      <x:c r="C329" s="864" t="s">
        <x:v>8571</x:v>
      </x:c>
      <x:c r="D329" s="864" t="s">
        <x:v>10334</x:v>
      </x:c>
      <x:c r="E329" s="864" t="s">
        <x:v>3882</x:v>
      </x:c>
      <x:c r="F329" s="863" t="s">
        <x:v>12138</x:v>
      </x:c>
      <x:c r="G329" s="868" t="s">
        <x:v>9519</x:v>
      </x:c>
      <x:c r="H329" s="868" t="s">
        <x:v>7716</x:v>
      </x:c>
      <x:c r="I329" s="120" t="s">
        <x:v>6540</x:v>
      </x:c>
      <x:c r="J329" s="230">
        <x:v>558</x:v>
      </x:c>
      <x:c r="K329" s="275" t="s">
        <x:v>140</x:v>
      </x:c>
    </x:row>
    <x:row r="330" spans="1:11">
      <x:c r="A330" s="858" t="s">
        <x:v>6878</x:v>
      </x:c>
      <x:c r="B330" s="865">
        <x:v>612110</x:v>
      </x:c>
      <x:c r="C330" s="859" t="s">
        <x:v>7299</x:v>
      </x:c>
      <x:c r="D330" s="859" t="s">
        <x:v>10334</x:v>
      </x:c>
      <x:c r="E330" s="859" t="s">
        <x:v>139</x:v>
      </x:c>
      <x:c r="F330" s="860" t="s">
        <x:v>10653</x:v>
      </x:c>
      <x:c r="G330" s="233" t="s">
        <x:v>9800</x:v>
      </x:c>
      <x:c r="H330" s="233" t="s">
        <x:v>7919</x:v>
      </x:c>
      <x:c r="I330" s="120" t="s">
        <x:v>6540</x:v>
      </x:c>
      <x:c r="J330" s="230">
        <x:v>180</x:v>
      </x:c>
      <x:c r="K330" s="275" t="s">
        <x:v>10301</x:v>
      </x:c>
    </x:row>
    <x:row r="331" spans="1:11">
      <x:c r="A331" s="861" t="s">
        <x:v>6988</x:v>
      </x:c>
      <x:c r="B331" s="867">
        <x:v>612111</x:v>
      </x:c>
      <x:c r="C331" s="864" t="s">
        <x:v>7299</x:v>
      </x:c>
      <x:c r="D331" s="864" t="s">
        <x:v>10306</x:v>
      </x:c>
      <x:c r="E331" s="864" t="s">
        <x:v>139</x:v>
      </x:c>
      <x:c r="F331" s="863" t="s">
        <x:v>719</x:v>
      </x:c>
      <x:c r="G331" s="868" t="s">
        <x:v>9806</x:v>
      </x:c>
      <x:c r="H331" s="868" t="s">
        <x:v>2235</x:v>
      </x:c>
      <x:c r="I331" s="120" t="s">
        <x:v>6540</x:v>
      </x:c>
      <x:c r="J331" s="230">
        <x:v>510</x:v>
      </x:c>
      <x:c r="K331" s="275" t="s">
        <x:v>10301</x:v>
      </x:c>
    </x:row>
    <x:row r="332" spans="1:11" ht="16.75">
      <x:c r="A332" s="980" t="s">
        <x:v>7068</x:v>
      </x:c>
      <x:c r="B332" s="981" t="s">
        <x:v>5672</x:v>
      </x:c>
      <x:c r="C332" s="901"/>
      <x:c r="D332" s="901"/>
      <x:c r="E332" s="901"/>
      <x:c r="F332" s="901"/>
      <x:c r="G332" s="970" t="s">
        <x:v>9729</x:v>
      </x:c>
      <x:c r="H332" s="970" t="s">
        <x:v>12311</x:v>
      </x:c>
      <x:c r="I332" s="120" t="s">
        <x:v>3935</x:v>
      </x:c>
      <x:c r="J332" s="901">
        <x:v>160</x:v>
      </x:c>
      <x:c r="K332" s="902" t="s">
        <x:v>10301</x:v>
      </x:c>
    </x:row>
    <x:row r="333" spans="1:11" ht="16.75">
      <x:c r="A333" s="982" t="s">
        <x:v>5209</x:v>
      </x:c>
      <x:c r="B333" s="966" t="s">
        <x:v>12745</x:v>
      </x:c>
      <x:c r="C333" s="911"/>
      <x:c r="D333" s="911"/>
      <x:c r="E333" s="911"/>
      <x:c r="F333" s="911"/>
      <x:c r="G333" s="910" t="s">
        <x:v>6528</x:v>
      </x:c>
      <x:c r="H333" s="910" t="s">
        <x:v>7541</x:v>
      </x:c>
      <x:c r="I333" s="120" t="s">
        <x:v>3935</x:v>
      </x:c>
      <x:c r="J333" s="911">
        <x:v>240</x:v>
      </x:c>
      <x:c r="K333" s="912" t="s">
        <x:v>10301</x:v>
      </x:c>
    </x:row>
    <x:row r="334" spans="1:11" ht="16.75">
      <x:c r="A334" s="983" t="s">
        <x:v>4773</x:v>
      </x:c>
      <x:c r="B334" s="901">
        <x:v>12114</x:v>
      </x:c>
      <x:c r="C334" s="901"/>
      <x:c r="D334" s="901"/>
      <x:c r="E334" s="901"/>
      <x:c r="F334" s="901"/>
      <x:c r="G334" s="962" t="s">
        <x:v>10358</x:v>
      </x:c>
      <x:c r="H334" s="962" t="s">
        <x:v>10358</x:v>
      </x:c>
      <x:c r="I334" s="120" t="s">
        <x:v>6553</x:v>
      </x:c>
      <x:c r="J334" s="901">
        <x:v>430</x:v>
      </x:c>
      <x:c r="K334" s="902" t="s">
        <x:v>140</x:v>
      </x:c>
    </x:row>
    <x:row r="335" spans="1:11">
      <x:c r="A335" s="984" t="s">
        <x:v>5262</x:v>
      </x:c>
      <x:c r="B335" s="904">
        <x:v>12115</x:v>
      </x:c>
      <x:c r="C335" s="904"/>
      <x:c r="D335" s="904"/>
      <x:c r="E335" s="904"/>
      <x:c r="F335" s="904"/>
      <x:c r="G335" s="233" t="s">
        <x:v>7207</x:v>
      </x:c>
      <x:c r="H335" s="233" t="s">
        <x:v>7510</x:v>
      </x:c>
      <x:c r="I335" s="120" t="s">
        <x:v>6553</x:v>
      </x:c>
      <x:c r="J335" s="904">
        <x:v>120</x:v>
      </x:c>
      <x:c r="K335" s="905" t="s">
        <x:v>10301</x:v>
      </x:c>
    </x:row>
    <x:row r="336" spans="1:11" ht="16.75">
      <x:c r="A336" s="985" t="s">
        <x:v>6960</x:v>
      </x:c>
      <x:c r="B336" s="911">
        <x:v>12116</x:v>
      </x:c>
      <x:c r="C336" s="911"/>
      <x:c r="D336" s="911"/>
      <x:c r="E336" s="911"/>
      <x:c r="F336" s="911"/>
      <x:c r="G336" s="986" t="s">
        <x:v>10358</x:v>
      </x:c>
      <x:c r="H336" s="986" t="s">
        <x:v>10358</x:v>
      </x:c>
      <x:c r="I336" s="120" t="s">
        <x:v>6553</x:v>
      </x:c>
      <x:c r="J336" s="911">
        <x:v>150</x:v>
      </x:c>
      <x:c r="K336" s="912" t="s">
        <x:v>10301</x:v>
      </x:c>
    </x:row>
    <x:row r="337" spans="1:11" ht="16.75">
      <x:c r="A337" s="896" t="s">
        <x:v>4756</x:v>
      </x:c>
      <x:c r="B337" s="897">
        <x:v>12117</x:v>
      </x:c>
      <x:c r="C337" s="898" t="s">
        <x:v>8571</x:v>
      </x:c>
      <x:c r="D337" s="898" t="s">
        <x:v>10306</x:v>
      </x:c>
      <x:c r="E337" s="898" t="s">
        <x:v>6423</x:v>
      </x:c>
      <x:c r="F337" s="899" t="s">
        <x:v>1408</x:v>
      </x:c>
      <x:c r="G337" s="900" t="s">
        <x:v>9751</x:v>
      </x:c>
      <x:c r="H337" s="900" t="s">
        <x:v>11383</x:v>
      </x:c>
      <x:c r="I337" s="120" t="s">
        <x:v>6553</x:v>
      </x:c>
      <x:c r="J337" s="901">
        <x:v>1800</x:v>
      </x:c>
      <x:c r="K337" s="902" t="s">
        <x:v>140</x:v>
      </x:c>
    </x:row>
    <x:row r="338" spans="1:11">
      <x:c r="A338" s="963" t="s">
        <x:v>7171</x:v>
      </x:c>
      <x:c r="B338" s="867">
        <x:v>12118</x:v>
      </x:c>
      <x:c r="C338" s="862" t="s">
        <x:v>8571</x:v>
      </x:c>
      <x:c r="D338" s="862" t="s">
        <x:v>10306</x:v>
      </x:c>
      <x:c r="E338" s="862" t="s">
        <x:v>6669</x:v>
      </x:c>
      <x:c r="F338" s="863" t="s">
        <x:v>12823</x:v>
      </x:c>
      <x:c r="G338" s="443" t="s">
        <x:v>10358</x:v>
      </x:c>
      <x:c r="H338" s="443" t="s">
        <x:v>10358</x:v>
      </x:c>
      <x:c r="I338" s="120" t="s">
        <x:v>6553</x:v>
      </x:c>
      <x:c r="J338" s="904">
        <x:v>135</x:v>
      </x:c>
      <x:c r="K338" s="905" t="s">
        <x:v>140</x:v>
      </x:c>
    </x:row>
    <x:row r="339" spans="1:11">
      <x:c r="A339" s="964" t="s">
        <x:v>7295</x:v>
      </x:c>
      <x:c r="B339" s="865">
        <x:v>12119</x:v>
      </x:c>
      <x:c r="C339" s="859" t="s">
        <x:v>7299</x:v>
      </x:c>
      <x:c r="D339" s="859" t="s">
        <x:v>10334</x:v>
      </x:c>
      <x:c r="E339" s="859" t="s">
        <x:v>6423</x:v>
      </x:c>
      <x:c r="F339" s="860" t="s">
        <x:v>1623</x:v>
      </x:c>
      <x:c r="G339" s="233" t="s">
        <x:v>9806</x:v>
      </x:c>
      <x:c r="H339" s="233" t="s">
        <x:v>2235</x:v>
      </x:c>
      <x:c r="I339" s="120" t="s">
        <x:v>6553</x:v>
      </x:c>
      <x:c r="J339" s="904">
        <x:v>0</x:v>
      </x:c>
      <x:c r="K339" s="905" t="s">
        <x:v>10358</x:v>
      </x:c>
    </x:row>
    <x:row r="340" spans="1:11">
      <x:c r="A340" s="963" t="s">
        <x:v>7232</x:v>
      </x:c>
      <x:c r="B340" s="867">
        <x:v>612120</x:v>
      </x:c>
      <x:c r="C340" s="862" t="s">
        <x:v>8571</x:v>
      </x:c>
      <x:c r="D340" s="862" t="s">
        <x:v>10306</x:v>
      </x:c>
      <x:c r="E340" s="862" t="s">
        <x:v>139</x:v>
      </x:c>
      <x:c r="F340" s="863" t="s">
        <x:v>10479</x:v>
      </x:c>
      <x:c r="G340" s="233" t="s">
        <x:v>9698</x:v>
      </x:c>
      <x:c r="H340" s="233" t="s">
        <x:v>11529</x:v>
      </x:c>
      <x:c r="I340" s="120" t="s">
        <x:v>6540</x:v>
      </x:c>
      <x:c r="J340" s="904">
        <x:v>261</x:v>
      </x:c>
      <x:c r="K340" s="905" t="s">
        <x:v>140</x:v>
      </x:c>
    </x:row>
    <x:row r="341" spans="1:11">
      <x:c r="A341" s="964" t="s">
        <x:v>7313</x:v>
      </x:c>
      <x:c r="B341" s="865">
        <x:v>612121</x:v>
      </x:c>
      <x:c r="C341" s="859" t="s">
        <x:v>8571</x:v>
      </x:c>
      <x:c r="D341" s="859" t="s">
        <x:v>10333</x:v>
      </x:c>
      <x:c r="E341" s="859" t="s">
        <x:v>139</x:v>
      </x:c>
      <x:c r="F341" s="860" t="s">
        <x:v>907</x:v>
      </x:c>
      <x:c r="G341" s="233" t="s">
        <x:v>9513</x:v>
      </x:c>
      <x:c r="H341" s="233" t="s">
        <x:v>12622</x:v>
      </x:c>
      <x:c r="I341" s="120" t="s">
        <x:v>6540</x:v>
      </x:c>
      <x:c r="J341" s="904">
        <x:v>180</x:v>
      </x:c>
      <x:c r="K341" s="905" t="s">
        <x:v>10301</x:v>
      </x:c>
    </x:row>
    <x:row r="342" spans="1:11">
      <x:c r="A342" s="963" t="s">
        <x:v>6864</x:v>
      </x:c>
      <x:c r="B342" s="867">
        <x:v>612122</x:v>
      </x:c>
      <x:c r="C342" s="862" t="s">
        <x:v>8571</x:v>
      </x:c>
      <x:c r="D342" s="862" t="s">
        <x:v>10306</x:v>
      </x:c>
      <x:c r="E342" s="862" t="s">
        <x:v>139</x:v>
      </x:c>
      <x:c r="F342" s="863" t="s">
        <x:v>956</x:v>
      </x:c>
      <x:c r="G342" s="233" t="s">
        <x:v>12650</x:v>
      </x:c>
      <x:c r="H342" s="233" t="s">
        <x:v>12638</x:v>
      </x:c>
      <x:c r="I342" s="120" t="s">
        <x:v>6540</x:v>
      </x:c>
      <x:c r="J342" s="904">
        <x:v>130</x:v>
      </x:c>
      <x:c r="K342" s="905" t="s">
        <x:v>10301</x:v>
      </x:c>
    </x:row>
    <x:row r="343" spans="1:11">
      <x:c r="A343" s="964" t="s">
        <x:v>6887</x:v>
      </x:c>
      <x:c r="B343" s="865">
        <x:v>612123</x:v>
      </x:c>
      <x:c r="C343" s="859" t="s">
        <x:v>8571</x:v>
      </x:c>
      <x:c r="D343" s="859" t="s">
        <x:v>10306</x:v>
      </x:c>
      <x:c r="E343" s="859" t="s">
        <x:v>139</x:v>
      </x:c>
      <x:c r="F343" s="860" t="s">
        <x:v>11079</x:v>
      </x:c>
      <x:c r="G343" s="233" t="s">
        <x:v>7689</x:v>
      </x:c>
      <x:c r="H343" s="233" t="s">
        <x:v>7713</x:v>
      </x:c>
      <x:c r="I343" s="120" t="s">
        <x:v>6540</x:v>
      </x:c>
      <x:c r="J343" s="904">
        <x:v>200</x:v>
      </x:c>
      <x:c r="K343" s="905" t="s">
        <x:v>140</x:v>
      </x:c>
    </x:row>
    <x:row r="344" spans="1:11" s="230" customFormat="1" ht="16.75">
      <x:c r="A344" s="946" t="s">
        <x:v>5309</x:v>
      </x:c>
      <x:c r="B344" s="969">
        <x:v>612124</x:v>
      </x:c>
      <x:c r="C344" s="947" t="s">
        <x:v>8571</x:v>
      </x:c>
      <x:c r="D344" s="947" t="s">
        <x:v>10306</x:v>
      </x:c>
      <x:c r="E344" s="947" t="s">
        <x:v>3882</x:v>
      </x:c>
      <x:c r="F344" s="948" t="s">
        <x:v>83</x:v>
      </x:c>
      <x:c r="G344" s="910" t="s">
        <x:v>3932</x:v>
      </x:c>
      <x:c r="H344" s="910" t="s">
        <x:v>5638</x:v>
      </x:c>
      <x:c r="I344" s="120" t="s">
        <x:v>6540</x:v>
      </x:c>
      <x:c r="J344" s="911">
        <x:v>297</x:v>
      </x:c>
      <x:c r="K344" s="912" t="s">
        <x:v>10301</x:v>
      </x:c>
    </x:row>
    <x:row r="345" spans="1:11" ht="16.75">
      <x:c r="A345" s="942" t="s">
        <x:v>6983</x:v>
      </x:c>
      <x:c r="B345" s="987">
        <x:v>12125</x:v>
      </x:c>
      <x:c r="C345" s="944" t="s">
        <x:v>7299</x:v>
      </x:c>
      <x:c r="D345" s="944" t="s">
        <x:v>10306</x:v>
      </x:c>
      <x:c r="E345" s="944" t="s">
        <x:v>6423</x:v>
      </x:c>
      <x:c r="F345" s="945" t="s">
        <x:v>4243</x:v>
      </x:c>
      <x:c r="G345" s="900" t="s">
        <x:v>9751</x:v>
      </x:c>
      <x:c r="H345" s="900" t="s">
        <x:v>11383</x:v>
      </x:c>
      <x:c r="I345" s="120" t="s">
        <x:v>6553</x:v>
      </x:c>
      <x:c r="J345" s="901">
        <x:v>450</x:v>
      </x:c>
      <x:c r="K345" s="902" t="s">
        <x:v>140</x:v>
      </x:c>
    </x:row>
    <x:row r="346" spans="1:11">
      <x:c r="A346" s="964" t="s">
        <x:v>7173</x:v>
      </x:c>
      <x:c r="B346" s="865">
        <x:v>12126</x:v>
      </x:c>
      <x:c r="C346" s="859" t="s">
        <x:v>8571</x:v>
      </x:c>
      <x:c r="D346" s="859" t="s">
        <x:v>10306</x:v>
      </x:c>
      <x:c r="E346" s="859" t="s">
        <x:v>7974</x:v>
      </x:c>
      <x:c r="F346" s="860" t="s">
        <x:v>1442</x:v>
      </x:c>
      <x:c r="G346" s="443" t="s">
        <x:v>10358</x:v>
      </x:c>
      <x:c r="H346" s="443" t="s">
        <x:v>10358</x:v>
      </x:c>
      <x:c r="I346" s="120" t="s">
        <x:v>6553</x:v>
      </x:c>
      <x:c r="J346" s="904">
        <x:v>180</x:v>
      </x:c>
      <x:c r="K346" s="905" t="s">
        <x:v>10301</x:v>
      </x:c>
    </x:row>
    <x:row r="347" spans="1:11">
      <x:c r="A347" s="963" t="s">
        <x:v>7287</x:v>
      </x:c>
      <x:c r="B347" s="867">
        <x:v>12127</x:v>
      </x:c>
      <x:c r="C347" s="862" t="s">
        <x:v>7299</x:v>
      </x:c>
      <x:c r="D347" s="862" t="s">
        <x:v>10334</x:v>
      </x:c>
      <x:c r="E347" s="862" t="s">
        <x:v>3882</x:v>
      </x:c>
      <x:c r="F347" s="863" t="s">
        <x:v>504</x:v>
      </x:c>
      <x:c r="G347" s="443" t="s">
        <x:v>10358</x:v>
      </x:c>
      <x:c r="H347" s="443" t="s">
        <x:v>10358</x:v>
      </x:c>
      <x:c r="I347" s="120" t="s">
        <x:v>6553</x:v>
      </x:c>
      <x:c r="J347" s="904">
        <x:v>420</x:v>
      </x:c>
      <x:c r="K347" s="905" t="s">
        <x:v>10301</x:v>
      </x:c>
    </x:row>
    <x:row r="348" spans="1:11">
      <x:c r="A348" s="963" t="s">
        <x:v>4838</x:v>
      </x:c>
      <x:c r="B348" s="867">
        <x:v>612128</x:v>
      </x:c>
      <x:c r="C348" s="862" t="s">
        <x:v>7299</x:v>
      </x:c>
      <x:c r="D348" s="862" t="s">
        <x:v>10333</x:v>
      </x:c>
      <x:c r="E348" s="862" t="s">
        <x:v>3882</x:v>
      </x:c>
      <x:c r="F348" s="863" t="s">
        <x:v>12005</x:v>
      </x:c>
      <x:c r="G348" s="233" t="s">
        <x:v>9770</x:v>
      </x:c>
      <x:c r="H348" s="233" t="s">
        <x:v>12176</x:v>
      </x:c>
      <x:c r="I348" s="120" t="s">
        <x:v>6540</x:v>
      </x:c>
      <x:c r="J348" s="904">
        <x:v>140</x:v>
      </x:c>
      <x:c r="K348" s="905" t="s">
        <x:v>10301</x:v>
      </x:c>
    </x:row>
    <x:row r="349" spans="1:11" ht="16.75">
      <x:c r="A349" s="946" t="s">
        <x:v>1166</x:v>
      </x:c>
      <x:c r="B349" s="969">
        <x:v>612129</x:v>
      </x:c>
      <x:c r="C349" s="947" t="s">
        <x:v>8571</x:v>
      </x:c>
      <x:c r="D349" s="947" t="s">
        <x:v>10334</x:v>
      </x:c>
      <x:c r="E349" s="947" t="s">
        <x:v>3882</x:v>
      </x:c>
      <x:c r="F349" s="948" t="s">
        <x:v>1077</x:v>
      </x:c>
      <x:c r="G349" s="910" t="s">
        <x:v>4209</x:v>
      </x:c>
      <x:c r="H349" s="910" t="s">
        <x:v>5849</x:v>
      </x:c>
      <x:c r="I349" s="120" t="s">
        <x:v>6540</x:v>
      </x:c>
      <x:c r="J349" s="911">
        <x:v>279</x:v>
      </x:c>
      <x:c r="K349" s="912" t="s">
        <x:v>140</x:v>
      </x:c>
    </x:row>
    <x:row r="350" spans="1:11">
      <x:c r="A350" s="988" t="s">
        <x:v>6963</x:v>
      </x:c>
      <x:c r="B350" s="989">
        <x:v>612130</x:v>
      </x:c>
      <x:c r="C350" s="990" t="s">
        <x:v>7299</x:v>
      </x:c>
      <x:c r="D350" s="990" t="s">
        <x:v>10306</x:v>
      </x:c>
      <x:c r="E350" s="990" t="s">
        <x:v>3882</x:v>
      </x:c>
      <x:c r="F350" s="990" t="s">
        <x:v>7425</x:v>
      </x:c>
      <x:c r="G350" s="991" t="s">
        <x:v>3895</x:v>
      </x:c>
      <x:c r="H350" s="991" t="s">
        <x:v>11399</x:v>
      </x:c>
      <x:c r="I350" s="120" t="s">
        <x:v>6540</x:v>
      </x:c>
      <x:c r="J350" s="992">
        <x:v>130</x:v>
      </x:c>
      <x:c r="K350" s="993" t="s">
        <x:v>10301</x:v>
      </x:c>
    </x:row>
    <x:row r="351" spans="1:11">
      <x:c r="A351" s="994">
        <x:v>0.65833333333333333</x:v>
      </x:c>
      <x:c r="B351" s="995">
        <x:v>612131</x:v>
      </x:c>
      <x:c r="C351" s="996" t="s">
        <x:v>8571</x:v>
      </x:c>
      <x:c r="D351" s="996" t="s">
        <x:v>10333</x:v>
      </x:c>
      <x:c r="E351" s="996" t="s">
        <x:v>3882</x:v>
      </x:c>
      <x:c r="F351" s="997" t="s">
        <x:v>7454</x:v>
      </x:c>
      <x:c r="G351" s="998" t="s">
        <x:v>3817</x:v>
      </x:c>
      <x:c r="H351" s="998" t="s">
        <x:v>5488</x:v>
      </x:c>
      <x:c r="I351" s="120" t="s">
        <x:v>6540</x:v>
      </x:c>
      <x:c r="J351" s="999">
        <x:v>220</x:v>
      </x:c>
      <x:c r="K351" s="1000" t="s">
        <x:v>10301</x:v>
      </x:c>
    </x:row>
    <x:row r="352" spans="1:12">
      <x:c r="A352" s="1001">
        <x:v>0.68888888888888888</x:v>
      </x:c>
      <x:c r="B352" s="1002">
        <x:v>612132</x:v>
      </x:c>
      <x:c r="C352" s="1003" t="s">
        <x:v>7299</x:v>
      </x:c>
      <x:c r="D352" s="1003" t="s">
        <x:v>10306</x:v>
      </x:c>
      <x:c r="E352" s="1003" t="s">
        <x:v>3882</x:v>
      </x:c>
      <x:c r="F352" s="1004" t="s">
        <x:v>77</x:v>
      </x:c>
      <x:c r="G352" s="998" t="s">
        <x:v>1473</x:v>
      </x:c>
      <x:c r="H352" s="998" t="s">
        <x:v>11388</x:v>
      </x:c>
      <x:c r="I352" s="120" t="s">
        <x:v>6540</x:v>
      </x:c>
      <x:c r="J352" s="999">
        <x:v>306</x:v>
      </x:c>
      <x:c r="K352" s="1000" t="s">
        <x:v>140</x:v>
      </x:c>
      <x:c r="L352" s="958" t="s">
        <x:v>6974</x:v>
      </x:c>
    </x:row>
    <x:row r="353" spans="1:11">
      <x:c r="A353" s="1005">
        <x:v>0.70138888888888884</x:v>
      </x:c>
      <x:c r="B353" s="1006">
        <x:v>612133</x:v>
      </x:c>
      <x:c r="C353" s="1007" t="s">
        <x:v>8571</x:v>
      </x:c>
      <x:c r="D353" s="1007" t="s">
        <x:v>10306</x:v>
      </x:c>
      <x:c r="E353" s="1007" t="s">
        <x:v>3882</x:v>
      </x:c>
      <x:c r="F353" s="1008" t="s">
        <x:v>1412</x:v>
      </x:c>
      <x:c r="G353" s="1009" t="s">
        <x:v>10358</x:v>
      </x:c>
      <x:c r="H353" s="1009" t="s">
        <x:v>10358</x:v>
      </x:c>
      <x:c r="I353" s="120" t="s">
        <x:v>6540</x:v>
      </x:c>
      <x:c r="J353" s="999">
        <x:v>220</x:v>
      </x:c>
      <x:c r="K353" s="1000" t="s">
        <x:v>10301</x:v>
      </x:c>
    </x:row>
    <x:row r="354" spans="1:11" s="230" customFormat="1">
      <x:c r="A354" s="1005">
        <x:v>0.71736111111111112</x:v>
      </x:c>
      <x:c r="B354" s="1006">
        <x:v>12134</x:v>
      </x:c>
      <x:c r="C354" s="1007"/>
      <x:c r="D354" s="1007"/>
      <x:c r="E354" s="1007"/>
      <x:c r="F354" s="1008"/>
      <x:c r="G354" s="998" t="s">
        <x:v>9508</x:v>
      </x:c>
      <x:c r="H354" s="998" t="s">
        <x:v>11201</x:v>
      </x:c>
      <x:c r="I354" s="230" t="s">
        <x:v>6553</x:v>
      </x:c>
      <x:c r="J354" s="999">
        <x:v>180</x:v>
      </x:c>
      <x:c r="K354" s="1000" t="s">
        <x:v>10301</x:v>
      </x:c>
    </x:row>
    <x:row r="355" spans="1:11" s="230" customFormat="1">
      <x:c r="A355" s="1005">
        <x:v>0.72222222222222221</x:v>
      </x:c>
      <x:c r="B355" s="1006">
        <x:v>12135</x:v>
      </x:c>
      <x:c r="C355" s="1007"/>
      <x:c r="D355" s="1007"/>
      <x:c r="E355" s="1007"/>
      <x:c r="F355" s="1008"/>
      <x:c r="G355" s="998" t="s">
        <x:v>10800</x:v>
      </x:c>
      <x:c r="H355" s="998" t="s">
        <x:v>2325</x:v>
      </x:c>
      <x:c r="I355" s="230" t="s">
        <x:v>6553</x:v>
      </x:c>
      <x:c r="J355" s="999">
        <x:v>330</x:v>
      </x:c>
      <x:c r="K355" s="1000" t="s">
        <x:v>10301</x:v>
      </x:c>
    </x:row>
    <x:row r="356" spans="1:11">
      <x:c r="A356" s="1001">
        <x:v>0.78472222222222221</x:v>
      </x:c>
      <x:c r="B356" s="1002">
        <x:v>612136</x:v>
      </x:c>
      <x:c r="C356" s="1003" t="s">
        <x:v>7299</x:v>
      </x:c>
      <x:c r="D356" s="1003" t="s">
        <x:v>10333</x:v>
      </x:c>
      <x:c r="E356" s="1003" t="s">
        <x:v>139</x:v>
      </x:c>
      <x:c r="F356" s="1004" t="s">
        <x:v>976</x:v>
      </x:c>
      <x:c r="G356" s="998" t="s">
        <x:v>325</x:v>
      </x:c>
      <x:c r="H356" s="998" t="s">
        <x:v>12328</x:v>
      </x:c>
      <x:c r="I356" s="120" t="s">
        <x:v>6540</x:v>
      </x:c>
      <x:c r="J356" s="999">
        <x:v>140</x:v>
      </x:c>
      <x:c r="K356" s="1000" t="s">
        <x:v>10301</x:v>
      </x:c>
    </x:row>
    <x:row r="357" spans="1:11">
      <x:c r="A357" s="1005">
        <x:v>0.79305555555555551</x:v>
      </x:c>
      <x:c r="B357" s="1006">
        <x:v>612137</x:v>
      </x:c>
      <x:c r="C357" s="1007" t="s">
        <x:v>8571</x:v>
      </x:c>
      <x:c r="D357" s="1007" t="s">
        <x:v>10333</x:v>
      </x:c>
      <x:c r="E357" s="1007" t="s">
        <x:v>3882</x:v>
      </x:c>
      <x:c r="F357" s="1008" t="s">
        <x:v>1621</x:v>
      </x:c>
      <x:c r="G357" s="998" t="s">
        <x:v>9440</x:v>
      </x:c>
      <x:c r="H357" s="998" t="s">
        <x:v>7786</x:v>
      </x:c>
      <x:c r="I357" s="120" t="s">
        <x:v>6540</x:v>
      </x:c>
      <x:c r="J357" s="999">
        <x:v>590</x:v>
      </x:c>
      <x:c r="K357" s="1000" t="s">
        <x:v>140</x:v>
      </x:c>
    </x:row>
    <x:row r="358" spans="1:11">
      <x:c r="A358" s="1001">
        <x:v>0.8125</x:v>
      </x:c>
      <x:c r="B358" s="1002">
        <x:v>612138</x:v>
      </x:c>
      <x:c r="C358" s="1003" t="s">
        <x:v>8571</x:v>
      </x:c>
      <x:c r="D358" s="1003" t="s">
        <x:v>10306</x:v>
      </x:c>
      <x:c r="E358" s="1003" t="s">
        <x:v>3882</x:v>
      </x:c>
      <x:c r="F358" s="1004" t="s">
        <x:v>1046</x:v>
      </x:c>
      <x:c r="G358" s="998" t="s">
        <x:v>9563</x:v>
      </x:c>
      <x:c r="H358" s="998" t="s">
        <x:v>11170</x:v>
      </x:c>
      <x:c r="I358" s="120" t="s">
        <x:v>6540</x:v>
      </x:c>
      <x:c r="J358" s="999">
        <x:v>279</x:v>
      </x:c>
      <x:c r="K358" s="1000" t="s">
        <x:v>140</x:v>
      </x:c>
    </x:row>
    <x:row r="359" spans="1:11" s="120" customFormat="1">
      <x:c r="A359" s="1001"/>
      <x:c r="B359" s="1002">
        <x:v>12139</x:v>
      </x:c>
      <x:c r="C359" s="1003"/>
      <x:c r="D359" s="1003"/>
      <x:c r="E359" s="1003"/>
      <x:c r="F359" s="1004"/>
      <x:c r="G359" s="998"/>
      <x:c r="H359" s="998"/>
      <x:c r="I359" s="230" t="s">
        <x:v>6553</x:v>
      </x:c>
      <x:c r="J359" s="999"/>
      <x:c r="K359" s="1000"/>
    </x:row>
    <x:row r="360" spans="1:11">
      <x:c r="A360" s="1005">
        <x:v>0.82708333333333328</x:v>
      </x:c>
      <x:c r="B360" s="1006">
        <x:v>612140</x:v>
      </x:c>
      <x:c r="C360" s="1007" t="s">
        <x:v>8571</x:v>
      </x:c>
      <x:c r="D360" s="1007" t="s">
        <x:v>10334</x:v>
      </x:c>
      <x:c r="E360" s="1007" t="s">
        <x:v>3882</x:v>
      </x:c>
      <x:c r="F360" s="1008" t="s">
        <x:v>10656</x:v>
      </x:c>
      <x:c r="G360" s="998" t="s">
        <x:v>4195</x:v>
      </x:c>
      <x:c r="H360" s="998" t="s">
        <x:v>5535</x:v>
      </x:c>
      <x:c r="I360" s="120" t="s">
        <x:v>6540</x:v>
      </x:c>
      <x:c r="J360" s="999">
        <x:v>160</x:v>
      </x:c>
      <x:c r="K360" s="1000" t="s">
        <x:v>10301</x:v>
      </x:c>
    </x:row>
    <x:row r="361" spans="1:11">
      <x:c r="A361" s="1001">
        <x:v>0.87152777777777779</x:v>
      </x:c>
      <x:c r="B361" s="1002">
        <x:v>612141</x:v>
      </x:c>
      <x:c r="C361" s="1003" t="s">
        <x:v>8571</x:v>
      </x:c>
      <x:c r="D361" s="1003" t="s">
        <x:v>10334</x:v>
      </x:c>
      <x:c r="E361" s="1003" t="s">
        <x:v>3882</x:v>
      </x:c>
      <x:c r="F361" s="1004" t="s">
        <x:v>929</x:v>
      </x:c>
      <x:c r="G361" s="998" t="s">
        <x:v>9984</x:v>
      </x:c>
      <x:c r="H361" s="998" t="s">
        <x:v>5830</x:v>
      </x:c>
      <x:c r="I361" s="120" t="s">
        <x:v>6540</x:v>
      </x:c>
      <x:c r="J361" s="999">
        <x:v>310</x:v>
      </x:c>
      <x:c r="K361" s="1000" t="s">
        <x:v>10301</x:v>
      </x:c>
    </x:row>
    <x:row r="362" spans="1:11">
      <x:c r="A362" s="1005">
        <x:v>0.8833333333333333</x:v>
      </x:c>
      <x:c r="B362" s="1006">
        <x:v>612142</x:v>
      </x:c>
      <x:c r="C362" s="1007" t="s">
        <x:v>8571</x:v>
      </x:c>
      <x:c r="D362" s="1007" t="s">
        <x:v>10306</x:v>
      </x:c>
      <x:c r="E362" s="1007" t="s">
        <x:v>3882</x:v>
      </x:c>
      <x:c r="F362" s="1008" t="s">
        <x:v>3730</x:v>
      </x:c>
      <x:c r="G362" s="998" t="s">
        <x:v>9953</x:v>
      </x:c>
      <x:c r="H362" s="998" t="s">
        <x:v>7801</x:v>
      </x:c>
      <x:c r="I362" s="120" t="s">
        <x:v>6540</x:v>
      </x:c>
      <x:c r="J362" s="999">
        <x:v>378</x:v>
      </x:c>
      <x:c r="K362" s="1000" t="s">
        <x:v>140</x:v>
      </x:c>
    </x:row>
    <x:row r="363" spans="1:11">
      <x:c r="A363" s="1010">
        <x:v>0.90902777777777777</x:v>
      </x:c>
      <x:c r="B363" s="1011" t="s">
        <x:v>9731</x:v>
      </x:c>
      <x:c r="C363" s="1011" t="s">
        <x:v>8571</x:v>
      </x:c>
      <x:c r="D363" s="1011" t="s">
        <x:v>10333</x:v>
      </x:c>
      <x:c r="E363" s="1011" t="s">
        <x:v>6669</x:v>
      </x:c>
      <x:c r="F363" s="1012" t="s">
        <x:v>1093</x:v>
      </x:c>
      <x:c r="G363" s="1013" t="s">
        <x:v>9809</x:v>
      </x:c>
      <x:c r="H363" s="1013" t="s">
        <x:v>7481</x:v>
      </x:c>
      <x:c r="I363" s="230" t="s">
        <x:v>6553</x:v>
      </x:c>
      <x:c r="J363" s="1014">
        <x:v>160</x:v>
      </x:c>
      <x:c r="K363" s="1015" t="s">
        <x:v>10301</x:v>
      </x:c>
    </x:row>
    <x:row r="364" spans="1:11">
      <x:c r="A364" s="1016" t="s">
        <x:v>5253</x:v>
      </x:c>
      <x:c r="B364" s="1017" t="s">
        <x:v>3412</x:v>
      </x:c>
      <x:c r="C364" s="1017" t="s">
        <x:v>8571</x:v>
      </x:c>
      <x:c r="D364" s="1017" t="s">
        <x:v>10334</x:v>
      </x:c>
      <x:c r="E364" s="1017" t="s">
        <x:v>6669</x:v>
      </x:c>
      <x:c r="F364" s="1018" t="s">
        <x:v>3028</x:v>
      </x:c>
      <x:c r="G364" s="1019" t="s">
        <x:v>3856</x:v>
      </x:c>
      <x:c r="H364" s="1019" t="s">
        <x:v>12734</x:v>
      </x:c>
      <x:c r="I364" s="120" t="s">
        <x:v>3935</x:v>
      </x:c>
      <x:c r="J364" s="1020">
        <x:v>160</x:v>
      </x:c>
      <x:c r="K364" s="1021" t="s">
        <x:v>10301</x:v>
      </x:c>
    </x:row>
    <x:row r="365" spans="1:12">
      <x:c r="A365" s="1022">
        <x:v>0.54861111111111116</x:v>
      </x:c>
      <x:c r="B365" s="1023" t="s">
        <x:v>4168</x:v>
      </x:c>
      <x:c r="C365" s="1023" t="s">
        <x:v>8571</x:v>
      </x:c>
      <x:c r="D365" s="1023" t="s">
        <x:v>10306</x:v>
      </x:c>
      <x:c r="E365" s="1023" t="s">
        <x:v>7974</x:v>
      </x:c>
      <x:c r="F365" s="1024" t="s">
        <x:v>12374</x:v>
      </x:c>
      <x:c r="G365" s="1025" t="s">
        <x:v>4161</x:v>
      </x:c>
      <x:c r="H365" s="1025" t="s">
        <x:v>11267</x:v>
      </x:c>
      <x:c r="I365" s="120" t="s">
        <x:v>3935</x:v>
      </x:c>
      <x:c r="J365" s="1026">
        <x:v>320</x:v>
      </x:c>
      <x:c r="K365" s="1027" t="s">
        <x:v>10301</x:v>
      </x:c>
      <x:c r="L365" s="958" t="s">
        <x:v>3509</x:v>
      </x:c>
    </x:row>
    <x:row r="366" spans="1:11">
      <x:c r="A366" s="1028">
        <x:v>0.59999999999999998</x:v>
      </x:c>
      <x:c r="B366" s="1029">
        <x:v>612146</x:v>
      </x:c>
      <x:c r="C366" s="1030" t="s">
        <x:v>8571</x:v>
      </x:c>
      <x:c r="D366" s="1030" t="s">
        <x:v>10306</x:v>
      </x:c>
      <x:c r="E366" s="1030" t="s">
        <x:v>139</x:v>
      </x:c>
      <x:c r="F366" s="1031" t="s">
        <x:v>515</x:v>
      </x:c>
      <x:c r="G366" s="1025" t="s">
        <x:v>1470</x:v>
      </x:c>
      <x:c r="H366" s="1025" t="s">
        <x:v>2209</x:v>
      </x:c>
      <x:c r="I366" s="120" t="s">
        <x:v>6540</x:v>
      </x:c>
      <x:c r="J366" s="1026">
        <x:v>180</x:v>
      </x:c>
      <x:c r="K366" s="1027" t="s">
        <x:v>10301</x:v>
      </x:c>
    </x:row>
    <x:row r="367" spans="1:11">
      <x:c r="A367" s="1032" t="s">
        <x:v>7777</x:v>
      </x:c>
      <x:c r="B367" s="1033">
        <x:v>612147</x:v>
      </x:c>
      <x:c r="C367" s="1023" t="s">
        <x:v>8571</x:v>
      </x:c>
      <x:c r="D367" s="1023" t="s">
        <x:v>10306</x:v>
      </x:c>
      <x:c r="E367" s="1023" t="s">
        <x:v>3882</x:v>
      </x:c>
      <x:c r="F367" s="1024" t="s">
        <x:v>120</x:v>
      </x:c>
      <x:c r="G367" s="1025" t="s">
        <x:v>4205</x:v>
      </x:c>
      <x:c r="H367" s="1025" t="s">
        <x:v>5763</x:v>
      </x:c>
      <x:c r="I367" s="120" t="s">
        <x:v>6540</x:v>
      </x:c>
      <x:c r="J367" s="1026">
        <x:v>193</x:v>
      </x:c>
      <x:c r="K367" s="1027" t="s">
        <x:v>140</x:v>
      </x:c>
    </x:row>
    <x:row r="368" spans="1:11">
      <x:c r="A368" s="1028">
        <x:v>0.74444444444444446</x:v>
      </x:c>
      <x:c r="B368" s="1030" t="s">
        <x:v>6486</x:v>
      </x:c>
      <x:c r="C368" s="1030" t="s">
        <x:v>8571</x:v>
      </x:c>
      <x:c r="D368" s="1030" t="s">
        <x:v>10306</x:v>
      </x:c>
      <x:c r="E368" s="1030" t="s">
        <x:v>7974</x:v>
      </x:c>
      <x:c r="F368" s="1031" t="s">
        <x:v>12374</x:v>
      </x:c>
      <x:c r="G368" s="1025" t="s">
        <x:v>10383</x:v>
      </x:c>
      <x:c r="H368" s="1025" t="s">
        <x:v>12724</x:v>
      </x:c>
      <x:c r="I368" s="120" t="s">
        <x:v>3935</x:v>
      </x:c>
      <x:c r="J368" s="1026">
        <x:v>150</x:v>
      </x:c>
      <x:c r="K368" s="1027" t="s">
        <x:v>10301</x:v>
      </x:c>
    </x:row>
    <x:row r="369" spans="1:11">
      <x:c r="A369" s="1022">
        <x:v>0.77708333333333335</x:v>
      </x:c>
      <x:c r="B369" s="1023" t="s">
        <x:v>9545</x:v>
      </x:c>
      <x:c r="C369" s="1023" t="s">
        <x:v>8571</x:v>
      </x:c>
      <x:c r="D369" s="1023" t="s">
        <x:v>10334</x:v>
      </x:c>
      <x:c r="E369" s="1023" t="s">
        <x:v>139</x:v>
      </x:c>
      <x:c r="F369" s="1024" t="s">
        <x:v>7003</x:v>
      </x:c>
      <x:c r="G369" s="1025" t="s">
        <x:v>3384</x:v>
      </x:c>
      <x:c r="H369" s="1025" t="s">
        <x:v>2217</x:v>
      </x:c>
      <x:c r="I369" s="120" t="s">
        <x:v>3935</x:v>
      </x:c>
      <x:c r="J369" s="1026">
        <x:v>240</x:v>
      </x:c>
      <x:c r="K369" s="1027" t="s">
        <x:v>10301</x:v>
      </x:c>
    </x:row>
    <x:row r="370" spans="1:11">
      <x:c r="A370" s="1028">
        <x:v>0.78819444444444442</x:v>
      </x:c>
      <x:c r="B370" s="1030" t="s">
        <x:v>9446</x:v>
      </x:c>
      <x:c r="C370" s="1030" t="s">
        <x:v>7299</x:v>
      </x:c>
      <x:c r="D370" s="1030" t="s">
        <x:v>10334</x:v>
      </x:c>
      <x:c r="E370" s="1030" t="s">
        <x:v>139</x:v>
      </x:c>
      <x:c r="F370" s="1031" t="s">
        <x:v>12374</x:v>
      </x:c>
      <x:c r="G370" s="1025" t="s">
        <x:v>3999</x:v>
      </x:c>
      <x:c r="H370" s="1025" t="s">
        <x:v>5945</x:v>
      </x:c>
      <x:c r="I370" s="120" t="s">
        <x:v>3935</x:v>
      </x:c>
      <x:c r="J370" s="1026">
        <x:v>150</x:v>
      </x:c>
      <x:c r="K370" s="1027" t="s">
        <x:v>140</x:v>
      </x:c>
    </x:row>
    <x:row r="371" spans="1:11">
      <x:c r="A371" s="1022">
        <x:v>0.79861111111111116</x:v>
      </x:c>
      <x:c r="B371" s="1023" t="s">
        <x:v>6446</x:v>
      </x:c>
      <x:c r="C371" s="1034" t="s">
        <x:v>8571</x:v>
      </x:c>
      <x:c r="D371" s="1034" t="s">
        <x:v>10306</x:v>
      </x:c>
      <x:c r="E371" s="1034" t="s">
        <x:v>7974</x:v>
      </x:c>
      <x:c r="F371" s="1024" t="s">
        <x:v>835</x:v>
      </x:c>
      <x:c r="G371" s="1035" t="s">
        <x:v>9488</x:v>
      </x:c>
      <x:c r="H371" s="1035" t="s">
        <x:v>12400</x:v>
      </x:c>
      <x:c r="I371" s="120" t="s">
        <x:v>3935</x:v>
      </x:c>
      <x:c r="J371" s="1026">
        <x:v>610</x:v>
      </x:c>
      <x:c r="K371" s="1027" t="s">
        <x:v>10301</x:v>
      </x:c>
    </x:row>
    <x:row r="372" spans="1:11">
      <x:c r="A372" s="1028">
        <x:v>0.80694444444444446</x:v>
      </x:c>
      <x:c r="B372" s="1029">
        <x:v>612152</x:v>
      </x:c>
      <x:c r="C372" s="1030" t="s">
        <x:v>8571</x:v>
      </x:c>
      <x:c r="D372" s="1030" t="s">
        <x:v>10306</x:v>
      </x:c>
      <x:c r="E372" s="1030" t="s">
        <x:v>139</x:v>
      </x:c>
      <x:c r="F372" s="1031" t="s">
        <x:v>10447</x:v>
      </x:c>
      <x:c r="G372" s="1036" t="s">
        <x:v>10358</x:v>
      </x:c>
      <x:c r="H372" s="1036" t="s">
        <x:v>10358</x:v>
      </x:c>
      <x:c r="I372" s="120" t="s">
        <x:v>6540</x:v>
      </x:c>
      <x:c r="J372" s="1026">
        <x:v>95</x:v>
      </x:c>
      <x:c r="K372" s="1027" t="s">
        <x:v>10301</x:v>
      </x:c>
    </x:row>
    <x:row r="373" spans="1:11">
      <x:c r="A373" s="1022">
        <x:v>0.82222222222222219</x:v>
      </x:c>
      <x:c r="B373" s="1033">
        <x:v>612153</x:v>
      </x:c>
      <x:c r="C373" s="1034" t="s">
        <x:v>8571</x:v>
      </x:c>
      <x:c r="D373" s="1034" t="s">
        <x:v>10306</x:v>
      </x:c>
      <x:c r="E373" s="1034" t="s">
        <x:v>3882</x:v>
      </x:c>
      <x:c r="F373" s="1024" t="s">
        <x:v>1255</x:v>
      </x:c>
      <x:c r="G373" s="1036" t="s">
        <x:v>10358</x:v>
      </x:c>
      <x:c r="H373" s="1036" t="s">
        <x:v>10358</x:v>
      </x:c>
      <x:c r="I373" s="120" t="s">
        <x:v>6540</x:v>
      </x:c>
      <x:c r="J373" s="1026">
        <x:v>486</x:v>
      </x:c>
      <x:c r="K373" s="1027" t="s">
        <x:v>140</x:v>
      </x:c>
    </x:row>
    <x:row r="374" spans="1:11">
      <x:c r="A374" s="1028">
        <x:v>0.83888888888888891</x:v>
      </x:c>
      <x:c r="B374" s="1030" t="s">
        <x:v>4208</x:v>
      </x:c>
      <x:c r="C374" s="1030" t="s">
        <x:v>7299</x:v>
      </x:c>
      <x:c r="D374" s="1030" t="s">
        <x:v>10306</x:v>
      </x:c>
      <x:c r="E374" s="1030" t="s">
        <x:v>3882</x:v>
      </x:c>
      <x:c r="F374" s="1031" t="s">
        <x:v>1489</x:v>
      </x:c>
      <x:c r="G374" s="1025" t="s">
        <x:v>11526</x:v>
      </x:c>
      <x:c r="H374" s="1025" t="s">
        <x:v>2349</x:v>
      </x:c>
      <x:c r="I374" s="120" t="s">
        <x:v>3935</x:v>
      </x:c>
      <x:c r="J374" s="1026">
        <x:v>279</x:v>
      </x:c>
      <x:c r="K374" s="1027" t="s">
        <x:v>140</x:v>
      </x:c>
    </x:row>
    <x:row r="375" spans="1:11">
      <x:c r="A375" s="1037">
        <x:v>0.85138888888888886</x:v>
      </x:c>
      <x:c r="B375" s="1038">
        <x:v>612155</x:v>
      </x:c>
      <x:c r="C375" s="1039" t="s">
        <x:v>7299</x:v>
      </x:c>
      <x:c r="D375" s="1039" t="s">
        <x:v>10334</x:v>
      </x:c>
      <x:c r="E375" s="1039" t="s">
        <x:v>3882</x:v>
      </x:c>
      <x:c r="F375" s="1040" t="s">
        <x:v>3279</x:v>
      </x:c>
      <x:c r="G375" s="1041" t="s">
        <x:v>3895</x:v>
      </x:c>
      <x:c r="H375" s="1041" t="s">
        <x:v>2426</x:v>
      </x:c>
      <x:c r="I375" s="120" t="s">
        <x:v>6540</x:v>
      </x:c>
      <x:c r="J375" s="1042">
        <x:v>288</x:v>
      </x:c>
      <x:c r="K375" s="1043" t="s">
        <x:v>140</x:v>
      </x:c>
    </x:row>
    <x:row r="376" spans="1:11">
      <x:c r="A376" s="1044" t="s">
        <x:v>6992</x:v>
      </x:c>
      <x:c r="B376" s="1045" t="s">
        <x:v>6513</x:v>
      </x:c>
      <x:c r="C376" s="1045" t="s">
        <x:v>8571</x:v>
      </x:c>
      <x:c r="D376" s="1045" t="s">
        <x:v>10334</x:v>
      </x:c>
      <x:c r="E376" s="1045" t="s">
        <x:v>6669</x:v>
      </x:c>
      <x:c r="F376" s="1046" t="s">
        <x:v>420</x:v>
      </x:c>
      <x:c r="G376" s="991" t="s">
        <x:v>3856</x:v>
      </x:c>
      <x:c r="H376" s="991" t="s">
        <x:v>12437</x:v>
      </x:c>
      <x:c r="I376" s="120" t="s">
        <x:v>3935</x:v>
      </x:c>
      <x:c r="J376" s="992">
        <x:v>240</x:v>
      </x:c>
      <x:c r="K376" s="993" t="s">
        <x:v>10301</x:v>
      </x:c>
    </x:row>
    <x:row r="377" spans="1:11">
      <x:c r="A377" s="1001">
        <x:v>0.62291666666666667</x:v>
      </x:c>
      <x:c r="B377" s="1047">
        <x:v>612157</x:v>
      </x:c>
      <x:c r="C377" s="1048" t="s">
        <x:v>8571</x:v>
      </x:c>
      <x:c r="D377" s="1048" t="s">
        <x:v>10333</x:v>
      </x:c>
      <x:c r="E377" s="1048" t="s">
        <x:v>3882</x:v>
      </x:c>
      <x:c r="F377" s="1049" t="s">
        <x:v>459</x:v>
      </x:c>
      <x:c r="G377" s="998" t="s">
        <x:v>9952</x:v>
      </x:c>
      <x:c r="H377" s="998" t="s">
        <x:v>5582</x:v>
      </x:c>
      <x:c r="I377" s="120" t="s">
        <x:v>6540</x:v>
      </x:c>
      <x:c r="J377" s="999">
        <x:v>220</x:v>
      </x:c>
      <x:c r="K377" s="1000" t="s">
        <x:v>10301</x:v>
      </x:c>
    </x:row>
    <x:row r="378" spans="1:11">
      <x:c r="A378" s="1005">
        <x:v>0.69652777777777775</x:v>
      </x:c>
      <x:c r="B378" s="1050" t="s">
        <x:v>3423</x:v>
      </x:c>
      <x:c r="C378" s="1050" t="s">
        <x:v>8571</x:v>
      </x:c>
      <x:c r="D378" s="1050" t="s">
        <x:v>10306</x:v>
      </x:c>
      <x:c r="E378" s="1050" t="s">
        <x:v>6423</x:v>
      </x:c>
      <x:c r="F378" s="1051" t="s">
        <x:v>12374</x:v>
      </x:c>
      <x:c r="G378" s="998" t="s">
        <x:v>3414</x:v>
      </x:c>
      <x:c r="H378" s="998" t="s">
        <x:v>5788</x:v>
      </x:c>
      <x:c r="I378" s="120" t="s">
        <x:v>3935</x:v>
      </x:c>
      <x:c r="J378" s="999">
        <x:v>171</x:v>
      </x:c>
      <x:c r="K378" s="1000" t="s">
        <x:v>140</x:v>
      </x:c>
    </x:row>
    <x:row r="379" spans="1:11">
      <x:c r="A379" s="1052" t="s">
        <x:v>7970</x:v>
      </x:c>
      <x:c r="B379" s="1047">
        <x:v>612159</x:v>
      </x:c>
      <x:c r="C379" s="1048" t="s">
        <x:v>8571</x:v>
      </x:c>
      <x:c r="D379" s="1048" t="s">
        <x:v>10333</x:v>
      </x:c>
      <x:c r="E379" s="1048" t="s">
        <x:v>3882</x:v>
      </x:c>
      <x:c r="F379" s="1049" t="s">
        <x:v>10428</x:v>
      </x:c>
      <x:c r="G379" s="998" t="s">
        <x:v>2518</x:v>
      </x:c>
      <x:c r="H379" s="998" t="s">
        <x:v>2226</x:v>
      </x:c>
      <x:c r="I379" s="120" t="s">
        <x:v>6540</x:v>
      </x:c>
      <x:c r="J379" s="999">
        <x:v>216</x:v>
      </x:c>
      <x:c r="K379" s="1000" t="s">
        <x:v>140</x:v>
      </x:c>
    </x:row>
    <x:row r="380" spans="1:11">
      <x:c r="A380" s="1005">
        <x:v>0.7368055555555556</x:v>
      </x:c>
      <x:c r="B380" s="1053">
        <x:v>612160</x:v>
      </x:c>
      <x:c r="C380" s="1050" t="s">
        <x:v>8571</x:v>
      </x:c>
      <x:c r="D380" s="1050" t="s">
        <x:v>10333</x:v>
      </x:c>
      <x:c r="E380" s="1050" t="s">
        <x:v>6423</x:v>
      </x:c>
      <x:c r="F380" s="1051" t="s">
        <x:v>7372</x:v>
      </x:c>
      <x:c r="G380" s="998" t="s">
        <x:v>4100</x:v>
      </x:c>
      <x:c r="H380" s="998" t="s">
        <x:v>12589</x:v>
      </x:c>
      <x:c r="I380" s="120" t="s">
        <x:v>6540</x:v>
      </x:c>
      <x:c r="J380" s="999">
        <x:v>150</x:v>
      </x:c>
      <x:c r="K380" s="1000" t="s">
        <x:v>10301</x:v>
      </x:c>
    </x:row>
    <x:row r="381" spans="1:11">
      <x:c r="A381" s="1010">
        <x:v>0.89930555555555558</x:v>
      </x:c>
      <x:c r="B381" s="1054">
        <x:v>612161</x:v>
      </x:c>
      <x:c r="C381" s="1055" t="s">
        <x:v>8571</x:v>
      </x:c>
      <x:c r="D381" s="1055" t="s">
        <x:v>10333</x:v>
      </x:c>
      <x:c r="E381" s="1055" t="s">
        <x:v>3882</x:v>
      </x:c>
      <x:c r="F381" s="1056" t="s">
        <x:v>1499</x:v>
      </x:c>
      <x:c r="G381" s="1013" t="s">
        <x:v>6430</x:v>
      </x:c>
      <x:c r="H381" s="1013" t="s">
        <x:v>7513</x:v>
      </x:c>
      <x:c r="I381" s="120" t="s">
        <x:v>6540</x:v>
      </x:c>
      <x:c r="J381" s="1014">
        <x:v>260</x:v>
      </x:c>
      <x:c r="K381" s="1015" t="s">
        <x:v>10301</x:v>
      </x:c>
    </x:row>
    <x:row r="382" spans="1:11" ht="16.75">
      <x:c r="A382" s="1057" t="s">
        <x:v>5213</x:v>
      </x:c>
      <x:c r="B382" s="1058" t="s">
        <x:v>9743</x:v>
      </x:c>
      <x:c r="C382" s="1058" t="s">
        <x:v>8571</x:v>
      </x:c>
      <x:c r="D382" s="1058" t="s">
        <x:v>10334</x:v>
      </x:c>
      <x:c r="E382" s="1058" t="s">
        <x:v>3882</x:v>
      </x:c>
      <x:c r="F382" s="1059" t="s">
        <x:v>12374</x:v>
      </x:c>
      <x:c r="G382" s="970" t="s">
        <x:v>6380</x:v>
      </x:c>
      <x:c r="H382" s="970" t="s">
        <x:v>5549</x:v>
      </x:c>
      <x:c r="I382" s="120" t="s">
        <x:v>3935</x:v>
      </x:c>
      <x:c r="J382" s="901">
        <x:v>340</x:v>
      </x:c>
      <x:c r="K382" s="902" t="s">
        <x:v>10301</x:v>
      </x:c>
    </x:row>
    <x:row r="383" spans="1:11">
      <x:c r="A383" s="903">
        <x:v>0.66041666666666665</x:v>
      </x:c>
      <x:c r="B383" s="1060" t="s">
        <x:v>6363</x:v>
      </x:c>
      <x:c r="C383" s="1060" t="s">
        <x:v>8571</x:v>
      </x:c>
      <x:c r="D383" s="1060" t="s">
        <x:v>10306</x:v>
      </x:c>
      <x:c r="E383" s="1060" t="s">
        <x:v>7974</x:v>
      </x:c>
      <x:c r="F383" s="1061" t="s">
        <x:v>1569</x:v>
      </x:c>
      <x:c r="G383" s="233" t="s">
        <x:v>12461</x:v>
      </x:c>
      <x:c r="H383" s="233" t="s">
        <x:v>5536</x:v>
      </x:c>
      <x:c r="I383" s="120" t="s">
        <x:v>3935</x:v>
      </x:c>
      <x:c r="J383" s="904">
        <x:v>380</x:v>
      </x:c>
      <x:c r="K383" s="905" t="s">
        <x:v>10301</x:v>
      </x:c>
    </x:row>
    <x:row r="384" spans="1:11" s="120" customFormat="1">
      <x:c r="A384" s="903">
        <x:v>0.75972222222222219</x:v>
      </x:c>
      <x:c r="B384" s="1060">
        <x:v>12164</x:v>
      </x:c>
      <x:c r="C384" s="1062" t="s">
        <x:v>8571</x:v>
      </x:c>
      <x:c r="D384" s="1062" t="s">
        <x:v>10306</x:v>
      </x:c>
      <x:c r="E384" s="1062" t="s">
        <x:v>7974</x:v>
      </x:c>
      <x:c r="F384" s="1063" t="s">
        <x:v>12374</x:v>
      </x:c>
      <x:c r="G384" s="1036" t="s">
        <x:v>10358</x:v>
      </x:c>
      <x:c r="H384" s="1036" t="s">
        <x:v>10358</x:v>
      </x:c>
      <x:c r="I384" s="120" t="s">
        <x:v>3935</x:v>
      </x:c>
      <x:c r="J384" s="904">
        <x:v>180</x:v>
      </x:c>
      <x:c r="K384" s="1027" t="s">
        <x:v>10301</x:v>
      </x:c>
    </x:row>
    <x:row r="385" spans="1:11">
      <x:c r="A385" s="906">
        <x:v>0.80138888888888893</x:v>
      </x:c>
      <x:c r="B385" s="1064" t="s">
        <x:v>9753</x:v>
      </x:c>
      <x:c r="C385" s="1064" t="s">
        <x:v>8571</x:v>
      </x:c>
      <x:c r="D385" s="1064" t="s">
        <x:v>10334</x:v>
      </x:c>
      <x:c r="E385" s="1064" t="s">
        <x:v>3882</x:v>
      </x:c>
      <x:c r="F385" s="1065" t="s">
        <x:v>12374</x:v>
      </x:c>
      <x:c r="G385" s="1036" t="s">
        <x:v>10358</x:v>
      </x:c>
      <x:c r="H385" s="1036" t="s">
        <x:v>10358</x:v>
      </x:c>
      <x:c r="I385" s="120" t="s">
        <x:v>3935</x:v>
      </x:c>
      <x:c r="J385" s="904">
        <x:v>315</x:v>
      </x:c>
      <x:c r="K385" s="905" t="s">
        <x:v>140</x:v>
      </x:c>
    </x:row>
    <x:row r="386" spans="1:11" ht="16.75">
      <x:c r="A386" s="907">
        <x:v>0.83958333333333335</x:v>
      </x:c>
      <x:c r="B386" s="1066" t="s">
        <x:v>6435</x:v>
      </x:c>
      <x:c r="C386" s="1066" t="s">
        <x:v>8571</x:v>
      </x:c>
      <x:c r="D386" s="1066" t="s">
        <x:v>10334</x:v>
      </x:c>
      <x:c r="E386" s="1066" t="s">
        <x:v>3882</x:v>
      </x:c>
      <x:c r="F386" s="1067" t="s">
        <x:v>12374</x:v>
      </x:c>
      <x:c r="G386" s="910" t="s">
        <x:v>4022</x:v>
      </x:c>
      <x:c r="H386" s="910" t="s">
        <x:v>2585</x:v>
      </x:c>
      <x:c r="I386" s="120" t="s">
        <x:v>3935</x:v>
      </x:c>
      <x:c r="J386" s="911">
        <x:v>160</x:v>
      </x:c>
      <x:c r="K386" s="912" t="s">
        <x:v>10301</x:v>
      </x:c>
    </x:row>
    <x:row r="387" spans="1:11" s="120" customFormat="1" ht="16.75">
      <x:c r="A387" s="1068" t="s">
        <x:v>4915</x:v>
      </x:c>
      <x:c r="B387" s="1069">
        <x:v>12167</x:v>
      </x:c>
      <x:c r="C387" s="1069"/>
      <x:c r="D387" s="1069"/>
      <x:c r="E387" s="1069"/>
      <x:c r="F387" s="1070"/>
      <x:c r="G387" s="970" t="s">
        <x:v>6493</x:v>
      </x:c>
      <x:c r="H387" s="970" t="s">
        <x:v>5463</x:v>
      </x:c>
      <x:c r="I387" s="120" t="s">
        <x:v>3935</x:v>
      </x:c>
      <x:c r="J387" s="901">
        <x:v>140</x:v>
      </x:c>
      <x:c r="K387" s="902" t="s">
        <x:v>140</x:v>
      </x:c>
    </x:row>
    <x:row r="388" spans="1:11" s="120" customFormat="1">
      <x:c r="A388" s="906">
        <x:v>0.61805555555555558</x:v>
      </x:c>
      <x:c r="B388" s="1064" t="s">
        <x:v>6382</x:v>
      </x:c>
      <x:c r="C388" s="1071" t="s">
        <x:v>8571</x:v>
      </x:c>
      <x:c r="D388" s="1071" t="s">
        <x:v>10279</x:v>
      </x:c>
      <x:c r="E388" s="1071" t="s">
        <x:v>3882</x:v>
      </x:c>
      <x:c r="F388" s="1065" t="s">
        <x:v>1753</x:v>
      </x:c>
      <x:c r="G388" s="868" t="s">
        <x:v>9491</x:v>
      </x:c>
      <x:c r="H388" s="868" t="s">
        <x:v>389</x:v>
      </x:c>
      <x:c r="I388" s="120" t="s">
        <x:v>3935</x:v>
      </x:c>
      <x:c r="J388" s="904">
        <x:v>1071</x:v>
      </x:c>
      <x:c r="K388" s="905" t="s">
        <x:v>140</x:v>
      </x:c>
    </x:row>
    <x:row r="389" spans="1:11">
      <x:c r="A389" s="903">
        <x:v>0.65416666666666667</x:v>
      </x:c>
      <x:c r="B389" s="1060" t="s">
        <x:v>3402</x:v>
      </x:c>
      <x:c r="C389" s="1060" t="s">
        <x:v>8571</x:v>
      </x:c>
      <x:c r="D389" s="1060" t="s">
        <x:v>10334</x:v>
      </x:c>
      <x:c r="E389" s="1060" t="s">
        <x:v>6669</x:v>
      </x:c>
      <x:c r="F389" s="1061" t="s">
        <x:v>8307</x:v>
      </x:c>
      <x:c r="G389" s="233" t="s">
        <x:v>4189</x:v>
      </x:c>
      <x:c r="H389" s="233" t="s">
        <x:v>5825</x:v>
      </x:c>
      <x:c r="I389" s="120" t="s">
        <x:v>6553</x:v>
      </x:c>
      <x:c r="J389" s="904">
        <x:v>300</x:v>
      </x:c>
      <x:c r="K389" s="905" t="s">
        <x:v>140</x:v>
      </x:c>
    </x:row>
    <x:row r="390" spans="1:11">
      <x:c r="A390" s="903">
        <x:v>0.73958333333333337</x:v>
      </x:c>
      <x:c r="B390" s="1060" t="s">
        <x:v>3449</x:v>
      </x:c>
      <x:c r="C390" s="1060" t="s">
        <x:v>7299</x:v>
      </x:c>
      <x:c r="D390" s="1060" t="s">
        <x:v>10306</x:v>
      </x:c>
      <x:c r="E390" s="1060" t="s">
        <x:v>3882</x:v>
      </x:c>
      <x:c r="F390" s="1061" t="s">
        <x:v>12374</x:v>
      </x:c>
      <x:c r="G390" s="233" t="s">
        <x:v>3367</x:v>
      </x:c>
      <x:c r="H390" s="233" t="s">
        <x:v>2541</x:v>
      </x:c>
      <x:c r="I390" s="120" t="s">
        <x:v>3935</x:v>
      </x:c>
      <x:c r="J390" s="904">
        <x:v>315</x:v>
      </x:c>
      <x:c r="K390" s="905" t="s">
        <x:v>140</x:v>
      </x:c>
    </x:row>
    <x:row r="391" spans="1:11">
      <x:c r="A391" s="906">
        <x:v>0.76527777777777772</x:v>
      </x:c>
      <x:c r="B391" s="1064" t="s">
        <x:v>11021</x:v>
      </x:c>
      <x:c r="C391" s="1064" t="s">
        <x:v>8571</x:v>
      </x:c>
      <x:c r="D391" s="1064" t="s">
        <x:v>10306</x:v>
      </x:c>
      <x:c r="E391" s="1064" t="s">
        <x:v>3882</x:v>
      </x:c>
      <x:c r="F391" s="1065" t="s">
        <x:v>12374</x:v>
      </x:c>
      <x:c r="G391" s="233" t="s">
        <x:v>4117</x:v>
      </x:c>
      <x:c r="H391" s="233" t="s">
        <x:v>12598</x:v>
      </x:c>
      <x:c r="I391" s="120" t="s">
        <x:v>3935</x:v>
      </x:c>
      <x:c r="J391" s="904">
        <x:v>162</x:v>
      </x:c>
      <x:c r="K391" s="905" t="s">
        <x:v>140</x:v>
      </x:c>
    </x:row>
    <x:row r="392" spans="1:11">
      <x:c r="A392" s="1072">
        <x:v>0.79513888888888884</x:v>
      </x:c>
      <x:c r="B392" s="1073" t="s">
        <x:v>6412</x:v>
      </x:c>
      <x:c r="C392" s="1073" t="s">
        <x:v>8571</x:v>
      </x:c>
      <x:c r="D392" s="1073" t="s">
        <x:v>10334</x:v>
      </x:c>
      <x:c r="E392" s="1073" t="s">
        <x:v>6669</x:v>
      </x:c>
      <x:c r="F392" s="1074" t="s">
        <x:v>12374</x:v>
      </x:c>
      <x:c r="G392" s="1036" t="s">
        <x:v>10358</x:v>
      </x:c>
      <x:c r="H392" s="1036" t="s">
        <x:v>10358</x:v>
      </x:c>
      <x:c r="I392" s="120" t="s">
        <x:v>3935</x:v>
      </x:c>
      <x:c r="J392" s="904">
        <x:v>130</x:v>
      </x:c>
      <x:c r="K392" s="905" t="s">
        <x:v>10301</x:v>
      </x:c>
    </x:row>
    <x:row r="393" spans="1:12">
      <x:c r="A393" s="1075">
        <x:v>0.92291666666666672</x:v>
      </x:c>
      <x:c r="B393" s="904">
        <x:v>12173</x:v>
      </x:c>
      <x:c r="C393" s="904"/>
      <x:c r="D393" s="904"/>
      <x:c r="E393" s="904"/>
      <x:c r="F393" s="904"/>
      <x:c r="G393" s="233" t="s">
        <x:v>11038</x:v>
      </x:c>
      <x:c r="H393" s="233" t="s">
        <x:v>5614</x:v>
      </x:c>
      <x:c r="I393" s="120" t="s">
        <x:v>3935</x:v>
      </x:c>
      <x:c r="J393" s="904">
        <x:v>252</x:v>
      </x:c>
      <x:c r="K393" s="905" t="s">
        <x:v>140</x:v>
      </x:c>
      <x:c r="L393" s="1076" t="s">
        <x:v>12130</x:v>
      </x:c>
    </x:row>
    <x:row r="394" spans="1:12" ht="16.75">
      <x:c r="A394" s="1077" t="s">
        <x:v>7327</x:v>
      </x:c>
      <x:c r="B394" s="1078">
        <x:v>612174</x:v>
      </x:c>
      <x:c r="C394" s="1079" t="s">
        <x:v>7299</x:v>
      </x:c>
      <x:c r="D394" s="1079" t="s">
        <x:v>10333</x:v>
      </x:c>
      <x:c r="E394" s="1079" t="s">
        <x:v>139</x:v>
      </x:c>
      <x:c r="F394" s="1079" t="s">
        <x:v>4316</x:v>
      </x:c>
      <x:c r="G394" s="915" t="s">
        <x:v>2588</x:v>
      </x:c>
      <x:c r="H394" s="915" t="s">
        <x:v>5534</x:v>
      </x:c>
      <x:c r="I394" s="120" t="s">
        <x:v>6540</x:v>
      </x:c>
      <x:c r="J394" s="916">
        <x:v>360</x:v>
      </x:c>
      <x:c r="K394" s="649" t="s">
        <x:v>10301</x:v>
      </x:c>
      <x:c r="L394" s="1076" t="s">
        <x:v>7065</x:v>
      </x:c>
    </x:row>
    <x:row r="395" spans="1:11">
      <x:c r="A395" s="917">
        <x:v>0.5</x:v>
      </x:c>
      <x:c r="B395" s="1080">
        <x:v>612175</x:v>
      </x:c>
      <x:c r="C395" s="1081" t="s">
        <x:v>8571</x:v>
      </x:c>
      <x:c r="D395" s="1081" t="s">
        <x:v>10306</x:v>
      </x:c>
      <x:c r="E395" s="1081" t="s">
        <x:v>3882</x:v>
      </x:c>
      <x:c r="F395" s="1081" t="s">
        <x:v>11106</x:v>
      </x:c>
      <x:c r="G395" s="919" t="s">
        <x:v>3859</x:v>
      </x:c>
      <x:c r="H395" s="919" t="s">
        <x:v>2636</x:v>
      </x:c>
      <x:c r="I395" s="120" t="s">
        <x:v>6540</x:v>
      </x:c>
      <x:c r="J395" s="920">
        <x:v>140</x:v>
      </x:c>
      <x:c r="K395" s="652" t="s">
        <x:v>10301</x:v>
      </x:c>
    </x:row>
    <x:row r="396" spans="1:11">
      <x:c r="A396" s="921">
        <x:v>0.5493055555555556</x:v>
      </x:c>
      <x:c r="B396" s="1082">
        <x:v>612176</x:v>
      </x:c>
      <x:c r="C396" s="1083" t="s">
        <x:v>8571</x:v>
      </x:c>
      <x:c r="D396" s="1083" t="s">
        <x:v>10306</x:v>
      </x:c>
      <x:c r="E396" s="1083" t="s">
        <x:v>3882</x:v>
      </x:c>
      <x:c r="F396" s="1083" t="s">
        <x:v>105</x:v>
      </x:c>
      <x:c r="G396" s="919" t="s">
        <x:v>4082</x:v>
      </x:c>
      <x:c r="H396" s="919" t="s">
        <x:v>7680</x:v>
      </x:c>
      <x:c r="I396" s="120" t="s">
        <x:v>6540</x:v>
      </x:c>
      <x:c r="J396" s="920">
        <x:v>160</x:v>
      </x:c>
      <x:c r="K396" s="652" t="s">
        <x:v>10301</x:v>
      </x:c>
    </x:row>
    <x:row r="397" spans="1:11">
      <x:c r="A397" s="917">
        <x:v>0.61875000000000002</x:v>
      </x:c>
      <x:c r="B397" s="1080">
        <x:v>612177</x:v>
      </x:c>
      <x:c r="C397" s="1081" t="s">
        <x:v>8571</x:v>
      </x:c>
      <x:c r="D397" s="1081" t="s">
        <x:v>10334</x:v>
      </x:c>
      <x:c r="E397" s="1081" t="s">
        <x:v>3882</x:v>
      </x:c>
      <x:c r="F397" s="1081" t="s">
        <x:v>10423</x:v>
      </x:c>
      <x:c r="G397" s="1084" t="s">
        <x:v>10358</x:v>
      </x:c>
      <x:c r="H397" s="1084" t="s">
        <x:v>10358</x:v>
      </x:c>
      <x:c r="I397" s="120" t="s">
        <x:v>6540</x:v>
      </x:c>
      <x:c r="J397" s="920">
        <x:v>468</x:v>
      </x:c>
      <x:c r="K397" s="652" t="s">
        <x:v>140</x:v>
      </x:c>
    </x:row>
    <x:row r="398" spans="1:11">
      <x:c r="A398" s="921">
        <x:v>0.70277777777777772</x:v>
      </x:c>
      <x:c r="B398" s="1082">
        <x:v>612178</x:v>
      </x:c>
      <x:c r="C398" s="1083" t="s">
        <x:v>8571</x:v>
      </x:c>
      <x:c r="D398" s="1083" t="s">
        <x:v>10279</x:v>
      </x:c>
      <x:c r="E398" s="1083" t="s">
        <x:v>139</x:v>
      </x:c>
      <x:c r="F398" s="1083" t="s">
        <x:v>1276</x:v>
      </x:c>
      <x:c r="G398" s="919" t="s">
        <x:v>9511</x:v>
      </x:c>
      <x:c r="H398" s="919" t="s">
        <x:v>11196</x:v>
      </x:c>
      <x:c r="I398" s="120" t="s">
        <x:v>6540</x:v>
      </x:c>
      <x:c r="J398" s="920">
        <x:v>150</x:v>
      </x:c>
      <x:c r="K398" s="652" t="s">
        <x:v>10301</x:v>
      </x:c>
    </x:row>
    <x:row r="399" spans="1:11">
      <x:c r="A399" s="917">
        <x:v>0.70902777777777781</x:v>
      </x:c>
      <x:c r="B399" s="1080">
        <x:v>612179</x:v>
      </x:c>
      <x:c r="C399" s="1081" t="s">
        <x:v>8571</x:v>
      </x:c>
      <x:c r="D399" s="1081" t="s">
        <x:v>10333</x:v>
      </x:c>
      <x:c r="E399" s="1081" t="s">
        <x:v>139</x:v>
      </x:c>
      <x:c r="F399" s="1081" t="s">
        <x:v>1338</x:v>
      </x:c>
      <x:c r="G399" s="919" t="s">
        <x:v>6506</x:v>
      </x:c>
      <x:c r="H399" s="919" t="s">
        <x:v>1841</x:v>
      </x:c>
      <x:c r="I399" s="120" t="s">
        <x:v>6540</x:v>
      </x:c>
      <x:c r="J399" s="920">
        <x:v>180</x:v>
      </x:c>
      <x:c r="K399" s="652" t="s">
        <x:v>10301</x:v>
      </x:c>
    </x:row>
    <x:row r="400" spans="1:11">
      <x:c r="A400" s="921">
        <x:v>0.75555555555555554</x:v>
      </x:c>
      <x:c r="B400" s="1082">
        <x:v>612180</x:v>
      </x:c>
      <x:c r="C400" s="1083" t="s">
        <x:v>8571</x:v>
      </x:c>
      <x:c r="D400" s="1083" t="s">
        <x:v>10334</x:v>
      </x:c>
      <x:c r="E400" s="1083" t="s">
        <x:v>6423</x:v>
      </x:c>
      <x:c r="F400" s="1083" t="s">
        <x:v>10426</x:v>
      </x:c>
      <x:c r="G400" s="919" t="s">
        <x:v>6364</x:v>
      </x:c>
      <x:c r="H400" s="919" t="s">
        <x:v>12614</x:v>
      </x:c>
      <x:c r="I400" s="120" t="s">
        <x:v>6540</x:v>
      </x:c>
      <x:c r="J400" s="920">
        <x:v>335</x:v>
      </x:c>
      <x:c r="K400" s="652" t="s">
        <x:v>10301</x:v>
      </x:c>
    </x:row>
    <x:row r="401" spans="1:11">
      <x:c r="A401" s="917">
        <x:v>0.76180555555555551</x:v>
      </x:c>
      <x:c r="B401" s="1080">
        <x:v>612181</x:v>
      </x:c>
      <x:c r="C401" s="1081" t="s">
        <x:v>8571</x:v>
      </x:c>
      <x:c r="D401" s="1081" t="s">
        <x:v>10306</x:v>
      </x:c>
      <x:c r="E401" s="1081" t="s">
        <x:v>3882</x:v>
      </x:c>
      <x:c r="F401" s="1081" t="s">
        <x:v>12121</x:v>
      </x:c>
      <x:c r="G401" s="1084" t="s">
        <x:v>10358</x:v>
      </x:c>
      <x:c r="H401" s="1084" t="s">
        <x:v>10358</x:v>
      </x:c>
      <x:c r="I401" s="120" t="s">
        <x:v>6553</x:v>
      </x:c>
      <x:c r="J401" s="920">
        <x:v>230</x:v>
      </x:c>
      <x:c r="K401" s="652" t="s">
        <x:v>10301</x:v>
      </x:c>
    </x:row>
    <x:row r="402" spans="1:11">
      <x:c r="A402" s="921">
        <x:v>0.80347222222222225</x:v>
      </x:c>
      <x:c r="B402" s="1082">
        <x:v>612182</x:v>
      </x:c>
      <x:c r="C402" s="1083" t="s">
        <x:v>8571</x:v>
      </x:c>
      <x:c r="D402" s="1083" t="s">
        <x:v>10333</x:v>
      </x:c>
      <x:c r="E402" s="1083" t="s">
        <x:v>139</x:v>
      </x:c>
      <x:c r="F402" s="1083" t="s">
        <x:v>10656</x:v>
      </x:c>
      <x:c r="G402" s="919" t="s">
        <x:v>4163</x:v>
      </x:c>
      <x:c r="H402" s="919" t="s">
        <x:v>5542</x:v>
      </x:c>
      <x:c r="I402" s="120" t="s">
        <x:v>6540</x:v>
      </x:c>
      <x:c r="J402" s="920">
        <x:v>180</x:v>
      </x:c>
      <x:c r="K402" s="652" t="s">
        <x:v>10301</x:v>
      </x:c>
    </x:row>
    <x:row r="403" spans="1:11" ht="16.75">
      <x:c r="A403" s="926">
        <x:v>0.81666666666666665</x:v>
      </x:c>
      <x:c r="B403" s="1085" t="s">
        <x:v>4106</x:v>
      </x:c>
      <x:c r="C403" s="1085" t="s">
        <x:v>7299</x:v>
      </x:c>
      <x:c r="D403" s="1085" t="s">
        <x:v>10334</x:v>
      </x:c>
      <x:c r="E403" s="1085" t="s">
        <x:v>7974</x:v>
      </x:c>
      <x:c r="F403" s="1085" t="s">
        <x:v>1801</x:v>
      </x:c>
      <x:c r="G403" s="929" t="s">
        <x:v>4143</x:v>
      </x:c>
      <x:c r="H403" s="929" t="s">
        <x:v>5600</x:v>
      </x:c>
      <x:c r="I403" s="120" t="s">
        <x:v>6553</x:v>
      </x:c>
      <x:c r="J403" s="930">
        <x:v>290</x:v>
      </x:c>
      <x:c r="K403" s="654" t="s">
        <x:v>10301</x:v>
      </x:c>
    </x:row>
    <x:row r="404" spans="1:11" s="120" customFormat="1">
      <x:c r="A404" s="1086" t="s">
        <x:v>157</x:v>
      </x:c>
      <x:c r="B404" s="1087">
        <x:v>612184</x:v>
      </x:c>
      <x:c r="C404" s="1088" t="s">
        <x:v>8571</x:v>
      </x:c>
      <x:c r="D404" s="1088" t="s">
        <x:v>10334</x:v>
      </x:c>
      <x:c r="E404" s="1088" t="s">
        <x:v>3882</x:v>
      </x:c>
      <x:c r="F404" s="1088" t="s">
        <x:v>979</x:v>
      </x:c>
      <x:c r="G404" s="1089" t="s">
        <x:v>7180</x:v>
      </x:c>
      <x:c r="H404" s="1089" t="s">
        <x:v>11185</x:v>
      </x:c>
      <x:c r="I404" s="120" t="s">
        <x:v>6540</x:v>
      </x:c>
      <x:c r="J404" s="1090">
        <x:v>441</x:v>
      </x:c>
      <x:c r="K404" s="1091" t="s">
        <x:v>140</x:v>
      </x:c>
    </x:row>
    <x:row r="405" spans="1:11">
      <x:c r="A405" s="921">
        <x:v>0.62222222222222223</x:v>
      </x:c>
      <x:c r="B405" s="1082">
        <x:v>612185</x:v>
      </x:c>
      <x:c r="C405" s="1083" t="s">
        <x:v>8571</x:v>
      </x:c>
      <x:c r="D405" s="1083" t="s">
        <x:v>10306</x:v>
      </x:c>
      <x:c r="E405" s="1083" t="s">
        <x:v>139</x:v>
      </x:c>
      <x:c r="F405" s="1083" t="s">
        <x:v>1633</x:v>
      </x:c>
      <x:c r="G405" s="919" t="s">
        <x:v>6494</x:v>
      </x:c>
      <x:c r="H405" s="919" t="s">
        <x:v>7521</x:v>
      </x:c>
      <x:c r="I405" s="120" t="s">
        <x:v>6540</x:v>
      </x:c>
      <x:c r="J405" s="920">
        <x:v>504</x:v>
      </x:c>
      <x:c r="K405" s="652" t="s">
        <x:v>140</x:v>
      </x:c>
    </x:row>
    <x:row r="406" spans="1:11">
      <x:c r="A406" s="917">
        <x:v>0.72013888888888888</x:v>
      </x:c>
      <x:c r="B406" s="1081" t="s">
        <x:v>11039</x:v>
      </x:c>
      <x:c r="C406" s="1081" t="s">
        <x:v>8571</x:v>
      </x:c>
      <x:c r="D406" s="1081" t="s">
        <x:v>10334</x:v>
      </x:c>
      <x:c r="E406" s="1081" t="s">
        <x:v>3882</x:v>
      </x:c>
      <x:c r="F406" s="1081" t="s">
        <x:v>12374</x:v>
      </x:c>
      <x:c r="G406" s="919" t="s">
        <x:v>9459</x:v>
      </x:c>
      <x:c r="H406" s="919" t="s">
        <x:v>5500</x:v>
      </x:c>
      <x:c r="I406" s="120" t="s">
        <x:v>3935</x:v>
      </x:c>
      <x:c r="J406" s="920">
        <x:v>140</x:v>
      </x:c>
      <x:c r="K406" s="652" t="s">
        <x:v>10301</x:v>
      </x:c>
    </x:row>
    <x:row r="407" spans="1:11">
      <x:c r="A407" s="921">
        <x:v>0.72777777777777775</x:v>
      </x:c>
      <x:c r="B407" s="1083" t="s">
        <x:v>3308</x:v>
      </x:c>
      <x:c r="C407" s="1083" t="s">
        <x:v>7299</x:v>
      </x:c>
      <x:c r="D407" s="1083" t="s">
        <x:v>10334</x:v>
      </x:c>
      <x:c r="E407" s="1083" t="s">
        <x:v>6669</x:v>
      </x:c>
      <x:c r="F407" s="1083" t="s">
        <x:v>7400</x:v>
      </x:c>
      <x:c r="G407" s="919" t="s">
        <x:v>3583</x:v>
      </x:c>
      <x:c r="H407" s="919" t="s">
        <x:v>12491</x:v>
      </x:c>
      <x:c r="I407" s="120" t="s">
        <x:v>3935</x:v>
      </x:c>
      <x:c r="J407" s="920">
        <x:v>450</x:v>
      </x:c>
      <x:c r="K407" s="652" t="s">
        <x:v>10301</x:v>
      </x:c>
    </x:row>
    <x:row r="408" spans="1:11">
      <x:c r="A408" s="917">
        <x:v>0.77847222222222223</x:v>
      </x:c>
      <x:c r="B408" s="1081" t="s">
        <x:v>6527</x:v>
      </x:c>
      <x:c r="C408" s="1081" t="s">
        <x:v>8571</x:v>
      </x:c>
      <x:c r="D408" s="1081" t="s">
        <x:v>10306</x:v>
      </x:c>
      <x:c r="E408" s="1081" t="s">
        <x:v>6669</x:v>
      </x:c>
      <x:c r="F408" s="1081" t="s">
        <x:v>420</x:v>
      </x:c>
      <x:c r="G408" s="919" t="s">
        <x:v>3929</x:v>
      </x:c>
      <x:c r="H408" s="919" t="s">
        <x:v>5922</x:v>
      </x:c>
      <x:c r="I408" s="120" t="s">
        <x:v>3935</x:v>
      </x:c>
      <x:c r="J408" s="920">
        <x:v>150</x:v>
      </x:c>
      <x:c r="K408" s="652" t="s">
        <x:v>10301</x:v>
      </x:c>
    </x:row>
    <x:row r="409" spans="1:11" s="120" customFormat="1" ht="16.75">
      <x:c r="A409" s="926">
        <x:v>0.82361111111111107</x:v>
      </x:c>
      <x:c r="B409" s="1085">
        <x:v>12189</x:v>
      </x:c>
      <x:c r="C409" s="1085" t="s">
        <x:v>8571</x:v>
      </x:c>
      <x:c r="D409" s="1085" t="s">
        <x:v>10333</x:v>
      </x:c>
      <x:c r="E409" s="1085" t="s">
        <x:v>3882</x:v>
      </x:c>
      <x:c r="F409" s="1085" t="s">
        <x:v>411</x:v>
      </x:c>
      <x:c r="G409" s="929" t="s">
        <x:v>10978</x:v>
      </x:c>
      <x:c r="H409" s="929" t="s">
        <x:v>2181</x:v>
      </x:c>
      <x:c r="I409" s="120" t="s">
        <x:v>3935</x:v>
      </x:c>
      <x:c r="J409" s="930">
        <x:v>330</x:v>
      </x:c>
      <x:c r="K409" s="654" t="s">
        <x:v>10301</x:v>
      </x:c>
    </x:row>
    <x:row r="410" spans="1:11">
      <x:c r="A410" s="1092" t="s">
        <x:v>4902</x:v>
      </x:c>
      <x:c r="B410" s="1093">
        <x:v>612190</x:v>
      </x:c>
      <x:c r="C410" s="1094" t="s">
        <x:v>8571</x:v>
      </x:c>
      <x:c r="D410" s="1094" t="s">
        <x:v>10334</x:v>
      </x:c>
      <x:c r="E410" s="1094" t="s">
        <x:v>3882</x:v>
      </x:c>
      <x:c r="F410" s="1094" t="s">
        <x:v>871</x:v>
      </x:c>
      <x:c r="G410" s="1095" t="s">
        <x:v>10358</x:v>
      </x:c>
      <x:c r="H410" s="1095" t="s">
        <x:v>10358</x:v>
      </x:c>
      <x:c r="I410" s="120" t="s">
        <x:v>6540</x:v>
      </x:c>
      <x:c r="J410" s="1090">
        <x:v>150</x:v>
      </x:c>
      <x:c r="K410" s="1091" t="s">
        <x:v>10301</x:v>
      </x:c>
    </x:row>
    <x:row r="411" spans="1:11">
      <x:c r="A411" s="917">
        <x:v>0.65555555555555556</x:v>
      </x:c>
      <x:c r="B411" s="1081" t="s">
        <x:v>9569</x:v>
      </x:c>
      <x:c r="C411" s="1081" t="s">
        <x:v>7299</x:v>
      </x:c>
      <x:c r="D411" s="1081" t="s">
        <x:v>10334</x:v>
      </x:c>
      <x:c r="E411" s="1081" t="s">
        <x:v>139</x:v>
      </x:c>
      <x:c r="F411" s="1081" t="s">
        <x:v>838</x:v>
      </x:c>
      <x:c r="G411" s="919" t="s">
        <x:v>9800</x:v>
      </x:c>
      <x:c r="H411" s="919" t="s">
        <x:v>7919</x:v>
      </x:c>
      <x:c r="I411" s="120" t="s">
        <x:v>3935</x:v>
      </x:c>
      <x:c r="J411" s="920">
        <x:v>270</x:v>
      </x:c>
      <x:c r="K411" s="652" t="s">
        <x:v>10301</x:v>
      </x:c>
    </x:row>
    <x:row r="412" spans="1:11">
      <x:c r="A412" s="921">
        <x:v>0.68194444444444446</x:v>
      </x:c>
      <x:c r="B412" s="1083" t="s">
        <x:v>4002</x:v>
      </x:c>
      <x:c r="C412" s="1083" t="s">
        <x:v>7299</x:v>
      </x:c>
      <x:c r="D412" s="1083" t="s">
        <x:v>10306</x:v>
      </x:c>
      <x:c r="E412" s="1083" t="s">
        <x:v>139</x:v>
      </x:c>
      <x:c r="F412" s="1083" t="s">
        <x:v>1310</x:v>
      </x:c>
      <x:c r="G412" s="1084" t="s">
        <x:v>10358</x:v>
      </x:c>
      <x:c r="H412" s="1084" t="s">
        <x:v>10358</x:v>
      </x:c>
      <x:c r="I412" s="120" t="s">
        <x:v>3935</x:v>
      </x:c>
      <x:c r="J412" s="920">
        <x:v>558</x:v>
      </x:c>
      <x:c r="K412" s="652" t="s">
        <x:v>140</x:v>
      </x:c>
    </x:row>
    <x:row r="413" spans="1:11">
      <x:c r="A413" s="917">
        <x:v>0.74027777777777781</x:v>
      </x:c>
      <x:c r="B413" s="1080">
        <x:v>612193</x:v>
      </x:c>
      <x:c r="C413" s="1081" t="s">
        <x:v>7299</x:v>
      </x:c>
      <x:c r="D413" s="1081" t="s">
        <x:v>10333</x:v>
      </x:c>
      <x:c r="E413" s="1081" t="s">
        <x:v>139</x:v>
      </x:c>
      <x:c r="F413" s="1081" t="s">
        <x:v>1303</x:v>
      </x:c>
      <x:c r="G413" s="919" t="s">
        <x:v>9760</x:v>
      </x:c>
      <x:c r="H413" s="919" t="s">
        <x:v>12642</x:v>
      </x:c>
      <x:c r="I413" s="120" t="s">
        <x:v>6540</x:v>
      </x:c>
      <x:c r="J413" s="920">
        <x:v>230</x:v>
      </x:c>
      <x:c r="K413" s="652" t="s">
        <x:v>10301</x:v>
      </x:c>
    </x:row>
    <x:row r="414" spans="1:11" s="120" customFormat="1">
      <x:c r="A414" s="917">
        <x:v>0.77847222222222223</x:v>
      </x:c>
      <x:c r="B414" s="1080">
        <x:v>12194</x:v>
      </x:c>
      <x:c r="C414" s="1083" t="s">
        <x:v>8571</x:v>
      </x:c>
      <x:c r="D414" s="1083" t="s">
        <x:v>10334</x:v>
      </x:c>
      <x:c r="E414" s="1083" t="s">
        <x:v>7974</x:v>
      </x:c>
      <x:c r="F414" s="1083" t="s">
        <x:v>3644</x:v>
      </x:c>
      <x:c r="G414" s="1084" t="s">
        <x:v>10358</x:v>
      </x:c>
      <x:c r="H414" s="1084" t="s">
        <x:v>10358</x:v>
      </x:c>
      <x:c r="I414" s="120" t="s">
        <x:v>3935</x:v>
      </x:c>
      <x:c r="J414" s="920">
        <x:v>180</x:v>
      </x:c>
      <x:c r="K414" s="652" t="s">
        <x:v>140</x:v>
      </x:c>
    </x:row>
    <x:row r="415" spans="1:11">
      <x:c r="A415" s="921">
        <x:v>0.78402777777777777</x:v>
      </x:c>
      <x:c r="B415" s="1082">
        <x:v>612195</x:v>
      </x:c>
      <x:c r="C415" s="1083" t="s">
        <x:v>7299</x:v>
      </x:c>
      <x:c r="D415" s="1083" t="s">
        <x:v>10306</x:v>
      </x:c>
      <x:c r="E415" s="1083" t="s">
        <x:v>3882</x:v>
      </x:c>
      <x:c r="F415" s="1083" t="s">
        <x:v>78</x:v>
      </x:c>
      <x:c r="G415" s="919" t="s">
        <x:v>3812</x:v>
      </x:c>
      <x:c r="H415" s="919" t="s">
        <x:v>2400</x:v>
      </x:c>
      <x:c r="I415" s="120" t="s">
        <x:v>6540</x:v>
      </x:c>
      <x:c r="J415" s="920">
        <x:v>180</x:v>
      </x:c>
      <x:c r="K415" s="652" t="s">
        <x:v>140</x:v>
      </x:c>
    </x:row>
    <x:row r="416" spans="1:11">
      <x:c r="A416" s="917">
        <x:v>0.80625000000000002</x:v>
      </x:c>
      <x:c r="B416" s="1080">
        <x:v>612196</x:v>
      </x:c>
      <x:c r="C416" s="1081" t="s">
        <x:v>8571</x:v>
      </x:c>
      <x:c r="D416" s="1081" t="s">
        <x:v>10306</x:v>
      </x:c>
      <x:c r="E416" s="1081" t="s">
        <x:v>3882</x:v>
      </x:c>
      <x:c r="F416" s="1081" t="s">
        <x:v>7440</x:v>
      </x:c>
      <x:c r="G416" s="1084" t="s">
        <x:v>10358</x:v>
      </x:c>
      <x:c r="H416" s="1084" t="s">
        <x:v>10358</x:v>
      </x:c>
      <x:c r="I416" s="120" t="s">
        <x:v>6540</x:v>
      </x:c>
      <x:c r="J416" s="920">
        <x:v>150</x:v>
      </x:c>
      <x:c r="K416" s="652" t="s">
        <x:v>140</x:v>
      </x:c>
    </x:row>
    <x:row r="417" spans="1:11">
      <x:c r="A417" s="921">
        <x:v>0.83680555555555558</x:v>
      </x:c>
      <x:c r="B417" s="1082">
        <x:v>612197</x:v>
      </x:c>
      <x:c r="C417" s="1083" t="s">
        <x:v>8571</x:v>
      </x:c>
      <x:c r="D417" s="1083" t="s">
        <x:v>10333</x:v>
      </x:c>
      <x:c r="E417" s="1083" t="s">
        <x:v>3882</x:v>
      </x:c>
      <x:c r="F417" s="1083" t="s">
        <x:v>517</x:v>
      </x:c>
      <x:c r="G417" s="919" t="s">
        <x:v>9382</x:v>
      </x:c>
      <x:c r="H417" s="919" t="s">
        <x:v>12372</x:v>
      </x:c>
      <x:c r="I417" s="120" t="s">
        <x:v>6540</x:v>
      </x:c>
      <x:c r="J417" s="920">
        <x:v>180</x:v>
      </x:c>
      <x:c r="K417" s="652" t="s">
        <x:v>10301</x:v>
      </x:c>
    </x:row>
    <x:row r="418" spans="1:11" s="120" customFormat="1">
      <x:c r="A418" s="917">
        <x:v>0.84444444444444444</x:v>
      </x:c>
      <x:c r="B418" s="1081" t="s">
        <x:v>3860</x:v>
      </x:c>
      <x:c r="C418" s="1081" t="s">
        <x:v>8571</x:v>
      </x:c>
      <x:c r="D418" s="1081" t="s">
        <x:v>10333</x:v>
      </x:c>
      <x:c r="E418" s="1081" t="s">
        <x:v>6669</x:v>
      </x:c>
      <x:c r="F418" s="1081" t="s">
        <x:v>2332</x:v>
      </x:c>
      <x:c r="G418" s="919" t="s">
        <x:v>3856</x:v>
      </x:c>
      <x:c r="H418" s="919" t="s">
        <x:v>7532</x:v>
      </x:c>
      <x:c r="I418" s="120" t="s">
        <x:v>6553</x:v>
      </x:c>
      <x:c r="J418" s="920">
        <x:v>280</x:v>
      </x:c>
      <x:c r="K418" s="652" t="s">
        <x:v>10301</x:v>
      </x:c>
    </x:row>
    <x:row r="419" spans="1:11" s="120" customFormat="1">
      <x:c r="A419" s="917">
        <x:v>0.84652777777777777</x:v>
      </x:c>
      <x:c r="B419" s="1081">
        <x:v>12299</x:v>
      </x:c>
      <x:c r="C419" s="1081" t="s">
        <x:v>8571</x:v>
      </x:c>
      <x:c r="D419" s="1081" t="s">
        <x:v>10333</x:v>
      </x:c>
      <x:c r="E419" s="1081" t="s">
        <x:v>6669</x:v>
      </x:c>
      <x:c r="F419" s="1081" t="s">
        <x:v>2332</x:v>
      </x:c>
      <x:c r="G419" s="919" t="s">
        <x:v>3856</x:v>
      </x:c>
      <x:c r="H419" s="919" t="s">
        <x:v>7532</x:v>
      </x:c>
      <x:c r="I419" s="120" t="s">
        <x:v>3935</x:v>
      </x:c>
      <x:c r="J419" s="920">
        <x:v>210</x:v>
      </x:c>
      <x:c r="K419" s="652" t="s">
        <x:v>10301</x:v>
      </x:c>
    </x:row>
    <x:row r="420" spans="1:11">
      <x:c r="A420" s="1096">
        <x:v>0.85277777777777775</x:v>
      </x:c>
      <x:c r="B420" s="920">
        <x:v>12200</x:v>
      </x:c>
      <x:c r="C420" s="920"/>
      <x:c r="D420" s="920"/>
      <x:c r="E420" s="920"/>
      <x:c r="F420" s="920"/>
      <x:c r="G420" s="919" t="s">
        <x:v>11204</x:v>
      </x:c>
      <x:c r="H420" s="919" t="s">
        <x:v>2557</x:v>
      </x:c>
      <x:c r="I420" s="120" t="s">
        <x:v>3935</x:v>
      </x:c>
      <x:c r="J420" s="920">
        <x:v>180</x:v>
      </x:c>
      <x:c r="K420" s="652" t="s">
        <x:v>10301</x:v>
      </x:c>
    </x:row>
    <x:row r="421" spans="1:11">
      <x:c r="A421" s="921">
        <x:v>0.85833333333333328</x:v>
      </x:c>
      <x:c r="B421" s="1082">
        <x:v>612201</x:v>
      </x:c>
      <x:c r="C421" s="1083" t="s">
        <x:v>8571</x:v>
      </x:c>
      <x:c r="D421" s="1083" t="s">
        <x:v>10306</x:v>
      </x:c>
      <x:c r="E421" s="1083" t="s">
        <x:v>3882</x:v>
      </x:c>
      <x:c r="F421" s="1083" t="s">
        <x:v>10467</x:v>
      </x:c>
      <x:c r="G421" s="919" t="s">
        <x:v>4099</x:v>
      </x:c>
      <x:c r="H421" s="919" t="s">
        <x:v>5728</x:v>
      </x:c>
      <x:c r="I421" s="120" t="s">
        <x:v>6540</x:v>
      </x:c>
      <x:c r="J421" s="920">
        <x:v>320</x:v>
      </x:c>
      <x:c r="K421" s="652" t="s">
        <x:v>10301</x:v>
      </x:c>
    </x:row>
    <x:row r="422" spans="1:11">
      <x:c r="A422" s="917">
        <x:v>0.87638888888888888</x:v>
      </x:c>
      <x:c r="B422" s="1080">
        <x:v>612202</x:v>
      </x:c>
      <x:c r="C422" s="1081" t="s">
        <x:v>7299</x:v>
      </x:c>
      <x:c r="D422" s="1081" t="s">
        <x:v>10334</x:v>
      </x:c>
      <x:c r="E422" s="1081" t="s">
        <x:v>3882</x:v>
      </x:c>
      <x:c r="F422" s="1081" t="s">
        <x:v>519</x:v>
      </x:c>
      <x:c r="G422" s="919" t="s">
        <x:v>9953</x:v>
      </x:c>
      <x:c r="H422" s="919" t="s">
        <x:v>7801</x:v>
      </x:c>
      <x:c r="I422" s="120" t="s">
        <x:v>6540</x:v>
      </x:c>
      <x:c r="J422" s="920">
        <x:v>180</x:v>
      </x:c>
      <x:c r="K422" s="652" t="s">
        <x:v>140</x:v>
      </x:c>
    </x:row>
    <x:row r="423" spans="1:11">
      <x:c r="A423" s="921">
        <x:v>0.87777777777777777</x:v>
      </x:c>
      <x:c r="B423" s="1082">
        <x:v>612203</x:v>
      </x:c>
      <x:c r="C423" s="1083" t="s">
        <x:v>7299</x:v>
      </x:c>
      <x:c r="D423" s="1083" t="s">
        <x:v>10334</x:v>
      </x:c>
      <x:c r="E423" s="1083" t="s">
        <x:v>3882</x:v>
      </x:c>
      <x:c r="F423" s="1083" t="s">
        <x:v>4241</x:v>
      </x:c>
      <x:c r="G423" s="919" t="s">
        <x:v>9953</x:v>
      </x:c>
      <x:c r="H423" s="919" t="s">
        <x:v>7801</x:v>
      </x:c>
      <x:c r="I423" s="120" t="s">
        <x:v>6540</x:v>
      </x:c>
      <x:c r="J423" s="920">
        <x:v>180</x:v>
      </x:c>
      <x:c r="K423" s="652" t="s">
        <x:v>10301</x:v>
      </x:c>
    </x:row>
    <x:row r="424" spans="1:11">
      <x:c r="A424" s="917">
        <x:v>0.88055555555555554</x:v>
      </x:c>
      <x:c r="B424" s="1080">
        <x:v>612204</x:v>
      </x:c>
      <x:c r="C424" s="1081" t="s">
        <x:v>7299</x:v>
      </x:c>
      <x:c r="D424" s="1081" t="s">
        <x:v>10334</x:v>
      </x:c>
      <x:c r="E424" s="1081" t="s">
        <x:v>3882</x:v>
      </x:c>
      <x:c r="F424" s="1081" t="s">
        <x:v>10482</x:v>
      </x:c>
      <x:c r="G424" s="919" t="s">
        <x:v>9953</x:v>
      </x:c>
      <x:c r="H424" s="919" t="s">
        <x:v>7801</x:v>
      </x:c>
      <x:c r="I424" s="120" t="s">
        <x:v>6540</x:v>
      </x:c>
      <x:c r="J424" s="920">
        <x:v>120</x:v>
      </x:c>
      <x:c r="K424" s="652" t="s">
        <x:v>140</x:v>
      </x:c>
    </x:row>
    <x:row r="425" spans="1:11" s="120" customFormat="1">
      <x:c r="A425" s="917">
        <x:v>0.88888888888888884</x:v>
      </x:c>
      <x:c r="B425" s="920">
        <x:v>12205</x:v>
      </x:c>
      <x:c r="C425" s="1081"/>
      <x:c r="D425" s="1081"/>
      <x:c r="E425" s="1081"/>
      <x:c r="F425" s="1081"/>
      <x:c r="G425" s="919" t="s">
        <x:v>9381</x:v>
      </x:c>
      <x:c r="H425" s="919" t="s">
        <x:v>7473</x:v>
      </x:c>
      <x:c r="I425" s="120" t="s">
        <x:v>6553</x:v>
      </x:c>
      <x:c r="J425" s="920">
        <x:v>210</x:v>
      </x:c>
      <x:c r="K425" s="652" t="s">
        <x:v>10301</x:v>
      </x:c>
    </x:row>
    <x:row r="426" spans="1:11">
      <x:c r="A426" s="921">
        <x:v>0.91874999999999996</x:v>
      </x:c>
      <x:c r="B426" s="1083" t="s">
        <x:v>3421</x:v>
      </x:c>
      <x:c r="C426" s="1083" t="s">
        <x:v>8571</x:v>
      </x:c>
      <x:c r="D426" s="1083" t="s">
        <x:v>10306</x:v>
      </x:c>
      <x:c r="E426" s="1083" t="s">
        <x:v>3882</x:v>
      </x:c>
      <x:c r="F426" s="1083" t="s">
        <x:v>420</x:v>
      </x:c>
      <x:c r="G426" s="919" t="s">
        <x:v>9495</x:v>
      </x:c>
      <x:c r="H426" s="919" t="s">
        <x:v>11464</x:v>
      </x:c>
      <x:c r="I426" s="120" t="s">
        <x:v>3935</x:v>
      </x:c>
      <x:c r="J426" s="920">
        <x:v>560</x:v>
      </x:c>
      <x:c r="K426" s="652" t="s">
        <x:v>10301</x:v>
      </x:c>
    </x:row>
    <x:row r="427" spans="1:11" s="120" customFormat="1">
      <x:c r="A427" s="921">
        <x:v>0.92569444444444449</x:v>
      </x:c>
      <x:c r="B427" s="1083">
        <x:v>12207</x:v>
      </x:c>
      <x:c r="C427" s="1083"/>
      <x:c r="D427" s="1083"/>
      <x:c r="E427" s="1083"/>
      <x:c r="F427" s="1083"/>
      <x:c r="G427" s="919" t="s">
        <x:v>4155</x:v>
      </x:c>
      <x:c r="H427" s="919" t="s">
        <x:v>2448</x:v>
      </x:c>
      <x:c r="I427" s="120" t="s">
        <x:v>6553</x:v>
      </x:c>
      <x:c r="J427" s="920">
        <x:v>585</x:v>
      </x:c>
      <x:c r="K427" s="652" t="s">
        <x:v>140</x:v>
      </x:c>
    </x:row>
    <x:row r="428" spans="1:12">
      <x:c r="A428" s="917">
        <x:v>0.93194444444444446</x:v>
      </x:c>
      <x:c r="B428" s="1081" t="s">
        <x:v>9741</x:v>
      </x:c>
      <x:c r="C428" s="1081" t="s">
        <x:v>7299</x:v>
      </x:c>
      <x:c r="D428" s="1081" t="s">
        <x:v>10306</x:v>
      </x:c>
      <x:c r="E428" s="1081" t="s">
        <x:v>3882</x:v>
      </x:c>
      <x:c r="F428" s="1081" t="s">
        <x:v>12374</x:v>
      </x:c>
      <x:c r="G428" s="919" t="s">
        <x:v>4234</x:v>
      </x:c>
      <x:c r="H428" s="919" t="s">
        <x:v>2452</x:v>
      </x:c>
      <x:c r="I428" s="120" t="s">
        <x:v>3935</x:v>
      </x:c>
      <x:c r="J428" s="920">
        <x:v>297</x:v>
      </x:c>
      <x:c r="K428" s="652" t="s">
        <x:v>140</x:v>
      </x:c>
      <x:c r="L428" s="1076" t="s">
        <x:v>2990</x:v>
      </x:c>
    </x:row>
    <x:row r="429" spans="1:11" s="120" customFormat="1">
      <x:c r="A429" s="917">
        <x:v>0.93541666666666667</x:v>
      </x:c>
      <x:c r="B429" s="1081">
        <x:v>12209</x:v>
      </x:c>
      <x:c r="C429" s="1081"/>
      <x:c r="D429" s="1081"/>
      <x:c r="E429" s="1081"/>
      <x:c r="F429" s="1081"/>
      <x:c r="G429" s="919" t="s">
        <x:v>9514</x:v>
      </x:c>
      <x:c r="H429" s="919" t="s">
        <x:v>7971</x:v>
      </x:c>
      <x:c r="I429" s="120" t="s">
        <x:v>6553</x:v>
      </x:c>
      <x:c r="J429" s="920">
        <x:v>135</x:v>
      </x:c>
      <x:c r="K429" s="652" t="s">
        <x:v>140</x:v>
      </x:c>
    </x:row>
    <x:row r="430" spans="1:11" ht="16.75">
      <x:c r="A430" s="1097">
        <x:v>0.9819444444444444</x:v>
      </x:c>
      <x:c r="B430" s="1098" t="s">
        <x:v>9842</x:v>
      </x:c>
      <x:c r="C430" s="1098" t="s">
        <x:v>8571</x:v>
      </x:c>
      <x:c r="D430" s="1098" t="s">
        <x:v>10306</x:v>
      </x:c>
      <x:c r="E430" s="1098" t="s">
        <x:v>139</x:v>
      </x:c>
      <x:c r="F430" s="1098" t="s">
        <x:v>420</x:v>
      </x:c>
      <x:c r="G430" s="929" t="s">
        <x:v>10891</x:v>
      </x:c>
      <x:c r="H430" s="929" t="s">
        <x:v>7863</x:v>
      </x:c>
      <x:c r="I430" s="120" t="s">
        <x:v>3935</x:v>
      </x:c>
      <x:c r="J430" s="930">
        <x:v>279</x:v>
      </x:c>
      <x:c r="K430" s="654" t="s">
        <x:v>140</x:v>
      </x:c>
    </x:row>
    <x:row r="431" spans="1:11">
      <x:c r="A431" s="1099" t="s">
        <x:v>4788</x:v>
      </x:c>
      <x:c r="B431" s="1100">
        <x:v>612211</x:v>
      </x:c>
      <x:c r="C431" s="1101" t="s">
        <x:v>8571</x:v>
      </x:c>
      <x:c r="D431" s="1101" t="s">
        <x:v>10334</x:v>
      </x:c>
      <x:c r="E431" s="1101" t="s">
        <x:v>3882</x:v>
      </x:c>
      <x:c r="F431" s="1101" t="s">
        <x:v>718</x:v>
      </x:c>
      <x:c r="G431" s="1102" t="s">
        <x:v>3895</x:v>
      </x:c>
      <x:c r="H431" s="1102" t="s">
        <x:v>7717</x:v>
      </x:c>
      <x:c r="I431" s="120" t="s">
        <x:v>6540</x:v>
      </x:c>
      <x:c r="J431" s="1103">
        <x:v>210</x:v>
      </x:c>
      <x:c r="K431" s="1104" t="s">
        <x:v>10301</x:v>
      </x:c>
    </x:row>
    <x:row r="432" spans="1:11">
      <x:c r="A432" s="1105">
        <x:v>0.48749999999999999</x:v>
      </x:c>
      <x:c r="B432" s="1106">
        <x:v>612212</x:v>
      </x:c>
      <x:c r="C432" s="1107" t="s">
        <x:v>8571</x:v>
      </x:c>
      <x:c r="D432" s="1107" t="s">
        <x:v>10333</x:v>
      </x:c>
      <x:c r="E432" s="1107" t="s">
        <x:v>3882</x:v>
      </x:c>
      <x:c r="F432" s="1107" t="s">
        <x:v>3276</x:v>
      </x:c>
      <x:c r="G432" s="1108" t="s">
        <x:v>5857</x:v>
      </x:c>
      <x:c r="H432" s="1108" t="s">
        <x:v>11199</x:v>
      </x:c>
      <x:c r="I432" s="120" t="s">
        <x:v>6540</x:v>
      </x:c>
      <x:c r="J432" s="1109">
        <x:v>190</x:v>
      </x:c>
      <x:c r="K432" s="1110" t="s">
        <x:v>10301</x:v>
      </x:c>
    </x:row>
    <x:row r="433" spans="1:11">
      <x:c r="A433" s="1111">
        <x:v>0.48958333333333331</x:v>
      </x:c>
      <x:c r="B433" s="1112">
        <x:v>612213</x:v>
      </x:c>
      <x:c r="C433" s="1113" t="s">
        <x:v>8571</x:v>
      </x:c>
      <x:c r="D433" s="1113" t="s">
        <x:v>10333</x:v>
      </x:c>
      <x:c r="E433" s="1113" t="s">
        <x:v>3882</x:v>
      </x:c>
      <x:c r="F433" s="1113" t="s">
        <x:v>1025</x:v>
      </x:c>
      <x:c r="G433" s="1108" t="s">
        <x:v>9824</x:v>
      </x:c>
      <x:c r="H433" s="1108" t="s">
        <x:v>7839</x:v>
      </x:c>
      <x:c r="I433" s="120" t="s">
        <x:v>6540</x:v>
      </x:c>
      <x:c r="J433" s="1109">
        <x:v>160</x:v>
      </x:c>
      <x:c r="K433" s="1110" t="s">
        <x:v>10301</x:v>
      </x:c>
    </x:row>
    <x:row r="434" spans="1:11">
      <x:c r="A434" s="1111">
        <x:v>0.6020833333333333</x:v>
      </x:c>
      <x:c r="B434" s="1113" t="s">
        <x:v>9883</x:v>
      </x:c>
      <x:c r="C434" s="1113" t="s">
        <x:v>8571</x:v>
      </x:c>
      <x:c r="D434" s="1113" t="s">
        <x:v>10333</x:v>
      </x:c>
      <x:c r="E434" s="1113" t="s">
        <x:v>3882</x:v>
      </x:c>
      <x:c r="F434" s="1113" t="s">
        <x:v>12374</x:v>
      </x:c>
      <x:c r="G434" s="1108" t="s">
        <x:v>8676</x:v>
      </x:c>
      <x:c r="H434" s="1108" t="s">
        <x:v>11394</x:v>
      </x:c>
      <x:c r="I434" s="120" t="s">
        <x:v>3935</x:v>
      </x:c>
      <x:c r="J434" s="1109">
        <x:v>150</x:v>
      </x:c>
      <x:c r="K434" s="1110" t="s">
        <x:v>10301</x:v>
      </x:c>
    </x:row>
    <x:row r="435" spans="1:11">
      <x:c r="A435" s="1105">
        <x:v>0.61805555555555558</x:v>
      </x:c>
      <x:c r="B435" s="1107" t="s">
        <x:v>6587</x:v>
      </x:c>
      <x:c r="C435" s="1107" t="s">
        <x:v>8571</x:v>
      </x:c>
      <x:c r="D435" s="1107" t="s">
        <x:v>10334</x:v>
      </x:c>
      <x:c r="E435" s="1107" t="s">
        <x:v>3882</x:v>
      </x:c>
      <x:c r="F435" s="1107" t="s">
        <x:v>1425</x:v>
      </x:c>
      <x:c r="G435" s="1114" t="s">
        <x:v>10358</x:v>
      </x:c>
      <x:c r="H435" s="1114" t="s">
        <x:v>10358</x:v>
      </x:c>
      <x:c r="I435" s="120" t="s">
        <x:v>3935</x:v>
      </x:c>
      <x:c r="J435" s="1109">
        <x:v>780</x:v>
      </x:c>
      <x:c r="K435" s="1110" t="s">
        <x:v>10301</x:v>
      </x:c>
    </x:row>
    <x:row r="436" spans="1:11">
      <x:c r="A436" s="1111">
        <x:v>0.61944444444444446</x:v>
      </x:c>
      <x:c r="B436" s="1113" t="s">
        <x:v>4087</x:v>
      </x:c>
      <x:c r="C436" s="1113" t="s">
        <x:v>8571</x:v>
      </x:c>
      <x:c r="D436" s="1113" t="s">
        <x:v>10306</x:v>
      </x:c>
      <x:c r="E436" s="1113" t="s">
        <x:v>139</x:v>
      </x:c>
      <x:c r="F436" s="1113" t="s">
        <x:v>12374</x:v>
      </x:c>
      <x:c r="G436" s="1108" t="s">
        <x:v>9618</x:v>
      </x:c>
      <x:c r="H436" s="1108" t="s">
        <x:v>5621</x:v>
      </x:c>
      <x:c r="I436" s="120" t="s">
        <x:v>3935</x:v>
      </x:c>
      <x:c r="J436" s="1109">
        <x:v>160</x:v>
      </x:c>
      <x:c r="K436" s="1110" t="s">
        <x:v>140</x:v>
      </x:c>
    </x:row>
    <x:row r="437" spans="1:12">
      <x:c r="A437" s="1105">
        <x:v>0.65416666666666667</x:v>
      </x:c>
      <x:c r="B437" s="1107" t="s">
        <x:v>4134</x:v>
      </x:c>
      <x:c r="C437" s="1107" t="s">
        <x:v>7299</x:v>
      </x:c>
      <x:c r="D437" s="1107" t="s">
        <x:v>10334</x:v>
      </x:c>
      <x:c r="E437" s="1107" t="s">
        <x:v>139</x:v>
      </x:c>
      <x:c r="F437" s="1107" t="s">
        <x:v>12374</x:v>
      </x:c>
      <x:c r="G437" s="1108" t="s">
        <x:v>302</x:v>
      </x:c>
      <x:c r="H437" s="1108" t="s">
        <x:v>2323</x:v>
      </x:c>
      <x:c r="I437" s="120" t="s">
        <x:v>3935</x:v>
      </x:c>
      <x:c r="J437" s="1109">
        <x:v>140</x:v>
      </x:c>
      <x:c r="K437" s="1110" t="s">
        <x:v>140</x:v>
      </x:c>
      <x:c r="L437" s="1076" t="s">
        <x:v>3061</x:v>
      </x:c>
    </x:row>
    <x:row r="438" spans="1:11">
      <x:c r="A438" s="1111">
        <x:v>0.65555555555555556</x:v>
      </x:c>
      <x:c r="B438" s="1113" t="s">
        <x:v>9534</x:v>
      </x:c>
      <x:c r="C438" s="1113" t="s">
        <x:v>7299</x:v>
      </x:c>
      <x:c r="D438" s="1113" t="s">
        <x:v>10334</x:v>
      </x:c>
      <x:c r="E438" s="1113" t="s">
        <x:v>3882</x:v>
      </x:c>
      <x:c r="F438" s="1113" t="s">
        <x:v>12374</x:v>
      </x:c>
      <x:c r="G438" s="1108" t="s">
        <x:v>4144</x:v>
      </x:c>
      <x:c r="H438" s="1108" t="s">
        <x:v>2487</x:v>
      </x:c>
      <x:c r="I438" s="120" t="s">
        <x:v>3935</x:v>
      </x:c>
      <x:c r="J438" s="1109">
        <x:v>110</x:v>
      </x:c>
      <x:c r="K438" s="1110" t="s">
        <x:v>10301</x:v>
      </x:c>
    </x:row>
    <x:row r="439" spans="1:11" s="120" customFormat="1">
      <x:c r="A439" s="1115" t="s">
        <x:v>7760</x:v>
      </x:c>
      <x:c r="B439" s="1106">
        <x:v>612219</x:v>
      </x:c>
      <x:c r="C439" s="1107" t="s">
        <x:v>8571</x:v>
      </x:c>
      <x:c r="D439" s="1107" t="s">
        <x:v>10334</x:v>
      </x:c>
      <x:c r="E439" s="1107" t="s">
        <x:v>3882</x:v>
      </x:c>
      <x:c r="F439" s="1107" t="s">
        <x:v>1537</x:v>
      </x:c>
      <x:c r="G439" s="1108" t="s">
        <x:v>9623</x:v>
      </x:c>
      <x:c r="H439" s="1108" t="s">
        <x:v>2298</x:v>
      </x:c>
      <x:c r="I439" s="120" t="s">
        <x:v>6540</x:v>
      </x:c>
      <x:c r="J439" s="1109">
        <x:v>100</x:v>
      </x:c>
      <x:c r="K439" s="1110" t="s">
        <x:v>140</x:v>
      </x:c>
    </x:row>
    <x:row r="440" spans="1:11">
      <x:c r="A440" s="1105">
        <x:v>0.71666666666666667</x:v>
      </x:c>
      <x:c r="B440" s="1106">
        <x:v>612220</x:v>
      </x:c>
      <x:c r="C440" s="1107" t="s">
        <x:v>7299</x:v>
      </x:c>
      <x:c r="D440" s="1107" t="s">
        <x:v>10333</x:v>
      </x:c>
      <x:c r="E440" s="1107" t="s">
        <x:v>3882</x:v>
      </x:c>
      <x:c r="F440" s="1107" t="s">
        <x:v>524</x:v>
      </x:c>
      <x:c r="G440" s="1114" t="s">
        <x:v>10358</x:v>
      </x:c>
      <x:c r="H440" s="1114" t="s">
        <x:v>10358</x:v>
      </x:c>
      <x:c r="I440" s="120" t="s">
        <x:v>6540</x:v>
      </x:c>
      <x:c r="J440" s="1109">
        <x:v>20</x:v>
      </x:c>
      <x:c r="K440" s="1110" t="s">
        <x:v>10358</x:v>
      </x:c>
    </x:row>
    <x:row r="441" spans="1:11">
      <x:c r="A441" s="1105">
        <x:v>0.80972222222222223</x:v>
      </x:c>
      <x:c r="B441" s="1106">
        <x:v>612221</x:v>
      </x:c>
      <x:c r="C441" s="1107" t="s">
        <x:v>8571</x:v>
      </x:c>
      <x:c r="D441" s="1107" t="s">
        <x:v>10334</x:v>
      </x:c>
      <x:c r="E441" s="1107" t="s">
        <x:v>3882</x:v>
      </x:c>
      <x:c r="F441" s="1107" t="s">
        <x:v>10653</x:v>
      </x:c>
      <x:c r="G441" s="1108" t="s">
        <x:v>4049</x:v>
      </x:c>
      <x:c r="H441" s="1108" t="s">
        <x:v>7927</x:v>
      </x:c>
      <x:c r="I441" s="120" t="s">
        <x:v>6540</x:v>
      </x:c>
      <x:c r="J441" s="1109">
        <x:v>140</x:v>
      </x:c>
      <x:c r="K441" s="1110" t="s">
        <x:v>10301</x:v>
      </x:c>
    </x:row>
    <x:row r="442" spans="1:11" s="120" customFormat="1">
      <x:c r="A442" s="1115" t="s">
        <x:v>2466</x:v>
      </x:c>
      <x:c r="B442" s="1106">
        <x:v>12222</x:v>
      </x:c>
      <x:c r="C442" s="1116" t="s">
        <x:v>8571</x:v>
      </x:c>
      <x:c r="D442" s="1116" t="s">
        <x:v>10306</x:v>
      </x:c>
      <x:c r="E442" s="1116" t="s">
        <x:v>3882</x:v>
      </x:c>
      <x:c r="F442" s="1117" t="s">
        <x:v>6337</x:v>
      </x:c>
      <x:c r="G442" s="1108" t="s">
        <x:v>10918</x:v>
      </x:c>
      <x:c r="H442" s="1108" t="s">
        <x:v>2580</x:v>
      </x:c>
      <x:c r="I442" s="120" t="s">
        <x:v>6540</x:v>
      </x:c>
      <x:c r="J442" s="1109">
        <x:v>190</x:v>
      </x:c>
      <x:c r="K442" s="1110" t="s">
        <x:v>10301</x:v>
      </x:c>
    </x:row>
    <x:row r="443" spans="1:11" s="120" customFormat="1">
      <x:c r="A443" s="1105">
        <x:v>0.85347222222222219</x:v>
      </x:c>
      <x:c r="B443" s="1106">
        <x:v>12223</x:v>
      </x:c>
      <x:c r="C443" s="1107"/>
      <x:c r="D443" s="1107"/>
      <x:c r="E443" s="1107"/>
      <x:c r="F443" s="1107"/>
      <x:c r="G443" s="1108" t="s">
        <x:v>4141</x:v>
      </x:c>
      <x:c r="H443" s="1108" t="s">
        <x:v>7474</x:v>
      </x:c>
      <x:c r="I443" s="120" t="s">
        <x:v>6553</x:v>
      </x:c>
      <x:c r="J443" s="1109">
        <x:v>310</x:v>
      </x:c>
      <x:c r="K443" s="1110" t="s">
        <x:v>10301</x:v>
      </x:c>
    </x:row>
    <x:row r="444" spans="1:11">
      <x:c r="A444" s="1111">
        <x:v>0.85486111111111107</x:v>
      </x:c>
      <x:c r="B444" s="1113" t="s">
        <x:v>4070</x:v>
      </x:c>
      <x:c r="C444" s="1113" t="s">
        <x:v>8571</x:v>
      </x:c>
      <x:c r="D444" s="1113" t="s">
        <x:v>10279</x:v>
      </x:c>
      <x:c r="E444" s="1113" t="s">
        <x:v>3882</x:v>
      </x:c>
      <x:c r="F444" s="1118" t="s">
        <x:v>12374</x:v>
      </x:c>
      <x:c r="G444" s="1114" t="s">
        <x:v>10358</x:v>
      </x:c>
      <x:c r="H444" s="1114" t="s">
        <x:v>10358</x:v>
      </x:c>
      <x:c r="I444" s="120" t="s">
        <x:v>3935</x:v>
      </x:c>
      <x:c r="J444" s="1109">
        <x:v>423</x:v>
      </x:c>
      <x:c r="K444" s="1110" t="s">
        <x:v>140</x:v>
      </x:c>
    </x:row>
    <x:row r="445" spans="1:11" s="120" customFormat="1">
      <x:c r="A445" s="1111">
        <x:v>0.85972222222222228</x:v>
      </x:c>
      <x:c r="B445" s="1113">
        <x:v>12225</x:v>
      </x:c>
      <x:c r="C445" s="1113"/>
      <x:c r="D445" s="1113"/>
      <x:c r="E445" s="1113"/>
      <x:c r="F445" s="1113"/>
      <x:c r="G445" s="1114" t="s">
        <x:v>10358</x:v>
      </x:c>
      <x:c r="H445" s="1114" t="s">
        <x:v>10358</x:v>
      </x:c>
      <x:c r="I445" s="120" t="s">
        <x:v>6553</x:v>
      </x:c>
      <x:c r="J445" s="1109">
        <x:v>360</x:v>
      </x:c>
      <x:c r="K445" s="1110" t="s">
        <x:v>10301</x:v>
      </x:c>
    </x:row>
    <x:row r="446" spans="1:11">
      <x:c r="A446" s="1119">
        <x:v>0.92013888888888884</x:v>
      </x:c>
      <x:c r="B446" s="1120" t="s">
        <x:v>9880</x:v>
      </x:c>
      <x:c r="C446" s="1120" t="s">
        <x:v>8571</x:v>
      </x:c>
      <x:c r="D446" s="1120" t="s">
        <x:v>10333</x:v>
      </x:c>
      <x:c r="E446" s="1120" t="s">
        <x:v>6669</x:v>
      </x:c>
      <x:c r="F446" s="1120" t="s">
        <x:v>845</x:v>
      </x:c>
      <x:c r="G446" s="1121" t="s">
        <x:v>4154</x:v>
      </x:c>
      <x:c r="H446" s="1121" t="s">
        <x:v>12413</x:v>
      </x:c>
      <x:c r="I446" s="120" t="s">
        <x:v>3935</x:v>
      </x:c>
      <x:c r="J446" s="1122">
        <x:v>189</x:v>
      </x:c>
      <x:c r="K446" s="1123" t="s">
        <x:v>140</x:v>
      </x:c>
    </x:row>
    <x:row r="447" spans="1:11">
      <x:c r="A447" s="1124" t="s">
        <x:v>5319</x:v>
      </x:c>
      <x:c r="B447" s="1125">
        <x:v>612227</x:v>
      </x:c>
      <x:c r="C447" s="1126" t="s">
        <x:v>7299</x:v>
      </x:c>
      <x:c r="D447" s="1126" t="s">
        <x:v>10306</x:v>
      </x:c>
      <x:c r="E447" s="1126" t="s">
        <x:v>139</x:v>
      </x:c>
      <x:c r="F447" s="1126" t="s">
        <x:v>3282</x:v>
      </x:c>
      <x:c r="G447" s="1127" t="s">
        <x:v>10001</x:v>
      </x:c>
      <x:c r="H447" s="1127" t="s">
        <x:v>7948</x:v>
      </x:c>
      <x:c r="I447" s="120" t="s">
        <x:v>6540</x:v>
      </x:c>
      <x:c r="J447" s="1128">
        <x:v>290</x:v>
      </x:c>
      <x:c r="K447" s="1129" t="s">
        <x:v>10301</x:v>
      </x:c>
    </x:row>
    <x:row r="448" spans="1:11">
      <x:c r="A448" s="1130">
        <x:v>0.56874999999999998</x:v>
      </x:c>
      <x:c r="B448" s="1131">
        <x:v>612228</x:v>
      </x:c>
      <x:c r="C448" s="1132" t="s">
        <x:v>7299</x:v>
      </x:c>
      <x:c r="D448" s="1132" t="s">
        <x:v>10306</x:v>
      </x:c>
      <x:c r="E448" s="1132" t="s">
        <x:v>3882</x:v>
      </x:c>
      <x:c r="F448" s="1132" t="s">
        <x:v>856</x:v>
      </x:c>
      <x:c r="G448" s="1133" t="s">
        <x:v>9599</x:v>
      </x:c>
      <x:c r="H448" s="1133" t="s">
        <x:v>7687</x:v>
      </x:c>
      <x:c r="I448" s="120" t="s">
        <x:v>6540</x:v>
      </x:c>
      <x:c r="J448" s="1134">
        <x:v>350</x:v>
      </x:c>
      <x:c r="K448" s="1135" t="s">
        <x:v>10301</x:v>
      </x:c>
    </x:row>
    <x:row r="449" spans="1:11">
      <x:c r="A449" s="1136">
        <x:v>0.61041666666666672</x:v>
      </x:c>
      <x:c r="B449" s="1137">
        <x:v>612229</x:v>
      </x:c>
      <x:c r="C449" s="1138" t="s">
        <x:v>7299</x:v>
      </x:c>
      <x:c r="D449" s="1138" t="s">
        <x:v>10334</x:v>
      </x:c>
      <x:c r="E449" s="1138" t="s">
        <x:v>3882</x:v>
      </x:c>
      <x:c r="F449" s="1138" t="s">
        <x:v>5405</x:v>
      </x:c>
      <x:c r="G449" s="1139" t="s">
        <x:v>10358</x:v>
      </x:c>
      <x:c r="H449" s="1139" t="s">
        <x:v>10358</x:v>
      </x:c>
      <x:c r="I449" s="120" t="s">
        <x:v>6540</x:v>
      </x:c>
      <x:c r="J449" s="1134">
        <x:v>20</x:v>
      </x:c>
      <x:c r="K449" s="1135" t="s">
        <x:v>140</x:v>
      </x:c>
    </x:row>
    <x:row r="450" spans="1:11">
      <x:c r="A450" s="1130">
        <x:v>0.71458333333333335</x:v>
      </x:c>
      <x:c r="B450" s="1132" t="s">
        <x:v>4063</x:v>
      </x:c>
      <x:c r="C450" s="1132" t="s">
        <x:v>8571</x:v>
      </x:c>
      <x:c r="D450" s="1132" t="s">
        <x:v>10306</x:v>
      </x:c>
      <x:c r="E450" s="1132" t="s">
        <x:v>139</x:v>
      </x:c>
      <x:c r="F450" s="1140" t="s">
        <x:v>2899</x:v>
      </x:c>
      <x:c r="G450" s="1139" t="s">
        <x:v>10358</x:v>
      </x:c>
      <x:c r="H450" s="1139" t="s">
        <x:v>10358</x:v>
      </x:c>
      <x:c r="I450" s="120" t="s">
        <x:v>3935</x:v>
      </x:c>
      <x:c r="J450" s="1134">
        <x:v>1143</x:v>
      </x:c>
      <x:c r="K450" s="1135" t="s">
        <x:v>140</x:v>
      </x:c>
    </x:row>
    <x:row r="451" spans="1:11">
      <x:c r="A451" s="1136">
        <x:v>0.72847222222222219</x:v>
      </x:c>
      <x:c r="B451" s="1138" t="s">
        <x:v>9841</x:v>
      </x:c>
      <x:c r="C451" s="1138" t="s">
        <x:v>7299</x:v>
      </x:c>
      <x:c r="D451" s="1138" t="s">
        <x:v>10334</x:v>
      </x:c>
      <x:c r="E451" s="1138" t="s">
        <x:v>3882</x:v>
      </x:c>
      <x:c r="F451" s="1138" t="s">
        <x:v>7416</x:v>
      </x:c>
      <x:c r="G451" s="1133" t="s">
        <x:v>9347</x:v>
      </x:c>
      <x:c r="H451" s="1133" t="s">
        <x:v>2368</x:v>
      </x:c>
      <x:c r="I451" s="120" t="s">
        <x:v>6553</x:v>
      </x:c>
      <x:c r="J451" s="1134">
        <x:v>190</x:v>
      </x:c>
      <x:c r="K451" s="1135" t="s">
        <x:v>10301</x:v>
      </x:c>
    </x:row>
    <x:row r="452" spans="1:11">
      <x:c r="A452" s="1130">
        <x:v>0.73958333333333337</x:v>
      </x:c>
      <x:c r="B452" s="1131">
        <x:v>612232</x:v>
      </x:c>
      <x:c r="C452" s="1132" t="s">
        <x:v>8571</x:v>
      </x:c>
      <x:c r="D452" s="1132" t="s">
        <x:v>10333</x:v>
      </x:c>
      <x:c r="E452" s="1132" t="s">
        <x:v>3882</x:v>
      </x:c>
      <x:c r="F452" s="1132" t="s">
        <x:v>9332</x:v>
      </x:c>
      <x:c r="G452" s="1139" t="s">
        <x:v>10358</x:v>
      </x:c>
      <x:c r="H452" s="1139" t="s">
        <x:v>10358</x:v>
      </x:c>
      <x:c r="I452" s="120" t="s">
        <x:v>6540</x:v>
      </x:c>
      <x:c r="J452" s="1134">
        <x:v>180</x:v>
      </x:c>
      <x:c r="K452" s="1135" t="s">
        <x:v>10301</x:v>
      </x:c>
    </x:row>
    <x:row r="453" spans="1:11" s="120" customFormat="1">
      <x:c r="A453" s="1130">
        <x:v>0.75208333333333333</x:v>
      </x:c>
      <x:c r="B453" s="1131">
        <x:v>12233</x:v>
      </x:c>
      <x:c r="C453" s="1138" t="s">
        <x:v>8571</x:v>
      </x:c>
      <x:c r="D453" s="1138" t="s">
        <x:v>10306</x:v>
      </x:c>
      <x:c r="E453" s="1138" t="s">
        <x:v>139</x:v>
      </x:c>
      <x:c r="F453" s="1138" t="s">
        <x:v>12374</x:v>
      </x:c>
      <x:c r="G453" s="1133" t="s">
        <x:v>12741</x:v>
      </x:c>
      <x:c r="H453" s="1133" t="s">
        <x:v>12212</x:v>
      </x:c>
      <x:c r="I453" s="120" t="s">
        <x:v>3935</x:v>
      </x:c>
      <x:c r="J453" s="1134">
        <x:v>160</x:v>
      </x:c>
      <x:c r="K453" s="1135" t="s">
        <x:v>10301</x:v>
      </x:c>
    </x:row>
    <x:row r="454" spans="1:11">
      <x:c r="A454" s="1136">
        <x:v>0.75694444444444442</x:v>
      </x:c>
      <x:c r="B454" s="1137">
        <x:v>612234</x:v>
      </x:c>
      <x:c r="C454" s="1138" t="s">
        <x:v>8571</x:v>
      </x:c>
      <x:c r="D454" s="1138" t="s">
        <x:v>10334</x:v>
      </x:c>
      <x:c r="E454" s="1138" t="s">
        <x:v>3882</x:v>
      </x:c>
      <x:c r="F454" s="1138" t="s">
        <x:v>7371</x:v>
      </x:c>
      <x:c r="G454" s="1133" t="s">
        <x:v>3306</x:v>
      </x:c>
      <x:c r="H454" s="1133" t="s">
        <x:v>2512</x:v>
      </x:c>
      <x:c r="I454" s="120" t="s">
        <x:v>6540</x:v>
      </x:c>
      <x:c r="J454" s="1134">
        <x:v>140</x:v>
      </x:c>
      <x:c r="K454" s="1135" t="s">
        <x:v>10301</x:v>
      </x:c>
    </x:row>
    <x:row r="455" spans="1:11" s="120" customFormat="1">
      <x:c r="A455" s="1136">
        <x:v>0.78749999999999998</x:v>
      </x:c>
      <x:c r="B455" s="1138" t="s">
        <x:v>4223</x:v>
      </x:c>
      <x:c r="C455" s="1138" t="s">
        <x:v>8571</x:v>
      </x:c>
      <x:c r="D455" s="1138" t="s">
        <x:v>10334</x:v>
      </x:c>
      <x:c r="E455" s="1138" t="s">
        <x:v>6669</x:v>
      </x:c>
      <x:c r="F455" s="1138" t="s">
        <x:v>1795</x:v>
      </x:c>
      <x:c r="G455" s="1133" t="s">
        <x:v>3999</x:v>
      </x:c>
      <x:c r="H455" s="1133" t="s">
        <x:v>5448</x:v>
      </x:c>
      <x:c r="I455" s="120" t="s">
        <x:v>6553</x:v>
      </x:c>
      <x:c r="J455" s="1134">
        <x:v>270</x:v>
      </x:c>
      <x:c r="K455" s="1135" t="s">
        <x:v>140</x:v>
      </x:c>
    </x:row>
    <x:row r="456" spans="1:11">
      <x:c r="A456" s="1130">
        <x:v>0.79027777777777775</x:v>
      </x:c>
      <x:c r="B456" s="1132" t="s">
        <x:v>9413</x:v>
      </x:c>
      <x:c r="C456" s="1132" t="s">
        <x:v>8571</x:v>
      </x:c>
      <x:c r="D456" s="1132" t="s">
        <x:v>10334</x:v>
      </x:c>
      <x:c r="E456" s="1132" t="s">
        <x:v>6669</x:v>
      </x:c>
      <x:c r="F456" s="1132" t="s">
        <x:v>8328</x:v>
      </x:c>
      <x:c r="G456" s="1133" t="s">
        <x:v>3999</x:v>
      </x:c>
      <x:c r="H456" s="1133" t="s">
        <x:v>5448</x:v>
      </x:c>
      <x:c r="I456" s="120" t="s">
        <x:v>6553</x:v>
      </x:c>
      <x:c r="J456" s="1134">
        <x:v>171</x:v>
      </x:c>
      <x:c r="K456" s="1135" t="s">
        <x:v>140</x:v>
      </x:c>
    </x:row>
    <x:row r="457" spans="1:11">
      <x:c r="A457" s="1141">
        <x:v>0.80625000000000002</x:v>
      </x:c>
      <x:c r="B457" s="1134">
        <x:v>12237</x:v>
      </x:c>
      <x:c r="C457" s="1134"/>
      <x:c r="D457" s="1134"/>
      <x:c r="E457" s="1134"/>
      <x:c r="F457" s="1134"/>
      <x:c r="G457" s="1133" t="s">
        <x:v>4058</x:v>
      </x:c>
      <x:c r="H457" s="1133" t="s">
        <x:v>8678</x:v>
      </x:c>
      <x:c r="I457" s="120" t="s">
        <x:v>6553</x:v>
      </x:c>
      <x:c r="J457" s="1134">
        <x:v>240</x:v>
      </x:c>
      <x:c r="K457" s="1135" t="s">
        <x:v>10301</x:v>
      </x:c>
    </x:row>
    <x:row r="458" spans="1:11">
      <x:c r="A458" s="1142">
        <x:v>0.91805555555555551</x:v>
      </x:c>
      <x:c r="B458" s="1143" t="s">
        <x:v>9344</x:v>
      </x:c>
      <x:c r="C458" s="1143" t="s">
        <x:v>8571</x:v>
      </x:c>
      <x:c r="D458" s="1143" t="s">
        <x:v>10306</x:v>
      </x:c>
      <x:c r="E458" s="1143" t="s">
        <x:v>6669</x:v>
      </x:c>
      <x:c r="F458" s="1143" t="s">
        <x:v>12374</x:v>
      </x:c>
      <x:c r="G458" s="1144" t="s">
        <x:v>9617</x:v>
      </x:c>
      <x:c r="H458" s="1144" t="s">
        <x:v>12194</x:v>
      </x:c>
      <x:c r="I458" s="120" t="s">
        <x:v>3935</x:v>
      </x:c>
      <x:c r="J458" s="1145">
        <x:v>180</x:v>
      </x:c>
      <x:c r="K458" s="1146" t="s">
        <x:v>10301</x:v>
      </x:c>
    </x:row>
    <x:row r="459" spans="1:11">
      <x:c r="A459" s="1099" t="s">
        <x:v>4888</x:v>
      </x:c>
      <x:c r="B459" s="1100">
        <x:v>612239</x:v>
      </x:c>
      <x:c r="C459" s="1101" t="s">
        <x:v>8571</x:v>
      </x:c>
      <x:c r="D459" s="1101" t="s">
        <x:v>10333</x:v>
      </x:c>
      <x:c r="E459" s="1101" t="s">
        <x:v>3882</x:v>
      </x:c>
      <x:c r="F459" s="1101" t="s">
        <x:v>1341</x:v>
      </x:c>
      <x:c r="G459" s="1102" t="s">
        <x:v>9472</x:v>
      </x:c>
      <x:c r="H459" s="1102" t="s">
        <x:v>11203</x:v>
      </x:c>
      <x:c r="I459" s="120" t="s">
        <x:v>6540</x:v>
      </x:c>
      <x:c r="J459" s="1103">
        <x:v>290</x:v>
      </x:c>
      <x:c r="K459" s="1104" t="s">
        <x:v>10301</x:v>
      </x:c>
    </x:row>
    <x:row r="460" spans="1:11">
      <x:c r="A460" s="1105">
        <x:v>0.70347222222222228</x:v>
      </x:c>
      <x:c r="B460" s="1106">
        <x:v>612240</x:v>
      </x:c>
      <x:c r="C460" s="1107" t="s">
        <x:v>7299</x:v>
      </x:c>
      <x:c r="D460" s="1107" t="s">
        <x:v>10334</x:v>
      </x:c>
      <x:c r="E460" s="1107" t="s">
        <x:v>139</x:v>
      </x:c>
      <x:c r="F460" s="1107" t="s">
        <x:v>2911</x:v>
      </x:c>
      <x:c r="G460" s="1108" t="s">
        <x:v>9800</x:v>
      </x:c>
      <x:c r="H460" s="1108" t="s">
        <x:v>7919</x:v>
      </x:c>
      <x:c r="I460" s="120" t="s">
        <x:v>6540</x:v>
      </x:c>
      <x:c r="J460" s="1109">
        <x:v>95</x:v>
      </x:c>
      <x:c r="K460" s="1110" t="s">
        <x:v>10301</x:v>
      </x:c>
    </x:row>
    <x:row r="461" spans="1:11">
      <x:c r="A461" s="1111">
        <x:v>0.75416666666666665</x:v>
      </x:c>
      <x:c r="B461" s="1112">
        <x:v>612241</x:v>
      </x:c>
      <x:c r="C461" s="1113" t="s">
        <x:v>8571</x:v>
      </x:c>
      <x:c r="D461" s="1113" t="s">
        <x:v>10333</x:v>
      </x:c>
      <x:c r="E461" s="1113" t="s">
        <x:v>139</x:v>
      </x:c>
      <x:c r="F461" s="1113" t="s">
        <x:v>10764</x:v>
      </x:c>
      <x:c r="G461" s="1108" t="s">
        <x:v>3941</x:v>
      </x:c>
      <x:c r="H461" s="1108" t="s">
        <x:v>7965</x:v>
      </x:c>
      <x:c r="I461" s="120" t="s">
        <x:v>6540</x:v>
      </x:c>
      <x:c r="J461" s="1109">
        <x:v>280</x:v>
      </x:c>
      <x:c r="K461" s="1110" t="s">
        <x:v>10301</x:v>
      </x:c>
    </x:row>
    <x:row r="462" spans="1:11">
      <x:c r="A462" s="1105">
        <x:v>0.84861111111111109</x:v>
      </x:c>
      <x:c r="B462" s="1106">
        <x:v>612242</x:v>
      </x:c>
      <x:c r="C462" s="1107" t="s">
        <x:v>8571</x:v>
      </x:c>
      <x:c r="D462" s="1107" t="s">
        <x:v>10333</x:v>
      </x:c>
      <x:c r="E462" s="1107" t="s">
        <x:v>139</x:v>
      </x:c>
      <x:c r="F462" s="1107" t="s">
        <x:v>5440</x:v>
      </x:c>
      <x:c r="G462" s="1114" t="s">
        <x:v>10358</x:v>
      </x:c>
      <x:c r="H462" s="1114" t="s">
        <x:v>10358</x:v>
      </x:c>
      <x:c r="I462" s="120" t="s">
        <x:v>6540</x:v>
      </x:c>
      <x:c r="J462" s="1109">
        <x:v>180</x:v>
      </x:c>
      <x:c r="K462" s="1110" t="s">
        <x:v>10301</x:v>
      </x:c>
    </x:row>
    <x:row r="463" spans="1:11">
      <x:c r="A463" s="1147">
        <x:v>0.8930555555555556</x:v>
      </x:c>
      <x:c r="B463" s="1148">
        <x:v>612243</x:v>
      </x:c>
      <x:c r="C463" s="1149" t="s">
        <x:v>8571</x:v>
      </x:c>
      <x:c r="D463" s="1149" t="s">
        <x:v>10334</x:v>
      </x:c>
      <x:c r="E463" s="1149" t="s">
        <x:v>139</x:v>
      </x:c>
      <x:c r="F463" s="1149" t="s">
        <x:v>8138</x:v>
      </x:c>
      <x:c r="G463" s="1150" t="s">
        <x:v>9535</x:v>
      </x:c>
      <x:c r="H463" s="1150" t="s">
        <x:v>2418</x:v>
      </x:c>
      <x:c r="I463" s="120" t="s">
        <x:v>6540</x:v>
      </x:c>
      <x:c r="J463" s="1151">
        <x:v>150</x:v>
      </x:c>
      <x:c r="K463" s="1152" t="s">
        <x:v>10301</x:v>
      </x:c>
    </x:row>
    <x:row r="464" spans="1:11">
      <x:c r="A464" s="1124" t="s">
        <x:v>7026</x:v>
      </x:c>
      <x:c r="B464" s="1126" t="s">
        <x:v>10853</x:v>
      </x:c>
      <x:c r="C464" s="1126" t="s">
        <x:v>8571</x:v>
      </x:c>
      <x:c r="D464" s="1126" t="s">
        <x:v>10334</x:v>
      </x:c>
      <x:c r="E464" s="1126" t="s">
        <x:v>3882</x:v>
      </x:c>
      <x:c r="F464" s="1126" t="s">
        <x:v>5947</x:v>
      </x:c>
      <x:c r="G464" s="1127" t="s">
        <x:v>9926</x:v>
      </x:c>
      <x:c r="H464" s="1127" t="s">
        <x:v>12708</x:v>
      </x:c>
      <x:c r="I464" s="120" t="s">
        <x:v>3935</x:v>
      </x:c>
      <x:c r="J464" s="1128">
        <x:v>150</x:v>
      </x:c>
      <x:c r="K464" s="1129" t="s">
        <x:v>10301</x:v>
      </x:c>
    </x:row>
    <x:row r="465" spans="1:12">
      <x:c r="A465" s="1130">
        <x:v>0.56874999999999998</x:v>
      </x:c>
      <x:c r="B465" s="1132" t="s">
        <x:v>3807</x:v>
      </x:c>
      <x:c r="C465" s="1132" t="s">
        <x:v>7299</x:v>
      </x:c>
      <x:c r="D465" s="1132" t="s">
        <x:v>10306</x:v>
      </x:c>
      <x:c r="E465" s="1132" t="s">
        <x:v>139</x:v>
      </x:c>
      <x:c r="F465" s="1132" t="s">
        <x:v>6945</x:v>
      </x:c>
      <x:c r="G465" s="1133" t="s">
        <x:v>11561</x:v>
      </x:c>
      <x:c r="H465" s="1133" t="s">
        <x:v>12617</x:v>
      </x:c>
      <x:c r="I465" s="120" t="s">
        <x:v>3935</x:v>
      </x:c>
      <x:c r="J465" s="1134">
        <x:v>100</x:v>
      </x:c>
      <x:c r="K465" s="1135" t="s">
        <x:v>10301</x:v>
      </x:c>
      <x:c r="L465" s="1076" t="s">
        <x:v>3642</x:v>
      </x:c>
    </x:row>
    <x:row r="466" spans="1:11">
      <x:c r="A466" s="1136">
        <x:v>0.61458333333333337</x:v>
      </x:c>
      <x:c r="B466" s="1138" t="s">
        <x:v>6495</x:v>
      </x:c>
      <x:c r="C466" s="1138" t="s">
        <x:v>8571</x:v>
      </x:c>
      <x:c r="D466" s="1138" t="s">
        <x:v>10333</x:v>
      </x:c>
      <x:c r="E466" s="1138" t="s">
        <x:v>3882</x:v>
      </x:c>
      <x:c r="F466" s="1138" t="s">
        <x:v>12374</x:v>
      </x:c>
      <x:c r="G466" s="1133" t="s">
        <x:v>3801</x:v>
      </x:c>
      <x:c r="H466" s="1133" t="s">
        <x:v>7891</x:v>
      </x:c>
      <x:c r="I466" s="120" t="s">
        <x:v>3935</x:v>
      </x:c>
      <x:c r="J466" s="1134">
        <x:v>150</x:v>
      </x:c>
      <x:c r="K466" s="1135" t="s">
        <x:v>10301</x:v>
      </x:c>
    </x:row>
    <x:row r="467" spans="1:11">
      <x:c r="A467" s="1130">
        <x:v>0.67569444444444449</x:v>
      </x:c>
      <x:c r="B467" s="1132" t="s">
        <x:v>9762</x:v>
      </x:c>
      <x:c r="C467" s="1132" t="s">
        <x:v>8571</x:v>
      </x:c>
      <x:c r="D467" s="1132" t="s">
        <x:v>10334</x:v>
      </x:c>
      <x:c r="E467" s="1132" t="s">
        <x:v>7974</x:v>
      </x:c>
      <x:c r="F467" s="1132" t="s">
        <x:v>10485</x:v>
      </x:c>
      <x:c r="G467" s="1139" t="s">
        <x:v>10358</x:v>
      </x:c>
      <x:c r="H467" s="1139" t="s">
        <x:v>10358</x:v>
      </x:c>
      <x:c r="I467" s="120" t="s">
        <x:v>3935</x:v>
      </x:c>
      <x:c r="J467" s="1134">
        <x:v>180</x:v>
      </x:c>
      <x:c r="K467" s="1135" t="s">
        <x:v>10301</x:v>
      </x:c>
    </x:row>
    <x:row r="468" spans="1:11" s="120" customFormat="1">
      <x:c r="A468" s="1130">
        <x:v>0.69791666666666663</x:v>
      </x:c>
      <x:c r="B468" s="1132">
        <x:v>12248</x:v>
      </x:c>
      <x:c r="C468" s="1132"/>
      <x:c r="D468" s="1132"/>
      <x:c r="E468" s="1132"/>
      <x:c r="F468" s="1132"/>
      <x:c r="G468" s="1139" t="s">
        <x:v>10358</x:v>
      </x:c>
      <x:c r="H468" s="1139" t="s">
        <x:v>10358</x:v>
      </x:c>
      <x:c r="I468" s="120" t="s">
        <x:v>3935</x:v>
      </x:c>
      <x:c r="J468" s="1134">
        <x:v>170</x:v>
      </x:c>
      <x:c r="K468" s="1135" t="s">
        <x:v>10301</x:v>
      </x:c>
    </x:row>
    <x:row r="469" spans="1:11">
      <x:c r="A469" s="1136">
        <x:v>0.73055555555555551</x:v>
      </x:c>
      <x:c r="B469" s="1138" t="s">
        <x:v>6475</x:v>
      </x:c>
      <x:c r="C469" s="1138" t="s">
        <x:v>7299</x:v>
      </x:c>
      <x:c r="D469" s="1138" t="s">
        <x:v>10333</x:v>
      </x:c>
      <x:c r="E469" s="1138" t="s">
        <x:v>6423</x:v>
      </x:c>
      <x:c r="F469" s="1140" t="s">
        <x:v>1391</x:v>
      </x:c>
      <x:c r="G469" s="1139" t="s">
        <x:v>10358</x:v>
      </x:c>
      <x:c r="H469" s="1139" t="s">
        <x:v>10358</x:v>
      </x:c>
      <x:c r="I469" s="120" t="s">
        <x:v>6553</x:v>
      </x:c>
      <x:c r="J469" s="1134">
        <x:v>460</x:v>
      </x:c>
      <x:c r="K469" s="1135" t="s">
        <x:v>10301</x:v>
      </x:c>
    </x:row>
    <x:row r="470" spans="1:11">
      <x:c r="A470" s="1130">
        <x:v>0.78749999999999998</x:v>
      </x:c>
      <x:c r="B470" s="1132" t="s">
        <x:v>4032</x:v>
      </x:c>
      <x:c r="C470" s="1132" t="s">
        <x:v>8571</x:v>
      </x:c>
      <x:c r="D470" s="1132" t="s">
        <x:v>10333</x:v>
      </x:c>
      <x:c r="E470" s="1132" t="s">
        <x:v>6669</x:v>
      </x:c>
      <x:c r="F470" s="1132" t="s">
        <x:v>773</x:v>
      </x:c>
      <x:c r="G470" s="1133" t="s">
        <x:v>5328</x:v>
      </x:c>
      <x:c r="H470" s="1133" t="s">
        <x:v>12513</x:v>
      </x:c>
      <x:c r="I470" s="120" t="s">
        <x:v>6553</x:v>
      </x:c>
      <x:c r="J470" s="1134">
        <x:v>279</x:v>
      </x:c>
      <x:c r="K470" s="1135" t="s">
        <x:v>10301</x:v>
      </x:c>
    </x:row>
    <x:row r="471" spans="1:11">
      <x:c r="A471" s="1136">
        <x:v>0.80138888888888893</x:v>
      </x:c>
      <x:c r="B471" s="1138" t="s">
        <x:v>4206</x:v>
      </x:c>
      <x:c r="C471" s="1138" t="s">
        <x:v>8571</x:v>
      </x:c>
      <x:c r="D471" s="1138" t="s">
        <x:v>10334</x:v>
      </x:c>
      <x:c r="E471" s="1138" t="s">
        <x:v>6669</x:v>
      </x:c>
      <x:c r="F471" s="1140" t="s">
        <x:v>1427</x:v>
      </x:c>
      <x:c r="G471" s="1133" t="s">
        <x:v>3399</x:v>
      </x:c>
      <x:c r="H471" s="1133" t="s">
        <x:v>11466</x:v>
      </x:c>
      <x:c r="I471" s="120" t="s">
        <x:v>3935</x:v>
      </x:c>
      <x:c r="J471" s="1134">
        <x:v>1368</x:v>
      </x:c>
      <x:c r="K471" s="1135" t="s">
        <x:v>140</x:v>
      </x:c>
    </x:row>
    <x:row r="472" spans="1:11">
      <x:c r="A472" s="1130">
        <x:v>0.87777777777777777</x:v>
      </x:c>
      <x:c r="B472" s="1132" t="s">
        <x:v>4194</x:v>
      </x:c>
      <x:c r="C472" s="1132" t="s">
        <x:v>7299</x:v>
      </x:c>
      <x:c r="D472" s="1132" t="s">
        <x:v>10306</x:v>
      </x:c>
      <x:c r="E472" s="1132" t="s">
        <x:v>139</x:v>
      </x:c>
      <x:c r="F472" s="1132" t="s">
        <x:v>12374</x:v>
      </x:c>
      <x:c r="G472" s="1133" t="s">
        <x:v>3554</x:v>
      </x:c>
      <x:c r="H472" s="1133" t="s">
        <x:v>5643</x:v>
      </x:c>
      <x:c r="I472" s="120" t="s">
        <x:v>3935</x:v>
      </x:c>
      <x:c r="J472" s="1134">
        <x:v>320</x:v>
      </x:c>
      <x:c r="K472" s="1135" t="s">
        <x:v>10301</x:v>
      </x:c>
    </x:row>
    <x:row r="473" spans="1:11" s="120" customFormat="1">
      <x:c r="A473" s="1136">
        <x:v>0.88055555555555554</x:v>
      </x:c>
      <x:c r="B473" s="1138" t="s">
        <x:v>6394</x:v>
      </x:c>
      <x:c r="C473" s="1138" t="s">
        <x:v>8571</x:v>
      </x:c>
      <x:c r="D473" s="1138" t="s">
        <x:v>10333</x:v>
      </x:c>
      <x:c r="E473" s="1138" t="s">
        <x:v>3882</x:v>
      </x:c>
      <x:c r="F473" s="1138" t="s">
        <x:v>1280</x:v>
      </x:c>
      <x:c r="G473" s="1139" t="s">
        <x:v>10358</x:v>
      </x:c>
      <x:c r="H473" s="1139" t="s">
        <x:v>10358</x:v>
      </x:c>
      <x:c r="I473" s="120" t="s">
        <x:v>6553</x:v>
      </x:c>
      <x:c r="J473" s="1134">
        <x:v>99</x:v>
      </x:c>
      <x:c r="K473" s="1135" t="s">
        <x:v>140</x:v>
      </x:c>
    </x:row>
    <x:row r="474" spans="1:11">
      <x:c r="A474" s="1136">
        <x:v>0.88263888888888886</x:v>
      </x:c>
      <x:c r="B474" s="1138" t="s">
        <x:v>9947</x:v>
      </x:c>
      <x:c r="C474" s="1138" t="s">
        <x:v>7299</x:v>
      </x:c>
      <x:c r="D474" s="1138" t="s">
        <x:v>10333</x:v>
      </x:c>
      <x:c r="E474" s="1138" t="s">
        <x:v>6669</x:v>
      </x:c>
      <x:c r="F474" s="1138" t="s">
        <x:v>12111</x:v>
      </x:c>
      <x:c r="G474" s="1133" t="s">
        <x:v>9381</x:v>
      </x:c>
      <x:c r="H474" s="1133" t="s">
        <x:v>2574</x:v>
      </x:c>
      <x:c r="I474" s="120" t="s">
        <x:v>3935</x:v>
      </x:c>
      <x:c r="J474" s="1134">
        <x:v>120</x:v>
      </x:c>
      <x:c r="K474" s="1135" t="s">
        <x:v>10301</x:v>
      </x:c>
    </x:row>
    <x:row r="475" spans="1:11">
      <x:c r="A475" s="1130">
        <x:v>0.88541666666666663</x:v>
      </x:c>
      <x:c r="B475" s="1132" t="s">
        <x:v>4217</x:v>
      </x:c>
      <x:c r="C475" s="1132" t="s">
        <x:v>8571</x:v>
      </x:c>
      <x:c r="D475" s="1132" t="s">
        <x:v>10334</x:v>
      </x:c>
      <x:c r="E475" s="1132" t="s">
        <x:v>6669</x:v>
      </x:c>
      <x:c r="F475" s="1132" t="s">
        <x:v>5223</x:v>
      </x:c>
      <x:c r="G475" s="1139" t="s">
        <x:v>10358</x:v>
      </x:c>
      <x:c r="H475" s="1139" t="s">
        <x:v>10358</x:v>
      </x:c>
      <x:c r="I475" s="120" t="s">
        <x:v>6553</x:v>
      </x:c>
      <x:c r="J475" s="1134">
        <x:v>140</x:v>
      </x:c>
      <x:c r="K475" s="1135" t="s">
        <x:v>10301</x:v>
      </x:c>
    </x:row>
    <x:row r="476" spans="1:11" s="120" customFormat="1">
      <x:c r="A476" s="1130">
        <x:v>0.8881944444444444</x:v>
      </x:c>
      <x:c r="B476" s="1132">
        <x:v>12256</x:v>
      </x:c>
      <x:c r="C476" s="1132" t="s">
        <x:v>8571</x:v>
      </x:c>
      <x:c r="D476" s="1132" t="s">
        <x:v>10334</x:v>
      </x:c>
      <x:c r="E476" s="1132" t="s">
        <x:v>6669</x:v>
      </x:c>
      <x:c r="F476" s="1140" t="s">
        <x:v>5223</x:v>
      </x:c>
      <x:c r="G476" s="1133" t="s">
        <x:v>3859</x:v>
      </x:c>
      <x:c r="H476" s="1133" t="s">
        <x:v>11565</x:v>
      </x:c>
      <x:c r="I476" s="120" t="s">
        <x:v>6553</x:v>
      </x:c>
      <x:c r="J476" s="1134">
        <x:v>430</x:v>
      </x:c>
      <x:c r="K476" s="1135" t="s">
        <x:v>10301</x:v>
      </x:c>
    </x:row>
    <x:row r="477" spans="1:11" s="120" customFormat="1">
      <x:c r="A477" s="1153">
        <x:v>0.91597222222222219</x:v>
      </x:c>
      <x:c r="B477" s="1154">
        <x:v>12257</x:v>
      </x:c>
      <x:c r="C477" s="1154"/>
      <x:c r="D477" s="1154"/>
      <x:c r="E477" s="1154"/>
      <x:c r="F477" s="1154"/>
      <x:c r="G477" s="1155" t="s">
        <x:v>9940</x:v>
      </x:c>
      <x:c r="H477" s="1155" t="s">
        <x:v>2521</x:v>
      </x:c>
      <x:c r="I477" s="120" t="s">
        <x:v>3935</x:v>
      </x:c>
      <x:c r="J477" s="1156">
        <x:v>126</x:v>
      </x:c>
      <x:c r="K477" s="1157" t="s">
        <x:v>140</x:v>
      </x:c>
    </x:row>
    <x:row r="478" spans="1:11">
      <x:c r="A478" s="1158" t="s">
        <x:v>5202</x:v>
      </x:c>
      <x:c r="B478" s="1159">
        <x:v>612258</x:v>
      </x:c>
      <x:c r="C478" s="1160" t="s">
        <x:v>8571</x:v>
      </x:c>
      <x:c r="D478" s="1160" t="s">
        <x:v>10333</x:v>
      </x:c>
      <x:c r="E478" s="1160" t="s">
        <x:v>3882</x:v>
      </x:c>
      <x:c r="F478" s="1161" t="s">
        <x:v>6350</x:v>
      </x:c>
      <x:c r="G478" s="1102" t="s">
        <x:v>9766</x:v>
      </x:c>
      <x:c r="H478" s="1102" t="s">
        <x:v>12343</x:v>
      </x:c>
      <x:c r="I478" s="120" t="s">
        <x:v>6540</x:v>
      </x:c>
      <x:c r="J478" s="1103">
        <x:v>630</x:v>
      </x:c>
      <x:c r="K478" s="1104" t="s">
        <x:v>10301</x:v>
      </x:c>
    </x:row>
    <x:row r="479" spans="1:11">
      <x:c r="A479" s="1111">
        <x:v>0.48888888888888887</x:v>
      </x:c>
      <x:c r="B479" s="1112">
        <x:v>612259</x:v>
      </x:c>
      <x:c r="C479" s="1113" t="s">
        <x:v>8571</x:v>
      </x:c>
      <x:c r="D479" s="1113" t="s">
        <x:v>10334</x:v>
      </x:c>
      <x:c r="E479" s="1113" t="s">
        <x:v>3882</x:v>
      </x:c>
      <x:c r="F479" s="1118" t="s">
        <x:v>865</x:v>
      </x:c>
      <x:c r="G479" s="1108" t="s">
        <x:v>11007</x:v>
      </x:c>
      <x:c r="H479" s="1108" t="s">
        <x:v>8105</x:v>
      </x:c>
      <x:c r="I479" s="120" t="s">
        <x:v>6540</x:v>
      </x:c>
      <x:c r="J479" s="1109">
        <x:v>576</x:v>
      </x:c>
      <x:c r="K479" s="1110" t="s">
        <x:v>140</x:v>
      </x:c>
    </x:row>
    <x:row r="480" spans="1:11">
      <x:c r="A480" s="1105">
        <x:v>0.78194444444444444</x:v>
      </x:c>
      <x:c r="B480" s="1106">
        <x:v>612260</x:v>
      </x:c>
      <x:c r="C480" s="1107" t="s">
        <x:v>8571</x:v>
      </x:c>
      <x:c r="D480" s="1107" t="s">
        <x:v>10306</x:v>
      </x:c>
      <x:c r="E480" s="1107" t="s">
        <x:v>139</x:v>
      </x:c>
      <x:c r="F480" s="1107" t="s">
        <x:v>2877</x:v>
      </x:c>
      <x:c r="G480" s="1108" t="s">
        <x:v>8599</x:v>
      </x:c>
      <x:c r="H480" s="1108" t="s">
        <x:v>12666</x:v>
      </x:c>
      <x:c r="I480" s="120" t="s">
        <x:v>6540</x:v>
      </x:c>
      <x:c r="J480" s="1109">
        <x:v>160</x:v>
      </x:c>
      <x:c r="K480" s="1110" t="s">
        <x:v>10301</x:v>
      </x:c>
    </x:row>
    <x:row r="481" spans="1:11">
      <x:c r="A481" s="1111">
        <x:v>0.87152777777777779</x:v>
      </x:c>
      <x:c r="B481" s="1112">
        <x:v>612261</x:v>
      </x:c>
      <x:c r="C481" s="1113" t="s">
        <x:v>8571</x:v>
      </x:c>
      <x:c r="D481" s="1113" t="s">
        <x:v>10333</x:v>
      </x:c>
      <x:c r="E481" s="1113" t="s">
        <x:v>3882</x:v>
      </x:c>
      <x:c r="F481" s="1113" t="s">
        <x:v>11069</x:v>
      </x:c>
      <x:c r="G481" s="1108" t="s">
        <x:v>3895</x:v>
      </x:c>
      <x:c r="H481" s="1108" t="s">
        <x:v>7830</x:v>
      </x:c>
      <x:c r="I481" s="120" t="s">
        <x:v>6540</x:v>
      </x:c>
      <x:c r="J481" s="1109">
        <x:v>279</x:v>
      </x:c>
      <x:c r="K481" s="1110" t="s">
        <x:v>140</x:v>
      </x:c>
    </x:row>
    <x:row r="482" spans="1:11">
      <x:c r="A482" s="1162">
        <x:v>0.8833333333333333</x:v>
      </x:c>
      <x:c r="B482" s="1163">
        <x:v>612262</x:v>
      </x:c>
      <x:c r="C482" s="1164" t="s">
        <x:v>8571</x:v>
      </x:c>
      <x:c r="D482" s="1164" t="s">
        <x:v>10334</x:v>
      </x:c>
      <x:c r="E482" s="1164" t="s">
        <x:v>3882</x:v>
      </x:c>
      <x:c r="F482" s="1164" t="s">
        <x:v>935</x:v>
      </x:c>
      <x:c r="G482" s="1150" t="s">
        <x:v>9364</x:v>
      </x:c>
      <x:c r="H482" s="1150" t="s">
        <x:v>12637</x:v>
      </x:c>
      <x:c r="I482" s="120" t="s">
        <x:v>6540</x:v>
      </x:c>
      <x:c r="J482" s="1151">
        <x:v>230</x:v>
      </x:c>
      <x:c r="K482" s="1152" t="s">
        <x:v>10301</x:v>
      </x:c>
    </x:row>
    <x:row r="483" spans="1:11">
      <x:c r="A483" s="1165" t="s">
        <x:v>2976</x:v>
      </x:c>
      <x:c r="B483" s="1166" t="s">
        <x:v>11032</x:v>
      </x:c>
      <x:c r="C483" s="1166" t="s">
        <x:v>8571</x:v>
      </x:c>
      <x:c r="D483" s="1166" t="s">
        <x:v>10306</x:v>
      </x:c>
      <x:c r="E483" s="1166" t="s">
        <x:v>3882</x:v>
      </x:c>
      <x:c r="F483" s="1166" t="s">
        <x:v>12374</x:v>
      </x:c>
      <x:c r="G483" s="1127" t="s">
        <x:v>9550</x:v>
      </x:c>
      <x:c r="H483" s="1127" t="s">
        <x:v>12691</x:v>
      </x:c>
      <x:c r="I483" s="120" t="s">
        <x:v>3935</x:v>
      </x:c>
      <x:c r="J483" s="1128">
        <x:v>166</x:v>
      </x:c>
      <x:c r="K483" s="1129" t="s">
        <x:v>140</x:v>
      </x:c>
    </x:row>
    <x:row r="484" spans="1:12">
      <x:c r="A484" s="1167" t="s">
        <x:v>1282</x:v>
      </x:c>
      <x:c r="B484" s="1137">
        <x:v>612264</x:v>
      </x:c>
      <x:c r="C484" s="1138" t="s">
        <x:v>8571</x:v>
      </x:c>
      <x:c r="D484" s="1138" t="s">
        <x:v>10279</x:v>
      </x:c>
      <x:c r="E484" s="1138" t="s">
        <x:v>3882</x:v>
      </x:c>
      <x:c r="F484" s="1138" t="s">
        <x:v>1250</x:v>
      </x:c>
      <x:c r="G484" s="1133" t="s">
        <x:v>12737</x:v>
      </x:c>
      <x:c r="H484" s="1133" t="s">
        <x:v>2509</x:v>
      </x:c>
      <x:c r="I484" s="120" t="s">
        <x:v>6540</x:v>
      </x:c>
      <x:c r="J484" s="1134">
        <x:v>207</x:v>
      </x:c>
      <x:c r="K484" s="1135" t="s">
        <x:v>140</x:v>
      </x:c>
      <x:c r="L484" s="1076" t="s">
        <x:v>4797</x:v>
      </x:c>
    </x:row>
    <x:row r="485" spans="1:11">
      <x:c r="A485" s="1168" t="s">
        <x:v>3585</x:v>
      </x:c>
      <x:c r="B485" s="1131">
        <x:v>612265</x:v>
      </x:c>
      <x:c r="C485" s="1132" t="s">
        <x:v>8571</x:v>
      </x:c>
      <x:c r="D485" s="1132" t="s">
        <x:v>10306</x:v>
      </x:c>
      <x:c r="E485" s="1132" t="s">
        <x:v>3882</x:v>
      </x:c>
      <x:c r="F485" s="1140" t="s">
        <x:v>532</x:v>
      </x:c>
      <x:c r="G485" s="1133" t="s">
        <x:v>9447</x:v>
      </x:c>
      <x:c r="H485" s="1133" t="s">
        <x:v>12738</x:v>
      </x:c>
      <x:c r="I485" s="120" t="s">
        <x:v>6540</x:v>
      </x:c>
      <x:c r="J485" s="1134">
        <x:v>891</x:v>
      </x:c>
      <x:c r="K485" s="1135" t="s">
        <x:v>140</x:v>
      </x:c>
    </x:row>
    <x:row r="486" spans="1:11">
      <x:c r="A486" s="1169" t="s">
        <x:v>3117</x:v>
      </x:c>
      <x:c r="B486" s="1170">
        <x:v>612266</x:v>
      </x:c>
      <x:c r="C486" s="1171" t="s">
        <x:v>8571</x:v>
      </x:c>
      <x:c r="D486" s="1171" t="s">
        <x:v>10333</x:v>
      </x:c>
      <x:c r="E486" s="1171" t="s">
        <x:v>6423</x:v>
      </x:c>
      <x:c r="F486" s="1171" t="s">
        <x:v>685</x:v>
      </x:c>
      <x:c r="G486" s="1155" t="s">
        <x:v>9522</x:v>
      </x:c>
      <x:c r="H486" s="1155" t="s">
        <x:v>12712</x:v>
      </x:c>
      <x:c r="I486" s="120" t="s">
        <x:v>6540</x:v>
      </x:c>
      <x:c r="J486" s="1156">
        <x:v>243</x:v>
      </x:c>
      <x:c r="K486" s="1157" t="s">
        <x:v>140</x:v>
      </x:c>
    </x:row>
    <x:row r="487" spans="1:11">
      <x:c r="A487" s="1099" t="s">
        <x:v>6877</x:v>
      </x:c>
      <x:c r="B487" s="1101" t="s">
        <x:v>9442</x:v>
      </x:c>
      <x:c r="C487" s="1101" t="s">
        <x:v>8571</x:v>
      </x:c>
      <x:c r="D487" s="1101" t="s">
        <x:v>10306</x:v>
      </x:c>
      <x:c r="E487" s="1101" t="s">
        <x:v>3882</x:v>
      </x:c>
      <x:c r="F487" s="1101" t="s">
        <x:v>5291</x:v>
      </x:c>
      <x:c r="G487" s="1102" t="s">
        <x:v>3938</x:v>
      </x:c>
      <x:c r="H487" s="1102" t="s">
        <x:v>7937</x:v>
      </x:c>
      <x:c r="I487" s="120" t="s">
        <x:v>3935</x:v>
      </x:c>
      <x:c r="J487" s="1103">
        <x:v>324</x:v>
      </x:c>
      <x:c r="K487" s="1104" t="s">
        <x:v>140</x:v>
      </x:c>
    </x:row>
    <x:row r="488" spans="1:11">
      <x:c r="A488" s="1105">
        <x:v>0.66805555555555551</x:v>
      </x:c>
      <x:c r="B488" s="1106">
        <x:v>612268</x:v>
      </x:c>
      <x:c r="C488" s="1107" t="s">
        <x:v>8571</x:v>
      </x:c>
      <x:c r="D488" s="1107" t="s">
        <x:v>10333</x:v>
      </x:c>
      <x:c r="E488" s="1107" t="s">
        <x:v>139</x:v>
      </x:c>
      <x:c r="F488" s="1107" t="s">
        <x:v>462</x:v>
      </x:c>
      <x:c r="G488" s="1108" t="s">
        <x:v>6419</x:v>
      </x:c>
      <x:c r="H488" s="1108" t="s">
        <x:v>12258</x:v>
      </x:c>
      <x:c r="I488" s="120" t="s">
        <x:v>6540</x:v>
      </x:c>
      <x:c r="J488" s="1109">
        <x:v>100</x:v>
      </x:c>
      <x:c r="K488" s="1110" t="s">
        <x:v>10301</x:v>
      </x:c>
    </x:row>
    <x:row r="489" spans="1:11">
      <x:c r="A489" s="1111">
        <x:v>0.69791666666666663</x:v>
      </x:c>
      <x:c r="B489" s="1112">
        <x:v>612269</x:v>
      </x:c>
      <x:c r="C489" s="1113" t="s">
        <x:v>7299</x:v>
      </x:c>
      <x:c r="D489" s="1113" t="s">
        <x:v>10333</x:v>
      </x:c>
      <x:c r="E489" s="1113" t="s">
        <x:v>3882</x:v>
      </x:c>
      <x:c r="F489" s="1118" t="s">
        <x:v>255</x:v>
      </x:c>
      <x:c r="G489" s="1108" t="s">
        <x:v>432</x:v>
      </x:c>
      <x:c r="H489" s="1108" t="s">
        <x:v>11306</x:v>
      </x:c>
      <x:c r="I489" s="120" t="s">
        <x:v>6540</x:v>
      </x:c>
      <x:c r="J489" s="1109">
        <x:v>790</x:v>
      </x:c>
      <x:c r="K489" s="1110" t="s">
        <x:v>10301</x:v>
      </x:c>
    </x:row>
    <x:row r="490" spans="1:11" s="120" customFormat="1">
      <x:c r="A490" s="1111">
        <x:v>0.73541666666666672</x:v>
      </x:c>
      <x:c r="B490" s="1112">
        <x:v>12270</x:v>
      </x:c>
      <x:c r="C490" s="1113"/>
      <x:c r="D490" s="1113"/>
      <x:c r="E490" s="1113"/>
      <x:c r="F490" s="1113"/>
      <x:c r="G490" s="1114" t="s">
        <x:v>10358</x:v>
      </x:c>
      <x:c r="H490" s="1114" t="s">
        <x:v>10358</x:v>
      </x:c>
      <x:c r="I490" s="120" t="s">
        <x:v>6553</x:v>
      </x:c>
      <x:c r="J490" s="1109">
        <x:v>252</x:v>
      </x:c>
      <x:c r="K490" s="1110" t="s">
        <x:v>10301</x:v>
      </x:c>
    </x:row>
    <x:row r="491" spans="1:11">
      <x:c r="A491" s="1105">
        <x:v>0.78333333333333333</x:v>
      </x:c>
      <x:c r="B491" s="1106">
        <x:v>612271</x:v>
      </x:c>
      <x:c r="C491" s="1107" t="s">
        <x:v>8571</x:v>
      </x:c>
      <x:c r="D491" s="1107" t="s">
        <x:v>10333</x:v>
      </x:c>
      <x:c r="E491" s="1107" t="s">
        <x:v>139</x:v>
      </x:c>
      <x:c r="F491" s="1118" t="s">
        <x:v>6343</x:v>
      </x:c>
      <x:c r="G491" s="1108" t="s">
        <x:v>9960</x:v>
      </x:c>
      <x:c r="H491" s="1108" t="s">
        <x:v>8720</x:v>
      </x:c>
      <x:c r="I491" s="120" t="s">
        <x:v>6540</x:v>
      </x:c>
      <x:c r="J491" s="1109">
        <x:v>550</x:v>
      </x:c>
      <x:c r="K491" s="1110" t="s">
        <x:v>10301</x:v>
      </x:c>
    </x:row>
    <x:row r="492" spans="1:11" s="120" customFormat="1">
      <x:c r="A492" s="1105">
        <x:v>0.78819444444444442</x:v>
      </x:c>
      <x:c r="B492" s="1107" t="s">
        <x:v>6668</x:v>
      </x:c>
      <x:c r="C492" s="1107" t="s">
        <x:v>8571</x:v>
      </x:c>
      <x:c r="D492" s="1107" t="s">
        <x:v>10306</x:v>
      </x:c>
      <x:c r="E492" s="1107" t="s">
        <x:v>139</x:v>
      </x:c>
      <x:c r="F492" s="1107" t="s">
        <x:v>1158</x:v>
      </x:c>
      <x:c r="G492" s="1108" t="s">
        <x:v>3895</x:v>
      </x:c>
      <x:c r="H492" s="1108" t="s">
        <x:v>5489</x:v>
      </x:c>
      <x:c r="I492" s="120" t="s">
        <x:v>3935</x:v>
      </x:c>
      <x:c r="J492" s="1109">
        <x:v>280</x:v>
      </x:c>
      <x:c r="K492" s="1110" t="s">
        <x:v>10301</x:v>
      </x:c>
    </x:row>
    <x:row r="493" spans="1:11">
      <x:c r="A493" s="1111">
        <x:v>0.80000000000000004</x:v>
      </x:c>
      <x:c r="B493" s="1112">
        <x:v>612273</x:v>
      </x:c>
      <x:c r="C493" s="1113" t="s">
        <x:v>8571</x:v>
      </x:c>
      <x:c r="D493" s="1113" t="s">
        <x:v>10333</x:v>
      </x:c>
      <x:c r="E493" s="1113" t="s">
        <x:v>139</x:v>
      </x:c>
      <x:c r="F493" s="1113" t="s">
        <x:v>1646</x:v>
      </x:c>
      <x:c r="G493" s="1108" t="s">
        <x:v>7204</x:v>
      </x:c>
      <x:c r="H493" s="1108" t="s">
        <x:v>2378</x:v>
      </x:c>
      <x:c r="I493" s="120" t="s">
        <x:v>6540</x:v>
      </x:c>
      <x:c r="J493" s="1109">
        <x:v>260</x:v>
      </x:c>
      <x:c r="K493" s="1110" t="s">
        <x:v>10301</x:v>
      </x:c>
    </x:row>
    <x:row r="494" spans="1:11" s="120" customFormat="1">
      <x:c r="A494" s="1111">
        <x:v>0.80625000000000002</x:v>
      </x:c>
      <x:c r="B494" s="1112">
        <x:v>12274</x:v>
      </x:c>
      <x:c r="C494" s="1113"/>
      <x:c r="D494" s="1113"/>
      <x:c r="E494" s="1113"/>
      <x:c r="F494" s="1113"/>
      <x:c r="G494" s="1108" t="s">
        <x:v>6683</x:v>
      </x:c>
      <x:c r="H494" s="1108" t="s">
        <x:v>2216</x:v>
      </x:c>
      <x:c r="I494" s="120" t="s">
        <x:v>6553</x:v>
      </x:c>
      <x:c r="J494" s="1109">
        <x:v>120</x:v>
      </x:c>
      <x:c r="K494" s="1110" t="s">
        <x:v>10301</x:v>
      </x:c>
    </x:row>
    <x:row r="495" spans="1:11">
      <x:c r="A495" s="1172">
        <x:v>0.81180555555555556</x:v>
      </x:c>
      <x:c r="B495" s="1109">
        <x:v>12275</x:v>
      </x:c>
      <x:c r="C495" s="1109"/>
      <x:c r="D495" s="1109"/>
      <x:c r="E495" s="1109"/>
      <x:c r="F495" s="1109"/>
      <x:c r="G495" s="1114" t="s">
        <x:v>10358</x:v>
      </x:c>
      <x:c r="H495" s="1114" t="s">
        <x:v>10358</x:v>
      </x:c>
      <x:c r="I495" s="120" t="s">
        <x:v>6553</x:v>
      </x:c>
      <x:c r="J495" s="1109">
        <x:v>190</x:v>
      </x:c>
      <x:c r="K495" s="1110" t="s">
        <x:v>10301</x:v>
      </x:c>
    </x:row>
    <x:row r="496" spans="1:11">
      <x:c r="A496" s="1111">
        <x:v>0.83125000000000004</x:v>
      </x:c>
      <x:c r="B496" s="1113" t="s">
        <x:v>6449</x:v>
      </x:c>
      <x:c r="C496" s="1113" t="s">
        <x:v>8571</x:v>
      </x:c>
      <x:c r="D496" s="1113" t="s">
        <x:v>10334</x:v>
      </x:c>
      <x:c r="E496" s="1113" t="s">
        <x:v>139</x:v>
      </x:c>
      <x:c r="F496" s="1113" t="s">
        <x:v>740</x:v>
      </x:c>
      <x:c r="G496" s="1114" t="s">
        <x:v>10358</x:v>
      </x:c>
      <x:c r="H496" s="1114" t="s">
        <x:v>10358</x:v>
      </x:c>
      <x:c r="I496" s="120" t="s">
        <x:v>3935</x:v>
      </x:c>
      <x:c r="J496" s="1109">
        <x:v>135</x:v>
      </x:c>
      <x:c r="K496" s="1110" t="s">
        <x:v>140</x:v>
      </x:c>
    </x:row>
    <x:row r="497" spans="1:11" s="120" customFormat="1">
      <x:c r="A497" s="1111">
        <x:v>0.8354166666666667</x:v>
      </x:c>
      <x:c r="B497" s="1113">
        <x:v>12277</x:v>
      </x:c>
      <x:c r="C497" s="1113"/>
      <x:c r="D497" s="1113"/>
      <x:c r="E497" s="1113"/>
      <x:c r="F497" s="1113"/>
      <x:c r="G497" s="1108" t="s">
        <x:v>6395</x:v>
      </x:c>
      <x:c r="H497" s="1108" t="s">
        <x:v>12652</x:v>
      </x:c>
      <x:c r="I497" s="120" t="s">
        <x:v>6553</x:v>
      </x:c>
      <x:c r="J497" s="1109">
        <x:v>252</x:v>
      </x:c>
      <x:c r="K497" s="1110" t="s">
        <x:v>10301</x:v>
      </x:c>
    </x:row>
    <x:row r="498" spans="1:11">
      <x:c r="A498" s="1105">
        <x:v>0.91041666666666665</x:v>
      </x:c>
      <x:c r="B498" s="1106">
        <x:v>612278</x:v>
      </x:c>
      <x:c r="C498" s="1107" t="s">
        <x:v>8571</x:v>
      </x:c>
      <x:c r="D498" s="1107" t="s">
        <x:v>10334</x:v>
      </x:c>
      <x:c r="E498" s="1107" t="s">
        <x:v>3882</x:v>
      </x:c>
      <x:c r="F498" s="1107" t="s">
        <x:v>10407</x:v>
      </x:c>
      <x:c r="G498" s="1108" t="s">
        <x:v>3895</x:v>
      </x:c>
      <x:c r="H498" s="1108" t="s">
        <x:v>7732</x:v>
      </x:c>
      <x:c r="I498" s="120" t="s">
        <x:v>6540</x:v>
      </x:c>
      <x:c r="J498" s="1109">
        <x:v>387</x:v>
      </x:c>
      <x:c r="K498" s="1110" t="s">
        <x:v>140</x:v>
      </x:c>
    </x:row>
    <x:row r="499" spans="1:11">
      <x:c r="A499" s="1173">
        <x:v>0.92152777777777772</x:v>
      </x:c>
      <x:c r="B499" s="1151">
        <x:v>12279</x:v>
      </x:c>
      <x:c r="C499" s="1151"/>
      <x:c r="D499" s="1151"/>
      <x:c r="E499" s="1151"/>
      <x:c r="F499" s="1151"/>
      <x:c r="G499" s="1174" t="s">
        <x:v>10358</x:v>
      </x:c>
      <x:c r="H499" s="1174" t="s">
        <x:v>10358</x:v>
      </x:c>
      <x:c r="I499" s="120" t="s">
        <x:v>6553</x:v>
      </x:c>
      <x:c r="J499" s="1151">
        <x:v>170</x:v>
      </x:c>
      <x:c r="K499" s="1152" t="s">
        <x:v>10301</x:v>
      </x:c>
    </x:row>
    <x:row r="500" spans="1:11">
      <x:c r="A500" s="1165" t="s">
        <x:v>4913</x:v>
      </x:c>
      <x:c r="B500" s="1166" t="s">
        <x:v>10975</x:v>
      </x:c>
      <x:c r="C500" s="1166" t="s">
        <x:v>8571</x:v>
      </x:c>
      <x:c r="D500" s="1166" t="s">
        <x:v>10279</x:v>
      </x:c>
      <x:c r="E500" s="1166" t="s">
        <x:v>3882</x:v>
      </x:c>
      <x:c r="F500" s="1166" t="s">
        <x:v>1804</x:v>
      </x:c>
      <x:c r="G500" s="1175" t="s">
        <x:v>10358</x:v>
      </x:c>
      <x:c r="H500" s="1175" t="s">
        <x:v>10358</x:v>
      </x:c>
      <x:c r="I500" s="120" t="s">
        <x:v>3935</x:v>
      </x:c>
      <x:c r="J500" s="1128">
        <x:v>180</x:v>
      </x:c>
      <x:c r="K500" s="1129" t="s">
        <x:v>10301</x:v>
      </x:c>
    </x:row>
    <x:row r="501" spans="1:11">
      <x:c r="A501" s="1136">
        <x:v>0.56458333333333333</x:v>
      </x:c>
      <x:c r="B501" s="1138" t="s">
        <x:v>9398</x:v>
      </x:c>
      <x:c r="C501" s="1138" t="s">
        <x:v>8571</x:v>
      </x:c>
      <x:c r="D501" s="1138" t="s">
        <x:v>10334</x:v>
      </x:c>
      <x:c r="E501" s="1138" t="s">
        <x:v>7974</x:v>
      </x:c>
      <x:c r="F501" s="1138" t="s">
        <x:v>1760</x:v>
      </x:c>
      <x:c r="G501" s="1133" t="s">
        <x:v>10330</x:v>
      </x:c>
      <x:c r="H501" s="1133" t="s">
        <x:v>12539</x:v>
      </x:c>
      <x:c r="I501" s="120" t="s">
        <x:v>3935</x:v>
      </x:c>
      <x:c r="J501" s="1134">
        <x:v>171</x:v>
      </x:c>
      <x:c r="K501" s="1135" t="s">
        <x:v>140</x:v>
      </x:c>
    </x:row>
    <x:row r="502" spans="1:11" s="120" customFormat="1">
      <x:c r="A502" s="1136">
        <x:v>0.65625</x:v>
      </x:c>
      <x:c r="B502" s="1138" t="s">
        <x:v>4041</x:v>
      </x:c>
      <x:c r="C502" s="1138" t="s">
        <x:v>7299</x:v>
      </x:c>
      <x:c r="D502" s="1138" t="s">
        <x:v>10333</x:v>
      </x:c>
      <x:c r="E502" s="1138" t="s">
        <x:v>3882</x:v>
      </x:c>
      <x:c r="F502" s="1138" t="s">
        <x:v>12374</x:v>
      </x:c>
      <x:c r="G502" s="1133" t="s">
        <x:v>9923</x:v>
      </x:c>
      <x:c r="H502" s="1133" t="s">
        <x:v>5693</x:v>
      </x:c>
      <x:c r="I502" s="120" t="s">
        <x:v>3935</x:v>
      </x:c>
      <x:c r="J502" s="1134">
        <x:v>243</x:v>
      </x:c>
      <x:c r="K502" s="1135" t="s">
        <x:v>140</x:v>
      </x:c>
    </x:row>
    <x:row r="503" spans="1:11">
      <x:c r="A503" s="1130">
        <x:v>0.65763888888888888</x:v>
      </x:c>
      <x:c r="B503" s="1131">
        <x:v>612283</x:v>
      </x:c>
      <x:c r="C503" s="1132" t="s">
        <x:v>7299</x:v>
      </x:c>
      <x:c r="D503" s="1132" t="s">
        <x:v>10306</x:v>
      </x:c>
      <x:c r="E503" s="1132" t="s">
        <x:v>139</x:v>
      </x:c>
      <x:c r="F503" s="1132" t="s">
        <x:v>3710</x:v>
      </x:c>
      <x:c r="G503" s="1133" t="s">
        <x:v>10830</x:v>
      </x:c>
      <x:c r="H503" s="1133" t="s">
        <x:v>5628</x:v>
      </x:c>
      <x:c r="I503" s="120" t="s">
        <x:v>6540</x:v>
      </x:c>
      <x:c r="J503" s="1134">
        <x:v>90</x:v>
      </x:c>
      <x:c r="K503" s="1135" t="s">
        <x:v>10301</x:v>
      </x:c>
    </x:row>
    <x:row r="504" spans="1:11">
      <x:c r="A504" s="1130">
        <x:v>0.67986111111111114</x:v>
      </x:c>
      <x:c r="B504" s="1131">
        <x:v>612284</x:v>
      </x:c>
      <x:c r="C504" s="1132" t="s">
        <x:v>8571</x:v>
      </x:c>
      <x:c r="D504" s="1132" t="s">
        <x:v>10306</x:v>
      </x:c>
      <x:c r="E504" s="1132" t="s">
        <x:v>3882</x:v>
      </x:c>
      <x:c r="F504" s="1132" t="s">
        <x:v>10656</x:v>
      </x:c>
      <x:c r="G504" s="1133" t="s">
        <x:v>4962</x:v>
      </x:c>
      <x:c r="H504" s="1133" t="s">
        <x:v>12758</x:v>
      </x:c>
      <x:c r="I504" s="120" t="s">
        <x:v>6540</x:v>
      </x:c>
      <x:c r="J504" s="1134">
        <x:v>207</x:v>
      </x:c>
      <x:c r="K504" s="1135" t="s">
        <x:v>140</x:v>
      </x:c>
    </x:row>
    <x:row r="505" spans="1:11">
      <x:c r="A505" s="1136">
        <x:v>0.68958333333333333</x:v>
      </x:c>
      <x:c r="B505" s="1137">
        <x:v>612285</x:v>
      </x:c>
      <x:c r="C505" s="1138" t="s">
        <x:v>7299</x:v>
      </x:c>
      <x:c r="D505" s="1138" t="s">
        <x:v>10333</x:v>
      </x:c>
      <x:c r="E505" s="1138" t="s">
        <x:v>3882</x:v>
      </x:c>
      <x:c r="F505" s="1140" t="s">
        <x:v>11996</x:v>
      </x:c>
      <x:c r="G505" s="1133" t="s">
        <x:v>9527</x:v>
      </x:c>
      <x:c r="H505" s="1133" t="s">
        <x:v>12249</x:v>
      </x:c>
      <x:c r="I505" s="120" t="s">
        <x:v>6540</x:v>
      </x:c>
      <x:c r="J505" s="1134">
        <x:v>470</x:v>
      </x:c>
      <x:c r="K505" s="1135" t="s">
        <x:v>10301</x:v>
      </x:c>
    </x:row>
    <x:row r="506" spans="1:11">
      <x:c r="A506" s="1130">
        <x:v>0.69791666666666663</x:v>
      </x:c>
      <x:c r="B506" s="1132" t="s">
        <x:v>6431</x:v>
      </x:c>
      <x:c r="C506" s="1132" t="s">
        <x:v>8571</x:v>
      </x:c>
      <x:c r="D506" s="1132" t="s">
        <x:v>10333</x:v>
      </x:c>
      <x:c r="E506" s="1132" t="s">
        <x:v>3882</x:v>
      </x:c>
      <x:c r="F506" s="1132" t="s">
        <x:v>1376</x:v>
      </x:c>
      <x:c r="G506" s="1133" t="s">
        <x:v>4065</x:v>
      </x:c>
      <x:c r="H506" s="1133" t="s">
        <x:v>2629</x:v>
      </x:c>
      <x:c r="I506" s="120" t="s">
        <x:v>3935</x:v>
      </x:c>
      <x:c r="J506" s="1134">
        <x:v>170</x:v>
      </x:c>
      <x:c r="K506" s="1135" t="s">
        <x:v>10301</x:v>
      </x:c>
    </x:row>
    <x:row r="507" spans="1:11">
      <x:c r="A507" s="1136">
        <x:v>0.72499999999999998</x:v>
      </x:c>
      <x:c r="B507" s="1138" t="s">
        <x:v>9977</x:v>
      </x:c>
      <x:c r="C507" s="1138" t="s">
        <x:v>8571</x:v>
      </x:c>
      <x:c r="D507" s="1138" t="s">
        <x:v>10334</x:v>
      </x:c>
      <x:c r="E507" s="1138" t="s">
        <x:v>6669</x:v>
      </x:c>
      <x:c r="F507" s="1138" t="s">
        <x:v>1399</x:v>
      </x:c>
      <x:c r="G507" s="1133" t="s">
        <x:v>9971</x:v>
      </x:c>
      <x:c r="H507" s="1133" t="s">
        <x:v>2303</x:v>
      </x:c>
      <x:c r="I507" s="120" t="s">
        <x:v>3935</x:v>
      </x:c>
      <x:c r="J507" s="1134">
        <x:v>200</x:v>
      </x:c>
      <x:c r="K507" s="1135" t="s">
        <x:v>10301</x:v>
      </x:c>
    </x:row>
    <x:row r="508" spans="1:11">
      <x:c r="A508" s="1130">
        <x:v>0.72916666666666663</x:v>
      </x:c>
      <x:c r="B508" s="1131">
        <x:v>612288</x:v>
      </x:c>
      <x:c r="C508" s="1132" t="s">
        <x:v>8571</x:v>
      </x:c>
      <x:c r="D508" s="1132" t="s">
        <x:v>10334</x:v>
      </x:c>
      <x:c r="E508" s="1132" t="s">
        <x:v>6423</x:v>
      </x:c>
      <x:c r="F508" s="1132" t="s">
        <x:v>7437</x:v>
      </x:c>
      <x:c r="G508" s="1133" t="s">
        <x:v>9408</x:v>
      </x:c>
      <x:c r="H508" s="1133" t="s">
        <x:v>2523</x:v>
      </x:c>
      <x:c r="I508" s="120" t="s">
        <x:v>6540</x:v>
      </x:c>
      <x:c r="J508" s="1134">
        <x:v>150</x:v>
      </x:c>
      <x:c r="K508" s="1135" t="s">
        <x:v>10301</x:v>
      </x:c>
    </x:row>
    <x:row r="509" spans="1:11" s="120" customFormat="1">
      <x:c r="A509" s="1130">
        <x:v>0.75694444444444442</x:v>
      </x:c>
      <x:c r="B509" s="1131">
        <x:v>12289</x:v>
      </x:c>
      <x:c r="C509" s="1062" t="s">
        <x:v>8571</x:v>
      </x:c>
      <x:c r="D509" s="1062" t="s">
        <x:v>10306</x:v>
      </x:c>
      <x:c r="E509" s="1062" t="s">
        <x:v>139</x:v>
      </x:c>
      <x:c r="F509" s="1063" t="s">
        <x:v>12374</x:v>
      </x:c>
      <x:c r="G509" s="1133" t="s">
        <x:v>9414</x:v>
      </x:c>
      <x:c r="H509" s="1133" t="s">
        <x:v>5498</x:v>
      </x:c>
      <x:c r="I509" s="120" t="s">
        <x:v>3935</x:v>
      </x:c>
      <x:c r="J509" s="1134">
        <x:v>261</x:v>
      </x:c>
      <x:c r="K509" s="1135" t="s">
        <x:v>140</x:v>
      </x:c>
    </x:row>
    <x:row r="510" spans="1:11" s="120" customFormat="1">
      <x:c r="A510" s="1130">
        <x:v>0.76944444444444449</x:v>
      </x:c>
      <x:c r="B510" s="1131">
        <x:v>12290</x:v>
      </x:c>
      <x:c r="C510" s="1132"/>
      <x:c r="D510" s="1132"/>
      <x:c r="E510" s="1132"/>
      <x:c r="F510" s="1132"/>
      <x:c r="G510" s="1133" t="s">
        <x:v>9658</x:v>
      </x:c>
      <x:c r="H510" s="1133" t="s">
        <x:v>2330</x:v>
      </x:c>
      <x:c r="I510" s="120" t="s">
        <x:v>6553</x:v>
      </x:c>
      <x:c r="J510" s="1134">
        <x:v>43</x:v>
      </x:c>
      <x:c r="K510" s="1135" t="s">
        <x:v>140</x:v>
      </x:c>
    </x:row>
    <x:row r="511" spans="1:11" s="120" customFormat="1">
      <x:c r="A511" s="1130">
        <x:v>0.79791666666666672</x:v>
      </x:c>
      <x:c r="B511" s="1131">
        <x:v>12291</x:v>
      </x:c>
      <x:c r="C511" s="1064" t="s">
        <x:v>8571</x:v>
      </x:c>
      <x:c r="D511" s="1064" t="s">
        <x:v>10306</x:v>
      </x:c>
      <x:c r="E511" s="1064" t="s">
        <x:v>3882</x:v>
      </x:c>
      <x:c r="F511" s="1065" t="s">
        <x:v>12374</x:v>
      </x:c>
      <x:c r="G511" s="1133" t="s">
        <x:v>10379</x:v>
      </x:c>
      <x:c r="H511" s="1133" t="s">
        <x:v>5780</x:v>
      </x:c>
      <x:c r="I511" s="120" t="s">
        <x:v>3935</x:v>
      </x:c>
      <x:c r="J511" s="1134">
        <x:v>34</x:v>
      </x:c>
      <x:c r="K511" s="1135" t="s">
        <x:v>140</x:v>
      </x:c>
    </x:row>
    <x:row r="512" spans="1:11" s="120" customFormat="1">
      <x:c r="A512" s="1130">
        <x:v>0.82291666666666663</x:v>
      </x:c>
      <x:c r="B512" s="1131">
        <x:v>12292</x:v>
      </x:c>
      <x:c r="C512" s="1060" t="s">
        <x:v>8571</x:v>
      </x:c>
      <x:c r="D512" s="1060" t="s">
        <x:v>10306</x:v>
      </x:c>
      <x:c r="E512" s="1060" t="s">
        <x:v>3882</x:v>
      </x:c>
      <x:c r="F512" s="1061" t="s">
        <x:v>12374</x:v>
      </x:c>
      <x:c r="G512" s="1139" t="s">
        <x:v>10358</x:v>
      </x:c>
      <x:c r="H512" s="1139" t="s">
        <x:v>10358</x:v>
      </x:c>
      <x:c r="I512" s="120" t="s">
        <x:v>3935</x:v>
      </x:c>
      <x:c r="J512" s="1134">
        <x:v>90</x:v>
      </x:c>
      <x:c r="K512" s="1135" t="s">
        <x:v>10301</x:v>
      </x:c>
    </x:row>
    <x:row r="513" spans="1:11">
      <x:c r="A513" s="1176">
        <x:v>0.97152777777777777</x:v>
      </x:c>
      <x:c r="B513" s="1170">
        <x:v>612293</x:v>
      </x:c>
      <x:c r="C513" s="1171" t="s">
        <x:v>8571</x:v>
      </x:c>
      <x:c r="D513" s="1171" t="s">
        <x:v>10306</x:v>
      </x:c>
      <x:c r="E513" s="1171" t="s">
        <x:v>3882</x:v>
      </x:c>
      <x:c r="F513" s="1171" t="s">
        <x:v>1755</x:v>
      </x:c>
      <x:c r="G513" s="1155" t="s">
        <x:v>9461</x:v>
      </x:c>
      <x:c r="H513" s="1155" t="s">
        <x:v>12709</x:v>
      </x:c>
      <x:c r="I513" s="120" t="s">
        <x:v>6540</x:v>
      </x:c>
      <x:c r="J513" s="1156">
        <x:v>70</x:v>
      </x:c>
      <x:c r="K513" s="1157" t="s">
        <x:v>10301</x:v>
      </x:c>
    </x:row>
    <x:row r="514" spans="1:11">
      <x:c r="A514" s="1099" t="s">
        <x:v>6898</x:v>
      </x:c>
      <x:c r="B514" s="1101" t="s">
        <x:v>9739</x:v>
      </x:c>
      <x:c r="C514" s="1101" t="s">
        <x:v>8571</x:v>
      </x:c>
      <x:c r="D514" s="1101" t="s">
        <x:v>10334</x:v>
      </x:c>
      <x:c r="E514" s="1101" t="s">
        <x:v>139</x:v>
      </x:c>
      <x:c r="F514" s="1101" t="s">
        <x:v>10656</x:v>
      </x:c>
      <x:c r="G514" s="1102" t="s">
        <x:v>9861</x:v>
      </x:c>
      <x:c r="H514" s="1102" t="s">
        <x:v>12761</x:v>
      </x:c>
      <x:c r="I514" s="120" t="s">
        <x:v>3935</x:v>
      </x:c>
      <x:c r="J514" s="1103">
        <x:v>288</x:v>
      </x:c>
      <x:c r="K514" s="1104" t="s">
        <x:v>140</x:v>
      </x:c>
    </x:row>
    <x:row r="515" spans="1:11">
      <x:c r="A515" s="1105">
        <x:v>0.52916666666666667</x:v>
      </x:c>
      <x:c r="B515" s="1107" t="s">
        <x:v>4118</x:v>
      </x:c>
      <x:c r="C515" s="1107" t="s">
        <x:v>8571</x:v>
      </x:c>
      <x:c r="D515" s="1107" t="s">
        <x:v>10306</x:v>
      </x:c>
      <x:c r="E515" s="1107" t="s">
        <x:v>139</x:v>
      </x:c>
      <x:c r="F515" s="1107" t="s">
        <x:v>1504</x:v>
      </x:c>
      <x:c r="G515" s="1114" t="s">
        <x:v>10358</x:v>
      </x:c>
      <x:c r="H515" s="1114" t="s">
        <x:v>10358</x:v>
      </x:c>
      <x:c r="I515" s="120" t="s">
        <x:v>3935</x:v>
      </x:c>
      <x:c r="J515" s="1109">
        <x:v>120</x:v>
      </x:c>
      <x:c r="K515" s="1110" t="s">
        <x:v>10301</x:v>
      </x:c>
    </x:row>
    <x:row r="516" spans="1:11">
      <x:c r="A516" s="1111">
        <x:v>0.55069444444444449</x:v>
      </x:c>
      <x:c r="B516" s="1113" t="s">
        <x:v>3343</x:v>
      </x:c>
      <x:c r="C516" s="1113" t="s">
        <x:v>8571</x:v>
      </x:c>
      <x:c r="D516" s="1113" t="s">
        <x:v>10334</x:v>
      </x:c>
      <x:c r="E516" s="1113" t="s">
        <x:v>7974</x:v>
      </x:c>
      <x:c r="F516" s="1113" t="s">
        <x:v>3565</x:v>
      </x:c>
      <x:c r="G516" s="1108" t="s">
        <x:v>9993</x:v>
      </x:c>
      <x:c r="H516" s="1108" t="s">
        <x:v>12680</x:v>
      </x:c>
      <x:c r="I516" s="120" t="s">
        <x:v>3935</x:v>
      </x:c>
      <x:c r="J516" s="1109">
        <x:v>189</x:v>
      </x:c>
      <x:c r="K516" s="1110" t="s">
        <x:v>140</x:v>
      </x:c>
    </x:row>
    <x:row r="517" spans="1:11">
      <x:c r="A517" s="1105">
        <x:v>0.65555555555555556</x:v>
      </x:c>
      <x:c r="B517" s="1106">
        <x:v>612297</x:v>
      </x:c>
      <x:c r="C517" s="1107" t="s">
        <x:v>8571</x:v>
      </x:c>
      <x:c r="D517" s="1107" t="s">
        <x:v>10333</x:v>
      </x:c>
      <x:c r="E517" s="1107" t="s">
        <x:v>139</x:v>
      </x:c>
      <x:c r="F517" s="1107" t="s">
        <x:v>698</x:v>
      </x:c>
      <x:c r="G517" s="1108" t="s">
        <x:v>6380</x:v>
      </x:c>
      <x:c r="H517" s="1108" t="s">
        <x:v>11265</x:v>
      </x:c>
      <x:c r="I517" s="120" t="s">
        <x:v>6540</x:v>
      </x:c>
      <x:c r="J517" s="1109">
        <x:v>160</x:v>
      </x:c>
      <x:c r="K517" s="1110" t="s">
        <x:v>10301</x:v>
      </x:c>
    </x:row>
    <x:row r="518" spans="1:11">
      <x:c r="A518" s="1111">
        <x:v>0.65902777777777777</x:v>
      </x:c>
      <x:c r="B518" s="1112">
        <x:v>612298</x:v>
      </x:c>
      <x:c r="C518" s="1113" t="s">
        <x:v>7299</x:v>
      </x:c>
      <x:c r="D518" s="1113" t="s">
        <x:v>10333</x:v>
      </x:c>
      <x:c r="E518" s="1113" t="s">
        <x:v>139</x:v>
      </x:c>
      <x:c r="F518" s="1113" t="s">
        <x:v>130</x:v>
      </x:c>
      <x:c r="G518" s="1108" t="s">
        <x:v>9906</x:v>
      </x:c>
      <x:c r="H518" s="1108" t="s">
        <x:v>2510</x:v>
      </x:c>
      <x:c r="I518" s="120" t="s">
        <x:v>6540</x:v>
      </x:c>
      <x:c r="J518" s="1109">
        <x:v>310</x:v>
      </x:c>
      <x:c r="K518" s="1110" t="s">
        <x:v>10301</x:v>
      </x:c>
    </x:row>
    <x:row r="519" spans="1:11" s="120" customFormat="1">
      <x:c r="A519" s="1111">
        <x:v>0.7270833333333333</x:v>
      </x:c>
      <x:c r="B519" s="1112">
        <x:v>12299</x:v>
      </x:c>
      <x:c r="C519" s="1113"/>
      <x:c r="D519" s="1113"/>
      <x:c r="E519" s="1113"/>
      <x:c r="F519" s="1113"/>
      <x:c r="G519" s="1114" t="s">
        <x:v>10358</x:v>
      </x:c>
      <x:c r="H519" s="1114" t="s">
        <x:v>10358</x:v>
      </x:c>
      <x:c r="I519" s="120" t="s">
        <x:v>6553</x:v>
      </x:c>
      <x:c r="J519" s="1109">
        <x:v>5</x:v>
      </x:c>
      <x:c r="K519" s="1110" t="s">
        <x:v>10358</x:v>
      </x:c>
    </x:row>
    <x:row r="520" spans="1:11">
      <x:c r="A520" s="1111">
        <x:v>0.73958333333333337</x:v>
      </x:c>
      <x:c r="B520" s="1112">
        <x:v>612300</x:v>
      </x:c>
      <x:c r="C520" s="1113" t="s">
        <x:v>7299</x:v>
      </x:c>
      <x:c r="D520" s="1113" t="s">
        <x:v>10334</x:v>
      </x:c>
      <x:c r="E520" s="1113" t="s">
        <x:v>3882</x:v>
      </x:c>
      <x:c r="F520" s="1113" t="s">
        <x:v>113</x:v>
      </x:c>
      <x:c r="G520" s="1108" t="s">
        <x:v>3895</x:v>
      </x:c>
      <x:c r="H520" s="1108" t="s">
        <x:v>12713</x:v>
      </x:c>
      <x:c r="I520" s="120" t="s">
        <x:v>6540</x:v>
      </x:c>
      <x:c r="J520" s="1109">
        <x:v>450</x:v>
      </x:c>
      <x:c r="K520" s="1110" t="s">
        <x:v>140</x:v>
      </x:c>
    </x:row>
    <x:row r="521" spans="1:11">
      <x:c r="A521" s="1105">
        <x:v>0.74722222222222223</x:v>
      </x:c>
      <x:c r="B521" s="1107" t="s">
        <x:v>9529</x:v>
      </x:c>
      <x:c r="C521" s="1107" t="s">
        <x:v>7299</x:v>
      </x:c>
      <x:c r="D521" s="1107" t="s">
        <x:v>10334</x:v>
      </x:c>
      <x:c r="E521" s="1107" t="s">
        <x:v>3882</x:v>
      </x:c>
      <x:c r="F521" s="1107" t="s">
        <x:v>7003</x:v>
      </x:c>
      <x:c r="G521" s="1108" t="s">
        <x:v>9563</x:v>
      </x:c>
      <x:c r="H521" s="1108" t="s">
        <x:v>12735</x:v>
      </x:c>
      <x:c r="I521" s="120" t="s">
        <x:v>3935</x:v>
      </x:c>
      <x:c r="J521" s="1109">
        <x:v>200</x:v>
      </x:c>
      <x:c r="K521" s="1110" t="s">
        <x:v>140</x:v>
      </x:c>
    </x:row>
    <x:row r="522" spans="1:11">
      <x:c r="A522" s="1111">
        <x:v>0.7729166666666667</x:v>
      </x:c>
      <x:c r="B522" s="1113" t="s">
        <x:v>9551</x:v>
      </x:c>
      <x:c r="C522" s="1113" t="s">
        <x:v>8571</x:v>
      </x:c>
      <x:c r="D522" s="1113" t="s">
        <x:v>10334</x:v>
      </x:c>
      <x:c r="E522" s="1113" t="s">
        <x:v>6423</x:v>
      </x:c>
      <x:c r="F522" s="1113" t="s">
        <x:v>12134</x:v>
      </x:c>
      <x:c r="G522" s="1108" t="s">
        <x:v>4141</x:v>
      </x:c>
      <x:c r="H522" s="1108" t="s">
        <x:v>12310</x:v>
      </x:c>
      <x:c r="I522" s="120" t="s">
        <x:v>6553</x:v>
      </x:c>
      <x:c r="J522" s="1109">
        <x:v>100</x:v>
      </x:c>
      <x:c r="K522" s="1110" t="s">
        <x:v>10301</x:v>
      </x:c>
    </x:row>
    <x:row r="523" spans="1:11">
      <x:c r="A523" s="1162">
        <x:v>0.79722222222222228</x:v>
      </x:c>
      <x:c r="B523" s="1163">
        <x:v>612303</x:v>
      </x:c>
      <x:c r="C523" s="1164" t="s">
        <x:v>8571</x:v>
      </x:c>
      <x:c r="D523" s="1164" t="s">
        <x:v>10334</x:v>
      </x:c>
      <x:c r="E523" s="1164" t="s">
        <x:v>3882</x:v>
      </x:c>
      <x:c r="F523" s="1164" t="s">
        <x:v>4250</x:v>
      </x:c>
      <x:c r="G523" s="1150" t="s">
        <x:v>4049</x:v>
      </x:c>
      <x:c r="H523" s="1150" t="s">
        <x:v>7981</x:v>
      </x:c>
      <x:c r="I523" s="120" t="s">
        <x:v>6540</x:v>
      </x:c>
      <x:c r="J523" s="1151">
        <x:v>140</x:v>
      </x:c>
      <x:c r="K523" s="1152" t="s">
        <x:v>10301</x:v>
      </x:c>
    </x:row>
    <x:row r="524" spans="1:11">
      <x:c r="A524" s="1165" t="s">
        <x:v>5259</x:v>
      </x:c>
      <x:c r="B524" s="1166" t="s">
        <x:v>3858</x:v>
      </x:c>
      <x:c r="C524" s="1166" t="s">
        <x:v>8571</x:v>
      </x:c>
      <x:c r="D524" s="1166" t="s">
        <x:v>10334</x:v>
      </x:c>
      <x:c r="E524" s="1166" t="s">
        <x:v>3882</x:v>
      </x:c>
      <x:c r="F524" s="1166" t="s">
        <x:v>12103</x:v>
      </x:c>
      <x:c r="G524" s="1127" t="s">
        <x:v>6510</x:v>
      </x:c>
      <x:c r="H524" s="1127" t="s">
        <x:v>11349</x:v>
      </x:c>
      <x:c r="I524" s="120" t="s">
        <x:v>3935</x:v>
      </x:c>
      <x:c r="J524" s="1128">
        <x:v>450</x:v>
      </x:c>
      <x:c r="K524" s="1129" t="s">
        <x:v>140</x:v>
      </x:c>
    </x:row>
    <x:row r="525" spans="1:11">
      <x:c r="A525" s="1136">
        <x:v>0.78333333333333333</x:v>
      </x:c>
      <x:c r="B525" s="1138" t="s">
        <x:v>9838</x:v>
      </x:c>
      <x:c r="C525" s="1138" t="s">
        <x:v>8571</x:v>
      </x:c>
      <x:c r="D525" s="1138" t="s">
        <x:v>10334</x:v>
      </x:c>
      <x:c r="E525" s="1138" t="s">
        <x:v>7974</x:v>
      </x:c>
      <x:c r="F525" s="1138" t="s">
        <x:v>8582</x:v>
      </x:c>
      <x:c r="G525" s="1139" t="s">
        <x:v>10358</x:v>
      </x:c>
      <x:c r="H525" s="1139" t="s">
        <x:v>10358</x:v>
      </x:c>
      <x:c r="I525" s="120" t="s">
        <x:v>3935</x:v>
      </x:c>
      <x:c r="J525" s="1134">
        <x:v>324</x:v>
      </x:c>
      <x:c r="K525" s="1135" t="s">
        <x:v>140</x:v>
      </x:c>
    </x:row>
    <x:row r="526" spans="1:11">
      <x:c r="A526" s="1153">
        <x:v>0.79652777777777772</x:v>
      </x:c>
      <x:c r="B526" s="1154" t="s">
        <x:v>9370</x:v>
      </x:c>
      <x:c r="C526" s="1154" t="s">
        <x:v>7299</x:v>
      </x:c>
      <x:c r="D526" s="1154" t="s">
        <x:v>10279</x:v>
      </x:c>
      <x:c r="E526" s="1154" t="s">
        <x:v>6669</x:v>
      </x:c>
      <x:c r="F526" s="1154" t="s">
        <x:v>7435</x:v>
      </x:c>
      <x:c r="G526" s="1155" t="s">
        <x:v>3336</x:v>
      </x:c>
      <x:c r="H526" s="1155" t="s">
        <x:v>2258</x:v>
      </x:c>
      <x:c r="I526" s="120" t="s">
        <x:v>3935</x:v>
      </x:c>
      <x:c r="J526" s="1156">
        <x:v>711</x:v>
      </x:c>
      <x:c r="K526" s="1157" t="s">
        <x:v>140</x:v>
      </x:c>
    </x:row>
    <x:row r="527" spans="1:11">
      <x:c r="A527" s="1158" t="s">
        <x:v>6931</x:v>
      </x:c>
      <x:c r="B527" s="1160" t="s">
        <x:v>9956</x:v>
      </x:c>
      <x:c r="C527" s="1160" t="s">
        <x:v>8571</x:v>
      </x:c>
      <x:c r="D527" s="1160" t="s">
        <x:v>10306</x:v>
      </x:c>
      <x:c r="E527" s="1160" t="s">
        <x:v>7974</x:v>
      </x:c>
      <x:c r="F527" s="1160" t="s">
        <x:v>12374</x:v>
      </x:c>
      <x:c r="G527" s="1177" t="s">
        <x:v>10358</x:v>
      </x:c>
      <x:c r="H527" s="1177" t="s">
        <x:v>10358</x:v>
      </x:c>
      <x:c r="I527" s="120" t="s">
        <x:v>3935</x:v>
      </x:c>
      <x:c r="J527" s="1103">
        <x:v>234</x:v>
      </x:c>
      <x:c r="K527" s="1104" t="s">
        <x:v>140</x:v>
      </x:c>
    </x:row>
    <x:row r="528" spans="1:11">
      <x:c r="A528" s="1111">
        <x:v>0.52500000000000002</x:v>
      </x:c>
      <x:c r="B528" s="1113" t="s">
        <x:v>4110</x:v>
      </x:c>
      <x:c r="C528" s="1113" t="s">
        <x:v>7299</x:v>
      </x:c>
      <x:c r="D528" s="1113" t="s">
        <x:v>10334</x:v>
      </x:c>
      <x:c r="E528" s="1113" t="s">
        <x:v>3882</x:v>
      </x:c>
      <x:c r="F528" s="1113" t="s">
        <x:v>7003</x:v>
      </x:c>
      <x:c r="G528" s="1108" t="s">
        <x:v>3933</x:v>
      </x:c>
      <x:c r="H528" s="1108" t="s">
        <x:v>5915</x:v>
      </x:c>
      <x:c r="I528" s="120" t="s">
        <x:v>3935</x:v>
      </x:c>
      <x:c r="J528" s="1109">
        <x:v>324</x:v>
      </x:c>
      <x:c r="K528" s="1110" t="s">
        <x:v>140</x:v>
      </x:c>
    </x:row>
    <x:row r="529" spans="1:11">
      <x:c r="A529" s="1115" t="s">
        <x:v>7548</x:v>
      </x:c>
      <x:c r="B529" s="1107" t="s">
        <x:v>4014</x:v>
      </x:c>
      <x:c r="C529" s="1107" t="s">
        <x:v>7299</x:v>
      </x:c>
      <x:c r="D529" s="1107" t="s">
        <x:v>10334</x:v>
      </x:c>
      <x:c r="E529" s="1107" t="s">
        <x:v>3882</x:v>
      </x:c>
      <x:c r="F529" s="1107" t="s">
        <x:v>12374</x:v>
      </x:c>
      <x:c r="G529" s="1114" t="s">
        <x:v>10358</x:v>
      </x:c>
      <x:c r="H529" s="1114" t="s">
        <x:v>10358</x:v>
      </x:c>
      <x:c r="I529" s="120" t="s">
        <x:v>3935</x:v>
      </x:c>
      <x:c r="J529" s="1109">
        <x:v>279</x:v>
      </x:c>
      <x:c r="K529" s="1110" t="s">
        <x:v>140</x:v>
      </x:c>
    </x:row>
    <x:row r="530" spans="1:11">
      <x:c r="A530" s="1111">
        <x:v>0.7055555555555556</x:v>
      </x:c>
      <x:c r="B530" s="1113" t="s">
        <x:v>4091</x:v>
      </x:c>
      <x:c r="C530" s="1113" t="s">
        <x:v>7299</x:v>
      </x:c>
      <x:c r="D530" s="1113" t="s">
        <x:v>10334</x:v>
      </x:c>
      <x:c r="E530" s="1113" t="s">
        <x:v>6423</x:v>
      </x:c>
      <x:c r="F530" s="1113" t="s">
        <x:v>1543</x:v>
      </x:c>
      <x:c r="G530" s="1108" t="s">
        <x:v>10330</x:v>
      </x:c>
      <x:c r="H530" s="1108" t="s">
        <x:v>7811</x:v>
      </x:c>
      <x:c r="I530" s="120" t="s">
        <x:v>3935</x:v>
      </x:c>
      <x:c r="J530" s="1109">
        <x:v>216</x:v>
      </x:c>
      <x:c r="K530" s="1110" t="s">
        <x:v>140</x:v>
      </x:c>
    </x:row>
    <x:row r="531" spans="1:11" s="120" customFormat="1">
      <x:c r="A531" s="1111">
        <x:v>0.79374999999999996</x:v>
      </x:c>
      <x:c r="B531" s="1113" t="s">
        <x:v>3879</x:v>
      </x:c>
      <x:c r="C531" s="1113" t="s">
        <x:v>8571</x:v>
      </x:c>
      <x:c r="D531" s="1113" t="s">
        <x:v>10306</x:v>
      </x:c>
      <x:c r="E531" s="1113" t="s">
        <x:v>6669</x:v>
      </x:c>
      <x:c r="F531" s="1113" t="s">
        <x:v>8612</x:v>
      </x:c>
      <x:c r="G531" s="1114" t="s">
        <x:v>10358</x:v>
      </x:c>
      <x:c r="H531" s="1114" t="s">
        <x:v>10358</x:v>
      </x:c>
      <x:c r="I531" s="120" t="s">
        <x:v>6553</x:v>
      </x:c>
      <x:c r="J531" s="1109">
        <x:v>306</x:v>
      </x:c>
      <x:c r="K531" s="1110" t="s">
        <x:v>140</x:v>
      </x:c>
    </x:row>
    <x:row r="532" spans="1:11">
      <x:c r="A532" s="1162">
        <x:v>0.79722222222222228</x:v>
      </x:c>
      <x:c r="B532" s="1164" t="s">
        <x:v>9603</x:v>
      </x:c>
      <x:c r="C532" s="1164" t="s">
        <x:v>8571</x:v>
      </x:c>
      <x:c r="D532" s="1164" t="s">
        <x:v>10334</x:v>
      </x:c>
      <x:c r="E532" s="1164" t="s">
        <x:v>6669</x:v>
      </x:c>
      <x:c r="F532" s="1164" t="s">
        <x:v>12115</x:v>
      </x:c>
      <x:c r="G532" s="1150" t="s">
        <x:v>3841</x:v>
      </x:c>
      <x:c r="H532" s="1150" t="s">
        <x:v>7885</x:v>
      </x:c>
      <x:c r="I532" s="120" t="s">
        <x:v>6553</x:v>
      </x:c>
      <x:c r="J532" s="1151">
        <x:v>279</x:v>
      </x:c>
      <x:c r="K532" s="1152" t="s">
        <x:v>140</x:v>
      </x:c>
    </x:row>
    <x:row r="533" spans="1:11">
      <x:c r="A533" s="1124" t="s">
        <x:v>7179</x:v>
      </x:c>
      <x:c r="B533" s="1125">
        <x:v>612313</x:v>
      </x:c>
      <x:c r="C533" s="1126" t="s">
        <x:v>8571</x:v>
      </x:c>
      <x:c r="D533" s="1126" t="s">
        <x:v>10306</x:v>
      </x:c>
      <x:c r="E533" s="1126" t="s">
        <x:v>139</x:v>
      </x:c>
      <x:c r="F533" s="1126" t="s">
        <x:v>847</x:v>
      </x:c>
      <x:c r="G533" s="1127" t="s">
        <x:v>6524</x:v>
      </x:c>
      <x:c r="H533" s="1127" t="s">
        <x:v>2530</x:v>
      </x:c>
      <x:c r="I533" s="120" t="s">
        <x:v>6540</x:v>
      </x:c>
      <x:c r="J533" s="1128">
        <x:v>130</x:v>
      </x:c>
      <x:c r="K533" s="1129" t="s">
        <x:v>10301</x:v>
      </x:c>
    </x:row>
    <x:row r="534" spans="1:11">
      <x:c r="A534" s="1130">
        <x:v>0.51944444444444449</x:v>
      </x:c>
      <x:c r="B534" s="1131">
        <x:v>612314</x:v>
      </x:c>
      <x:c r="C534" s="1132" t="s">
        <x:v>8571</x:v>
      </x:c>
      <x:c r="D534" s="1132" t="s">
        <x:v>10334</x:v>
      </x:c>
      <x:c r="E534" s="1132" t="s">
        <x:v>6423</x:v>
      </x:c>
      <x:c r="F534" s="1132" t="s">
        <x:v>905</x:v>
      </x:c>
      <x:c r="G534" s="1133" t="s">
        <x:v>4071</x:v>
      </x:c>
      <x:c r="H534" s="1133" t="s">
        <x:v>5823</x:v>
      </x:c>
      <x:c r="I534" s="120" t="s">
        <x:v>6540</x:v>
      </x:c>
      <x:c r="J534" s="1134">
        <x:v>180</x:v>
      </x:c>
      <x:c r="K534" s="1135" t="s">
        <x:v>10301</x:v>
      </x:c>
    </x:row>
    <x:row r="535" spans="1:12">
      <x:c r="A535" s="1136">
        <x:v>0.52777777777777779</x:v>
      </x:c>
      <x:c r="B535" s="1137">
        <x:v>612315</x:v>
      </x:c>
      <x:c r="C535" s="1138" t="s">
        <x:v>7299</x:v>
      </x:c>
      <x:c r="D535" s="1138" t="s">
        <x:v>10333</x:v>
      </x:c>
      <x:c r="E535" s="1138" t="s">
        <x:v>139</x:v>
      </x:c>
      <x:c r="F535" s="1138" t="s">
        <x:v>483</x:v>
      </x:c>
      <x:c r="G535" s="1133" t="s">
        <x:v>2588</x:v>
      </x:c>
      <x:c r="H535" s="1133" t="s">
        <x:v>5534</x:v>
      </x:c>
      <x:c r="I535" s="120" t="s">
        <x:v>6540</x:v>
      </x:c>
      <x:c r="J535" s="1134">
        <x:v>130</x:v>
      </x:c>
      <x:c r="K535" s="1135" t="s">
        <x:v>10301</x:v>
      </x:c>
      <x:c r="L535" s="1076" t="s">
        <x:v>7065</x:v>
      </x:c>
    </x:row>
    <x:row r="536" spans="1:11">
      <x:c r="A536" s="1130">
        <x:v>0.56666666666666665</x:v>
      </x:c>
      <x:c r="B536" s="1131">
        <x:v>612316</x:v>
      </x:c>
      <x:c r="C536" s="1132" t="s">
        <x:v>7299</x:v>
      </x:c>
      <x:c r="D536" s="1132" t="s">
        <x:v>10333</x:v>
      </x:c>
      <x:c r="E536" s="1132" t="s">
        <x:v>3882</x:v>
      </x:c>
      <x:c r="F536" s="1132" t="s">
        <x:v>717</x:v>
      </x:c>
      <x:c r="G536" s="1133" t="s">
        <x:v>3420</x:v>
      </x:c>
      <x:c r="H536" s="1133" t="s">
        <x:v>12594</x:v>
      </x:c>
      <x:c r="I536" s="120" t="s">
        <x:v>6540</x:v>
      </x:c>
      <x:c r="J536" s="1134">
        <x:v>240</x:v>
      </x:c>
      <x:c r="K536" s="1135" t="s">
        <x:v>140</x:v>
      </x:c>
    </x:row>
    <x:row r="537" spans="1:11">
      <x:c r="A537" s="1136">
        <x:v>0.6020833333333333</x:v>
      </x:c>
      <x:c r="B537" s="1137">
        <x:v>612317</x:v>
      </x:c>
      <x:c r="C537" s="1138" t="s">
        <x:v>8571</x:v>
      </x:c>
      <x:c r="D537" s="1138" t="s">
        <x:v>10334</x:v>
      </x:c>
      <x:c r="E537" s="1138" t="s">
        <x:v>139</x:v>
      </x:c>
      <x:c r="F537" s="1138" t="s">
        <x:v>5417</x:v>
      </x:c>
      <x:c r="G537" s="1133" t="s">
        <x:v>5856</x:v>
      </x:c>
      <x:c r="H537" s="1133" t="s">
        <x:v>7543</x:v>
      </x:c>
      <x:c r="I537" s="120" t="s">
        <x:v>6540</x:v>
      </x:c>
      <x:c r="J537" s="1134">
        <x:v>160</x:v>
      </x:c>
      <x:c r="K537" s="1135" t="s">
        <x:v>10301</x:v>
      </x:c>
    </x:row>
    <x:row r="538" spans="1:11">
      <x:c r="A538" s="1130">
        <x:v>0.60416666666666663</x:v>
      </x:c>
      <x:c r="B538" s="1131">
        <x:v>612318</x:v>
      </x:c>
      <x:c r="C538" s="1132" t="s">
        <x:v>7299</x:v>
      </x:c>
      <x:c r="D538" s="1132" t="s">
        <x:v>10333</x:v>
      </x:c>
      <x:c r="E538" s="1132" t="s">
        <x:v>139</x:v>
      </x:c>
      <x:c r="F538" s="1132" t="s">
        <x:v>1020</x:v>
      </x:c>
      <x:c r="G538" s="1133" t="s">
        <x:v>3965</x:v>
      </x:c>
      <x:c r="H538" s="1133" t="s">
        <x:v>2527</x:v>
      </x:c>
      <x:c r="I538" s="120" t="s">
        <x:v>6540</x:v>
      </x:c>
      <x:c r="J538" s="1134">
        <x:v>100</x:v>
      </x:c>
      <x:c r="K538" s="1135" t="s">
        <x:v>140</x:v>
      </x:c>
    </x:row>
    <x:row r="539" spans="1:11">
      <x:c r="A539" s="1136">
        <x:v>0.71666666666666667</x:v>
      </x:c>
      <x:c r="B539" s="1138" t="s">
        <x:v>10965</x:v>
      </x:c>
      <x:c r="C539" s="1138" t="s">
        <x:v>8571</x:v>
      </x:c>
      <x:c r="D539" s="1138" t="s">
        <x:v>10279</x:v>
      </x:c>
      <x:c r="E539" s="1138" t="s">
        <x:v>6669</x:v>
      </x:c>
      <x:c r="F539" s="1138" t="s">
        <x:v>728</x:v>
      </x:c>
      <x:c r="G539" s="1133" t="s">
        <x:v>9863</x:v>
      </x:c>
      <x:c r="H539" s="1133" t="s">
        <x:v>5460</x:v>
      </x:c>
      <x:c r="I539" s="120" t="s">
        <x:v>6553</x:v>
      </x:c>
      <x:c r="J539" s="1134">
        <x:v>405</x:v>
      </x:c>
      <x:c r="K539" s="1135" t="s">
        <x:v>140</x:v>
      </x:c>
    </x:row>
    <x:row r="540" spans="1:11">
      <x:c r="A540" s="1130">
        <x:v>0.78680555555555554</x:v>
      </x:c>
      <x:c r="B540" s="1131">
        <x:v>612320</x:v>
      </x:c>
      <x:c r="C540" s="1132" t="s">
        <x:v>8571</x:v>
      </x:c>
      <x:c r="D540" s="1132" t="s">
        <x:v>10333</x:v>
      </x:c>
      <x:c r="E540" s="1132" t="s">
        <x:v>139</x:v>
      </x:c>
      <x:c r="F540" s="1132" t="s">
        <x:v>870</x:v>
      </x:c>
      <x:c r="G540" s="1139" t="s">
        <x:v>10358</x:v>
      </x:c>
      <x:c r="H540" s="1139" t="s">
        <x:v>10358</x:v>
      </x:c>
      <x:c r="I540" s="120" t="s">
        <x:v>6540</x:v>
      </x:c>
      <x:c r="J540" s="1134">
        <x:v>470</x:v>
      </x:c>
      <x:c r="K540" s="1135" t="s">
        <x:v>10301</x:v>
      </x:c>
    </x:row>
    <x:row r="541" spans="1:11">
      <x:c r="A541" s="1136">
        <x:v>0.85833333333333328</x:v>
      </x:c>
      <x:c r="B541" s="1137">
        <x:v>612321</x:v>
      </x:c>
      <x:c r="C541" s="1138" t="s">
        <x:v>8571</x:v>
      </x:c>
      <x:c r="D541" s="1138" t="s">
        <x:v>10333</x:v>
      </x:c>
      <x:c r="E541" s="1138" t="s">
        <x:v>139</x:v>
      </x:c>
      <x:c r="F541" s="1138" t="s">
        <x:v>4627</x:v>
      </x:c>
      <x:c r="G541" s="1133" t="s">
        <x:v>9510</x:v>
      </x:c>
      <x:c r="H541" s="1133" t="s">
        <x:v>2611</x:v>
      </x:c>
      <x:c r="I541" s="120" t="s">
        <x:v>6540</x:v>
      </x:c>
      <x:c r="J541" s="1134">
        <x:v>110</x:v>
      </x:c>
      <x:c r="K541" s="1135" t="s">
        <x:v>10301</x:v>
      </x:c>
    </x:row>
    <x:row r="542" spans="1:12">
      <x:c r="A542" s="1153">
        <x:v>0.89513888888888893</x:v>
      </x:c>
      <x:c r="B542" s="1178">
        <x:v>612322</x:v>
      </x:c>
      <x:c r="C542" s="1154" t="s">
        <x:v>7299</x:v>
      </x:c>
      <x:c r="D542" s="1154" t="s">
        <x:v>10333</x:v>
      </x:c>
      <x:c r="E542" s="1154" t="s">
        <x:v>3882</x:v>
      </x:c>
      <x:c r="F542" s="1154" t="s">
        <x:v>1506</x:v>
      </x:c>
      <x:c r="G542" s="1155" t="s">
        <x:v>192</x:v>
      </x:c>
      <x:c r="H542" s="1155" t="s">
        <x:v>12248</x:v>
      </x:c>
      <x:c r="I542" s="120" t="s">
        <x:v>6540</x:v>
      </x:c>
      <x:c r="J542" s="1156">
        <x:v>180</x:v>
      </x:c>
      <x:c r="K542" s="1157" t="s">
        <x:v>10301</x:v>
      </x:c>
      <x:c r="L542" s="1076" t="s">
        <x:v>10690</x:v>
      </x:c>
    </x:row>
    <x:row r="543" spans="1:11">
      <x:c r="A543" s="1158" t="s">
        <x:v>4722</x:v>
      </x:c>
      <x:c r="B543" s="1159">
        <x:v>612323</x:v>
      </x:c>
      <x:c r="C543" s="1160" t="s">
        <x:v>7299</x:v>
      </x:c>
      <x:c r="D543" s="1160" t="s">
        <x:v>10334</x:v>
      </x:c>
      <x:c r="E543" s="1160" t="s">
        <x:v>139</x:v>
      </x:c>
      <x:c r="F543" s="1160" t="s">
        <x:v>2898</x:v>
      </x:c>
      <x:c r="G543" s="1102" t="s">
        <x:v>4123</x:v>
      </x:c>
      <x:c r="H543" s="1102" t="s">
        <x:v>5450</x:v>
      </x:c>
      <x:c r="J543" s="1103">
        <x:v>340</x:v>
      </x:c>
      <x:c r="K543" s="1104" t="s">
        <x:v>10301</x:v>
      </x:c>
    </x:row>
    <x:row r="544" spans="1:11">
      <x:c r="A544" s="1111">
        <x:v>0.55902777777777779</x:v>
      </x:c>
      <x:c r="B544" s="1112">
        <x:v>612324</x:v>
      </x:c>
      <x:c r="C544" s="1113" t="s">
        <x:v>7299</x:v>
      </x:c>
      <x:c r="D544" s="1113" t="s">
        <x:v>10334</x:v>
      </x:c>
      <x:c r="E544" s="1113" t="s">
        <x:v>139</x:v>
      </x:c>
      <x:c r="F544" s="1113" t="s">
        <x:v>3675</x:v>
      </x:c>
      <x:c r="G544" s="1114" t="s">
        <x:v>10358</x:v>
      </x:c>
      <x:c r="H544" s="1114" t="s">
        <x:v>10358</x:v>
      </x:c>
      <x:c r="J544" s="1109">
        <x:v>90</x:v>
      </x:c>
      <x:c r="K544" s="1110" t="s">
        <x:v>10301</x:v>
      </x:c>
    </x:row>
    <x:row r="545" spans="1:11" s="120" customFormat="1">
      <x:c r="A545" s="1111">
        <x:v>0.73402777777777772</x:v>
      </x:c>
      <x:c r="B545" s="1112">
        <x:v>12325</x:v>
      </x:c>
      <x:c r="C545" s="1064" t="s">
        <x:v>8571</x:v>
      </x:c>
      <x:c r="D545" s="1064" t="s">
        <x:v>10306</x:v>
      </x:c>
      <x:c r="E545" s="1064" t="s">
        <x:v>7974</x:v>
      </x:c>
      <x:c r="F545" s="1065" t="s">
        <x:v>441</x:v>
      </x:c>
      <x:c r="G545" s="1108" t="s">
        <x:v>9702</x:v>
      </x:c>
      <x:c r="H545" s="1108" t="s">
        <x:v>12742</x:v>
      </x:c>
      <x:c r="I545" s="120" t="s">
        <x:v>3935</x:v>
      </x:c>
      <x:c r="J545" s="1109">
        <x:v>288</x:v>
      </x:c>
      <x:c r="K545" s="1110" t="s">
        <x:v>140</x:v>
      </x:c>
    </x:row>
    <x:row r="546" spans="1:11" s="120" customFormat="1">
      <x:c r="A546" s="1111">
        <x:v>0.73888888888888893</x:v>
      </x:c>
      <x:c r="B546" s="1112">
        <x:v>12326</x:v>
      </x:c>
      <x:c r="C546" s="1060" t="s">
        <x:v>8571</x:v>
      </x:c>
      <x:c r="D546" s="1060" t="s">
        <x:v>10334</x:v>
      </x:c>
      <x:c r="E546" s="1060" t="s">
        <x:v>139</x:v>
      </x:c>
      <x:c r="F546" s="1061" t="s">
        <x:v>278</x:v>
      </x:c>
      <x:c r="G546" s="1108" t="s">
        <x:v>10805</x:v>
      </x:c>
      <x:c r="H546" s="1108" t="s">
        <x:v>2564</x:v>
      </x:c>
      <x:c r="I546" s="120" t="s">
        <x:v>3935</x:v>
      </x:c>
      <x:c r="J546" s="1109">
        <x:v>220</x:v>
      </x:c>
      <x:c r="K546" s="1110" t="s">
        <x:v>10301</x:v>
      </x:c>
    </x:row>
    <x:row r="547" spans="1:12" s="120" customFormat="1">
      <x:c r="A547" s="1111">
        <x:v>0.79791666666666672</x:v>
      </x:c>
      <x:c r="B547" s="1112">
        <x:v>12327</x:v>
      </x:c>
      <x:c r="C547" s="1064" t="s">
        <x:v>7299</x:v>
      </x:c>
      <x:c r="D547" s="1064" t="s">
        <x:v>10306</x:v>
      </x:c>
      <x:c r="E547" s="1064" t="s">
        <x:v>3882</x:v>
      </x:c>
      <x:c r="F547" s="1065" t="s">
        <x:v>12374</x:v>
      </x:c>
      <x:c r="G547" s="1108" t="s">
        <x:v>446</x:v>
      </x:c>
      <x:c r="H547" s="1108" t="s">
        <x:v>2380</x:v>
      </x:c>
      <x:c r="I547" s="120" t="s">
        <x:v>3935</x:v>
      </x:c>
      <x:c r="J547" s="1109">
        <x:v>180</x:v>
      </x:c>
      <x:c r="K547" s="1110" t="s">
        <x:v>10301</x:v>
      </x:c>
      <x:c r="L547" s="1076" t="s">
        <x:v>10646</x:v>
      </x:c>
    </x:row>
    <x:row r="548" spans="1:11" s="120" customFormat="1">
      <x:c r="A548" s="1147">
        <x:v>0.87569444444444444</x:v>
      </x:c>
      <x:c r="B548" s="1148">
        <x:v>12328</x:v>
      </x:c>
      <x:c r="C548" s="1060" t="s">
        <x:v>7299</x:v>
      </x:c>
      <x:c r="D548" s="1060" t="s">
        <x:v>10334</x:v>
      </x:c>
      <x:c r="E548" s="1060" t="s">
        <x:v>139</x:v>
      </x:c>
      <x:c r="F548" s="1061" t="s">
        <x:v>540</x:v>
      </x:c>
      <x:c r="G548" s="1174" t="s">
        <x:v>10358</x:v>
      </x:c>
      <x:c r="H548" s="1174" t="s">
        <x:v>10358</x:v>
      </x:c>
      <x:c r="I548" s="120" t="s">
        <x:v>3935</x:v>
      </x:c>
      <x:c r="J548" s="1151">
        <x:v>180</x:v>
      </x:c>
      <x:c r="K548" s="1152" t="s">
        <x:v>140</x:v>
      </x:c>
    </x:row>
    <x:row r="549" spans="1:11" ht="16.75">
      <x:c r="A549" s="1077" t="s">
        <x:v>7275</x:v>
      </x:c>
      <x:c r="B549" s="1078">
        <x:v>612329</x:v>
      </x:c>
      <x:c r="C549" s="1079" t="s">
        <x:v>8571</x:v>
      </x:c>
      <x:c r="D549" s="1079" t="s">
        <x:v>10333</x:v>
      </x:c>
      <x:c r="E549" s="1079" t="s">
        <x:v>3882</x:v>
      </x:c>
      <x:c r="F549" s="1079" t="s">
        <x:v>4313</x:v>
      </x:c>
      <x:c r="G549" s="915" t="s">
        <x:v>9450</x:v>
      </x:c>
      <x:c r="H549" s="915" t="s">
        <x:v>11546</x:v>
      </x:c>
      <x:c r="I549" s="120" t="s">
        <x:v>6540</x:v>
      </x:c>
      <x:c r="J549" s="916">
        <x:v>510</x:v>
      </x:c>
      <x:c r="K549" s="649" t="s">
        <x:v>10301</x:v>
      </x:c>
    </x:row>
    <x:row r="550" spans="1:11">
      <x:c r="A550" s="917">
        <x:v>0.59097222222222223</x:v>
      </x:c>
      <x:c r="B550" s="1080">
        <x:v>612330</x:v>
      </x:c>
      <x:c r="C550" s="1081" t="s">
        <x:v>7299</x:v>
      </x:c>
      <x:c r="D550" s="1081" t="s">
        <x:v>10333</x:v>
      </x:c>
      <x:c r="E550" s="1081" t="s">
        <x:v>3882</x:v>
      </x:c>
      <x:c r="F550" s="1081" t="s">
        <x:v>850</x:v>
      </x:c>
      <x:c r="G550" s="919" t="s">
        <x:v>4201</x:v>
      </x:c>
      <x:c r="H550" s="919" t="s">
        <x:v>7798</x:v>
      </x:c>
      <x:c r="I550" s="120" t="s">
        <x:v>6540</x:v>
      </x:c>
      <x:c r="J550" s="920">
        <x:v>190</x:v>
      </x:c>
      <x:c r="K550" s="652" t="s">
        <x:v>10301</x:v>
      </x:c>
    </x:row>
    <x:row r="551" spans="1:11" s="120" customFormat="1">
      <x:c r="A551" s="917">
        <x:v>0.71388888888888891</x:v>
      </x:c>
      <x:c r="B551" s="1081" t="s">
        <x:v>6542</x:v>
      </x:c>
      <x:c r="C551" s="1081" t="s">
        <x:v>8571</x:v>
      </x:c>
      <x:c r="D551" s="1081" t="s">
        <x:v>10306</x:v>
      </x:c>
      <x:c r="E551" s="1081" t="s">
        <x:v>3882</x:v>
      </x:c>
      <x:c r="F551" s="1081" t="s">
        <x:v>12374</x:v>
      </x:c>
      <x:c r="G551" s="919" t="s">
        <x:v>9677</x:v>
      </x:c>
      <x:c r="H551" s="919" t="s">
        <x:v>5538</x:v>
      </x:c>
      <x:c r="I551" s="120" t="s">
        <x:v>3935</x:v>
      </x:c>
      <x:c r="J551" s="920">
        <x:v>185</x:v>
      </x:c>
      <x:c r="K551" s="652" t="s">
        <x:v>10301</x:v>
      </x:c>
    </x:row>
    <x:row r="552" spans="1:11">
      <x:c r="A552" s="921">
        <x:v>0.77916666666666667</x:v>
      </x:c>
      <x:c r="B552" s="1082">
        <x:v>612332</x:v>
      </x:c>
      <x:c r="C552" s="1083" t="s">
        <x:v>8571</x:v>
      </x:c>
      <x:c r="D552" s="1083" t="s">
        <x:v>10306</x:v>
      </x:c>
      <x:c r="E552" s="1083" t="s">
        <x:v>3882</x:v>
      </x:c>
      <x:c r="F552" s="1083" t="s">
        <x:v>2920</x:v>
      </x:c>
      <x:c r="G552" s="919" t="s">
        <x:v>9440</x:v>
      </x:c>
      <x:c r="H552" s="919" t="s">
        <x:v>12424</x:v>
      </x:c>
      <x:c r="I552" s="120" t="s">
        <x:v>6540</x:v>
      </x:c>
      <x:c r="J552" s="920">
        <x:v>225</x:v>
      </x:c>
      <x:c r="K552" s="652" t="s">
        <x:v>140</x:v>
      </x:c>
    </x:row>
    <x:row r="553" spans="1:11">
      <x:c r="A553" s="917">
        <x:v>0.78472222222222221</x:v>
      </x:c>
      <x:c r="B553" s="1081" t="s">
        <x:v>4013</x:v>
      </x:c>
      <x:c r="C553" s="1081" t="s">
        <x:v>8571</x:v>
      </x:c>
      <x:c r="D553" s="1081" t="s">
        <x:v>10333</x:v>
      </x:c>
      <x:c r="E553" s="1081" t="s">
        <x:v>3882</x:v>
      </x:c>
      <x:c r="F553" s="1081" t="s">
        <x:v>10677</x:v>
      </x:c>
      <x:c r="G553" s="919" t="s">
        <x:v>4201</x:v>
      </x:c>
      <x:c r="H553" s="919" t="s">
        <x:v>2444</x:v>
      </x:c>
      <x:c r="I553" s="120" t="s">
        <x:v>6553</x:v>
      </x:c>
      <x:c r="J553" s="920">
        <x:v>150</x:v>
      </x:c>
      <x:c r="K553" s="652" t="s">
        <x:v>140</x:v>
      </x:c>
    </x:row>
    <x:row r="554" spans="1:11">
      <x:c r="A554" s="921">
        <x:v>0.80833333333333335</x:v>
      </x:c>
      <x:c r="B554" s="1083">
        <x:v>12334</x:v>
      </x:c>
      <x:c r="C554" s="1083" t="s">
        <x:v>8571</x:v>
      </x:c>
      <x:c r="D554" s="1083" t="s">
        <x:v>10333</x:v>
      </x:c>
      <x:c r="E554" s="1083" t="s">
        <x:v>3882</x:v>
      </x:c>
      <x:c r="F554" s="1083" t="s">
        <x:v>12374</x:v>
      </x:c>
      <x:c r="G554" s="919" t="s">
        <x:v>3846</x:v>
      </x:c>
      <x:c r="H554" s="919" t="s">
        <x:v>12195</x:v>
      </x:c>
      <x:c r="I554" s="120" t="s">
        <x:v>3935</x:v>
      </x:c>
      <x:c r="J554" s="920">
        <x:v>166</x:v>
      </x:c>
      <x:c r="K554" s="652" t="s">
        <x:v>10301</x:v>
      </x:c>
    </x:row>
    <x:row r="555" spans="1:11" ht="16.75">
      <x:c r="A555" s="1097">
        <x:v>0.89513888888888893</x:v>
      </x:c>
      <x:c r="B555" s="1098" t="s">
        <x:v>9754</x:v>
      </x:c>
      <x:c r="C555" s="1098" t="s">
        <x:v>7299</x:v>
      </x:c>
      <x:c r="D555" s="1098" t="s">
        <x:v>10333</x:v>
      </x:c>
      <x:c r="E555" s="1098" t="s">
        <x:v>6669</x:v>
      </x:c>
      <x:c r="F555" s="1098" t="s">
        <x:v>2902</x:v>
      </x:c>
      <x:c r="G555" s="1174" t="s">
        <x:v>10358</x:v>
      </x:c>
      <x:c r="H555" s="1174" t="s">
        <x:v>10358</x:v>
      </x:c>
      <x:c r="I555" s="120" t="s">
        <x:v>6553</x:v>
      </x:c>
      <x:c r="J555" s="930">
        <x:v>150</x:v>
      </x:c>
      <x:c r="K555" s="654" t="s">
        <x:v>10301</x:v>
      </x:c>
    </x:row>
    <x:row r="556" spans="1:11" ht="16.75">
      <x:c r="A556" s="1179" t="s">
        <x:v>5290</x:v>
      </x:c>
      <x:c r="B556" s="1180">
        <x:v>612336</x:v>
      </x:c>
      <x:c r="C556" s="1181" t="s">
        <x:v>8571</x:v>
      </x:c>
      <x:c r="D556" s="1181" t="s">
        <x:v>10334</x:v>
      </x:c>
      <x:c r="E556" s="1181" t="s">
        <x:v>3882</x:v>
      </x:c>
      <x:c r="F556" s="1181" t="s">
        <x:v>72</x:v>
      </x:c>
      <x:c r="G556" s="1177" t="s">
        <x:v>10358</x:v>
      </x:c>
      <x:c r="H556" s="1177" t="s">
        <x:v>10358</x:v>
      </x:c>
      <x:c r="I556" s="120" t="s">
        <x:v>6540</x:v>
      </x:c>
      <x:c r="J556" s="916">
        <x:v>180</x:v>
      </x:c>
      <x:c r="K556" s="649" t="s">
        <x:v>10301</x:v>
      </x:c>
    </x:row>
    <x:row r="557" spans="1:11">
      <x:c r="A557" s="921">
        <x:v>0.50277777777777777</x:v>
      </x:c>
      <x:c r="B557" s="1082">
        <x:v>612337</x:v>
      </x:c>
      <x:c r="C557" s="1083" t="s">
        <x:v>8571</x:v>
      </x:c>
      <x:c r="D557" s="1083" t="s">
        <x:v>10334</x:v>
      </x:c>
      <x:c r="E557" s="1083" t="s">
        <x:v>3882</x:v>
      </x:c>
      <x:c r="F557" s="1083" t="s">
        <x:v>854</x:v>
      </x:c>
      <x:c r="G557" s="1114" t="s">
        <x:v>10358</x:v>
      </x:c>
      <x:c r="H557" s="1114" t="s">
        <x:v>10358</x:v>
      </x:c>
      <x:c r="I557" s="120" t="s">
        <x:v>6540</x:v>
      </x:c>
      <x:c r="J557" s="920">
        <x:v>180</x:v>
      </x:c>
      <x:c r="K557" s="652" t="s">
        <x:v>10301</x:v>
      </x:c>
    </x:row>
    <x:row r="558" spans="1:11">
      <x:c r="A558" s="1182">
        <x:v>0.53055555555555556</x:v>
      </x:c>
      <x:c r="B558" s="1080">
        <x:v>612338</x:v>
      </x:c>
      <x:c r="C558" s="1081" t="s">
        <x:v>7299</x:v>
      </x:c>
      <x:c r="D558" s="1081" t="s">
        <x:v>10306</x:v>
      </x:c>
      <x:c r="E558" s="1081" t="s">
        <x:v>3882</x:v>
      </x:c>
      <x:c r="F558" s="1081" t="s">
        <x:v>825</x:v>
      </x:c>
      <x:c r="G558" s="919" t="s">
        <x:v>6379</x:v>
      </x:c>
      <x:c r="H558" s="919" t="s">
        <x:v>5507</x:v>
      </x:c>
      <x:c r="I558" s="120" t="s">
        <x:v>6540</x:v>
      </x:c>
      <x:c r="J558" s="920">
        <x:v>306</x:v>
      </x:c>
      <x:c r="K558" s="652" t="s">
        <x:v>140</x:v>
      </x:c>
    </x:row>
    <x:row r="559" spans="1:11" s="120" customFormat="1">
      <x:c r="A559" s="917">
        <x:v>0.5708333333333333</x:v>
      </x:c>
      <x:c r="B559" s="1080">
        <x:v>12339</x:v>
      </x:c>
      <x:c r="C559" s="1081"/>
      <x:c r="D559" s="1081"/>
      <x:c r="E559" s="1081"/>
      <x:c r="F559" s="1081"/>
      <x:c r="G559" s="919" t="s">
        <x:v>9657</x:v>
      </x:c>
      <x:c r="H559" s="919" t="s">
        <x:v>11149</x:v>
      </x:c>
      <x:c r="I559" s="120" t="s">
        <x:v>6540</x:v>
      </x:c>
      <x:c r="J559" s="920">
        <x:v>130</x:v>
      </x:c>
      <x:c r="K559" s="652" t="s">
        <x:v>10301</x:v>
      </x:c>
    </x:row>
    <x:row r="560" spans="1:11">
      <x:c r="A560" s="921">
        <x:v>0.57430555555555551</x:v>
      </x:c>
      <x:c r="B560" s="1082">
        <x:v>612340</x:v>
      </x:c>
      <x:c r="C560" s="1083" t="s">
        <x:v>7299</x:v>
      </x:c>
      <x:c r="D560" s="1083" t="s">
        <x:v>10306</x:v>
      </x:c>
      <x:c r="E560" s="1083" t="s">
        <x:v>3882</x:v>
      </x:c>
      <x:c r="F560" s="1083" t="s">
        <x:v>2915</x:v>
      </x:c>
      <x:c r="G560" s="1114" t="s">
        <x:v>10358</x:v>
      </x:c>
      <x:c r="H560" s="1114" t="s">
        <x:v>10358</x:v>
      </x:c>
      <x:c r="I560" s="120" t="s">
        <x:v>6540</x:v>
      </x:c>
      <x:c r="J560" s="920">
        <x:v>279</x:v>
      </x:c>
      <x:c r="K560" s="652" t="s">
        <x:v>140</x:v>
      </x:c>
    </x:row>
    <x:row r="561" spans="1:11" s="120" customFormat="1">
      <x:c r="A561" s="917">
        <x:v>0.65833333333333333</x:v>
      </x:c>
      <x:c r="B561" s="1081" t="s">
        <x:v>4042</x:v>
      </x:c>
      <x:c r="C561" s="1081" t="s">
        <x:v>8571</x:v>
      </x:c>
      <x:c r="D561" s="1081" t="s">
        <x:v>10306</x:v>
      </x:c>
      <x:c r="E561" s="1081" t="s">
        <x:v>3882</x:v>
      </x:c>
      <x:c r="F561" s="1081" t="s">
        <x:v>1414</x:v>
      </x:c>
      <x:c r="G561" s="919" t="s">
        <x:v>3843</x:v>
      </x:c>
      <x:c r="H561" s="919" t="s">
        <x:v>5573</x:v>
      </x:c>
      <x:c r="I561" s="120" t="s">
        <x:v>3935</x:v>
      </x:c>
      <x:c r="J561" s="920">
        <x:v>710</x:v>
      </x:c>
      <x:c r="K561" s="652" t="s">
        <x:v>10301</x:v>
      </x:c>
    </x:row>
    <x:row r="562" spans="1:11">
      <x:c r="A562" s="1182">
        <x:v>0.66805555555555551</x:v>
      </x:c>
      <x:c r="B562" s="1080">
        <x:v>612342</x:v>
      </x:c>
      <x:c r="C562" s="1081" t="s">
        <x:v>8571</x:v>
      </x:c>
      <x:c r="D562" s="1081" t="s">
        <x:v>10306</x:v>
      </x:c>
      <x:c r="E562" s="1081" t="s">
        <x:v>7974</x:v>
      </x:c>
      <x:c r="F562" s="1081" t="s">
        <x:v>1435</x:v>
      </x:c>
      <x:c r="G562" s="919" t="s">
        <x:v>9916</x:v>
      </x:c>
      <x:c r="H562" s="919" t="s">
        <x:v>5455</x:v>
      </x:c>
      <x:c r="I562" s="120" t="s">
        <x:v>6540</x:v>
      </x:c>
      <x:c r="J562" s="920">
        <x:v>390</x:v>
      </x:c>
      <x:c r="K562" s="652" t="s">
        <x:v>140</x:v>
      </x:c>
    </x:row>
    <x:row r="563" spans="1:11">
      <x:c r="A563" s="1182">
        <x:v>0.71597222222222223</x:v>
      </x:c>
      <x:c r="B563" s="1082">
        <x:v>612343</x:v>
      </x:c>
      <x:c r="C563" s="1083" t="s">
        <x:v>8571</x:v>
      </x:c>
      <x:c r="D563" s="1083" t="s">
        <x:v>10279</x:v>
      </x:c>
      <x:c r="E563" s="1083" t="s">
        <x:v>3882</x:v>
      </x:c>
      <x:c r="F563" s="1083" t="s">
        <x:v>1446</x:v>
      </x:c>
      <x:c r="G563" s="919" t="s">
        <x:v>9628</x:v>
      </x:c>
      <x:c r="H563" s="919" t="s">
        <x:v>12610</x:v>
      </x:c>
      <x:c r="I563" s="120" t="s">
        <x:v>6540</x:v>
      </x:c>
      <x:c r="J563" s="920">
        <x:v>180</x:v>
      </x:c>
      <x:c r="K563" s="652" t="s">
        <x:v>140</x:v>
      </x:c>
    </x:row>
    <x:row r="564" spans="1:11">
      <x:c r="A564" s="1182">
        <x:v>0.72361111111111109</x:v>
      </x:c>
      <x:c r="B564" s="1081" t="s">
        <x:v>4076</x:v>
      </x:c>
      <x:c r="C564" s="1081" t="s">
        <x:v>8571</x:v>
      </x:c>
      <x:c r="D564" s="1081" t="s">
        <x:v>10279</x:v>
      </x:c>
      <x:c r="E564" s="1081" t="s">
        <x:v>3882</x:v>
      </x:c>
      <x:c r="F564" s="1081" t="s">
        <x:v>12015</x:v>
      </x:c>
      <x:c r="G564" s="1114" t="s">
        <x:v>10358</x:v>
      </x:c>
      <x:c r="H564" s="1114" t="s">
        <x:v>10358</x:v>
      </x:c>
      <x:c r="I564" s="120" t="s">
        <x:v>3935</x:v>
      </x:c>
      <x:c r="J564" s="920">
        <x:v>440</x:v>
      </x:c>
      <x:c r="K564" s="652" t="s">
        <x:v>140</x:v>
      </x:c>
    </x:row>
    <x:row r="565" spans="1:11">
      <x:c r="A565" s="1182">
        <x:v>0.72499999999999998</x:v>
      </x:c>
      <x:c r="B565" s="1083" t="s">
        <x:v>9572</x:v>
      </x:c>
      <x:c r="C565" s="1083" t="s">
        <x:v>8571</x:v>
      </x:c>
      <x:c r="D565" s="1083" t="s">
        <x:v>10279</x:v>
      </x:c>
      <x:c r="E565" s="1083" t="s">
        <x:v>3882</x:v>
      </x:c>
      <x:c r="F565" s="1083" t="s">
        <x:v>1809</x:v>
      </x:c>
      <x:c r="G565" s="1114" t="s">
        <x:v>10358</x:v>
      </x:c>
      <x:c r="H565" s="1114" t="s">
        <x:v>10358</x:v>
      </x:c>
      <x:c r="I565" s="120" t="s">
        <x:v>3935</x:v>
      </x:c>
      <x:c r="J565" s="920">
        <x:v>171</x:v>
      </x:c>
      <x:c r="K565" s="652" t="s">
        <x:v>140</x:v>
      </x:c>
    </x:row>
    <x:row r="566" spans="1:11">
      <x:c r="A566" s="1182">
        <x:v>0.74861111111111112</x:v>
      </x:c>
      <x:c r="B566" s="1081" t="s">
        <x:v>11017</x:v>
      </x:c>
      <x:c r="C566" s="1081" t="s">
        <x:v>8571</x:v>
      </x:c>
      <x:c r="D566" s="1081" t="s">
        <x:v>10333</x:v>
      </x:c>
      <x:c r="E566" s="1081" t="s">
        <x:v>6669</x:v>
      </x:c>
      <x:c r="F566" s="1081" t="s">
        <x:v>4813</x:v>
      </x:c>
      <x:c r="G566" s="1114" t="s">
        <x:v>10358</x:v>
      </x:c>
      <x:c r="H566" s="1114" t="s">
        <x:v>10358</x:v>
      </x:c>
      <x:c r="I566" s="120" t="s">
        <x:v>6553</x:v>
      </x:c>
      <x:c r="J566" s="920">
        <x:v>75</x:v>
      </x:c>
      <x:c r="K566" s="652" t="s">
        <x:v>10301</x:v>
      </x:c>
    </x:row>
    <x:row r="567" spans="1:11">
      <x:c r="A567" s="1182">
        <x:v>0.87222222222222223</x:v>
      </x:c>
      <x:c r="B567" s="1082">
        <x:v>612347</x:v>
      </x:c>
      <x:c r="C567" s="1083" t="s">
        <x:v>8571</x:v>
      </x:c>
      <x:c r="D567" s="1083" t="s">
        <x:v>10306</x:v>
      </x:c>
      <x:c r="E567" s="1083" t="s">
        <x:v>3882</x:v>
      </x:c>
      <x:c r="F567" s="1083" t="s">
        <x:v>5391</x:v>
      </x:c>
      <x:c r="G567" s="919" t="s">
        <x:v>9780</x:v>
      </x:c>
      <x:c r="H567" s="919" t="s">
        <x:v>11474</x:v>
      </x:c>
      <x:c r="I567" s="120" t="s">
        <x:v>6540</x:v>
      </x:c>
      <x:c r="J567" s="920">
        <x:v>1600</x:v>
      </x:c>
      <x:c r="K567" s="652" t="s">
        <x:v>140</x:v>
      </x:c>
    </x:row>
    <x:row r="568" spans="1:11">
      <x:c r="A568" s="1182">
        <x:v>0.875</x:v>
      </x:c>
      <x:c r="B568" s="1080">
        <x:v>612348</x:v>
      </x:c>
      <x:c r="C568" s="1081" t="s">
        <x:v>7299</x:v>
      </x:c>
      <x:c r="D568" s="1081" t="s">
        <x:v>10306</x:v>
      </x:c>
      <x:c r="E568" s="1081" t="s">
        <x:v>3882</x:v>
      </x:c>
      <x:c r="F568" s="1081" t="s">
        <x:v>8295</x:v>
      </x:c>
      <x:c r="G568" s="919" t="s">
        <x:v>9780</x:v>
      </x:c>
      <x:c r="H568" s="919" t="s">
        <x:v>11474</x:v>
      </x:c>
      <x:c r="I568" s="120" t="s">
        <x:v>6553</x:v>
      </x:c>
      <x:c r="J568" s="920">
        <x:v>765</x:v>
      </x:c>
      <x:c r="K568" s="652" t="s">
        <x:v>140</x:v>
      </x:c>
    </x:row>
    <x:row r="569" spans="1:11" s="120" customFormat="1" ht="16.75">
      <x:c r="A569" s="1183">
        <x:v>0.87569444444444444</x:v>
      </x:c>
      <x:c r="B569" s="1184">
        <x:v>12349</x:v>
      </x:c>
      <x:c r="C569" s="1098" t="s">
        <x:v>8571</x:v>
      </x:c>
      <x:c r="D569" s="1098" t="s">
        <x:v>10306</x:v>
      </x:c>
      <x:c r="E569" s="1098" t="s">
        <x:v>139</x:v>
      </x:c>
      <x:c r="F569" s="1098" t="s">
        <x:v>420</x:v>
      </x:c>
      <x:c r="G569" s="929" t="s">
        <x:v>9483</x:v>
      </x:c>
      <x:c r="H569" s="929" t="s">
        <x:v>12575</x:v>
      </x:c>
      <x:c r="I569" s="120" t="s">
        <x:v>3935</x:v>
      </x:c>
      <x:c r="J569" s="930">
        <x:v>162</x:v>
      </x:c>
      <x:c r="K569" s="654" t="s">
        <x:v>140</x:v>
      </x:c>
    </x:row>
    <x:row r="570" spans="1:11" ht="16.75">
      <x:c r="A570" s="1077" t="s">
        <x:v>6806</x:v>
      </x:c>
      <x:c r="B570" s="1078">
        <x:v>612350</x:v>
      </x:c>
      <x:c r="C570" s="1079" t="s">
        <x:v>7299</x:v>
      </x:c>
      <x:c r="D570" s="1079" t="s">
        <x:v>10306</x:v>
      </x:c>
      <x:c r="E570" s="1079" t="s">
        <x:v>139</x:v>
      </x:c>
      <x:c r="F570" s="1079" t="s">
        <x:v>924</x:v>
      </x:c>
      <x:c r="G570" s="915" t="s">
        <x:v>3841</x:v>
      </x:c>
      <x:c r="H570" s="915" t="s">
        <x:v>7482</x:v>
      </x:c>
      <x:c r="I570" s="120" t="s">
        <x:v>6540</x:v>
      </x:c>
      <x:c r="J570" s="916">
        <x:v>180</x:v>
      </x:c>
      <x:c r="K570" s="649" t="s">
        <x:v>140</x:v>
      </x:c>
    </x:row>
    <x:row r="571" spans="1:11">
      <x:c r="A571" s="1182">
        <x:v>0.56319444444444444</x:v>
      </x:c>
      <x:c r="B571" s="1080">
        <x:v>612351</x:v>
      </x:c>
      <x:c r="C571" s="1081" t="s">
        <x:v>8571</x:v>
      </x:c>
      <x:c r="D571" s="1081" t="s">
        <x:v>10334</x:v>
      </x:c>
      <x:c r="E571" s="1081" t="s">
        <x:v>7974</x:v>
      </x:c>
      <x:c r="F571" s="1081" t="s">
        <x:v>10468</x:v>
      </x:c>
      <x:c r="G571" s="1114" t="s">
        <x:v>10358</x:v>
      </x:c>
      <x:c r="H571" s="1114" t="s">
        <x:v>10358</x:v>
      </x:c>
      <x:c r="I571" s="120" t="s">
        <x:v>6540</x:v>
      </x:c>
      <x:c r="J571" s="920">
        <x:v>170</x:v>
      </x:c>
      <x:c r="K571" s="652" t="s">
        <x:v>10301</x:v>
      </x:c>
    </x:row>
    <x:row r="572" spans="1:11">
      <x:c r="A572" s="1182">
        <x:v>0.5805555555555556</x:v>
      </x:c>
      <x:c r="B572" s="1082">
        <x:v>612352</x:v>
      </x:c>
      <x:c r="C572" s="1083" t="s">
        <x:v>7299</x:v>
      </x:c>
      <x:c r="D572" s="1083" t="s">
        <x:v>10334</x:v>
      </x:c>
      <x:c r="E572" s="1083" t="s">
        <x:v>139</x:v>
      </x:c>
      <x:c r="F572" s="1083" t="s">
        <x:v>12036</x:v>
      </x:c>
      <x:c r="G572" s="919" t="s">
        <x:v>1470</x:v>
      </x:c>
      <x:c r="H572" s="919" t="s">
        <x:v>2209</x:v>
      </x:c>
      <x:c r="I572" s="120" t="s">
        <x:v>6540</x:v>
      </x:c>
      <x:c r="J572" s="920">
        <x:v>150</x:v>
      </x:c>
      <x:c r="K572" s="652" t="s">
        <x:v>10301</x:v>
      </x:c>
    </x:row>
    <x:row r="573" spans="1:11">
      <x:c r="A573" s="1182">
        <x:v>0.60138888888888886</x:v>
      </x:c>
      <x:c r="B573" s="1080">
        <x:v>612353</x:v>
      </x:c>
      <x:c r="C573" s="1081" t="s">
        <x:v>8571</x:v>
      </x:c>
      <x:c r="D573" s="1081" t="s">
        <x:v>10333</x:v>
      </x:c>
      <x:c r="E573" s="1081" t="s">
        <x:v>3882</x:v>
      </x:c>
      <x:c r="F573" s="1081" t="s">
        <x:v>11088</x:v>
      </x:c>
      <x:c r="G573" s="919" t="s">
        <x:v>9976</x:v>
      </x:c>
      <x:c r="H573" s="919" t="s">
        <x:v>7659</x:v>
      </x:c>
      <x:c r="I573" s="120" t="s">
        <x:v>6540</x:v>
      </x:c>
      <x:c r="J573" s="920">
        <x:v>306</x:v>
      </x:c>
      <x:c r="K573" s="652" t="s">
        <x:v>140</x:v>
      </x:c>
    </x:row>
    <x:row r="574" spans="1:11">
      <x:c r="A574" s="1182">
        <x:v>0.6118055555555556</x:v>
      </x:c>
      <x:c r="B574" s="1082">
        <x:v>612354</x:v>
      </x:c>
      <x:c r="C574" s="1083" t="s">
        <x:v>8571</x:v>
      </x:c>
      <x:c r="D574" s="1083" t="s">
        <x:v>10334</x:v>
      </x:c>
      <x:c r="E574" s="1083" t="s">
        <x:v>3882</x:v>
      </x:c>
      <x:c r="F574" s="1083" t="s">
        <x:v>1294</x:v>
      </x:c>
      <x:c r="G574" s="919" t="s">
        <x:v>6517</x:v>
      </x:c>
      <x:c r="H574" s="919" t="s">
        <x:v>12403</x:v>
      </x:c>
      <x:c r="I574" s="120" t="s">
        <x:v>6540</x:v>
      </x:c>
      <x:c r="J574" s="920">
        <x:v>288</x:v>
      </x:c>
      <x:c r="K574" s="652" t="s">
        <x:v>140</x:v>
      </x:c>
    </x:row>
    <x:row r="575" spans="1:11">
      <x:c r="A575" s="1182">
        <x:v>0.68402777777777779</x:v>
      </x:c>
      <x:c r="B575" s="1081" t="s">
        <x:v>6554</x:v>
      </x:c>
      <x:c r="C575" s="1081" t="s">
        <x:v>8571</x:v>
      </x:c>
      <x:c r="D575" s="1081" t="s">
        <x:v>10306</x:v>
      </x:c>
      <x:c r="E575" s="1081" t="s">
        <x:v>3882</x:v>
      </x:c>
      <x:c r="F575" s="1081" t="s">
        <x:v>1533</x:v>
      </x:c>
      <x:c r="G575" s="1114" t="s">
        <x:v>10358</x:v>
      </x:c>
      <x:c r="H575" s="1114" t="s">
        <x:v>10358</x:v>
      </x:c>
      <x:c r="I575" s="120" t="s">
        <x:v>3935</x:v>
      </x:c>
      <x:c r="J575" s="920">
        <x:v>150</x:v>
      </x:c>
      <x:c r="K575" s="652" t="s">
        <x:v>10301</x:v>
      </x:c>
    </x:row>
    <x:row r="576" spans="1:11">
      <x:c r="A576" s="1182">
        <x:v>0.70416666666666672</x:v>
      </x:c>
      <x:c r="B576" s="1082">
        <x:v>612356</x:v>
      </x:c>
      <x:c r="C576" s="1083" t="s">
        <x:v>7299</x:v>
      </x:c>
      <x:c r="D576" s="1083" t="s">
        <x:v>10306</x:v>
      </x:c>
      <x:c r="E576" s="1083" t="s">
        <x:v>139</x:v>
      </x:c>
      <x:c r="F576" s="1083" t="s">
        <x:v>4323</x:v>
      </x:c>
      <x:c r="G576" s="919" t="s">
        <x:v>10941</x:v>
      </x:c>
      <x:c r="H576" s="919" t="s">
        <x:v>8093</x:v>
      </x:c>
      <x:c r="I576" s="120" t="s">
        <x:v>6540</x:v>
      </x:c>
      <x:c r="J576" s="920">
        <x:v>480</x:v>
      </x:c>
      <x:c r="K576" s="652" t="s">
        <x:v>140</x:v>
      </x:c>
    </x:row>
    <x:row r="577" spans="1:12">
      <x:c r="A577" s="1182">
        <x:v>0.72847222222222219</x:v>
      </x:c>
      <x:c r="B577" s="1080">
        <x:v>612357</x:v>
      </x:c>
      <x:c r="C577" s="1081" t="s">
        <x:v>8571</x:v>
      </x:c>
      <x:c r="D577" s="1081" t="s">
        <x:v>10334</x:v>
      </x:c>
      <x:c r="E577" s="1081" t="s">
        <x:v>3882</x:v>
      </x:c>
      <x:c r="F577" s="1081" t="s">
        <x:v>8139</x:v>
      </x:c>
      <x:c r="G577" s="919" t="s">
        <x:v>4189</x:v>
      </x:c>
      <x:c r="H577" s="919" t="s">
        <x:v>12751</x:v>
      </x:c>
      <x:c r="I577" s="120" t="s">
        <x:v>6540</x:v>
      </x:c>
      <x:c r="J577" s="920">
        <x:v>270</x:v>
      </x:c>
      <x:c r="K577" s="652" t="s">
        <x:v>140</x:v>
      </x:c>
      <x:c r="L577" s="1076" t="s">
        <x:v>10727</x:v>
      </x:c>
    </x:row>
    <x:row r="578" spans="1:11">
      <x:c r="A578" s="1182">
        <x:v>0.75347222222222221</x:v>
      </x:c>
      <x:c r="B578" s="1080">
        <x:v>612358</x:v>
      </x:c>
      <x:c r="C578" s="1081" t="s">
        <x:v>8571</x:v>
      </x:c>
      <x:c r="D578" s="1081" t="s">
        <x:v>10334</x:v>
      </x:c>
      <x:c r="E578" s="1081" t="s">
        <x:v>3882</x:v>
      </x:c>
      <x:c r="F578" s="1081" t="s">
        <x:v>12036</x:v>
      </x:c>
      <x:c r="G578" s="919" t="s">
        <x:v>4230</x:v>
      </x:c>
      <x:c r="H578" s="919" t="s">
        <x:v>12567</x:v>
      </x:c>
      <x:c r="I578" s="120" t="s">
        <x:v>6540</x:v>
      </x:c>
      <x:c r="J578" s="920">
        <x:v>100</x:v>
      </x:c>
      <x:c r="K578" s="652" t="s">
        <x:v>10301</x:v>
      </x:c>
    </x:row>
    <x:row r="579" spans="1:11">
      <x:c r="A579" s="1182">
        <x:v>0.79791666666666672</x:v>
      </x:c>
      <x:c r="B579" s="1081" t="s">
        <x:v>3884</x:v>
      </x:c>
      <x:c r="C579" s="1081" t="s">
        <x:v>8571</x:v>
      </x:c>
      <x:c r="D579" s="1081" t="s">
        <x:v>10306</x:v>
      </x:c>
      <x:c r="E579" s="1081" t="s">
        <x:v>139</x:v>
      </x:c>
      <x:c r="F579" s="1081" t="s">
        <x:v>1032</x:v>
      </x:c>
      <x:c r="G579" s="919" t="s">
        <x:v>9867</x:v>
      </x:c>
      <x:c r="H579" s="919" t="s">
        <x:v>11244</x:v>
      </x:c>
      <x:c r="I579" s="120" t="s">
        <x:v>3935</x:v>
      </x:c>
      <x:c r="J579" s="920">
        <x:v>110</x:v>
      </x:c>
      <x:c r="K579" s="652" t="s">
        <x:v>10301</x:v>
      </x:c>
    </x:row>
    <x:row r="580" spans="1:11">
      <x:c r="A580" s="1182">
        <x:v>0.84027777777777779</x:v>
      </x:c>
      <x:c r="B580" s="1083" t="s">
        <x:v>4178</x:v>
      </x:c>
      <x:c r="C580" s="1083" t="s">
        <x:v>8571</x:v>
      </x:c>
      <x:c r="D580" s="1083" t="s">
        <x:v>10333</x:v>
      </x:c>
      <x:c r="E580" s="1083" t="s">
        <x:v>6669</x:v>
      </x:c>
      <x:c r="F580" s="1083" t="s">
        <x:v>12374</x:v>
      </x:c>
      <x:c r="G580" s="1185" t="s">
        <x:v>9942</x:v>
      </x:c>
      <x:c r="H580" s="919" t="s">
        <x:v>12348</x:v>
      </x:c>
      <x:c r="I580" s="120" t="s">
        <x:v>3935</x:v>
      </x:c>
      <x:c r="J580" s="920">
        <x:v>140</x:v>
      </x:c>
      <x:c r="K580" s="652" t="s">
        <x:v>10301</x:v>
      </x:c>
    </x:row>
    <x:row r="581" spans="1:11">
      <x:c r="A581" s="1182">
        <x:v>0.88124999999999998</x:v>
      </x:c>
      <x:c r="B581" s="1081" t="s">
        <x:v>4053</x:v>
      </x:c>
      <x:c r="C581" s="1081" t="s">
        <x:v>8571</x:v>
      </x:c>
      <x:c r="D581" s="1081" t="s">
        <x:v>10306</x:v>
      </x:c>
      <x:c r="E581" s="1081" t="s">
        <x:v>3882</x:v>
      </x:c>
      <x:c r="F581" s="1081" t="s">
        <x:v>12374</x:v>
      </x:c>
      <x:c r="G581" s="919" t="s">
        <x:v>3920</x:v>
      </x:c>
      <x:c r="H581" s="919" t="s">
        <x:v>12616</x:v>
      </x:c>
      <x:c r="I581" s="120" t="s">
        <x:v>3935</x:v>
      </x:c>
      <x:c r="J581" s="920">
        <x:v>216</x:v>
      </x:c>
      <x:c r="K581" s="652" t="s">
        <x:v>140</x:v>
      </x:c>
    </x:row>
    <x:row r="582" spans="1:11">
      <x:c r="A582" s="1182">
        <x:v>0.88263888888888886</x:v>
      </x:c>
      <x:c r="B582" s="1083" t="s">
        <x:v>9397</x:v>
      </x:c>
      <x:c r="C582" s="1083" t="s">
        <x:v>8571</x:v>
      </x:c>
      <x:c r="D582" s="1083" t="s">
        <x:v>10334</x:v>
      </x:c>
      <x:c r="E582" s="1083" t="s">
        <x:v>3882</x:v>
      </x:c>
      <x:c r="F582" s="1083" t="s">
        <x:v>12374</x:v>
      </x:c>
      <x:c r="G582" s="1114" t="s">
        <x:v>10358</x:v>
      </x:c>
      <x:c r="H582" s="1114" t="s">
        <x:v>10358</x:v>
      </x:c>
      <x:c r="I582" s="120" t="s">
        <x:v>3935</x:v>
      </x:c>
      <x:c r="J582" s="920">
        <x:v>310</x:v>
      </x:c>
      <x:c r="K582" s="652" t="s">
        <x:v>10301</x:v>
      </x:c>
    </x:row>
    <x:row r="583" spans="1:11">
      <x:c r="A583" s="1182">
        <x:v>0.90694444444444444</x:v>
      </x:c>
      <x:c r="B583" s="1081" t="s">
        <x:v>3809</x:v>
      </x:c>
      <x:c r="C583" s="1081" t="s">
        <x:v>7299</x:v>
      </x:c>
      <x:c r="D583" s="1081" t="s">
        <x:v>10334</x:v>
      </x:c>
      <x:c r="E583" s="1081" t="s">
        <x:v>139</x:v>
      </x:c>
      <x:c r="F583" s="1081" t="s">
        <x:v>1395</x:v>
      </x:c>
      <x:c r="G583" s="919" t="s">
        <x:v>9536</x:v>
      </x:c>
      <x:c r="H583" s="919" t="s">
        <x:v>5820</x:v>
      </x:c>
      <x:c r="I583" s="120" t="s">
        <x:v>3935</x:v>
      </x:c>
      <x:c r="J583" s="920">
        <x:v>250</x:v>
      </x:c>
      <x:c r="K583" s="652" t="s">
        <x:v>140</x:v>
      </x:c>
    </x:row>
    <x:row r="584" spans="1:11" ht="16.75">
      <x:c r="A584" s="1183">
        <x:v>0.97430555555555554</x:v>
      </x:c>
      <x:c r="B584" s="1098" t="s">
        <x:v>9811</x:v>
      </x:c>
      <x:c r="C584" s="1098" t="s">
        <x:v>8571</x:v>
      </x:c>
      <x:c r="D584" s="1098" t="s">
        <x:v>10333</x:v>
      </x:c>
      <x:c r="E584" s="1098" t="s">
        <x:v>139</x:v>
      </x:c>
      <x:c r="F584" s="1098" t="s">
        <x:v>12374</x:v>
      </x:c>
      <x:c r="G584" s="929" t="s">
        <x:v>9972</x:v>
      </x:c>
      <x:c r="H584" s="929" t="s">
        <x:v>2334</x:v>
      </x:c>
      <x:c r="I584" s="120" t="s">
        <x:v>3935</x:v>
      </x:c>
      <x:c r="J584" s="930">
        <x:v>315</x:v>
      </x:c>
      <x:c r="K584" s="654" t="s">
        <x:v>140</x:v>
      </x:c>
    </x:row>
    <x:row r="585" spans="1:11" ht="16.75">
      <x:c r="A585" s="1179" t="s">
        <x:v>7245</x:v>
      </x:c>
      <x:c r="B585" s="1181" t="s">
        <x:v>9533</x:v>
      </x:c>
      <x:c r="C585" s="1181" t="s">
        <x:v>8571</x:v>
      </x:c>
      <x:c r="D585" s="1181" t="s">
        <x:v>10306</x:v>
      </x:c>
      <x:c r="E585" s="1181" t="s">
        <x:v>7974</x:v>
      </x:c>
      <x:c r="F585" s="1181" t="s">
        <x:v>12374</x:v>
      </x:c>
      <x:c r="G585" s="915" t="s">
        <x:v>3425</x:v>
      </x:c>
      <x:c r="H585" s="915" t="s">
        <x:v>12480</x:v>
      </x:c>
      <x:c r="I585" s="120" t="s">
        <x:v>3935</x:v>
      </x:c>
      <x:c r="J585" s="916">
        <x:v>270</x:v>
      </x:c>
      <x:c r="K585" s="649" t="s">
        <x:v>140</x:v>
      </x:c>
    </x:row>
    <x:row r="586" spans="1:11">
      <x:c r="A586" s="1182">
        <x:v>0.67222222222222228</x:v>
      </x:c>
      <x:c r="B586" s="1082">
        <x:v>612366</x:v>
      </x:c>
      <x:c r="C586" s="1083" t="s">
        <x:v>8571</x:v>
      </x:c>
      <x:c r="D586" s="1083" t="s">
        <x:v>10306</x:v>
      </x:c>
      <x:c r="E586" s="1083" t="s">
        <x:v>139</x:v>
      </x:c>
      <x:c r="F586" s="1083" t="s">
        <x:v>1595</x:v>
      </x:c>
      <x:c r="G586" s="919" t="s">
        <x:v>9641</x:v>
      </x:c>
      <x:c r="H586" s="919" t="s">
        <x:v>7764</x:v>
      </x:c>
      <x:c r="I586" s="120" t="s">
        <x:v>6540</x:v>
      </x:c>
      <x:c r="J586" s="920">
        <x:v>340</x:v>
      </x:c>
      <x:c r="K586" s="652" t="s">
        <x:v>10301</x:v>
      </x:c>
    </x:row>
    <x:row r="587" spans="1:11" ht="16.75">
      <x:c r="A587" s="1183">
        <x:v>0.76597222222222228</x:v>
      </x:c>
      <x:c r="B587" s="1184">
        <x:v>612367</x:v>
      </x:c>
      <x:c r="C587" s="1085" t="s">
        <x:v>8571</x:v>
      </x:c>
      <x:c r="D587" s="1085" t="s">
        <x:v>10279</x:v>
      </x:c>
      <x:c r="E587" s="1085" t="s">
        <x:v>3882</x:v>
      </x:c>
      <x:c r="F587" s="1085" t="s">
        <x:v>12036</x:v>
      </x:c>
      <x:c r="G587" s="929" t="s">
        <x:v>9567</x:v>
      </x:c>
      <x:c r="H587" s="929" t="s">
        <x:v>11375</x:v>
      </x:c>
      <x:c r="I587" s="120" t="s">
        <x:v>6540</x:v>
      </x:c>
      <x:c r="J587" s="930">
        <x:v>180</x:v>
      </x:c>
      <x:c r="K587" s="654" t="s">
        <x:v>10301</x:v>
      </x:c>
    </x:row>
    <x:row r="588" spans="1:11" ht="16.75">
      <x:c r="A588" s="1077" t="s">
        <x:v>7019</x:v>
      </x:c>
      <x:c r="B588" s="1079" t="s">
        <x:v>3432</x:v>
      </x:c>
      <x:c r="C588" s="1079" t="s">
        <x:v>8571</x:v>
      </x:c>
      <x:c r="D588" s="1079" t="s">
        <x:v>10279</x:v>
      </x:c>
      <x:c r="E588" s="1079" t="s">
        <x:v>6669</x:v>
      </x:c>
      <x:c r="F588" s="1079" t="s">
        <x:v>12374</x:v>
      </x:c>
      <x:c r="G588" s="915" t="s">
        <x:v>318</x:v>
      </x:c>
      <x:c r="H588" s="915" t="s">
        <x:v>11271</x:v>
      </x:c>
      <x:c r="I588" s="120" t="s">
        <x:v>3935</x:v>
      </x:c>
      <x:c r="J588" s="916">
        <x:v>150</x:v>
      </x:c>
      <x:c r="K588" s="649" t="s">
        <x:v>140</x:v>
      </x:c>
    </x:row>
    <x:row r="589" spans="1:11">
      <x:c r="A589" s="1182">
        <x:v>0.54791666666666672</x:v>
      </x:c>
      <x:c r="B589" s="1080">
        <x:v>12369</x:v>
      </x:c>
      <x:c r="C589" s="1081" t="s">
        <x:v>8571</x:v>
      </x:c>
      <x:c r="D589" s="1081" t="s">
        <x:v>10334</x:v>
      </x:c>
      <x:c r="E589" s="1081" t="s">
        <x:v>3882</x:v>
      </x:c>
      <x:c r="F589" s="1081" t="s">
        <x:v>465</x:v>
      </x:c>
      <x:c r="G589" s="1114" t="s">
        <x:v>10358</x:v>
      </x:c>
      <x:c r="H589" s="1114" t="s">
        <x:v>10358</x:v>
      </x:c>
      <x:c r="I589" s="120" t="s">
        <x:v>6553</x:v>
      </x:c>
      <x:c r="J589" s="920">
        <x:v>240</x:v>
      </x:c>
      <x:c r="K589" s="652" t="s">
        <x:v>140</x:v>
      </x:c>
    </x:row>
    <x:row r="590" spans="1:11">
      <x:c r="A590" s="1182">
        <x:v>0.78194444444444444</x:v>
      </x:c>
      <x:c r="B590" s="1083" t="s">
        <x:v>3927</x:v>
      </x:c>
      <x:c r="C590" s="1083" t="s">
        <x:v>7299</x:v>
      </x:c>
      <x:c r="D590" s="1083" t="s">
        <x:v>10333</x:v>
      </x:c>
      <x:c r="E590" s="1083" t="s">
        <x:v>6423</x:v>
      </x:c>
      <x:c r="F590" s="1083" t="s">
        <x:v>12117</x:v>
      </x:c>
      <x:c r="G590" s="919" t="s">
        <x:v>4189</x:v>
      </x:c>
      <x:c r="H590" s="919" t="s">
        <x:v>12373</x:v>
      </x:c>
      <x:c r="I590" s="120" t="s">
        <x:v>6553</x:v>
      </x:c>
      <x:c r="J590" s="920">
        <x:v>390</x:v>
      </x:c>
      <x:c r="K590" s="652" t="s">
        <x:v>10301</x:v>
      </x:c>
    </x:row>
    <x:row r="591" spans="1:11">
      <x:c r="A591" s="1182">
        <x:v>0.80625000000000002</x:v>
      </x:c>
      <x:c r="B591" s="1081" t="s">
        <x:v>3842</x:v>
      </x:c>
      <x:c r="C591" s="1081" t="s">
        <x:v>8571</x:v>
      </x:c>
      <x:c r="D591" s="1081" t="s">
        <x:v>10306</x:v>
      </x:c>
      <x:c r="E591" s="1081" t="s">
        <x:v>139</x:v>
      </x:c>
      <x:c r="F591" s="1081" t="s">
        <x:v>11104</x:v>
      </x:c>
      <x:c r="G591" s="919" t="s">
        <x:v>9940</x:v>
      </x:c>
      <x:c r="H591" s="919" t="s">
        <x:v>12237</x:v>
      </x:c>
      <x:c r="I591" s="120" t="s">
        <x:v>3935</x:v>
      </x:c>
      <x:c r="J591" s="920">
        <x:v>126</x:v>
      </x:c>
      <x:c r="K591" s="652" t="s">
        <x:v>140</x:v>
      </x:c>
    </x:row>
    <x:row r="592" spans="1:11">
      <x:c r="A592" s="1182">
        <x:v>0.82847222222222228</x:v>
      </x:c>
      <x:c r="B592" s="1083" t="s">
        <x:v>9602</x:v>
      </x:c>
      <x:c r="C592" s="1083" t="s">
        <x:v>7299</x:v>
      </x:c>
      <x:c r="D592" s="1083" t="s">
        <x:v>10333</x:v>
      </x:c>
      <x:c r="E592" s="1083" t="s">
        <x:v>3882</x:v>
      </x:c>
      <x:c r="F592" s="1083" t="s">
        <x:v>1784</x:v>
      </x:c>
      <x:c r="G592" s="919" t="s">
        <x:v>3301</x:v>
      </x:c>
      <x:c r="H592" s="919" t="s">
        <x:v>11453</x:v>
      </x:c>
      <x:c r="I592" s="120" t="s">
        <x:v>6553</x:v>
      </x:c>
      <x:c r="J592" s="920">
        <x:v>370</x:v>
      </x:c>
      <x:c r="K592" s="652" t="s">
        <x:v>140</x:v>
      </x:c>
    </x:row>
    <x:row r="593" spans="1:11">
      <x:c r="A593" s="1182">
        <x:v>0.84722222222222221</x:v>
      </x:c>
      <x:c r="B593" s="1081" t="s">
        <x:v>4018</x:v>
      </x:c>
      <x:c r="C593" s="1081" t="s">
        <x:v>8571</x:v>
      </x:c>
      <x:c r="D593" s="1081" t="s">
        <x:v>10333</x:v>
      </x:c>
      <x:c r="E593" s="1081" t="s">
        <x:v>6669</x:v>
      </x:c>
      <x:c r="F593" s="1081" t="s">
        <x:v>1336</x:v>
      </x:c>
      <x:c r="G593" s="919" t="s">
        <x:v>9559</x:v>
      </x:c>
      <x:c r="H593" s="919" t="s">
        <x:v>7890</x:v>
      </x:c>
      <x:c r="I593" s="120" t="s">
        <x:v>6553</x:v>
      </x:c>
      <x:c r="J593" s="920">
        <x:v>261</x:v>
      </x:c>
      <x:c r="K593" s="652" t="s">
        <x:v>140</x:v>
      </x:c>
    </x:row>
    <x:row r="594" spans="1:11" ht="16.75">
      <x:c r="A594" s="1183">
        <x:v>0.87083333333333335</x:v>
      </x:c>
      <x:c r="B594" s="1098" t="s">
        <x:v>9609</x:v>
      </x:c>
      <x:c r="C594" s="1098" t="s">
        <x:v>7299</x:v>
      </x:c>
      <x:c r="D594" s="1098" t="s">
        <x:v>10306</x:v>
      </x:c>
      <x:c r="E594" s="1098" t="s">
        <x:v>6669</x:v>
      </x:c>
      <x:c r="F594" s="1098" t="s">
        <x:v>927</x:v>
      </x:c>
      <x:c r="G594" s="1174" t="s">
        <x:v>10358</x:v>
      </x:c>
      <x:c r="H594" s="1174" t="s">
        <x:v>10358</x:v>
      </x:c>
      <x:c r="I594" s="120" t="s">
        <x:v>3935</x:v>
      </x:c>
      <x:c r="J594" s="930">
        <x:v>162</x:v>
      </x:c>
      <x:c r="K594" s="654" t="s">
        <x:v>140</x:v>
      </x:c>
    </x:row>
    <x:row r="595" spans="1:11" ht="16.75">
      <x:c r="A595" s="1179" t="s">
        <x:v>7049</x:v>
      </x:c>
      <x:c r="B595" s="1180">
        <x:v>612375</x:v>
      </x:c>
      <x:c r="C595" s="1181" t="s">
        <x:v>8571</x:v>
      </x:c>
      <x:c r="D595" s="1181" t="s">
        <x:v>10306</x:v>
      </x:c>
      <x:c r="E595" s="1181" t="s">
        <x:v>7974</x:v>
      </x:c>
      <x:c r="F595" s="1181" t="s">
        <x:v>10656</x:v>
      </x:c>
      <x:c r="G595" s="915" t="s">
        <x:v>9610</x:v>
      </x:c>
      <x:c r="H595" s="915" t="s">
        <x:v>8101</x:v>
      </x:c>
      <x:c r="I595" s="120" t="s">
        <x:v>6540</x:v>
      </x:c>
      <x:c r="J595" s="916">
        <x:v>445</x:v>
      </x:c>
      <x:c r="K595" s="649" t="s">
        <x:v>10301</x:v>
      </x:c>
    </x:row>
    <x:row r="596" spans="1:11">
      <x:c r="A596" s="1182">
        <x:v>0.66041666666666665</x:v>
      </x:c>
      <x:c r="B596" s="1082">
        <x:v>612376</x:v>
      </x:c>
      <x:c r="C596" s="1083" t="s">
        <x:v>8571</x:v>
      </x:c>
      <x:c r="D596" s="1083" t="s">
        <x:v>10306</x:v>
      </x:c>
      <x:c r="E596" s="1083" t="s">
        <x:v>3882</x:v>
      </x:c>
      <x:c r="F596" s="1083" t="s">
        <x:v>831</x:v>
      </x:c>
      <x:c r="G596" s="1114" t="s">
        <x:v>10358</x:v>
      </x:c>
      <x:c r="H596" s="1114" t="s">
        <x:v>10358</x:v>
      </x:c>
      <x:c r="I596" s="120" t="s">
        <x:v>6540</x:v>
      </x:c>
      <x:c r="J596" s="920">
        <x:v>370</x:v>
      </x:c>
      <x:c r="K596" s="652" t="s">
        <x:v>10301</x:v>
      </x:c>
    </x:row>
    <x:row r="597" spans="1:11">
      <x:c r="A597" s="1182">
        <x:v>0.76180555555555551</x:v>
      </x:c>
      <x:c r="B597" s="1081" t="s">
        <x:v>4047</x:v>
      </x:c>
      <x:c r="C597" s="1081" t="s">
        <x:v>8571</x:v>
      </x:c>
      <x:c r="D597" s="1081" t="s">
        <x:v>10333</x:v>
      </x:c>
      <x:c r="E597" s="1081" t="s">
        <x:v>7974</x:v>
      </x:c>
      <x:c r="F597" s="1081" t="s">
        <x:v>1000</x:v>
      </x:c>
      <x:c r="G597" s="919" t="s">
        <x:v>9508</x:v>
      </x:c>
      <x:c r="H597" s="919" t="s">
        <x:v>7988</x:v>
      </x:c>
      <x:c r="I597" s="120" t="s">
        <x:v>6553</x:v>
      </x:c>
      <x:c r="J597" s="920">
        <x:v>190</x:v>
      </x:c>
      <x:c r="K597" s="652" t="s">
        <x:v>10301</x:v>
      </x:c>
    </x:row>
    <x:row r="598" spans="1:11" ht="16.75">
      <x:c r="A598" s="1183">
        <x:v>0.81180555555555556</x:v>
      </x:c>
      <x:c r="B598" s="1186">
        <x:v>612378</x:v>
      </x:c>
      <x:c r="C598" s="1098" t="s">
        <x:v>8571</x:v>
      </x:c>
      <x:c r="D598" s="1098" t="s">
        <x:v>10333</x:v>
      </x:c>
      <x:c r="E598" s="1098" t="s">
        <x:v>3882</x:v>
      </x:c>
      <x:c r="F598" s="1098" t="s">
        <x:v>2893</x:v>
      </x:c>
      <x:c r="G598" s="929" t="s">
        <x:v>3895</x:v>
      </x:c>
      <x:c r="H598" s="929" t="s">
        <x:v>2573</x:v>
      </x:c>
      <x:c r="I598" s="120" t="s">
        <x:v>6540</x:v>
      </x:c>
      <x:c r="J598" s="930">
        <x:v>360</x:v>
      </x:c>
      <x:c r="K598" s="654" t="s">
        <x:v>10301</x:v>
      </x:c>
    </x:row>
    <x:row r="599" spans="1:11" ht="16.75">
      <x:c r="A599" s="1179" t="s">
        <x:v>187</x:v>
      </x:c>
      <x:c r="B599" s="1181" t="s">
        <x:v>9868</x:v>
      </x:c>
      <x:c r="C599" s="1181" t="s">
        <x:v>8571</x:v>
      </x:c>
      <x:c r="D599" s="1181" t="s">
        <x:v>10306</x:v>
      </x:c>
      <x:c r="E599" s="1181" t="s">
        <x:v>3882</x:v>
      </x:c>
      <x:c r="F599" s="1181" t="s">
        <x:v>2897</x:v>
      </x:c>
      <x:c r="G599" s="915" t="s">
        <x:v>4205</x:v>
      </x:c>
      <x:c r="H599" s="915" t="s">
        <x:v>12624</x:v>
      </x:c>
      <x:c r="I599" s="120" t="s">
        <x:v>3935</x:v>
      </x:c>
      <x:c r="J599" s="916">
        <x:v>513</x:v>
      </x:c>
      <x:c r="K599" s="649" t="s">
        <x:v>140</x:v>
      </x:c>
    </x:row>
    <x:row r="600" spans="1:11">
      <x:c r="A600" s="1182">
        <x:v>0.58888888888888891</x:v>
      </x:c>
      <x:c r="B600" s="1083" t="s">
        <x:v>9945</x:v>
      </x:c>
      <x:c r="C600" s="1083" t="s">
        <x:v>7299</x:v>
      </x:c>
      <x:c r="D600" s="1083" t="s">
        <x:v>10306</x:v>
      </x:c>
      <x:c r="E600" s="1083" t="s">
        <x:v>7974</x:v>
      </x:c>
      <x:c r="F600" s="1083" t="s">
        <x:v>7432</x:v>
      </x:c>
      <x:c r="G600" s="919" t="s">
        <x:v>3875</x:v>
      </x:c>
      <x:c r="H600" s="919" t="s">
        <x:v>5714</x:v>
      </x:c>
      <x:c r="I600" s="120" t="s">
        <x:v>3935</x:v>
      </x:c>
      <x:c r="J600" s="920">
        <x:v>840</x:v>
      </x:c>
      <x:c r="K600" s="652" t="s">
        <x:v>10301</x:v>
      </x:c>
    </x:row>
    <x:row r="601" spans="1:11" ht="16.75">
      <x:c r="A601" s="1183">
        <x:v>0.62916666666666665</x:v>
      </x:c>
      <x:c r="B601" s="1085" t="s">
        <x:v>4176</x:v>
      </x:c>
      <x:c r="C601" s="1085" t="s">
        <x:v>8571</x:v>
      </x:c>
      <x:c r="D601" s="1085" t="s">
        <x:v>10334</x:v>
      </x:c>
      <x:c r="E601" s="1085" t="s">
        <x:v>6423</x:v>
      </x:c>
      <x:c r="F601" s="1085" t="s">
        <x:v>12374</x:v>
      </x:c>
      <x:c r="G601" s="929" t="s">
        <x:v>1842</x:v>
      </x:c>
      <x:c r="H601" s="929" t="s">
        <x:v>12269</x:v>
      </x:c>
      <x:c r="I601" s="120" t="s">
        <x:v>3935</x:v>
      </x:c>
      <x:c r="J601" s="930">
        <x:v>378</x:v>
      </x:c>
      <x:c r="K601" s="654" t="s">
        <x:v>140</x:v>
      </x:c>
    </x:row>
    <x:row r="602" spans="1:11" ht="16.75">
      <x:c r="A602" s="1077" t="s">
        <x:v>4904</x:v>
      </x:c>
      <x:c r="B602" s="1079" t="s">
        <x:v>4077</x:v>
      </x:c>
      <x:c r="C602" s="1079" t="s">
        <x:v>8571</x:v>
      </x:c>
      <x:c r="D602" s="1079" t="s">
        <x:v>10334</x:v>
      </x:c>
      <x:c r="E602" s="1079" t="s">
        <x:v>3882</x:v>
      </x:c>
      <x:c r="F602" s="1079" t="s">
        <x:v>12374</x:v>
      </x:c>
      <x:c r="G602" s="915" t="s">
        <x:v>12588</x:v>
      </x:c>
      <x:c r="H602" s="915" t="s">
        <x:v>5667</x:v>
      </x:c>
      <x:c r="I602" s="120" t="s">
        <x:v>3935</x:v>
      </x:c>
      <x:c r="J602" s="916">
        <x:v>200</x:v>
      </x:c>
      <x:c r="K602" s="649" t="s">
        <x:v>10301</x:v>
      </x:c>
    </x:row>
    <x:row r="603" spans="1:11">
      <x:c r="A603" s="1182">
        <x:v>0.4375</x:v>
      </x:c>
      <x:c r="B603" s="1081" t="s">
        <x:v>6470</x:v>
      </x:c>
      <x:c r="C603" s="1081" t="s">
        <x:v>8571</x:v>
      </x:c>
      <x:c r="D603" s="1081" t="s">
        <x:v>10334</x:v>
      </x:c>
      <x:c r="E603" s="1081" t="s">
        <x:v>3882</x:v>
      </x:c>
      <x:c r="F603" s="1081" t="s">
        <x:v>12374</x:v>
      </x:c>
      <x:c r="G603" s="919" t="s">
        <x:v>12588</x:v>
      </x:c>
      <x:c r="H603" s="919" t="s">
        <x:v>5667</x:v>
      </x:c>
      <x:c r="I603" s="120" t="s">
        <x:v>3935</x:v>
      </x:c>
      <x:c r="J603" s="920">
        <x:v>180</x:v>
      </x:c>
      <x:c r="K603" s="652" t="s">
        <x:v>10301</x:v>
      </x:c>
    </x:row>
    <x:row r="604" spans="1:11">
      <x:c r="A604" s="1182">
        <x:v>0.50763888888888886</x:v>
      </x:c>
      <x:c r="B604" s="1083" t="s">
        <x:v>6531</x:v>
      </x:c>
      <x:c r="C604" s="1083" t="s">
        <x:v>8571</x:v>
      </x:c>
      <x:c r="D604" s="1083" t="s">
        <x:v>10334</x:v>
      </x:c>
      <x:c r="E604" s="1083" t="s">
        <x:v>139</x:v>
      </x:c>
      <x:c r="F604" s="1083" t="s">
        <x:v>12374</x:v>
      </x:c>
      <x:c r="G604" s="919" t="s">
        <x:v>3762</x:v>
      </x:c>
      <x:c r="H604" s="919" t="s">
        <x:v>12246</x:v>
      </x:c>
      <x:c r="I604" s="120" t="s">
        <x:v>3935</x:v>
      </x:c>
      <x:c r="J604" s="920">
        <x:v>135</x:v>
      </x:c>
      <x:c r="K604" s="652" t="s">
        <x:v>140</x:v>
      </x:c>
    </x:row>
    <x:row r="605" spans="1:11">
      <x:c r="A605" s="1182">
        <x:v>0.57986111111111116</x:v>
      </x:c>
      <x:c r="B605" s="1081" t="s">
        <x:v>3874</x:v>
      </x:c>
      <x:c r="C605" s="1081" t="s">
        <x:v>8571</x:v>
      </x:c>
      <x:c r="D605" s="1081" t="s">
        <x:v>10333</x:v>
      </x:c>
      <x:c r="E605" s="1081" t="s">
        <x:v>3882</x:v>
      </x:c>
      <x:c r="F605" s="1081" t="s">
        <x:v>4278</x:v>
      </x:c>
      <x:c r="G605" s="1114" t="s">
        <x:v>10358</x:v>
      </x:c>
      <x:c r="H605" s="1114" t="s">
        <x:v>10358</x:v>
      </x:c>
      <x:c r="I605" s="120" t="s">
        <x:v>3935</x:v>
      </x:c>
      <x:c r="J605" s="920">
        <x:v>90</x:v>
      </x:c>
      <x:c r="K605" s="652" t="s">
        <x:v>140</x:v>
      </x:c>
    </x:row>
    <x:row r="606" spans="1:11">
      <x:c r="A606" s="1182">
        <x:v>0.58402777777777781</x:v>
      </x:c>
      <x:c r="B606" s="1083" t="s">
        <x:v>3943</x:v>
      </x:c>
      <x:c r="C606" s="1083" t="s">
        <x:v>8571</x:v>
      </x:c>
      <x:c r="D606" s="1083" t="s">
        <x:v>10334</x:v>
      </x:c>
      <x:c r="E606" s="1083" t="s">
        <x:v>7974</x:v>
      </x:c>
      <x:c r="F606" s="1083" t="s">
        <x:v>437</x:v>
      </x:c>
      <x:c r="G606" s="919" t="s">
        <x:v>4105</x:v>
      </x:c>
      <x:c r="H606" s="919" t="s">
        <x:v>12375</x:v>
      </x:c>
      <x:c r="I606" s="120" t="s">
        <x:v>3935</x:v>
      </x:c>
      <x:c r="J606" s="920">
        <x:v>310</x:v>
      </x:c>
      <x:c r="K606" s="652" t="s">
        <x:v>10301</x:v>
      </x:c>
    </x:row>
    <x:row r="607" spans="1:11">
      <x:c r="A607" s="1182">
        <x:v>0.67569444444444449</x:v>
      </x:c>
      <x:c r="B607" s="1080">
        <x:v>612387</x:v>
      </x:c>
      <x:c r="C607" s="1081" t="s">
        <x:v>7299</x:v>
      </x:c>
      <x:c r="D607" s="1081" t="s">
        <x:v>10279</x:v>
      </x:c>
      <x:c r="E607" s="1081" t="s">
        <x:v>6423</x:v>
      </x:c>
      <x:c r="F607" s="1081" t="s">
        <x:v>1026</x:v>
      </x:c>
      <x:c r="G607" s="919" t="s">
        <x:v>6395</x:v>
      </x:c>
      <x:c r="H607" s="919" t="s">
        <x:v>2648</x:v>
      </x:c>
      <x:c r="I607" s="120" t="s">
        <x:v>6540</x:v>
      </x:c>
      <x:c r="J607" s="920">
        <x:v>140</x:v>
      </x:c>
      <x:c r="K607" s="652" t="s">
        <x:v>10301</x:v>
      </x:c>
    </x:row>
    <x:row r="608" spans="1:11">
      <x:c r="A608" s="1182">
        <x:v>0.85138888888888886</x:v>
      </x:c>
      <x:c r="B608" s="1083" t="s">
        <x:v>9773</x:v>
      </x:c>
      <x:c r="C608" s="1083" t="s">
        <x:v>8571</x:v>
      </x:c>
      <x:c r="D608" s="1083" t="s">
        <x:v>10306</x:v>
      </x:c>
      <x:c r="E608" s="1083" t="s">
        <x:v>7974</x:v>
      </x:c>
      <x:c r="F608" s="1083" t="s">
        <x:v>1432</x:v>
      </x:c>
      <x:c r="G608" s="919" t="s">
        <x:v>12631</x:v>
      </x:c>
      <x:c r="H608" s="919" t="s">
        <x:v>5797</x:v>
      </x:c>
      <x:c r="I608" s="120" t="s">
        <x:v>3935</x:v>
      </x:c>
      <x:c r="J608" s="920">
        <x:v>243</x:v>
      </x:c>
      <x:c r="K608" s="652" t="s">
        <x:v>140</x:v>
      </x:c>
    </x:row>
    <x:row r="609" spans="1:11">
      <x:c r="A609" s="1182">
        <x:v>0.86527777777777781</x:v>
      </x:c>
      <x:c r="B609" s="1080">
        <x:v>612389</x:v>
      </x:c>
      <x:c r="C609" s="1081" t="s">
        <x:v>7299</x:v>
      </x:c>
      <x:c r="D609" s="1081" t="s">
        <x:v>10333</x:v>
      </x:c>
      <x:c r="E609" s="1081" t="s">
        <x:v>3882</x:v>
      </x:c>
      <x:c r="F609" s="1081" t="s">
        <x:v>1522</x:v>
      </x:c>
      <x:c r="G609" s="919" t="s">
        <x:v>9381</x:v>
      </x:c>
      <x:c r="H609" s="919" t="s">
        <x:v>2574</x:v>
      </x:c>
      <x:c r="I609" s="120" t="s">
        <x:v>6540</x:v>
      </x:c>
      <x:c r="J609" s="920">
        <x:v>340</x:v>
      </x:c>
      <x:c r="K609" s="652" t="s">
        <x:v>10301</x:v>
      </x:c>
    </x:row>
    <x:row r="610" spans="1:11">
      <x:c r="A610" s="1182">
        <x:v>0.90486111111111112</x:v>
      </x:c>
      <x:c r="B610" s="1083" t="s">
        <x:v>4085</x:v>
      </x:c>
      <x:c r="C610" s="1083" t="s">
        <x:v>8571</x:v>
      </x:c>
      <x:c r="D610" s="1083" t="s">
        <x:v>10334</x:v>
      </x:c>
      <x:c r="E610" s="1083" t="s">
        <x:v>3882</x:v>
      </x:c>
      <x:c r="F610" s="1083" t="s">
        <x:v>1843</x:v>
      </x:c>
      <x:c r="G610" s="919" t="s">
        <x:v>5670</x:v>
      </x:c>
      <x:c r="H610" s="919" t="s">
        <x:v>2568</x:v>
      </x:c>
      <x:c r="I610" s="120" t="s">
        <x:v>3935</x:v>
      </x:c>
      <x:c r="J610" s="920">
        <x:v>135</x:v>
      </x:c>
      <x:c r="K610" s="652" t="s">
        <x:v>140</x:v>
      </x:c>
    </x:row>
    <x:row r="611" spans="1:11" ht="16.75">
      <x:c r="A611" s="1183">
        <x:v>0.9506944444444444</x:v>
      </x:c>
      <x:c r="B611" s="1184">
        <x:v>612391</x:v>
      </x:c>
      <x:c r="C611" s="1085" t="s">
        <x:v>8571</x:v>
      </x:c>
      <x:c r="D611" s="1085" t="s">
        <x:v>10279</x:v>
      </x:c>
      <x:c r="E611" s="1085" t="s">
        <x:v>3882</x:v>
      </x:c>
      <x:c r="F611" s="1085" t="s">
        <x:v>153</x:v>
      </x:c>
      <x:c r="G611" s="929" t="s">
        <x:v>9472</x:v>
      </x:c>
      <x:c r="H611" s="929" t="s">
        <x:v>12492</x:v>
      </x:c>
      <x:c r="I611" s="120" t="s">
        <x:v>6540</x:v>
      </x:c>
      <x:c r="J611" s="930">
        <x:v>252</x:v>
      </x:c>
      <x:c r="K611" s="654" t="s">
        <x:v>140</x:v>
      </x:c>
    </x:row>
    <x:row r="612" spans="1:11" ht="16.75">
      <x:c r="A612" s="1077" t="s">
        <x:v>7175</x:v>
      </x:c>
      <x:c r="B612" s="1079" t="s">
        <x:v>10961</x:v>
      </x:c>
      <x:c r="C612" s="1079" t="s">
        <x:v>7299</x:v>
      </x:c>
      <x:c r="D612" s="1079" t="s">
        <x:v>10306</x:v>
      </x:c>
      <x:c r="E612" s="1079" t="s">
        <x:v>7974</x:v>
      </x:c>
      <x:c r="F612" s="1079" t="s">
        <x:v>12374</x:v>
      </x:c>
      <x:c r="G612" s="915" t="s">
        <x:v>3286</x:v>
      </x:c>
      <x:c r="H612" s="915" t="s">
        <x:v>5726</x:v>
      </x:c>
      <x:c r="I612" s="120" t="s">
        <x:v>3935</x:v>
      </x:c>
      <x:c r="J612" s="916">
        <x:v>387</x:v>
      </x:c>
      <x:c r="K612" s="649" t="s">
        <x:v>140</x:v>
      </x:c>
    </x:row>
    <x:row r="613" spans="1:11">
      <x:c r="A613" s="1187">
        <x:v>0.51736111111111116</x:v>
      </x:c>
      <x:c r="B613" s="1081" t="s">
        <x:v>9909</x:v>
      </x:c>
      <x:c r="C613" s="1081" t="s">
        <x:v>8571</x:v>
      </x:c>
      <x:c r="D613" s="1081" t="s">
        <x:v>10306</x:v>
      </x:c>
      <x:c r="E613" s="1081" t="s">
        <x:v>139</x:v>
      </x:c>
      <x:c r="F613" s="1081" t="s">
        <x:v>12374</x:v>
      </x:c>
      <x:c r="G613" s="1114" t="s">
        <x:v>10358</x:v>
      </x:c>
      <x:c r="H613" s="1114" t="s">
        <x:v>10358</x:v>
      </x:c>
      <x:c r="I613" s="120" t="s">
        <x:v>3935</x:v>
      </x:c>
      <x:c r="J613" s="920">
        <x:v>211</x:v>
      </x:c>
      <x:c r="K613" s="652" t="s">
        <x:v>140</x:v>
      </x:c>
    </x:row>
    <x:row r="614" spans="1:11">
      <x:c r="A614" s="1182">
        <x:v>0.52361111111111114</x:v>
      </x:c>
      <x:c r="B614" s="1083" t="s">
        <x:v>6448</x:v>
      </x:c>
      <x:c r="C614" s="1083" t="s">
        <x:v>8571</x:v>
      </x:c>
      <x:c r="D614" s="1083" t="s">
        <x:v>10306</x:v>
      </x:c>
      <x:c r="E614" s="1083" t="s">
        <x:v>139</x:v>
      </x:c>
      <x:c r="F614" s="1083" t="s">
        <x:v>12374</x:v>
      </x:c>
      <x:c r="G614" s="919" t="s">
        <x:v>4137</x:v>
      </x:c>
      <x:c r="H614" s="919" t="s">
        <x:v>12272</x:v>
      </x:c>
      <x:c r="I614" s="120" t="s">
        <x:v>3935</x:v>
      </x:c>
      <x:c r="J614" s="920">
        <x:v>144</x:v>
      </x:c>
      <x:c r="K614" s="652" t="s">
        <x:v>140</x:v>
      </x:c>
    </x:row>
    <x:row r="615" spans="1:11">
      <x:c r="A615" s="1182">
        <x:v>0.53680555555555554</x:v>
      </x:c>
      <x:c r="B615" s="1081" t="s">
        <x:v>10952</x:v>
      </x:c>
      <x:c r="C615" s="1081" t="s">
        <x:v>8571</x:v>
      </x:c>
      <x:c r="D615" s="1081" t="s">
        <x:v>10333</x:v>
      </x:c>
      <x:c r="E615" s="1081" t="s">
        <x:v>7974</x:v>
      </x:c>
      <x:c r="F615" s="1081" t="s">
        <x:v>420</x:v>
      </x:c>
      <x:c r="G615" s="919" t="s">
        <x:v>9502</x:v>
      </x:c>
      <x:c r="H615" s="919" t="s">
        <x:v>5491</x:v>
      </x:c>
      <x:c r="I615" s="120" t="s">
        <x:v>3935</x:v>
      </x:c>
      <x:c r="J615" s="920">
        <x:v>180</x:v>
      </x:c>
      <x:c r="K615" s="652" t="s">
        <x:v>140</x:v>
      </x:c>
    </x:row>
    <x:row r="616" spans="1:11">
      <x:c r="A616" s="1182">
        <x:v>0.56041666666666667</x:v>
      </x:c>
      <x:c r="B616" s="1083" t="s">
        <x:v>9524</x:v>
      </x:c>
      <x:c r="C616" s="1083" t="s">
        <x:v>8571</x:v>
      </x:c>
      <x:c r="D616" s="1083" t="s">
        <x:v>10306</x:v>
      </x:c>
      <x:c r="E616" s="1083" t="s">
        <x:v>7974</x:v>
      </x:c>
      <x:c r="F616" s="1083" t="s">
        <x:v>8661</x:v>
      </x:c>
      <x:c r="G616" s="1114" t="s">
        <x:v>10358</x:v>
      </x:c>
      <x:c r="H616" s="1114" t="s">
        <x:v>10358</x:v>
      </x:c>
      <x:c r="I616" s="120" t="s">
        <x:v>3935</x:v>
      </x:c>
      <x:c r="J616" s="920">
        <x:v>170</x:v>
      </x:c>
      <x:c r="K616" s="652" t="s">
        <x:v>10301</x:v>
      </x:c>
    </x:row>
    <x:row r="617" spans="1:11">
      <x:c r="A617" s="1182">
        <x:v>0.72430555555555554</x:v>
      </x:c>
      <x:c r="B617" s="1080">
        <x:v>612397</x:v>
      </x:c>
      <x:c r="C617" s="1081" t="s">
        <x:v>8571</x:v>
      </x:c>
      <x:c r="D617" s="1081" t="s">
        <x:v>10334</x:v>
      </x:c>
      <x:c r="E617" s="1081" t="s">
        <x:v>139</x:v>
      </x:c>
      <x:c r="F617" s="1081" t="s">
        <x:v>8150</x:v>
      </x:c>
      <x:c r="G617" s="919" t="s">
        <x:v>6451</x:v>
      </x:c>
      <x:c r="H617" s="919" t="s">
        <x:v>11319</x:v>
      </x:c>
      <x:c r="I617" s="120" t="s">
        <x:v>6540</x:v>
      </x:c>
      <x:c r="J617" s="920">
        <x:v>200</x:v>
      </x:c>
      <x:c r="K617" s="652" t="s">
        <x:v>10301</x:v>
      </x:c>
    </x:row>
    <x:row r="618" spans="1:11">
      <x:c r="A618" s="1182">
        <x:v>0.84861111111111109</x:v>
      </x:c>
      <x:c r="B618" s="1082">
        <x:v>612398</x:v>
      </x:c>
      <x:c r="C618" s="1083" t="s">
        <x:v>8571</x:v>
      </x:c>
      <x:c r="D618" s="1083" t="s">
        <x:v>10306</x:v>
      </x:c>
      <x:c r="E618" s="1083" t="s">
        <x:v>3882</x:v>
      </x:c>
      <x:c r="F618" s="1083" t="s">
        <x:v>8137</x:v>
      </x:c>
      <x:c r="G618" s="1114" t="s">
        <x:v>10358</x:v>
      </x:c>
      <x:c r="H618" s="1114" t="s">
        <x:v>10358</x:v>
      </x:c>
      <x:c r="I618" s="120" t="s">
        <x:v>6540</x:v>
      </x:c>
      <x:c r="J618" s="920">
        <x:v>130</x:v>
      </x:c>
      <x:c r="K618" s="652" t="s">
        <x:v>10301</x:v>
      </x:c>
    </x:row>
    <x:row r="619" spans="1:11" ht="16.75">
      <x:c r="A619" s="1183">
        <x:v>0.97777777777777775</x:v>
      </x:c>
      <x:c r="B619" s="1184">
        <x:v>612399</x:v>
      </x:c>
      <x:c r="C619" s="1085" t="s">
        <x:v>8571</x:v>
      </x:c>
      <x:c r="D619" s="1085" t="s">
        <x:v>10306</x:v>
      </x:c>
      <x:c r="E619" s="1085" t="s">
        <x:v>3882</x:v>
      </x:c>
      <x:c r="F619" s="1085" t="s">
        <x:v>11112</x:v>
      </x:c>
      <x:c r="G619" s="929" t="s">
        <x:v>6430</x:v>
      </x:c>
      <x:c r="H619" s="929" t="s">
        <x:v>12376</x:v>
      </x:c>
      <x:c r="I619" s="120" t="s">
        <x:v>6540</x:v>
      </x:c>
      <x:c r="J619" s="930">
        <x:v>252</x:v>
      </x:c>
      <x:c r="K619" s="654" t="s">
        <x:v>140</x:v>
      </x:c>
    </x:row>
    <x:row r="620" spans="1:11" ht="16.75">
      <x:c r="A620" s="1077" t="s">
        <x:v>5361</x:v>
      </x:c>
      <x:c r="B620" s="1079" t="s">
        <x:v>9970</x:v>
      </x:c>
      <x:c r="C620" s="1079" t="s">
        <x:v>8571</x:v>
      </x:c>
      <x:c r="D620" s="1079" t="s">
        <x:v>10333</x:v>
      </x:c>
      <x:c r="E620" s="1079" t="s">
        <x:v>3882</x:v>
      </x:c>
      <x:c r="F620" s="1079" t="s">
        <x:v>12374</x:v>
      </x:c>
      <x:c r="G620" s="915" t="s">
        <x:v>3317</x:v>
      </x:c>
      <x:c r="H620" s="915" t="s">
        <x:v>2520</x:v>
      </x:c>
      <x:c r="I620" s="120" t="s">
        <x:v>3935</x:v>
      </x:c>
      <x:c r="J620" s="916">
        <x:v>150</x:v>
      </x:c>
      <x:c r="K620" s="649" t="s">
        <x:v>10301</x:v>
      </x:c>
    </x:row>
    <x:row r="621" spans="1:11">
      <x:c r="A621" s="1187">
        <x:v>0.59930555555555554</x:v>
      </x:c>
      <x:c r="B621" s="1081" t="s">
        <x:v>10889</x:v>
      </x:c>
      <x:c r="C621" s="1081" t="s">
        <x:v>7299</x:v>
      </x:c>
      <x:c r="D621" s="1081" t="s">
        <x:v>10306</x:v>
      </x:c>
      <x:c r="E621" s="1081" t="s">
        <x:v>3882</x:v>
      </x:c>
      <x:c r="F621" s="1081" t="s">
        <x:v>12374</x:v>
      </x:c>
      <x:c r="G621" s="919" t="s">
        <x:v>4189</x:v>
      </x:c>
      <x:c r="H621" s="919" t="s">
        <x:v>12733</x:v>
      </x:c>
      <x:c r="I621" s="120" t="s">
        <x:v>3935</x:v>
      </x:c>
      <x:c r="J621" s="920">
        <x:v>140</x:v>
      </x:c>
      <x:c r="K621" s="652" t="s">
        <x:v>10301</x:v>
      </x:c>
    </x:row>
    <x:row r="622" spans="1:11">
      <x:c r="A622" s="1187">
        <x:v>0.63888888888888884</x:v>
      </x:c>
      <x:c r="B622" s="1082">
        <x:v>612402</x:v>
      </x:c>
      <x:c r="C622" s="1083" t="s">
        <x:v>7299</x:v>
      </x:c>
      <x:c r="D622" s="1083" t="s">
        <x:v>10333</x:v>
      </x:c>
      <x:c r="E622" s="1083" t="s">
        <x:v>139</x:v>
      </x:c>
      <x:c r="F622" s="1083" t="s">
        <x:v>778</x:v>
      </x:c>
      <x:c r="G622" s="919" t="s">
        <x:v>9412</x:v>
      </x:c>
      <x:c r="H622" s="919" t="s">
        <x:v>12238</x:v>
      </x:c>
      <x:c r="I622" s="120" t="s">
        <x:v>6540</x:v>
      </x:c>
      <x:c r="J622" s="920">
        <x:v>342</x:v>
      </x:c>
      <x:c r="K622" s="652" t="s">
        <x:v>140</x:v>
      </x:c>
    </x:row>
    <x:row r="623" spans="1:11">
      <x:c r="A623" s="1187">
        <x:v>0.68819444444444444</x:v>
      </x:c>
      <x:c r="B623" s="1080">
        <x:v>612403</x:v>
      </x:c>
      <x:c r="C623" s="1081" t="s">
        <x:v>7299</x:v>
      </x:c>
      <x:c r="D623" s="1081" t="s">
        <x:v>10334</x:v>
      </x:c>
      <x:c r="E623" s="1081" t="s">
        <x:v>139</x:v>
      </x:c>
      <x:c r="F623" s="1081" t="s">
        <x:v>2907</x:v>
      </x:c>
      <x:c r="G623" s="919" t="s">
        <x:v>195</x:v>
      </x:c>
      <x:c r="H623" s="919" t="s">
        <x:v>12392</x:v>
      </x:c>
      <x:c r="I623" s="120" t="s">
        <x:v>6540</x:v>
      </x:c>
      <x:c r="J623" s="920">
        <x:v>4</x:v>
      </x:c>
      <x:c r="K623" s="652" t="s">
        <x:v>10358</x:v>
      </x:c>
    </x:row>
    <x:row r="624" spans="1:11">
      <x:c r="A624" s="1187">
        <x:v>0.75069444444444444</x:v>
      </x:c>
      <x:c r="B624" s="1083" t="s">
        <x:v>6410</x:v>
      </x:c>
      <x:c r="C624" s="1083" t="s">
        <x:v>7299</x:v>
      </x:c>
      <x:c r="D624" s="1083" t="s">
        <x:v>10306</x:v>
      </x:c>
      <x:c r="E624" s="1083" t="s">
        <x:v>3882</x:v>
      </x:c>
      <x:c r="F624" s="1083" t="s">
        <x:v>12374</x:v>
      </x:c>
      <x:c r="G624" s="919" t="s">
        <x:v>4039</x:v>
      </x:c>
      <x:c r="H624" s="919" t="s">
        <x:v>5716</x:v>
      </x:c>
      <x:c r="I624" s="120" t="s">
        <x:v>3935</x:v>
      </x:c>
      <x:c r="J624" s="920">
        <x:v>243</x:v>
      </x:c>
      <x:c r="K624" s="652" t="s">
        <x:v>140</x:v>
      </x:c>
    </x:row>
    <x:row r="625" spans="1:11" s="120" customFormat="1">
      <x:c r="A625" s="1187">
        <x:v>0.75138888888888888</x:v>
      </x:c>
      <x:c r="B625" s="1080">
        <x:v>612405</x:v>
      </x:c>
      <x:c r="C625" s="1081" t="s">
        <x:v>8571</x:v>
      </x:c>
      <x:c r="D625" s="1081" t="s">
        <x:v>10333</x:v>
      </x:c>
      <x:c r="E625" s="1081" t="s">
        <x:v>139</x:v>
      </x:c>
      <x:c r="F625" s="1081" t="s">
        <x:v>10430</x:v>
      </x:c>
      <x:c r="G625" s="1114" t="s">
        <x:v>10358</x:v>
      </x:c>
      <x:c r="H625" s="1114" t="s">
        <x:v>10358</x:v>
      </x:c>
      <x:c r="I625" s="120" t="s">
        <x:v>6540</x:v>
      </x:c>
      <x:c r="J625" s="920">
        <x:v>180</x:v>
      </x:c>
      <x:c r="K625" s="652" t="s">
        <x:v>10301</x:v>
      </x:c>
    </x:row>
    <x:row r="626" spans="1:11" s="120" customFormat="1">
      <x:c r="A626" s="1187">
        <x:v>0.77222222222222225</x:v>
      </x:c>
      <x:c r="B626" s="1083" t="s">
        <x:v>4062</x:v>
      </x:c>
      <x:c r="C626" s="1083" t="s">
        <x:v>8571</x:v>
      </x:c>
      <x:c r="D626" s="1083" t="s">
        <x:v>10306</x:v>
      </x:c>
      <x:c r="E626" s="1083" t="s">
        <x:v>139</x:v>
      </x:c>
      <x:c r="F626" s="1083" t="s">
        <x:v>12374</x:v>
      </x:c>
      <x:c r="G626" s="919" t="s">
        <x:v>3862</x:v>
      </x:c>
      <x:c r="H626" s="919" t="s">
        <x:v>12677</x:v>
      </x:c>
      <x:c r="I626" s="120" t="s">
        <x:v>3935</x:v>
      </x:c>
      <x:c r="J626" s="920">
        <x:v>162</x:v>
      </x:c>
      <x:c r="K626" s="652" t="s">
        <x:v>140</x:v>
      </x:c>
    </x:row>
    <x:row r="627" spans="1:11">
      <x:c r="A627" s="1187">
        <x:v>0.78749999999999998</x:v>
      </x:c>
      <x:c r="B627" s="1081" t="s">
        <x:v>4052</x:v>
      </x:c>
      <x:c r="C627" s="1081" t="s">
        <x:v>7299</x:v>
      </x:c>
      <x:c r="D627" s="1081" t="s">
        <x:v>10306</x:v>
      </x:c>
      <x:c r="E627" s="1081" t="s">
        <x:v>139</x:v>
      </x:c>
      <x:c r="F627" s="1081" t="s">
        <x:v>12374</x:v>
      </x:c>
      <x:c r="G627" s="919" t="s">
        <x:v>8715</x:v>
      </x:c>
      <x:c r="H627" s="919" t="s">
        <x:v>12353</x:v>
      </x:c>
      <x:c r="I627" s="120" t="s">
        <x:v>3935</x:v>
      </x:c>
      <x:c r="J627" s="920">
        <x:v>355</x:v>
      </x:c>
      <x:c r="K627" s="652" t="s">
        <x:v>10301</x:v>
      </x:c>
    </x:row>
    <x:row r="628" spans="1:11">
      <x:c r="A628" s="1187">
        <x:v>0.79374999999999996</x:v>
      </x:c>
      <x:c r="B628" s="1083" t="s">
        <x:v>9980</x:v>
      </x:c>
      <x:c r="C628" s="1083" t="s">
        <x:v>8571</x:v>
      </x:c>
      <x:c r="D628" s="1083" t="s">
        <x:v>10306</x:v>
      </x:c>
      <x:c r="E628" s="1083" t="s">
        <x:v>3882</x:v>
      </x:c>
      <x:c r="F628" s="1083" t="s">
        <x:v>12108</x:v>
      </x:c>
      <x:c r="G628" s="919" t="s">
        <x:v>9583</x:v>
      </x:c>
      <x:c r="H628" s="919" t="s">
        <x:v>11409</x:v>
      </x:c>
      <x:c r="I628" s="120" t="s">
        <x:v>3935</x:v>
      </x:c>
      <x:c r="J628" s="920">
        <x:v>643</x:v>
      </x:c>
      <x:c r="K628" s="652" t="s">
        <x:v>140</x:v>
      </x:c>
    </x:row>
    <x:row r="629" spans="1:11">
      <x:c r="A629" s="1187">
        <x:v>0.91111111111111109</x:v>
      </x:c>
      <x:c r="B629" s="1082">
        <x:v>612409</x:v>
      </x:c>
      <x:c r="C629" s="1083" t="s">
        <x:v>8571</x:v>
      </x:c>
      <x:c r="D629" s="1083" t="s">
        <x:v>10334</x:v>
      </x:c>
      <x:c r="E629" s="1083" t="s">
        <x:v>139</x:v>
      </x:c>
      <x:c r="F629" s="1083" t="s">
        <x:v>4324</x:v>
      </x:c>
      <x:c r="G629" s="919" t="s">
        <x:v>10308</x:v>
      </x:c>
      <x:c r="H629" s="919" t="s">
        <x:v>11498</x:v>
      </x:c>
      <x:c r="I629" s="120" t="s">
        <x:v>6540</x:v>
      </x:c>
      <x:c r="J629" s="920">
        <x:v>210</x:v>
      </x:c>
      <x:c r="K629" s="652" t="s">
        <x:v>10301</x:v>
      </x:c>
    </x:row>
    <x:row r="630" spans="1:11">
      <x:c r="A630" s="1187">
        <x:v>0.92847222222222225</x:v>
      </x:c>
      <x:c r="B630" s="1080">
        <x:v>612410</x:v>
      </x:c>
      <x:c r="C630" s="1081" t="s">
        <x:v>8571</x:v>
      </x:c>
      <x:c r="D630" s="1081" t="s">
        <x:v>10306</x:v>
      </x:c>
      <x:c r="E630" s="1081" t="s">
        <x:v>139</x:v>
      </x:c>
      <x:c r="F630" s="1081" t="s">
        <x:v>8312</x:v>
      </x:c>
      <x:c r="G630" s="919" t="s">
        <x:v>10273</x:v>
      </x:c>
      <x:c r="H630" s="919" t="s">
        <x:v>2203</x:v>
      </x:c>
      <x:c r="I630" s="120" t="s">
        <x:v>6540</x:v>
      </x:c>
      <x:c r="J630" s="920">
        <x:v>90</x:v>
      </x:c>
      <x:c r="K630" s="652" t="s">
        <x:v>10301</x:v>
      </x:c>
    </x:row>
    <x:row r="631" spans="1:11" ht="16.75">
      <x:c r="A631" s="1188">
        <x:v>0.95694444444444449</x:v>
      </x:c>
      <x:c r="B631" s="1186">
        <x:v>612411</x:v>
      </x:c>
      <x:c r="C631" s="1098" t="s">
        <x:v>8571</x:v>
      </x:c>
      <x:c r="D631" s="1098" t="s">
        <x:v>10306</x:v>
      </x:c>
      <x:c r="E631" s="1098" t="s">
        <x:v>139</x:v>
      </x:c>
      <x:c r="F631" s="1098" t="s">
        <x:v>536</x:v>
      </x:c>
      <x:c r="G631" s="929" t="s">
        <x:v>9910</x:v>
      </x:c>
      <x:c r="H631" s="929" t="s">
        <x:v>12690</x:v>
      </x:c>
      <x:c r="I631" s="120" t="s">
        <x:v>6540</x:v>
      </x:c>
      <x:c r="J631" s="930">
        <x:v>160</x:v>
      </x:c>
      <x:c r="K631" s="654" t="s">
        <x:v>10301</x:v>
      </x:c>
    </x:row>
    <x:row r="632" spans="1:11" ht="16.75">
      <x:c r="A632" s="1179" t="s">
        <x:v>7035</x:v>
      </x:c>
      <x:c r="B632" s="1180">
        <x:v>612412</x:v>
      </x:c>
      <x:c r="C632" s="1181" t="s">
        <x:v>8571</x:v>
      </x:c>
      <x:c r="D632" s="1181" t="s">
        <x:v>10306</x:v>
      </x:c>
      <x:c r="E632" s="1181" t="s">
        <x:v>3882</x:v>
      </x:c>
      <x:c r="F632" s="1181" t="s">
        <x:v>4282</x:v>
      </x:c>
      <x:c r="G632" s="915" t="s">
        <x:v>6379</x:v>
      </x:c>
      <x:c r="H632" s="915" t="s">
        <x:v>2333</x:v>
      </x:c>
      <x:c r="I632" s="120" t="s">
        <x:v>6540</x:v>
      </x:c>
      <x:c r="J632" s="916">
        <x:v>200</x:v>
      </x:c>
      <x:c r="K632" s="649" t="s">
        <x:v>10301</x:v>
      </x:c>
    </x:row>
    <x:row r="633" spans="1:11">
      <x:c r="A633" s="1182">
        <x:v>0.62430555555555556</x:v>
      </x:c>
      <x:c r="B633" s="1082">
        <x:v>612413</x:v>
      </x:c>
      <x:c r="C633" s="1083" t="s">
        <x:v>7299</x:v>
      </x:c>
      <x:c r="D633" s="1083" t="s">
        <x:v>10334</x:v>
      </x:c>
      <x:c r="E633" s="1083" t="s">
        <x:v>3882</x:v>
      </x:c>
      <x:c r="F633" s="1083" t="s">
        <x:v>11071</x:v>
      </x:c>
      <x:c r="G633" s="919" t="s">
        <x:v>3894</x:v>
      </x:c>
      <x:c r="H633" s="919" t="s">
        <x:v>7837</x:v>
      </x:c>
      <x:c r="I633" s="120" t="s">
        <x:v>6540</x:v>
      </x:c>
      <x:c r="J633" s="920">
        <x:v>420</x:v>
      </x:c>
      <x:c r="K633" s="652" t="s">
        <x:v>140</x:v>
      </x:c>
    </x:row>
    <x:row r="634" spans="1:11">
      <x:c r="A634" s="1182">
        <x:v>0.62638888888888888</x:v>
      </x:c>
      <x:c r="B634" s="1080">
        <x:v>612414</x:v>
      </x:c>
      <x:c r="C634" s="1081" t="s">
        <x:v>7299</x:v>
      </x:c>
      <x:c r="D634" s="1081" t="s">
        <x:v>10334</x:v>
      </x:c>
      <x:c r="E634" s="1081" t="s">
        <x:v>3882</x:v>
      </x:c>
      <x:c r="F634" s="1081" t="s">
        <x:v>1604</x:v>
      </x:c>
      <x:c r="G634" s="919" t="s">
        <x:v>3894</x:v>
      </x:c>
      <x:c r="H634" s="919" t="s">
        <x:v>7837</x:v>
      </x:c>
      <x:c r="I634" s="120" t="s">
        <x:v>6540</x:v>
      </x:c>
      <x:c r="J634" s="920">
        <x:v>108</x:v>
      </x:c>
      <x:c r="K634" s="652" t="s">
        <x:v>140</x:v>
      </x:c>
    </x:row>
    <x:row r="635" spans="1:11">
      <x:c r="A635" s="1182">
        <x:v>0.69027777777777777</x:v>
      </x:c>
      <x:c r="B635" s="1081" t="s">
        <x:v>9651</x:v>
      </x:c>
      <x:c r="C635" s="1081" t="s">
        <x:v>8571</x:v>
      </x:c>
      <x:c r="D635" s="1081" t="s">
        <x:v>10306</x:v>
      </x:c>
      <x:c r="E635" s="1081" t="s">
        <x:v>139</x:v>
      </x:c>
      <x:c r="F635" s="1081" t="s">
        <x:v>2916</x:v>
      </x:c>
      <x:c r="G635" s="1114" t="s">
        <x:v>10358</x:v>
      </x:c>
      <x:c r="H635" s="1114" t="s">
        <x:v>10358</x:v>
      </x:c>
      <x:c r="I635" s="120" t="s">
        <x:v>3935</x:v>
      </x:c>
      <x:c r="J635" s="920">
        <x:v>216</x:v>
      </x:c>
      <x:c r="K635" s="652" t="s">
        <x:v>140</x:v>
      </x:c>
    </x:row>
    <x:row r="636" spans="1:11">
      <x:c r="A636" s="1182">
        <x:v>0.69166666666666665</x:v>
      </x:c>
      <x:c r="B636" s="1083" t="s">
        <x:v>3824</x:v>
      </x:c>
      <x:c r="C636" s="1083" t="s">
        <x:v>8571</x:v>
      </x:c>
      <x:c r="D636" s="1083" t="s">
        <x:v>10334</x:v>
      </x:c>
      <x:c r="E636" s="1083" t="s">
        <x:v>139</x:v>
      </x:c>
      <x:c r="F636" s="1083" t="s">
        <x:v>12374</x:v>
      </x:c>
      <x:c r="G636" s="1114" t="s">
        <x:v>10358</x:v>
      </x:c>
      <x:c r="H636" s="1114" t="s">
        <x:v>10358</x:v>
      </x:c>
      <x:c r="I636" s="120" t="s">
        <x:v>3935</x:v>
      </x:c>
      <x:c r="J636" s="920">
        <x:v>144</x:v>
      </x:c>
      <x:c r="K636" s="652" t="s">
        <x:v>140</x:v>
      </x:c>
    </x:row>
    <x:row r="637" spans="1:11" ht="16.75">
      <x:c r="A637" s="1183">
        <x:v>0.74652777777777779</x:v>
      </x:c>
      <x:c r="B637" s="1085" t="s">
        <x:v>9872</x:v>
      </x:c>
      <x:c r="C637" s="1085" t="s">
        <x:v>8571</x:v>
      </x:c>
      <x:c r="D637" s="1085" t="s">
        <x:v>10333</x:v>
      </x:c>
      <x:c r="E637" s="1085" t="s">
        <x:v>3882</x:v>
      </x:c>
      <x:c r="F637" s="1085" t="s">
        <x:v>420</x:v>
      </x:c>
      <x:c r="G637" s="929" t="s">
        <x:v>6421</x:v>
      </x:c>
      <x:c r="H637" s="929" t="s">
        <x:v>12525</x:v>
      </x:c>
      <x:c r="I637" s="120" t="s">
        <x:v>3935</x:v>
      </x:c>
      <x:c r="J637" s="930">
        <x:v>280</x:v>
      </x:c>
      <x:c r="K637" s="654" t="s">
        <x:v>10301</x:v>
      </x:c>
    </x:row>
    <x:row r="638" spans="1:11" ht="16.75">
      <x:c r="A638" s="1077" t="s">
        <x:v>4966</x:v>
      </x:c>
      <x:c r="B638" s="1078">
        <x:v>612418</x:v>
      </x:c>
      <x:c r="C638" s="1079" t="s">
        <x:v>7299</x:v>
      </x:c>
      <x:c r="D638" s="1079" t="s">
        <x:v>10334</x:v>
      </x:c>
      <x:c r="E638" s="1079" t="s">
        <x:v>3882</x:v>
      </x:c>
      <x:c r="F638" s="1079" t="s">
        <x:v>9330</x:v>
      </x:c>
      <x:c r="G638" s="915" t="s">
        <x:v>6553</x:v>
      </x:c>
      <x:c r="H638" s="915" t="s">
        <x:v>7685</x:v>
      </x:c>
      <x:c r="I638" s="120" t="s">
        <x:v>6540</x:v>
      </x:c>
      <x:c r="J638" s="916">
        <x:v>567</x:v>
      </x:c>
      <x:c r="K638" s="649" t="s">
        <x:v>140</x:v>
      </x:c>
    </x:row>
    <x:row r="639" spans="1:11">
      <x:c r="A639" s="1182">
        <x:v>0.53749999999999998</x:v>
      </x:c>
      <x:c r="B639" s="1080">
        <x:v>612419</x:v>
      </x:c>
      <x:c r="C639" s="1081" t="s">
        <x:v>7299</x:v>
      </x:c>
      <x:c r="D639" s="1081" t="s">
        <x:v>10334</x:v>
      </x:c>
      <x:c r="E639" s="1081" t="s">
        <x:v>3882</x:v>
      </x:c>
      <x:c r="F639" s="1081" t="s">
        <x:v>1321</x:v>
      </x:c>
      <x:c r="G639" s="1114" t="s">
        <x:v>10358</x:v>
      </x:c>
      <x:c r="H639" s="1114" t="s">
        <x:v>10358</x:v>
      </x:c>
      <x:c r="I639" s="120" t="s">
        <x:v>6540</x:v>
      </x:c>
      <x:c r="J639" s="920">
        <x:v>405</x:v>
      </x:c>
      <x:c r="K639" s="652" t="s">
        <x:v>140</x:v>
      </x:c>
    </x:row>
    <x:row r="640" spans="1:11">
      <x:c r="A640" s="1182">
        <x:v>0.73611111111111116</x:v>
      </x:c>
      <x:c r="B640" s="1082">
        <x:v>612420</x:v>
      </x:c>
      <x:c r="C640" s="1083" t="s">
        <x:v>8571</x:v>
      </x:c>
      <x:c r="D640" s="1083" t="s">
        <x:v>10334</x:v>
      </x:c>
      <x:c r="E640" s="1083" t="s">
        <x:v>3882</x:v>
      </x:c>
      <x:c r="F640" s="1083" t="s">
        <x:v>9335</x:v>
      </x:c>
      <x:c r="G640" s="919" t="s">
        <x:v>4120</x:v>
      </x:c>
      <x:c r="H640" s="919" t="s">
        <x:v>11313</x:v>
      </x:c>
      <x:c r="I640" s="120" t="s">
        <x:v>6540</x:v>
      </x:c>
      <x:c r="J640" s="920">
        <x:v>730</x:v>
      </x:c>
      <x:c r="K640" s="652" t="s">
        <x:v>140</x:v>
      </x:c>
    </x:row>
    <x:row r="641" spans="1:11" ht="16.75">
      <x:c r="A641" s="1183">
        <x:v>0.82916666666666672</x:v>
      </x:c>
      <x:c r="B641" s="1085" t="s">
        <x:v>3332</x:v>
      </x:c>
      <x:c r="C641" s="1085" t="s">
        <x:v>7299</x:v>
      </x:c>
      <x:c r="D641" s="1085" t="s">
        <x:v>10333</x:v>
      </x:c>
      <x:c r="E641" s="1085" t="s">
        <x:v>6669</x:v>
      </x:c>
      <x:c r="F641" s="1085" t="s">
        <x:v>833</x:v>
      </x:c>
      <x:c r="G641" s="1174" t="s">
        <x:v>10358</x:v>
      </x:c>
      <x:c r="H641" s="1174" t="s">
        <x:v>10358</x:v>
      </x:c>
      <x:c r="I641" s="120" t="s">
        <x:v>6553</x:v>
      </x:c>
      <x:c r="J641" s="930">
        <x:v>220</x:v>
      </x:c>
      <x:c r="K641" s="654" t="s">
        <x:v>10301</x:v>
      </x:c>
    </x:row>
    <x:row r="642" spans="1:11" ht="16.75">
      <x:c r="A642" s="1077" t="s">
        <x:v>6952</x:v>
      </x:c>
      <x:c r="B642" s="1079" t="s">
        <x:v>4059</x:v>
      </x:c>
      <x:c r="C642" s="1079" t="s">
        <x:v>7299</x:v>
      </x:c>
      <x:c r="D642" s="1079" t="s">
        <x:v>10306</x:v>
      </x:c>
      <x:c r="E642" s="1079" t="s">
        <x:v>139</x:v>
      </x:c>
      <x:c r="F642" s="1079" t="s">
        <x:v>1378</x:v>
      </x:c>
      <x:c r="G642" s="915" t="s">
        <x:v>9891</x:v>
      </x:c>
      <x:c r="H642" s="915" t="s">
        <x:v>7531</x:v>
      </x:c>
      <x:c r="I642" s="120" t="s">
        <x:v>3935</x:v>
      </x:c>
      <x:c r="J642" s="916">
        <x:v>980</x:v>
      </x:c>
      <x:c r="K642" s="649" t="s">
        <x:v>10301</x:v>
      </x:c>
    </x:row>
    <x:row r="643" spans="1:11" s="120" customFormat="1">
      <x:c r="A643" s="1182">
        <x:v>0.58125000000000004</x:v>
      </x:c>
      <x:c r="B643" s="1083">
        <x:v>12423</x:v>
      </x:c>
      <x:c r="C643" s="1083"/>
      <x:c r="D643" s="1083"/>
      <x:c r="E643" s="1083"/>
      <x:c r="F643" s="1083"/>
      <x:c r="G643" s="1114" t="s">
        <x:v>10358</x:v>
      </x:c>
      <x:c r="H643" s="1114" t="s">
        <x:v>10358</x:v>
      </x:c>
      <x:c r="I643" s="120" t="s">
        <x:v>6553</x:v>
      </x:c>
      <x:c r="J643" s="920">
        <x:v>85</x:v>
      </x:c>
      <x:c r="K643" s="652" t="s">
        <x:v>10301</x:v>
      </x:c>
    </x:row>
    <x:row r="644" spans="1:11">
      <x:c r="A644" s="1182">
        <x:v>0.67152777777777772</x:v>
      </x:c>
      <x:c r="B644" s="1081" t="s">
        <x:v>3444</x:v>
      </x:c>
      <x:c r="C644" s="1081" t="s">
        <x:v>8571</x:v>
      </x:c>
      <x:c r="D644" s="1081" t="s">
        <x:v>10334</x:v>
      </x:c>
      <x:c r="E644" s="1081" t="s">
        <x:v>3882</x:v>
      </x:c>
      <x:c r="F644" s="1081" t="s">
        <x:v>1445</x:v>
      </x:c>
      <x:c r="G644" s="919" t="s">
        <x:v>9930</x:v>
      </x:c>
      <x:c r="H644" s="919" t="s">
        <x:v>12482</x:v>
      </x:c>
      <x:c r="I644" s="120" t="s">
        <x:v>3935</x:v>
      </x:c>
      <x:c r="J644" s="920">
        <x:v>270</x:v>
      </x:c>
      <x:c r="K644" s="652" t="s">
        <x:v>10301</x:v>
      </x:c>
    </x:row>
    <x:row r="645" spans="1:11">
      <x:c r="A645" s="1182">
        <x:v>0.69027777777777777</x:v>
      </x:c>
      <x:c r="B645" s="1083" t="s">
        <x:v>4145</x:v>
      </x:c>
      <x:c r="C645" s="1083" t="s">
        <x:v>8571</x:v>
      </x:c>
      <x:c r="D645" s="1083" t="s">
        <x:v>10306</x:v>
      </x:c>
      <x:c r="E645" s="1083" t="s">
        <x:v>139</x:v>
      </x:c>
      <x:c r="F645" s="1083" t="s">
        <x:v>7409</x:v>
      </x:c>
      <x:c r="G645" s="919" t="s">
        <x:v>10308</x:v>
      </x:c>
      <x:c r="H645" s="919" t="s">
        <x:v>428</x:v>
      </x:c>
      <x:c r="I645" s="120" t="s">
        <x:v>3935</x:v>
      </x:c>
      <x:c r="J645" s="920">
        <x:v>171</x:v>
      </x:c>
      <x:c r="K645" s="652" t="s">
        <x:v>140</x:v>
      </x:c>
    </x:row>
    <x:row r="646" spans="1:11" s="120" customFormat="1">
      <x:c r="A646" s="1182">
        <x:v>0.75416666666666665</x:v>
      </x:c>
      <x:c r="B646" s="1081" t="s">
        <x:v>3292</x:v>
      </x:c>
      <x:c r="C646" s="1081" t="s">
        <x:v>7299</x:v>
      </x:c>
      <x:c r="D646" s="1081" t="s">
        <x:v>10279</x:v>
      </x:c>
      <x:c r="E646" s="1081" t="s">
        <x:v>3882</x:v>
      </x:c>
      <x:c r="F646" s="1081" t="s">
        <x:v>262</x:v>
      </x:c>
      <x:c r="G646" s="919" t="s">
        <x:v>11337</x:v>
      </x:c>
      <x:c r="H646" s="919" t="s">
        <x:v>5811</x:v>
      </x:c>
      <x:c r="I646" s="120" t="s">
        <x:v>6553</x:v>
      </x:c>
      <x:c r="J646" s="920">
        <x:v>144</x:v>
      </x:c>
      <x:c r="K646" s="652" t="s">
        <x:v>140</x:v>
      </x:c>
    </x:row>
    <x:row r="647" spans="1:11" s="120" customFormat="1">
      <x:c r="A647" s="1182">
        <x:v>0.75763888888888886</x:v>
      </x:c>
      <x:c r="B647" s="1083" t="s">
        <x:v>4216</x:v>
      </x:c>
      <x:c r="C647" s="1083" t="s">
        <x:v>7299</x:v>
      </x:c>
      <x:c r="D647" s="1083" t="s">
        <x:v>10333</x:v>
      </x:c>
      <x:c r="E647" s="1083" t="s">
        <x:v>3882</x:v>
      </x:c>
      <x:c r="F647" s="1083" t="s">
        <x:v>12126</x:v>
      </x:c>
      <x:c r="G647" s="919" t="s">
        <x:v>11337</x:v>
      </x:c>
      <x:c r="H647" s="919" t="s">
        <x:v>5811</x:v>
      </x:c>
      <x:c r="I647" s="120" t="s">
        <x:v>6553</x:v>
      </x:c>
      <x:c r="J647" s="920">
        <x:v>126</x:v>
      </x:c>
      <x:c r="K647" s="652" t="s">
        <x:v>140</x:v>
      </x:c>
    </x:row>
    <x:row r="648" spans="1:12">
      <x:c r="A648" s="1182">
        <x:v>0.76249999999999996</x:v>
      </x:c>
      <x:c r="B648" s="1081" t="s">
        <x:v>10868</x:v>
      </x:c>
      <x:c r="C648" s="1081" t="s">
        <x:v>7299</x:v>
      </x:c>
      <x:c r="D648" s="1081" t="s">
        <x:v>10333</x:v>
      </x:c>
      <x:c r="E648" s="1081" t="s">
        <x:v>6669</x:v>
      </x:c>
      <x:c r="F648" s="1081" t="s">
        <x:v>3684</x:v>
      </x:c>
      <x:c r="G648" s="919" t="s">
        <x:v>9487</x:v>
      </x:c>
      <x:c r="H648" s="919" t="s">
        <x:v>8112</x:v>
      </x:c>
      <x:c r="I648" s="120" t="s">
        <x:v>6553</x:v>
      </x:c>
      <x:c r="J648" s="920">
        <x:v>765</x:v>
      </x:c>
      <x:c r="K648" s="652" t="s">
        <x:v>140</x:v>
      </x:c>
      <x:c r="L648" s="1076" t="s">
        <x:v>1290</x:v>
      </x:c>
    </x:row>
    <x:row r="649" spans="1:11">
      <x:c r="A649" s="1182">
        <x:v>0.87986111111111109</x:v>
      </x:c>
      <x:c r="B649" s="920">
        <x:v>12429</x:v>
      </x:c>
      <x:c r="C649" s="920"/>
      <x:c r="D649" s="920"/>
      <x:c r="E649" s="920"/>
      <x:c r="F649" s="920"/>
      <x:c r="G649" s="919" t="s">
        <x:v>4120</x:v>
      </x:c>
      <x:c r="H649" s="919" t="s">
        <x:v>11313</x:v>
      </x:c>
      <x:c r="I649" s="120" t="s">
        <x:v>3935</x:v>
      </x:c>
      <x:c r="J649" s="920">
        <x:v>0</x:v>
      </x:c>
      <x:c r="K649" s="652" t="s">
        <x:v>10358</x:v>
      </x:c>
    </x:row>
    <x:row r="650" spans="1:11" s="120" customFormat="1" ht="16.75">
      <x:c r="A650" s="1183">
        <x:v>0.90486111111111112</x:v>
      </x:c>
      <x:c r="B650" s="1098" t="s">
        <x:v>9804</x:v>
      </x:c>
      <x:c r="C650" s="1098" t="s">
        <x:v>8571</x:v>
      </x:c>
      <x:c r="D650" s="1098" t="s">
        <x:v>10306</x:v>
      </x:c>
      <x:c r="E650" s="1098" t="s">
        <x:v>139</x:v>
      </x:c>
      <x:c r="F650" s="1098" t="s">
        <x:v>12374</x:v>
      </x:c>
      <x:c r="G650" s="929" t="s">
        <x:v>6464</x:v>
      </x:c>
      <x:c r="H650" s="929" t="s">
        <x:v>11350</x:v>
      </x:c>
      <x:c r="I650" s="120" t="s">
        <x:v>3935</x:v>
      </x:c>
      <x:c r="J650" s="930">
        <x:v>567</x:v>
      </x:c>
      <x:c r="K650" s="654" t="s">
        <x:v>140</x:v>
      </x:c>
    </x:row>
    <x:row r="651" spans="1:11" ht="16.75">
      <x:c r="A651" s="1077" t="s">
        <x:v>7225</x:v>
      </x:c>
      <x:c r="B651" s="1078">
        <x:v>612431</x:v>
      </x:c>
      <x:c r="C651" s="1079" t="s">
        <x:v>8571</x:v>
      </x:c>
      <x:c r="D651" s="1079" t="s">
        <x:v>10333</x:v>
      </x:c>
      <x:c r="E651" s="1079" t="s">
        <x:v>3882</x:v>
      </x:c>
      <x:c r="F651" s="1079" t="s">
        <x:v>1805</x:v>
      </x:c>
      <x:c r="G651" s="915" t="s">
        <x:v>9599</x:v>
      </x:c>
      <x:c r="H651" s="915" t="s">
        <x:v>11212</x:v>
      </x:c>
      <x:c r="I651" s="120" t="s">
        <x:v>6540</x:v>
      </x:c>
      <x:c r="J651" s="916">
        <x:v>180</x:v>
      </x:c>
      <x:c r="K651" s="649" t="s">
        <x:v>10301</x:v>
      </x:c>
    </x:row>
    <x:row r="652" spans="1:11">
      <x:c r="A652" s="1182">
        <x:v>0.57361111111111107</x:v>
      </x:c>
      <x:c r="B652" s="1080">
        <x:v>612432</x:v>
      </x:c>
      <x:c r="C652" s="1081" t="s">
        <x:v>7299</x:v>
      </x:c>
      <x:c r="D652" s="1081" t="s">
        <x:v>10333</x:v>
      </x:c>
      <x:c r="E652" s="1081" t="s">
        <x:v>139</x:v>
      </x:c>
      <x:c r="F652" s="1081" t="s">
        <x:v>510</x:v>
      </x:c>
      <x:c r="G652" s="919" t="s">
        <x:v>6682</x:v>
      </x:c>
      <x:c r="H652" s="919" t="s">
        <x:v>2355</x:v>
      </x:c>
      <x:c r="I652" s="120" t="s">
        <x:v>6540</x:v>
      </x:c>
      <x:c r="J652" s="920">
        <x:v>700</x:v>
      </x:c>
      <x:c r="K652" s="652" t="s">
        <x:v>140</x:v>
      </x:c>
    </x:row>
    <x:row r="653" spans="1:11">
      <x:c r="A653" s="1182">
        <x:v>0.57499999999999996</x:v>
      </x:c>
      <x:c r="B653" s="1082">
        <x:v>612433</x:v>
      </x:c>
      <x:c r="C653" s="1083" t="s">
        <x:v>8571</x:v>
      </x:c>
      <x:c r="D653" s="1083" t="s">
        <x:v>10333</x:v>
      </x:c>
      <x:c r="E653" s="1083" t="s">
        <x:v>3882</x:v>
      </x:c>
      <x:c r="F653" s="1083" t="s">
        <x:v>12028</x:v>
      </x:c>
      <x:c r="G653" s="919" t="s">
        <x:v>6537</x:v>
      </x:c>
      <x:c r="H653" s="919" t="s">
        <x:v>11198</x:v>
      </x:c>
      <x:c r="I653" s="120" t="s">
        <x:v>6540</x:v>
      </x:c>
      <x:c r="J653" s="920">
        <x:v>180</x:v>
      </x:c>
      <x:c r="K653" s="652" t="s">
        <x:v>10301</x:v>
      </x:c>
    </x:row>
    <x:row r="654" spans="1:11">
      <x:c r="A654" s="1182">
        <x:v>0.61527777777777781</x:v>
      </x:c>
      <x:c r="B654" s="1080">
        <x:v>612434</x:v>
      </x:c>
      <x:c r="C654" s="1081" t="s">
        <x:v>7299</x:v>
      </x:c>
      <x:c r="D654" s="1081" t="s">
        <x:v>10333</x:v>
      </x:c>
      <x:c r="E654" s="1081" t="s">
        <x:v>3882</x:v>
      </x:c>
      <x:c r="F654" s="1081" t="s">
        <x:v>259</x:v>
      </x:c>
      <x:c r="G654" s="919" t="s">
        <x:v>9680</x:v>
      </x:c>
      <x:c r="H654" s="919" t="s">
        <x:v>12681</x:v>
      </x:c>
      <x:c r="I654" s="120" t="s">
        <x:v>6540</x:v>
      </x:c>
      <x:c r="J654" s="920">
        <x:v>190</x:v>
      </x:c>
      <x:c r="K654" s="652" t="s">
        <x:v>10301</x:v>
      </x:c>
    </x:row>
    <x:row r="655" spans="1:11">
      <x:c r="A655" s="1182">
        <x:v>0.70347222222222228</x:v>
      </x:c>
      <x:c r="B655" s="1083" t="s">
        <x:v>4092</x:v>
      </x:c>
      <x:c r="C655" s="1083" t="s">
        <x:v>8571</x:v>
      </x:c>
      <x:c r="D655" s="1083" t="s">
        <x:v>10279</x:v>
      </x:c>
      <x:c r="E655" s="1083" t="s">
        <x:v>139</x:v>
      </x:c>
      <x:c r="F655" s="1083" t="s">
        <x:v>1162</x:v>
      </x:c>
      <x:c r="G655" s="1114" t="s">
        <x:v>10358</x:v>
      </x:c>
      <x:c r="H655" s="1114" t="s">
        <x:v>10358</x:v>
      </x:c>
      <x:c r="I655" s="120" t="s">
        <x:v>3935</x:v>
      </x:c>
      <x:c r="J655" s="920">
        <x:v>150</x:v>
      </x:c>
      <x:c r="K655" s="652" t="s">
        <x:v>10301</x:v>
      </x:c>
    </x:row>
    <x:row r="656" spans="1:11">
      <x:c r="A656" s="1182">
        <x:v>0.73472222222222228</x:v>
      </x:c>
      <x:c r="B656" s="1081" t="s">
        <x:v>6453</x:v>
      </x:c>
      <x:c r="C656" s="1081" t="s">
        <x:v>8571</x:v>
      </x:c>
      <x:c r="D656" s="1081" t="s">
        <x:v>10334</x:v>
      </x:c>
      <x:c r="E656" s="1081" t="s">
        <x:v>3882</x:v>
      </x:c>
      <x:c r="F656" s="1081" t="s">
        <x:v>12374</x:v>
      </x:c>
      <x:c r="G656" s="1114" t="s">
        <x:v>10358</x:v>
      </x:c>
      <x:c r="H656" s="1114" t="s">
        <x:v>10358</x:v>
      </x:c>
      <x:c r="I656" s="120" t="s">
        <x:v>3935</x:v>
      </x:c>
      <x:c r="J656" s="920">
        <x:v>135</x:v>
      </x:c>
      <x:c r="K656" s="652" t="s">
        <x:v>10301</x:v>
      </x:c>
    </x:row>
    <x:row r="657" spans="1:11">
      <x:c r="A657" s="1182">
        <x:v>0.77430555555555558</x:v>
      </x:c>
      <x:c r="B657" s="1083" t="s">
        <x:v>6530</x:v>
      </x:c>
      <x:c r="C657" s="1083" t="s">
        <x:v>7299</x:v>
      </x:c>
      <x:c r="D657" s="1083" t="s">
        <x:v>10306</x:v>
      </x:c>
      <x:c r="E657" s="1083" t="s">
        <x:v>3882</x:v>
      </x:c>
      <x:c r="F657" s="1083" t="s">
        <x:v>1790</x:v>
      </x:c>
      <x:c r="G657" s="919" t="s">
        <x:v>3856</x:v>
      </x:c>
      <x:c r="H657" s="919" t="s">
        <x:v>12774</x:v>
      </x:c>
      <x:c r="I657" s="120" t="s">
        <x:v>3935</x:v>
      </x:c>
      <x:c r="J657" s="920">
        <x:v>378</x:v>
      </x:c>
      <x:c r="K657" s="652" t="s">
        <x:v>140</x:v>
      </x:c>
    </x:row>
    <x:row r="658" spans="1:11" ht="16.75">
      <x:c r="A658" s="1183">
        <x:v>0.91041666666666665</x:v>
      </x:c>
      <x:c r="B658" s="1085" t="s">
        <x:v>3880</x:v>
      </x:c>
      <x:c r="C658" s="1085" t="s">
        <x:v>8571</x:v>
      </x:c>
      <x:c r="D658" s="1085" t="s">
        <x:v>10306</x:v>
      </x:c>
      <x:c r="E658" s="1085" t="s">
        <x:v>139</x:v>
      </x:c>
      <x:c r="F658" s="1085" t="s">
        <x:v>437</x:v>
      </x:c>
      <x:c r="G658" s="929" t="s">
        <x:v>8713</x:v>
      </x:c>
      <x:c r="H658" s="929" t="s">
        <x:v>5546</x:v>
      </x:c>
      <x:c r="I658" s="120" t="s">
        <x:v>3935</x:v>
      </x:c>
      <x:c r="J658" s="930">
        <x:v>515</x:v>
      </x:c>
      <x:c r="K658" s="654" t="s">
        <x:v>140</x:v>
      </x:c>
    </x:row>
    <x:row r="659" spans="1:11" ht="16.75">
      <x:c r="A659" s="1077" t="s">
        <x:v>7256</x:v>
      </x:c>
      <x:c r="B659" s="1078">
        <x:v>612439</x:v>
      </x:c>
      <x:c r="C659" s="1079" t="s">
        <x:v>7299</x:v>
      </x:c>
      <x:c r="D659" s="1079" t="s">
        <x:v>10334</x:v>
      </x:c>
      <x:c r="E659" s="1079" t="s">
        <x:v>139</x:v>
      </x:c>
      <x:c r="F659" s="1079" t="s">
        <x:v>87</x:v>
      </x:c>
      <x:c r="G659" s="915" t="s">
        <x:v>9587</x:v>
      </x:c>
      <x:c r="H659" s="915" t="s">
        <x:v>12723</x:v>
      </x:c>
      <x:c r="I659" s="1189" t="s">
        <x:v>6540</x:v>
      </x:c>
      <x:c r="J659" s="916">
        <x:v>288</x:v>
      </x:c>
      <x:c r="K659" s="649" t="s">
        <x:v>140</x:v>
      </x:c>
    </x:row>
    <x:row r="660" spans="1:11">
      <x:c r="A660" s="1182">
        <x:v>0.57361111111111107</x:v>
      </x:c>
      <x:c r="B660" s="1080">
        <x:v>612440</x:v>
      </x:c>
      <x:c r="C660" s="1081" t="s">
        <x:v>8571</x:v>
      </x:c>
      <x:c r="D660" s="1081" t="s">
        <x:v>10333</x:v>
      </x:c>
      <x:c r="E660" s="1081" t="s">
        <x:v>3882</x:v>
      </x:c>
      <x:c r="F660" s="1081" t="s">
        <x:v>4255</x:v>
      </x:c>
      <x:c r="G660" s="919" t="s">
        <x:v>6430</x:v>
      </x:c>
      <x:c r="H660" s="919" t="s">
        <x:v>12561</x:v>
      </x:c>
      <x:c r="I660" s="519" t="s">
        <x:v>6540</x:v>
      </x:c>
      <x:c r="J660" s="920">
        <x:v>960</x:v>
      </x:c>
      <x:c r="K660" s="652" t="s">
        <x:v>10301</x:v>
      </x:c>
    </x:row>
    <x:row r="661" spans="1:11">
      <x:c r="A661" s="1182">
        <x:v>0.61458333333333337</x:v>
      </x:c>
      <x:c r="B661" s="1080">
        <x:v>612441</x:v>
      </x:c>
      <x:c r="C661" s="1081" t="s">
        <x:v>8571</x:v>
      </x:c>
      <x:c r="D661" s="1081" t="s">
        <x:v>10333</x:v>
      </x:c>
      <x:c r="E661" s="1081" t="s">
        <x:v>3882</x:v>
      </x:c>
      <x:c r="F661" s="1081" t="s">
        <x:v>1614</x:v>
      </x:c>
      <x:c r="G661" s="919" t="s">
        <x:v>3878</x:v>
      </x:c>
      <x:c r="H661" s="919" t="s">
        <x:v>2528</x:v>
      </x:c>
      <x:c r="I661" s="519" t="s">
        <x:v>6540</x:v>
      </x:c>
      <x:c r="J661" s="920">
        <x:v>180</x:v>
      </x:c>
      <x:c r="K661" s="652" t="s">
        <x:v>10301</x:v>
      </x:c>
    </x:row>
    <x:row r="662" spans="1:11">
      <x:c r="A662" s="1182">
        <x:v>0.65763888888888888</x:v>
      </x:c>
      <x:c r="B662" s="1083" t="s">
        <x:v>9875</x:v>
      </x:c>
      <x:c r="C662" s="1083" t="s">
        <x:v>8571</x:v>
      </x:c>
      <x:c r="D662" s="1083" t="s">
        <x:v>10334</x:v>
      </x:c>
      <x:c r="E662" s="1083" t="s">
        <x:v>3882</x:v>
      </x:c>
      <x:c r="F662" s="1083" t="s">
        <x:v>437</x:v>
      </x:c>
      <x:c r="G662" s="919" t="s">
        <x:v>6424</x:v>
      </x:c>
      <x:c r="H662" s="919" t="s">
        <x:v>12206</x:v>
      </x:c>
      <x:c r="I662" s="519" t="s">
        <x:v>3935</x:v>
      </x:c>
      <x:c r="J662" s="920">
        <x:v>297</x:v>
      </x:c>
      <x:c r="K662" s="652" t="s">
        <x:v>140</x:v>
      </x:c>
    </x:row>
    <x:row r="663" spans="1:11" s="120" customFormat="1">
      <x:c r="A663" s="1182">
        <x:v>0.70763888888888893</x:v>
      </x:c>
      <x:c r="B663" s="1083">
        <x:v>12443</x:v>
      </x:c>
      <x:c r="C663" s="1083"/>
      <x:c r="D663" s="1083"/>
      <x:c r="E663" s="1083"/>
      <x:c r="F663" s="1083"/>
      <x:c r="G663" s="1185" t="s">
        <x:v>9462</x:v>
      </x:c>
      <x:c r="H663" s="919" t="s">
        <x:v>2437</x:v>
      </x:c>
      <x:c r="I663" s="519" t="s">
        <x:v>6553</x:v>
      </x:c>
      <x:c r="J663" s="920">
        <x:v>464</x:v>
      </x:c>
      <x:c r="K663" s="652" t="s">
        <x:v>140</x:v>
      </x:c>
    </x:row>
    <x:row r="664" spans="1:11">
      <x:c r="A664" s="1182">
        <x:v>0.74513888888888891</x:v>
      </x:c>
      <x:c r="B664" s="1080">
        <x:v>612444</x:v>
      </x:c>
      <x:c r="C664" s="1081" t="s">
        <x:v>7299</x:v>
      </x:c>
      <x:c r="D664" s="1081" t="s">
        <x:v>10306</x:v>
      </x:c>
      <x:c r="E664" s="1081" t="s">
        <x:v>139</x:v>
      </x:c>
      <x:c r="F664" s="1081" t="s">
        <x:v>8330</x:v>
      </x:c>
      <x:c r="G664" s="1185" t="s">
        <x:v>9815</x:v>
      </x:c>
      <x:c r="H664" s="919" t="s">
        <x:v>12441</x:v>
      </x:c>
      <x:c r="I664" s="519" t="s">
        <x:v>6540</x:v>
      </x:c>
      <x:c r="J664" s="920">
        <x:v>81</x:v>
      </x:c>
      <x:c r="K664" s="652" t="s">
        <x:v>140</x:v>
      </x:c>
    </x:row>
    <x:row r="665" spans="1:11">
      <x:c r="A665" s="1182">
        <x:v>0.76388888888888884</x:v>
      </x:c>
      <x:c r="B665" s="1082">
        <x:v>612445</x:v>
      </x:c>
      <x:c r="C665" s="1083" t="s">
        <x:v>8571</x:v>
      </x:c>
      <x:c r="D665" s="1083" t="s">
        <x:v>10333</x:v>
      </x:c>
      <x:c r="E665" s="1083" t="s">
        <x:v>3882</x:v>
      </x:c>
      <x:c r="F665" s="1083" t="s">
        <x:v>12110</x:v>
      </x:c>
      <x:c r="G665" s="919" t="s">
        <x:v>4090</x:v>
      </x:c>
      <x:c r="H665" s="919" t="s">
        <x:v>7691</x:v>
      </x:c>
      <x:c r="I665" s="519" t="s">
        <x:v>6540</x:v>
      </x:c>
      <x:c r="J665" s="920">
        <x:v>190</x:v>
      </x:c>
      <x:c r="K665" s="652" t="s">
        <x:v>10301</x:v>
      </x:c>
    </x:row>
    <x:row r="666" spans="1:11" s="120" customFormat="1">
      <x:c r="A666" s="1182">
        <x:v>0.7680555555555556</x:v>
      </x:c>
      <x:c r="B666" s="1083" t="s">
        <x:v>3844</x:v>
      </x:c>
      <x:c r="C666" s="1083" t="s">
        <x:v>7299</x:v>
      </x:c>
      <x:c r="D666" s="1083" t="s">
        <x:v>10333</x:v>
      </x:c>
      <x:c r="E666" s="1083" t="s">
        <x:v>6669</x:v>
      </x:c>
      <x:c r="F666" s="1083" t="s">
        <x:v>1272</x:v>
      </x:c>
      <x:c r="G666" s="919" t="s">
        <x:v>4141</x:v>
      </x:c>
      <x:c r="H666" s="919" t="s">
        <x:v>2385</x:v>
      </x:c>
      <x:c r="I666" s="519" t="s">
        <x:v>6553</x:v>
      </x:c>
      <x:c r="J666" s="920">
        <x:v>693</x:v>
      </x:c>
      <x:c r="K666" s="652" t="s">
        <x:v>140</x:v>
      </x:c>
    </x:row>
    <x:row r="667" spans="1:11">
      <x:c r="A667" s="1182">
        <x:v>0.77569444444444446</x:v>
      </x:c>
      <x:c r="B667" s="1080">
        <x:v>612447</x:v>
      </x:c>
      <x:c r="C667" s="1081" t="s">
        <x:v>7299</x:v>
      </x:c>
      <x:c r="D667" s="1081" t="s">
        <x:v>10333</x:v>
      </x:c>
      <x:c r="E667" s="1081" t="s">
        <x:v>3882</x:v>
      </x:c>
      <x:c r="F667" s="1081" t="s">
        <x:v>10653</x:v>
      </x:c>
      <x:c r="G667" s="919" t="s">
        <x:v>3816</x:v>
      </x:c>
      <x:c r="H667" s="919" t="s">
        <x:v>2493</x:v>
      </x:c>
      <x:c r="I667" s="519" t="s">
        <x:v>6540</x:v>
      </x:c>
      <x:c r="J667" s="920">
        <x:v>290</x:v>
      </x:c>
      <x:c r="K667" s="652" t="s">
        <x:v>10301</x:v>
      </x:c>
    </x:row>
    <x:row r="668" spans="1:11">
      <x:c r="A668" s="1182">
        <x:v>0.79722222222222228</x:v>
      </x:c>
      <x:c r="B668" s="1080">
        <x:v>612448</x:v>
      </x:c>
      <x:c r="C668" s="1081" t="s">
        <x:v>8571</x:v>
      </x:c>
      <x:c r="D668" s="1081" t="s">
        <x:v>10333</x:v>
      </x:c>
      <x:c r="E668" s="1081" t="s">
        <x:v>3882</x:v>
      </x:c>
      <x:c r="F668" s="1081" t="s">
        <x:v>10656</x:v>
      </x:c>
      <x:c r="G668" s="919" t="s">
        <x:v>6525</x:v>
      </x:c>
      <x:c r="H668" s="919" t="s">
        <x:v>2183</x:v>
      </x:c>
      <x:c r="I668" s="519" t="s">
        <x:v>6540</x:v>
      </x:c>
      <x:c r="J668" s="920">
        <x:v>99</x:v>
      </x:c>
      <x:c r="K668" s="652" t="s">
        <x:v>140</x:v>
      </x:c>
    </x:row>
    <x:row r="669" spans="1:11">
      <x:c r="A669" s="1182">
        <x:v>0.81458333333333333</x:v>
      </x:c>
      <x:c r="B669" s="1082">
        <x:v>612449</x:v>
      </x:c>
      <x:c r="C669" s="1083" t="s">
        <x:v>8571</x:v>
      </x:c>
      <x:c r="D669" s="1083" t="s">
        <x:v>10306</x:v>
      </x:c>
      <x:c r="E669" s="1083" t="s">
        <x:v>3882</x:v>
      </x:c>
      <x:c r="F669" s="1083" t="s">
        <x:v>957</x:v>
      </x:c>
      <x:c r="G669" s="1185" t="s">
        <x:v>9984</x:v>
      </x:c>
      <x:c r="H669" s="919" t="s">
        <x:v>12609</x:v>
      </x:c>
      <x:c r="I669" s="519" t="s">
        <x:v>6540</x:v>
      </x:c>
      <x:c r="J669" s="920">
        <x:v>490</x:v>
      </x:c>
      <x:c r="K669" s="652" t="s">
        <x:v>10301</x:v>
      </x:c>
    </x:row>
    <x:row r="670" spans="1:11" ht="16.75">
      <x:c r="A670" s="1183">
        <x:v>0.97013888888888888</x:v>
      </x:c>
      <x:c r="B670" s="1085" t="s">
        <x:v>3819</x:v>
      </x:c>
      <x:c r="C670" s="1085" t="s">
        <x:v>8571</x:v>
      </x:c>
      <x:c r="D670" s="1085" t="s">
        <x:v>10334</x:v>
      </x:c>
      <x:c r="E670" s="1085" t="s">
        <x:v>3882</x:v>
      </x:c>
      <x:c r="F670" s="1085" t="s">
        <x:v>7003</x:v>
      </x:c>
      <x:c r="G670" s="929" t="s">
        <x:v>9893</x:v>
      </x:c>
      <x:c r="H670" s="929" t="s">
        <x:v>11500</x:v>
      </x:c>
      <x:c r="I670" s="527" t="s">
        <x:v>3935</x:v>
      </x:c>
      <x:c r="J670" s="930">
        <x:v>135</x:v>
      </x:c>
      <x:c r="K670" s="654" t="s">
        <x:v>140</x:v>
      </x:c>
    </x:row>
    <x:row r="671" spans="1:11" ht="16.75">
      <x:c r="A671" s="1077" t="s">
        <x:v>4889</x:v>
      </x:c>
      <x:c r="B671" s="1078">
        <x:v>612451</x:v>
      </x:c>
      <x:c r="C671" s="1079" t="s">
        <x:v>8571</x:v>
      </x:c>
      <x:c r="D671" s="1079" t="s">
        <x:v>10333</x:v>
      </x:c>
      <x:c r="E671" s="1079" t="s">
        <x:v>3882</x:v>
      </x:c>
      <x:c r="F671" s="1079" t="s">
        <x:v>11061</x:v>
      </x:c>
      <x:c r="G671" s="1177" t="s">
        <x:v>10358</x:v>
      </x:c>
      <x:c r="H671" s="1177" t="s">
        <x:v>10358</x:v>
      </x:c>
      <x:c r="I671" s="1189" t="s">
        <x:v>6540</x:v>
      </x:c>
      <x:c r="J671" s="916">
        <x:v>260</x:v>
      </x:c>
      <x:c r="K671" s="649" t="s">
        <x:v>10301</x:v>
      </x:c>
    </x:row>
    <x:row r="672" spans="1:11">
      <x:c r="A672" s="1182">
        <x:v>0.52708333333333335</x:v>
      </x:c>
      <x:c r="B672" s="1080">
        <x:v>612452</x:v>
      </x:c>
      <x:c r="C672" s="1081" t="s">
        <x:v>8571</x:v>
      </x:c>
      <x:c r="D672" s="1081" t="s">
        <x:v>10334</x:v>
      </x:c>
      <x:c r="E672" s="1081" t="s">
        <x:v>139</x:v>
      </x:c>
      <x:c r="F672" s="1081" t="s">
        <x:v>1549</x:v>
      </x:c>
      <x:c r="G672" s="919" t="s">
        <x:v>9595</x:v>
      </x:c>
      <x:c r="H672" s="919" t="s">
        <x:v>11431</x:v>
      </x:c>
      <x:c r="I672" s="519" t="s">
        <x:v>6540</x:v>
      </x:c>
      <x:c r="J672" s="920">
        <x:v>120</x:v>
      </x:c>
      <x:c r="K672" s="652" t="s">
        <x:v>10301</x:v>
      </x:c>
    </x:row>
    <x:row r="673" spans="1:11">
      <x:c r="A673" s="1182">
        <x:v>0.55138888888888893</x:v>
      </x:c>
      <x:c r="B673" s="1082">
        <x:v>612453</x:v>
      </x:c>
      <x:c r="C673" s="1083" t="s">
        <x:v>8571</x:v>
      </x:c>
      <x:c r="D673" s="1083" t="s">
        <x:v>10279</x:v>
      </x:c>
      <x:c r="E673" s="1083" t="s">
        <x:v>139</x:v>
      </x:c>
      <x:c r="F673" s="1083" t="s">
        <x:v>4292</x:v>
      </x:c>
      <x:c r="G673" s="1114" t="s">
        <x:v>10358</x:v>
      </x:c>
      <x:c r="H673" s="1114" t="s">
        <x:v>10358</x:v>
      </x:c>
      <x:c r="I673" s="519" t="s">
        <x:v>6540</x:v>
      </x:c>
      <x:c r="J673" s="920">
        <x:v>162</x:v>
      </x:c>
      <x:c r="K673" s="652" t="s">
        <x:v>140</x:v>
      </x:c>
    </x:row>
    <x:row r="674" spans="1:11">
      <x:c r="A674" s="1182">
        <x:v>0.6381944444444444</x:v>
      </x:c>
      <x:c r="B674" s="1081" t="s">
        <x:v>9463</x:v>
      </x:c>
      <x:c r="C674" s="1081" t="s">
        <x:v>7299</x:v>
      </x:c>
      <x:c r="D674" s="1081" t="s">
        <x:v>10306</x:v>
      </x:c>
      <x:c r="E674" s="1081" t="s">
        <x:v>3882</x:v>
      </x:c>
      <x:c r="F674" s="1081" t="s">
        <x:v>12374</x:v>
      </x:c>
      <x:c r="G674" s="919" t="s">
        <x:v>2543</x:v>
      </x:c>
      <x:c r="H674" s="919" t="s">
        <x:v>11565</x:v>
      </x:c>
      <x:c r="I674" s="519" t="s">
        <x:v>3935</x:v>
      </x:c>
      <x:c r="J674" s="920">
        <x:v>720</x:v>
      </x:c>
      <x:c r="K674" s="652" t="s">
        <x:v>140</x:v>
      </x:c>
    </x:row>
    <x:row r="675" spans="1:11">
      <x:c r="A675" s="1182">
        <x:v>0.64444444444444449</x:v>
      </x:c>
      <x:c r="B675" s="1083" t="s">
        <x:v>4128</x:v>
      </x:c>
      <x:c r="C675" s="1083" t="s">
        <x:v>8571</x:v>
      </x:c>
      <x:c r="D675" s="1083" t="s">
        <x:v>10306</x:v>
      </x:c>
      <x:c r="E675" s="1083" t="s">
        <x:v>139</x:v>
      </x:c>
      <x:c r="F675" s="1083" t="s">
        <x:v>12374</x:v>
      </x:c>
      <x:c r="G675" s="919" t="s">
        <x:v>3408</x:v>
      </x:c>
      <x:c r="H675" s="919" t="s">
        <x:v>5837</x:v>
      </x:c>
      <x:c r="I675" s="519" t="s">
        <x:v>3935</x:v>
      </x:c>
      <x:c r="J675" s="920">
        <x:v>180</x:v>
      </x:c>
      <x:c r="K675" s="652" t="s">
        <x:v>10301</x:v>
      </x:c>
    </x:row>
    <x:row r="676" spans="1:11">
      <x:c r="A676" s="1182">
        <x:v>0.71250000000000002</x:v>
      </x:c>
      <x:c r="B676" s="1081" t="s">
        <x:v>9833</x:v>
      </x:c>
      <x:c r="C676" s="1081" t="s">
        <x:v>7299</x:v>
      </x:c>
      <x:c r="D676" s="1081" t="s">
        <x:v>10333</x:v>
      </x:c>
      <x:c r="E676" s="1081" t="s">
        <x:v>6669</x:v>
      </x:c>
      <x:c r="F676" s="1081" t="s">
        <x:v>2912</x:v>
      </x:c>
      <x:c r="G676" s="919" t="s">
        <x:v>6504</x:v>
      </x:c>
      <x:c r="H676" s="919" t="s">
        <x:v>5521</x:v>
      </x:c>
      <x:c r="I676" s="519" t="s">
        <x:v>6553</x:v>
      </x:c>
      <x:c r="J676" s="920">
        <x:v>330</x:v>
      </x:c>
      <x:c r="K676" s="652" t="s">
        <x:v>10301</x:v>
      </x:c>
    </x:row>
    <x:row r="677" spans="1:11">
      <x:c r="A677" s="1182">
        <x:v>0.7368055555555556</x:v>
      </x:c>
      <x:c r="B677" s="1082">
        <x:v>612457</x:v>
      </x:c>
      <x:c r="C677" s="1083" t="s">
        <x:v>7299</x:v>
      </x:c>
      <x:c r="D677" s="1083" t="s">
        <x:v>10333</x:v>
      </x:c>
      <x:c r="E677" s="1083" t="s">
        <x:v>3882</x:v>
      </x:c>
      <x:c r="F677" s="1083" t="s">
        <x:v>10471</x:v>
      </x:c>
      <x:c r="G677" s="919" t="s">
        <x:v>3859</x:v>
      </x:c>
      <x:c r="H677" s="919" t="s">
        <x:v>11565</x:v>
      </x:c>
      <x:c r="I677" s="519" t="s">
        <x:v>6540</x:v>
      </x:c>
      <x:c r="J677" s="920">
        <x:v>240</x:v>
      </x:c>
      <x:c r="K677" s="652" t="s">
        <x:v>140</x:v>
      </x:c>
    </x:row>
    <x:row r="678" spans="1:11" s="120" customFormat="1">
      <x:c r="A678" s="1182">
        <x:v>0.7416666666666667</x:v>
      </x:c>
      <x:c r="B678" s="1082">
        <x:v>12458</x:v>
      </x:c>
      <x:c r="C678" s="1083"/>
      <x:c r="D678" s="1083"/>
      <x:c r="E678" s="1083"/>
      <x:c r="F678" s="1083"/>
      <x:c r="G678" s="919" t="s">
        <x:v>3367</x:v>
      </x:c>
      <x:c r="H678" s="919" t="s">
        <x:v>7910</x:v>
      </x:c>
      <x:c r="I678" s="519" t="s">
        <x:v>6553</x:v>
      </x:c>
      <x:c r="J678" s="920">
        <x:v>340</x:v>
      </x:c>
      <x:c r="K678" s="652" t="s">
        <x:v>140</x:v>
      </x:c>
    </x:row>
    <x:row r="679" spans="1:11">
      <x:c r="A679" s="1182">
        <x:v>0.75138888888888888</x:v>
      </x:c>
      <x:c r="B679" s="1080">
        <x:v>612459</x:v>
      </x:c>
      <x:c r="C679" s="1081" t="s">
        <x:v>8571</x:v>
      </x:c>
      <x:c r="D679" s="1081" t="s">
        <x:v>10334</x:v>
      </x:c>
      <x:c r="E679" s="1081" t="s">
        <x:v>139</x:v>
      </x:c>
      <x:c r="F679" s="1081" t="s">
        <x:v>7375</x:v>
      </x:c>
      <x:c r="G679" s="919" t="s">
        <x:v>6380</x:v>
      </x:c>
      <x:c r="H679" s="919" t="s">
        <x:v>2590</x:v>
      </x:c>
      <x:c r="I679" s="519" t="s">
        <x:v>6540</x:v>
      </x:c>
      <x:c r="J679" s="920">
        <x:v>420</x:v>
      </x:c>
      <x:c r="K679" s="652" t="s">
        <x:v>140</x:v>
      </x:c>
    </x:row>
    <x:row r="680" spans="1:11">
      <x:c r="A680" s="1182">
        <x:v>0.75624999999999998</x:v>
      </x:c>
      <x:c r="B680" s="1082">
        <x:v>612460</x:v>
      </x:c>
      <x:c r="C680" s="1083" t="s">
        <x:v>7299</x:v>
      </x:c>
      <x:c r="D680" s="1083" t="s">
        <x:v>10334</x:v>
      </x:c>
      <x:c r="E680" s="1083" t="s">
        <x:v>3882</x:v>
      </x:c>
      <x:c r="F680" s="1083" t="s">
        <x:v>681</x:v>
      </x:c>
      <x:c r="G680" s="919" t="s">
        <x:v>4126</x:v>
      </x:c>
      <x:c r="H680" s="919" t="s">
        <x:v>2531</x:v>
      </x:c>
      <x:c r="I680" s="519" t="s">
        <x:v>6540</x:v>
      </x:c>
      <x:c r="J680" s="920">
        <x:v>396</x:v>
      </x:c>
      <x:c r="K680" s="652" t="s">
        <x:v>140</x:v>
      </x:c>
    </x:row>
    <x:row r="681" spans="1:11">
      <x:c r="A681" s="1182">
        <x:v>0.7583333333333333</x:v>
      </x:c>
      <x:c r="B681" s="1081" t="s">
        <x:v>9654</x:v>
      </x:c>
      <x:c r="C681" s="1081" t="s">
        <x:v>8571</x:v>
      </x:c>
      <x:c r="D681" s="1081" t="s">
        <x:v>10306</x:v>
      </x:c>
      <x:c r="E681" s="1081" t="s">
        <x:v>139</x:v>
      </x:c>
      <x:c r="F681" s="1081" t="s">
        <x:v>10746</x:v>
      </x:c>
      <x:c r="G681" s="919" t="s">
        <x:v>4126</x:v>
      </x:c>
      <x:c r="H681" s="919" t="s">
        <x:v>2531</x:v>
      </x:c>
      <x:c r="I681" s="519" t="s">
        <x:v>3935</x:v>
      </x:c>
      <x:c r="J681" s="920">
        <x:v>580</x:v>
      </x:c>
      <x:c r="K681" s="652" t="s">
        <x:v>140</x:v>
      </x:c>
    </x:row>
    <x:row r="682" spans="1:11" s="120" customFormat="1">
      <x:c r="A682" s="1182">
        <x:v>0.79374999999999996</x:v>
      </x:c>
      <x:c r="B682" s="1081" t="s">
        <x:v>6376</x:v>
      </x:c>
      <x:c r="C682" s="1081" t="s">
        <x:v>8571</x:v>
      </x:c>
      <x:c r="D682" s="1081" t="s">
        <x:v>10334</x:v>
      </x:c>
      <x:c r="E682" s="1081" t="s">
        <x:v>6669</x:v>
      </x:c>
      <x:c r="F682" s="1081" t="s">
        <x:v>1137</x:v>
      </x:c>
      <x:c r="G682" s="919" t="s">
        <x:v>4049</x:v>
      </x:c>
      <x:c r="H682" s="919" t="s">
        <x:v>7506</x:v>
      </x:c>
      <x:c r="I682" s="519" t="s">
        <x:v>6553</x:v>
      </x:c>
      <x:c r="J682" s="920">
        <x:v>279</x:v>
      </x:c>
      <x:c r="K682" s="652" t="s">
        <x:v>140</x:v>
      </x:c>
    </x:row>
    <x:row r="683" spans="1:11">
      <x:c r="A683" s="1182">
        <x:v>0.79374999999999996</x:v>
      </x:c>
      <x:c r="B683" s="1082">
        <x:v>612463</x:v>
      </x:c>
      <x:c r="C683" s="1083" t="s">
        <x:v>7299</x:v>
      </x:c>
      <x:c r="D683" s="1083" t="s">
        <x:v>10279</x:v>
      </x:c>
      <x:c r="E683" s="1083" t="s">
        <x:v>3882</x:v>
      </x:c>
      <x:c r="F683" s="1083" t="s">
        <x:v>4298</x:v>
      </x:c>
      <x:c r="G683" s="919" t="s">
        <x:v>4049</x:v>
      </x:c>
      <x:c r="H683" s="919" t="s">
        <x:v>7506</x:v>
      </x:c>
      <x:c r="I683" s="519" t="s">
        <x:v>6540</x:v>
      </x:c>
      <x:c r="J683" s="920">
        <x:v>135</x:v>
      </x:c>
      <x:c r="K683" s="652" t="s">
        <x:v>140</x:v>
      </x:c>
    </x:row>
    <x:row r="684" spans="1:11">
      <x:c r="A684" s="921">
        <x:v>0.8618055555555556</x:v>
      </x:c>
      <x:c r="B684" s="1083" t="s">
        <x:v>9742</x:v>
      </x:c>
      <x:c r="C684" s="1083" t="s">
        <x:v>8571</x:v>
      </x:c>
      <x:c r="D684" s="1083" t="s">
        <x:v>10334</x:v>
      </x:c>
      <x:c r="E684" s="1083" t="s">
        <x:v>6669</x:v>
      </x:c>
      <x:c r="F684" s="1083" t="s">
        <x:v>10424</x:v>
      </x:c>
      <x:c r="G684" s="919" t="s">
        <x:v>3317</x:v>
      </x:c>
      <x:c r="H684" s="919" t="s">
        <x:v>5598</x:v>
      </x:c>
      <x:c r="I684" s="519" t="s">
        <x:v>3935</x:v>
      </x:c>
      <x:c r="J684" s="920">
        <x:v>486</x:v>
      </x:c>
      <x:c r="K684" s="652" t="s">
        <x:v>140</x:v>
      </x:c>
    </x:row>
    <x:row r="685" spans="1:11">
      <x:c r="A685" s="1182">
        <x:v>0.8833333333333333</x:v>
      </x:c>
      <x:c r="B685" s="1081" t="s">
        <x:v>9582</x:v>
      </x:c>
      <x:c r="C685" s="1081" t="s">
        <x:v>8571</x:v>
      </x:c>
      <x:c r="D685" s="1081" t="s">
        <x:v>10334</x:v>
      </x:c>
      <x:c r="E685" s="1081" t="s">
        <x:v>3882</x:v>
      </x:c>
      <x:c r="F685" s="1081" t="s">
        <x:v>12374</x:v>
      </x:c>
      <x:c r="G685" s="919" t="s">
        <x:v>9381</x:v>
      </x:c>
      <x:c r="H685" s="919" t="s">
        <x:v>12573</x:v>
      </x:c>
      <x:c r="I685" s="519" t="s">
        <x:v>3935</x:v>
      </x:c>
      <x:c r="J685" s="920">
        <x:v>252</x:v>
      </x:c>
      <x:c r="K685" s="652" t="s">
        <x:v>140</x:v>
      </x:c>
    </x:row>
    <x:row r="686" spans="1:11">
      <x:c r="A686" s="1182">
        <x:v>0.93402777777777779</x:v>
      </x:c>
      <x:c r="B686" s="1083" t="s">
        <x:v>9517</x:v>
      </x:c>
      <x:c r="C686" s="1083" t="s">
        <x:v>8571</x:v>
      </x:c>
      <x:c r="D686" s="1083" t="s">
        <x:v>10334</x:v>
      </x:c>
      <x:c r="E686" s="1083" t="s">
        <x:v>3882</x:v>
      </x:c>
      <x:c r="F686" s="1083" t="s">
        <x:v>1239</x:v>
      </x:c>
      <x:c r="G686" s="919" t="s">
        <x:v>2043</x:v>
      </x:c>
      <x:c r="H686" s="919" t="s">
        <x:v>1837</x:v>
      </x:c>
      <x:c r="I686" s="519" t="s">
        <x:v>3935</x:v>
      </x:c>
      <x:c r="J686" s="920">
        <x:v>500</x:v>
      </x:c>
      <x:c r="K686" s="652" t="s">
        <x:v>140</x:v>
      </x:c>
    </x:row>
    <x:row r="687" spans="1:11" ht="16.75">
      <x:c r="A687" s="1183">
        <x:v>0.96875</x:v>
      </x:c>
      <x:c r="B687" s="1085" t="s">
        <x:v>9473</x:v>
      </x:c>
      <x:c r="C687" s="1085" t="s">
        <x:v>8571</x:v>
      </x:c>
      <x:c r="D687" s="1085" t="s">
        <x:v>10333</x:v>
      </x:c>
      <x:c r="E687" s="1085" t="s">
        <x:v>139</x:v>
      </x:c>
      <x:c r="F687" s="1085" t="s">
        <x:v>8661</x:v>
      </x:c>
      <x:c r="G687" s="1174" t="s">
        <x:v>10358</x:v>
      </x:c>
      <x:c r="H687" s="1174" t="s">
        <x:v>10358</x:v>
      </x:c>
      <x:c r="I687" s="527" t="s">
        <x:v>3935</x:v>
      </x:c>
      <x:c r="J687" s="930">
        <x:v>189</x:v>
      </x:c>
      <x:c r="K687" s="654" t="s">
        <x:v>140</x:v>
      </x:c>
    </x:row>
    <x:row r="688" spans="1:11" ht="16.75">
      <x:c r="A688" s="1077" t="s">
        <x:v>6953</x:v>
      </x:c>
      <x:c r="B688" s="1079" t="s">
        <x:v>3404</x:v>
      </x:c>
      <x:c r="C688" s="1079" t="s">
        <x:v>7299</x:v>
      </x:c>
      <x:c r="D688" s="1079" t="s">
        <x:v>10306</x:v>
      </x:c>
      <x:c r="E688" s="1079" t="s">
        <x:v>3882</x:v>
      </x:c>
      <x:c r="F688" s="1079" t="s">
        <x:v>1358</x:v>
      </x:c>
      <x:c r="G688" s="915" t="s">
        <x:v>10354</x:v>
      </x:c>
      <x:c r="H688" s="915" t="s">
        <x:v>7882</x:v>
      </x:c>
      <x:c r="I688" s="1189" t="s">
        <x:v>3935</x:v>
      </x:c>
      <x:c r="J688" s="916">
        <x:v>148</x:v>
      </x:c>
      <x:c r="K688" s="649" t="s">
        <x:v>140</x:v>
      </x:c>
    </x:row>
    <x:row r="689" spans="1:11">
      <x:c r="A689" s="1182">
        <x:v>0.63541666666666663</x:v>
      </x:c>
      <x:c r="B689" s="1081" t="s">
        <x:v>9714</x:v>
      </x:c>
      <x:c r="C689" s="1081" t="s">
        <x:v>8571</x:v>
      </x:c>
      <x:c r="D689" s="1081" t="s">
        <x:v>10306</x:v>
      </x:c>
      <x:c r="E689" s="1081" t="s">
        <x:v>139</x:v>
      </x:c>
      <x:c r="F689" s="1081" t="s">
        <x:v>1536</x:v>
      </x:c>
      <x:c r="G689" s="1114" t="s">
        <x:v>10358</x:v>
      </x:c>
      <x:c r="H689" s="1114" t="s">
        <x:v>10358</x:v>
      </x:c>
      <x:c r="I689" s="519" t="s">
        <x:v>3935</x:v>
      </x:c>
      <x:c r="J689" s="920">
        <x:v>144</x:v>
      </x:c>
      <x:c r="K689" s="652" t="s">
        <x:v>140</x:v>
      </x:c>
    </x:row>
    <x:row r="690" spans="1:11">
      <x:c r="A690" s="1182">
        <x:v>0.6645833333333333</x:v>
      </x:c>
      <x:c r="B690" s="1083" t="s">
        <x:v>3949</x:v>
      </x:c>
      <x:c r="C690" s="1083" t="s">
        <x:v>7299</x:v>
      </x:c>
      <x:c r="D690" s="1083" t="s">
        <x:v>10333</x:v>
      </x:c>
      <x:c r="E690" s="1083" t="s">
        <x:v>3882</x:v>
      </x:c>
      <x:c r="F690" s="1083" t="s">
        <x:v>12374</x:v>
      </x:c>
      <x:c r="G690" s="919" t="s">
        <x:v>3965</x:v>
      </x:c>
      <x:c r="H690" s="919" t="s">
        <x:v>2435</x:v>
      </x:c>
      <x:c r="I690" s="519" t="s">
        <x:v>3935</x:v>
      </x:c>
      <x:c r="J690" s="920">
        <x:v>80</x:v>
      </x:c>
      <x:c r="K690" s="652" t="s">
        <x:v>10301</x:v>
      </x:c>
    </x:row>
    <x:row r="691" spans="1:11">
      <x:c r="A691" s="1182">
        <x:v>0.70277777777777772</x:v>
      </x:c>
      <x:c r="B691" s="1081" t="s">
        <x:v>9758</x:v>
      </x:c>
      <x:c r="C691" s="1081" t="s">
        <x:v>8571</x:v>
      </x:c>
      <x:c r="D691" s="1081" t="s">
        <x:v>10306</x:v>
      </x:c>
      <x:c r="E691" s="1081" t="s">
        <x:v>3882</x:v>
      </x:c>
      <x:c r="F691" s="1081" t="s">
        <x:v>10439</x:v>
      </x:c>
      <x:c r="G691" s="919" t="s">
        <x:v>4141</x:v>
      </x:c>
      <x:c r="H691" s="919" t="s">
        <x:v>2402</x:v>
      </x:c>
      <x:c r="I691" s="519" t="s">
        <x:v>3935</x:v>
      </x:c>
      <x:c r="J691" s="920">
        <x:v>396</x:v>
      </x:c>
      <x:c r="K691" s="652" t="s">
        <x:v>140</x:v>
      </x:c>
    </x:row>
    <x:row r="692" spans="1:11">
      <x:c r="A692" s="1182">
        <x:v>0.71736111111111112</x:v>
      </x:c>
      <x:c r="B692" s="1082">
        <x:v>612472</x:v>
      </x:c>
      <x:c r="C692" s="1083" t="s">
        <x:v>8571</x:v>
      </x:c>
      <x:c r="D692" s="1083" t="s">
        <x:v>10333</x:v>
      </x:c>
      <x:c r="E692" s="1083" t="s">
        <x:v>3882</x:v>
      </x:c>
      <x:c r="F692" s="1083" t="s">
        <x:v>10653</x:v>
      </x:c>
      <x:c r="G692" s="919" t="s">
        <x:v>9445</x:v>
      </x:c>
      <x:c r="H692" s="919" t="s">
        <x:v>11406</x:v>
      </x:c>
      <x:c r="I692" s="519" t="s">
        <x:v>6540</x:v>
      </x:c>
      <x:c r="J692" s="920">
        <x:v>198</x:v>
      </x:c>
      <x:c r="K692" s="652" t="s">
        <x:v>140</x:v>
      </x:c>
    </x:row>
    <x:row r="693" spans="1:11">
      <x:c r="A693" s="1182">
        <x:v>0.73263888888888884</x:v>
      </x:c>
      <x:c r="B693" s="1081" t="s">
        <x:v>9574</x:v>
      </x:c>
      <x:c r="C693" s="1081" t="s">
        <x:v>8571</x:v>
      </x:c>
      <x:c r="D693" s="1081" t="s">
        <x:v>10306</x:v>
      </x:c>
      <x:c r="E693" s="1081" t="s">
        <x:v>7974</x:v>
      </x:c>
      <x:c r="F693" s="1081" t="s">
        <x:v>774</x:v>
      </x:c>
      <x:c r="G693" s="1114" t="s">
        <x:v>10358</x:v>
      </x:c>
      <x:c r="H693" s="1114" t="s">
        <x:v>10358</x:v>
      </x:c>
      <x:c r="I693" s="519" t="s">
        <x:v>3935</x:v>
      </x:c>
      <x:c r="J693" s="920">
        <x:v>729</x:v>
      </x:c>
      <x:c r="K693" s="652" t="s">
        <x:v>140</x:v>
      </x:c>
    </x:row>
    <x:row r="694" spans="1:11">
      <x:c r="A694" s="1182">
        <x:v>0.74861111111111112</x:v>
      </x:c>
      <x:c r="B694" s="1083" t="s">
        <x:v>9720</x:v>
      </x:c>
      <x:c r="C694" s="1083" t="s">
        <x:v>8571</x:v>
      </x:c>
      <x:c r="D694" s="1083" t="s">
        <x:v>10306</x:v>
      </x:c>
      <x:c r="E694" s="1083" t="s">
        <x:v>6423</x:v>
      </x:c>
      <x:c r="F694" s="1083" t="s">
        <x:v>12125</x:v>
      </x:c>
      <x:c r="G694" s="919" t="s">
        <x:v>5592</x:v>
      </x:c>
      <x:c r="H694" s="919" t="s">
        <x:v>12746</x:v>
      </x:c>
      <x:c r="I694" s="519" t="s">
        <x:v>3935</x:v>
      </x:c>
      <x:c r="J694" s="920">
        <x:v>135</x:v>
      </x:c>
      <x:c r="K694" s="652" t="s">
        <x:v>140</x:v>
      </x:c>
    </x:row>
    <x:row r="695" spans="1:11">
      <x:c r="A695" s="1182">
        <x:v>0.77777777777777779</x:v>
      </x:c>
      <x:c r="B695" s="1081" t="s">
        <x:v>4078</x:v>
      </x:c>
      <x:c r="C695" s="1081" t="s">
        <x:v>8571</x:v>
      </x:c>
      <x:c r="D695" s="1081" t="s">
        <x:v>10279</x:v>
      </x:c>
      <x:c r="E695" s="1081" t="s">
        <x:v>6423</x:v>
      </x:c>
      <x:c r="F695" s="1081" t="s">
        <x:v>288</x:v>
      </x:c>
      <x:c r="G695" s="919" t="s">
        <x:v>9777</x:v>
      </x:c>
      <x:c r="H695" s="919" t="s">
        <x:v>11414</x:v>
      </x:c>
      <x:c r="I695" s="519" t="s">
        <x:v>6553</x:v>
      </x:c>
      <x:c r="J695" s="920">
        <x:v>171</x:v>
      </x:c>
      <x:c r="K695" s="652" t="s">
        <x:v>140</x:v>
      </x:c>
    </x:row>
    <x:row r="696" spans="1:11" s="120" customFormat="1">
      <x:c r="A696" s="1182">
        <x:v>0.80208333333333337</x:v>
      </x:c>
      <x:c r="B696" s="1081" t="s">
        <x:v>4138</x:v>
      </x:c>
      <x:c r="C696" s="1081" t="s">
        <x:v>8571</x:v>
      </x:c>
      <x:c r="D696" s="1081" t="s">
        <x:v>10306</x:v>
      </x:c>
      <x:c r="E696" s="1081" t="s">
        <x:v>6669</x:v>
      </x:c>
      <x:c r="F696" s="1081" t="s">
        <x:v>480</x:v>
      </x:c>
      <x:c r="G696" s="919" t="s">
        <x:v>9835</x:v>
      </x:c>
      <x:c r="H696" s="919" t="s">
        <x:v>11182</x:v>
      </x:c>
      <x:c r="I696" s="519" t="s">
        <x:v>6553</x:v>
      </x:c>
      <x:c r="J696" s="920">
        <x:v>180</x:v>
      </x:c>
      <x:c r="K696" s="652" t="s">
        <x:v>140</x:v>
      </x:c>
    </x:row>
    <x:row r="697" spans="1:11">
      <x:c r="A697" s="1182">
        <x:v>0.80625000000000002</x:v>
      </x:c>
      <x:c r="B697" s="1082">
        <x:v>612477</x:v>
      </x:c>
      <x:c r="C697" s="1083" t="s">
        <x:v>7299</x:v>
      </x:c>
      <x:c r="D697" s="1083" t="s">
        <x:v>10306</x:v>
      </x:c>
      <x:c r="E697" s="1083" t="s">
        <x:v>3882</x:v>
      </x:c>
      <x:c r="F697" s="1083" t="s">
        <x:v>8315</x:v>
      </x:c>
      <x:c r="G697" s="919" t="s">
        <x:v>9835</x:v>
      </x:c>
      <x:c r="H697" s="919" t="s">
        <x:v>11182</x:v>
      </x:c>
      <x:c r="I697" s="519" t="s">
        <x:v>6540</x:v>
      </x:c>
      <x:c r="J697" s="920">
        <x:v>297</x:v>
      </x:c>
      <x:c r="K697" s="652" t="s">
        <x:v>140</x:v>
      </x:c>
    </x:row>
    <x:row r="698" spans="1:11">
      <x:c r="A698" s="1182">
        <x:v>0.82847222222222228</x:v>
      </x:c>
      <x:c r="B698" s="1190">
        <x:v>12478</x:v>
      </x:c>
      <x:c r="C698" s="920"/>
      <x:c r="D698" s="920"/>
      <x:c r="E698" s="920"/>
      <x:c r="F698" s="920"/>
      <x:c r="G698" s="1114" t="s">
        <x:v>10358</x:v>
      </x:c>
      <x:c r="H698" s="1114" t="s">
        <x:v>10358</x:v>
      </x:c>
      <x:c r="I698" s="519" t="s">
        <x:v>6553</x:v>
      </x:c>
      <x:c r="J698" s="920">
        <x:v>180</x:v>
      </x:c>
      <x:c r="K698" s="652" t="s">
        <x:v>10301</x:v>
      </x:c>
    </x:row>
    <x:row r="699" spans="1:11">
      <x:c r="A699" s="1182">
        <x:v>0.82916666666666672</x:v>
      </x:c>
      <x:c r="B699" s="1082">
        <x:v>612479</x:v>
      </x:c>
      <x:c r="C699" s="1083" t="s">
        <x:v>8571</x:v>
      </x:c>
      <x:c r="D699" s="1083" t="s">
        <x:v>10334</x:v>
      </x:c>
      <x:c r="E699" s="1083" t="s">
        <x:v>3882</x:v>
      </x:c>
      <x:c r="F699" s="1083" t="s">
        <x:v>97</x:v>
      </x:c>
      <x:c r="G699" s="919" t="s">
        <x:v>4141</x:v>
      </x:c>
      <x:c r="H699" s="919" t="s">
        <x:v>8085</x:v>
      </x:c>
      <x:c r="I699" s="519" t="s">
        <x:v>6540</x:v>
      </x:c>
      <x:c r="J699" s="920">
        <x:v>180</x:v>
      </x:c>
      <x:c r="K699" s="652" t="s">
        <x:v>10301</x:v>
      </x:c>
    </x:row>
    <x:row r="700" spans="1:11">
      <x:c r="A700" s="1182">
        <x:v>0.83680555555555558</x:v>
      </x:c>
      <x:c r="B700" s="1080">
        <x:v>612480</x:v>
      </x:c>
      <x:c r="C700" s="1081" t="s">
        <x:v>7299</x:v>
      </x:c>
      <x:c r="D700" s="1081" t="s">
        <x:v>10334</x:v>
      </x:c>
      <x:c r="E700" s="1081" t="s">
        <x:v>3882</x:v>
      </x:c>
      <x:c r="F700" s="1081" t="s">
        <x:v>1565</x:v>
      </x:c>
      <x:c r="G700" s="919" t="s">
        <x:v>4141</x:v>
      </x:c>
      <x:c r="H700" s="919" t="s">
        <x:v>8085</x:v>
      </x:c>
      <x:c r="I700" s="519" t="s">
        <x:v>6540</x:v>
      </x:c>
      <x:c r="J700" s="920">
        <x:v>470</x:v>
      </x:c>
      <x:c r="K700" s="652" t="s">
        <x:v>10301</x:v>
      </x:c>
    </x:row>
    <x:row r="701" spans="1:11">
      <x:c r="A701" s="1182">
        <x:v>0.84930555555555554</x:v>
      </x:c>
      <x:c r="B701" s="1083" t="s">
        <x:v>9612</x:v>
      </x:c>
      <x:c r="C701" s="1083" t="s">
        <x:v>8571</x:v>
      </x:c>
      <x:c r="D701" s="1083" t="s">
        <x:v>10334</x:v>
      </x:c>
      <x:c r="E701" s="1083" t="s">
        <x:v>139</x:v>
      </x:c>
      <x:c r="F701" s="1083" t="s">
        <x:v>3579</x:v>
      </x:c>
      <x:c r="G701" s="919" t="s">
        <x:v>3443</x:v>
      </x:c>
      <x:c r="H701" s="919" t="s">
        <x:v>11216</x:v>
      </x:c>
      <x:c r="I701" s="519" t="s">
        <x:v>3935</x:v>
      </x:c>
      <x:c r="J701" s="920">
        <x:v>153</x:v>
      </x:c>
      <x:c r="K701" s="652" t="s">
        <x:v>140</x:v>
      </x:c>
    </x:row>
    <x:row r="702" spans="1:11">
      <x:c r="A702" s="1182">
        <x:v>0.87430555555555556</x:v>
      </x:c>
      <x:c r="B702" s="1080">
        <x:v>612482</x:v>
      </x:c>
      <x:c r="C702" s="1081" t="s">
        <x:v>8571</x:v>
      </x:c>
      <x:c r="D702" s="1081" t="s">
        <x:v>10334</x:v>
      </x:c>
      <x:c r="E702" s="1081" t="s">
        <x:v>139</x:v>
      </x:c>
      <x:c r="F702" s="1081" t="s">
        <x:v>4621</x:v>
      </x:c>
      <x:c r="G702" s="919" t="s">
        <x:v>3443</x:v>
      </x:c>
      <x:c r="H702" s="919" t="s">
        <x:v>12313</x:v>
      </x:c>
      <x:c r="I702" s="519" t="s">
        <x:v>6540</x:v>
      </x:c>
      <x:c r="J702" s="920">
        <x:v>230</x:v>
      </x:c>
      <x:c r="K702" s="652" t="s">
        <x:v>140</x:v>
      </x:c>
    </x:row>
    <x:row r="703" spans="1:11" s="120" customFormat="1">
      <x:c r="A703" s="1182">
        <x:v>0.87986111111111109</x:v>
      </x:c>
      <x:c r="B703" s="1081" t="s">
        <x:v>9489</x:v>
      </x:c>
      <x:c r="C703" s="1081" t="s">
        <x:v>8571</x:v>
      </x:c>
      <x:c r="D703" s="1081" t="s">
        <x:v>10334</x:v>
      </x:c>
      <x:c r="E703" s="1081" t="s">
        <x:v>3882</x:v>
      </x:c>
      <x:c r="F703" s="1081" t="s">
        <x:v>1487</x:v>
      </x:c>
      <x:c r="G703" s="1114" t="s">
        <x:v>10358</x:v>
      </x:c>
      <x:c r="H703" s="1114" t="s">
        <x:v>10358</x:v>
      </x:c>
      <x:c r="I703" s="519" t="s">
        <x:v>3935</x:v>
      </x:c>
      <x:c r="J703" s="920">
        <x:v>540</x:v>
      </x:c>
      <x:c r="K703" s="652" t="s">
        <x:v>140</x:v>
      </x:c>
    </x:row>
    <x:row r="704" spans="1:11">
      <x:c r="A704" s="1182">
        <x:v>0.88194444444444442</x:v>
      </x:c>
      <x:c r="B704" s="1082">
        <x:v>612484</x:v>
      </x:c>
      <x:c r="C704" s="1083" t="s">
        <x:v>8571</x:v>
      </x:c>
      <x:c r="D704" s="1083" t="s">
        <x:v>10334</x:v>
      </x:c>
      <x:c r="E704" s="1083" t="s">
        <x:v>139</x:v>
      </x:c>
      <x:c r="F704" s="1083" t="s">
        <x:v>4299</x:v>
      </x:c>
      <x:c r="G704" s="919" t="s">
        <x:v>10348</x:v>
      </x:c>
      <x:c r="H704" s="919" t="s">
        <x:v>12214</x:v>
      </x:c>
      <x:c r="I704" s="519" t="s">
        <x:v>6540</x:v>
      </x:c>
      <x:c r="J704" s="920">
        <x:v>126</x:v>
      </x:c>
      <x:c r="K704" s="652" t="s">
        <x:v>140</x:v>
      </x:c>
    </x:row>
    <x:row r="705" spans="1:11" ht="16.75">
      <x:c r="A705" s="1183">
        <x:v>0.88472222222222219</x:v>
      </x:c>
      <x:c r="B705" s="1098" t="s">
        <x:v>3851</x:v>
      </x:c>
      <x:c r="C705" s="1098" t="s">
        <x:v>8571</x:v>
      </x:c>
      <x:c r="D705" s="1098" t="s">
        <x:v>10333</x:v>
      </x:c>
      <x:c r="E705" s="1098" t="s">
        <x:v>139</x:v>
      </x:c>
      <x:c r="F705" s="1098" t="s">
        <x:v>2906</x:v>
      </x:c>
      <x:c r="G705" s="929" t="s">
        <x:v>9571</x:v>
      </x:c>
      <x:c r="H705" s="929" t="s">
        <x:v>2336</x:v>
      </x:c>
      <x:c r="I705" s="527" t="s">
        <x:v>3935</x:v>
      </x:c>
      <x:c r="J705" s="930">
        <x:v>320</x:v>
      </x:c>
      <x:c r="K705" s="654" t="s">
        <x:v>140</x:v>
      </x:c>
    </x:row>
    <x:row r="706" spans="1:11" ht="16.75">
      <x:c r="A706" s="1077" t="s">
        <x:v>5279</x:v>
      </x:c>
      <x:c r="B706" s="1079" t="s">
        <x:v>6560</x:v>
      </x:c>
      <x:c r="C706" s="1079" t="s">
        <x:v>7299</x:v>
      </x:c>
      <x:c r="D706" s="1079" t="s">
        <x:v>10334</x:v>
      </x:c>
      <x:c r="E706" s="1079" t="s">
        <x:v>6669</x:v>
      </x:c>
      <x:c r="F706" s="1079" t="s">
        <x:v>128</x:v>
      </x:c>
      <x:c r="G706" s="915" t="s">
        <x:v>9495</x:v>
      </x:c>
      <x:c r="H706" s="915" t="s">
        <x:v>2236</x:v>
      </x:c>
      <x:c r="I706" s="1189" t="s">
        <x:v>3935</x:v>
      </x:c>
      <x:c r="J706" s="916">
        <x:v>675</x:v>
      </x:c>
      <x:c r="K706" s="649" t="s">
        <x:v>140</x:v>
      </x:c>
    </x:row>
    <x:row r="707" spans="1:11">
      <x:c r="A707" s="1182">
        <x:v>0.51597222222222228</x:v>
      </x:c>
      <x:c r="B707" s="1081" t="s">
        <x:v>9672</x:v>
      </x:c>
      <x:c r="C707" s="1081" t="s">
        <x:v>7299</x:v>
      </x:c>
      <x:c r="D707" s="1081" t="s">
        <x:v>10333</x:v>
      </x:c>
      <x:c r="E707" s="1081" t="s">
        <x:v>139</x:v>
      </x:c>
      <x:c r="F707" s="1081" t="s">
        <x:v>897</x:v>
      </x:c>
      <x:c r="G707" s="919" t="s">
        <x:v>9581</x:v>
      </x:c>
      <x:c r="H707" s="919" t="s">
        <x:v>12493</x:v>
      </x:c>
      <x:c r="I707" s="519" t="s">
        <x:v>3935</x:v>
      </x:c>
      <x:c r="J707" s="920">
        <x:v>351</x:v>
      </x:c>
      <x:c r="K707" s="652" t="s">
        <x:v>140</x:v>
      </x:c>
    </x:row>
    <x:row r="708" spans="1:11">
      <x:c r="A708" s="1182">
        <x:v>0.68125000000000002</x:v>
      </x:c>
      <x:c r="B708" s="1083" t="s">
        <x:v>9985</x:v>
      </x:c>
      <x:c r="C708" s="1083" t="s">
        <x:v>8571</x:v>
      </x:c>
      <x:c r="D708" s="1083" t="s">
        <x:v>10334</x:v>
      </x:c>
      <x:c r="E708" s="1083" t="s">
        <x:v>7974</x:v>
      </x:c>
      <x:c r="F708" s="1083" t="s">
        <x:v>12027</x:v>
      </x:c>
      <x:c r="G708" s="1114" t="s">
        <x:v>10358</x:v>
      </x:c>
      <x:c r="H708" s="1114" t="s">
        <x:v>10358</x:v>
      </x:c>
      <x:c r="I708" s="519" t="s">
        <x:v>3935</x:v>
      </x:c>
      <x:c r="J708" s="920">
        <x:v>288</x:v>
      </x:c>
      <x:c r="K708" s="652" t="s">
        <x:v>140</x:v>
      </x:c>
    </x:row>
    <x:row r="709" spans="1:11">
      <x:c r="A709" s="1182">
        <x:v>0.73819444444444449</x:v>
      </x:c>
      <x:c r="B709" s="1081" t="s">
        <x:v>3438</x:v>
      </x:c>
      <x:c r="C709" s="1081" t="s">
        <x:v>7299</x:v>
      </x:c>
      <x:c r="D709" s="1081" t="s">
        <x:v>10306</x:v>
      </x:c>
      <x:c r="E709" s="1081" t="s">
        <x:v>3882</x:v>
      </x:c>
      <x:c r="F709" s="1081" t="s">
        <x:v>986</x:v>
      </x:c>
      <x:c r="G709" s="919" t="s">
        <x:v>4182</x:v>
      </x:c>
      <x:c r="H709" s="919" t="s">
        <x:v>11450</x:v>
      </x:c>
      <x:c r="I709" s="519" t="s">
        <x:v>3935</x:v>
      </x:c>
      <x:c r="J709" s="920">
        <x:v>198</x:v>
      </x:c>
      <x:c r="K709" s="652" t="s">
        <x:v>140</x:v>
      </x:c>
    </x:row>
    <x:row r="710" spans="1:11">
      <x:c r="A710" s="1182">
        <x:v>0.79652777777777772</x:v>
      </x:c>
      <x:c r="B710" s="1083" t="s">
        <x:v>4103</x:v>
      </x:c>
      <x:c r="C710" s="1083" t="s">
        <x:v>7299</x:v>
      </x:c>
      <x:c r="D710" s="1083" t="s">
        <x:v>10306</x:v>
      </x:c>
      <x:c r="E710" s="1083" t="s">
        <x:v>3882</x:v>
      </x:c>
      <x:c r="F710" s="1083" t="s">
        <x:v>1787</x:v>
      </x:c>
      <x:c r="G710" s="1114" t="s">
        <x:v>10358</x:v>
      </x:c>
      <x:c r="H710" s="1114" t="s">
        <x:v>10358</x:v>
      </x:c>
      <x:c r="I710" s="519" t="s">
        <x:v>3935</x:v>
      </x:c>
      <x:c r="J710" s="920">
        <x:v>423</x:v>
      </x:c>
      <x:c r="K710" s="652" t="s">
        <x:v>140</x:v>
      </x:c>
    </x:row>
    <x:row r="711" spans="1:11">
      <x:c r="A711" s="1182">
        <x:v>0.8256944444444444</x:v>
      </x:c>
      <x:c r="B711" s="1080">
        <x:v>612491</x:v>
      </x:c>
      <x:c r="C711" s="1081" t="s">
        <x:v>8571</x:v>
      </x:c>
      <x:c r="D711" s="1081" t="s">
        <x:v>10334</x:v>
      </x:c>
      <x:c r="E711" s="1081" t="s">
        <x:v>3882</x:v>
      </x:c>
      <x:c r="F711" s="1081" t="s">
        <x:v>898</x:v>
      </x:c>
      <x:c r="G711" s="919" t="s">
        <x:v>9528</x:v>
      </x:c>
      <x:c r="H711" s="919" t="s">
        <x:v>5623</x:v>
      </x:c>
      <x:c r="I711" s="519" t="s">
        <x:v>6540</x:v>
      </x:c>
      <x:c r="J711" s="920">
        <x:v>162</x:v>
      </x:c>
      <x:c r="K711" s="652" t="s">
        <x:v>140</x:v>
      </x:c>
    </x:row>
    <x:row r="712" spans="1:11" ht="16.75">
      <x:c r="A712" s="1183">
        <x:v>0.85416666666666663</x:v>
      </x:c>
      <x:c r="B712" s="1186">
        <x:v>612492</x:v>
      </x:c>
      <x:c r="C712" s="1098" t="s">
        <x:v>7299</x:v>
      </x:c>
      <x:c r="D712" s="1098" t="s">
        <x:v>10333</x:v>
      </x:c>
      <x:c r="E712" s="1098" t="s">
        <x:v>3882</x:v>
      </x:c>
      <x:c r="F712" s="1098" t="s">
        <x:v>8316</x:v>
      </x:c>
      <x:c r="G712" s="929" t="s">
        <x:v>3855</x:v>
      </x:c>
      <x:c r="H712" s="929" t="s">
        <x:v>2340</x:v>
      </x:c>
      <x:c r="I712" s="527" t="s">
        <x:v>6540</x:v>
      </x:c>
      <x:c r="J712" s="930">
        <x:v>180</x:v>
      </x:c>
      <x:c r="K712" s="654" t="s">
        <x:v>10301</x:v>
      </x:c>
    </x:row>
    <x:row r="713" spans="1:11" ht="16.75">
      <x:c r="A713" s="1179" t="s">
        <x:v>4770</x:v>
      </x:c>
      <x:c r="B713" s="1180">
        <x:v>12493</x:v>
      </x:c>
      <x:c r="C713" s="1181" t="s">
        <x:v>8571</x:v>
      </x:c>
      <x:c r="D713" s="1181" t="s">
        <x:v>10306</x:v>
      </x:c>
      <x:c r="E713" s="1181" t="s">
        <x:v>6423</x:v>
      </x:c>
      <x:c r="F713" s="1181" t="s">
        <x:v>1808</x:v>
      </x:c>
      <x:c r="G713" s="1177" t="s">
        <x:v>10358</x:v>
      </x:c>
      <x:c r="H713" s="1177" t="s">
        <x:v>10358</x:v>
      </x:c>
      <x:c r="I713" s="1189" t="s">
        <x:v>6553</x:v>
      </x:c>
      <x:c r="J713" s="916">
        <x:v>135</x:v>
      </x:c>
      <x:c r="K713" s="649" t="s">
        <x:v>140</x:v>
      </x:c>
    </x:row>
    <x:row r="714" spans="1:11">
      <x:c r="A714" s="1182">
        <x:v>0.49027777777777776</x:v>
      </x:c>
      <x:c r="B714" s="1082">
        <x:v>12494</x:v>
      </x:c>
      <x:c r="C714" s="1083" t="s">
        <x:v>8571</x:v>
      </x:c>
      <x:c r="D714" s="1083" t="s">
        <x:v>10334</x:v>
      </x:c>
      <x:c r="E714" s="1083" t="s">
        <x:v>6669</x:v>
      </x:c>
      <x:c r="F714" s="1083" t="s">
        <x:v>1513</x:v>
      </x:c>
      <x:c r="G714" s="1114" t="s">
        <x:v>10358</x:v>
      </x:c>
      <x:c r="H714" s="1114" t="s">
        <x:v>10358</x:v>
      </x:c>
      <x:c r="I714" s="519" t="s">
        <x:v>6553</x:v>
      </x:c>
      <x:c r="J714" s="920">
        <x:v>216</x:v>
      </x:c>
      <x:c r="K714" s="652" t="s">
        <x:v>140</x:v>
      </x:c>
    </x:row>
    <x:row r="715" spans="1:11">
      <x:c r="A715" s="1182">
        <x:v>0.50624999999999998</x:v>
      </x:c>
      <x:c r="B715" s="1081" t="s">
        <x:v>9358</x:v>
      </x:c>
      <x:c r="C715" s="1081" t="s">
        <x:v>7299</x:v>
      </x:c>
      <x:c r="D715" s="1081" t="s">
        <x:v>10334</x:v>
      </x:c>
      <x:c r="E715" s="1081" t="s">
        <x:v>6669</x:v>
      </x:c>
      <x:c r="F715" s="1081" t="s">
        <x:v>1259</x:v>
      </x:c>
      <x:c r="G715" s="1114" t="s">
        <x:v>10358</x:v>
      </x:c>
      <x:c r="H715" s="1114" t="s">
        <x:v>10358</x:v>
      </x:c>
      <x:c r="I715" s="519" t="s">
        <x:v>3935</x:v>
      </x:c>
      <x:c r="J715" s="920">
        <x:v>300</x:v>
      </x:c>
      <x:c r="K715" s="652" t="s">
        <x:v>140</x:v>
      </x:c>
    </x:row>
    <x:row r="716" spans="1:11">
      <x:c r="A716" s="1182">
        <x:v>0.5708333333333333</x:v>
      </x:c>
      <x:c r="B716" s="1083" t="s">
        <x:v>3403</x:v>
      </x:c>
      <x:c r="C716" s="1083" t="s">
        <x:v>7299</x:v>
      </x:c>
      <x:c r="D716" s="1083" t="s">
        <x:v>10334</x:v>
      </x:c>
      <x:c r="E716" s="1083" t="s">
        <x:v>139</x:v>
      </x:c>
      <x:c r="F716" s="1083" t="s">
        <x:v>4619</x:v>
      </x:c>
      <x:c r="G716" s="919" t="s">
        <x:v>9711</x:v>
      </x:c>
      <x:c r="H716" s="919" t="s">
        <x:v>7851</x:v>
      </x:c>
      <x:c r="I716" s="519" t="s">
        <x:v>3935</x:v>
      </x:c>
      <x:c r="J716" s="920">
        <x:v>216</x:v>
      </x:c>
      <x:c r="K716" s="652" t="s">
        <x:v>140</x:v>
      </x:c>
    </x:row>
    <x:row r="717" spans="1:11">
      <x:c r="A717" s="1182">
        <x:v>0.57361111111111107</x:v>
      </x:c>
      <x:c r="B717" s="1081" t="s">
        <x:v>10886</x:v>
      </x:c>
      <x:c r="C717" s="1081" t="s">
        <x:v>7299</x:v>
      </x:c>
      <x:c r="D717" s="1081" t="s">
        <x:v>10334</x:v>
      </x:c>
      <x:c r="E717" s="1081" t="s">
        <x:v>139</x:v>
      </x:c>
      <x:c r="F717" s="1081" t="s">
        <x:v>1393</x:v>
      </x:c>
      <x:c r="G717" s="919" t="s">
        <x:v>9711</x:v>
      </x:c>
      <x:c r="H717" s="919" t="s">
        <x:v>7851</x:v>
      </x:c>
      <x:c r="I717" s="519" t="s">
        <x:v>3935</x:v>
      </x:c>
      <x:c r="J717" s="920">
        <x:v>216</x:v>
      </x:c>
      <x:c r="K717" s="652" t="s">
        <x:v>140</x:v>
      </x:c>
    </x:row>
    <x:row r="718" spans="1:11">
      <x:c r="A718" s="1182">
        <x:v>0.57638888888888884</x:v>
      </x:c>
      <x:c r="B718" s="1083" t="s">
        <x:v>4222</x:v>
      </x:c>
      <x:c r="C718" s="1083" t="s">
        <x:v>8571</x:v>
      </x:c>
      <x:c r="D718" s="1083" t="s">
        <x:v>10306</x:v>
      </x:c>
      <x:c r="E718" s="1083" t="s">
        <x:v>7974</x:v>
      </x:c>
      <x:c r="F718" s="1083" t="s">
        <x:v>12114</x:v>
      </x:c>
      <x:c r="G718" s="919" t="s">
        <x:v>9924</x:v>
      </x:c>
      <x:c r="H718" s="919" t="s">
        <x:v>5710</x:v>
      </x:c>
      <x:c r="I718" s="519" t="s">
        <x:v>3935</x:v>
      </x:c>
      <x:c r="J718" s="920">
        <x:v>135</x:v>
      </x:c>
      <x:c r="K718" s="652" t="s">
        <x:v>140</x:v>
      </x:c>
    </x:row>
    <x:row r="719" spans="1:11">
      <x:c r="A719" s="1182">
        <x:v>0.6118055555555556</x:v>
      </x:c>
      <x:c r="B719" s="1081" t="s">
        <x:v>6387</x:v>
      </x:c>
      <x:c r="C719" s="1081" t="s">
        <x:v>7299</x:v>
      </x:c>
      <x:c r="D719" s="1081" t="s">
        <x:v>10306</x:v>
      </x:c>
      <x:c r="E719" s="1081" t="s">
        <x:v>139</x:v>
      </x:c>
      <x:c r="F719" s="1081" t="s">
        <x:v>721</x:v>
      </x:c>
      <x:c r="G719" s="919" t="s">
        <x:v>9537</x:v>
      </x:c>
      <x:c r="H719" s="919" t="s">
        <x:v>2646</x:v>
      </x:c>
      <x:c r="I719" s="519" t="s">
        <x:v>3935</x:v>
      </x:c>
      <x:c r="J719" s="920">
        <x:v>170</x:v>
      </x:c>
      <x:c r="K719" s="652" t="s">
        <x:v>140</x:v>
      </x:c>
    </x:row>
    <x:row r="720" spans="1:11">
      <x:c r="A720" s="1182">
        <x:v>0.71111111111111114</x:v>
      </x:c>
      <x:c r="B720" s="1083" t="s">
        <x:v>9549</x:v>
      </x:c>
      <x:c r="C720" s="1083" t="s">
        <x:v>8571</x:v>
      </x:c>
      <x:c r="D720" s="1083" t="s">
        <x:v>10306</x:v>
      </x:c>
      <x:c r="E720" s="1083" t="s">
        <x:v>6669</x:v>
      </x:c>
      <x:c r="F720" s="1083" t="s">
        <x:v>1104</x:v>
      </x:c>
      <x:c r="G720" s="919" t="s">
        <x:v>3317</x:v>
      </x:c>
      <x:c r="H720" s="919" t="s">
        <x:v>11455</x:v>
      </x:c>
      <x:c r="I720" s="519" t="s">
        <x:v>6553</x:v>
      </x:c>
      <x:c r="J720" s="920">
        <x:v>108</x:v>
      </x:c>
      <x:c r="K720" s="652" t="s">
        <x:v>140</x:v>
      </x:c>
    </x:row>
    <x:row r="721" spans="1:11">
      <x:c r="A721" s="1182">
        <x:v>0.81666666666666665</x:v>
      </x:c>
      <x:c r="B721" s="1081" t="s">
        <x:v>9782</x:v>
      </x:c>
      <x:c r="C721" s="1081" t="s">
        <x:v>8571</x:v>
      </x:c>
      <x:c r="D721" s="1081" t="s">
        <x:v>10279</x:v>
      </x:c>
      <x:c r="E721" s="1081" t="s">
        <x:v>6669</x:v>
      </x:c>
      <x:c r="F721" s="1081" t="s">
        <x:v>1055</x:v>
      </x:c>
      <x:c r="G721" s="919" t="s">
        <x:v>9532</x:v>
      </x:c>
      <x:c r="H721" s="919" t="s">
        <x:v>12759</x:v>
      </x:c>
      <x:c r="I721" s="519" t="s">
        <x:v>3935</x:v>
      </x:c>
      <x:c r="J721" s="920">
        <x:v>4378</x:v>
      </x:c>
      <x:c r="K721" s="652" t="s">
        <x:v>140</x:v>
      </x:c>
    </x:row>
    <x:row r="722" spans="1:11">
      <x:c r="A722" s="1182">
        <x:v>0.83194444444444449</x:v>
      </x:c>
      <x:c r="B722" s="1083" t="s">
        <x:v>9481</x:v>
      </x:c>
      <x:c r="C722" s="1083" t="s">
        <x:v>8571</x:v>
      </x:c>
      <x:c r="D722" s="1083" t="s">
        <x:v>10334</x:v>
      </x:c>
      <x:c r="E722" s="1083" t="s">
        <x:v>139</x:v>
      </x:c>
      <x:c r="F722" s="1083" t="s">
        <x:v>1396</x:v>
      </x:c>
      <x:c r="G722" s="919" t="s">
        <x:v>4115</x:v>
      </x:c>
      <x:c r="H722" s="919" t="s">
        <x:v>7465</x:v>
      </x:c>
      <x:c r="I722" s="519" t="s">
        <x:v>3935</x:v>
      </x:c>
      <x:c r="J722" s="920">
        <x:v>189</x:v>
      </x:c>
      <x:c r="K722" s="652" t="s">
        <x:v>140</x:v>
      </x:c>
    </x:row>
    <x:row r="723" spans="1:11" ht="16.75">
      <x:c r="A723" s="1183">
        <x:v>0.83472222222222225</x:v>
      </x:c>
      <x:c r="B723" s="1085" t="s">
        <x:v>6454</x:v>
      </x:c>
      <x:c r="C723" s="1085" t="s">
        <x:v>8571</x:v>
      </x:c>
      <x:c r="D723" s="1085" t="s">
        <x:v>10334</x:v>
      </x:c>
      <x:c r="E723" s="1085" t="s">
        <x:v>139</x:v>
      </x:c>
      <x:c r="F723" s="1085" t="s">
        <x:v>11998</x:v>
      </x:c>
      <x:c r="G723" s="929" t="s">
        <x:v>4115</x:v>
      </x:c>
      <x:c r="H723" s="929" t="s">
        <x:v>7465</x:v>
      </x:c>
      <x:c r="I723" s="527" t="s">
        <x:v>3935</x:v>
      </x:c>
      <x:c r="J723" s="930">
        <x:v>135</x:v>
      </x:c>
      <x:c r="K723" s="654" t="s">
        <x:v>140</x:v>
      </x:c>
    </x:row>
    <x:row r="724" spans="1:11" ht="16.75">
      <x:c r="A724" s="1077" t="s">
        <x:v>7199</x:v>
      </x:c>
      <x:c r="B724" s="1078">
        <x:v>612504</x:v>
      </x:c>
      <x:c r="C724" s="1079" t="s">
        <x:v>7299</x:v>
      </x:c>
      <x:c r="D724" s="1079" t="s">
        <x:v>10306</x:v>
      </x:c>
      <x:c r="E724" s="1079" t="s">
        <x:v>3882</x:v>
      </x:c>
      <x:c r="F724" s="1079" t="s">
        <x:v>674</x:v>
      </x:c>
      <x:c r="G724" s="915" t="s">
        <x:v>2581</x:v>
      </x:c>
      <x:c r="H724" s="915" t="s">
        <x:v>2637</x:v>
      </x:c>
      <x:c r="I724" s="1189" t="s">
        <x:v>6540</x:v>
      </x:c>
      <x:c r="J724" s="916">
        <x:v>340</x:v>
      </x:c>
      <x:c r="K724" s="649" t="s">
        <x:v>140</x:v>
      </x:c>
    </x:row>
    <x:row r="725" spans="1:11">
      <x:c r="A725" s="1182">
        <x:v>0.54097222222222219</x:v>
      </x:c>
      <x:c r="B725" s="1080">
        <x:v>612505</x:v>
      </x:c>
      <x:c r="C725" s="1081" t="s">
        <x:v>8571</x:v>
      </x:c>
      <x:c r="D725" s="1081" t="s">
        <x:v>10333</x:v>
      </x:c>
      <x:c r="E725" s="1081" t="s">
        <x:v>3882</x:v>
      </x:c>
      <x:c r="F725" s="1081" t="s">
        <x:v>7457</x:v>
      </x:c>
      <x:c r="G725" s="919" t="s">
        <x:v>9984</x:v>
      </x:c>
      <x:c r="H725" s="919" t="s">
        <x:v>5497</x:v>
      </x:c>
      <x:c r="I725" s="519" t="s">
        <x:v>6540</x:v>
      </x:c>
      <x:c r="J725" s="920">
        <x:v>360</x:v>
      </x:c>
      <x:c r="K725" s="652" t="s">
        <x:v>10301</x:v>
      </x:c>
    </x:row>
    <x:row r="726" spans="1:11">
      <x:c r="A726" s="1182">
        <x:v>0.56111111111111112</x:v>
      </x:c>
      <x:c r="B726" s="1082">
        <x:v>612506</x:v>
      </x:c>
      <x:c r="C726" s="1083" t="s">
        <x:v>7299</x:v>
      </x:c>
      <x:c r="D726" s="1083" t="s">
        <x:v>10334</x:v>
      </x:c>
      <x:c r="E726" s="1083" t="s">
        <x:v>3882</x:v>
      </x:c>
      <x:c r="F726" s="1083" t="s">
        <x:v>4632</x:v>
      </x:c>
      <x:c r="G726" s="919" t="s">
        <x:v>6553</x:v>
      </x:c>
      <x:c r="H726" s="919" t="s">
        <x:v>7685</x:v>
      </x:c>
      <x:c r="I726" s="519" t="s">
        <x:v>6540</x:v>
      </x:c>
      <x:c r="J726" s="920">
        <x:v>110</x:v>
      </x:c>
      <x:c r="K726" s="652" t="s">
        <x:v>10301</x:v>
      </x:c>
    </x:row>
    <x:row r="727" spans="1:11">
      <x:c r="A727" s="1182">
        <x:v>0.63055555555555554</x:v>
      </x:c>
      <x:c r="B727" s="1080">
        <x:v>612507</x:v>
      </x:c>
      <x:c r="C727" s="1081" t="s">
        <x:v>7299</x:v>
      </x:c>
      <x:c r="D727" s="1081" t="s">
        <x:v>10306</x:v>
      </x:c>
      <x:c r="E727" s="1081" t="s">
        <x:v>7974</x:v>
      </x:c>
      <x:c r="F727" s="1081" t="s">
        <x:v>5414</x:v>
      </x:c>
      <x:c r="G727" s="919" t="s">
        <x:v>10897</x:v>
      </x:c>
      <x:c r="H727" s="919" t="s">
        <x:v>12251</x:v>
      </x:c>
      <x:c r="I727" s="519" t="s">
        <x:v>6540</x:v>
      </x:c>
      <x:c r="J727" s="920">
        <x:v>190</x:v>
      </x:c>
      <x:c r="K727" s="652" t="s">
        <x:v>10301</x:v>
      </x:c>
    </x:row>
    <x:row r="728" spans="1:11">
      <x:c r="A728" s="1182">
        <x:v>0.63263888888888886</x:v>
      </x:c>
      <x:c r="B728" s="1082">
        <x:v>612508</x:v>
      </x:c>
      <x:c r="C728" s="1083" t="s">
        <x:v>7299</x:v>
      </x:c>
      <x:c r="D728" s="1083" t="s">
        <x:v>10306</x:v>
      </x:c>
      <x:c r="E728" s="1083" t="s">
        <x:v>7974</x:v>
      </x:c>
      <x:c r="F728" s="1083" t="s">
        <x:v>8313</x:v>
      </x:c>
      <x:c r="G728" s="919" t="s">
        <x:v>10897</x:v>
      </x:c>
      <x:c r="H728" s="919" t="s">
        <x:v>12251</x:v>
      </x:c>
      <x:c r="I728" s="519" t="s">
        <x:v>6540</x:v>
      </x:c>
      <x:c r="J728" s="920">
        <x:v>130</x:v>
      </x:c>
      <x:c r="K728" s="652" t="s">
        <x:v>10301</x:v>
      </x:c>
    </x:row>
    <x:row r="729" spans="1:11">
      <x:c r="A729" s="1182">
        <x:v>0.66388888888888886</x:v>
      </x:c>
      <x:c r="B729" s="1080">
        <x:v>612509</x:v>
      </x:c>
      <x:c r="C729" s="1081" t="s">
        <x:v>8571</x:v>
      </x:c>
      <x:c r="D729" s="1081" t="s">
        <x:v>10333</x:v>
      </x:c>
      <x:c r="E729" s="1081" t="s">
        <x:v>139</x:v>
      </x:c>
      <x:c r="F729" s="1081" t="s">
        <x:v>894</x:v>
      </x:c>
      <x:c r="G729" s="919" t="s">
        <x:v>9783</x:v>
      </x:c>
      <x:c r="H729" s="919" t="s">
        <x:v>12593</x:v>
      </x:c>
      <x:c r="I729" s="519" t="s">
        <x:v>6540</x:v>
      </x:c>
      <x:c r="J729" s="920">
        <x:v>430</x:v>
      </x:c>
      <x:c r="K729" s="652" t="s">
        <x:v>10301</x:v>
      </x:c>
    </x:row>
    <x:row r="730" spans="1:11">
      <x:c r="A730" s="1182">
        <x:v>0.72638888888888886</x:v>
      </x:c>
      <x:c r="B730" s="1082">
        <x:v>612510</x:v>
      </x:c>
      <x:c r="C730" s="1083" t="s">
        <x:v>8571</x:v>
      </x:c>
      <x:c r="D730" s="1083" t="s">
        <x:v>10334</x:v>
      </x:c>
      <x:c r="E730" s="1083" t="s">
        <x:v>6423</x:v>
      </x:c>
      <x:c r="F730" s="1083" t="s">
        <x:v>1754</x:v>
      </x:c>
      <x:c r="G730" s="1114" t="s">
        <x:v>10358</x:v>
      </x:c>
      <x:c r="H730" s="1114" t="s">
        <x:v>10358</x:v>
      </x:c>
      <x:c r="I730" s="519" t="s">
        <x:v>6553</x:v>
      </x:c>
      <x:c r="J730" s="920">
        <x:v>190</x:v>
      </x:c>
      <x:c r="K730" s="652" t="s">
        <x:v>10301</x:v>
      </x:c>
    </x:row>
    <x:row r="731" spans="1:11">
      <x:c r="A731" s="1182">
        <x:v>0.77847222222222223</x:v>
      </x:c>
      <x:c r="B731" s="1081" t="s">
        <x:v>9409</x:v>
      </x:c>
      <x:c r="C731" s="1081" t="s">
        <x:v>7299</x:v>
      </x:c>
      <x:c r="D731" s="1081" t="s">
        <x:v>10306</x:v>
      </x:c>
      <x:c r="E731" s="1081" t="s">
        <x:v>6423</x:v>
      </x:c>
      <x:c r="F731" s="1081" t="s">
        <x:v>1110</x:v>
      </x:c>
      <x:c r="G731" s="1185" t="s">
        <x:v>9570</x:v>
      </x:c>
      <x:c r="H731" s="919" t="s">
        <x:v>12346</x:v>
      </x:c>
      <x:c r="I731" s="519" t="s">
        <x:v>6553</x:v>
      </x:c>
      <x:c r="J731" s="920">
        <x:v>670</x:v>
      </x:c>
      <x:c r="K731" s="652" t="s">
        <x:v>10301</x:v>
      </x:c>
    </x:row>
    <x:row r="732" spans="1:11">
      <x:c r="A732" s="1182">
        <x:v>0.80000000000000004</x:v>
      </x:c>
      <x:c r="B732" s="1083" t="s">
        <x:v>9363</x:v>
      </x:c>
      <x:c r="C732" s="1083" t="s">
        <x:v>7299</x:v>
      </x:c>
      <x:c r="D732" s="1083" t="s">
        <x:v>10333</x:v>
      </x:c>
      <x:c r="E732" s="1083" t="s">
        <x:v>6669</x:v>
      </x:c>
      <x:c r="F732" s="1083" t="s">
        <x:v>8706</x:v>
      </x:c>
      <x:c r="G732" s="919" t="s">
        <x:v>3856</x:v>
      </x:c>
      <x:c r="H732" s="919" t="s">
        <x:v>2626</x:v>
      </x:c>
      <x:c r="I732" s="519" t="s">
        <x:v>6553</x:v>
      </x:c>
      <x:c r="J732" s="920">
        <x:v>250</x:v>
      </x:c>
      <x:c r="K732" s="652" t="s">
        <x:v>140</x:v>
      </x:c>
    </x:row>
    <x:row r="733" spans="1:11">
      <x:c r="A733" s="1182">
        <x:v>0.80555555555555558</x:v>
      </x:c>
      <x:c r="B733" s="1080">
        <x:v>612513</x:v>
      </x:c>
      <x:c r="C733" s="1081" t="s">
        <x:v>8571</x:v>
      </x:c>
      <x:c r="D733" s="1081" t="s">
        <x:v>10334</x:v>
      </x:c>
      <x:c r="E733" s="1081" t="s">
        <x:v>3882</x:v>
      </x:c>
      <x:c r="F733" s="1081" t="s">
        <x:v>10465</x:v>
      </x:c>
      <x:c r="G733" s="919" t="s">
        <x:v>9519</x:v>
      </x:c>
      <x:c r="H733" s="919" t="s">
        <x:v>12591</x:v>
      </x:c>
      <x:c r="I733" s="519" t="s">
        <x:v>6540</x:v>
      </x:c>
      <x:c r="J733" s="920">
        <x:v>882</x:v>
      </x:c>
      <x:c r="K733" s="652" t="s">
        <x:v>140</x:v>
      </x:c>
    </x:row>
    <x:row r="734" spans="1:11" s="120" customFormat="1">
      <x:c r="A734" s="1182">
        <x:v>0.81597222222222221</x:v>
      </x:c>
      <x:c r="B734" s="1080">
        <x:v>12514</x:v>
      </x:c>
      <x:c r="C734" s="1081"/>
      <x:c r="D734" s="1081"/>
      <x:c r="E734" s="1081"/>
      <x:c r="F734" s="1081"/>
      <x:c r="G734" s="1114" t="s">
        <x:v>10358</x:v>
      </x:c>
      <x:c r="H734" s="1114" t="s">
        <x:v>10358</x:v>
      </x:c>
      <x:c r="I734" s="519" t="s">
        <x:v>6553</x:v>
      </x:c>
      <x:c r="J734" s="920">
        <x:v>0</x:v>
      </x:c>
      <x:c r="K734" s="652" t="s">
        <x:v>10358</x:v>
      </x:c>
    </x:row>
    <x:row r="735" spans="1:11">
      <x:c r="A735" s="1182">
        <x:v>0.83263888888888893</x:v>
      </x:c>
      <x:c r="B735" s="1082">
        <x:v>612515</x:v>
      </x:c>
      <x:c r="C735" s="1083" t="s">
        <x:v>8571</x:v>
      </x:c>
      <x:c r="D735" s="1083" t="s">
        <x:v>10333</x:v>
      </x:c>
      <x:c r="E735" s="1083" t="s">
        <x:v>3882</x:v>
      </x:c>
      <x:c r="F735" s="1083" t="s">
        <x:v>10653</x:v>
      </x:c>
      <x:c r="G735" s="919" t="s">
        <x:v>11037</x:v>
      </x:c>
      <x:c r="H735" s="919" t="s">
        <x:v>11515</x:v>
      </x:c>
      <x:c r="I735" s="519" t="s">
        <x:v>6540</x:v>
      </x:c>
      <x:c r="J735" s="920">
        <x:v>150</x:v>
      </x:c>
      <x:c r="K735" s="652" t="s">
        <x:v>10301</x:v>
      </x:c>
    </x:row>
    <x:row r="736" spans="1:11">
      <x:c r="A736" s="1182">
        <x:v>0.86041666666666672</x:v>
      </x:c>
      <x:c r="B736" s="1080">
        <x:v>612516</x:v>
      </x:c>
      <x:c r="C736" s="1081" t="s">
        <x:v>8571</x:v>
      </x:c>
      <x:c r="D736" s="1081" t="s">
        <x:v>10334</x:v>
      </x:c>
      <x:c r="E736" s="1081" t="s">
        <x:v>139</x:v>
      </x:c>
      <x:c r="F736" s="1081" t="s">
        <x:v>11055</x:v>
      </x:c>
      <x:c r="G736" s="1114" t="s">
        <x:v>10358</x:v>
      </x:c>
      <x:c r="H736" s="1114" t="s">
        <x:v>10358</x:v>
      </x:c>
      <x:c r="I736" s="519" t="s">
        <x:v>6540</x:v>
      </x:c>
      <x:c r="J736" s="920">
        <x:v>170</x:v>
      </x:c>
      <x:c r="K736" s="652" t="s">
        <x:v>10301</x:v>
      </x:c>
    </x:row>
    <x:row r="737" spans="1:11" ht="16.75">
      <x:c r="A737" s="1183">
        <x:v>0.86388888888888893</x:v>
      </x:c>
      <x:c r="B737" s="1186">
        <x:v>612517</x:v>
      </x:c>
      <x:c r="C737" s="1098" t="s">
        <x:v>7299</x:v>
      </x:c>
      <x:c r="D737" s="1098" t="s">
        <x:v>10306</x:v>
      </x:c>
      <x:c r="E737" s="1098" t="s">
        <x:v>3882</x:v>
      </x:c>
      <x:c r="F737" s="1098" t="s">
        <x:v>134</x:v>
      </x:c>
      <x:c r="G737" s="929" t="s">
        <x:v>9588</x:v>
      </x:c>
      <x:c r="H737" s="929" t="s">
        <x:v>5673</x:v>
      </x:c>
      <x:c r="I737" s="527" t="s">
        <x:v>6540</x:v>
      </x:c>
      <x:c r="J737" s="930">
        <x:v>220</x:v>
      </x:c>
      <x:c r="K737" s="654" t="s">
        <x:v>10301</x:v>
      </x:c>
    </x:row>
    <x:row r="738" spans="1:11" ht="16.75">
      <x:c r="A738" s="1179" t="s">
        <x:v>7305</x:v>
      </x:c>
      <x:c r="B738" s="1181" t="s">
        <x:v>9626</x:v>
      </x:c>
      <x:c r="C738" s="1181" t="s">
        <x:v>8571</x:v>
      </x:c>
      <x:c r="D738" s="1181" t="s">
        <x:v>10306</x:v>
      </x:c>
      <x:c r="E738" s="1181" t="s">
        <x:v>7974</x:v>
      </x:c>
      <x:c r="F738" s="1181" t="s">
        <x:v>12374</x:v>
      </x:c>
      <x:c r="G738" s="915" t="s">
        <x:v>9890</x:v>
      </x:c>
      <x:c r="H738" s="915" t="s">
        <x:v>11390</x:v>
      </x:c>
      <x:c r="I738" s="1189" t="s">
        <x:v>3935</x:v>
      </x:c>
      <x:c r="J738" s="916">
        <x:v>360</x:v>
      </x:c>
      <x:c r="K738" s="649" t="s">
        <x:v>140</x:v>
      </x:c>
    </x:row>
    <x:row r="739" spans="1:11">
      <x:c r="A739" s="1182">
        <x:v>0.55000000000000004</x:v>
      </x:c>
      <x:c r="B739" s="1083" t="s">
        <x:v>9404</x:v>
      </x:c>
      <x:c r="C739" s="1083" t="s">
        <x:v>8571</x:v>
      </x:c>
      <x:c r="D739" s="1083" t="s">
        <x:v>10279</x:v>
      </x:c>
      <x:c r="E739" s="1083" t="s">
        <x:v>139</x:v>
      </x:c>
      <x:c r="F739" s="1083" t="s">
        <x:v>261</x:v>
      </x:c>
      <x:c r="G739" s="1114" t="s">
        <x:v>10358</x:v>
      </x:c>
      <x:c r="H739" s="1114" t="s">
        <x:v>10358</x:v>
      </x:c>
      <x:c r="I739" s="519" t="s">
        <x:v>3935</x:v>
      </x:c>
      <x:c r="J739" s="920">
        <x:v>135</x:v>
      </x:c>
      <x:c r="K739" s="652" t="s">
        <x:v>140</x:v>
      </x:c>
    </x:row>
    <x:row r="740" spans="1:11">
      <x:c r="A740" s="1182">
        <x:v>0.57916666666666672</x:v>
      </x:c>
      <x:c r="B740" s="1081" t="s">
        <x:v>4213</x:v>
      </x:c>
      <x:c r="C740" s="1081" t="s">
        <x:v>8571</x:v>
      </x:c>
      <x:c r="D740" s="1081" t="s">
        <x:v>10306</x:v>
      </x:c>
      <x:c r="E740" s="1081" t="s">
        <x:v>7974</x:v>
      </x:c>
      <x:c r="F740" s="1081" t="s">
        <x:v>1780</x:v>
      </x:c>
      <x:c r="G740" s="919" t="s">
        <x:v>9503</x:v>
      </x:c>
      <x:c r="H740" s="919" t="s">
        <x:v>12572</x:v>
      </x:c>
      <x:c r="I740" s="519" t="s">
        <x:v>3935</x:v>
      </x:c>
      <x:c r="J740" s="920">
        <x:v>360</x:v>
      </x:c>
      <x:c r="K740" s="652" t="s">
        <x:v>10301</x:v>
      </x:c>
    </x:row>
    <x:row r="741" spans="1:11" s="120" customFormat="1">
      <x:c r="A741" s="1182">
        <x:v>0.65416666666666667</x:v>
      </x:c>
      <x:c r="B741" s="1081">
        <x:v>12521</x:v>
      </x:c>
      <x:c r="C741" s="1081"/>
      <x:c r="D741" s="1081"/>
      <x:c r="E741" s="1081"/>
      <x:c r="F741" s="1081"/>
      <x:c r="G741" s="1114" t="s">
        <x:v>10358</x:v>
      </x:c>
      <x:c r="H741" s="1114" t="s">
        <x:v>10358</x:v>
      </x:c>
      <x:c r="I741" s="519" t="s">
        <x:v>3935</x:v>
      </x:c>
      <x:c r="J741" s="920">
        <x:v>135</x:v>
      </x:c>
      <x:c r="K741" s="652" t="s">
        <x:v>140</x:v>
      </x:c>
    </x:row>
    <x:row r="742" spans="1:11" s="120" customFormat="1">
      <x:c r="A742" s="1182">
        <x:v>0.66666666666666663</x:v>
      </x:c>
      <x:c r="B742" s="1081">
        <x:v>12522</x:v>
      </x:c>
      <x:c r="C742" s="1081"/>
      <x:c r="D742" s="1081"/>
      <x:c r="E742" s="1081"/>
      <x:c r="F742" s="1081"/>
      <x:c r="G742" s="919" t="s">
        <x:v>3411</x:v>
      </x:c>
      <x:c r="H742" s="919" t="s">
        <x:v>354</x:v>
      </x:c>
      <x:c r="I742" s="519" t="s">
        <x:v>3935</x:v>
      </x:c>
      <x:c r="J742" s="920">
        <x:v>378</x:v>
      </x:c>
      <x:c r="K742" s="652" t="s">
        <x:v>10301</x:v>
      </x:c>
    </x:row>
    <x:row r="743" spans="1:11">
      <x:c r="A743" s="1182">
        <x:v>0.67638888888888893</x:v>
      </x:c>
      <x:c r="B743" s="1082">
        <x:v>612523</x:v>
      </x:c>
      <x:c r="C743" s="1083" t="s">
        <x:v>8571</x:v>
      </x:c>
      <x:c r="D743" s="1083" t="s">
        <x:v>10334</x:v>
      </x:c>
      <x:c r="E743" s="1083" t="s">
        <x:v>3882</x:v>
      </x:c>
      <x:c r="F743" s="1083" t="s">
        <x:v>12014</x:v>
      </x:c>
      <x:c r="G743" s="1114" t="s">
        <x:v>10358</x:v>
      </x:c>
      <x:c r="H743" s="1114" t="s">
        <x:v>10358</x:v>
      </x:c>
      <x:c r="I743" s="519" t="s">
        <x:v>6540</x:v>
      </x:c>
      <x:c r="J743" s="920">
        <x:v>190</x:v>
      </x:c>
      <x:c r="K743" s="652" t="s">
        <x:v>140</x:v>
      </x:c>
    </x:row>
    <x:row r="744" spans="1:11">
      <x:c r="A744" s="1182">
        <x:v>0.74652777777777779</x:v>
      </x:c>
      <x:c r="B744" s="1080">
        <x:v>612524</x:v>
      </x:c>
      <x:c r="C744" s="1081" t="s">
        <x:v>8571</x:v>
      </x:c>
      <x:c r="D744" s="1081" t="s">
        <x:v>10333</x:v>
      </x:c>
      <x:c r="E744" s="1081" t="s">
        <x:v>3882</x:v>
      </x:c>
      <x:c r="F744" s="1081" t="s">
        <x:v>4245</x:v>
      </x:c>
      <x:c r="G744" s="919" t="s">
        <x:v>3856</x:v>
      </x:c>
      <x:c r="H744" s="919" t="s">
        <x:v>5526</x:v>
      </x:c>
      <x:c r="I744" s="519" t="s">
        <x:v>6540</x:v>
      </x:c>
      <x:c r="J744" s="920">
        <x:v>420</x:v>
      </x:c>
      <x:c r="K744" s="652" t="s">
        <x:v>10301</x:v>
      </x:c>
    </x:row>
    <x:row r="745" spans="1:11">
      <x:c r="A745" s="1182">
        <x:v>0.77847222222222223</x:v>
      </x:c>
      <x:c r="B745" s="1082">
        <x:v>612525</x:v>
      </x:c>
      <x:c r="C745" s="1083" t="s">
        <x:v>8571</x:v>
      </x:c>
      <x:c r="D745" s="1083" t="s">
        <x:v>10306</x:v>
      </x:c>
      <x:c r="E745" s="1083" t="s">
        <x:v>139</x:v>
      </x:c>
      <x:c r="F745" s="1083" t="s">
        <x:v>1359</x:v>
      </x:c>
      <x:c r="G745" s="919" t="s">
        <x:v>4117</x:v>
      </x:c>
      <x:c r="H745" s="919" t="s">
        <x:v>2503</x:v>
      </x:c>
      <x:c r="I745" s="519" t="s">
        <x:v>6540</x:v>
      </x:c>
      <x:c r="J745" s="920">
        <x:v>150</x:v>
      </x:c>
      <x:c r="K745" s="652" t="s">
        <x:v>10301</x:v>
      </x:c>
    </x:row>
    <x:row r="746" spans="1:11">
      <x:c r="A746" s="1182">
        <x:v>0.81944444444444442</x:v>
      </x:c>
      <x:c r="B746" s="1080">
        <x:v>612526</x:v>
      </x:c>
      <x:c r="C746" s="1081" t="s">
        <x:v>7299</x:v>
      </x:c>
      <x:c r="D746" s="1081" t="s">
        <x:v>10306</x:v>
      </x:c>
      <x:c r="E746" s="1081" t="s">
        <x:v>3882</x:v>
      </x:c>
      <x:c r="F746" s="1081" t="s">
        <x:v>1560</x:v>
      </x:c>
      <x:c r="G746" s="919" t="s">
        <x:v>3856</x:v>
      </x:c>
      <x:c r="H746" s="919" t="s">
        <x:v>12574</x:v>
      </x:c>
      <x:c r="I746" s="519" t="s">
        <x:v>6540</x:v>
      </x:c>
      <x:c r="J746" s="920">
        <x:v>207</x:v>
      </x:c>
      <x:c r="K746" s="652" t="s">
        <x:v>140</x:v>
      </x:c>
    </x:row>
    <x:row r="747" spans="1:11">
      <x:c r="A747" s="1182">
        <x:v>0.86111111111111116</x:v>
      </x:c>
      <x:c r="B747" s="1082">
        <x:v>612527</x:v>
      </x:c>
      <x:c r="C747" s="1083" t="s">
        <x:v>7299</x:v>
      </x:c>
      <x:c r="D747" s="1083" t="s">
        <x:v>10334</x:v>
      </x:c>
      <x:c r="E747" s="1083" t="s">
        <x:v>139</x:v>
      </x:c>
      <x:c r="F747" s="1083" t="s">
        <x:v>40</x:v>
      </x:c>
      <x:c r="G747" s="919" t="s">
        <x:v>3856</x:v>
      </x:c>
      <x:c r="H747" s="919" t="s">
        <x:v>7797</x:v>
      </x:c>
      <x:c r="I747" s="519" t="s">
        <x:v>6540</x:v>
      </x:c>
      <x:c r="J747" s="920">
        <x:v>200</x:v>
      </x:c>
      <x:c r="K747" s="652" t="s">
        <x:v>140</x:v>
      </x:c>
    </x:row>
    <x:row r="748" spans="1:11">
      <x:c r="A748" s="1182">
        <x:v>0.88680555555555551</x:v>
      </x:c>
      <x:c r="B748" s="1080">
        <x:v>12528</x:v>
      </x:c>
      <x:c r="C748" s="1081" t="s">
        <x:v>8571</x:v>
      </x:c>
      <x:c r="D748" s="1081" t="s">
        <x:v>10306</x:v>
      </x:c>
      <x:c r="E748" s="1081" t="s">
        <x:v>6669</x:v>
      </x:c>
      <x:c r="F748" s="1081" t="s">
        <x:v>4281</x:v>
      </x:c>
      <x:c r="G748" s="1114" t="s">
        <x:v>10358</x:v>
      </x:c>
      <x:c r="H748" s="1114" t="s">
        <x:v>10358</x:v>
      </x:c>
      <x:c r="I748" s="519" t="s">
        <x:v>6553</x:v>
      </x:c>
      <x:c r="J748" s="920">
        <x:v>513</x:v>
      </x:c>
      <x:c r="K748" s="652" t="s">
        <x:v>140</x:v>
      </x:c>
    </x:row>
    <x:row r="749" spans="1:11">
      <x:c r="A749" s="1182">
        <x:v>0.90625</x:v>
      </x:c>
      <x:c r="B749" s="1082">
        <x:v>612529</x:v>
      </x:c>
      <x:c r="C749" s="1083" t="s">
        <x:v>8571</x:v>
      </x:c>
      <x:c r="D749" s="1083" t="s">
        <x:v>10334</x:v>
      </x:c>
      <x:c r="E749" s="1083" t="s">
        <x:v>3882</x:v>
      </x:c>
      <x:c r="F749" s="1083" t="s">
        <x:v>659</x:v>
      </x:c>
      <x:c r="G749" s="919" t="s">
        <x:v>6379</x:v>
      </x:c>
      <x:c r="H749" s="919" t="s">
        <x:v>5515</x:v>
      </x:c>
      <x:c r="I749" s="519" t="s">
        <x:v>6540</x:v>
      </x:c>
      <x:c r="J749" s="920">
        <x:v>396</x:v>
      </x:c>
      <x:c r="K749" s="652" t="s">
        <x:v>140</x:v>
      </x:c>
    </x:row>
    <x:row r="750" spans="1:11" ht="16.75">
      <x:c r="A750" s="1183">
        <x:v>0.91805555555555551</x:v>
      </x:c>
      <x:c r="B750" s="1184">
        <x:v>612530</x:v>
      </x:c>
      <x:c r="C750" s="1085" t="s">
        <x:v>8571</x:v>
      </x:c>
      <x:c r="D750" s="1085" t="s">
        <x:v>10333</x:v>
      </x:c>
      <x:c r="E750" s="1085" t="s">
        <x:v>3882</x:v>
      </x:c>
      <x:c r="F750" s="1085" t="s">
        <x:v>1021</x:v>
      </x:c>
      <x:c r="G750" s="929" t="s">
        <x:v>3876</x:v>
      </x:c>
      <x:c r="H750" s="929" t="s">
        <x:v>12422</x:v>
      </x:c>
      <x:c r="I750" s="527" t="s">
        <x:v>6540</x:v>
      </x:c>
      <x:c r="J750" s="930">
        <x:v>805</x:v>
      </x:c>
      <x:c r="K750" s="654" t="s">
        <x:v>10301</x:v>
      </x:c>
    </x:row>
    <x:row r="751" spans="1:6">
      <x:c r="A751" s="1191" t="s">
        <x:v>3646</x:v>
      </x:c>
      <x:c r="B751" s="1192" t="s">
        <x:v>4179</x:v>
      </x:c>
      <x:c r="C751" s="1192" t="s">
        <x:v>8571</x:v>
      </x:c>
      <x:c r="D751" s="1192" t="s">
        <x:v>10279</x:v>
      </x:c>
      <x:c r="E751" s="1192" t="s">
        <x:v>3882</x:v>
      </x:c>
      <x:c r="F751" s="1193" t="s">
        <x:v>466</x:v>
      </x:c>
    </x:row>
    <x:row r="752" spans="1:6">
      <x:c r="A752" s="1194" t="s">
        <x:v>3118</x:v>
      </x:c>
      <x:c r="B752" s="1060" t="s">
        <x:v>4179</x:v>
      </x:c>
      <x:c r="C752" s="1060" t="s">
        <x:v>8571</x:v>
      </x:c>
      <x:c r="D752" s="1060" t="s">
        <x:v>10333</x:v>
      </x:c>
      <x:c r="E752" s="1060" t="s">
        <x:v>3882</x:v>
      </x:c>
      <x:c r="F752" s="1061" t="s">
        <x:v>5409</x:v>
      </x:c>
    </x:row>
    <x:row r="753" spans="1:11" ht="16.75">
      <x:c r="A753" s="1077" t="s">
        <x:v>5226</x:v>
      </x:c>
      <x:c r="B753" s="1079" t="s">
        <x:v>9496</x:v>
      </x:c>
      <x:c r="C753" s="1079" t="s">
        <x:v>8571</x:v>
      </x:c>
      <x:c r="D753" s="1079" t="s">
        <x:v>10279</x:v>
      </x:c>
      <x:c r="E753" s="1079" t="s">
        <x:v>139</x:v>
      </x:c>
      <x:c r="F753" s="1079" t="s">
        <x:v>1546</x:v>
      </x:c>
      <x:c r="G753" s="915" t="s">
        <x:v>9736</x:v>
      </x:c>
      <x:c r="H753" s="915" t="s">
        <x:v>12748</x:v>
      </x:c>
      <x:c r="I753" s="1189" t="s">
        <x:v>3935</x:v>
      </x:c>
      <x:c r="J753" s="916">
        <x:v>369</x:v>
      </x:c>
      <x:c r="K753" s="649" t="s">
        <x:v>140</x:v>
      </x:c>
    </x:row>
    <x:row r="754" spans="1:11">
      <x:c r="A754" s="1182">
        <x:v>0.58819444444444446</x:v>
      </x:c>
      <x:c r="B754" s="1081" t="s">
        <x:v>9604</x:v>
      </x:c>
      <x:c r="C754" s="1081" t="s">
        <x:v>8571</x:v>
      </x:c>
      <x:c r="D754" s="1081" t="s">
        <x:v>10306</x:v>
      </x:c>
      <x:c r="E754" s="1081" t="s">
        <x:v>3882</x:v>
      </x:c>
      <x:c r="F754" s="1081" t="s">
        <x:v>11438</x:v>
      </x:c>
      <x:c r="G754" s="919" t="s">
        <x:v>3856</x:v>
      </x:c>
      <x:c r="H754" s="919" t="s">
        <x:v>5938</x:v>
      </x:c>
      <x:c r="I754" s="519" t="s">
        <x:v>3935</x:v>
      </x:c>
      <x:c r="J754" s="920">
        <x:v>135</x:v>
      </x:c>
      <x:c r="K754" s="652" t="s">
        <x:v>140</x:v>
      </x:c>
    </x:row>
    <x:row r="755" spans="1:11">
      <x:c r="A755" s="1182">
        <x:v>0.58958333333333335</x:v>
      </x:c>
      <x:c r="B755" s="1083" t="s">
        <x:v>4119</x:v>
      </x:c>
      <x:c r="C755" s="1083" t="s">
        <x:v>8571</x:v>
      </x:c>
      <x:c r="D755" s="1083" t="s">
        <x:v>10333</x:v>
      </x:c>
      <x:c r="E755" s="1083" t="s">
        <x:v>3882</x:v>
      </x:c>
      <x:c r="F755" s="1083" t="s">
        <x:v>12374</x:v>
      </x:c>
      <x:c r="G755" s="919" t="s">
        <x:v>4129</x:v>
      </x:c>
      <x:c r="H755" s="919" t="s">
        <x:v>2414</x:v>
      </x:c>
      <x:c r="I755" s="519" t="s">
        <x:v>3935</x:v>
      </x:c>
      <x:c r="J755" s="920">
        <x:v>180</x:v>
      </x:c>
      <x:c r="K755" s="652" t="s">
        <x:v>10301</x:v>
      </x:c>
    </x:row>
    <x:row r="756" spans="1:11">
      <x:c r="A756" s="1182">
        <x:v>0.85347222222222219</x:v>
      </x:c>
      <x:c r="B756" s="1081" t="s">
        <x:v>6369</x:v>
      </x:c>
      <x:c r="C756" s="1081" t="s">
        <x:v>7299</x:v>
      </x:c>
      <x:c r="D756" s="1081" t="s">
        <x:v>10333</x:v>
      </x:c>
      <x:c r="E756" s="1081" t="s">
        <x:v>3882</x:v>
      </x:c>
      <x:c r="F756" s="1081" t="s">
        <x:v>1335</x:v>
      </x:c>
      <x:c r="G756" s="919" t="s">
        <x:v>9525</x:v>
      </x:c>
      <x:c r="H756" s="919" t="s">
        <x:v>7552</x:v>
      </x:c>
      <x:c r="I756" s="519" t="s">
        <x:v>3935</x:v>
      </x:c>
      <x:c r="J756" s="920">
        <x:v>290</x:v>
      </x:c>
      <x:c r="K756" s="652" t="s">
        <x:v>10301</x:v>
      </x:c>
    </x:row>
    <x:row r="757" spans="1:11">
      <x:c r="A757" s="1182">
        <x:v>0.85486111111111107</x:v>
      </x:c>
      <x:c r="B757" s="1083" t="s">
        <x:v>4192</x:v>
      </x:c>
      <x:c r="C757" s="1083" t="s">
        <x:v>7299</x:v>
      </x:c>
      <x:c r="D757" s="1083" t="s">
        <x:v>10333</x:v>
      </x:c>
      <x:c r="E757" s="1083" t="s">
        <x:v>3882</x:v>
      </x:c>
      <x:c r="F757" s="1083" t="s">
        <x:v>12374</x:v>
      </x:c>
      <x:c r="G757" s="919" t="s">
        <x:v>9525</x:v>
      </x:c>
      <x:c r="H757" s="919" t="s">
        <x:v>7552</x:v>
      </x:c>
      <x:c r="I757" s="519" t="s">
        <x:v>3935</x:v>
      </x:c>
      <x:c r="J757" s="920">
        <x:v>130</x:v>
      </x:c>
      <x:c r="K757" s="652" t="s">
        <x:v>10301</x:v>
      </x:c>
    </x:row>
    <x:row r="758" spans="1:12">
      <x:c r="A758" s="1182">
        <x:v>0.86041666666666672</x:v>
      </x:c>
      <x:c r="B758" s="1080">
        <x:v>612536</x:v>
      </x:c>
      <x:c r="C758" s="1081" t="s">
        <x:v>8571</x:v>
      </x:c>
      <x:c r="D758" s="1081" t="s">
        <x:v>10333</x:v>
      </x:c>
      <x:c r="E758" s="1081" t="s">
        <x:v>3882</x:v>
      </x:c>
      <x:c r="F758" s="1081" t="s">
        <x:v>10046</x:v>
      </x:c>
      <x:c r="G758" s="919" t="s">
        <x:v>9437</x:v>
      </x:c>
      <x:c r="H758" s="919" t="s">
        <x:v>11385</x:v>
      </x:c>
      <x:c r="I758" s="519" t="s">
        <x:v>6540</x:v>
      </x:c>
      <x:c r="J758" s="920">
        <x:v>243</x:v>
      </x:c>
      <x:c r="K758" s="652" t="s">
        <x:v>140</x:v>
      </x:c>
      <x:c r="L758" s="1076" t="s">
        <x:v>3555</x:v>
      </x:c>
    </x:row>
    <x:row r="759" spans="1:11">
      <x:c r="A759" s="1182">
        <x:v>0.86736111111111114</x:v>
      </x:c>
      <x:c r="B759" s="1083" t="s">
        <x:v>4212</x:v>
      </x:c>
      <x:c r="C759" s="1083" t="s">
        <x:v>7299</x:v>
      </x:c>
      <x:c r="D759" s="1083" t="s">
        <x:v>10334</x:v>
      </x:c>
      <x:c r="E759" s="1083" t="s">
        <x:v>3882</x:v>
      </x:c>
      <x:c r="F759" s="1083" t="s">
        <x:v>1541</x:v>
      </x:c>
      <x:c r="G759" s="919" t="s">
        <x:v>4205</x:v>
      </x:c>
      <x:c r="H759" s="919" t="s">
        <x:v>5763</x:v>
      </x:c>
      <x:c r="I759" s="519" t="s">
        <x:v>3935</x:v>
      </x:c>
      <x:c r="J759" s="920">
        <x:v>300</x:v>
      </x:c>
      <x:c r="K759" s="652" t="s">
        <x:v>10301</x:v>
      </x:c>
    </x:row>
    <x:row r="760" spans="1:12">
      <x:c r="A760" s="1182">
        <x:v>0.95972222222222225</x:v>
      </x:c>
      <x:c r="B760" s="1080">
        <x:v>612538</x:v>
      </x:c>
      <x:c r="C760" s="1081" t="s">
        <x:v>7299</x:v>
      </x:c>
      <x:c r="D760" s="1081" t="s">
        <x:v>10333</x:v>
      </x:c>
      <x:c r="E760" s="1081" t="s">
        <x:v>3882</x:v>
      </x:c>
      <x:c r="F760" s="1081" t="s">
        <x:v>1436</x:v>
      </x:c>
      <x:c r="G760" s="919" t="s">
        <x:v>8096</x:v>
      </x:c>
      <x:c r="H760" s="919" t="s">
        <x:v>12291</x:v>
      </x:c>
      <x:c r="I760" s="519" t="s">
        <x:v>6540</x:v>
      </x:c>
      <x:c r="J760" s="920">
        <x:v>150</x:v>
      </x:c>
      <x:c r="K760" s="652" t="s">
        <x:v>10301</x:v>
      </x:c>
      <x:c r="L760" s="1076" t="s">
        <x:v>10702</x:v>
      </x:c>
    </x:row>
    <x:row r="761" spans="1:11">
      <x:c r="A761" s="1182">
        <x:v>0.96180555555555558</x:v>
      </x:c>
      <x:c r="B761" s="1082">
        <x:v>612539</x:v>
      </x:c>
      <x:c r="C761" s="1083" t="s">
        <x:v>8571</x:v>
      </x:c>
      <x:c r="D761" s="1083" t="s">
        <x:v>10333</x:v>
      </x:c>
      <x:c r="E761" s="1083" t="s">
        <x:v>3882</x:v>
      </x:c>
      <x:c r="F761" s="1083" t="s">
        <x:v>1526</x:v>
      </x:c>
      <x:c r="G761" s="919" t="s">
        <x:v>9366</x:v>
      </x:c>
      <x:c r="H761" s="919" t="s">
        <x:v>11188</x:v>
      </x:c>
      <x:c r="I761" s="519" t="s">
        <x:v>6540</x:v>
      </x:c>
      <x:c r="J761" s="920">
        <x:v>150</x:v>
      </x:c>
      <x:c r="K761" s="652" t="s">
        <x:v>10301</x:v>
      </x:c>
    </x:row>
    <x:row r="762" spans="1:11" ht="16.75">
      <x:c r="A762" s="1183">
        <x:v>0.99097222222222225</x:v>
      </x:c>
      <x:c r="B762" s="1184">
        <x:v>612540</x:v>
      </x:c>
      <x:c r="C762" s="1085" t="s">
        <x:v>8571</x:v>
      </x:c>
      <x:c r="D762" s="1085" t="s">
        <x:v>10333</x:v>
      </x:c>
      <x:c r="E762" s="1085" t="s">
        <x:v>3882</x:v>
      </x:c>
      <x:c r="F762" s="1085" t="s">
        <x:v>729</x:v>
      </x:c>
      <x:c r="G762" s="929" t="s">
        <x:v>9472</x:v>
      </x:c>
      <x:c r="H762" s="929" t="s">
        <x:v>11483</x:v>
      </x:c>
      <x:c r="I762" s="527" t="s">
        <x:v>6540</x:v>
      </x:c>
      <x:c r="J762" s="930">
        <x:v>180</x:v>
      </x:c>
      <x:c r="K762" s="654" t="s">
        <x:v>10301</x:v>
      </x:c>
    </x:row>
    <x:row r="763" spans="1:11" ht="16.75">
      <x:c r="A763" s="1077" t="s">
        <x:v>7255</x:v>
      </x:c>
      <x:c r="B763" s="1079" t="s">
        <x:v>6400</x:v>
      </x:c>
      <x:c r="C763" s="1079" t="s">
        <x:v>7299</x:v>
      </x:c>
      <x:c r="D763" s="1079" t="s">
        <x:v>10334</x:v>
      </x:c>
      <x:c r="E763" s="1079" t="s">
        <x:v>6669</x:v>
      </x:c>
      <x:c r="F763" s="1079" t="s">
        <x:v>12374</x:v>
      </x:c>
      <x:c r="G763" s="1177" t="s">
        <x:v>10358</x:v>
      </x:c>
      <x:c r="H763" s="1177" t="s">
        <x:v>10358</x:v>
      </x:c>
      <x:c r="I763" s="1189" t="s">
        <x:v>3935</x:v>
      </x:c>
      <x:c r="J763" s="916">
        <x:v>225</x:v>
      </x:c>
      <x:c r="K763" s="649" t="s">
        <x:v>140</x:v>
      </x:c>
    </x:row>
    <x:row r="764" spans="1:12">
      <x:c r="A764" s="1182">
        <x:v>0.57222222222222219</x:v>
      </x:c>
      <x:c r="B764" s="1081" t="s">
        <x:v>6416</x:v>
      </x:c>
      <x:c r="C764" s="1081" t="s">
        <x:v>8571</x:v>
      </x:c>
      <x:c r="D764" s="1081" t="s">
        <x:v>10334</x:v>
      </x:c>
      <x:c r="E764" s="1081" t="s">
        <x:v>139</x:v>
      </x:c>
      <x:c r="F764" s="1081" t="s">
        <x:v>13</x:v>
      </x:c>
      <x:c r="G764" s="919" t="s">
        <x:v>5365</x:v>
      </x:c>
      <x:c r="H764" s="919" t="s">
        <x:v>12417</x:v>
      </x:c>
      <x:c r="I764" s="519" t="s">
        <x:v>3935</x:v>
      </x:c>
      <x:c r="J764" s="920">
        <x:v>380</x:v>
      </x:c>
      <x:c r="K764" s="652" t="s">
        <x:v>10301</x:v>
      </x:c>
      <x:c r="L764" s="1076" t="s">
        <x:v>6867</x:v>
      </x:c>
    </x:row>
    <x:row r="765" spans="1:12">
      <x:c r="A765" s="1182">
        <x:v>0.58263888888888893</x:v>
      </x:c>
      <x:c r="B765" s="1083" t="s">
        <x:v>9740</x:v>
      </x:c>
      <x:c r="C765" s="1083" t="s">
        <x:v>8571</x:v>
      </x:c>
      <x:c r="D765" s="1083" t="s">
        <x:v>10334</x:v>
      </x:c>
      <x:c r="E765" s="1083" t="s">
        <x:v>139</x:v>
      </x:c>
      <x:c r="F765" s="1083" t="s">
        <x:v>12374</x:v>
      </x:c>
      <x:c r="G765" s="919" t="s">
        <x:v>3811</x:v>
      </x:c>
      <x:c r="H765" s="919" t="s">
        <x:v>2562</x:v>
      </x:c>
      <x:c r="I765" s="519" t="s">
        <x:v>3935</x:v>
      </x:c>
      <x:c r="J765" s="920">
        <x:v>405</x:v>
      </x:c>
      <x:c r="K765" s="652" t="s">
        <x:v>140</x:v>
      </x:c>
      <x:c r="L765" s="1076" t="s">
        <x:v>10661</x:v>
      </x:c>
    </x:row>
    <x:row r="766" spans="1:11">
      <x:c r="A766" s="1182">
        <x:v>0.58958333333333335</x:v>
      </x:c>
      <x:c r="B766" s="1081" t="s">
        <x:v>9949</x:v>
      </x:c>
      <x:c r="C766" s="1081" t="s">
        <x:v>8571</x:v>
      </x:c>
      <x:c r="D766" s="1081" t="s">
        <x:v>10306</x:v>
      </x:c>
      <x:c r="E766" s="1081" t="s">
        <x:v>139</x:v>
      </x:c>
      <x:c r="F766" s="1081" t="s">
        <x:v>12374</x:v>
      </x:c>
      <x:c r="G766" s="919" t="s">
        <x:v>5810</x:v>
      </x:c>
      <x:c r="H766" s="919" t="s">
        <x:v>12553</x:v>
      </x:c>
      <x:c r="I766" s="519" t="s">
        <x:v>3935</x:v>
      </x:c>
      <x:c r="J766" s="920">
        <x:v>100</x:v>
      </x:c>
      <x:c r="K766" s="652" t="s">
        <x:v>10301</x:v>
      </x:c>
    </x:row>
    <x:row r="767" spans="1:11">
      <x:c r="A767" s="1182">
        <x:v>0.6069444444444444</x:v>
      </x:c>
      <x:c r="B767" s="1083" t="s">
        <x:v>9438</x:v>
      </x:c>
      <x:c r="C767" s="1083" t="s">
        <x:v>8571</x:v>
      </x:c>
      <x:c r="D767" s="1083" t="s">
        <x:v>10306</x:v>
      </x:c>
      <x:c r="E767" s="1083" t="s">
        <x:v>3882</x:v>
      </x:c>
      <x:c r="F767" s="1083" t="s">
        <x:v>12374</x:v>
      </x:c>
      <x:c r="G767" s="919" t="s">
        <x:v>3338</x:v>
      </x:c>
      <x:c r="H767" s="919" t="s">
        <x:v>11398</x:v>
      </x:c>
      <x:c r="I767" s="519" t="s">
        <x:v>3935</x:v>
      </x:c>
      <x:c r="J767" s="920">
        <x:v>180</x:v>
      </x:c>
      <x:c r="K767" s="652" t="s">
        <x:v>140</x:v>
      </x:c>
    </x:row>
    <x:row r="768" spans="1:11">
      <x:c r="A768" s="1182">
        <x:v>0.6333333333333333</x:v>
      </x:c>
      <x:c r="B768" s="1080">
        <x:v>612546</x:v>
      </x:c>
      <x:c r="C768" s="1081" t="s">
        <x:v>8571</x:v>
      </x:c>
      <x:c r="D768" s="1081" t="s">
        <x:v>10333</x:v>
      </x:c>
      <x:c r="E768" s="1081" t="s">
        <x:v>3882</x:v>
      </x:c>
      <x:c r="F768" s="1081" t="s">
        <x:v>10653</x:v>
      </x:c>
      <x:c r="G768" s="919" t="s">
        <x:v>3812</x:v>
      </x:c>
      <x:c r="H768" s="919" t="s">
        <x:v>11494</x:v>
      </x:c>
      <x:c r="I768" s="519" t="s">
        <x:v>6540</x:v>
      </x:c>
      <x:c r="J768" s="920">
        <x:v>260</x:v>
      </x:c>
      <x:c r="K768" s="652" t="s">
        <x:v>140</x:v>
      </x:c>
    </x:row>
    <x:row r="769" spans="1:11" s="120" customFormat="1">
      <x:c r="A769" s="1182">
        <x:v>0.64444444444444449</x:v>
      </x:c>
      <x:c r="B769" s="1080">
        <x:v>612547</x:v>
      </x:c>
      <x:c r="C769" s="1081" t="s">
        <x:v>7299</x:v>
      </x:c>
      <x:c r="D769" s="1081" t="s">
        <x:v>10306</x:v>
      </x:c>
      <x:c r="E769" s="1081" t="s">
        <x:v>3882</x:v>
      </x:c>
      <x:c r="F769" s="1081" t="s">
        <x:v>1050</x:v>
      </x:c>
      <x:c r="G769" s="1114" t="s">
        <x:v>10358</x:v>
      </x:c>
      <x:c r="H769" s="1114" t="s">
        <x:v>10358</x:v>
      </x:c>
      <x:c r="I769" s="519" t="s">
        <x:v>6553</x:v>
      </x:c>
      <x:c r="J769" s="920">
        <x:v>0</x:v>
      </x:c>
      <x:c r="K769" s="652" t="s">
        <x:v>10358</x:v>
      </x:c>
    </x:row>
    <x:row r="770" spans="1:12">
      <x:c r="A770" s="1182">
        <x:v>0.64513888888888893</x:v>
      </x:c>
      <x:c r="B770" s="1082">
        <x:v>612548</x:v>
      </x:c>
      <x:c r="C770" s="1083" t="s">
        <x:v>7299</x:v>
      </x:c>
      <x:c r="D770" s="1083" t="s">
        <x:v>10306</x:v>
      </x:c>
      <x:c r="E770" s="1083" t="s">
        <x:v>3882</x:v>
      </x:c>
      <x:c r="F770" s="1083" t="s">
        <x:v>4264</x:v>
      </x:c>
      <x:c r="G770" s="919" t="s">
        <x:v>4189</x:v>
      </x:c>
      <x:c r="H770" s="919" t="s">
        <x:v>12751</x:v>
      </x:c>
      <x:c r="I770" s="519" t="s">
        <x:v>6540</x:v>
      </x:c>
      <x:c r="J770" s="920">
        <x:v>162</x:v>
      </x:c>
      <x:c r="K770" s="652" t="s">
        <x:v>140</x:v>
      </x:c>
      <x:c r="L770" s="1076" t="s">
        <x:v>10727</x:v>
      </x:c>
    </x:row>
    <x:row r="771" spans="1:11">
      <x:c r="A771" s="1182">
        <x:v>0.65694444444444444</x:v>
      </x:c>
      <x:c r="B771" s="1082">
        <x:v>612549</x:v>
      </x:c>
      <x:c r="C771" s="1083" t="s">
        <x:v>8571</x:v>
      </x:c>
      <x:c r="D771" s="1083" t="s">
        <x:v>10333</x:v>
      </x:c>
      <x:c r="E771" s="1083" t="s">
        <x:v>3882</x:v>
      </x:c>
      <x:c r="F771" s="1083" t="s">
        <x:v>4636</x:v>
      </x:c>
      <x:c r="G771" s="919" t="s">
        <x:v>9425</x:v>
      </x:c>
      <x:c r="H771" s="919" t="s">
        <x:v>5685</x:v>
      </x:c>
      <x:c r="I771" s="519" t="s">
        <x:v>6540</x:v>
      </x:c>
      <x:c r="J771" s="920">
        <x:v>432</x:v>
      </x:c>
      <x:c r="K771" s="652" t="s">
        <x:v>140</x:v>
      </x:c>
    </x:row>
    <x:row r="772" spans="1:11">
      <x:c r="A772" s="917">
        <x:v>0.69236111111111109</x:v>
      </x:c>
      <x:c r="B772" s="1080">
        <x:v>612550</x:v>
      </x:c>
      <x:c r="C772" s="1081" t="s">
        <x:v>8571</x:v>
      </x:c>
      <x:c r="D772" s="1081" t="s">
        <x:v>10333</x:v>
      </x:c>
      <x:c r="E772" s="1081" t="s">
        <x:v>3882</x:v>
      </x:c>
      <x:c r="F772" s="1081" t="s">
        <x:v>458</x:v>
      </x:c>
      <x:c r="G772" s="919" t="s">
        <x:v>3856</x:v>
      </x:c>
      <x:c r="H772" s="919" t="s">
        <x:v>2566</x:v>
      </x:c>
      <x:c r="I772" s="519" t="s">
        <x:v>6553</x:v>
      </x:c>
      <x:c r="J772" s="920">
        <x:v>750</x:v>
      </x:c>
      <x:c r="K772" s="652" t="s">
        <x:v>10301</x:v>
      </x:c>
    </x:row>
    <x:row r="773" spans="1:11">
      <x:c r="A773" s="1182">
        <x:v>0.74930555555555556</x:v>
      </x:c>
      <x:c r="B773" s="1082">
        <x:v>612551</x:v>
      </x:c>
      <x:c r="C773" s="1083" t="s">
        <x:v>8571</x:v>
      </x:c>
      <x:c r="D773" s="1083" t="s">
        <x:v>10334</x:v>
      </x:c>
      <x:c r="E773" s="1083" t="s">
        <x:v>139</x:v>
      </x:c>
      <x:c r="F773" s="1083" t="s">
        <x:v>10758</x:v>
      </x:c>
      <x:c r="G773" s="919" t="s">
        <x:v>3326</x:v>
      </x:c>
      <x:c r="H773" s="919" t="s">
        <x:v>2432</x:v>
      </x:c>
      <x:c r="I773" s="519" t="s">
        <x:v>6540</x:v>
      </x:c>
      <x:c r="J773" s="920">
        <x:v>1107</x:v>
      </x:c>
      <x:c r="K773" s="652" t="s">
        <x:v>140</x:v>
      </x:c>
    </x:row>
    <x:row r="774" spans="1:11">
      <x:c r="A774" s="1182">
        <x:v>0.76388888888888884</x:v>
      </x:c>
      <x:c r="B774" s="1081" t="s">
        <x:v>3885</x:v>
      </x:c>
      <x:c r="C774" s="1081" t="s">
        <x:v>8571</x:v>
      </x:c>
      <x:c r="D774" s="1081" t="s">
        <x:v>10306</x:v>
      </x:c>
      <x:c r="E774" s="1081" t="s">
        <x:v>6423</x:v>
      </x:c>
      <x:c r="F774" s="1081" t="s">
        <x:v>10666</x:v>
      </x:c>
      <x:c r="G774" s="919" t="s">
        <x:v>12235</x:v>
      </x:c>
      <x:c r="H774" s="919" t="s">
        <x:v>2317</x:v>
      </x:c>
      <x:c r="I774" s="519" t="s">
        <x:v>3935</x:v>
      </x:c>
      <x:c r="J774" s="920">
        <x:v>100</x:v>
      </x:c>
      <x:c r="K774" s="652" t="s">
        <x:v>10301</x:v>
      </x:c>
    </x:row>
    <x:row r="775" spans="1:11">
      <x:c r="A775" s="1182">
        <x:v>0.88888888888888884</x:v>
      </x:c>
      <x:c r="B775" s="1082">
        <x:v>612553</x:v>
      </x:c>
      <x:c r="C775" s="1083" t="s">
        <x:v>8571</x:v>
      </x:c>
      <x:c r="D775" s="1083" t="s">
        <x:v>10333</x:v>
      </x:c>
      <x:c r="E775" s="1083" t="s">
        <x:v>3882</x:v>
      </x:c>
      <x:c r="F775" s="1083" t="s">
        <x:v>1430</x:v>
      </x:c>
      <x:c r="G775" s="919" t="s">
        <x:v>3317</x:v>
      </x:c>
      <x:c r="H775" s="919" t="s">
        <x:v>2184</x:v>
      </x:c>
      <x:c r="I775" s="519" t="s">
        <x:v>6540</x:v>
      </x:c>
      <x:c r="J775" s="920">
        <x:v>297</x:v>
      </x:c>
      <x:c r="K775" s="652" t="s">
        <x:v>140</x:v>
      </x:c>
    </x:row>
    <x:row r="776" spans="1:11">
      <x:c r="A776" s="1182">
        <x:v>0.8930555555555556</x:v>
      </x:c>
      <x:c r="B776" s="1081" t="s">
        <x:v>9874</x:v>
      </x:c>
      <x:c r="C776" s="1081" t="s">
        <x:v>7299</x:v>
      </x:c>
      <x:c r="D776" s="1081" t="s">
        <x:v>10334</x:v>
      </x:c>
      <x:c r="E776" s="1081" t="s">
        <x:v>6669</x:v>
      </x:c>
      <x:c r="F776" s="1081" t="s">
        <x:v>1082</x:v>
      </x:c>
      <x:c r="G776" s="919" t="s">
        <x:v>6940</x:v>
      </x:c>
      <x:c r="H776" s="919" t="s">
        <x:v>12260</x:v>
      </x:c>
      <x:c r="I776" s="519" t="s">
        <x:v>3935</x:v>
      </x:c>
      <x:c r="J776" s="920">
        <x:v>390</x:v>
      </x:c>
      <x:c r="K776" s="652" t="s">
        <x:v>140</x:v>
      </x:c>
    </x:row>
    <x:row r="777" spans="1:11" ht="16.75">
      <x:c r="A777" s="1183">
        <x:v>0.94791666666666663</x:v>
      </x:c>
      <x:c r="B777" s="1186">
        <x:v>612556</x:v>
      </x:c>
      <x:c r="C777" s="1098" t="s">
        <x:v>8571</x:v>
      </x:c>
      <x:c r="D777" s="1098" t="s">
        <x:v>10334</x:v>
      </x:c>
      <x:c r="E777" s="1098" t="s">
        <x:v>3882</x:v>
      </x:c>
      <x:c r="F777" s="1098" t="s">
        <x:v>30</x:v>
      </x:c>
      <x:c r="G777" s="929" t="s">
        <x:v>9375</x:v>
      </x:c>
      <x:c r="H777" s="929" t="s">
        <x:v>7835</x:v>
      </x:c>
      <x:c r="I777" s="527" t="s">
        <x:v>6540</x:v>
      </x:c>
      <x:c r="J777" s="930">
        <x:v>756</x:v>
      </x:c>
      <x:c r="K777" s="654" t="s">
        <x:v>140</x:v>
      </x:c>
    </x:row>
    <x:row r="778" spans="1:11" ht="16.75">
      <x:c r="A778" s="1179" t="s">
        <x:v>7322</x:v>
      </x:c>
      <x:c r="B778" s="1181" t="s">
        <x:v>6476</x:v>
      </x:c>
      <x:c r="C778" s="1181" t="s">
        <x:v>8571</x:v>
      </x:c>
      <x:c r="D778" s="1181" t="s">
        <x:v>10334</x:v>
      </x:c>
      <x:c r="E778" s="1181" t="s">
        <x:v>3882</x:v>
      </x:c>
      <x:c r="F778" s="1181" t="s">
        <x:v>1413</x:v>
      </x:c>
      <x:c r="G778" s="915" t="s">
        <x:v>9509</x:v>
      </x:c>
      <x:c r="H778" s="915" t="s">
        <x:v>11320</x:v>
      </x:c>
      <x:c r="I778" s="1189" t="s">
        <x:v>3935</x:v>
      </x:c>
      <x:c r="J778" s="916">
        <x:v>620</x:v>
      </x:c>
      <x:c r="K778" s="649" t="s">
        <x:v>10301</x:v>
      </x:c>
    </x:row>
    <x:row r="779" spans="1:11">
      <x:c r="A779" s="1182">
        <x:v>0.57222222222222219</x:v>
      </x:c>
      <x:c r="B779" s="1083" t="s">
        <x:v>6460</x:v>
      </x:c>
      <x:c r="C779" s="1083" t="s">
        <x:v>8571</x:v>
      </x:c>
      <x:c r="D779" s="1083" t="s">
        <x:v>10333</x:v>
      </x:c>
      <x:c r="E779" s="1083" t="s">
        <x:v>139</x:v>
      </x:c>
      <x:c r="F779" s="1083" t="s">
        <x:v>12374</x:v>
      </x:c>
      <x:c r="G779" s="919" t="s">
        <x:v>1467</x:v>
      </x:c>
      <x:c r="H779" s="919" t="s">
        <x:v>2616</x:v>
      </x:c>
      <x:c r="I779" s="519" t="s">
        <x:v>3935</x:v>
      </x:c>
      <x:c r="J779" s="920">
        <x:v>342</x:v>
      </x:c>
      <x:c r="K779" s="652" t="s">
        <x:v>140</x:v>
      </x:c>
    </x:row>
    <x:row r="780" spans="1:11">
      <x:c r="A780" s="1182">
        <x:v>0.5756944444444444</x:v>
      </x:c>
      <x:c r="B780" s="1081" t="s">
        <x:v>9730</x:v>
      </x:c>
      <x:c r="C780" s="1081" t="s">
        <x:v>8571</x:v>
      </x:c>
      <x:c r="D780" s="1081" t="s">
        <x:v>10333</x:v>
      </x:c>
      <x:c r="E780" s="1081" t="s">
        <x:v>139</x:v>
      </x:c>
      <x:c r="F780" s="1081" t="s">
        <x:v>394</x:v>
      </x:c>
      <x:c r="G780" s="919" t="s">
        <x:v>1467</x:v>
      </x:c>
      <x:c r="H780" s="919" t="s">
        <x:v>2616</x:v>
      </x:c>
      <x:c r="I780" s="519" t="s">
        <x:v>3935</x:v>
      </x:c>
      <x:c r="J780" s="920">
        <x:v>297</x:v>
      </x:c>
      <x:c r="K780" s="652" t="s">
        <x:v>140</x:v>
      </x:c>
    </x:row>
    <x:row r="781" spans="1:11">
      <x:c r="A781" s="1182">
        <x:v>0.57777777777777772</x:v>
      </x:c>
      <x:c r="B781" s="1083" t="s">
        <x:v>9881</x:v>
      </x:c>
      <x:c r="C781" s="1083" t="s">
        <x:v>7299</x:v>
      </x:c>
      <x:c r="D781" s="1083" t="s">
        <x:v>10306</x:v>
      </x:c>
      <x:c r="E781" s="1083" t="s">
        <x:v>139</x:v>
      </x:c>
      <x:c r="F781" s="1083" t="s">
        <x:v>12374</x:v>
      </x:c>
      <x:c r="G781" s="919" t="s">
        <x:v>12287</x:v>
      </x:c>
      <x:c r="H781" s="919" t="s">
        <x:v>2218</x:v>
      </x:c>
      <x:c r="I781" s="519" t="s">
        <x:v>3935</x:v>
      </x:c>
      <x:c r="J781" s="920">
        <x:v>162</x:v>
      </x:c>
      <x:c r="K781" s="652" t="s">
        <x:v>140</x:v>
      </x:c>
    </x:row>
    <x:row r="782" spans="1:11">
      <x:c r="A782" s="1182">
        <x:v>0.7006944444444444</x:v>
      </x:c>
      <x:c r="B782" s="1081" t="s">
        <x:v>6368</x:v>
      </x:c>
      <x:c r="C782" s="1081" t="s">
        <x:v>7299</x:v>
      </x:c>
      <x:c r="D782" s="1081" t="s">
        <x:v>10306</x:v>
      </x:c>
      <x:c r="E782" s="1081" t="s">
        <x:v>3882</x:v>
      </x:c>
      <x:c r="F782" s="1081" t="s">
        <x:v>468</x:v>
      </x:c>
      <x:c r="G782" s="919" t="s">
        <x:v>10373</x:v>
      </x:c>
      <x:c r="H782" s="919" t="s">
        <x:v>11491</x:v>
      </x:c>
      <x:c r="I782" s="519" t="s">
        <x:v>3935</x:v>
      </x:c>
      <x:c r="J782" s="920">
        <x:v>144</x:v>
      </x:c>
      <x:c r="K782" s="652" t="s">
        <x:v>140</x:v>
      </x:c>
    </x:row>
    <x:row r="783" spans="1:11" s="120" customFormat="1">
      <x:c r="A783" s="1182">
        <x:v>0.73611111111111116</x:v>
      </x:c>
      <x:c r="B783" s="1080">
        <x:v>612562</x:v>
      </x:c>
      <x:c r="C783" s="1081" t="s">
        <x:v>8571</x:v>
      </x:c>
      <x:c r="D783" s="1081" t="s">
        <x:v>10279</x:v>
      </x:c>
      <x:c r="E783" s="1081" t="s">
        <x:v>7974</x:v>
      </x:c>
      <x:c r="F783" s="1081" t="s">
        <x:v>867</x:v>
      </x:c>
      <x:c r="G783" s="1114" t="s">
        <x:v>10358</x:v>
      </x:c>
      <x:c r="H783" s="1114" t="s">
        <x:v>10358</x:v>
      </x:c>
      <x:c r="I783" s="519" t="s">
        <x:v>6540</x:v>
      </x:c>
      <x:c r="J783" s="920">
        <x:v>190</x:v>
      </x:c>
      <x:c r="K783" s="652" t="s">
        <x:v>10301</x:v>
      </x:c>
    </x:row>
    <x:row r="784" spans="1:11">
      <x:c r="A784" s="1182">
        <x:v>0.73888888888888893</x:v>
      </x:c>
      <x:c r="B784" s="1082">
        <x:v>612563</x:v>
      </x:c>
      <x:c r="C784" s="1083" t="s">
        <x:v>8571</x:v>
      </x:c>
      <x:c r="D784" s="1083" t="s">
        <x:v>10279</x:v>
      </x:c>
      <x:c r="E784" s="1083" t="s">
        <x:v>7974</x:v>
      </x:c>
      <x:c r="F784" s="1083" t="s">
        <x:v>1305</x:v>
      </x:c>
      <x:c r="G784" s="1114" t="s">
        <x:v>10358</x:v>
      </x:c>
      <x:c r="H784" s="1114" t="s">
        <x:v>10358</x:v>
      </x:c>
      <x:c r="I784" s="519" t="s">
        <x:v>3935</x:v>
      </x:c>
      <x:c r="J784" s="920">
        <x:v>171</x:v>
      </x:c>
      <x:c r="K784" s="652" t="s">
        <x:v>140</x:v>
      </x:c>
    </x:row>
    <x:row r="785" spans="1:11">
      <x:c r="A785" s="1182">
        <x:v>0.7416666666666667</x:v>
      </x:c>
      <x:c r="B785" s="1082">
        <x:v>612564</x:v>
      </x:c>
      <x:c r="C785" s="1083" t="s">
        <x:v>7299</x:v>
      </x:c>
      <x:c r="D785" s="1083" t="s">
        <x:v>10279</x:v>
      </x:c>
      <x:c r="E785" s="1083" t="s">
        <x:v>7974</x:v>
      </x:c>
      <x:c r="F785" s="1083" t="s">
        <x:v>1515</x:v>
      </x:c>
      <x:c r="G785" s="1114" t="s">
        <x:v>10358</x:v>
      </x:c>
      <x:c r="H785" s="1114" t="s">
        <x:v>10358</x:v>
      </x:c>
      <x:c r="I785" s="519" t="s">
        <x:v>6540</x:v>
      </x:c>
      <x:c r="J785" s="920">
        <x:v>350</x:v>
      </x:c>
      <x:c r="K785" s="652" t="s">
        <x:v>140</x:v>
      </x:c>
    </x:row>
    <x:row r="786" spans="1:11">
      <x:c r="A786" s="1182">
        <x:v>0.77013888888888893</x:v>
      </x:c>
      <x:c r="B786" s="1080">
        <x:v>612565</x:v>
      </x:c>
      <x:c r="C786" s="1081" t="s">
        <x:v>8571</x:v>
      </x:c>
      <x:c r="D786" s="1081" t="s">
        <x:v>10306</x:v>
      </x:c>
      <x:c r="E786" s="1081" t="s">
        <x:v>7974</x:v>
      </x:c>
      <x:c r="F786" s="1081" t="s">
        <x:v>12374</x:v>
      </x:c>
      <x:c r="G786" s="1114" t="s">
        <x:v>10358</x:v>
      </x:c>
      <x:c r="H786" s="1114" t="s">
        <x:v>10358</x:v>
      </x:c>
      <x:c r="I786" s="519" t="s">
        <x:v>3935</x:v>
      </x:c>
      <x:c r="J786" s="920">
        <x:v>150</x:v>
      </x:c>
      <x:c r="K786" s="652" t="s">
        <x:v>10301</x:v>
      </x:c>
    </x:row>
    <x:row r="787" spans="1:11">
      <x:c r="A787" s="1182">
        <x:v>0.8041666666666667</x:v>
      </x:c>
      <x:c r="B787" s="1082">
        <x:v>612566</x:v>
      </x:c>
      <x:c r="C787" s="1083" t="s">
        <x:v>8571</x:v>
      </x:c>
      <x:c r="D787" s="1083" t="s">
        <x:v>10333</x:v>
      </x:c>
      <x:c r="E787" s="1083" t="s">
        <x:v>3882</x:v>
      </x:c>
      <x:c r="F787" s="1083" t="s">
        <x:v>1806</x:v>
      </x:c>
      <x:c r="G787" s="919" t="s">
        <x:v>9519</x:v>
      </x:c>
      <x:c r="H787" s="919" t="s">
        <x:v>2578</x:v>
      </x:c>
      <x:c r="I787" s="519" t="s">
        <x:v>6540</x:v>
      </x:c>
      <x:c r="J787" s="920">
        <x:v>570</x:v>
      </x:c>
      <x:c r="K787" s="652" t="s">
        <x:v>10301</x:v>
      </x:c>
    </x:row>
    <x:row r="788" spans="1:11">
      <x:c r="A788" s="1182">
        <x:v>0.80486111111111114</x:v>
      </x:c>
      <x:c r="B788" s="1080">
        <x:v>612567</x:v>
      </x:c>
      <x:c r="C788" s="1081" t="s">
        <x:v>7299</x:v>
      </x:c>
      <x:c r="D788" s="1081" t="s">
        <x:v>10333</x:v>
      </x:c>
      <x:c r="E788" s="1081" t="s">
        <x:v>3882</x:v>
      </x:c>
      <x:c r="F788" s="1081" t="s">
        <x:v>8296</x:v>
      </x:c>
      <x:c r="G788" s="919" t="s">
        <x:v>9519</x:v>
      </x:c>
      <x:c r="H788" s="919" t="s">
        <x:v>2578</x:v>
      </x:c>
      <x:c r="I788" s="519" t="s">
        <x:v>6540</x:v>
      </x:c>
      <x:c r="J788" s="920">
        <x:v>230</x:v>
      </x:c>
      <x:c r="K788" s="652" t="s">
        <x:v>10301</x:v>
      </x:c>
    </x:row>
    <x:row r="789" spans="1:11" ht="16.75">
      <x:c r="A789" s="1183">
        <x:v>0.86875000000000002</x:v>
      </x:c>
      <x:c r="B789" s="1186">
        <x:v>612568</x:v>
      </x:c>
      <x:c r="C789" s="1098" t="s">
        <x:v>8571</x:v>
      </x:c>
      <x:c r="D789" s="1098" t="s">
        <x:v>10279</x:v>
      </x:c>
      <x:c r="E789" s="1098" t="s">
        <x:v>139</x:v>
      </x:c>
      <x:c r="F789" s="1098" t="s">
        <x:v>8306</x:v>
      </x:c>
      <x:c r="G789" s="929" t="s">
        <x:v>1829</x:v>
      </x:c>
      <x:c r="H789" s="929" t="s">
        <x:v>12196</x:v>
      </x:c>
      <x:c r="I789" s="527" t="s">
        <x:v>6540</x:v>
      </x:c>
      <x:c r="J789" s="930">
        <x:v>340</x:v>
      </x:c>
      <x:c r="K789" s="654" t="s">
        <x:v>10301</x:v>
      </x:c>
    </x:row>
    <x:row r="790" spans="1:11" ht="16.75">
      <x:c r="A790" s="1179" t="s">
        <x:v>6816</x:v>
      </x:c>
      <x:c r="B790" s="1180">
        <x:v>612569</x:v>
      </x:c>
      <x:c r="C790" s="1181" t="s">
        <x:v>7299</x:v>
      </x:c>
      <x:c r="D790" s="1181" t="s">
        <x:v>10306</x:v>
      </x:c>
      <x:c r="E790" s="1181" t="s">
        <x:v>7974</x:v>
      </x:c>
      <x:c r="F790" s="1181" t="s">
        <x:v>1625</x:v>
      </x:c>
      <x:c r="G790" s="915" t="s">
        <x:v>3298</x:v>
      </x:c>
      <x:c r="H790" s="915" t="s">
        <x:v>12523</x:v>
      </x:c>
      <x:c r="I790" s="1189" t="s">
        <x:v>6540</x:v>
      </x:c>
      <x:c r="J790" s="916">
        <x:v>190</x:v>
      </x:c>
      <x:c r="K790" s="649" t="s">
        <x:v>10301</x:v>
      </x:c>
    </x:row>
    <x:row r="791" spans="1:11">
      <x:c r="A791" s="1182">
        <x:v>0.46180555555555558</x:v>
      </x:c>
      <x:c r="B791" s="1082">
        <x:v>612570</x:v>
      </x:c>
      <x:c r="C791" s="1083" t="s">
        <x:v>7299</x:v>
      </x:c>
      <x:c r="D791" s="1083" t="s">
        <x:v>10333</x:v>
      </x:c>
      <x:c r="E791" s="1083" t="s">
        <x:v>139</x:v>
      </x:c>
      <x:c r="F791" s="1083" t="s">
        <x:v>886</x:v>
      </x:c>
      <x:c r="G791" s="919" t="s">
        <x:v>6389</x:v>
      </x:c>
      <x:c r="H791" s="919" t="s">
        <x:v>5568</x:v>
      </x:c>
      <x:c r="I791" s="519" t="s">
        <x:v>6540</x:v>
      </x:c>
      <x:c r="J791" s="920">
        <x:v>150</x:v>
      </x:c>
      <x:c r="K791" s="652" t="s">
        <x:v>10301</x:v>
      </x:c>
    </x:row>
    <x:row r="792" spans="1:11">
      <x:c r="A792" s="1182">
        <x:v>0.54652777777777772</x:v>
      </x:c>
      <x:c r="B792" s="1080">
        <x:v>612571</x:v>
      </x:c>
      <x:c r="C792" s="1081" t="s">
        <x:v>8571</x:v>
      </x:c>
      <x:c r="D792" s="1081" t="s">
        <x:v>10334</x:v>
      </x:c>
      <x:c r="E792" s="1081" t="s">
        <x:v>139</x:v>
      </x:c>
      <x:c r="F792" s="1081" t="s">
        <x:v>10759</x:v>
      </x:c>
      <x:c r="G792" s="919" t="s">
        <x:v>6420</x:v>
      </x:c>
      <x:c r="H792" s="919" t="s">
        <x:v>7814</x:v>
      </x:c>
      <x:c r="I792" s="519" t="s">
        <x:v>6540</x:v>
      </x:c>
      <x:c r="J792" s="920">
        <x:v>180</x:v>
      </x:c>
      <x:c r="K792" s="652" t="s">
        <x:v>140</x:v>
      </x:c>
    </x:row>
    <x:row r="793" spans="1:11">
      <x:c r="A793" s="1182">
        <x:v>0.55277777777777781</x:v>
      </x:c>
      <x:c r="B793" s="1082">
        <x:v>612572</x:v>
      </x:c>
      <x:c r="C793" s="1083" t="s">
        <x:v>8571</x:v>
      </x:c>
      <x:c r="D793" s="1083" t="s">
        <x:v>10279</x:v>
      </x:c>
      <x:c r="E793" s="1083" t="s">
        <x:v>139</x:v>
      </x:c>
      <x:c r="F793" s="1083" t="s">
        <x:v>1597</x:v>
      </x:c>
      <x:c r="G793" s="1114" t="s">
        <x:v>10358</x:v>
      </x:c>
      <x:c r="H793" s="1114" t="s">
        <x:v>10358</x:v>
      </x:c>
      <x:c r="I793" s="519" t="s">
        <x:v>6540</x:v>
      </x:c>
      <x:c r="J793" s="920">
        <x:v>180</x:v>
      </x:c>
      <x:c r="K793" s="652" t="s">
        <x:v>140</x:v>
      </x:c>
    </x:row>
    <x:row r="794" spans="1:11">
      <x:c r="A794" s="1182">
        <x:v>0.63124999999999998</x:v>
      </x:c>
      <x:c r="B794" s="1080">
        <x:v>612573</x:v>
      </x:c>
      <x:c r="C794" s="1081" t="s">
        <x:v>8571</x:v>
      </x:c>
      <x:c r="D794" s="1081" t="s">
        <x:v>10333</x:v>
      </x:c>
      <x:c r="E794" s="1081" t="s">
        <x:v>3882</x:v>
      </x:c>
      <x:c r="F794" s="1081" t="s">
        <x:v>11078</x:v>
      </x:c>
      <x:c r="G794" s="919" t="s">
        <x:v>9733</x:v>
      </x:c>
      <x:c r="H794" s="919" t="s">
        <x:v>7546</x:v>
      </x:c>
      <x:c r="I794" s="519" t="s">
        <x:v>6540</x:v>
      </x:c>
      <x:c r="J794" s="920">
        <x:v>270</x:v>
      </x:c>
      <x:c r="K794" s="652" t="s">
        <x:v>140</x:v>
      </x:c>
    </x:row>
    <x:row r="795" spans="1:11">
      <x:c r="A795" s="1182">
        <x:v>0.63749999999999996</x:v>
      </x:c>
      <x:c r="B795" s="1082">
        <x:v>612574</x:v>
      </x:c>
      <x:c r="C795" s="1083" t="s">
        <x:v>7299</x:v>
      </x:c>
      <x:c r="D795" s="1083" t="s">
        <x:v>10333</x:v>
      </x:c>
      <x:c r="E795" s="1083" t="s">
        <x:v>3882</x:v>
      </x:c>
      <x:c r="F795" s="1083" t="s">
        <x:v>1116</x:v>
      </x:c>
      <x:c r="G795" s="919" t="s">
        <x:v>4104</x:v>
      </x:c>
      <x:c r="H795" s="919" t="s">
        <x:v>11421</x:v>
      </x:c>
      <x:c r="I795" s="519" t="s">
        <x:v>6540</x:v>
      </x:c>
      <x:c r="J795" s="920">
        <x:v>190</x:v>
      </x:c>
      <x:c r="K795" s="652" t="s">
        <x:v>10301</x:v>
      </x:c>
    </x:row>
    <x:row r="796" spans="1:11">
      <x:c r="A796" s="1182">
        <x:v>0.63958333333333328</x:v>
      </x:c>
      <x:c r="B796" s="1080">
        <x:v>612575</x:v>
      </x:c>
      <x:c r="C796" s="1081" t="s">
        <x:v>8571</x:v>
      </x:c>
      <x:c r="D796" s="1081" t="s">
        <x:v>10333</x:v>
      </x:c>
      <x:c r="E796" s="1081" t="s">
        <x:v>3882</x:v>
      </x:c>
      <x:c r="F796" s="1081" t="s">
        <x:v>5427</x:v>
      </x:c>
      <x:c r="G796" s="919" t="s">
        <x:v>12383</x:v>
      </x:c>
      <x:c r="H796" s="919" t="s">
        <x:v>2312</x:v>
      </x:c>
      <x:c r="I796" s="519" t="s">
        <x:v>6540</x:v>
      </x:c>
      <x:c r="J796" s="920">
        <x:v>150</x:v>
      </x:c>
      <x:c r="K796" s="652" t="s">
        <x:v>10301</x:v>
      </x:c>
    </x:row>
    <x:row r="797" spans="1:11">
      <x:c r="A797" s="1182">
        <x:v>0.79027777777777775</x:v>
      </x:c>
      <x:c r="B797" s="1083" t="s">
        <x:v>9452</x:v>
      </x:c>
      <x:c r="C797" s="1083" t="s">
        <x:v>7299</x:v>
      </x:c>
      <x:c r="D797" s="1083" t="s">
        <x:v>10333</x:v>
      </x:c>
      <x:c r="E797" s="1083" t="s">
        <x:v>3882</x:v>
      </x:c>
      <x:c r="F797" s="1083" t="s">
        <x:v>735</x:v>
      </x:c>
      <x:c r="G797" s="919" t="s">
        <x:v>11042</x:v>
      </x:c>
      <x:c r="H797" s="919" t="s">
        <x:v>5511</x:v>
      </x:c>
      <x:c r="I797" s="519" t="s">
        <x:v>3935</x:v>
      </x:c>
      <x:c r="J797" s="920">
        <x:v>135</x:v>
      </x:c>
      <x:c r="K797" s="652" t="s">
        <x:v>140</x:v>
      </x:c>
    </x:row>
    <x:row r="798" spans="1:11">
      <x:c r="A798" s="1182">
        <x:v>0.8256944444444444</x:v>
      </x:c>
      <x:c r="B798" s="1081" t="s">
        <x:v>9383</x:v>
      </x:c>
      <x:c r="C798" s="1081" t="s">
        <x:v>8571</x:v>
      </x:c>
      <x:c r="D798" s="1081" t="s">
        <x:v>10306</x:v>
      </x:c>
      <x:c r="E798" s="1081" t="s">
        <x:v>7974</x:v>
      </x:c>
      <x:c r="F798" s="1081" t="s">
        <x:v>3687</x:v>
      </x:c>
      <x:c r="G798" s="919" t="s">
        <x:v>9591</x:v>
      </x:c>
      <x:c r="H798" s="919" t="s">
        <x:v>11312</x:v>
      </x:c>
      <x:c r="I798" s="519" t="s">
        <x:v>3935</x:v>
      </x:c>
      <x:c r="J798" s="920">
        <x:v>468</x:v>
      </x:c>
      <x:c r="K798" s="652" t="s">
        <x:v>140</x:v>
      </x:c>
    </x:row>
    <x:row r="799" spans="1:11">
      <x:c r="A799" s="1182">
        <x:v>0.8930555555555556</x:v>
      </x:c>
      <x:c r="B799" s="1083" t="s">
        <x:v>9684</x:v>
      </x:c>
      <x:c r="C799" s="1083" t="s">
        <x:v>7299</x:v>
      </x:c>
      <x:c r="D799" s="1083" t="s">
        <x:v>10334</x:v>
      </x:c>
      <x:c r="E799" s="1083" t="s">
        <x:v>6669</x:v>
      </x:c>
      <x:c r="F799" s="1083" t="s">
        <x:v>12374</x:v>
      </x:c>
      <x:c r="G799" s="919" t="s">
        <x:v>6489</x:v>
      </x:c>
      <x:c r="H799" s="919" t="s">
        <x:v>7511</x:v>
      </x:c>
      <x:c r="I799" s="519" t="s">
        <x:v>3935</x:v>
      </x:c>
      <x:c r="J799" s="920">
        <x:v>140</x:v>
      </x:c>
      <x:c r="K799" s="652" t="s">
        <x:v>140</x:v>
      </x:c>
    </x:row>
    <x:row r="800" spans="1:11" ht="16.75">
      <x:c r="A800" s="1183">
        <x:v>0.94236111111111109</x:v>
      </x:c>
      <x:c r="B800" s="1085" t="s">
        <x:v>9394</x:v>
      </x:c>
      <x:c r="C800" s="1085" t="s">
        <x:v>8571</x:v>
      </x:c>
      <x:c r="D800" s="1085" t="s">
        <x:v>10334</x:v>
      </x:c>
      <x:c r="E800" s="1085" t="s">
        <x:v>6669</x:v>
      </x:c>
      <x:c r="F800" s="1085" t="s">
        <x:v>3579</x:v>
      </x:c>
      <x:c r="G800" s="1174" t="s">
        <x:v>10358</x:v>
      </x:c>
      <x:c r="H800" s="1174" t="s">
        <x:v>10358</x:v>
      </x:c>
      <x:c r="I800" s="527" t="s">
        <x:v>3935</x:v>
      </x:c>
      <x:c r="J800" s="930">
        <x:v>612</x:v>
      </x:c>
      <x:c r="K800" s="654" t="s">
        <x:v>140</x:v>
      </x:c>
    </x:row>
    <x:row r="801" spans="1:11" ht="16.75">
      <x:c r="A801" s="1195" t="s">
        <x:v>5189</x:v>
      </x:c>
      <x:c r="B801" s="1079" t="s">
        <x:v>11023</x:v>
      </x:c>
      <x:c r="C801" s="1079" t="s">
        <x:v>8571</x:v>
      </x:c>
      <x:c r="D801" s="1079" t="s">
        <x:v>10306</x:v>
      </x:c>
      <x:c r="E801" s="1079" t="s">
        <x:v>6669</x:v>
      </x:c>
      <x:c r="F801" s="1079" t="s">
        <x:v>12374</x:v>
      </x:c>
      <x:c r="G801" s="915" t="s">
        <x:v>9599</x:v>
      </x:c>
      <x:c r="H801" s="915" t="s">
        <x:v>11230</x:v>
      </x:c>
      <x:c r="I801" s="1189" t="s">
        <x:v>3935</x:v>
      </x:c>
      <x:c r="J801" s="916">
        <x:v>135</x:v>
      </x:c>
      <x:c r="K801" s="649" t="s">
        <x:v>140</x:v>
      </x:c>
    </x:row>
    <x:row r="802" spans="1:11">
      <x:c r="A802" s="1196">
        <x:v>0.62361111111111112</x:v>
      </x:c>
      <x:c r="B802" s="1081" t="s">
        <x:v>9888</x:v>
      </x:c>
      <x:c r="C802" s="1081" t="s">
        <x:v>8571</x:v>
      </x:c>
      <x:c r="D802" s="1081" t="s">
        <x:v>10279</x:v>
      </x:c>
      <x:c r="E802" s="1081" t="s">
        <x:v>7974</x:v>
      </x:c>
      <x:c r="F802" s="1081" t="s">
        <x:v>3013</x:v>
      </x:c>
      <x:c r="G802" s="1114" t="s">
        <x:v>10358</x:v>
      </x:c>
      <x:c r="H802" s="1114" t="s">
        <x:v>10358</x:v>
      </x:c>
      <x:c r="I802" s="519" t="s">
        <x:v>3935</x:v>
      </x:c>
      <x:c r="J802" s="920">
        <x:v>170</x:v>
      </x:c>
      <x:c r="K802" s="652" t="s">
        <x:v>10301</x:v>
      </x:c>
    </x:row>
    <x:row r="803" spans="1:11">
      <x:c r="A803" s="1196">
        <x:v>0.6479166666666667</x:v>
      </x:c>
      <x:c r="B803" s="1083" t="s">
        <x:v>3346</x:v>
      </x:c>
      <x:c r="C803" s="1083" t="s">
        <x:v>8571</x:v>
      </x:c>
      <x:c r="D803" s="1083" t="s">
        <x:v>10334</x:v>
      </x:c>
      <x:c r="E803" s="1083" t="s">
        <x:v>7974</x:v>
      </x:c>
      <x:c r="F803" s="1083" t="s">
        <x:v>1112</x:v>
      </x:c>
      <x:c r="G803" s="1114" t="s">
        <x:v>10358</x:v>
      </x:c>
      <x:c r="H803" s="1114" t="s">
        <x:v>10358</x:v>
      </x:c>
      <x:c r="I803" s="519" t="s">
        <x:v>3935</x:v>
      </x:c>
      <x:c r="J803" s="920">
        <x:v>200</x:v>
      </x:c>
      <x:c r="K803" s="652" t="s">
        <x:v>10301</x:v>
      </x:c>
    </x:row>
    <x:row r="804" spans="1:11">
      <x:c r="A804" s="1196">
        <x:v>0.65208333333333335</x:v>
      </x:c>
      <x:c r="B804" s="1081" t="s">
        <x:v>9882</x:v>
      </x:c>
      <x:c r="C804" s="1081" t="s">
        <x:v>8571</x:v>
      </x:c>
      <x:c r="D804" s="1081" t="s">
        <x:v>10333</x:v>
      </x:c>
      <x:c r="E804" s="1081" t="s">
        <x:v>7974</x:v>
      </x:c>
      <x:c r="F804" s="1081" t="s">
        <x:v>1494</x:v>
      </x:c>
      <x:c r="G804" s="919" t="s">
        <x:v>10972</x:v>
      </x:c>
      <x:c r="H804" s="919" t="s">
        <x:v>5565</x:v>
      </x:c>
      <x:c r="I804" s="519" t="s">
        <x:v>3935</x:v>
      </x:c>
      <x:c r="J804" s="920">
        <x:v>150</x:v>
      </x:c>
      <x:c r="K804" s="652" t="s">
        <x:v>10301</x:v>
      </x:c>
    </x:row>
    <x:row r="805" spans="1:11">
      <x:c r="A805" s="1196">
        <x:v>0.85902777777777772</x:v>
      </x:c>
      <x:c r="B805" s="1083" t="s">
        <x:v>3377</x:v>
      </x:c>
      <x:c r="C805" s="1083" t="s">
        <x:v>8571</x:v>
      </x:c>
      <x:c r="D805" s="1083" t="s">
        <x:v>10334</x:v>
      </x:c>
      <x:c r="E805" s="1083" t="s">
        <x:v>3882</x:v>
      </x:c>
      <x:c r="F805" s="1083" t="s">
        <x:v>1118</x:v>
      </x:c>
      <x:c r="G805" s="919" t="s">
        <x:v>9375</x:v>
      </x:c>
      <x:c r="H805" s="919" t="s">
        <x:v>7557</x:v>
      </x:c>
      <x:c r="I805" s="519" t="s">
        <x:v>3935</x:v>
      </x:c>
      <x:c r="J805" s="920">
        <x:v>198</x:v>
      </x:c>
      <x:c r="K805" s="652" t="s">
        <x:v>140</x:v>
      </x:c>
    </x:row>
    <x:row r="806" spans="1:11">
      <x:c r="A806" s="1196">
        <x:v>0.87013888888888891</x:v>
      </x:c>
      <x:c r="B806" s="1081" t="s">
        <x:v>11018</x:v>
      </x:c>
      <x:c r="C806" s="1081" t="s">
        <x:v>8571</x:v>
      </x:c>
      <x:c r="D806" s="1081" t="s">
        <x:v>10306</x:v>
      </x:c>
      <x:c r="E806" s="1081" t="s">
        <x:v>139</x:v>
      </x:c>
      <x:c r="F806" s="1081" t="s">
        <x:v>12116</x:v>
      </x:c>
      <x:c r="G806" s="919" t="s">
        <x:v>3893</x:v>
      </x:c>
      <x:c r="H806" s="919" t="s">
        <x:v>2609</x:v>
      </x:c>
      <x:c r="I806" s="519" t="s">
        <x:v>3935</x:v>
      </x:c>
      <x:c r="J806" s="920">
        <x:v>340</x:v>
      </x:c>
      <x:c r="K806" s="652" t="s">
        <x:v>10301</x:v>
      </x:c>
    </x:row>
    <x:row r="807" spans="1:11">
      <x:c r="A807" s="1196">
        <x:v>0.87291666666666667</x:v>
      </x:c>
      <x:c r="B807" s="1083" t="s">
        <x:v>9735</x:v>
      </x:c>
      <x:c r="C807" s="1083" t="s">
        <x:v>8571</x:v>
      </x:c>
      <x:c r="D807" s="1083" t="s">
        <x:v>10333</x:v>
      </x:c>
      <x:c r="E807" s="1083" t="s">
        <x:v>139</x:v>
      </x:c>
      <x:c r="F807" s="1083" t="s">
        <x:v>1429</x:v>
      </x:c>
      <x:c r="G807" s="919" t="s">
        <x:v>9578</x:v>
      </x:c>
      <x:c r="H807" s="919" t="s">
        <x:v>11274</x:v>
      </x:c>
      <x:c r="I807" s="519" t="s">
        <x:v>3935</x:v>
      </x:c>
      <x:c r="J807" s="920">
        <x:v>240</x:v>
      </x:c>
      <x:c r="K807" s="652" t="s">
        <x:v>10301</x:v>
      </x:c>
    </x:row>
    <x:row r="808" spans="1:11" ht="16.75">
      <x:c r="A808" s="1197">
        <x:v>0.94444444444444442</x:v>
      </x:c>
      <x:c r="B808" s="1184">
        <x:v>12587</x:v>
      </x:c>
      <x:c r="C808" s="1085" t="s">
        <x:v>7299</x:v>
      </x:c>
      <x:c r="D808" s="1085" t="s">
        <x:v>10333</x:v>
      </x:c>
      <x:c r="E808" s="1085" t="s">
        <x:v>6669</x:v>
      </x:c>
      <x:c r="F808" s="1085" t="s">
        <x:v>10475</x:v>
      </x:c>
      <x:c r="G808" s="1174" t="s">
        <x:v>10358</x:v>
      </x:c>
      <x:c r="H808" s="1174" t="s">
        <x:v>10358</x:v>
      </x:c>
      <x:c r="I808" s="527" t="s">
        <x:v>6553</x:v>
      </x:c>
      <x:c r="J808" s="930">
        <x:v>215</x:v>
      </x:c>
      <x:c r="K808" s="654" t="s">
        <x:v>140</x:v>
      </x:c>
    </x:row>
    <x:row r="809" spans="1:11" ht="16.75">
      <x:c r="A809" s="1198" t="s">
        <x:v>5306</x:v>
      </x:c>
      <x:c r="B809" s="1078">
        <x:v>612588</x:v>
      </x:c>
      <x:c r="C809" s="1079" t="s">
        <x:v>8571</x:v>
      </x:c>
      <x:c r="D809" s="1079" t="s">
        <x:v>10334</x:v>
      </x:c>
      <x:c r="E809" s="1079" t="s">
        <x:v>6423</x:v>
      </x:c>
      <x:c r="F809" s="1079" t="s">
        <x:v>736</x:v>
      </x:c>
      <x:c r="G809" s="1177" t="s">
        <x:v>10358</x:v>
      </x:c>
      <x:c r="H809" s="1177" t="s">
        <x:v>10358</x:v>
      </x:c>
      <x:c r="I809" s="1189" t="s">
        <x:v>6540</x:v>
      </x:c>
      <x:c r="J809" s="916">
        <x:v>100</x:v>
      </x:c>
      <x:c r="K809" s="649" t="s">
        <x:v>10301</x:v>
      </x:c>
    </x:row>
    <x:row r="810" spans="1:11">
      <x:c r="A810" s="1199">
        <x:v>0.59791666666666665</x:v>
      </x:c>
      <x:c r="B810" s="1080">
        <x:v>612589</x:v>
      </x:c>
      <x:c r="C810" s="1081" t="s">
        <x:v>8571</x:v>
      </x:c>
      <x:c r="D810" s="1081" t="s">
        <x:v>10334</x:v>
      </x:c>
      <x:c r="E810" s="1081" t="s">
        <x:v>7974</x:v>
      </x:c>
      <x:c r="F810" s="1081" t="s">
        <x:v>5430</x:v>
      </x:c>
      <x:c r="G810" s="919" t="s">
        <x:v>9990</x:v>
      </x:c>
      <x:c r="H810" s="919" t="s">
        <x:v>12560</x:v>
      </x:c>
      <x:c r="I810" s="519" t="s">
        <x:v>6540</x:v>
      </x:c>
      <x:c r="J810" s="920">
        <x:v>380</x:v>
      </x:c>
      <x:c r="K810" s="652" t="s">
        <x:v>10301</x:v>
      </x:c>
    </x:row>
    <x:row r="811" spans="1:11">
      <x:c r="A811" s="1199">
        <x:v>0.66111111111111109</x:v>
      </x:c>
      <x:c r="B811" s="1082">
        <x:v>612590</x:v>
      </x:c>
      <x:c r="C811" s="1083" t="s">
        <x:v>7299</x:v>
      </x:c>
      <x:c r="D811" s="1083" t="s">
        <x:v>10334</x:v>
      </x:c>
      <x:c r="E811" s="1083" t="s">
        <x:v>139</x:v>
      </x:c>
      <x:c r="F811" s="1083" t="s">
        <x:v>1421</x:v>
      </x:c>
      <x:c r="G811" s="919" t="s">
        <x:v>6420</x:v>
      </x:c>
      <x:c r="H811" s="919" t="s">
        <x:v>7814</x:v>
      </x:c>
      <x:c r="I811" s="519" t="s">
        <x:v>6540</x:v>
      </x:c>
      <x:c r="J811" s="920">
        <x:v>150</x:v>
      </x:c>
      <x:c r="K811" s="652" t="s">
        <x:v>10301</x:v>
      </x:c>
    </x:row>
    <x:row r="812" spans="1:11">
      <x:c r="A812" s="1199">
        <x:v>0.79236111111111107</x:v>
      </x:c>
      <x:c r="B812" s="1080">
        <x:v>612591</x:v>
      </x:c>
      <x:c r="C812" s="1081" t="s">
        <x:v>8571</x:v>
      </x:c>
      <x:c r="D812" s="1081" t="s">
        <x:v>10306</x:v>
      </x:c>
      <x:c r="E812" s="1081" t="s">
        <x:v>7974</x:v>
      </x:c>
      <x:c r="F812" s="1081" t="s">
        <x:v>850</x:v>
      </x:c>
      <x:c r="G812" s="919" t="s">
        <x:v>9532</x:v>
      </x:c>
      <x:c r="H812" s="919" t="s">
        <x:v>2529</x:v>
      </x:c>
      <x:c r="I812" s="519" t="s">
        <x:v>6540</x:v>
      </x:c>
      <x:c r="J812" s="920">
        <x:v>290</x:v>
      </x:c>
      <x:c r="K812" s="652" t="s">
        <x:v>10301</x:v>
      </x:c>
    </x:row>
    <x:row r="813" spans="1:11">
      <x:c r="A813" s="1199">
        <x:v>0.81111111111111112</x:v>
      </x:c>
      <x:c r="B813" s="1082">
        <x:v>612592</x:v>
      </x:c>
      <x:c r="C813" s="1083" t="s">
        <x:v>8571</x:v>
      </x:c>
      <x:c r="D813" s="1083" t="s">
        <x:v>10306</x:v>
      </x:c>
      <x:c r="E813" s="1083" t="s">
        <x:v>139</x:v>
      </x:c>
      <x:c r="F813" s="1083" t="s">
        <x:v>125</x:v>
      </x:c>
      <x:c r="G813" s="919" t="s">
        <x:v>9619</x:v>
      </x:c>
      <x:c r="H813" s="919" t="s">
        <x:v>2482</x:v>
      </x:c>
      <x:c r="I813" s="519" t="s">
        <x:v>6540</x:v>
      </x:c>
      <x:c r="J813" s="920">
        <x:v>549</x:v>
      </x:c>
      <x:c r="K813" s="652" t="s">
        <x:v>140</x:v>
      </x:c>
    </x:row>
    <x:row r="814" spans="1:11" ht="16.75">
      <x:c r="A814" s="1200">
        <x:v>0.94097222222222221</x:v>
      </x:c>
      <x:c r="B814" s="1184">
        <x:v>12593</x:v>
      </x:c>
      <x:c r="C814" s="1085" t="s">
        <x:v>7299</x:v>
      </x:c>
      <x:c r="D814" s="1085" t="s">
        <x:v>10334</x:v>
      </x:c>
      <x:c r="E814" s="1085" t="s">
        <x:v>3882</x:v>
      </x:c>
      <x:c r="F814" s="1085" t="s">
        <x:v>1333</x:v>
      </x:c>
      <x:c r="G814" s="1174" t="s">
        <x:v>10358</x:v>
      </x:c>
      <x:c r="H814" s="1174" t="s">
        <x:v>10358</x:v>
      </x:c>
      <x:c r="I814" s="527" t="s">
        <x:v>6553</x:v>
      </x:c>
      <x:c r="J814" s="930">
        <x:v>160</x:v>
      </x:c>
      <x:c r="K814" s="654" t="s">
        <x:v>10301</x:v>
      </x:c>
    </x:row>
    <x:row r="815" spans="1:11" ht="16.75">
      <x:c r="A815" s="1201" t="s">
        <x:v>7254</x:v>
      </x:c>
      <x:c r="B815" s="1078">
        <x:v>612594</x:v>
      </x:c>
      <x:c r="C815" s="1079" t="s">
        <x:v>7299</x:v>
      </x:c>
      <x:c r="D815" s="1079" t="s">
        <x:v>10306</x:v>
      </x:c>
      <x:c r="E815" s="1079" t="s">
        <x:v>139</x:v>
      </x:c>
      <x:c r="F815" s="1079" t="s">
        <x:v>244</x:v>
      </x:c>
      <x:c r="G815" s="915" t="s">
        <x:v>6434</x:v>
      </x:c>
      <x:c r="H815" s="915" t="s">
        <x:v>12753</x:v>
      </x:c>
      <x:c r="I815" s="1189" t="s">
        <x:v>6540</x:v>
      </x:c>
      <x:c r="J815" s="916">
        <x:v>279</x:v>
      </x:c>
      <x:c r="K815" s="649" t="s">
        <x:v>140</x:v>
      </x:c>
    </x:row>
    <x:row r="816" spans="1:11" s="120" customFormat="1">
      <x:c r="A816" s="1202">
        <x:v>0.44583333333333336</x:v>
      </x:c>
      <x:c r="B816" s="1082">
        <x:v>12595</x:v>
      </x:c>
      <x:c r="C816" s="1083"/>
      <x:c r="D816" s="1083"/>
      <x:c r="E816" s="1083"/>
      <x:c r="F816" s="1083"/>
      <x:c r="G816" s="919" t="s">
        <x:v>9381</x:v>
      </x:c>
      <x:c r="H816" s="919" t="s">
        <x:v>11275</x:v>
      </x:c>
      <x:c r="I816" s="519" t="s">
        <x:v>6540</x:v>
      </x:c>
      <x:c r="J816" s="920">
        <x:v>423</x:v>
      </x:c>
      <x:c r="K816" s="652" t="s">
        <x:v>140</x:v>
      </x:c>
    </x:row>
    <x:row r="817" spans="1:11">
      <x:c r="A817" s="1202">
        <x:v>0.59513888888888888</x:v>
      </x:c>
      <x:c r="B817" s="1080">
        <x:v>612596</x:v>
      </x:c>
      <x:c r="C817" s="1081" t="s">
        <x:v>8571</x:v>
      </x:c>
      <x:c r="D817" s="1081" t="s">
        <x:v>10279</x:v>
      </x:c>
      <x:c r="E817" s="1081" t="s">
        <x:v>7974</x:v>
      </x:c>
      <x:c r="F817" s="1081" t="s">
        <x:v>12025</x:v>
      </x:c>
      <x:c r="G817" s="1114" t="s">
        <x:v>10358</x:v>
      </x:c>
      <x:c r="H817" s="1114" t="s">
        <x:v>10358</x:v>
      </x:c>
      <x:c r="I817" s="519" t="s">
        <x:v>6540</x:v>
      </x:c>
      <x:c r="J817" s="920">
        <x:v>260</x:v>
      </x:c>
      <x:c r="K817" s="652" t="s">
        <x:v>10301</x:v>
      </x:c>
    </x:row>
    <x:row r="818" spans="1:11">
      <x:c r="A818" s="1202">
        <x:v>0.68958333333333333</x:v>
      </x:c>
      <x:c r="B818" s="1082">
        <x:v>612597</x:v>
      </x:c>
      <x:c r="C818" s="1083" t="s">
        <x:v>8571</x:v>
      </x:c>
      <x:c r="D818" s="1083" t="s">
        <x:v>10279</x:v>
      </x:c>
      <x:c r="E818" s="1083" t="s">
        <x:v>7974</x:v>
      </x:c>
      <x:c r="F818" s="1083" t="s">
        <x:v>12029</x:v>
      </x:c>
      <x:c r="G818" s="1114" t="s">
        <x:v>10358</x:v>
      </x:c>
      <x:c r="H818" s="1114" t="s">
        <x:v>10358</x:v>
      </x:c>
      <x:c r="I818" s="519" t="s">
        <x:v>6540</x:v>
      </x:c>
      <x:c r="J818" s="920">
        <x:v>190</x:v>
      </x:c>
      <x:c r="K818" s="652" t="s">
        <x:v>10301</x:v>
      </x:c>
    </x:row>
    <x:row r="819" spans="1:11">
      <x:c r="A819" s="1202">
        <x:v>0.69444444444444442</x:v>
      </x:c>
      <x:c r="B819" s="1080">
        <x:v>612598</x:v>
      </x:c>
      <x:c r="C819" s="1081" t="s">
        <x:v>8571</x:v>
      </x:c>
      <x:c r="D819" s="1081" t="s">
        <x:v>10333</x:v>
      </x:c>
      <x:c r="E819" s="1081" t="s">
        <x:v>3882</x:v>
      </x:c>
      <x:c r="F819" s="1081" t="s">
        <x:v>1587</x:v>
      </x:c>
      <x:c r="G819" s="919" t="s">
        <x:v>6455</x:v>
      </x:c>
      <x:c r="H819" s="919" t="s">
        <x:v>7855</x:v>
      </x:c>
      <x:c r="I819" s="519" t="s">
        <x:v>6540</x:v>
      </x:c>
      <x:c r="J819" s="920">
        <x:v>440</x:v>
      </x:c>
      <x:c r="K819" s="652" t="s">
        <x:v>10301</x:v>
      </x:c>
    </x:row>
    <x:row r="820" spans="1:11">
      <x:c r="A820" s="1202">
        <x:v>0.69930555555555551</x:v>
      </x:c>
      <x:c r="B820" s="1082">
        <x:v>612599</x:v>
      </x:c>
      <x:c r="C820" s="1083" t="s">
        <x:v>8571</x:v>
      </x:c>
      <x:c r="D820" s="1083" t="s">
        <x:v>10333</x:v>
      </x:c>
      <x:c r="E820" s="1083" t="s">
        <x:v>139</x:v>
      </x:c>
      <x:c r="F820" s="1083" t="s">
        <x:v>10444</x:v>
      </x:c>
      <x:c r="G820" s="919" t="s">
        <x:v>3415</x:v>
      </x:c>
      <x:c r="H820" s="919" t="s">
        <x:v>5787</x:v>
      </x:c>
      <x:c r="I820" s="519" t="s">
        <x:v>6540</x:v>
      </x:c>
      <x:c r="J820" s="920">
        <x:v>340</x:v>
      </x:c>
      <x:c r="K820" s="652" t="s">
        <x:v>10301</x:v>
      </x:c>
    </x:row>
    <x:row r="821" spans="1:11">
      <x:c r="A821" s="1202">
        <x:v>0.71597222222222223</x:v>
      </x:c>
      <x:c r="B821" s="1081" t="s">
        <x:v>6492</x:v>
      </x:c>
      <x:c r="C821" s="1081" t="s">
        <x:v>7299</x:v>
      </x:c>
      <x:c r="D821" s="1081" t="s">
        <x:v>10334</x:v>
      </x:c>
      <x:c r="E821" s="1081" t="s">
        <x:v>3882</x:v>
      </x:c>
      <x:c r="F821" s="1081" t="s">
        <x:v>1355</x:v>
      </x:c>
      <x:c r="G821" s="919" t="s">
        <x:v>9767</x:v>
      </x:c>
      <x:c r="H821" s="919" t="s">
        <x:v>12509</x:v>
      </x:c>
      <x:c r="I821" s="519" t="s">
        <x:v>3935</x:v>
      </x:c>
      <x:c r="J821" s="920">
        <x:v>620</x:v>
      </x:c>
      <x:c r="K821" s="652" t="s">
        <x:v>10301</x:v>
      </x:c>
    </x:row>
    <x:row r="822" spans="1:11">
      <x:c r="A822" s="1202">
        <x:v>0.73333333333333328</x:v>
      </x:c>
      <x:c r="B822" s="1083" t="s">
        <x:v>9479</x:v>
      </x:c>
      <x:c r="C822" s="1083" t="s">
        <x:v>7299</x:v>
      </x:c>
      <x:c r="D822" s="1083" t="s">
        <x:v>10306</x:v>
      </x:c>
      <x:c r="E822" s="1083" t="s">
        <x:v>3882</x:v>
      </x:c>
      <x:c r="F822" s="1083" t="s">
        <x:v>7367</x:v>
      </x:c>
      <x:c r="G822" s="919" t="s">
        <x:v>9554</x:v>
      </x:c>
      <x:c r="H822" s="919" t="s">
        <x:v>12233</x:v>
      </x:c>
      <x:c r="I822" s="519" t="s">
        <x:v>3935</x:v>
      </x:c>
      <x:c r="J822" s="920">
        <x:v>160</x:v>
      </x:c>
      <x:c r="K822" s="652" t="s">
        <x:v>140</x:v>
      </x:c>
    </x:row>
    <x:row r="823" spans="1:11">
      <x:c r="A823" s="1202">
        <x:v>0.74791666666666667</x:v>
      </x:c>
      <x:c r="B823" s="1081" t="s">
        <x:v>9477</x:v>
      </x:c>
      <x:c r="C823" s="1081" t="s">
        <x:v>8571</x:v>
      </x:c>
      <x:c r="D823" s="1081" t="s">
        <x:v>10306</x:v>
      </x:c>
      <x:c r="E823" s="1081" t="s">
        <x:v>3882</x:v>
      </x:c>
      <x:c r="F823" s="1081" t="s">
        <x:v>1495</x:v>
      </x:c>
      <x:c r="G823" s="1114" t="s">
        <x:v>10358</x:v>
      </x:c>
      <x:c r="H823" s="1114" t="s">
        <x:v>10358</x:v>
      </x:c>
      <x:c r="I823" s="519" t="s">
        <x:v>3935</x:v>
      </x:c>
      <x:c r="J823" s="920">
        <x:v>423</x:v>
      </x:c>
      <x:c r="K823" s="652" t="s">
        <x:v>140</x:v>
      </x:c>
    </x:row>
    <x:row r="824" spans="1:11">
      <x:c r="A824" s="1202">
        <x:v>0.75277777777777777</x:v>
      </x:c>
      <x:c r="B824" s="1083" t="s">
        <x:v>9565</x:v>
      </x:c>
      <x:c r="C824" s="1083" t="s">
        <x:v>8571</x:v>
      </x:c>
      <x:c r="D824" s="1083" t="s">
        <x:v>10306</x:v>
      </x:c>
      <x:c r="E824" s="1083" t="s">
        <x:v>3882</x:v>
      </x:c>
      <x:c r="F824" s="1083" t="s">
        <x:v>10659</x:v>
      </x:c>
      <x:c r="G824" s="1114" t="s">
        <x:v>10358</x:v>
      </x:c>
      <x:c r="H824" s="1114" t="s">
        <x:v>10358</x:v>
      </x:c>
      <x:c r="I824" s="519" t="s">
        <x:v>3935</x:v>
      </x:c>
      <x:c r="J824" s="920">
        <x:v>135</x:v>
      </x:c>
      <x:c r="K824" s="652" t="s">
        <x:v>140</x:v>
      </x:c>
    </x:row>
    <x:row r="825" spans="1:11">
      <x:c r="A825" s="1202">
        <x:v>0.83263888888888893</x:v>
      </x:c>
      <x:c r="B825" s="1081" t="s">
        <x:v>9959</x:v>
      </x:c>
      <x:c r="C825" s="1081" t="s">
        <x:v>7299</x:v>
      </x:c>
      <x:c r="D825" s="1081" t="s">
        <x:v>10334</x:v>
      </x:c>
      <x:c r="E825" s="1081" t="s">
        <x:v>139</x:v>
      </x:c>
      <x:c r="F825" s="1081" t="s">
        <x:v>7417</x:v>
      </x:c>
      <x:c r="G825" s="919" t="s">
        <x:v>9375</x:v>
      </x:c>
      <x:c r="H825" s="919" t="s">
        <x:v>7835</x:v>
      </x:c>
      <x:c r="I825" s="519" t="s">
        <x:v>3935</x:v>
      </x:c>
      <x:c r="J825" s="920">
        <x:v>144</x:v>
      </x:c>
      <x:c r="K825" s="652" t="s">
        <x:v>140</x:v>
      </x:c>
    </x:row>
    <x:row r="826" spans="1:11">
      <x:c r="A826" s="1202">
        <x:v>0.84583333333333333</x:v>
      </x:c>
      <x:c r="B826" s="1083" t="s">
        <x:v>9460</x:v>
      </x:c>
      <x:c r="C826" s="1083" t="s">
        <x:v>8571</x:v>
      </x:c>
      <x:c r="D826" s="1083" t="s">
        <x:v>10333</x:v>
      </x:c>
      <x:c r="E826" s="1083" t="s">
        <x:v>3882</x:v>
      </x:c>
      <x:c r="F826" s="1083" t="s">
        <x:v>437</x:v>
      </x:c>
      <x:c r="G826" s="919" t="s">
        <x:v>9608</x:v>
      </x:c>
      <x:c r="H826" s="919" t="s">
        <x:v>7883</x:v>
      </x:c>
      <x:c r="I826" s="519" t="s">
        <x:v>3935</x:v>
      </x:c>
      <x:c r="J826" s="920">
        <x:v>180</x:v>
      </x:c>
      <x:c r="K826" s="652" t="s">
        <x:v>10301</x:v>
      </x:c>
    </x:row>
    <x:row r="827" spans="1:11">
      <x:c r="A827" s="1202">
        <x:v>0.85486111111111107</x:v>
      </x:c>
      <x:c r="B827" s="1081" t="s">
        <x:v>3919</x:v>
      </x:c>
      <x:c r="C827" s="1081" t="s">
        <x:v>8571</x:v>
      </x:c>
      <x:c r="D827" s="1081" t="s">
        <x:v>10333</x:v>
      </x:c>
      <x:c r="E827" s="1081" t="s">
        <x:v>3882</x:v>
      </x:c>
      <x:c r="F827" s="1081" t="s">
        <x:v>12374</x:v>
      </x:c>
      <x:c r="G827" s="919" t="s">
        <x:v>12267</x:v>
      </x:c>
      <x:c r="H827" s="919" t="s">
        <x:v>7869</x:v>
      </x:c>
      <x:c r="I827" s="519" t="s">
        <x:v>3935</x:v>
      </x:c>
      <x:c r="J827" s="920">
        <x:v>450</x:v>
      </x:c>
      <x:c r="K827" s="652" t="s">
        <x:v>10301</x:v>
      </x:c>
    </x:row>
    <x:row r="828" spans="1:11" s="120" customFormat="1">
      <x:c r="A828" s="1202">
        <x:v>0.85972222222222228</x:v>
      </x:c>
      <x:c r="B828" s="1081">
        <x:v>12607</x:v>
      </x:c>
      <x:c r="C828" s="1081"/>
      <x:c r="D828" s="1081"/>
      <x:c r="E828" s="1081"/>
      <x:c r="F828" s="1081"/>
      <x:c r="G828" s="1114" t="s">
        <x:v>10358</x:v>
      </x:c>
      <x:c r="H828" s="1114" t="s">
        <x:v>10358</x:v>
      </x:c>
      <x:c r="I828" s="519" t="s">
        <x:v>3935</x:v>
      </x:c>
      <x:c r="J828" s="920">
        <x:v>180</x:v>
      </x:c>
      <x:c r="K828" s="652" t="s">
        <x:v>10301</x:v>
      </x:c>
    </x:row>
    <x:row r="829" spans="1:11">
      <x:c r="A829" s="1202">
        <x:v>0.89166666666666672</x:v>
      </x:c>
      <x:c r="B829" s="1083" t="s">
        <x:v>9607</x:v>
      </x:c>
      <x:c r="C829" s="1083" t="s">
        <x:v>8571</x:v>
      </x:c>
      <x:c r="D829" s="1083" t="s">
        <x:v>10306</x:v>
      </x:c>
      <x:c r="E829" s="1083" t="s">
        <x:v>3882</x:v>
      </x:c>
      <x:c r="F829" s="1083" t="s">
        <x:v>10706</x:v>
      </x:c>
      <x:c r="G829" s="919" t="s">
        <x:v>9886</x:v>
      </x:c>
      <x:c r="H829" s="919" t="s">
        <x:v>12355</x:v>
      </x:c>
      <x:c r="I829" s="519" t="s">
        <x:v>3935</x:v>
      </x:c>
      <x:c r="J829" s="920">
        <x:v>216</x:v>
      </x:c>
      <x:c r="K829" s="652" t="s">
        <x:v>140</x:v>
      </x:c>
    </x:row>
    <x:row r="830" spans="1:11">
      <x:c r="A830" s="1202">
        <x:v>0.8979166666666667</x:v>
      </x:c>
      <x:c r="B830" s="1081" t="s">
        <x:v>9653</x:v>
      </x:c>
      <x:c r="C830" s="1081" t="s">
        <x:v>8571</x:v>
      </x:c>
      <x:c r="D830" s="1081" t="s">
        <x:v>10306</x:v>
      </x:c>
      <x:c r="E830" s="1081" t="s">
        <x:v>3882</x:v>
      </x:c>
      <x:c r="F830" s="1081" t="s">
        <x:v>1133</x:v>
      </x:c>
      <x:c r="G830" s="919" t="s">
        <x:v>3798</x:v>
      </x:c>
      <x:c r="H830" s="919" t="s">
        <x:v>7895</x:v>
      </x:c>
      <x:c r="I830" s="519" t="s">
        <x:v>3935</x:v>
      </x:c>
      <x:c r="J830" s="920">
        <x:v>170</x:v>
      </x:c>
      <x:c r="K830" s="652" t="s">
        <x:v>10301</x:v>
      </x:c>
    </x:row>
    <x:row r="831" spans="1:11">
      <x:c r="A831" s="1202">
        <x:v>0.91249999999999998</x:v>
      </x:c>
      <x:c r="B831" s="1083" t="s">
        <x:v>3297</x:v>
      </x:c>
      <x:c r="C831" s="1083" t="s">
        <x:v>8571</x:v>
      </x:c>
      <x:c r="D831" s="1083" t="s">
        <x:v>10306</x:v>
      </x:c>
      <x:c r="E831" s="1083" t="s">
        <x:v>139</x:v>
      </x:c>
      <x:c r="F831" s="1083" t="s">
        <x:v>12116</x:v>
      </x:c>
      <x:c r="G831" s="1114" t="s">
        <x:v>10358</x:v>
      </x:c>
      <x:c r="H831" s="1114" t="s">
        <x:v>10358</x:v>
      </x:c>
      <x:c r="I831" s="519" t="s">
        <x:v>3935</x:v>
      </x:c>
      <x:c r="J831" s="920">
        <x:v>330</x:v>
      </x:c>
      <x:c r="K831" s="652" t="s">
        <x:v>10301</x:v>
      </x:c>
    </x:row>
    <x:row r="832" spans="1:11">
      <x:c r="A832" s="1202">
        <x:v>0.93680555555555556</x:v>
      </x:c>
      <x:c r="B832" s="1081" t="s">
        <x:v>3832</x:v>
      </x:c>
      <x:c r="C832" s="1081" t="s">
        <x:v>8571</x:v>
      </x:c>
      <x:c r="D832" s="1081" t="s">
        <x:v>10306</x:v>
      </x:c>
      <x:c r="E832" s="1081" t="s">
        <x:v>139</x:v>
      </x:c>
      <x:c r="F832" s="1081" t="s">
        <x:v>1017</x:v>
      </x:c>
      <x:c r="G832" s="1114" t="s">
        <x:v>10358</x:v>
      </x:c>
      <x:c r="H832" s="1114" t="s">
        <x:v>10358</x:v>
      </x:c>
      <x:c r="I832" s="519" t="s">
        <x:v>3935</x:v>
      </x:c>
      <x:c r="J832" s="920">
        <x:v>200</x:v>
      </x:c>
      <x:c r="K832" s="652" t="s">
        <x:v>10301</x:v>
      </x:c>
    </x:row>
    <x:row r="833" spans="1:11">
      <x:c r="A833" s="1202">
        <x:v>0.94861111111111107</x:v>
      </x:c>
      <x:c r="B833" s="1083" t="s">
        <x:v>9400</x:v>
      </x:c>
      <x:c r="C833" s="1083" t="s">
        <x:v>8571</x:v>
      </x:c>
      <x:c r="D833" s="1083" t="s">
        <x:v>10306</x:v>
      </x:c>
      <x:c r="E833" s="1083" t="s">
        <x:v>139</x:v>
      </x:c>
      <x:c r="F833" s="1083" t="s">
        <x:v>8661</x:v>
      </x:c>
      <x:c r="G833" s="919" t="s">
        <x:v>4160</x:v>
      </x:c>
      <x:c r="H833" s="919" t="s">
        <x:v>12537</x:v>
      </x:c>
      <x:c r="I833" s="519" t="s">
        <x:v>3935</x:v>
      </x:c>
      <x:c r="J833" s="920">
        <x:v>306</x:v>
      </x:c>
      <x:c r="K833" s="652" t="s">
        <x:v>140</x:v>
      </x:c>
    </x:row>
    <x:row r="834" spans="1:11" s="120" customFormat="1" ht="16.75">
      <x:c r="A834" s="1203">
        <x:v>0.97569444444444442</x:v>
      </x:c>
      <x:c r="B834" s="1098">
        <x:v>12613</x:v>
      </x:c>
      <x:c r="C834" s="1062" t="s">
        <x:v>8571</x:v>
      </x:c>
      <x:c r="D834" s="1062" t="s">
        <x:v>10334</x:v>
      </x:c>
      <x:c r="E834" s="1062" t="s">
        <x:v>139</x:v>
      </x:c>
      <x:c r="F834" s="1063" t="s">
        <x:v>10412</x:v>
      </x:c>
      <x:c r="G834" s="1174" t="s">
        <x:v>10358</x:v>
      </x:c>
      <x:c r="H834" s="1174" t="s">
        <x:v>10358</x:v>
      </x:c>
      <x:c r="I834" s="527" t="s">
        <x:v>3935</x:v>
      </x:c>
      <x:c r="J834" s="930">
        <x:v>450</x:v>
      </x:c>
      <x:c r="K834" s="654" t="s">
        <x:v>140</x:v>
      </x:c>
    </x:row>
    <x:row r="835" spans="1:11" ht="16.75">
      <x:c r="A835" s="1204" t="s">
        <x:v>7353</x:v>
      </x:c>
      <x:c r="B835" s="1180">
        <x:v>612614</x:v>
      </x:c>
      <x:c r="C835" s="1181" t="s">
        <x:v>7299</x:v>
      </x:c>
      <x:c r="D835" s="1181" t="s">
        <x:v>10334</x:v>
      </x:c>
      <x:c r="E835" s="1181" t="s">
        <x:v>139</x:v>
      </x:c>
      <x:c r="F835" s="1181" t="s">
        <x:v>1455</x:v>
      </x:c>
      <x:c r="G835" s="1177" t="s">
        <x:v>10358</x:v>
      </x:c>
      <x:c r="H835" s="1177" t="s">
        <x:v>10358</x:v>
      </x:c>
      <x:c r="I835" s="1189" t="s">
        <x:v>6540</x:v>
      </x:c>
      <x:c r="J835" s="916">
        <x:v>684</x:v>
      </x:c>
      <x:c r="K835" s="649" t="s">
        <x:v>140</x:v>
      </x:c>
    </x:row>
    <x:row r="836" spans="1:11">
      <x:c r="A836" s="1205">
        <x:v>0.60902777777777772</x:v>
      </x:c>
      <x:c r="B836" s="1082">
        <x:v>612615</x:v>
      </x:c>
      <x:c r="C836" s="1083" t="s">
        <x:v>8571</x:v>
      </x:c>
      <x:c r="D836" s="1083" t="s">
        <x:v>10333</x:v>
      </x:c>
      <x:c r="E836" s="1083" t="s">
        <x:v>3882</x:v>
      </x:c>
      <x:c r="F836" s="1083" t="s">
        <x:v>10653</x:v>
      </x:c>
      <x:c r="G836" s="919" t="s">
        <x:v>9495</x:v>
      </x:c>
      <x:c r="H836" s="919" t="s">
        <x:v>12662</x:v>
      </x:c>
      <x:c r="I836" s="519" t="s">
        <x:v>6540</x:v>
      </x:c>
      <x:c r="J836" s="920">
        <x:v>130</x:v>
      </x:c>
      <x:c r="K836" s="652" t="s">
        <x:v>10301</x:v>
      </x:c>
    </x:row>
    <x:row r="837" spans="1:11">
      <x:c r="A837" s="1205">
        <x:v>0.61944444444444446</x:v>
      </x:c>
      <x:c r="B837" s="1080">
        <x:v>612616</x:v>
      </x:c>
      <x:c r="C837" s="1081" t="s">
        <x:v>7299</x:v>
      </x:c>
      <x:c r="D837" s="1081" t="s">
        <x:v>10334</x:v>
      </x:c>
      <x:c r="E837" s="1081" t="s">
        <x:v>139</x:v>
      </x:c>
      <x:c r="F837" s="1081" t="s">
        <x:v>2895</x:v>
      </x:c>
      <x:c r="G837" s="919" t="s">
        <x:v>10862</x:v>
      </x:c>
      <x:c r="H837" s="919" t="s">
        <x:v>7854</x:v>
      </x:c>
      <x:c r="I837" s="519" t="s">
        <x:v>6540</x:v>
      </x:c>
      <x:c r="J837" s="920">
        <x:v>160</x:v>
      </x:c>
      <x:c r="K837" s="652" t="s">
        <x:v>10301</x:v>
      </x:c>
    </x:row>
    <x:row r="838" spans="1:11" s="120" customFormat="1">
      <x:c r="A838" s="1205">
        <x:v>0.63611111111111107</x:v>
      </x:c>
      <x:c r="B838" s="1080">
        <x:v>12617</x:v>
      </x:c>
      <x:c r="C838" s="1081" t="s">
        <x:v>8571</x:v>
      </x:c>
      <x:c r="D838" s="1081" t="s">
        <x:v>10333</x:v>
      </x:c>
      <x:c r="E838" s="1081" t="s">
        <x:v>3882</x:v>
      </x:c>
      <x:c r="F838" s="1081" t="s">
        <x:v>12133</x:v>
      </x:c>
      <x:c r="G838" s="919" t="s">
        <x:v>6660</x:v>
      </x:c>
      <x:c r="H838" s="919" t="s">
        <x:v>5678</x:v>
      </x:c>
      <x:c r="I838" s="519" t="s">
        <x:v>3935</x:v>
      </x:c>
      <x:c r="J838" s="920">
        <x:v>190</x:v>
      </x:c>
      <x:c r="K838" s="652" t="s">
        <x:v>10301</x:v>
      </x:c>
    </x:row>
    <x:row r="839" spans="1:11" s="120" customFormat="1">
      <x:c r="A839" s="1205">
        <x:v>0.64097222222222228</x:v>
      </x:c>
      <x:c r="B839" s="1080">
        <x:v>12618</x:v>
      </x:c>
      <x:c r="C839" s="1081"/>
      <x:c r="D839" s="1081"/>
      <x:c r="E839" s="1081"/>
      <x:c r="F839" s="1081"/>
      <x:c r="G839" s="1114" t="s">
        <x:v>10358</x:v>
      </x:c>
      <x:c r="H839" s="1114" t="s">
        <x:v>10358</x:v>
      </x:c>
      <x:c r="I839" s="519" t="s">
        <x:v>6553</x:v>
      </x:c>
      <x:c r="J839" s="920">
        <x:v>0</x:v>
      </x:c>
      <x:c r="K839" s="652" t="s">
        <x:v>10358</x:v>
      </x:c>
    </x:row>
    <x:row r="840" spans="1:11">
      <x:c r="A840" s="1205">
        <x:v>0.65138888888888891</x:v>
      </x:c>
      <x:c r="B840" s="1083" t="s">
        <x:v>9401</x:v>
      </x:c>
      <x:c r="C840" s="1083" t="s">
        <x:v>7299</x:v>
      </x:c>
      <x:c r="D840" s="1083" t="s">
        <x:v>10306</x:v>
      </x:c>
      <x:c r="E840" s="1083" t="s">
        <x:v>7974</x:v>
      </x:c>
      <x:c r="F840" s="1083" t="s">
        <x:v>1799</x:v>
      </x:c>
      <x:c r="G840" s="919" t="s">
        <x:v>3875</x:v>
      </x:c>
      <x:c r="H840" s="919" t="s">
        <x:v>5714</x:v>
      </x:c>
      <x:c r="I840" s="519" t="s">
        <x:v>3935</x:v>
      </x:c>
      <x:c r="J840" s="920">
        <x:v>825</x:v>
      </x:c>
      <x:c r="K840" s="652" t="s">
        <x:v>10301</x:v>
      </x:c>
    </x:row>
    <x:row r="841" spans="1:11">
      <x:c r="A841" s="1205">
        <x:v>0.65208333333333335</x:v>
      </x:c>
      <x:c r="B841" s="1081" t="s">
        <x:v>9625</x:v>
      </x:c>
      <x:c r="C841" s="1081" t="s">
        <x:v>7299</x:v>
      </x:c>
      <x:c r="D841" s="1081" t="s">
        <x:v>10306</x:v>
      </x:c>
      <x:c r="E841" s="1081" t="s">
        <x:v>7974</x:v>
      </x:c>
      <x:c r="F841" s="1081" t="s">
        <x:v>3615</x:v>
      </x:c>
      <x:c r="G841" s="919" t="s">
        <x:v>3875</x:v>
      </x:c>
      <x:c r="H841" s="919" t="s">
        <x:v>5714</x:v>
      </x:c>
      <x:c r="I841" s="519" t="s">
        <x:v>3935</x:v>
      </x:c>
      <x:c r="J841" s="920">
        <x:v>140</x:v>
      </x:c>
      <x:c r="K841" s="652" t="s">
        <x:v>10301</x:v>
      </x:c>
    </x:row>
    <x:row r="842" spans="1:11">
      <x:c r="A842" s="1205">
        <x:v>0.66180555555555554</x:v>
      </x:c>
      <x:c r="B842" s="1083" t="s">
        <x:v>4152</x:v>
      </x:c>
      <x:c r="C842" s="1083" t="s">
        <x:v>8571</x:v>
      </x:c>
      <x:c r="D842" s="1083" t="s">
        <x:v>10334</x:v>
      </x:c>
      <x:c r="E842" s="1083" t="s">
        <x:v>3882</x:v>
      </x:c>
      <x:c r="F842" s="1083" t="s">
        <x:v>10420</x:v>
      </x:c>
      <x:c r="G842" s="919" t="s">
        <x:v>11041</x:v>
      </x:c>
      <x:c r="H842" s="919" t="s">
        <x:v>11342</x:v>
      </x:c>
      <x:c r="I842" s="519" t="s">
        <x:v>3935</x:v>
      </x:c>
      <x:c r="J842" s="920">
        <x:v>225</x:v>
      </x:c>
      <x:c r="K842" s="652" t="s">
        <x:v>140</x:v>
      </x:c>
    </x:row>
    <x:row r="843" spans="1:11">
      <x:c r="A843" s="1205">
        <x:v>0.77708333333333335</x:v>
      </x:c>
      <x:c r="B843" s="1080">
        <x:v>612622</x:v>
      </x:c>
      <x:c r="C843" s="1081" t="s">
        <x:v>8571</x:v>
      </x:c>
      <x:c r="D843" s="1081" t="s">
        <x:v>10333</x:v>
      </x:c>
      <x:c r="E843" s="1081" t="s">
        <x:v>3882</x:v>
      </x:c>
      <x:c r="F843" s="1081" t="s">
        <x:v>12120</x:v>
      </x:c>
      <x:c r="G843" s="919" t="s">
        <x:v>3934</x:v>
      </x:c>
      <x:c r="H843" s="919" t="s">
        <x:v>2176</x:v>
      </x:c>
      <x:c r="I843" s="519" t="s">
        <x:v>6540</x:v>
      </x:c>
      <x:c r="J843" s="920">
        <x:v>270</x:v>
      </x:c>
      <x:c r="K843" s="652" t="s">
        <x:v>10301</x:v>
      </x:c>
    </x:row>
    <x:row r="844" spans="1:11">
      <x:c r="A844" s="1205">
        <x:v>0.78055555555555556</x:v>
      </x:c>
      <x:c r="B844" s="1082">
        <x:v>612623</x:v>
      </x:c>
      <x:c r="C844" s="1083" t="s">
        <x:v>8571</x:v>
      </x:c>
      <x:c r="D844" s="1083" t="s">
        <x:v>10333</x:v>
      </x:c>
      <x:c r="E844" s="1083" t="s">
        <x:v>3882</x:v>
      </x:c>
      <x:c r="F844" s="1083" t="s">
        <x:v>1078</x:v>
      </x:c>
      <x:c r="G844" s="919" t="s">
        <x:v>6525</x:v>
      </x:c>
      <x:c r="H844" s="919" t="s">
        <x:v>11456</x:v>
      </x:c>
      <x:c r="I844" s="519" t="s">
        <x:v>6540</x:v>
      </x:c>
      <x:c r="J844" s="920">
        <x:v>351</x:v>
      </x:c>
      <x:c r="K844" s="652" t="s">
        <x:v>140</x:v>
      </x:c>
    </x:row>
    <x:row r="845" spans="1:11">
      <x:c r="A845" s="1205">
        <x:v>0.78541666666666665</x:v>
      </x:c>
      <x:c r="B845" s="1080">
        <x:v>612624</x:v>
      </x:c>
      <x:c r="C845" s="1081" t="s">
        <x:v>8571</x:v>
      </x:c>
      <x:c r="D845" s="1081" t="s">
        <x:v>10333</x:v>
      </x:c>
      <x:c r="E845" s="1081" t="s">
        <x:v>139</x:v>
      </x:c>
      <x:c r="F845" s="1081" t="s">
        <x:v>828</x:v>
      </x:c>
      <x:c r="G845" s="919" t="s">
        <x:v>3366</x:v>
      </x:c>
      <x:c r="H845" s="919" t="s">
        <x:v>11177</x:v>
      </x:c>
      <x:c r="I845" s="519" t="s">
        <x:v>6540</x:v>
      </x:c>
      <x:c r="J845" s="920">
        <x:v>240</x:v>
      </x:c>
      <x:c r="K845" s="652" t="s">
        <x:v>10301</x:v>
      </x:c>
    </x:row>
    <x:row r="846" spans="1:11">
      <x:c r="A846" s="1205">
        <x:v>0.8569444444444444</x:v>
      </x:c>
      <x:c r="B846" s="1082">
        <x:v>612625</x:v>
      </x:c>
      <x:c r="C846" s="1083" t="s">
        <x:v>8571</x:v>
      </x:c>
      <x:c r="D846" s="1083" t="s">
        <x:v>10279</x:v>
      </x:c>
      <x:c r="E846" s="1083" t="s">
        <x:v>3882</x:v>
      </x:c>
      <x:c r="F846" s="1083" t="s">
        <x:v>12102</x:v>
      </x:c>
      <x:c r="G846" s="919" t="s">
        <x:v>9964</x:v>
      </x:c>
      <x:c r="H846" s="919" t="s">
        <x:v>11408</x:v>
      </x:c>
      <x:c r="I846" s="519" t="s">
        <x:v>6540</x:v>
      </x:c>
      <x:c r="J846" s="920">
        <x:v>330</x:v>
      </x:c>
      <x:c r="K846" s="652" t="s">
        <x:v>10301</x:v>
      </x:c>
    </x:row>
    <x:row r="847" spans="1:11" ht="16.75">
      <x:c r="A847" s="1206">
        <x:v>0.92847222222222225</x:v>
      </x:c>
      <x:c r="B847" s="1085" t="s">
        <x:v>11022</x:v>
      </x:c>
      <x:c r="C847" s="1085" t="s">
        <x:v>7299</x:v>
      </x:c>
      <x:c r="D847" s="1085" t="s">
        <x:v>10279</x:v>
      </x:c>
      <x:c r="E847" s="1085" t="s">
        <x:v>3882</x:v>
      </x:c>
      <x:c r="F847" s="1085" t="s">
        <x:v>495</x:v>
      </x:c>
      <x:c r="G847" s="929" t="s">
        <x:v>3450</x:v>
      </x:c>
      <x:c r="H847" s="929" t="s">
        <x:v>2473</x:v>
      </x:c>
      <x:c r="I847" s="527" t="s">
        <x:v>3935</x:v>
      </x:c>
      <x:c r="J847" s="930">
        <x:v>5000</x:v>
      </x:c>
      <x:c r="K847" s="654" t="s">
        <x:v>140</x:v>
      </x:c>
    </x:row>
    <x:row r="848" spans="1:11" s="120" customFormat="1" ht="16.75">
      <x:c r="A848" s="1198" t="s">
        <x:v>4764</x:v>
      </x:c>
      <x:c r="B848" s="1181" t="s">
        <x:v>6402</x:v>
      </x:c>
      <x:c r="C848" s="1181" t="s">
        <x:v>8571</x:v>
      </x:c>
      <x:c r="D848" s="1181" t="s">
        <x:v>10306</x:v>
      </x:c>
      <x:c r="E848" s="1181" t="s">
        <x:v>139</x:v>
      </x:c>
      <x:c r="F848" s="1181" t="s">
        <x:v>420</x:v>
      </x:c>
      <x:c r="G848" s="915" t="s">
        <x:v>4075</x:v>
      </x:c>
      <x:c r="H848" s="915" t="s">
        <x:v>11534</x:v>
      </x:c>
      <x:c r="I848" s="1189" t="s">
        <x:v>3935</x:v>
      </x:c>
      <x:c r="J848" s="916">
        <x:v>162</x:v>
      </x:c>
      <x:c r="K848" s="649" t="s">
        <x:v>140</x:v>
      </x:c>
    </x:row>
    <x:row r="849" spans="1:11">
      <x:c r="A849" s="1199">
        <x:v>0.47083333333333333</x:v>
      </x:c>
      <x:c r="B849" s="1082">
        <x:v>612628</x:v>
      </x:c>
      <x:c r="C849" s="1083" t="s">
        <x:v>8571</x:v>
      </x:c>
      <x:c r="D849" s="1083" t="s">
        <x:v>10306</x:v>
      </x:c>
      <x:c r="E849" s="1083" t="s">
        <x:v>139</x:v>
      </x:c>
      <x:c r="F849" s="1083" t="s">
        <x:v>4309</x:v>
      </x:c>
      <x:c r="G849" s="919" t="s">
        <x:v>6488</x:v>
      </x:c>
      <x:c r="H849" s="919" t="s">
        <x:v>12472</x:v>
      </x:c>
      <x:c r="I849" s="519" t="s">
        <x:v>6553</x:v>
      </x:c>
      <x:c r="J849" s="920">
        <x:v>180</x:v>
      </x:c>
      <x:c r="K849" s="652" t="s">
        <x:v>10301</x:v>
      </x:c>
    </x:row>
    <x:row r="850" spans="1:11">
      <x:c r="A850" s="1199">
        <x:v>0.59375</x:v>
      </x:c>
      <x:c r="B850" s="1083" t="s">
        <x:v>9480</x:v>
      </x:c>
      <x:c r="C850" s="1083" t="s">
        <x:v>8571</x:v>
      </x:c>
      <x:c r="D850" s="1083" t="s">
        <x:v>10306</x:v>
      </x:c>
      <x:c r="E850" s="1083" t="s">
        <x:v>3882</x:v>
      </x:c>
      <x:c r="F850" s="1083" t="s">
        <x:v>12374</x:v>
      </x:c>
      <x:c r="G850" s="919" t="s">
        <x:v>6425</x:v>
      </x:c>
      <x:c r="H850" s="919" t="s">
        <x:v>2215</x:v>
      </x:c>
      <x:c r="I850" s="519" t="s">
        <x:v>3935</x:v>
      </x:c>
      <x:c r="J850" s="920">
        <x:v>100</x:v>
      </x:c>
      <x:c r="K850" s="652" t="s">
        <x:v>10301</x:v>
      </x:c>
    </x:row>
    <x:row r="851" spans="1:11" s="120" customFormat="1" ht="16.75">
      <x:c r="A851" s="1200">
        <x:v>0.91805555555555551</x:v>
      </x:c>
      <x:c r="B851" s="1098">
        <x:v>12630</x:v>
      </x:c>
      <x:c r="C851" s="1192" t="s">
        <x:v>8571</x:v>
      </x:c>
      <x:c r="D851" s="1192" t="s">
        <x:v>10279</x:v>
      </x:c>
      <x:c r="E851" s="1192" t="s">
        <x:v>3882</x:v>
      </x:c>
      <x:c r="F851" s="1193" t="s">
        <x:v>1740</x:v>
      </x:c>
      <x:c r="G851" s="929" t="s">
        <x:v>9926</x:v>
      </x:c>
      <x:c r="H851" s="929" t="s">
        <x:v>2431</x:v>
      </x:c>
      <x:c r="I851" s="527" t="s">
        <x:v>3935</x:v>
      </x:c>
      <x:c r="J851" s="930">
        <x:v>270</x:v>
      </x:c>
      <x:c r="K851" s="654" t="s">
        <x:v>140</x:v>
      </x:c>
    </x:row>
    <x:row r="852" spans="1:11" ht="16.75">
      <x:c r="A852" s="1207" t="s">
        <x:v>4724</x:v>
      </x:c>
      <x:c r="B852" s="1180">
        <x:v>612631</x:v>
      </x:c>
      <x:c r="C852" s="1181" t="s">
        <x:v>8571</x:v>
      </x:c>
      <x:c r="D852" s="1181" t="s">
        <x:v>10333</x:v>
      </x:c>
      <x:c r="E852" s="1181" t="s">
        <x:v>3882</x:v>
      </x:c>
      <x:c r="F852" s="1181" t="s">
        <x:v>106</x:v>
      </x:c>
      <x:c r="G852" s="915" t="s">
        <x:v>6379</x:v>
      </x:c>
      <x:c r="H852" s="915" t="s">
        <x:v>12498</x:v>
      </x:c>
      <x:c r="I852" s="1189" t="s">
        <x:v>6540</x:v>
      </x:c>
      <x:c r="J852" s="916">
        <x:v>95</x:v>
      </x:c>
      <x:c r="K852" s="649" t="s">
        <x:v>10301</x:v>
      </x:c>
    </x:row>
    <x:row r="853" spans="1:11">
      <x:c r="A853" s="1208">
        <x:v>0.59722222222222221</x:v>
      </x:c>
      <x:c r="B853" s="1082">
        <x:v>612632</x:v>
      </x:c>
      <x:c r="C853" s="1083" t="s">
        <x:v>8571</x:v>
      </x:c>
      <x:c r="D853" s="1083" t="s">
        <x:v>10306</x:v>
      </x:c>
      <x:c r="E853" s="1083" t="s">
        <x:v>139</x:v>
      </x:c>
      <x:c r="F853" s="1083" t="s">
        <x:v>8140</x:v>
      </x:c>
      <x:c r="G853" s="919" t="s">
        <x:v>3805</x:v>
      </x:c>
      <x:c r="H853" s="919" t="s">
        <x:v>12384</x:v>
      </x:c>
      <x:c r="I853" s="519" t="s">
        <x:v>6540</x:v>
      </x:c>
      <x:c r="J853" s="920">
        <x:v>210</x:v>
      </x:c>
      <x:c r="K853" s="652" t="s">
        <x:v>140</x:v>
      </x:c>
    </x:row>
    <x:row r="854" spans="1:12">
      <x:c r="A854" s="1208">
        <x:v>0.65694444444444444</x:v>
      </x:c>
      <x:c r="B854" s="1080">
        <x:v>612633</x:v>
      </x:c>
      <x:c r="C854" s="1081" t="s">
        <x:v>8571</x:v>
      </x:c>
      <x:c r="D854" s="1081" t="s">
        <x:v>10334</x:v>
      </x:c>
      <x:c r="E854" s="1081" t="s">
        <x:v>139</x:v>
      </x:c>
      <x:c r="F854" s="1081" t="s">
        <x:v>7003</x:v>
      </x:c>
      <x:c r="G854" s="919" t="s">
        <x:v>3376</x:v>
      </x:c>
      <x:c r="H854" s="919" t="s">
        <x:v>12254</x:v>
      </x:c>
      <x:c r="I854" s="519" t="s">
        <x:v>3935</x:v>
      </x:c>
      <x:c r="J854" s="920">
        <x:v>170</x:v>
      </x:c>
      <x:c r="K854" s="652" t="s">
        <x:v>140</x:v>
      </x:c>
      <x:c r="L854" s="1076" t="s">
        <x:v>2981</x:v>
      </x:c>
    </x:row>
    <x:row r="855" spans="1:11">
      <x:c r="A855" s="1208">
        <x:v>0.66527777777777775</x:v>
      </x:c>
      <x:c r="B855" s="1083" t="s">
        <x:v>4151</x:v>
      </x:c>
      <x:c r="C855" s="1083" t="s">
        <x:v>8571</x:v>
      </x:c>
      <x:c r="D855" s="1083" t="s">
        <x:v>10334</x:v>
      </x:c>
      <x:c r="E855" s="1083" t="s">
        <x:v>139</x:v>
      </x:c>
      <x:c r="F855" s="1083" t="s">
        <x:v>12374</x:v>
      </x:c>
      <x:c r="G855" s="919" t="s">
        <x:v>3886</x:v>
      </x:c>
      <x:c r="H855" s="919" t="s">
        <x:v>5791</x:v>
      </x:c>
      <x:c r="I855" s="519" t="s">
        <x:v>3935</x:v>
      </x:c>
      <x:c r="J855" s="920">
        <x:v>270</x:v>
      </x:c>
      <x:c r="K855" s="652" t="s">
        <x:v>140</x:v>
      </x:c>
    </x:row>
    <x:row r="856" spans="1:11">
      <x:c r="A856" s="1208">
        <x:v>0.68333333333333335</x:v>
      </x:c>
      <x:c r="B856" s="1080">
        <x:v>612635</x:v>
      </x:c>
      <x:c r="C856" s="1081" t="s">
        <x:v>8571</x:v>
      </x:c>
      <x:c r="D856" s="1081" t="s">
        <x:v>10279</x:v>
      </x:c>
      <x:c r="E856" s="1081" t="s">
        <x:v>7974</x:v>
      </x:c>
      <x:c r="F856" s="1081" t="s">
        <x:v>1081</x:v>
      </x:c>
      <x:c r="G856" s="1114" t="s">
        <x:v>10358</x:v>
      </x:c>
      <x:c r="H856" s="1114" t="s">
        <x:v>10358</x:v>
      </x:c>
      <x:c r="I856" s="519" t="s">
        <x:v>6540</x:v>
      </x:c>
      <x:c r="J856" s="920">
        <x:v>550</x:v>
      </x:c>
      <x:c r="K856" s="652" t="s">
        <x:v>10301</x:v>
      </x:c>
    </x:row>
    <x:row r="857" spans="1:11">
      <x:c r="A857" s="1208">
        <x:v>0.7270833333333333</x:v>
      </x:c>
      <x:c r="B857" s="1083" t="s">
        <x:v>9385</x:v>
      </x:c>
      <x:c r="C857" s="1083" t="s">
        <x:v>8571</x:v>
      </x:c>
      <x:c r="D857" s="1083" t="s">
        <x:v>10306</x:v>
      </x:c>
      <x:c r="E857" s="1083" t="s">
        <x:v>139</x:v>
      </x:c>
      <x:c r="F857" s="1083" t="s">
        <x:v>10666</x:v>
      </x:c>
      <x:c r="G857" s="1114" t="s">
        <x:v>10358</x:v>
      </x:c>
      <x:c r="H857" s="1114" t="s">
        <x:v>10358</x:v>
      </x:c>
      <x:c r="I857" s="519" t="s">
        <x:v>3935</x:v>
      </x:c>
      <x:c r="J857" s="920">
        <x:v>180</x:v>
      </x:c>
      <x:c r="K857" s="652" t="s">
        <x:v>10301</x:v>
      </x:c>
    </x:row>
    <x:row r="858" spans="1:11">
      <x:c r="A858" s="1208">
        <x:v>0.73750000000000004</x:v>
      </x:c>
      <x:c r="B858" s="1081" t="s">
        <x:v>4113</x:v>
      </x:c>
      <x:c r="C858" s="1081" t="s">
        <x:v>8571</x:v>
      </x:c>
      <x:c r="D858" s="1081" t="s">
        <x:v>10334</x:v>
      </x:c>
      <x:c r="E858" s="1081" t="s">
        <x:v>7974</x:v>
      </x:c>
      <x:c r="F858" s="1081" t="s">
        <x:v>8318</x:v>
      </x:c>
      <x:c r="G858" s="1114" t="s">
        <x:v>10358</x:v>
      </x:c>
      <x:c r="H858" s="1114" t="s">
        <x:v>10358</x:v>
      </x:c>
      <x:c r="I858" s="519" t="s">
        <x:v>3935</x:v>
      </x:c>
      <x:c r="J858" s="920">
        <x:v>160</x:v>
      </x:c>
      <x:c r="K858" s="652" t="s">
        <x:v>10301</x:v>
      </x:c>
    </x:row>
    <x:row r="859" spans="1:11" s="120" customFormat="1">
      <x:c r="A859" s="1208">
        <x:v>0.80833333333333335</x:v>
      </x:c>
      <x:c r="B859" s="1081">
        <x:v>12638</x:v>
      </x:c>
      <x:c r="C859" s="1081"/>
      <x:c r="D859" s="1081"/>
      <x:c r="E859" s="1081"/>
      <x:c r="F859" s="1081"/>
      <x:c r="G859" s="1114" t="s">
        <x:v>10358</x:v>
      </x:c>
      <x:c r="H859" s="1114" t="s">
        <x:v>10358</x:v>
      </x:c>
      <x:c r="I859" s="519" t="s">
        <x:v>3935</x:v>
      </x:c>
      <x:c r="J859" s="920">
        <x:v>0</x:v>
      </x:c>
      <x:c r="K859" s="652" t="s">
        <x:v>10358</x:v>
      </x:c>
    </x:row>
    <x:row r="860" spans="1:11">
      <x:c r="A860" s="1208">
        <x:v>0.8881944444444444</x:v>
      </x:c>
      <x:c r="B860" s="1083" t="s">
        <x:v>9506</x:v>
      </x:c>
      <x:c r="C860" s="1083" t="s">
        <x:v>8571</x:v>
      </x:c>
      <x:c r="D860" s="1083" t="s">
        <x:v>10306</x:v>
      </x:c>
      <x:c r="E860" s="1083" t="s">
        <x:v>139</x:v>
      </x:c>
      <x:c r="F860" s="1083" t="s">
        <x:v>1544</x:v>
      </x:c>
      <x:c r="G860" s="1114" t="s">
        <x:v>10358</x:v>
      </x:c>
      <x:c r="H860" s="1114" t="s">
        <x:v>10358</x:v>
      </x:c>
      <x:c r="I860" s="519" t="s">
        <x:v>3935</x:v>
      </x:c>
      <x:c r="J860" s="920">
        <x:v>198</x:v>
      </x:c>
      <x:c r="K860" s="652" t="s">
        <x:v>140</x:v>
      </x:c>
    </x:row>
    <x:row r="861" spans="1:11" ht="16.75">
      <x:c r="A861" s="1209">
        <x:v>0.97013888888888888</x:v>
      </x:c>
      <x:c r="B861" s="1085" t="s">
        <x:v>4033</x:v>
      </x:c>
      <x:c r="C861" s="1085" t="s">
        <x:v>8571</x:v>
      </x:c>
      <x:c r="D861" s="1085" t="s">
        <x:v>10279</x:v>
      </x:c>
      <x:c r="E861" s="1085" t="s">
        <x:v>6669</x:v>
      </x:c>
      <x:c r="F861" s="1085" t="s">
        <x:v>12095</x:v>
      </x:c>
      <x:c r="G861" s="929" t="s">
        <x:v>3973</x:v>
      </x:c>
      <x:c r="H861" s="929" t="s">
        <x:v>12181</x:v>
      </x:c>
      <x:c r="I861" s="527" t="s">
        <x:v>3935</x:v>
      </x:c>
      <x:c r="J861" s="930">
        <x:v>320</x:v>
      </x:c>
      <x:c r="K861" s="654" t="s">
        <x:v>140</x:v>
      </x:c>
    </x:row>
    <x:row r="862" spans="1:12" ht="16.75">
      <x:c r="A862" s="1201" t="s">
        <x:v>5339</x:v>
      </x:c>
      <x:c r="B862" s="1079" t="s">
        <x:v>9988</x:v>
      </x:c>
      <x:c r="C862" s="1079" t="s">
        <x:v>7299</x:v>
      </x:c>
      <x:c r="D862" s="1079" t="s">
        <x:v>10333</x:v>
      </x:c>
      <x:c r="E862" s="1079" t="s">
        <x:v>139</x:v>
      </x:c>
      <x:c r="F862" s="1079" t="s">
        <x:v>420</x:v>
      </x:c>
      <x:c r="G862" s="915" t="s">
        <x:v>10013</x:v>
      </x:c>
      <x:c r="H862" s="915" t="s">
        <x:v>7662</x:v>
      </x:c>
      <x:c r="I862" s="1189" t="s">
        <x:v>3935</x:v>
      </x:c>
      <x:c r="J862" s="916">
        <x:v>150</x:v>
      </x:c>
      <x:c r="K862" s="649" t="s">
        <x:v>10301</x:v>
      </x:c>
      <x:c r="L862" s="1076" t="s">
        <x:v>3097</x:v>
      </x:c>
    </x:row>
    <x:row r="863" spans="1:11">
      <x:c r="A863" s="1202">
        <x:v>0.67569444444444449</x:v>
      </x:c>
      <x:c r="B863" s="1081" t="s">
        <x:v>9573</x:v>
      </x:c>
      <x:c r="C863" s="1081" t="s">
        <x:v>7299</x:v>
      </x:c>
      <x:c r="D863" s="1081" t="s">
        <x:v>10333</x:v>
      </x:c>
      <x:c r="E863" s="1081" t="s">
        <x:v>6669</x:v>
      </x:c>
      <x:c r="F863" s="1081" t="s">
        <x:v>12046</x:v>
      </x:c>
      <x:c r="G863" s="919" t="s">
        <x:v>10852</x:v>
      </x:c>
      <x:c r="H863" s="919" t="s">
        <x:v>8076</x:v>
      </x:c>
      <x:c r="I863" s="519" t="s">
        <x:v>6553</x:v>
      </x:c>
      <x:c r="J863" s="920">
        <x:v>225</x:v>
      </x:c>
      <x:c r="K863" s="652" t="s">
        <x:v>10301</x:v>
      </x:c>
    </x:row>
    <x:row r="864" spans="1:11">
      <x:c r="A864" s="1202">
        <x:v>0.72916666666666663</x:v>
      </x:c>
      <x:c r="B864" s="1082">
        <x:v>612643</x:v>
      </x:c>
      <x:c r="C864" s="1083" t="s">
        <x:v>7299</x:v>
      </x:c>
      <x:c r="D864" s="1083" t="s">
        <x:v>10333</x:v>
      </x:c>
      <x:c r="E864" s="1083" t="s">
        <x:v>7974</x:v>
      </x:c>
      <x:c r="F864" s="1083" t="s">
        <x:v>12</x:v>
      </x:c>
      <x:c r="G864" s="919" t="s">
        <x:v>9412</x:v>
      </x:c>
      <x:c r="H864" s="919" t="s">
        <x:v>12238</x:v>
      </x:c>
      <x:c r="I864" s="519" t="s">
        <x:v>6540</x:v>
      </x:c>
      <x:c r="J864" s="920">
        <x:v>261</x:v>
      </x:c>
      <x:c r="K864" s="652" t="s">
        <x:v>140</x:v>
      </x:c>
    </x:row>
    <x:row r="865" spans="1:11">
      <x:c r="A865" s="1202">
        <x:v>0.74027777777777781</x:v>
      </x:c>
      <x:c r="B865" s="1080">
        <x:v>612644</x:v>
      </x:c>
      <x:c r="C865" s="1081" t="s">
        <x:v>8571</x:v>
      </x:c>
      <x:c r="D865" s="1081" t="s">
        <x:v>10333</x:v>
      </x:c>
      <x:c r="E865" s="1081" t="s">
        <x:v>3882</x:v>
      </x:c>
      <x:c r="F865" s="1081" t="s">
        <x:v>10390</x:v>
      </x:c>
      <x:c r="G865" s="919" t="s">
        <x:v>9539</x:v>
      </x:c>
      <x:c r="H865" s="919" t="s">
        <x:v>5469</x:v>
      </x:c>
      <x:c r="I865" s="519" t="s">
        <x:v>6540</x:v>
      </x:c>
      <x:c r="J865" s="920">
        <x:v>220</x:v>
      </x:c>
      <x:c r="K865" s="652" t="s">
        <x:v>10301</x:v>
      </x:c>
    </x:row>
    <x:row r="866" spans="1:11">
      <x:c r="A866" s="1202">
        <x:v>0.80625000000000002</x:v>
      </x:c>
      <x:c r="B866" s="1082">
        <x:v>612645</x:v>
      </x:c>
      <x:c r="C866" s="1083" t="s">
        <x:v>7299</x:v>
      </x:c>
      <x:c r="D866" s="1083" t="s">
        <x:v>10306</x:v>
      </x:c>
      <x:c r="E866" s="1083" t="s">
        <x:v>3882</x:v>
      </x:c>
      <x:c r="F866" s="1083" t="s">
        <x:v>1643</x:v>
      </x:c>
      <x:c r="G866" s="919" t="s">
        <x:v>9459</x:v>
      </x:c>
      <x:c r="H866" s="919" t="s">
        <x:v>11254</x:v>
      </x:c>
      <x:c r="I866" s="519" t="s">
        <x:v>6540</x:v>
      </x:c>
      <x:c r="J866" s="920">
        <x:v>297</x:v>
      </x:c>
      <x:c r="K866" s="652" t="s">
        <x:v>140</x:v>
      </x:c>
    </x:row>
    <x:row r="867" spans="1:11">
      <x:c r="A867" s="1202">
        <x:v>0.80763888888888891</x:v>
      </x:c>
      <x:c r="B867" s="1080">
        <x:v>612646</x:v>
      </x:c>
      <x:c r="C867" s="1081" t="s">
        <x:v>7299</x:v>
      </x:c>
      <x:c r="D867" s="1081" t="s">
        <x:v>10306</x:v>
      </x:c>
      <x:c r="E867" s="1081" t="s">
        <x:v>3882</x:v>
      </x:c>
      <x:c r="F867" s="1081" t="s">
        <x:v>4620</x:v>
      </x:c>
      <x:c r="G867" s="919" t="s">
        <x:v>3856</x:v>
      </x:c>
      <x:c r="H867" s="919" t="s">
        <x:v>12574</x:v>
      </x:c>
      <x:c r="I867" s="519" t="s">
        <x:v>6540</x:v>
      </x:c>
      <x:c r="J867" s="920">
        <x:v>108</x:v>
      </x:c>
      <x:c r="K867" s="652" t="s">
        <x:v>140</x:v>
      </x:c>
    </x:row>
    <x:row r="868" spans="1:11">
      <x:c r="A868" s="1202">
        <x:v>0.82291666666666663</x:v>
      </x:c>
      <x:c r="B868" s="1082">
        <x:v>612647</x:v>
      </x:c>
      <x:c r="C868" s="1083" t="s">
        <x:v>8571</x:v>
      </x:c>
      <x:c r="D868" s="1083" t="s">
        <x:v>10333</x:v>
      </x:c>
      <x:c r="E868" s="1083" t="s">
        <x:v>139</x:v>
      </x:c>
      <x:c r="F868" s="1083" t="s">
        <x:v>11056</x:v>
      </x:c>
      <x:c r="G868" s="919" t="s">
        <x:v>6485</x:v>
      </x:c>
      <x:c r="H868" s="919" t="s">
        <x:v>5817</x:v>
      </x:c>
      <x:c r="I868" s="519" t="s">
        <x:v>6540</x:v>
      </x:c>
      <x:c r="J868" s="920">
        <x:v>140</x:v>
      </x:c>
      <x:c r="K868" s="652" t="s">
        <x:v>10301</x:v>
      </x:c>
    </x:row>
    <x:row r="869" spans="1:11">
      <x:c r="A869" s="1202">
        <x:v>0.875</x:v>
      </x:c>
      <x:c r="B869" s="1080">
        <x:v>612648</x:v>
      </x:c>
      <x:c r="C869" s="1081" t="s">
        <x:v>7299</x:v>
      </x:c>
      <x:c r="D869" s="1081" t="s">
        <x:v>10306</x:v>
      </x:c>
      <x:c r="E869" s="1081" t="s">
        <x:v>3882</x:v>
      </x:c>
      <x:c r="F869" s="1081" t="s">
        <x:v>1138</x:v>
      </x:c>
      <x:c r="G869" s="919" t="s">
        <x:v>4141</x:v>
      </x:c>
      <x:c r="H869" s="919" t="s">
        <x:v>2213</x:v>
      </x:c>
      <x:c r="I869" s="519" t="s">
        <x:v>6540</x:v>
      </x:c>
      <x:c r="J869" s="920">
        <x:v>430</x:v>
      </x:c>
      <x:c r="K869" s="652" t="s">
        <x:v>10301</x:v>
      </x:c>
    </x:row>
    <x:row r="870" spans="1:11">
      <x:c r="A870" s="1202">
        <x:v>0.90902777777777777</x:v>
      </x:c>
      <x:c r="B870" s="1082">
        <x:v>612649</x:v>
      </x:c>
      <x:c r="C870" s="1083" t="s">
        <x:v>8571</x:v>
      </x:c>
      <x:c r="D870" s="1083" t="s">
        <x:v>10279</x:v>
      </x:c>
      <x:c r="E870" s="1083" t="s">
        <x:v>3882</x:v>
      </x:c>
      <x:c r="F870" s="1083" t="s">
        <x:v>8311</x:v>
      </x:c>
      <x:c r="G870" s="919" t="s">
        <x:v>3856</x:v>
      </x:c>
      <x:c r="H870" s="919" t="s">
        <x:v>12496</x:v>
      </x:c>
      <x:c r="I870" s="519" t="s">
        <x:v>6540</x:v>
      </x:c>
      <x:c r="J870" s="920">
        <x:v>180</x:v>
      </x:c>
      <x:c r="K870" s="652" t="s">
        <x:v>10301</x:v>
      </x:c>
    </x:row>
    <x:row r="871" spans="1:11" ht="16.75">
      <x:c r="A871" s="1203">
        <x:v>0.92638888888888893</x:v>
      </x:c>
      <x:c r="B871" s="1184">
        <x:v>612650</x:v>
      </x:c>
      <x:c r="C871" s="1085" t="s">
        <x:v>8571</x:v>
      </x:c>
      <x:c r="D871" s="1085" t="s">
        <x:v>10333</x:v>
      </x:c>
      <x:c r="E871" s="1085" t="s">
        <x:v>3882</x:v>
      </x:c>
      <x:c r="F871" s="1085" t="s">
        <x:v>840</x:v>
      </x:c>
      <x:c r="G871" s="929" t="s">
        <x:v>9532</x:v>
      </x:c>
      <x:c r="H871" s="929" t="s">
        <x:v>2173</x:v>
      </x:c>
      <x:c r="I871" s="527" t="s">
        <x:v>6540</x:v>
      </x:c>
      <x:c r="J871" s="930">
        <x:v>306</x:v>
      </x:c>
      <x:c r="K871" s="654" t="s">
        <x:v>140</x:v>
      </x:c>
    </x:row>
    <x:row r="872" spans="1:11" ht="16.75">
      <x:c r="A872" s="1195" t="s">
        <x:v>4911</x:v>
      </x:c>
      <x:c r="B872" s="1181" t="s">
        <x:v>4226</x:v>
      </x:c>
      <x:c r="C872" s="1181" t="s">
        <x:v>8571</x:v>
      </x:c>
      <x:c r="D872" s="1181" t="s">
        <x:v>10306</x:v>
      </x:c>
      <x:c r="E872" s="1181" t="s">
        <x:v>3882</x:v>
      </x:c>
      <x:c r="F872" s="1181" t="s">
        <x:v>10666</x:v>
      </x:c>
      <x:c r="G872" s="1177" t="s">
        <x:v>10358</x:v>
      </x:c>
      <x:c r="H872" s="1177" t="s">
        <x:v>10358</x:v>
      </x:c>
      <x:c r="I872" s="1189" t="s">
        <x:v>3935</x:v>
      </x:c>
      <x:c r="J872" s="916">
        <x:v>150</x:v>
      </x:c>
      <x:c r="K872" s="649" t="s">
        <x:v>10301</x:v>
      </x:c>
    </x:row>
    <x:row r="873" spans="1:11">
      <x:c r="A873" s="1196">
        <x:v>0.52916666666666667</x:v>
      </x:c>
      <x:c r="B873" s="1083" t="s">
        <x:v>10923</x:v>
      </x:c>
      <x:c r="C873" s="1083" t="s">
        <x:v>7299</x:v>
      </x:c>
      <x:c r="D873" s="1083" t="s">
        <x:v>10334</x:v>
      </x:c>
      <x:c r="E873" s="1083" t="s">
        <x:v>139</x:v>
      </x:c>
      <x:c r="F873" s="1083" t="s">
        <x:v>846</x:v>
      </x:c>
      <x:c r="G873" s="919" t="s">
        <x:v>10930</x:v>
      </x:c>
      <x:c r="H873" s="919" t="s">
        <x:v>12540</x:v>
      </x:c>
      <x:c r="I873" s="519" t="s">
        <x:v>3935</x:v>
      </x:c>
      <x:c r="J873" s="920">
        <x:v>225</x:v>
      </x:c>
      <x:c r="K873" s="652" t="s">
        <x:v>140</x:v>
      </x:c>
    </x:row>
    <x:row r="874" spans="1:11">
      <x:c r="A874" s="1196">
        <x:v>0.53194444444444444</x:v>
      </x:c>
      <x:c r="B874" s="1081" t="s">
        <x:v>6549</x:v>
      </x:c>
      <x:c r="C874" s="1081" t="s">
        <x:v>7299</x:v>
      </x:c>
      <x:c r="D874" s="1081" t="s">
        <x:v>10333</x:v>
      </x:c>
      <x:c r="E874" s="1081" t="s">
        <x:v>3882</x:v>
      </x:c>
      <x:c r="F874" s="1081" t="s">
        <x:v>12374</x:v>
      </x:c>
      <x:c r="G874" s="919" t="s">
        <x:v>9437</x:v>
      </x:c>
      <x:c r="H874" s="919" t="s">
        <x:v>2383</x:v>
      </x:c>
      <x:c r="I874" s="519" t="s">
        <x:v>6553</x:v>
      </x:c>
      <x:c r="J874" s="920">
        <x:v>162</x:v>
      </x:c>
      <x:c r="K874" s="652" t="s">
        <x:v>140</x:v>
      </x:c>
    </x:row>
    <x:row r="875" spans="1:11" s="120" customFormat="1">
      <x:c r="A875" s="1196">
        <x:v>0.55625000000000002</x:v>
      </x:c>
      <x:c r="B875" s="1083" t="s">
        <x:v>6577</x:v>
      </x:c>
      <x:c r="C875" s="1083" t="s">
        <x:v>8571</x:v>
      </x:c>
      <x:c r="D875" s="1083" t="s">
        <x:v>10306</x:v>
      </x:c>
      <x:c r="E875" s="1083" t="s">
        <x:v>139</x:v>
      </x:c>
      <x:c r="F875" s="1083" t="s">
        <x:v>420</x:v>
      </x:c>
      <x:c r="G875" s="1114" t="s">
        <x:v>10358</x:v>
      </x:c>
      <x:c r="H875" s="1114" t="s">
        <x:v>10358</x:v>
      </x:c>
      <x:c r="I875" s="519" t="s">
        <x:v>3935</x:v>
      </x:c>
      <x:c r="J875" s="920">
        <x:v>150</x:v>
      </x:c>
      <x:c r="K875" s="652" t="s">
        <x:v>10301</x:v>
      </x:c>
    </x:row>
    <x:row r="876" spans="1:11">
      <x:c r="A876" s="1196">
        <x:v>0.61527777777777781</x:v>
      </x:c>
      <x:c r="B876" s="1083" t="s">
        <x:v>9898</x:v>
      </x:c>
      <x:c r="C876" s="1083" t="s">
        <x:v>7299</x:v>
      </x:c>
      <x:c r="D876" s="1083" t="s">
        <x:v>10306</x:v>
      </x:c>
      <x:c r="E876" s="1083" t="s">
        <x:v>3882</x:v>
      </x:c>
      <x:c r="F876" s="1083" t="s">
        <x:v>420</x:v>
      </x:c>
      <x:c r="G876" s="919" t="s">
        <x:v>9770</x:v>
      </x:c>
      <x:c r="H876" s="919" t="s">
        <x:v>12176</x:v>
      </x:c>
      <x:c r="I876" s="519" t="s">
        <x:v>3935</x:v>
      </x:c>
      <x:c r="J876" s="920">
        <x:v>297</x:v>
      </x:c>
      <x:c r="K876" s="652" t="s">
        <x:v>140</x:v>
      </x:c>
    </x:row>
    <x:row r="877" spans="1:11">
      <x:c r="A877" s="1196">
        <x:v>0.64722222222222225</x:v>
      </x:c>
      <x:c r="B877" s="1080">
        <x:v>612656</x:v>
      </x:c>
      <x:c r="C877" s="1081" t="s">
        <x:v>8571</x:v>
      </x:c>
      <x:c r="D877" s="1081" t="s">
        <x:v>10306</x:v>
      </x:c>
      <x:c r="E877" s="1081" t="s">
        <x:v>139</x:v>
      </x:c>
      <x:c r="F877" s="1081" t="s">
        <x:v>12128</x:v>
      </x:c>
      <x:c r="G877" s="919" t="s">
        <x:v>9495</x:v>
      </x:c>
      <x:c r="H877" s="919" t="s">
        <x:v>11318</x:v>
      </x:c>
      <x:c r="I877" s="519" t="s">
        <x:v>3935</x:v>
      </x:c>
      <x:c r="J877" s="920">
        <x:v>170</x:v>
      </x:c>
      <x:c r="K877" s="652" t="s">
        <x:v>10301</x:v>
      </x:c>
    </x:row>
    <x:row r="878" spans="1:11">
      <x:c r="A878" s="1196">
        <x:v>0.65277777777777779</x:v>
      </x:c>
      <x:c r="B878" s="1083" t="s">
        <x:v>9353</x:v>
      </x:c>
      <x:c r="C878" s="1083" t="s">
        <x:v>8571</x:v>
      </x:c>
      <x:c r="D878" s="1083" t="s">
        <x:v>10306</x:v>
      </x:c>
      <x:c r="E878" s="1083" t="s">
        <x:v>139</x:v>
      </x:c>
      <x:c r="F878" s="1083" t="s">
        <x:v>12374</x:v>
      </x:c>
      <x:c r="G878" s="919" t="s">
        <x:v>9495</x:v>
      </x:c>
      <x:c r="H878" s="919" t="s">
        <x:v>11318</x:v>
      </x:c>
      <x:c r="I878" s="519" t="s">
        <x:v>3935</x:v>
      </x:c>
      <x:c r="J878" s="920">
        <x:v>310</x:v>
      </x:c>
      <x:c r="K878" s="652" t="s">
        <x:v>10301</x:v>
      </x:c>
    </x:row>
    <x:row r="879" spans="1:11">
      <x:c r="A879" s="1196">
        <x:v>0.67013888888888884</x:v>
      </x:c>
      <x:c r="B879" s="1081" t="s">
        <x:v>10903</x:v>
      </x:c>
      <x:c r="C879" s="1081" t="s">
        <x:v>8571</x:v>
      </x:c>
      <x:c r="D879" s="1081" t="s">
        <x:v>10334</x:v>
      </x:c>
      <x:c r="E879" s="1081" t="s">
        <x:v>139</x:v>
      </x:c>
      <x:c r="F879" s="1081" t="s">
        <x:v>12374</x:v>
      </x:c>
      <x:c r="G879" s="919" t="s">
        <x:v>9613</x:v>
      </x:c>
      <x:c r="H879" s="919" t="s">
        <x:v>11505</x:v>
      </x:c>
      <x:c r="I879" s="519" t="s">
        <x:v>3935</x:v>
      </x:c>
      <x:c r="J879" s="920">
        <x:v>180</x:v>
      </x:c>
      <x:c r="K879" s="652" t="s">
        <x:v>140</x:v>
      </x:c>
    </x:row>
    <x:row r="880" spans="1:11">
      <x:c r="A880" s="1196">
        <x:v>0.68819444444444444</x:v>
      </x:c>
      <x:c r="B880" s="1083" t="s">
        <x:v>9899</x:v>
      </x:c>
      <x:c r="C880" s="1083" t="s">
        <x:v>8571</x:v>
      </x:c>
      <x:c r="D880" s="1083" t="s">
        <x:v>10306</x:v>
      </x:c>
      <x:c r="E880" s="1083" t="s">
        <x:v>3882</x:v>
      </x:c>
      <x:c r="F880" s="1083" t="s">
        <x:v>12374</x:v>
      </x:c>
      <x:c r="G880" s="919" t="s">
        <x:v>9575</x:v>
      </x:c>
      <x:c r="H880" s="919" t="s">
        <x:v>5459</x:v>
      </x:c>
      <x:c r="I880" s="519" t="s">
        <x:v>3935</x:v>
      </x:c>
      <x:c r="J880" s="920">
        <x:v>153</x:v>
      </x:c>
      <x:c r="K880" s="652" t="s">
        <x:v>140</x:v>
      </x:c>
    </x:row>
    <x:row r="881" spans="1:11" s="120" customFormat="1">
      <x:c r="A881" s="1196">
        <x:v>0.75624999999999998</x:v>
      </x:c>
      <x:c r="B881" s="1083">
        <x:v>12660</x:v>
      </x:c>
      <x:c r="C881" s="1083"/>
      <x:c r="D881" s="1083"/>
      <x:c r="E881" s="1083"/>
      <x:c r="F881" s="1083"/>
      <x:c r="G881" s="919" t="s">
        <x:v>3317</x:v>
      </x:c>
      <x:c r="H881" s="919" t="s">
        <x:v>2222</x:v>
      </x:c>
      <x:c r="I881" s="519" t="s">
        <x:v>6553</x:v>
      </x:c>
      <x:c r="J881" s="920">
        <x:v>150</x:v>
      </x:c>
      <x:c r="K881" s="652" t="s">
        <x:v>140</x:v>
      </x:c>
    </x:row>
    <x:row r="882" spans="1:11" s="120" customFormat="1">
      <x:c r="A882" s="1196">
        <x:v>0.75763888888888886</x:v>
      </x:c>
      <x:c r="B882" s="1083">
        <x:v>12661</x:v>
      </x:c>
      <x:c r="C882" s="1083"/>
      <x:c r="D882" s="1083"/>
      <x:c r="E882" s="1083"/>
      <x:c r="F882" s="1083"/>
      <x:c r="G882" s="1114" t="s">
        <x:v>10358</x:v>
      </x:c>
      <x:c r="H882" s="1114" t="s">
        <x:v>10358</x:v>
      </x:c>
      <x:c r="I882" s="519" t="s">
        <x:v>6553</x:v>
      </x:c>
      <x:c r="J882" s="920">
        <x:v>170</x:v>
      </x:c>
      <x:c r="K882" s="652" t="s">
        <x:v>140</x:v>
      </x:c>
    </x:row>
    <x:row r="883" spans="1:11" s="120" customFormat="1">
      <x:c r="A883" s="1196">
        <x:v>0.79097222222222219</x:v>
      </x:c>
      <x:c r="B883" s="1083">
        <x:v>12662</x:v>
      </x:c>
      <x:c r="C883" s="1083"/>
      <x:c r="D883" s="1083"/>
      <x:c r="E883" s="1083"/>
      <x:c r="F883" s="1083"/>
      <x:c r="G883" s="919" t="s">
        <x:v>2535</x:v>
      </x:c>
      <x:c r="H883" s="919" t="s">
        <x:v>12716</x:v>
      </x:c>
      <x:c r="I883" s="519" t="s">
        <x:v>6553</x:v>
      </x:c>
      <x:c r="J883" s="920">
        <x:v>160</x:v>
      </x:c>
      <x:c r="K883" s="652" t="s">
        <x:v>10301</x:v>
      </x:c>
    </x:row>
    <x:row r="884" spans="1:11">
      <x:c r="A884" s="1196">
        <x:v>0.79583333333333328</x:v>
      </x:c>
      <x:c r="B884" s="1081" t="s">
        <x:v>10901</x:v>
      </x:c>
      <x:c r="C884" s="1081" t="s">
        <x:v>7299</x:v>
      </x:c>
      <x:c r="D884" s="1081" t="s">
        <x:v>10333</x:v>
      </x:c>
      <x:c r="E884" s="1081" t="s">
        <x:v>3882</x:v>
      </x:c>
      <x:c r="F884" s="1081" t="s">
        <x:v>420</x:v>
      </x:c>
      <x:c r="G884" s="919" t="s">
        <x:v>6483</x:v>
      </x:c>
      <x:c r="H884" s="919" t="s">
        <x:v>5554</x:v>
      </x:c>
      <x:c r="I884" s="519" t="s">
        <x:v>3935</x:v>
      </x:c>
      <x:c r="J884" s="920">
        <x:v>120</x:v>
      </x:c>
      <x:c r="K884" s="652" t="s">
        <x:v>10301</x:v>
      </x:c>
    </x:row>
    <x:row r="885" spans="1:11">
      <x:c r="A885" s="1196">
        <x:v>0.8833333333333333</x:v>
      </x:c>
      <x:c r="B885" s="1083" t="s">
        <x:v>10980</x:v>
      </x:c>
      <x:c r="C885" s="1083" t="s">
        <x:v>7299</x:v>
      </x:c>
      <x:c r="D885" s="1083" t="s">
        <x:v>10279</x:v>
      </x:c>
      <x:c r="E885" s="1083" t="s">
        <x:v>3882</x:v>
      </x:c>
      <x:c r="F885" s="1083" t="s">
        <x:v>7822</x:v>
      </x:c>
      <x:c r="G885" s="1114" t="s">
        <x:v>10358</x:v>
      </x:c>
      <x:c r="H885" s="1114" t="s">
        <x:v>10358</x:v>
      </x:c>
      <x:c r="I885" s="519" t="s">
        <x:v>3935</x:v>
      </x:c>
      <x:c r="J885" s="920">
        <x:v>180</x:v>
      </x:c>
      <x:c r="K885" s="652" t="s">
        <x:v>140</x:v>
      </x:c>
    </x:row>
    <x:row r="886" spans="1:11" s="120" customFormat="1" ht="16.75">
      <x:c r="A886" s="1197">
        <x:v>0.99236111111111114</x:v>
      </x:c>
      <x:c r="B886" s="1098">
        <x:v>12665</x:v>
      </x:c>
      <x:c r="C886" s="1098"/>
      <x:c r="D886" s="1098"/>
      <x:c r="E886" s="1098"/>
      <x:c r="F886" s="1098"/>
      <x:c r="G886" s="1174" t="s">
        <x:v>10358</x:v>
      </x:c>
      <x:c r="H886" s="1174" t="s">
        <x:v>10358</x:v>
      </x:c>
      <x:c r="I886" s="527" t="s">
        <x:v>6553</x:v>
      </x:c>
      <x:c r="J886" s="930">
        <x:v>160</x:v>
      </x:c>
      <x:c r="K886" s="654" t="s">
        <x:v>10301</x:v>
      </x:c>
    </x:row>
    <x:row r="887" spans="1:11" ht="16.75">
      <x:c r="A887" s="1198" t="s">
        <x:v>6966</x:v>
      </x:c>
      <x:c r="B887" s="1180">
        <x:v>612666</x:v>
      </x:c>
      <x:c r="C887" s="1181" t="s">
        <x:v>8571</x:v>
      </x:c>
      <x:c r="D887" s="1181" t="s">
        <x:v>10306</x:v>
      </x:c>
      <x:c r="E887" s="1181" t="s">
        <x:v>3882</x:v>
      </x:c>
      <x:c r="F887" s="1181" t="s">
        <x:v>741</x:v>
      </x:c>
      <x:c r="G887" s="915" t="s">
        <x:v>3912</x:v>
      </x:c>
      <x:c r="H887" s="915" t="s">
        <x:v>5800</x:v>
      </x:c>
      <x:c r="I887" s="1189" t="s">
        <x:v>6540</x:v>
      </x:c>
      <x:c r="J887" s="916">
        <x:v>360</x:v>
      </x:c>
      <x:c r="K887" s="649" t="s">
        <x:v>140</x:v>
      </x:c>
    </x:row>
    <x:row r="888" spans="1:11">
      <x:c r="A888" s="1199">
        <x:v>0.77430555555555558</x:v>
      </x:c>
      <x:c r="B888" s="1083" t="s">
        <x:v>9346</x:v>
      </x:c>
      <x:c r="C888" s="1083" t="s">
        <x:v>8571</x:v>
      </x:c>
      <x:c r="D888" s="1083" t="s">
        <x:v>10333</x:v>
      </x:c>
      <x:c r="E888" s="1083" t="s">
        <x:v>3882</x:v>
      </x:c>
      <x:c r="F888" s="1083" t="s">
        <x:v>849</x:v>
      </x:c>
      <x:c r="G888" s="919" t="s">
        <x:v>3895</x:v>
      </x:c>
      <x:c r="H888" s="919" t="s">
        <x:v>7848</x:v>
      </x:c>
      <x:c r="I888" s="519" t="s">
        <x:v>6553</x:v>
      </x:c>
      <x:c r="J888" s="920">
        <x:v>765</x:v>
      </x:c>
      <x:c r="K888" s="652" t="s">
        <x:v>140</x:v>
      </x:c>
    </x:row>
    <x:row r="889" spans="1:11">
      <x:c r="A889" s="1199">
        <x:v>0.82708333333333328</x:v>
      </x:c>
      <x:c r="B889" s="1080">
        <x:v>612668</x:v>
      </x:c>
      <x:c r="C889" s="1081" t="s">
        <x:v>8571</x:v>
      </x:c>
      <x:c r="D889" s="1081" t="s">
        <x:v>10306</x:v>
      </x:c>
      <x:c r="E889" s="1081" t="s">
        <x:v>3882</x:v>
      </x:c>
      <x:c r="F889" s="1081" t="s">
        <x:v>10397</x:v>
      </x:c>
      <x:c r="G889" s="919" t="s">
        <x:v>6371</x:v>
      </x:c>
      <x:c r="H889" s="919" t="s">
        <x:v>11560</x:v>
      </x:c>
      <x:c r="I889" s="519" t="s">
        <x:v>6540</x:v>
      </x:c>
      <x:c r="J889" s="920">
        <x:v>280</x:v>
      </x:c>
      <x:c r="K889" s="652" t="s">
        <x:v>10301</x:v>
      </x:c>
    </x:row>
    <x:row r="890" spans="1:11">
      <x:c r="A890" s="1199">
        <x:v>0.86875000000000002</x:v>
      </x:c>
      <x:c r="B890" s="1082">
        <x:v>612669</x:v>
      </x:c>
      <x:c r="C890" s="1083" t="s">
        <x:v>7299</x:v>
      </x:c>
      <x:c r="D890" s="1083" t="s">
        <x:v>10334</x:v>
      </x:c>
      <x:c r="E890" s="1083" t="s">
        <x:v>3882</x:v>
      </x:c>
      <x:c r="F890" s="1083" t="s">
        <x:v>1172</x:v>
      </x:c>
      <x:c r="G890" s="1114" t="s">
        <x:v>10358</x:v>
      </x:c>
      <x:c r="H890" s="1114" t="s">
        <x:v>10358</x:v>
      </x:c>
      <x:c r="I890" s="519" t="s">
        <x:v>6553</x:v>
      </x:c>
      <x:c r="J890" s="920">
        <x:v>0</x:v>
      </x:c>
      <x:c r="K890" s="652" t="s">
        <x:v>10358</x:v>
      </x:c>
    </x:row>
    <x:row r="891" spans="1:11" s="120" customFormat="1" ht="16.75">
      <x:c r="A891" s="1200">
        <x:v>0.99583333333333335</x:v>
      </x:c>
      <x:c r="B891" s="1186">
        <x:v>612670</x:v>
      </x:c>
      <x:c r="C891" s="1098" t="s">
        <x:v>8571</x:v>
      </x:c>
      <x:c r="D891" s="1098" t="s">
        <x:v>10306</x:v>
      </x:c>
      <x:c r="E891" s="1098" t="s">
        <x:v>139</x:v>
      </x:c>
      <x:c r="F891" s="1098" t="s">
        <x:v>10417</x:v>
      </x:c>
      <x:c r="G891" s="929" t="s">
        <x:v>9355</x:v>
      </x:c>
      <x:c r="H891" s="929" t="s">
        <x:v>12584</x:v>
      </x:c>
      <x:c r="I891" s="527" t="s">
        <x:v>6540</x:v>
      </x:c>
      <x:c r="J891" s="930">
        <x:v>207</x:v>
      </x:c>
      <x:c r="K891" s="654" t="s">
        <x:v>140</x:v>
      </x:c>
    </x:row>
    <x:row r="892" spans="1:11">
      <x:c r="A892" s="1210" t="s">
        <x:v>4835</x:v>
      </x:c>
      <x:c r="B892" s="1211" t="s">
        <x:v>4158</x:v>
      </x:c>
      <x:c r="C892" s="1211" t="s">
        <x:v>8571</x:v>
      </x:c>
      <x:c r="D892" s="1211" t="s">
        <x:v>10334</x:v>
      </x:c>
      <x:c r="E892" s="1211" t="s">
        <x:v>139</x:v>
      </x:c>
      <x:c r="F892" s="1212" t="s">
        <x:v>12128</x:v>
      </x:c>
      <x:c r="G892" s="233" t="s">
        <x:v>10990</x:v>
      </x:c>
      <x:c r="H892" s="233" t="s">
        <x:v>12504</x:v>
      </x:c>
      <x:c r="I892" s="120" t="s">
        <x:v>3935</x:v>
      </x:c>
      <x:c r="J892" s="230">
        <x:v>162</x:v>
      </x:c>
      <x:c r="K892" s="1213" t="s">
        <x:v>140</x:v>
      </x:c>
    </x:row>
    <x:row r="893" spans="1:11" ht="16.75">
      <x:c r="A893" s="1214">
        <x:v>0.65416666666666667</x:v>
      </x:c>
      <x:c r="B893" s="1181" t="s">
        <x:v>9801</x:v>
      </x:c>
      <x:c r="C893" s="1181" t="s">
        <x:v>8571</x:v>
      </x:c>
      <x:c r="D893" s="1181" t="s">
        <x:v>10306</x:v>
      </x:c>
      <x:c r="E893" s="1181" t="s">
        <x:v>3882</x:v>
      </x:c>
      <x:c r="F893" s="1181" t="s">
        <x:v>12113</x:v>
      </x:c>
      <x:c r="G893" s="915" t="s">
        <x:v>6523</x:v>
      </x:c>
      <x:c r="H893" s="915" t="s">
        <x:v>11539</x:v>
      </x:c>
      <x:c r="I893" s="1189" t="s">
        <x:v>3935</x:v>
      </x:c>
      <x:c r="J893" s="916">
        <x:v>162</x:v>
      </x:c>
      <x:c r="K893" s="649" t="s">
        <x:v>140</x:v>
      </x:c>
    </x:row>
    <x:row r="894" spans="1:11">
      <x:c r="A894" s="1208">
        <x:v>0.81180555555555556</x:v>
      </x:c>
      <x:c r="B894" s="1080">
        <x:v>612673</x:v>
      </x:c>
      <x:c r="C894" s="1081" t="s">
        <x:v>7299</x:v>
      </x:c>
      <x:c r="D894" s="1081" t="s">
        <x:v>10334</x:v>
      </x:c>
      <x:c r="E894" s="1081" t="s">
        <x:v>3882</x:v>
      </x:c>
      <x:c r="F894" s="1081" t="s">
        <x:v>931</x:v>
      </x:c>
      <x:c r="G894" s="919" t="s">
        <x:v>3856</x:v>
      </x:c>
      <x:c r="H894" s="919" t="s">
        <x:v>7797</x:v>
      </x:c>
      <x:c r="I894" s="519" t="s">
        <x:v>6540</x:v>
      </x:c>
      <x:c r="J894" s="920">
        <x:v>130</x:v>
      </x:c>
      <x:c r="K894" s="652" t="s">
        <x:v>140</x:v>
      </x:c>
    </x:row>
    <x:row r="895" spans="1:12">
      <x:c r="A895" s="1208">
        <x:v>0.87361111111111112</x:v>
      </x:c>
      <x:c r="B895" s="1082">
        <x:v>612674</x:v>
      </x:c>
      <x:c r="C895" s="1083" t="s">
        <x:v>7299</x:v>
      </x:c>
      <x:c r="D895" s="1083" t="s">
        <x:v>10333</x:v>
      </x:c>
      <x:c r="E895" s="1083" t="s">
        <x:v>3882</x:v>
      </x:c>
      <x:c r="F895" s="1083" t="s">
        <x:v>10653</x:v>
      </x:c>
      <x:c r="G895" s="919" t="s">
        <x:v>10013</x:v>
      </x:c>
      <x:c r="H895" s="919" t="s">
        <x:v>7662</x:v>
      </x:c>
      <x:c r="I895" s="519" t="s">
        <x:v>6540</x:v>
      </x:c>
      <x:c r="J895" s="920">
        <x:v>240</x:v>
      </x:c>
      <x:c r="K895" s="652" t="s">
        <x:v>10301</x:v>
      </x:c>
      <x:c r="L895" s="1076" t="s">
        <x:v>3097</x:v>
      </x:c>
    </x:row>
    <x:row r="896" spans="1:11">
      <x:c r="A896" s="1208">
        <x:v>0.88124999999999998</x:v>
      </x:c>
      <x:c r="B896" s="1080">
        <x:v>612675</x:v>
      </x:c>
      <x:c r="C896" s="1081" t="s">
        <x:v>8571</x:v>
      </x:c>
      <x:c r="D896" s="1081" t="s">
        <x:v>10306</x:v>
      </x:c>
      <x:c r="E896" s="1081" t="s">
        <x:v>6423</x:v>
      </x:c>
      <x:c r="F896" s="1081" t="s">
        <x:v>7384</x:v>
      </x:c>
      <x:c r="G896" s="919" t="s">
        <x:v>6567</x:v>
      </x:c>
      <x:c r="H896" s="919" t="s">
        <x:v>12436</x:v>
      </x:c>
      <x:c r="I896" s="519" t="s">
        <x:v>6540</x:v>
      </x:c>
      <x:c r="J896" s="920">
        <x:v>150</x:v>
      </x:c>
      <x:c r="K896" s="652" t="s">
        <x:v>140</x:v>
      </x:c>
    </x:row>
    <x:row r="897" spans="1:11" s="120" customFormat="1" ht="16.75">
      <x:c r="A897" s="1209">
        <x:v>0.99861111111111112</x:v>
      </x:c>
      <x:c r="B897" s="1184">
        <x:v>612676</x:v>
      </x:c>
      <x:c r="C897" s="1085" t="s">
        <x:v>8571</x:v>
      </x:c>
      <x:c r="D897" s="1085" t="s">
        <x:v>10306</x:v>
      </x:c>
      <x:c r="E897" s="1085" t="s">
        <x:v>139</x:v>
      </x:c>
      <x:c r="F897" s="1085" t="s">
        <x:v>720</x:v>
      </x:c>
      <x:c r="G897" s="1174" t="s">
        <x:v>10358</x:v>
      </x:c>
      <x:c r="H897" s="1174" t="s">
        <x:v>10358</x:v>
      </x:c>
      <x:c r="I897" s="527" t="s">
        <x:v>6540</x:v>
      </x:c>
      <x:c r="J897" s="930">
        <x:v>170</x:v>
      </x:c>
      <x:c r="K897" s="654" t="s">
        <x:v>10301</x:v>
      </x:c>
    </x:row>
    <x:row r="898" spans="1:11" ht="16.75">
      <x:c r="A898" s="1201" t="s">
        <x:v>4903</x:v>
      </x:c>
      <x:c r="B898" s="1079" t="s">
        <x:v>9555</x:v>
      </x:c>
      <x:c r="C898" s="1079" t="s">
        <x:v>8571</x:v>
      </x:c>
      <x:c r="D898" s="1079" t="s">
        <x:v>10306</x:v>
      </x:c>
      <x:c r="E898" s="1079" t="s">
        <x:v>139</x:v>
      </x:c>
      <x:c r="F898" s="1079" t="s">
        <x:v>12100</x:v>
      </x:c>
      <x:c r="G898" s="1177" t="s">
        <x:v>10358</x:v>
      </x:c>
      <x:c r="H898" s="1177" t="s">
        <x:v>10358</x:v>
      </x:c>
      <x:c r="I898" s="1189" t="s">
        <x:v>3935</x:v>
      </x:c>
      <x:c r="J898" s="916">
        <x:v>180</x:v>
      </x:c>
      <x:c r="K898" s="649" t="s">
        <x:v>10301</x:v>
      </x:c>
    </x:row>
    <x:row r="899" spans="1:11">
      <x:c r="A899" s="1202">
        <x:v>0.60069444444444442</x:v>
      </x:c>
      <x:c r="B899" s="1081" t="s">
        <x:v>9371</x:v>
      </x:c>
      <x:c r="C899" s="1081" t="s">
        <x:v>7299</x:v>
      </x:c>
      <x:c r="D899" s="1081" t="s">
        <x:v>10334</x:v>
      </x:c>
      <x:c r="E899" s="1081" t="s">
        <x:v>3882</x:v>
      </x:c>
      <x:c r="F899" s="1081" t="s">
        <x:v>7003</x:v>
      </x:c>
      <x:c r="G899" s="919" t="s">
        <x:v>6396</x:v>
      </x:c>
      <x:c r="H899" s="919" t="s">
        <x:v>5482</x:v>
      </x:c>
      <x:c r="I899" s="519" t="s">
        <x:v>3935</x:v>
      </x:c>
      <x:c r="J899" s="920">
        <x:v>171</x:v>
      </x:c>
      <x:c r="K899" s="652" t="s">
        <x:v>140</x:v>
      </x:c>
    </x:row>
    <x:row r="900" spans="1:11">
      <x:c r="A900" s="1202">
        <x:v>0.64166666666666672</x:v>
      </x:c>
      <x:c r="B900" s="1082">
        <x:v>612679</x:v>
      </x:c>
      <x:c r="C900" s="1083" t="s">
        <x:v>8571</x:v>
      </x:c>
      <x:c r="D900" s="1083" t="s">
        <x:v>10306</x:v>
      </x:c>
      <x:c r="E900" s="1083" t="s">
        <x:v>3882</x:v>
      </x:c>
      <x:c r="F900" s="1083" t="s">
        <x:v>5390</x:v>
      </x:c>
      <x:c r="G900" s="919" t="s">
        <x:v>4111</x:v>
      </x:c>
      <x:c r="H900" s="919" t="s">
        <x:v>11227</x:v>
      </x:c>
      <x:c r="I900" s="519" t="s">
        <x:v>6540</x:v>
      </x:c>
      <x:c r="J900" s="920">
        <x:v>290</x:v>
      </x:c>
      <x:c r="K900" s="652" t="s">
        <x:v>10301</x:v>
      </x:c>
    </x:row>
    <x:row r="901" spans="1:11">
      <x:c r="A901" s="1202">
        <x:v>0.6479166666666667</x:v>
      </x:c>
      <x:c r="B901" s="1080">
        <x:v>612680</x:v>
      </x:c>
      <x:c r="C901" s="1081" t="s">
        <x:v>8571</x:v>
      </x:c>
      <x:c r="D901" s="1081" t="s">
        <x:v>10333</x:v>
      </x:c>
      <x:c r="E901" s="1081" t="s">
        <x:v>139</x:v>
      </x:c>
      <x:c r="F901" s="1081" t="s">
        <x:v>1655</x:v>
      </x:c>
      <x:c r="G901" s="919" t="s">
        <x:v>6490</x:v>
      </x:c>
      <x:c r="H901" s="919" t="s">
        <x:v>11341</x:v>
      </x:c>
      <x:c r="I901" s="519" t="s">
        <x:v>6540</x:v>
      </x:c>
      <x:c r="J901" s="920">
        <x:v>160</x:v>
      </x:c>
      <x:c r="K901" s="652" t="s">
        <x:v>10301</x:v>
      </x:c>
    </x:row>
    <x:row r="902" spans="1:11">
      <x:c r="A902" s="1202">
        <x:v>0.80208333333333337</x:v>
      </x:c>
      <x:c r="B902" s="1082">
        <x:v>612681</x:v>
      </x:c>
      <x:c r="C902" s="1083" t="s">
        <x:v>8571</x:v>
      </x:c>
      <x:c r="D902" s="1083" t="s">
        <x:v>10306</x:v>
      </x:c>
      <x:c r="E902" s="1083" t="s">
        <x:v>139</x:v>
      </x:c>
      <x:c r="F902" s="1083" t="s">
        <x:v>981</x:v>
      </x:c>
      <x:c r="G902" s="1114" t="s">
        <x:v>10358</x:v>
      </x:c>
      <x:c r="H902" s="1114" t="s">
        <x:v>10358</x:v>
      </x:c>
      <x:c r="I902" s="519" t="s">
        <x:v>6540</x:v>
      </x:c>
      <x:c r="J902" s="920">
        <x:v>189</x:v>
      </x:c>
      <x:c r="K902" s="652" t="s">
        <x:v>140</x:v>
      </x:c>
    </x:row>
    <x:row r="903" spans="1:11">
      <x:c r="A903" s="1202">
        <x:v>0.80277777777777781</x:v>
      </x:c>
      <x:c r="B903" s="1081" t="s">
        <x:v>10900</x:v>
      </x:c>
      <x:c r="C903" s="1081" t="s">
        <x:v>7299</x:v>
      </x:c>
      <x:c r="D903" s="1081" t="s">
        <x:v>10279</x:v>
      </x:c>
      <x:c r="E903" s="1081" t="s">
        <x:v>3882</x:v>
      </x:c>
      <x:c r="F903" s="1081" t="s">
        <x:v>12374</x:v>
      </x:c>
      <x:c r="G903" s="919" t="s">
        <x:v>9381</x:v>
      </x:c>
      <x:c r="H903" s="919" t="s">
        <x:v>2574</x:v>
      </x:c>
      <x:c r="I903" s="519" t="s">
        <x:v>3935</x:v>
      </x:c>
      <x:c r="J903" s="920">
        <x:v>190</x:v>
      </x:c>
      <x:c r="K903" s="652" t="s">
        <x:v>10301</x:v>
      </x:c>
    </x:row>
    <x:row r="904" spans="1:11">
      <x:c r="A904" s="1202">
        <x:v>0.84791666666666665</x:v>
      </x:c>
      <x:c r="B904" s="1082">
        <x:v>612683</x:v>
      </x:c>
      <x:c r="C904" s="1083" t="s">
        <x:v>8571</x:v>
      </x:c>
      <x:c r="D904" s="1083" t="s">
        <x:v>10306</x:v>
      </x:c>
      <x:c r="E904" s="1083" t="s">
        <x:v>3882</x:v>
      </x:c>
      <x:c r="F904" s="1083" t="s">
        <x:v>5436</x:v>
      </x:c>
      <x:c r="G904" s="919" t="s">
        <x:v>3448</x:v>
      </x:c>
      <x:c r="H904" s="919" t="s">
        <x:v>5805</x:v>
      </x:c>
      <x:c r="I904" s="519" t="s">
        <x:v>6540</x:v>
      </x:c>
      <x:c r="J904" s="920">
        <x:v>150</x:v>
      </x:c>
      <x:c r="K904" s="652" t="s">
        <x:v>10301</x:v>
      </x:c>
    </x:row>
    <x:row r="905" spans="1:11">
      <x:c r="A905" s="1202">
        <x:v>0.85972222222222228</x:v>
      </x:c>
      <x:c r="B905" s="1081" t="s">
        <x:v>3369</x:v>
      </x:c>
      <x:c r="C905" s="1081" t="s">
        <x:v>7299</x:v>
      </x:c>
      <x:c r="D905" s="1081" t="s">
        <x:v>10333</x:v>
      </x:c>
      <x:c r="E905" s="1081" t="s">
        <x:v>3882</x:v>
      </x:c>
      <x:c r="F905" s="1081" t="s">
        <x:v>3221</x:v>
      </x:c>
      <x:c r="G905" s="919" t="s">
        <x:v>4040</x:v>
      </x:c>
      <x:c r="H905" s="919" t="s">
        <x:v>2172</x:v>
      </x:c>
      <x:c r="I905" s="519" t="s">
        <x:v>3935</x:v>
      </x:c>
      <x:c r="J905" s="920">
        <x:v>180</x:v>
      </x:c>
      <x:c r="K905" s="652" t="s">
        <x:v>10301</x:v>
      </x:c>
    </x:row>
    <x:row r="906" spans="1:11" ht="16.75">
      <x:c r="A906" s="1203">
        <x:v>0.89444444444444449</x:v>
      </x:c>
      <x:c r="B906" s="1098" t="s">
        <x:v>4008</x:v>
      </x:c>
      <x:c r="C906" s="1098" t="s">
        <x:v>8571</x:v>
      </x:c>
      <x:c r="D906" s="1098" t="s">
        <x:v>10279</x:v>
      </x:c>
      <x:c r="E906" s="1098" t="s">
        <x:v>6669</x:v>
      </x:c>
      <x:c r="F906" s="1098" t="s">
        <x:v>12128</x:v>
      </x:c>
      <x:c r="G906" s="929" t="s">
        <x:v>9866</x:v>
      </x:c>
      <x:c r="H906" s="929" t="s">
        <x:v>12762</x:v>
      </x:c>
      <x:c r="I906" s="527" t="s">
        <x:v>3935</x:v>
      </x:c>
      <x:c r="J906" s="930">
        <x:v>153</x:v>
      </x:c>
      <x:c r="K906" s="654" t="s">
        <x:v>140</x:v>
      </x:c>
    </x:row>
    <x:row r="907" spans="1:11" s="120" customFormat="1" ht="16.75">
      <x:c r="A907" s="1215" t="s">
        <x:v>7257</x:v>
      </x:c>
      <x:c r="B907" s="1079">
        <x:v>12686</x:v>
      </x:c>
      <x:c r="C907" s="1079"/>
      <x:c r="D907" s="1079"/>
      <x:c r="E907" s="1079"/>
      <x:c r="F907" s="1079"/>
      <x:c r="G907" s="915" t="s">
        <x:v>9495</x:v>
      </x:c>
      <x:c r="H907" s="915" t="s">
        <x:v>11257</x:v>
      </x:c>
      <x:c r="I907" s="1189" t="s">
        <x:v>3935</x:v>
      </x:c>
      <x:c r="J907" s="916">
        <x:v>216</x:v>
      </x:c>
      <x:c r="K907" s="649" t="s">
        <x:v>140</x:v>
      </x:c>
    </x:row>
    <x:row r="908" spans="1:11">
      <x:c r="A908" s="1196">
        <x:v>0.50138888888888888</x:v>
      </x:c>
      <x:c r="B908" s="1081" t="s">
        <x:v>9995</x:v>
      </x:c>
      <x:c r="C908" s="1081" t="s">
        <x:v>7299</x:v>
      </x:c>
      <x:c r="D908" s="1081" t="s">
        <x:v>10334</x:v>
      </x:c>
      <x:c r="E908" s="1081" t="s">
        <x:v>139</x:v>
      </x:c>
      <x:c r="F908" s="1081" t="s">
        <x:v>4782</x:v>
      </x:c>
      <x:c r="G908" s="919" t="s">
        <x:v>9453</x:v>
      </x:c>
      <x:c r="H908" s="919" t="s">
        <x:v>11485</x:v>
      </x:c>
      <x:c r="I908" s="519" t="s">
        <x:v>3935</x:v>
      </x:c>
      <x:c r="J908" s="920">
        <x:v>180</x:v>
      </x:c>
      <x:c r="K908" s="652" t="s">
        <x:v>10301</x:v>
      </x:c>
    </x:row>
    <x:row r="909" spans="1:11" s="120" customFormat="1">
      <x:c r="A909" s="1196">
        <x:v>0.55208333333333337</x:v>
      </x:c>
      <x:c r="B909" s="1083" t="s">
        <x:v>9577</x:v>
      </x:c>
      <x:c r="C909" s="1083" t="s">
        <x:v>8571</x:v>
      </x:c>
      <x:c r="D909" s="1083" t="s">
        <x:v>10306</x:v>
      </x:c>
      <x:c r="E909" s="1083" t="s">
        <x:v>3882</x:v>
      </x:c>
      <x:c r="F909" s="1083" t="s">
        <x:v>5193</x:v>
      </x:c>
      <x:c r="G909" s="919" t="s">
        <x:v>9437</x:v>
      </x:c>
      <x:c r="H909" s="919" t="s">
        <x:v>5681</x:v>
      </x:c>
      <x:c r="I909" s="519" t="s">
        <x:v>3935</x:v>
      </x:c>
      <x:c r="J909" s="920">
        <x:v>280</x:v>
      </x:c>
      <x:c r="K909" s="652" t="s">
        <x:v>10301</x:v>
      </x:c>
    </x:row>
    <x:row r="910" spans="1:11">
      <x:c r="A910" s="1196">
        <x:v>0.61736111111111114</x:v>
      </x:c>
      <x:c r="B910" s="1083" t="s">
        <x:v>9439</x:v>
      </x:c>
      <x:c r="C910" s="1083" t="s">
        <x:v>7299</x:v>
      </x:c>
      <x:c r="D910" s="1083" t="s">
        <x:v>10333</x:v>
      </x:c>
      <x:c r="E910" s="1083" t="s">
        <x:v>139</x:v>
      </x:c>
      <x:c r="F910" s="1083" t="s">
        <x:v>10747</x:v>
      </x:c>
      <x:c r="G910" s="919" t="s">
        <x:v>9567</x:v>
      </x:c>
      <x:c r="H910" s="919" t="s">
        <x:v>2178</x:v>
      </x:c>
      <x:c r="I910" s="519" t="s">
        <x:v>3935</x:v>
      </x:c>
      <x:c r="J910" s="920">
        <x:v>135</x:v>
      </x:c>
      <x:c r="K910" s="652" t="s">
        <x:v>140</x:v>
      </x:c>
    </x:row>
    <x:row r="911" spans="1:11">
      <x:c r="A911" s="1196">
        <x:v>0.64930555555555558</x:v>
      </x:c>
      <x:c r="B911" s="1080">
        <x:v>612690</x:v>
      </x:c>
      <x:c r="C911" s="1081" t="s">
        <x:v>8571</x:v>
      </x:c>
      <x:c r="D911" s="1081" t="s">
        <x:v>10306</x:v>
      </x:c>
      <x:c r="E911" s="1081" t="s">
        <x:v>6423</x:v>
      </x:c>
      <x:c r="F911" s="1081" t="s">
        <x:v>4244</x:v>
      </x:c>
      <x:c r="G911" s="919" t="s">
        <x:v>9579</x:v>
      </x:c>
      <x:c r="H911" s="919" t="s">
        <x:v>2465</x:v>
      </x:c>
      <x:c r="I911" s="519" t="s">
        <x:v>6540</x:v>
      </x:c>
      <x:c r="J911" s="920">
        <x:v>190</x:v>
      </x:c>
      <x:c r="K911" s="652" t="s">
        <x:v>10301</x:v>
      </x:c>
    </x:row>
    <x:row r="912" spans="1:11" s="120" customFormat="1">
      <x:c r="A912" s="1196">
        <x:v>0.69791666666666663</x:v>
      </x:c>
      <x:c r="B912" s="1080">
        <x:v>12691</x:v>
      </x:c>
      <x:c r="C912" s="1081"/>
      <x:c r="D912" s="1081"/>
      <x:c r="E912" s="1081"/>
      <x:c r="F912" s="1081"/>
      <x:c r="G912" s="1114" t="s">
        <x:v>10358</x:v>
      </x:c>
      <x:c r="H912" s="1114" t="s">
        <x:v>10358</x:v>
      </x:c>
      <x:c r="I912" s="519" t="s">
        <x:v>6553</x:v>
      </x:c>
      <x:c r="J912" s="920">
        <x:v>0</x:v>
      </x:c>
      <x:c r="K912" s="652" t="s">
        <x:v>10358</x:v>
      </x:c>
    </x:row>
    <x:row r="913" spans="1:11">
      <x:c r="A913" s="1196">
        <x:v>0.72777777777777775</x:v>
      </x:c>
      <x:c r="B913" s="1082">
        <x:v>612692</x:v>
      </x:c>
      <x:c r="C913" s="1083" t="s">
        <x:v>8571</x:v>
      </x:c>
      <x:c r="D913" s="1083" t="s">
        <x:v>10306</x:v>
      </x:c>
      <x:c r="E913" s="1083" t="s">
        <x:v>7974</x:v>
      </x:c>
      <x:c r="F913" s="1083" t="s">
        <x:v>1654</x:v>
      </x:c>
      <x:c r="G913" s="919" t="s">
        <x:v>12319</x:v>
      </x:c>
      <x:c r="H913" s="919" t="s">
        <x:v>5785</x:v>
      </x:c>
      <x:c r="I913" s="519" t="s">
        <x:v>6540</x:v>
      </x:c>
      <x:c r="J913" s="920">
        <x:v>130</x:v>
      </x:c>
      <x:c r="K913" s="652" t="s">
        <x:v>10301</x:v>
      </x:c>
    </x:row>
    <x:row r="914" spans="1:11">
      <x:c r="A914" s="1196">
        <x:v>0.9291666666666667</x:v>
      </x:c>
      <x:c r="B914" s="1080">
        <x:v>612693</x:v>
      </x:c>
      <x:c r="C914" s="1081" t="s">
        <x:v>7299</x:v>
      </x:c>
      <x:c r="D914" s="1081" t="s">
        <x:v>10333</x:v>
      </x:c>
      <x:c r="E914" s="1081" t="s">
        <x:v>3882</x:v>
      </x:c>
      <x:c r="F914" s="1081" t="s">
        <x:v>115</x:v>
      </x:c>
      <x:c r="G914" s="919" t="s">
        <x:v>6461</x:v>
      </x:c>
      <x:c r="H914" s="919" t="s">
        <x:v>12262</x:v>
      </x:c>
      <x:c r="I914" s="519" t="s">
        <x:v>6540</x:v>
      </x:c>
      <x:c r="J914" s="920">
        <x:v>180</x:v>
      </x:c>
      <x:c r="K914" s="652" t="s">
        <x:v>10301</x:v>
      </x:c>
    </x:row>
    <x:row r="915" spans="1:11">
      <x:c r="A915" s="1196">
        <x:v>0.93194444444444446</x:v>
      </x:c>
      <x:c r="B915" s="1082">
        <x:v>612694</x:v>
      </x:c>
      <x:c r="C915" s="1083" t="s">
        <x:v>7299</x:v>
      </x:c>
      <x:c r="D915" s="1083" t="s">
        <x:v>10333</x:v>
      </x:c>
      <x:c r="E915" s="1083" t="s">
        <x:v>3882</x:v>
      </x:c>
      <x:c r="F915" s="1083" t="s">
        <x:v>59</x:v>
      </x:c>
      <x:c r="G915" s="919" t="s">
        <x:v>4182</x:v>
      </x:c>
      <x:c r="H915" s="919" t="s">
        <x:v>11450</x:v>
      </x:c>
      <x:c r="I915" s="519" t="s">
        <x:v>6540</x:v>
      </x:c>
      <x:c r="J915" s="920">
        <x:v>180</x:v>
      </x:c>
      <x:c r="K915" s="652" t="s">
        <x:v>10301</x:v>
      </x:c>
    </x:row>
    <x:row r="916" spans="1:11">
      <x:c r="A916" s="1196">
        <x:v>0.94305555555555554</x:v>
      </x:c>
      <x:c r="B916" s="1080">
        <x:v>612695</x:v>
      </x:c>
      <x:c r="C916" s="1081" t="s">
        <x:v>7299</x:v>
      </x:c>
      <x:c r="D916" s="1081" t="s">
        <x:v>10334</x:v>
      </x:c>
      <x:c r="E916" s="1081" t="s">
        <x:v>3882</x:v>
      </x:c>
      <x:c r="F916" s="1081" t="s">
        <x:v>7365</x:v>
      </x:c>
      <x:c r="G916" s="919" t="s">
        <x:v>3800</x:v>
      </x:c>
      <x:c r="H916" s="919" t="s">
        <x:v>8103</x:v>
      </x:c>
      <x:c r="I916" s="519" t="s">
        <x:v>6540</x:v>
      </x:c>
      <x:c r="J916" s="920">
        <x:v>162</x:v>
      </x:c>
      <x:c r="K916" s="652" t="s">
        <x:v>140</x:v>
      </x:c>
    </x:row>
    <x:row r="917" spans="1:11" ht="16.75">
      <x:c r="A917" s="1197">
        <x:v>0.99513888888888891</x:v>
      </x:c>
      <x:c r="B917" s="1186">
        <x:v>612696</x:v>
      </x:c>
      <x:c r="C917" s="1098" t="s">
        <x:v>8571</x:v>
      </x:c>
      <x:c r="D917" s="1098" t="s">
        <x:v>10333</x:v>
      </x:c>
      <x:c r="E917" s="1098" t="s">
        <x:v>3882</x:v>
      </x:c>
      <x:c r="F917" s="1098" t="s">
        <x:v>12019</x:v>
      </x:c>
      <x:c r="G917" s="929" t="s">
        <x:v>4189</x:v>
      </x:c>
      <x:c r="H917" s="929" t="s">
        <x:v>5613</x:v>
      </x:c>
      <x:c r="I917" s="527" t="s">
        <x:v>6540</x:v>
      </x:c>
      <x:c r="J917" s="930">
        <x:v>270</x:v>
      </x:c>
      <x:c r="K917" s="654" t="s">
        <x:v>10301</x:v>
      </x:c>
    </x:row>
    <x:row r="918" spans="1:11" ht="16.75">
      <x:c r="A918" s="1216" t="s">
        <x:v>7142</x:v>
      </x:c>
      <x:c r="B918" s="1181" t="s">
        <x:v>9857</x:v>
      </x:c>
      <x:c r="C918" s="1181" t="s">
        <x:v>7299</x:v>
      </x:c>
      <x:c r="D918" s="1181" t="s">
        <x:v>10306</x:v>
      </x:c>
      <x:c r="E918" s="1181" t="s">
        <x:v>6669</x:v>
      </x:c>
      <x:c r="F918" s="1181" t="s">
        <x:v>3690</x:v>
      </x:c>
      <x:c r="G918" s="915" t="s">
        <x:v>9835</x:v>
      </x:c>
      <x:c r="H918" s="915" t="s">
        <x:v>11182</x:v>
      </x:c>
      <x:c r="I918" s="1189" t="s">
        <x:v>3935</x:v>
      </x:c>
      <x:c r="J918" s="916">
        <x:v>510</x:v>
      </x:c>
      <x:c r="K918" s="649" t="s">
        <x:v>140</x:v>
      </x:c>
    </x:row>
    <x:row r="919" spans="1:12">
      <x:c r="A919" s="1217">
        <x:v>0.57638888888888884</x:v>
      </x:c>
      <x:c r="B919" s="1083" t="s">
        <x:v>9787</x:v>
      </x:c>
      <x:c r="C919" s="1083" t="s">
        <x:v>8571</x:v>
      </x:c>
      <x:c r="D919" s="1083" t="s">
        <x:v>10333</x:v>
      </x:c>
      <x:c r="E919" s="1083" t="s">
        <x:v>3882</x:v>
      </x:c>
      <x:c r="F919" s="1083" t="s">
        <x:v>12374</x:v>
      </x:c>
      <x:c r="G919" s="919" t="s">
        <x:v>6565</x:v>
      </x:c>
      <x:c r="H919" s="919" t="s">
        <x:v>7804</x:v>
      </x:c>
      <x:c r="I919" s="519" t="s">
        <x:v>3935</x:v>
      </x:c>
      <x:c r="J919" s="920">
        <x:v>117</x:v>
      </x:c>
      <x:c r="K919" s="652" t="s">
        <x:v>140</x:v>
      </x:c>
      <x:c r="L919" s="1076" t="s">
        <x:v>3559</x:v>
      </x:c>
    </x:row>
    <x:row r="920" spans="1:11" s="120" customFormat="1">
      <x:c r="A920" s="1217">
        <x:v>0.58333333333333337</x:v>
      </x:c>
      <x:c r="B920" s="1083" t="s">
        <x:v>9540</x:v>
      </x:c>
      <x:c r="C920" s="1083" t="s">
        <x:v>8571</x:v>
      </x:c>
      <x:c r="D920" s="1083" t="s">
        <x:v>10333</x:v>
      </x:c>
      <x:c r="E920" s="1083" t="s">
        <x:v>6669</x:v>
      </x:c>
      <x:c r="F920" s="1083" t="s">
        <x:v>12119</x:v>
      </x:c>
      <x:c r="G920" s="919" t="s">
        <x:v>315</x:v>
      </x:c>
      <x:c r="H920" s="919" t="s">
        <x:v>12577</x:v>
      </x:c>
      <x:c r="I920" s="519" t="s">
        <x:v>3935</x:v>
      </x:c>
      <x:c r="J920" s="920">
        <x:v>153</x:v>
      </x:c>
      <x:c r="K920" s="652" t="s">
        <x:v>140</x:v>
      </x:c>
    </x:row>
    <x:row r="921" spans="1:11">
      <x:c r="A921" s="1217">
        <x:v>0.68611111111111112</x:v>
      </x:c>
      <x:c r="B921" s="1081" t="s">
        <x:v>3321</x:v>
      </x:c>
      <x:c r="C921" s="1081" t="s">
        <x:v>8571</x:v>
      </x:c>
      <x:c r="D921" s="1081" t="s">
        <x:v>10306</x:v>
      </x:c>
      <x:c r="E921" s="1081" t="s">
        <x:v>3882</x:v>
      </x:c>
      <x:c r="F921" s="1081" t="s">
        <x:v>12105</x:v>
      </x:c>
      <x:c r="G921" s="1114" t="s">
        <x:v>10358</x:v>
      </x:c>
      <x:c r="H921" s="1114" t="s">
        <x:v>10358</x:v>
      </x:c>
      <x:c r="I921" s="519" t="s">
        <x:v>3935</x:v>
      </x:c>
      <x:c r="J921" s="920">
        <x:v>297</x:v>
      </x:c>
      <x:c r="K921" s="652" t="s">
        <x:v>140</x:v>
      </x:c>
    </x:row>
    <x:row r="922" spans="1:11" ht="16.75">
      <x:c r="A922" s="1218">
        <x:v>0.76736111111111116</x:v>
      </x:c>
      <x:c r="B922" s="1098" t="s">
        <x:v>9415</x:v>
      </x:c>
      <x:c r="C922" s="1098" t="s">
        <x:v>8571</x:v>
      </x:c>
      <x:c r="D922" s="1098" t="s">
        <x:v>10334</x:v>
      </x:c>
      <x:c r="E922" s="1098" t="s">
        <x:v>139</x:v>
      </x:c>
      <x:c r="F922" s="1098" t="s">
        <x:v>10742</x:v>
      </x:c>
      <x:c r="G922" s="929" t="s">
        <x:v>3820</x:v>
      </x:c>
      <x:c r="H922" s="929" t="s">
        <x:v>7898</x:v>
      </x:c>
      <x:c r="I922" s="527" t="s">
        <x:v>3935</x:v>
      </x:c>
      <x:c r="J922" s="930">
        <x:v>140</x:v>
      </x:c>
      <x:c r="K922" s="654" t="s">
        <x:v>10301</x:v>
      </x:c>
    </x:row>
    <x:row r="923" spans="1:11" ht="16.75">
      <x:c r="A923" s="1207" t="s">
        <x:v>7004</x:v>
      </x:c>
      <x:c r="B923" s="1180">
        <x:v>612702</x:v>
      </x:c>
      <x:c r="C923" s="1181" t="s">
        <x:v>7299</x:v>
      </x:c>
      <x:c r="D923" s="1181" t="s">
        <x:v>10333</x:v>
      </x:c>
      <x:c r="E923" s="1181" t="s">
        <x:v>3882</x:v>
      </x:c>
      <x:c r="F923" s="1181" t="s">
        <x:v>1485</x:v>
      </x:c>
      <x:c r="G923" s="915" t="s">
        <x:v>9824</x:v>
      </x:c>
      <x:c r="H923" s="915" t="s">
        <x:v>7839</x:v>
      </x:c>
      <x:c r="I923" s="1189" t="s">
        <x:v>6540</x:v>
      </x:c>
      <x:c r="J923" s="916">
        <x:v>160</x:v>
      </x:c>
      <x:c r="K923" s="649" t="s">
        <x:v>10301</x:v>
      </x:c>
    </x:row>
    <x:row r="924" spans="1:11">
      <x:c r="A924" s="1208">
        <x:v>0.56874999999999998</x:v>
      </x:c>
      <x:c r="B924" s="1082">
        <x:v>612703</x:v>
      </x:c>
      <x:c r="C924" s="1083" t="s">
        <x:v>7299</x:v>
      </x:c>
      <x:c r="D924" s="1083" t="s">
        <x:v>10306</x:v>
      </x:c>
      <x:c r="E924" s="1083" t="s">
        <x:v>139</x:v>
      </x:c>
      <x:c r="F924" s="1083" t="s">
        <x:v>1383</x:v>
      </x:c>
      <x:c r="G924" s="1114" t="s">
        <x:v>10358</x:v>
      </x:c>
      <x:c r="H924" s="1114" t="s">
        <x:v>10358</x:v>
      </x:c>
      <x:c r="I924" s="519" t="s">
        <x:v>6540</x:v>
      </x:c>
      <x:c r="J924" s="920">
        <x:v>9</x:v>
      </x:c>
      <x:c r="K924" s="652" t="s">
        <x:v>10358</x:v>
      </x:c>
    </x:row>
    <x:row r="925" spans="1:11">
      <x:c r="A925" s="1208">
        <x:v>0.65138888888888891</x:v>
      </x:c>
      <x:c r="B925" s="1080">
        <x:v>612704</x:v>
      </x:c>
      <x:c r="C925" s="1081" t="s">
        <x:v>8571</x:v>
      </x:c>
      <x:c r="D925" s="1081" t="s">
        <x:v>10306</x:v>
      </x:c>
      <x:c r="E925" s="1081" t="s">
        <x:v>3882</x:v>
      </x:c>
      <x:c r="F925" s="1081" t="s">
        <x:v>54</x:v>
      </x:c>
      <x:c r="G925" s="1114" t="s">
        <x:v>10358</x:v>
      </x:c>
      <x:c r="H925" s="1114" t="s">
        <x:v>10358</x:v>
      </x:c>
      <x:c r="I925" s="519" t="s">
        <x:v>6540</x:v>
      </x:c>
      <x:c r="J925" s="920">
        <x:v>445</x:v>
      </x:c>
      <x:c r="K925" s="652" t="s">
        <x:v>140</x:v>
      </x:c>
    </x:row>
    <x:row r="926" spans="1:11">
      <x:c r="A926" s="1208">
        <x:v>0.68263888888888891</x:v>
      </x:c>
      <x:c r="B926" s="1082">
        <x:v>612705</x:v>
      </x:c>
      <x:c r="C926" s="1083" t="s">
        <x:v>8571</x:v>
      </x:c>
      <x:c r="D926" s="1083" t="s">
        <x:v>10279</x:v>
      </x:c>
      <x:c r="E926" s="1083" t="s">
        <x:v>7974</x:v>
      </x:c>
      <x:c r="F926" s="1083" t="s">
        <x:v>1018</x:v>
      </x:c>
      <x:c r="G926" s="919" t="s">
        <x:v>3330</x:v>
      </x:c>
      <x:c r="H926" s="919" t="s">
        <x:v>7682</x:v>
      </x:c>
      <x:c r="I926" s="519" t="s">
        <x:v>6540</x:v>
      </x:c>
      <x:c r="J926" s="920">
        <x:v>160</x:v>
      </x:c>
      <x:c r="K926" s="652" t="s">
        <x:v>10301</x:v>
      </x:c>
    </x:row>
    <x:row r="927" spans="1:11">
      <x:c r="A927" s="1208">
        <x:v>0.82222222222222219</x:v>
      </x:c>
      <x:c r="B927" s="1081" t="s">
        <x:v>9818</x:v>
      </x:c>
      <x:c r="C927" s="1081" t="s">
        <x:v>8571</x:v>
      </x:c>
      <x:c r="D927" s="1081" t="s">
        <x:v>10334</x:v>
      </x:c>
      <x:c r="E927" s="1081" t="s">
        <x:v>7974</x:v>
      </x:c>
      <x:c r="F927" s="1081" t="s">
        <x:v>12044</x:v>
      </x:c>
      <x:c r="G927" s="919" t="s">
        <x:v>10854</x:v>
      </x:c>
      <x:c r="H927" s="919" t="s">
        <x:v>2346</x:v>
      </x:c>
      <x:c r="I927" s="519" t="s">
        <x:v>3935</x:v>
      </x:c>
      <x:c r="J927" s="920">
        <x:v>153</x:v>
      </x:c>
      <x:c r="K927" s="652" t="s">
        <x:v>140</x:v>
      </x:c>
    </x:row>
    <x:row r="928" spans="1:11">
      <x:c r="A928" s="1208">
        <x:v>0.87013888888888891</x:v>
      </x:c>
      <x:c r="B928" s="1083" t="s">
        <x:v>4093</x:v>
      </x:c>
      <x:c r="C928" s="1083" t="s">
        <x:v>7299</x:v>
      </x:c>
      <x:c r="D928" s="1083" t="s">
        <x:v>10334</x:v>
      </x:c>
      <x:c r="E928" s="1083" t="s">
        <x:v>139</x:v>
      </x:c>
      <x:c r="F928" s="1083" t="s">
        <x:v>420</x:v>
      </x:c>
      <x:c r="G928" s="919" t="s">
        <x:v>3762</x:v>
      </x:c>
      <x:c r="H928" s="919" t="s">
        <x:v>12246</x:v>
      </x:c>
      <x:c r="I928" s="519" t="s">
        <x:v>3935</x:v>
      </x:c>
      <x:c r="J928" s="920">
        <x:v>234</x:v>
      </x:c>
      <x:c r="K928" s="652" t="s">
        <x:v>140</x:v>
      </x:c>
    </x:row>
    <x:row r="929" spans="1:11">
      <x:c r="A929" s="1208">
        <x:v>0.95833333333333337</x:v>
      </x:c>
      <x:c r="B929" s="1081" t="s">
        <x:v>9643</x:v>
      </x:c>
      <x:c r="C929" s="1081" t="s">
        <x:v>8571</x:v>
      </x:c>
      <x:c r="D929" s="1081" t="s">
        <x:v>10333</x:v>
      </x:c>
      <x:c r="E929" s="1081" t="s">
        <x:v>139</x:v>
      </x:c>
      <x:c r="F929" s="1081" t="s">
        <x:v>1452</x:v>
      </x:c>
      <x:c r="G929" s="1114" t="s">
        <x:v>10358</x:v>
      </x:c>
      <x:c r="H929" s="1114" t="s">
        <x:v>10358</x:v>
      </x:c>
      <x:c r="I929" s="519" t="s">
        <x:v>3935</x:v>
      </x:c>
      <x:c r="J929" s="920">
        <x:v>378</x:v>
      </x:c>
      <x:c r="K929" s="652" t="s">
        <x:v>140</x:v>
      </x:c>
    </x:row>
    <x:row r="930" spans="1:11">
      <x:c r="A930" s="1208">
        <x:v>0.9770833333333333</x:v>
      </x:c>
      <x:c r="B930" s="1083" t="s">
        <x:v>3341</x:v>
      </x:c>
      <x:c r="C930" s="1083" t="s">
        <x:v>8571</x:v>
      </x:c>
      <x:c r="D930" s="1083" t="s">
        <x:v>10334</x:v>
      </x:c>
      <x:c r="E930" s="1083" t="s">
        <x:v>3882</x:v>
      </x:c>
      <x:c r="F930" s="1083" t="s">
        <x:v>12100</x:v>
      </x:c>
      <x:c r="G930" s="1114" t="s">
        <x:v>10358</x:v>
      </x:c>
      <x:c r="H930" s="1114" t="s">
        <x:v>10358</x:v>
      </x:c>
      <x:c r="I930" s="519" t="s">
        <x:v>3935</x:v>
      </x:c>
      <x:c r="J930" s="920">
        <x:v>171</x:v>
      </x:c>
      <x:c r="K930" s="652" t="s">
        <x:v>140</x:v>
      </x:c>
    </x:row>
    <x:row r="931" spans="1:11" ht="16.75">
      <x:c r="A931" s="1209">
        <x:v>0.98541666666666672</x:v>
      </x:c>
      <x:c r="B931" s="1085" t="s">
        <x:v>3291</x:v>
      </x:c>
      <x:c r="C931" s="1085" t="s">
        <x:v>7299</x:v>
      </x:c>
      <x:c r="D931" s="1085" t="s">
        <x:v>10306</x:v>
      </x:c>
      <x:c r="E931" s="1085" t="s">
        <x:v>3882</x:v>
      </x:c>
      <x:c r="F931" s="1085" t="s">
        <x:v>12374</x:v>
      </x:c>
      <x:c r="G931" s="929" t="s">
        <x:v>206</x:v>
      </x:c>
      <x:c r="H931" s="929" t="s">
        <x:v>2506</x:v>
      </x:c>
      <x:c r="I931" s="527" t="s">
        <x:v>3935</x:v>
      </x:c>
      <x:c r="J931" s="930">
        <x:v>225</x:v>
      </x:c>
      <x:c r="K931" s="654" t="s">
        <x:v>140</x:v>
      </x:c>
    </x:row>
    <x:row r="932" spans="1:11" ht="16.75">
      <x:c r="A932" s="1201" t="s">
        <x:v>6973</x:v>
      </x:c>
      <x:c r="B932" s="1079" t="s">
        <x:v>10008</x:v>
      </x:c>
      <x:c r="C932" s="1079" t="s">
        <x:v>8571</x:v>
      </x:c>
      <x:c r="D932" s="1079" t="s">
        <x:v>10334</x:v>
      </x:c>
      <x:c r="E932" s="1079" t="s">
        <x:v>139</x:v>
      </x:c>
      <x:c r="F932" s="1079" t="s">
        <x:v>7003</x:v>
      </x:c>
      <x:c r="G932" s="915" t="s">
        <x:v>4023</x:v>
      </x:c>
      <x:c r="H932" s="915" t="s">
        <x:v>5451</x:v>
      </x:c>
      <x:c r="I932" s="1189" t="s">
        <x:v>3935</x:v>
      </x:c>
      <x:c r="J932" s="916">
        <x:v>252</x:v>
      </x:c>
      <x:c r="K932" s="649" t="s">
        <x:v>140</x:v>
      </x:c>
    </x:row>
    <x:row r="933" spans="1:11">
      <x:c r="A933" s="1202">
        <x:v>0.61736111111111114</x:v>
      </x:c>
      <x:c r="B933" s="1081" t="s">
        <x:v>10934</x:v>
      </x:c>
      <x:c r="C933" s="1081" t="s">
        <x:v>8571</x:v>
      </x:c>
      <x:c r="D933" s="1081" t="s">
        <x:v>10279</x:v>
      </x:c>
      <x:c r="E933" s="1081" t="s">
        <x:v>6669</x:v>
      </x:c>
      <x:c r="F933" s="1081" t="s">
        <x:v>722</x:v>
      </x:c>
      <x:c r="G933" s="1114" t="s">
        <x:v>10358</x:v>
      </x:c>
      <x:c r="H933" s="1114" t="s">
        <x:v>10358</x:v>
      </x:c>
      <x:c r="I933" s="519" t="s">
        <x:v>3935</x:v>
      </x:c>
      <x:c r="J933" s="920">
        <x:v>144</x:v>
      </x:c>
      <x:c r="K933" s="652" t="s">
        <x:v>140</x:v>
      </x:c>
    </x:row>
    <x:row r="934" spans="1:11">
      <x:c r="A934" s="1202">
        <x:v>0.63541666666666663</x:v>
      </x:c>
      <x:c r="B934" s="1083" t="s">
        <x:v>3314</x:v>
      </x:c>
      <x:c r="C934" s="1083" t="s">
        <x:v>8571</x:v>
      </x:c>
      <x:c r="D934" s="1083" t="s">
        <x:v>10306</x:v>
      </x:c>
      <x:c r="E934" s="1083" t="s">
        <x:v>6669</x:v>
      </x:c>
      <x:c r="F934" s="1083" t="s">
        <x:v>1486</x:v>
      </x:c>
      <x:c r="G934" s="919" t="s">
        <x:v>6528</x:v>
      </x:c>
      <x:c r="H934" s="919" t="s">
        <x:v>7986</x:v>
      </x:c>
      <x:c r="I934" s="519" t="s">
        <x:v>3935</x:v>
      </x:c>
      <x:c r="J934" s="920">
        <x:v>450</x:v>
      </x:c>
      <x:c r="K934" s="652" t="s">
        <x:v>140</x:v>
      </x:c>
    </x:row>
    <x:row r="935" spans="1:12">
      <x:c r="A935" s="1202">
        <x:v>0.63888888888888884</x:v>
      </x:c>
      <x:c r="B935" s="1081" t="s">
        <x:v>4050</x:v>
      </x:c>
      <x:c r="C935" s="1081" t="s">
        <x:v>8571</x:v>
      </x:c>
      <x:c r="D935" s="1081" t="s">
        <x:v>10306</x:v>
      </x:c>
      <x:c r="E935" s="1081" t="s">
        <x:v>139</x:v>
      </x:c>
      <x:c r="F935" s="1081" t="s">
        <x:v>10657</x:v>
      </x:c>
      <x:c r="G935" s="919" t="s">
        <x:v>6384</x:v>
      </x:c>
      <x:c r="H935" s="919" t="s">
        <x:v>11330</x:v>
      </x:c>
      <x:c r="I935" s="519" t="s">
        <x:v>3935</x:v>
      </x:c>
      <x:c r="J935" s="920">
        <x:v>180</x:v>
      </x:c>
      <x:c r="K935" s="652" t="s">
        <x:v>10301</x:v>
      </x:c>
      <x:c r="L935" s="1076" t="s">
        <x:v>10726</x:v>
      </x:c>
    </x:row>
    <x:row r="936" spans="1:11">
      <x:c r="A936" s="1202">
        <x:v>0.66180555555555554</x:v>
      </x:c>
      <x:c r="B936" s="1083" t="s">
        <x:v>10999</x:v>
      </x:c>
      <x:c r="C936" s="1083" t="s">
        <x:v>8571</x:v>
      </x:c>
      <x:c r="D936" s="1083" t="s">
        <x:v>10279</x:v>
      </x:c>
      <x:c r="E936" s="1083" t="s">
        <x:v>3882</x:v>
      </x:c>
      <x:c r="F936" s="1083" t="s">
        <x:v>1447</x:v>
      </x:c>
      <x:c r="G936" s="919" t="s">
        <x:v>9627</x:v>
      </x:c>
      <x:c r="H936" s="919" t="s">
        <x:v>11340</x:v>
      </x:c>
      <x:c r="I936" s="519" t="s">
        <x:v>3935</x:v>
      </x:c>
      <x:c r="J936" s="920">
        <x:v>270</x:v>
      </x:c>
      <x:c r="K936" s="652" t="s">
        <x:v>140</x:v>
      </x:c>
    </x:row>
    <x:row r="937" spans="1:11">
      <x:c r="A937" s="1202">
        <x:v>0.67986111111111114</x:v>
      </x:c>
      <x:c r="B937" s="1081" t="s">
        <x:v>9936</x:v>
      </x:c>
      <x:c r="C937" s="1081" t="s">
        <x:v>7299</x:v>
      </x:c>
      <x:c r="D937" s="1081" t="s">
        <x:v>10306</x:v>
      </x:c>
      <x:c r="E937" s="1081" t="s">
        <x:v>139</x:v>
      </x:c>
      <x:c r="F937" s="1081" t="s">
        <x:v>1089</x:v>
      </x:c>
      <x:c r="G937" s="919" t="s">
        <x:v>9876</x:v>
      </x:c>
      <x:c r="H937" s="919" t="s">
        <x:v>7915</x:v>
      </x:c>
      <x:c r="I937" s="519" t="s">
        <x:v>3935</x:v>
      </x:c>
      <x:c r="J937" s="920">
        <x:v>549</x:v>
      </x:c>
      <x:c r="K937" s="652" t="s">
        <x:v>140</x:v>
      </x:c>
    </x:row>
    <x:row r="938" spans="1:11" s="120" customFormat="1">
      <x:c r="A938" s="1202">
        <x:v>0.69236111111111109</x:v>
      </x:c>
      <x:c r="B938" s="1081" t="s">
        <x:v>6503</x:v>
      </x:c>
      <x:c r="C938" s="1081" t="s">
        <x:v>8571</x:v>
      </x:c>
      <x:c r="D938" s="1081" t="s">
        <x:v>10306</x:v>
      </x:c>
      <x:c r="E938" s="1081" t="s">
        <x:v>3882</x:v>
      </x:c>
      <x:c r="F938" s="1081" t="s">
        <x:v>1765</x:v>
      </x:c>
      <x:c r="G938" s="919" t="s">
        <x:v>9566</x:v>
      </x:c>
      <x:c r="H938" s="919" t="s">
        <x:v>12678</x:v>
      </x:c>
      <x:c r="I938" s="519" t="s">
        <x:v>3935</x:v>
      </x:c>
      <x:c r="J938" s="920">
        <x:v>360</x:v>
      </x:c>
      <x:c r="K938" s="652" t="s">
        <x:v>10301</x:v>
      </x:c>
    </x:row>
    <x:row r="939" spans="1:11" s="120" customFormat="1">
      <x:c r="A939" s="1202">
        <x:v>0.69652777777777775</x:v>
      </x:c>
      <x:c r="B939" s="1083" t="s">
        <x:v>4210</x:v>
      </x:c>
      <x:c r="C939" s="1083" t="s">
        <x:v>8571</x:v>
      </x:c>
      <x:c r="D939" s="1083" t="s">
        <x:v>10334</x:v>
      </x:c>
      <x:c r="E939" s="1083" t="s">
        <x:v>139</x:v>
      </x:c>
      <x:c r="F939" s="1083" t="s">
        <x:v>12374</x:v>
      </x:c>
      <x:c r="G939" s="1114" t="s">
        <x:v>10358</x:v>
      </x:c>
      <x:c r="H939" s="1114" t="s">
        <x:v>10358</x:v>
      </x:c>
      <x:c r="I939" s="519" t="s">
        <x:v>3935</x:v>
      </x:c>
      <x:c r="J939" s="920">
        <x:v>150</x:v>
      </x:c>
      <x:c r="K939" s="652" t="s">
        <x:v>10301</x:v>
      </x:c>
    </x:row>
    <x:row r="940" spans="1:11" s="120" customFormat="1">
      <x:c r="A940" s="1202">
        <x:v>0.70902777777777781</x:v>
      </x:c>
      <x:c r="B940" s="1083" t="s">
        <x:v>3375</x:v>
      </x:c>
      <x:c r="C940" s="1083" t="s">
        <x:v>7299</x:v>
      </x:c>
      <x:c r="D940" s="1083" t="s">
        <x:v>10333</x:v>
      </x:c>
      <x:c r="E940" s="1083" t="s">
        <x:v>6669</x:v>
      </x:c>
      <x:c r="F940" s="1083" t="s">
        <x:v>1281</x:v>
      </x:c>
      <x:c r="G940" s="919" t="s">
        <x:v>9495</x:v>
      </x:c>
      <x:c r="H940" s="919" t="s">
        <x:v>12466</x:v>
      </x:c>
      <x:c r="I940" s="519" t="s">
        <x:v>6553</x:v>
      </x:c>
      <x:c r="J940" s="920">
        <x:v>250</x:v>
      </x:c>
      <x:c r="K940" s="652" t="s">
        <x:v>10301</x:v>
      </x:c>
    </x:row>
    <x:row r="941" spans="1:11" s="120" customFormat="1">
      <x:c r="A941" s="1202">
        <x:v>0.71527777777777779</x:v>
      </x:c>
      <x:c r="B941" s="1083" t="s">
        <x:v>6505</x:v>
      </x:c>
      <x:c r="C941" s="1083" t="s">
        <x:v>7299</x:v>
      </x:c>
      <x:c r="D941" s="1083" t="s">
        <x:v>10306</x:v>
      </x:c>
      <x:c r="E941" s="1083" t="s">
        <x:v>139</x:v>
      </x:c>
      <x:c r="F941" s="1083" t="s">
        <x:v>3733</x:v>
      </x:c>
      <x:c r="G941" s="1114" t="s">
        <x:v>10358</x:v>
      </x:c>
      <x:c r="H941" s="1114" t="s">
        <x:v>10358</x:v>
      </x:c>
      <x:c r="I941" s="519" t="s">
        <x:v>3935</x:v>
      </x:c>
      <x:c r="J941" s="920">
        <x:v>0</x:v>
      </x:c>
      <x:c r="K941" s="652" t="s">
        <x:v>10358</x:v>
      </x:c>
    </x:row>
    <x:row r="942" spans="1:11" s="120" customFormat="1">
      <x:c r="A942" s="1202">
        <x:v>0.73541666666666672</x:v>
      </x:c>
      <x:c r="B942" s="1081" t="s">
        <x:v>4232</x:v>
      </x:c>
      <x:c r="C942" s="1081" t="s">
        <x:v>8571</x:v>
      </x:c>
      <x:c r="D942" s="1081" t="s">
        <x:v>10306</x:v>
      </x:c>
      <x:c r="E942" s="1081" t="s">
        <x:v>7974</x:v>
      </x:c>
      <x:c r="F942" s="1081" t="s">
        <x:v>7450</x:v>
      </x:c>
      <x:c r="G942" s="919" t="s">
        <x:v>7755</x:v>
      </x:c>
      <x:c r="H942" s="919" t="s">
        <x:v>12682</x:v>
      </x:c>
      <x:c r="I942" s="519" t="s">
        <x:v>3935</x:v>
      </x:c>
      <x:c r="J942" s="920">
        <x:v>200</x:v>
      </x:c>
      <x:c r="K942" s="652" t="s">
        <x:v>10301</x:v>
      </x:c>
    </x:row>
    <x:row r="943" spans="1:11">
      <x:c r="A943" s="1202">
        <x:v>0.78749999999999998</x:v>
      </x:c>
      <x:c r="B943" s="1082">
        <x:v>12723</x:v>
      </x:c>
      <x:c r="C943" s="1083" t="s">
        <x:v>7299</x:v>
      </x:c>
      <x:c r="D943" s="1083" t="s">
        <x:v>10333</x:v>
      </x:c>
      <x:c r="E943" s="1083" t="s">
        <x:v>3882</x:v>
      </x:c>
      <x:c r="F943" s="1083" t="s">
        <x:v>768</x:v>
      </x:c>
      <x:c r="G943" s="1114" t="s">
        <x:v>10358</x:v>
      </x:c>
      <x:c r="H943" s="1114" t="s">
        <x:v>10358</x:v>
      </x:c>
      <x:c r="I943" s="519" t="s">
        <x:v>6553</x:v>
      </x:c>
      <x:c r="J943" s="920">
        <x:v>171</x:v>
      </x:c>
      <x:c r="K943" s="652" t="s">
        <x:v>140</x:v>
      </x:c>
    </x:row>
    <x:row r="944" spans="1:11">
      <x:c r="A944" s="1202">
        <x:v>0.79027777777777775</x:v>
      </x:c>
      <x:c r="B944" s="1080">
        <x:v>12724</x:v>
      </x:c>
      <x:c r="C944" s="1081" t="s">
        <x:v>7299</x:v>
      </x:c>
      <x:c r="D944" s="1081" t="s">
        <x:v>10306</x:v>
      </x:c>
      <x:c r="E944" s="1081" t="s">
        <x:v>7974</x:v>
      </x:c>
      <x:c r="F944" s="1081" t="s">
        <x:v>5435</x:v>
      </x:c>
      <x:c r="G944" s="1114" t="s">
        <x:v>10358</x:v>
      </x:c>
      <x:c r="H944" s="1114" t="s">
        <x:v>10358</x:v>
      </x:c>
      <x:c r="I944" s="519" t="s">
        <x:v>6553</x:v>
      </x:c>
      <x:c r="J944" s="920">
        <x:v>160</x:v>
      </x:c>
      <x:c r="K944" s="652" t="s">
        <x:v>10301</x:v>
      </x:c>
    </x:row>
    <x:row r="945" spans="1:11">
      <x:c r="A945" s="1202">
        <x:v>0.84999999999999998</x:v>
      </x:c>
      <x:c r="B945" s="1081" t="s">
        <x:v>9372</x:v>
      </x:c>
      <x:c r="C945" s="1081" t="s">
        <x:v>8571</x:v>
      </x:c>
      <x:c r="D945" s="1081" t="s">
        <x:v>10279</x:v>
      </x:c>
      <x:c r="E945" s="1081" t="s">
        <x:v>3882</x:v>
      </x:c>
      <x:c r="F945" s="1081" t="s">
        <x:v>420</x:v>
      </x:c>
      <x:c r="G945" s="919" t="s">
        <x:v>3856</x:v>
      </x:c>
      <x:c r="H945" s="919" t="s">
        <x:v>12203</x:v>
      </x:c>
      <x:c r="I945" s="519" t="s">
        <x:v>3935</x:v>
      </x:c>
      <x:c r="J945" s="920">
        <x:v>180</x:v>
      </x:c>
      <x:c r="K945" s="652" t="s">
        <x:v>140</x:v>
      </x:c>
    </x:row>
    <x:row r="946" spans="1:11">
      <x:c r="A946" s="1202">
        <x:v>0.85624999999999996</x:v>
      </x:c>
      <x:c r="B946" s="1083" t="s">
        <x:v>9475</x:v>
      </x:c>
      <x:c r="C946" s="1083" t="s">
        <x:v>8571</x:v>
      </x:c>
      <x:c r="D946" s="1083" t="s">
        <x:v>10306</x:v>
      </x:c>
      <x:c r="E946" s="1083" t="s">
        <x:v>139</x:v>
      </x:c>
      <x:c r="F946" s="1083" t="s">
        <x:v>12374</x:v>
      </x:c>
      <x:c r="G946" s="919" t="s">
        <x:v>12706</x:v>
      </x:c>
      <x:c r="H946" s="919" t="s">
        <x:v>5501</x:v>
      </x:c>
      <x:c r="I946" s="519" t="s">
        <x:v>3935</x:v>
      </x:c>
      <x:c r="J946" s="920">
        <x:v>225</x:v>
      </x:c>
      <x:c r="K946" s="652" t="s">
        <x:v>140</x:v>
      </x:c>
    </x:row>
    <x:row r="947" spans="1:11">
      <x:c r="A947" s="1202">
        <x:v>0.87777777777777777</x:v>
      </x:c>
      <x:c r="B947" s="1081" t="s">
        <x:v>6572</x:v>
      </x:c>
      <x:c r="C947" s="1081" t="s">
        <x:v>8571</x:v>
      </x:c>
      <x:c r="D947" s="1081" t="s">
        <x:v>10306</x:v>
      </x:c>
      <x:c r="E947" s="1081" t="s">
        <x:v>3882</x:v>
      </x:c>
      <x:c r="F947" s="1081" t="s">
        <x:v>12089</x:v>
      </x:c>
      <x:c r="G947" s="919" t="s">
        <x:v>6477</x:v>
      </x:c>
      <x:c r="H947" s="919" t="s">
        <x:v>5594</x:v>
      </x:c>
      <x:c r="I947" s="519" t="s">
        <x:v>3935</x:v>
      </x:c>
      <x:c r="J947" s="920">
        <x:v>153</x:v>
      </x:c>
      <x:c r="K947" s="652" t="s">
        <x:v>140</x:v>
      </x:c>
    </x:row>
    <x:row r="948" spans="1:11">
      <x:c r="A948" s="1202">
        <x:v>0.90763888888888888</x:v>
      </x:c>
      <x:c r="B948" s="1083" t="s">
        <x:v>9749</x:v>
      </x:c>
      <x:c r="C948" s="1083" t="s">
        <x:v>8571</x:v>
      </x:c>
      <x:c r="D948" s="1083" t="s">
        <x:v>10306</x:v>
      </x:c>
      <x:c r="E948" s="1083" t="s">
        <x:v>7974</x:v>
      </x:c>
      <x:c r="F948" s="1083" t="s">
        <x:v>10027</x:v>
      </x:c>
      <x:c r="G948" s="1114" t="s">
        <x:v>10358</x:v>
      </x:c>
      <x:c r="H948" s="1114" t="s">
        <x:v>10358</x:v>
      </x:c>
      <x:c r="I948" s="519" t="s">
        <x:v>3935</x:v>
      </x:c>
      <x:c r="J948" s="920">
        <x:v>170</x:v>
      </x:c>
      <x:c r="K948" s="652" t="s">
        <x:v>10301</x:v>
      </x:c>
    </x:row>
    <x:row r="949" spans="1:11" ht="16.75">
      <x:c r="A949" s="1203">
        <x:v>0.92638888888888893</x:v>
      </x:c>
      <x:c r="B949" s="1085" t="s">
        <x:v>9493</x:v>
      </x:c>
      <x:c r="C949" s="1085" t="s">
        <x:v>8571</x:v>
      </x:c>
      <x:c r="D949" s="1085" t="s">
        <x:v>10306</x:v>
      </x:c>
      <x:c r="E949" s="1085" t="s">
        <x:v>139</x:v>
      </x:c>
      <x:c r="F949" s="1085" t="s">
        <x:v>12137</x:v>
      </x:c>
      <x:c r="G949" s="1174" t="s">
        <x:v>10358</x:v>
      </x:c>
      <x:c r="H949" s="1174" t="s">
        <x:v>10358</x:v>
      </x:c>
      <x:c r="I949" s="527" t="s">
        <x:v>3935</x:v>
      </x:c>
      <x:c r="J949" s="930">
        <x:v>144</x:v>
      </x:c>
      <x:c r="K949" s="654" t="s">
        <x:v>140</x:v>
      </x:c>
    </x:row>
    <x:row r="950" spans="1:11" ht="16.75">
      <x:c r="A950" s="1219" t="s">
        <x:v>5321</x:v>
      </x:c>
      <x:c r="B950" s="1078">
        <x:v>612731</x:v>
      </x:c>
      <x:c r="C950" s="1079" t="s">
        <x:v>7299</x:v>
      </x:c>
      <x:c r="D950" s="1079" t="s">
        <x:v>10306</x:v>
      </x:c>
      <x:c r="E950" s="1079" t="s">
        <x:v>7974</x:v>
      </x:c>
      <x:c r="F950" s="1079" t="s">
        <x:v>3669</x:v>
      </x:c>
      <x:c r="G950" s="915" t="s">
        <x:v>4089</x:v>
      </x:c>
      <x:c r="H950" s="915" t="s">
        <x:v>5699</x:v>
      </x:c>
      <x:c r="I950" s="1189" t="s">
        <x:v>6540</x:v>
      </x:c>
      <x:c r="J950" s="916">
        <x:v>550</x:v>
      </x:c>
      <x:c r="K950" s="649" t="s">
        <x:v>10301</x:v>
      </x:c>
    </x:row>
    <x:row r="951" spans="1:11">
      <x:c r="A951" s="1220">
        <x:v>0.5854166666666667</x:v>
      </x:c>
      <x:c r="B951" s="1080">
        <x:v>612732</x:v>
      </x:c>
      <x:c r="C951" s="1081" t="s">
        <x:v>7299</x:v>
      </x:c>
      <x:c r="D951" s="1081" t="s">
        <x:v>10333</x:v>
      </x:c>
      <x:c r="E951" s="1081" t="s">
        <x:v>3882</x:v>
      </x:c>
      <x:c r="F951" s="1081" t="s">
        <x:v>695</x:v>
      </x:c>
      <x:c r="G951" s="919" t="s">
        <x:v>6525</x:v>
      </x:c>
      <x:c r="H951" s="919" t="s">
        <x:v>11456</x:v>
      </x:c>
      <x:c r="I951" s="519" t="s">
        <x:v>6540</x:v>
      </x:c>
      <x:c r="J951" s="920">
        <x:v>700</x:v>
      </x:c>
      <x:c r="K951" s="652" t="s">
        <x:v>140</x:v>
      </x:c>
    </x:row>
    <x:row r="952" spans="1:11">
      <x:c r="A952" s="1220">
        <x:v>0.60833333333333328</x:v>
      </x:c>
      <x:c r="B952" s="1082">
        <x:v>612733</x:v>
      </x:c>
      <x:c r="C952" s="1083" t="s">
        <x:v>8571</x:v>
      </x:c>
      <x:c r="D952" s="1083" t="s">
        <x:v>10333</x:v>
      </x:c>
      <x:c r="E952" s="1083" t="s">
        <x:v>139</x:v>
      </x:c>
      <x:c r="F952" s="1083" t="s">
        <x:v>1223</x:v>
      </x:c>
      <x:c r="G952" s="919" t="s">
        <x:v>10308</x:v>
      </x:c>
      <x:c r="H952" s="919" t="s">
        <x:v>2193</x:v>
      </x:c>
      <x:c r="I952" s="519" t="s">
        <x:v>6540</x:v>
      </x:c>
      <x:c r="J952" s="920">
        <x:v>370</x:v>
      </x:c>
      <x:c r="K952" s="652" t="s">
        <x:v>10301</x:v>
      </x:c>
    </x:row>
    <x:row r="953" spans="1:11">
      <x:c r="A953" s="1220">
        <x:v>0.61111111111111116</x:v>
      </x:c>
      <x:c r="B953" s="1080">
        <x:v>612734</x:v>
      </x:c>
      <x:c r="C953" s="1081" t="s">
        <x:v>7299</x:v>
      </x:c>
      <x:c r="D953" s="1081" t="s">
        <x:v>10306</x:v>
      </x:c>
      <x:c r="E953" s="1081" t="s">
        <x:v>3882</x:v>
      </x:c>
      <x:c r="F953" s="1081" t="s">
        <x:v>996</x:v>
      </x:c>
      <x:c r="G953" s="919" t="s">
        <x:v>6379</x:v>
      </x:c>
      <x:c r="H953" s="919" t="s">
        <x:v>7471</x:v>
      </x:c>
      <x:c r="I953" s="519" t="s">
        <x:v>6540</x:v>
      </x:c>
      <x:c r="J953" s="920">
        <x:v>170</x:v>
      </x:c>
      <x:c r="K953" s="652" t="s">
        <x:v>10301</x:v>
      </x:c>
    </x:row>
    <x:row r="954" spans="1:11">
      <x:c r="A954" s="1220">
        <x:v>0.62222222222222223</x:v>
      </x:c>
      <x:c r="B954" s="1082">
        <x:v>612735</x:v>
      </x:c>
      <x:c r="C954" s="1083" t="s">
        <x:v>8571</x:v>
      </x:c>
      <x:c r="D954" s="1083" t="s">
        <x:v>10306</x:v>
      </x:c>
      <x:c r="E954" s="1083" t="s">
        <x:v>139</x:v>
      </x:c>
      <x:c r="F954" s="1083" t="s">
        <x:v>946</x:v>
      </x:c>
      <x:c r="G954" s="919" t="s">
        <x:v>9812</x:v>
      </x:c>
      <x:c r="H954" s="919" t="s">
        <x:v>12420</x:v>
      </x:c>
      <x:c r="I954" s="519" t="s">
        <x:v>6540</x:v>
      </x:c>
      <x:c r="J954" s="920">
        <x:v>396</x:v>
      </x:c>
      <x:c r="K954" s="652" t="s">
        <x:v>140</x:v>
      </x:c>
    </x:row>
    <x:row r="955" spans="1:11">
      <x:c r="A955" s="1220">
        <x:v>0.62638888888888888</x:v>
      </x:c>
      <x:c r="B955" s="1080">
        <x:v>612736</x:v>
      </x:c>
      <x:c r="C955" s="1081" t="s">
        <x:v>7299</x:v>
      </x:c>
      <x:c r="D955" s="1081" t="s">
        <x:v>10306</x:v>
      </x:c>
      <x:c r="E955" s="1081" t="s">
        <x:v>3882</x:v>
      </x:c>
      <x:c r="F955" s="1081" t="s">
        <x:v>10492</x:v>
      </x:c>
      <x:c r="G955" s="919" t="s">
        <x:v>3305</x:v>
      </x:c>
      <x:c r="H955" s="919" t="s">
        <x:v>11407</x:v>
      </x:c>
      <x:c r="I955" s="519" t="s">
        <x:v>6540</x:v>
      </x:c>
      <x:c r="J955" s="920">
        <x:v>171</x:v>
      </x:c>
      <x:c r="K955" s="652" t="s">
        <x:v>140</x:v>
      </x:c>
    </x:row>
    <x:row r="956" spans="1:11">
      <x:c r="A956" s="1220">
        <x:v>0.66527777777777775</x:v>
      </x:c>
      <x:c r="B956" s="1082">
        <x:v>612737</x:v>
      </x:c>
      <x:c r="C956" s="1083" t="s">
        <x:v>8571</x:v>
      </x:c>
      <x:c r="D956" s="1083" t="s">
        <x:v>10306</x:v>
      </x:c>
      <x:c r="E956" s="1083" t="s">
        <x:v>3882</x:v>
      </x:c>
      <x:c r="F956" s="1083" t="s">
        <x:v>5395</x:v>
      </x:c>
      <x:c r="G956" s="919" t="s">
        <x:v>9599</x:v>
      </x:c>
      <x:c r="H956" s="919" t="s">
        <x:v>2591</x:v>
      </x:c>
      <x:c r="I956" s="519" t="s">
        <x:v>6540</x:v>
      </x:c>
      <x:c r="J956" s="920">
        <x:v>495</x:v>
      </x:c>
      <x:c r="K956" s="652" t="s">
        <x:v>140</x:v>
      </x:c>
    </x:row>
    <x:row r="957" spans="1:11">
      <x:c r="A957" s="1220">
        <x:v>0.66805555555555551</x:v>
      </x:c>
      <x:c r="B957" s="1080">
        <x:v>612738</x:v>
      </x:c>
      <x:c r="C957" s="1081" t="s">
        <x:v>7299</x:v>
      </x:c>
      <x:c r="D957" s="1081" t="s">
        <x:v>10334</x:v>
      </x:c>
      <x:c r="E957" s="1081" t="s">
        <x:v>139</x:v>
      </x:c>
      <x:c r="F957" s="1081" t="s">
        <x:v>7377</x:v>
      </x:c>
      <x:c r="G957" s="919" t="s">
        <x:v>4123</x:v>
      </x:c>
      <x:c r="H957" s="919" t="s">
        <x:v>5450</x:v>
      </x:c>
      <x:c r="I957" s="519" t="s">
        <x:v>6540</x:v>
      </x:c>
      <x:c r="J957" s="920">
        <x:v>180</x:v>
      </x:c>
      <x:c r="K957" s="652" t="s">
        <x:v>10301</x:v>
      </x:c>
    </x:row>
    <x:row r="958" spans="1:11">
      <x:c r="A958" s="1220">
        <x:v>0.73055555555555551</x:v>
      </x:c>
      <x:c r="B958" s="1082">
        <x:v>12739</x:v>
      </x:c>
      <x:c r="C958" s="1083" t="s">
        <x:v>8571</x:v>
      </x:c>
      <x:c r="D958" s="1083" t="s">
        <x:v>10279</x:v>
      </x:c>
      <x:c r="E958" s="1083" t="s">
        <x:v>6669</x:v>
      </x:c>
      <x:c r="F958" s="1083" t="s">
        <x:v>534</x:v>
      </x:c>
      <x:c r="G958" s="1114" t="s">
        <x:v>10358</x:v>
      </x:c>
      <x:c r="H958" s="1114" t="s">
        <x:v>10358</x:v>
      </x:c>
      <x:c r="I958" s="519" t="s">
        <x:v>6553</x:v>
      </x:c>
      <x:c r="J958" s="920">
        <x:v>245</x:v>
      </x:c>
      <x:c r="K958" s="652" t="s">
        <x:v>140</x:v>
      </x:c>
    </x:row>
    <x:row r="959" spans="1:11">
      <x:c r="A959" s="1220">
        <x:v>0.87083333333333335</x:v>
      </x:c>
      <x:c r="B959" s="1080">
        <x:v>612740</x:v>
      </x:c>
      <x:c r="C959" s="1081" t="s">
        <x:v>8571</x:v>
      </x:c>
      <x:c r="D959" s="1081" t="s">
        <x:v>10334</x:v>
      </x:c>
      <x:c r="E959" s="1081" t="s">
        <x:v>139</x:v>
      </x:c>
      <x:c r="F959" s="1081" t="s">
        <x:v>35</x:v>
      </x:c>
      <x:c r="G959" s="1114" t="s">
        <x:v>10358</x:v>
      </x:c>
      <x:c r="H959" s="1114" t="s">
        <x:v>10358</x:v>
      </x:c>
      <x:c r="I959" s="519" t="s">
        <x:v>6540</x:v>
      </x:c>
      <x:c r="J959" s="920">
        <x:v>144</x:v>
      </x:c>
      <x:c r="K959" s="652" t="s">
        <x:v>140</x:v>
      </x:c>
    </x:row>
    <x:row r="960" spans="1:11" ht="16.75">
      <x:c r="A960" s="1221">
        <x:v>0.91597222222222219</x:v>
      </x:c>
      <x:c r="B960" s="1186">
        <x:v>612741</x:v>
      </x:c>
      <x:c r="C960" s="1098" t="s">
        <x:v>8571</x:v>
      </x:c>
      <x:c r="D960" s="1098" t="s">
        <x:v>10306</x:v>
      </x:c>
      <x:c r="E960" s="1098" t="s">
        <x:v>3882</x:v>
      </x:c>
      <x:c r="F960" s="1098" t="s">
        <x:v>2903</x:v>
      </x:c>
      <x:c r="G960" s="929" t="s">
        <x:v>9948</x:v>
      </x:c>
      <x:c r="H960" s="929" t="s">
        <x:v>7483</x:v>
      </x:c>
      <x:c r="I960" s="527" t="s">
        <x:v>6540</x:v>
      </x:c>
      <x:c r="J960" s="930">
        <x:v>135</x:v>
      </x:c>
      <x:c r="K960" s="654" t="s">
        <x:v>140</x:v>
      </x:c>
    </x:row>
    <x:row r="961" spans="1:11" ht="16.75">
      <x:c r="A961" s="1222" t="s">
        <x:v>7194</x:v>
      </x:c>
      <x:c r="B961" s="1180">
        <x:v>612742</x:v>
      </x:c>
      <x:c r="C961" s="1181" t="s">
        <x:v>8571</x:v>
      </x:c>
      <x:c r="D961" s="1181" t="s">
        <x:v>10306</x:v>
      </x:c>
      <x:c r="E961" s="1181" t="s">
        <x:v>139</x:v>
      </x:c>
      <x:c r="F961" s="1181" t="s">
        <x:v>11062</x:v>
      </x:c>
      <x:c r="G961" s="915" t="s">
        <x:v>10004</x:v>
      </x:c>
      <x:c r="H961" s="915" t="s">
        <x:v>11360</x:v>
      </x:c>
      <x:c r="I961" s="1189" t="s">
        <x:v>6540</x:v>
      </x:c>
      <x:c r="J961" s="916">
        <x:v>740</x:v>
      </x:c>
      <x:c r="K961" s="649" t="s">
        <x:v>10301</x:v>
      </x:c>
    </x:row>
    <x:row r="962" spans="1:11">
      <x:c r="A962" s="1223">
        <x:v>0.58125000000000004</x:v>
      </x:c>
      <x:c r="B962" s="1082">
        <x:v>12743</x:v>
      </x:c>
      <x:c r="C962" s="1083" t="s">
        <x:v>8571</x:v>
      </x:c>
      <x:c r="D962" s="1083" t="s">
        <x:v>10333</x:v>
      </x:c>
      <x:c r="E962" s="1083" t="s">
        <x:v>6423</x:v>
      </x:c>
      <x:c r="F962" s="1083" t="s">
        <x:v>3708</x:v>
      </x:c>
      <x:c r="G962" s="1114" t="s">
        <x:v>10358</x:v>
      </x:c>
      <x:c r="H962" s="1114" t="s">
        <x:v>10358</x:v>
      </x:c>
      <x:c r="I962" s="519" t="s">
        <x:v>6553</x:v>
      </x:c>
      <x:c r="J962" s="920">
        <x:v>180</x:v>
      </x:c>
      <x:c r="K962" s="652" t="s">
        <x:v>10301</x:v>
      </x:c>
    </x:row>
    <x:row r="963" spans="1:11">
      <x:c r="A963" s="1223">
        <x:v>0.78541666666666665</x:v>
      </x:c>
      <x:c r="B963" s="1081" t="s">
        <x:v>9443</x:v>
      </x:c>
      <x:c r="C963" s="1081" t="s">
        <x:v>7299</x:v>
      </x:c>
      <x:c r="D963" s="1081" t="s">
        <x:v>10334</x:v>
      </x:c>
      <x:c r="E963" s="1081" t="s">
        <x:v>7974</x:v>
      </x:c>
      <x:c r="F963" s="1081" t="s">
        <x:v>1781</x:v>
      </x:c>
      <x:c r="G963" s="919" t="s">
        <x:v>4144</x:v>
      </x:c>
      <x:c r="H963" s="919" t="s">
        <x:v>2487</x:v>
      </x:c>
      <x:c r="I963" s="519" t="s">
        <x:v>3935</x:v>
      </x:c>
      <x:c r="J963" s="920">
        <x:v>270</x:v>
      </x:c>
      <x:c r="K963" s="652" t="s">
        <x:v>140</x:v>
      </x:c>
    </x:row>
    <x:row r="964" spans="1:11">
      <x:c r="A964" s="1223">
        <x:v>0.82152777777777775</x:v>
      </x:c>
      <x:c r="B964" s="1083" t="s">
        <x:v>4069</x:v>
      </x:c>
      <x:c r="C964" s="1083" t="s">
        <x:v>8571</x:v>
      </x:c>
      <x:c r="D964" s="1083" t="s">
        <x:v>10334</x:v>
      </x:c>
      <x:c r="E964" s="1083" t="s">
        <x:v>139</x:v>
      </x:c>
      <x:c r="F964" s="1083" t="s">
        <x:v>7003</x:v>
      </x:c>
      <x:c r="G964" s="919" t="s">
        <x:v>3965</x:v>
      </x:c>
      <x:c r="H964" s="919" t="s">
        <x:v>2199</x:v>
      </x:c>
      <x:c r="I964" s="519" t="s">
        <x:v>3935</x:v>
      </x:c>
      <x:c r="J964" s="920">
        <x:v>162</x:v>
      </x:c>
      <x:c r="K964" s="652" t="s">
        <x:v>140</x:v>
      </x:c>
    </x:row>
    <x:row r="965" spans="1:11">
      <x:c r="A965" s="1223">
        <x:v>0.85416666666666663</x:v>
      </x:c>
      <x:c r="B965" s="1081" t="s">
        <x:v>6422</x:v>
      </x:c>
      <x:c r="C965" s="1081" t="s">
        <x:v>8571</x:v>
      </x:c>
      <x:c r="D965" s="1081" t="s">
        <x:v>10279</x:v>
      </x:c>
      <x:c r="E965" s="1081" t="s">
        <x:v>3882</x:v>
      </x:c>
      <x:c r="F965" s="1081" t="s">
        <x:v>1275</x:v>
      </x:c>
      <x:c r="G965" s="1114" t="s">
        <x:v>10358</x:v>
      </x:c>
      <x:c r="H965" s="1114" t="s">
        <x:v>10358</x:v>
      </x:c>
      <x:c r="I965" s="519" t="s">
        <x:v>3935</x:v>
      </x:c>
      <x:c r="J965" s="920">
        <x:v>390</x:v>
      </x:c>
      <x:c r="K965" s="652" t="s">
        <x:v>140</x:v>
      </x:c>
    </x:row>
    <x:row r="966" spans="1:11">
      <x:c r="A966" s="1223">
        <x:v>0.90000000000000002</x:v>
      </x:c>
      <x:c r="B966" s="1083" t="s">
        <x:v>3821</x:v>
      </x:c>
      <x:c r="C966" s="1083" t="s">
        <x:v>7299</x:v>
      </x:c>
      <x:c r="D966" s="1083" t="s">
        <x:v>10306</x:v>
      </x:c>
      <x:c r="E966" s="1083" t="s">
        <x:v>3882</x:v>
      </x:c>
      <x:c r="F966" s="1083" t="s">
        <x:v>12374</x:v>
      </x:c>
      <x:c r="G966" s="919" t="s">
        <x:v>6433</x:v>
      </x:c>
      <x:c r="H966" s="919" t="s">
        <x:v>11404</x:v>
      </x:c>
      <x:c r="I966" s="519" t="s">
        <x:v>3935</x:v>
      </x:c>
      <x:c r="J966" s="920">
        <x:v>460</x:v>
      </x:c>
      <x:c r="K966" s="652" t="s">
        <x:v>10301</x:v>
      </x:c>
    </x:row>
    <x:row r="967" spans="1:11">
      <x:c r="A967" s="1223">
        <x:v>0.90763888888888888</x:v>
      </x:c>
      <x:c r="B967" s="1081" t="s">
        <x:v>6501</x:v>
      </x:c>
      <x:c r="C967" s="1081" t="s">
        <x:v>8571</x:v>
      </x:c>
      <x:c r="D967" s="1081" t="s">
        <x:v>10334</x:v>
      </x:c>
      <x:c r="E967" s="1081" t="s">
        <x:v>7974</x:v>
      </x:c>
      <x:c r="F967" s="1081" t="s">
        <x:v>4918</x:v>
      </x:c>
      <x:c r="G967" s="1114" t="s">
        <x:v>10358</x:v>
      </x:c>
      <x:c r="H967" s="1114" t="s">
        <x:v>10358</x:v>
      </x:c>
      <x:c r="I967" s="519" t="s">
        <x:v>3935</x:v>
      </x:c>
      <x:c r="J967" s="920">
        <x:v>648</x:v>
      </x:c>
      <x:c r="K967" s="652" t="s">
        <x:v>140</x:v>
      </x:c>
    </x:row>
    <x:row r="968" spans="1:11">
      <x:c r="A968" s="1223">
        <x:v>0.93958333333333333</x:v>
      </x:c>
      <x:c r="B968" s="1083" t="s">
        <x:v>4174</x:v>
      </x:c>
      <x:c r="C968" s="1083" t="s">
        <x:v>7299</x:v>
      </x:c>
      <x:c r="D968" s="1083" t="s">
        <x:v>10334</x:v>
      </x:c>
      <x:c r="E968" s="1083" t="s">
        <x:v>3882</x:v>
      </x:c>
      <x:c r="F968" s="1083" t="s">
        <x:v>12374</x:v>
      </x:c>
      <x:c r="G968" s="919" t="s">
        <x:v>3895</x:v>
      </x:c>
      <x:c r="H968" s="919" t="s">
        <x:v>7732</x:v>
      </x:c>
      <x:c r="I968" s="519" t="s">
        <x:v>3935</x:v>
      </x:c>
      <x:c r="J968" s="920">
        <x:v>215</x:v>
      </x:c>
      <x:c r="K968" s="652" t="s">
        <x:v>140</x:v>
      </x:c>
    </x:row>
    <x:row r="969" spans="1:11">
      <x:c r="A969" s="1223">
        <x:v>0.94097222222222221</x:v>
      </x:c>
      <x:c r="B969" s="1081" t="s">
        <x:v>9361</x:v>
      </x:c>
      <x:c r="C969" s="1081" t="s">
        <x:v>7299</x:v>
      </x:c>
      <x:c r="D969" s="1081" t="s">
        <x:v>10334</x:v>
      </x:c>
      <x:c r="E969" s="1081" t="s">
        <x:v>3882</x:v>
      </x:c>
      <x:c r="F969" s="1081" t="s">
        <x:v>411</x:v>
      </x:c>
      <x:c r="G969" s="919" t="s">
        <x:v>3895</x:v>
      </x:c>
      <x:c r="H969" s="919" t="s">
        <x:v>7732</x:v>
      </x:c>
      <x:c r="I969" s="519" t="s">
        <x:v>3935</x:v>
      </x:c>
      <x:c r="J969" s="920">
        <x:v>135</x:v>
      </x:c>
      <x:c r="K969" s="652" t="s">
        <x:v>140</x:v>
      </x:c>
    </x:row>
    <x:row r="970" spans="1:11">
      <x:c r="A970" s="1223">
        <x:v>0.95277777777777772</x:v>
      </x:c>
      <x:c r="B970" s="1083" t="s">
        <x:v>9526</x:v>
      </x:c>
      <x:c r="C970" s="1083" t="s">
        <x:v>8571</x:v>
      </x:c>
      <x:c r="D970" s="1083" t="s">
        <x:v>10334</x:v>
      </x:c>
      <x:c r="E970" s="1083" t="s">
        <x:v>139</x:v>
      </x:c>
      <x:c r="F970" s="1083" t="s">
        <x:v>12374</x:v>
      </x:c>
      <x:c r="G970" s="919" t="s">
        <x:v>3942</x:v>
      </x:c>
      <x:c r="H970" s="919" t="s">
        <x:v>2405</x:v>
      </x:c>
      <x:c r="I970" s="519" t="s">
        <x:v>3935</x:v>
      </x:c>
      <x:c r="J970" s="920">
        <x:v>190</x:v>
      </x:c>
      <x:c r="K970" s="652" t="s">
        <x:v>10301</x:v>
      </x:c>
    </x:row>
    <x:row r="971" spans="1:11">
      <x:c r="A971" s="1223">
        <x:v>0.96388888888888891</x:v>
      </x:c>
      <x:c r="B971" s="1081" t="s">
        <x:v>3839</x:v>
      </x:c>
      <x:c r="C971" s="1081" t="s">
        <x:v>8571</x:v>
      </x:c>
      <x:c r="D971" s="1081" t="s">
        <x:v>10306</x:v>
      </x:c>
      <x:c r="E971" s="1081" t="s">
        <x:v>139</x:v>
      </x:c>
      <x:c r="F971" s="1081" t="s">
        <x:v>12374</x:v>
      </x:c>
      <x:c r="G971" s="919" t="s">
        <x:v>11213</x:v>
      </x:c>
      <x:c r="H971" s="919" t="s">
        <x:v>5675</x:v>
      </x:c>
      <x:c r="I971" s="519" t="s">
        <x:v>3935</x:v>
      </x:c>
      <x:c r="J971" s="920">
        <x:v>162</x:v>
      </x:c>
      <x:c r="K971" s="652" t="s">
        <x:v>140</x:v>
      </x:c>
    </x:row>
    <x:row r="972" spans="1:11" s="120" customFormat="1" ht="16.75">
      <x:c r="A972" s="1224">
        <x:v>0.98611111111111116</x:v>
      </x:c>
      <x:c r="B972" s="1085">
        <x:v>12753</x:v>
      </x:c>
      <x:c r="C972" s="1085"/>
      <x:c r="D972" s="1085"/>
      <x:c r="E972" s="1085"/>
      <x:c r="F972" s="1085"/>
      <x:c r="G972" s="929" t="s">
        <x:v>6568</x:v>
      </x:c>
      <x:c r="H972" s="929" t="s">
        <x:v>11210</x:v>
      </x:c>
      <x:c r="I972" s="527" t="s">
        <x:v>3935</x:v>
      </x:c>
      <x:c r="J972" s="930">
        <x:v>144</x:v>
      </x:c>
      <x:c r="K972" s="654" t="s">
        <x:v>140</x:v>
      </x:c>
    </x:row>
    <x:row r="973" spans="1:11" ht="16.75">
      <x:c r="A973" s="1201" t="s">
        <x:v>292</x:v>
      </x:c>
      <x:c r="B973" s="1078">
        <x:v>612754</x:v>
      </x:c>
      <x:c r="C973" s="1079" t="s">
        <x:v>8571</x:v>
      </x:c>
      <x:c r="D973" s="1079" t="s">
        <x:v>10333</x:v>
      </x:c>
      <x:c r="E973" s="1079" t="s">
        <x:v>139</x:v>
      </x:c>
      <x:c r="F973" s="1079" t="s">
        <x:v>908</x:v>
      </x:c>
      <x:c r="G973" s="915" t="s">
        <x:v>4189</x:v>
      </x:c>
      <x:c r="H973" s="915" t="s">
        <x:v>2366</x:v>
      </x:c>
      <x:c r="I973" s="1189" t="s">
        <x:v>6540</x:v>
      </x:c>
      <x:c r="J973" s="916">
        <x:v>162</x:v>
      </x:c>
      <x:c r="K973" s="649" t="s">
        <x:v>140</x:v>
      </x:c>
    </x:row>
    <x:row r="974" spans="1:11">
      <x:c r="A974" s="1202">
        <x:v>0.5756944444444444</x:v>
      </x:c>
      <x:c r="B974" s="1080">
        <x:v>612755</x:v>
      </x:c>
      <x:c r="C974" s="1081" t="s">
        <x:v>8571</x:v>
      </x:c>
      <x:c r="D974" s="1081" t="s">
        <x:v>10334</x:v>
      </x:c>
      <x:c r="E974" s="1081" t="s">
        <x:v>139</x:v>
      </x:c>
      <x:c r="F974" s="1081" t="s">
        <x:v>1422</x:v>
      </x:c>
      <x:c r="G974" s="1114" t="s">
        <x:v>10358</x:v>
      </x:c>
      <x:c r="H974" s="1114" t="s">
        <x:v>10358</x:v>
      </x:c>
      <x:c r="I974" s="519" t="s">
        <x:v>6540</x:v>
      </x:c>
      <x:c r="J974" s="920">
        <x:v>190</x:v>
      </x:c>
      <x:c r="K974" s="652" t="s">
        <x:v>10301</x:v>
      </x:c>
    </x:row>
    <x:row r="975" spans="1:11" s="120" customFormat="1">
      <x:c r="A975" s="1202">
        <x:v>0.58472222222222225</x:v>
      </x:c>
      <x:c r="B975" s="1081" t="s">
        <x:v>3889</x:v>
      </x:c>
      <x:c r="C975" s="1081" t="s">
        <x:v>8571</x:v>
      </x:c>
      <x:c r="D975" s="1081" t="s">
        <x:v>10306</x:v>
      </x:c>
      <x:c r="E975" s="1081" t="s">
        <x:v>139</x:v>
      </x:c>
      <x:c r="F975" s="1081" t="s">
        <x:v>12374</x:v>
      </x:c>
      <x:c r="G975" s="919" t="s">
        <x:v>10976</x:v>
      </x:c>
      <x:c r="H975" s="919" t="s">
        <x:v>7795</x:v>
      </x:c>
      <x:c r="I975" s="519" t="s">
        <x:v>3935</x:v>
      </x:c>
      <x:c r="J975" s="920">
        <x:v>100</x:v>
      </x:c>
      <x:c r="K975" s="652" t="s">
        <x:v>10301</x:v>
      </x:c>
    </x:row>
    <x:row r="976" spans="1:11">
      <x:c r="A976" s="1202">
        <x:v>0.59027777777777779</x:v>
      </x:c>
      <x:c r="B976" s="1082">
        <x:v>612757</x:v>
      </x:c>
      <x:c r="C976" s="1083" t="s">
        <x:v>8571</x:v>
      </x:c>
      <x:c r="D976" s="1083" t="s">
        <x:v>10333</x:v>
      </x:c>
      <x:c r="E976" s="1083" t="s">
        <x:v>139</x:v>
      </x:c>
      <x:c r="F976" s="1083" t="s">
        <x:v>4631</x:v>
      </x:c>
      <x:c r="G976" s="919" t="s">
        <x:v>6401</x:v>
      </x:c>
      <x:c r="H976" s="919" t="s">
        <x:v>5604</x:v>
      </x:c>
      <x:c r="I976" s="519" t="s">
        <x:v>6540</x:v>
      </x:c>
      <x:c r="J976" s="920">
        <x:v>288</x:v>
      </x:c>
      <x:c r="K976" s="652" t="s">
        <x:v>140</x:v>
      </x:c>
    </x:row>
    <x:row r="977" spans="1:11">
      <x:c r="A977" s="1202">
        <x:v>0.61875000000000002</x:v>
      </x:c>
      <x:c r="B977" s="1083" t="s">
        <x:v>9449</x:v>
      </x:c>
      <x:c r="C977" s="1083" t="s">
        <x:v>8571</x:v>
      </x:c>
      <x:c r="D977" s="1083" t="s">
        <x:v>10306</x:v>
      </x:c>
      <x:c r="E977" s="1083" t="s">
        <x:v>139</x:v>
      </x:c>
      <x:c r="F977" s="1083" t="s">
        <x:v>394</x:v>
      </x:c>
      <x:c r="G977" s="919" t="s">
        <x:v>9440</x:v>
      </x:c>
      <x:c r="H977" s="919" t="s">
        <x:v>12192</x:v>
      </x:c>
      <x:c r="I977" s="519" t="s">
        <x:v>6553</x:v>
      </x:c>
      <x:c r="J977" s="920">
        <x:v>180</x:v>
      </x:c>
      <x:c r="K977" s="652" t="s">
        <x:v>10301</x:v>
      </x:c>
    </x:row>
    <x:row r="978" spans="1:11">
      <x:c r="A978" s="1202">
        <x:v>0.63055555555555554</x:v>
      </x:c>
      <x:c r="B978" s="1080">
        <x:v>612759</x:v>
      </x:c>
      <x:c r="C978" s="1081" t="s">
        <x:v>7299</x:v>
      </x:c>
      <x:c r="D978" s="1081" t="s">
        <x:v>10334</x:v>
      </x:c>
      <x:c r="E978" s="1081" t="s">
        <x:v>3882</x:v>
      </x:c>
      <x:c r="F978" s="1081" t="s">
        <x:v>126</x:v>
      </x:c>
      <x:c r="G978" s="919" t="s">
        <x:v>10348</x:v>
      </x:c>
      <x:c r="H978" s="919" t="s">
        <x:v>12231</x:v>
      </x:c>
      <x:c r="I978" s="519" t="s">
        <x:v>6540</x:v>
      </x:c>
      <x:c r="J978" s="920">
        <x:v>320</x:v>
      </x:c>
      <x:c r="K978" s="652" t="s">
        <x:v>10301</x:v>
      </x:c>
    </x:row>
    <x:row r="979" spans="1:11">
      <x:c r="A979" s="1202">
        <x:v>0.66388888888888886</x:v>
      </x:c>
      <x:c r="B979" s="1082">
        <x:v>612760</x:v>
      </x:c>
      <x:c r="C979" s="1083" t="s">
        <x:v>8571</x:v>
      </x:c>
      <x:c r="D979" s="1083" t="s">
        <x:v>10334</x:v>
      </x:c>
      <x:c r="E979" s="1083" t="s">
        <x:v>7974</x:v>
      </x:c>
      <x:c r="F979" s="1083" t="s">
        <x:v>10771</x:v>
      </x:c>
      <x:c r="G979" s="919" t="s">
        <x:v>3231</x:v>
      </x:c>
      <x:c r="H979" s="919" t="s">
        <x:v>11192</x:v>
      </x:c>
      <x:c r="I979" s="519" t="s">
        <x:v>6540</x:v>
      </x:c>
      <x:c r="J979" s="920">
        <x:v>180</x:v>
      </x:c>
      <x:c r="K979" s="652" t="s">
        <x:v>140</x:v>
      </x:c>
    </x:row>
    <x:row r="980" spans="1:11" s="120" customFormat="1">
      <x:c r="A980" s="1202">
        <x:v>0.7270833333333333</x:v>
      </x:c>
      <x:c r="B980" s="1083" t="s">
        <x:v>4173</x:v>
      </x:c>
      <x:c r="C980" s="1083" t="s">
        <x:v>8571</x:v>
      </x:c>
      <x:c r="D980" s="1083" t="s">
        <x:v>10306</x:v>
      </x:c>
      <x:c r="E980" s="1083" t="s">
        <x:v>6423</x:v>
      </x:c>
      <x:c r="F980" s="1083" t="s">
        <x:v>1520</x:v>
      </x:c>
      <x:c r="G980" s="919" t="s">
        <x:v>3939</x:v>
      </x:c>
      <x:c r="H980" s="919" t="s">
        <x:v>8108</x:v>
      </x:c>
      <x:c r="I980" s="519" t="s">
        <x:v>6553</x:v>
      </x:c>
      <x:c r="J980" s="920">
        <x:v>261</x:v>
      </x:c>
      <x:c r="K980" s="652" t="s">
        <x:v>140</x:v>
      </x:c>
    </x:row>
    <x:row r="981" spans="1:11">
      <x:c r="A981" s="1202">
        <x:v>0.72777777777777775</x:v>
      </x:c>
      <x:c r="B981" s="1081" t="s">
        <x:v>9478</x:v>
      </x:c>
      <x:c r="C981" s="1081" t="s">
        <x:v>7299</x:v>
      </x:c>
      <x:c r="D981" s="1081" t="s">
        <x:v>10333</x:v>
      </x:c>
      <x:c r="E981" s="1081" t="s">
        <x:v>3882</x:v>
      </x:c>
      <x:c r="F981" s="1081" t="s">
        <x:v>715</x:v>
      </x:c>
      <x:c r="G981" s="919" t="s">
        <x:v>4188</x:v>
      </x:c>
      <x:c r="H981" s="919" t="s">
        <x:v>12557</x:v>
      </x:c>
      <x:c r="I981" s="519" t="s">
        <x:v>3935</x:v>
      </x:c>
      <x:c r="J981" s="920">
        <x:v>410</x:v>
      </x:c>
      <x:c r="K981" s="652" t="s">
        <x:v>10301</x:v>
      </x:c>
    </x:row>
    <x:row r="982" spans="1:11">
      <x:c r="A982" s="1202">
        <x:v>0.74097222222222225</x:v>
      </x:c>
      <x:c r="B982" s="1081" t="s">
        <x:v>8580</x:v>
      </x:c>
      <x:c r="C982" s="1081" t="s">
        <x:v>8571</x:v>
      </x:c>
      <x:c r="D982" s="1081" t="s">
        <x:v>10306</x:v>
      </x:c>
      <x:c r="E982" s="1081" t="s">
        <x:v>3882</x:v>
      </x:c>
      <x:c r="F982" s="1081" t="s">
        <x:v>1097</x:v>
      </x:c>
      <x:c r="G982" s="919" t="s">
        <x:v>9769</x:v>
      </x:c>
      <x:c r="H982" s="919" t="s">
        <x:v>7847</x:v>
      </x:c>
      <x:c r="I982" s="519" t="s">
        <x:v>6553</x:v>
      </x:c>
      <x:c r="J982" s="920">
        <x:f>378+180+18</x:f>
        <x:v>576</x:v>
      </x:c>
      <x:c r="K982" s="652" t="s">
        <x:v>140</x:v>
      </x:c>
    </x:row>
    <x:row r="983" spans="1:11">
      <x:c r="A983" s="1202">
        <x:v>0.76111111111111107</x:v>
      </x:c>
      <x:c r="B983" s="1082">
        <x:v>612766</x:v>
      </x:c>
      <x:c r="C983" s="1083" t="s">
        <x:v>8571</x:v>
      </x:c>
      <x:c r="D983" s="1083" t="s">
        <x:v>10333</x:v>
      </x:c>
      <x:c r="E983" s="1083" t="s">
        <x:v>3882</x:v>
      </x:c>
      <x:c r="F983" s="1083" t="s">
        <x:v>4277</x:v>
      </x:c>
      <x:c r="G983" s="919" t="s">
        <x:v>10308</x:v>
      </x:c>
      <x:c r="H983" s="919" t="s">
        <x:v>5721</x:v>
      </x:c>
      <x:c r="I983" s="519" t="s">
        <x:v>6540</x:v>
      </x:c>
      <x:c r="J983" s="920">
        <x:v>270</x:v>
      </x:c>
      <x:c r="K983" s="652" t="s">
        <x:v>10301</x:v>
      </x:c>
    </x:row>
    <x:row r="984" spans="1:11">
      <x:c r="A984" s="1202">
        <x:v>0.81111111111111112</x:v>
      </x:c>
      <x:c r="B984" s="1080">
        <x:v>613767</x:v>
      </x:c>
      <x:c r="C984" s="1081" t="s">
        <x:v>8571</x:v>
      </x:c>
      <x:c r="D984" s="1081" t="s">
        <x:v>10334</x:v>
      </x:c>
      <x:c r="E984" s="1081" t="s">
        <x:v>139</x:v>
      </x:c>
      <x:c r="F984" s="1081" t="s">
        <x:v>12021</x:v>
      </x:c>
      <x:c r="G984" s="919" t="s">
        <x:v>9831</x:v>
      </x:c>
      <x:c r="H984" s="919" t="s">
        <x:v>2057</x:v>
      </x:c>
      <x:c r="I984" s="519" t="s">
        <x:v>6540</x:v>
      </x:c>
      <x:c r="J984" s="920">
        <x:v>369</x:v>
      </x:c>
      <x:c r="K984" s="652" t="s">
        <x:v>140</x:v>
      </x:c>
    </x:row>
    <x:row r="985" spans="1:11" s="120" customFormat="1">
      <x:c r="A985" s="1202">
        <x:v>0.84236111111111112</x:v>
      </x:c>
      <x:c r="B985" s="1080">
        <x:v>612768</x:v>
      </x:c>
      <x:c r="C985" s="1081" t="s">
        <x:v>7299</x:v>
      </x:c>
      <x:c r="D985" s="1081" t="s">
        <x:v>10333</x:v>
      </x:c>
      <x:c r="E985" s="1081" t="s">
        <x:v>3882</x:v>
      </x:c>
      <x:c r="F985" s="1081" t="s">
        <x:v>497</x:v>
      </x:c>
      <x:c r="G985" s="919" t="s">
        <x:v>9375</x:v>
      </x:c>
      <x:c r="H985" s="919" t="s">
        <x:v>11231</x:v>
      </x:c>
      <x:c r="I985" s="519" t="s">
        <x:v>6540</x:v>
      </x:c>
      <x:c r="J985" s="920">
        <x:v>180</x:v>
      </x:c>
      <x:c r="K985" s="652" t="s">
        <x:v>10301</x:v>
      </x:c>
    </x:row>
    <x:row r="986" spans="1:11" s="120" customFormat="1">
      <x:c r="A986" s="1202">
        <x:v>0.84722222222222221</x:v>
      </x:c>
      <x:c r="B986" s="1080">
        <x:v>12769</x:v>
      </x:c>
      <x:c r="C986" s="1081"/>
      <x:c r="D986" s="1081"/>
      <x:c r="E986" s="1081"/>
      <x:c r="F986" s="1081"/>
      <x:c r="G986" s="919" t="s">
        <x:v>9812</x:v>
      </x:c>
      <x:c r="H986" s="919" t="s">
        <x:v>12420</x:v>
      </x:c>
      <x:c r="I986" s="519" t="s">
        <x:v>6553</x:v>
      </x:c>
      <x:c r="J986" s="920">
        <x:v>0</x:v>
      </x:c>
      <x:c r="K986" s="652" t="s">
        <x:v>10358</x:v>
      </x:c>
    </x:row>
    <x:row r="987" spans="1:11">
      <x:c r="A987" s="1202">
        <x:v>0.85555555555555551</x:v>
      </x:c>
      <x:c r="B987" s="1082">
        <x:v>612770</x:v>
      </x:c>
      <x:c r="C987" s="1083" t="s">
        <x:v>8571</x:v>
      </x:c>
      <x:c r="D987" s="1083" t="s">
        <x:v>10333</x:v>
      </x:c>
      <x:c r="E987" s="1083" t="s">
        <x:v>6669</x:v>
      </x:c>
      <x:c r="F987" s="1083" t="s">
        <x:v>3202</x:v>
      </x:c>
      <x:c r="G987" s="919" t="s">
        <x:v>3806</x:v>
      </x:c>
      <x:c r="H987" s="919" t="s">
        <x:v>2538</x:v>
      </x:c>
      <x:c r="I987" s="519" t="s">
        <x:v>6553</x:v>
      </x:c>
      <x:c r="J987" s="920">
        <x:v>280</x:v>
      </x:c>
      <x:c r="K987" s="652" t="s">
        <x:v>10301</x:v>
      </x:c>
    </x:row>
    <x:row r="988" spans="1:11" ht="16.75">
      <x:c r="A988" s="1203">
        <x:v>0.93819444444444444</x:v>
      </x:c>
      <x:c r="B988" s="1186">
        <x:v>612771</x:v>
      </x:c>
      <x:c r="C988" s="1098" t="s">
        <x:v>8571</x:v>
      </x:c>
      <x:c r="D988" s="1098" t="s">
        <x:v>10333</x:v>
      </x:c>
      <x:c r="E988" s="1098" t="s">
        <x:v>3882</x:v>
      </x:c>
      <x:c r="F988" s="1098" t="s">
        <x:v>776</x:v>
      </x:c>
      <x:c r="G988" s="929" t="s">
        <x:v>391</x:v>
      </x:c>
      <x:c r="H988" s="929" t="s">
        <x:v>11214</x:v>
      </x:c>
      <x:c r="I988" s="527" t="s">
        <x:v>6553</x:v>
      </x:c>
      <x:c r="J988" s="930">
        <x:v>280</x:v>
      </x:c>
      <x:c r="K988" s="654" t="s">
        <x:v>10301</x:v>
      </x:c>
    </x:row>
    <x:row r="989" spans="1:11" ht="16.75">
      <x:c r="A989" s="1219" t="s">
        <x:v>5241</x:v>
      </x:c>
      <x:c r="B989" s="1180">
        <x:v>612772</x:v>
      </x:c>
      <x:c r="C989" s="1181" t="s">
        <x:v>7299</x:v>
      </x:c>
      <x:c r="D989" s="1181" t="s">
        <x:v>10333</x:v>
      </x:c>
      <x:c r="E989" s="1181" t="s">
        <x:v>3882</x:v>
      </x:c>
      <x:c r="F989" s="1181" t="s">
        <x:v>10463</x:v>
      </x:c>
      <x:c r="G989" s="915" t="s">
        <x:v>2543</x:v>
      </x:c>
      <x:c r="H989" s="915" t="s">
        <x:v>11565</x:v>
      </x:c>
      <x:c r="I989" s="1189" t="s">
        <x:v>6540</x:v>
      </x:c>
      <x:c r="J989" s="916">
        <x:v>252</x:v>
      </x:c>
      <x:c r="K989" s="649" t="s">
        <x:v>140</x:v>
      </x:c>
    </x:row>
    <x:row r="990" spans="1:11">
      <x:c r="A990" s="1220">
        <x:v>0.55625000000000002</x:v>
      </x:c>
      <x:c r="B990" s="1082">
        <x:v>612773</x:v>
      </x:c>
      <x:c r="C990" s="1083" t="s">
        <x:v>7299</x:v>
      </x:c>
      <x:c r="D990" s="1083" t="s">
        <x:v>10334</x:v>
      </x:c>
      <x:c r="E990" s="1083" t="s">
        <x:v>3882</x:v>
      </x:c>
      <x:c r="F990" s="1083" t="s">
        <x:v>0</x:v>
      </x:c>
      <x:c r="G990" s="919" t="s">
        <x:v>2543</x:v>
      </x:c>
      <x:c r="H990" s="919" t="s">
        <x:v>11565</x:v>
      </x:c>
      <x:c r="I990" s="519" t="s">
        <x:v>6540</x:v>
      </x:c>
      <x:c r="J990" s="920">
        <x:v>150</x:v>
      </x:c>
      <x:c r="K990" s="652" t="s">
        <x:v>140</x:v>
      </x:c>
    </x:row>
    <x:row r="991" spans="1:11">
      <x:c r="A991" s="1220">
        <x:v>0.55694444444444446</x:v>
      </x:c>
      <x:c r="B991" s="1080">
        <x:v>612774</x:v>
      </x:c>
      <x:c r="C991" s="1081" t="s">
        <x:v>7299</x:v>
      </x:c>
      <x:c r="D991" s="1081" t="s">
        <x:v>10333</x:v>
      </x:c>
      <x:c r="E991" s="1081" t="s">
        <x:v>3882</x:v>
      </x:c>
      <x:c r="F991" s="1081" t="s">
        <x:v>11077</x:v>
      </x:c>
      <x:c r="G991" s="919" t="s">
        <x:v>2543</x:v>
      </x:c>
      <x:c r="H991" s="919" t="s">
        <x:v>11565</x:v>
      </x:c>
      <x:c r="I991" s="519" t="s">
        <x:v>6540</x:v>
      </x:c>
      <x:c r="J991" s="920">
        <x:v>279</x:v>
      </x:c>
      <x:c r="K991" s="652" t="s">
        <x:v>140</x:v>
      </x:c>
    </x:row>
    <x:row r="992" spans="1:11">
      <x:c r="A992" s="1220">
        <x:v>0.58750000000000002</x:v>
      </x:c>
      <x:c r="B992" s="1083" t="s">
        <x:v>3814</x:v>
      </x:c>
      <x:c r="C992" s="1083" t="s">
        <x:v>8571</x:v>
      </x:c>
      <x:c r="D992" s="1083" t="s">
        <x:v>10334</x:v>
      </x:c>
      <x:c r="E992" s="1083" t="s">
        <x:v>7974</x:v>
      </x:c>
      <x:c r="F992" s="1083" t="s">
        <x:v>1524</x:v>
      </x:c>
      <x:c r="G992" s="1114" t="s">
        <x:v>10358</x:v>
      </x:c>
      <x:c r="H992" s="1114" t="s">
        <x:v>10358</x:v>
      </x:c>
      <x:c r="I992" s="519" t="s">
        <x:v>3935</x:v>
      </x:c>
      <x:c r="J992" s="920">
        <x:v>530</x:v>
      </x:c>
      <x:c r="K992" s="652" t="s">
        <x:v>10301</x:v>
      </x:c>
    </x:row>
    <x:row r="993" spans="1:11">
      <x:c r="A993" s="1220">
        <x:v>0.62569444444444444</x:v>
      </x:c>
      <x:c r="B993" s="1081" t="s">
        <x:v>3913</x:v>
      </x:c>
      <x:c r="C993" s="1081" t="s">
        <x:v>8571</x:v>
      </x:c>
      <x:c r="D993" s="1081" t="s">
        <x:v>10334</x:v>
      </x:c>
      <x:c r="E993" s="1081" t="s">
        <x:v>6669</x:v>
      </x:c>
      <x:c r="F993" s="1081" t="s">
        <x:v>3676</x:v>
      </x:c>
      <x:c r="G993" s="919" t="s">
        <x:v>6425</x:v>
      </x:c>
      <x:c r="H993" s="919" t="s">
        <x:v>12613</x:v>
      </x:c>
      <x:c r="I993" s="519" t="s">
        <x:v>3935</x:v>
      </x:c>
      <x:c r="J993" s="920">
        <x:v>175</x:v>
      </x:c>
      <x:c r="K993" s="652" t="s">
        <x:v>10301</x:v>
      </x:c>
    </x:row>
    <x:row r="994" spans="1:12">
      <x:c r="A994" s="1220">
        <x:v>0.65555555555555556</x:v>
      </x:c>
      <x:c r="B994" s="1082">
        <x:v>612777</x:v>
      </x:c>
      <x:c r="C994" s="1083" t="s">
        <x:v>7299</x:v>
      </x:c>
      <x:c r="D994" s="1083" t="s">
        <x:v>10333</x:v>
      </x:c>
      <x:c r="E994" s="1083" t="s">
        <x:v>3882</x:v>
      </x:c>
      <x:c r="F994" s="1083" t="s">
        <x:v>893</x:v>
      </x:c>
      <x:c r="G994" s="919" t="s">
        <x:v>5358</x:v>
      </x:c>
      <x:c r="H994" s="919" t="s">
        <x:v>2491</x:v>
      </x:c>
      <x:c r="I994" s="519" t="s">
        <x:v>6540</x:v>
      </x:c>
      <x:c r="J994" s="920">
        <x:v>440</x:v>
      </x:c>
      <x:c r="K994" s="652" t="s">
        <x:v>10301</x:v>
      </x:c>
      <x:c r="L994" s="1076" t="s">
        <x:v>12085</x:v>
      </x:c>
    </x:row>
    <x:row r="995" spans="1:11" s="120" customFormat="1">
      <x:c r="A995" s="1220">
        <x:v>0.6694444444444444</x:v>
      </x:c>
      <x:c r="B995" s="1082">
        <x:v>12778</x:v>
      </x:c>
      <x:c r="C995" s="1083"/>
      <x:c r="D995" s="1083"/>
      <x:c r="E995" s="1083"/>
      <x:c r="F995" s="1083"/>
      <x:c r="G995" s="919" t="s">
        <x:v>5692</x:v>
      </x:c>
      <x:c r="H995" s="919" t="s">
        <x:v>12455</x:v>
      </x:c>
      <x:c r="I995" s="519" t="s">
        <x:v>3935</x:v>
      </x:c>
      <x:c r="J995" s="920">
        <x:v>140</x:v>
      </x:c>
      <x:c r="K995" s="652" t="s">
        <x:v>140</x:v>
      </x:c>
    </x:row>
    <x:row r="996" spans="1:11" s="120" customFormat="1">
      <x:c r="A996" s="1220">
        <x:v>0.70486111111111116</x:v>
      </x:c>
      <x:c r="B996" s="1082">
        <x:v>12779</x:v>
      </x:c>
      <x:c r="C996" s="1083"/>
      <x:c r="D996" s="1083"/>
      <x:c r="E996" s="1083"/>
      <x:c r="F996" s="1083"/>
      <x:c r="G996" s="919" t="s">
        <x:v>10310</x:v>
      </x:c>
      <x:c r="H996" s="919" t="s">
        <x:v>7828</x:v>
      </x:c>
      <x:c r="I996" s="519" t="s">
        <x:v>3935</x:v>
      </x:c>
      <x:c r="J996" s="920">
        <x:v>135</x:v>
      </x:c>
      <x:c r="K996" s="652" t="s">
        <x:v>140</x:v>
      </x:c>
    </x:row>
    <x:row r="997" spans="1:11">
      <x:c r="A997" s="1220">
        <x:v>0.80208333333333337</x:v>
      </x:c>
      <x:c r="B997" s="1080">
        <x:v>612780</x:v>
      </x:c>
      <x:c r="C997" s="1081" t="s">
        <x:v>8571</x:v>
      </x:c>
      <x:c r="D997" s="1081" t="s">
        <x:v>10306</x:v>
      </x:c>
      <x:c r="E997" s="1081" t="s">
        <x:v>139</x:v>
      </x:c>
      <x:c r="F997" s="1081" t="s">
        <x:v>1304</x:v>
      </x:c>
      <x:c r="G997" s="919" t="s">
        <x:v>11368</x:v>
      </x:c>
      <x:c r="H997" s="919" t="s">
        <x:v>12344</x:v>
      </x:c>
      <x:c r="I997" s="519" t="s">
        <x:v>6540</x:v>
      </x:c>
      <x:c r="J997" s="920">
        <x:v>162</x:v>
      </x:c>
      <x:c r="K997" s="652" t="s">
        <x:v>140</x:v>
      </x:c>
    </x:row>
    <x:row r="998" spans="1:11">
      <x:c r="A998" s="1220">
        <x:v>0.80902777777777779</x:v>
      </x:c>
      <x:c r="B998" s="1082">
        <x:v>612781</x:v>
      </x:c>
      <x:c r="C998" s="1083" t="s">
        <x:v>8571</x:v>
      </x:c>
      <x:c r="D998" s="1083" t="s">
        <x:v>10333</x:v>
      </x:c>
      <x:c r="E998" s="1083" t="s">
        <x:v>6423</x:v>
      </x:c>
      <x:c r="F998" s="1083" t="s">
        <x:v>7374</x:v>
      </x:c>
      <x:c r="G998" s="919" t="s">
        <x:v>5503</x:v>
      </x:c>
      <x:c r="H998" s="919" t="s">
        <x:v>7850</x:v>
      </x:c>
      <x:c r="I998" s="519" t="s">
        <x:v>6540</x:v>
      </x:c>
      <x:c r="J998" s="920">
        <x:v>120</x:v>
      </x:c>
      <x:c r="K998" s="652" t="s">
        <x:v>140</x:v>
      </x:c>
    </x:row>
    <x:row r="999" spans="1:11">
      <x:c r="A999" s="1220">
        <x:v>0.83472222222222225</x:v>
      </x:c>
      <x:c r="B999" s="1080">
        <x:v>612782</x:v>
      </x:c>
      <x:c r="C999" s="1081" t="s">
        <x:v>8571</x:v>
      </x:c>
      <x:c r="D999" s="1081" t="s">
        <x:v>10306</x:v>
      </x:c>
      <x:c r="E999" s="1081" t="s">
        <x:v>3882</x:v>
      </x:c>
      <x:c r="F999" s="1081" t="s">
        <x:v>101</x:v>
      </x:c>
      <x:c r="G999" s="1114" t="s">
        <x:v>10358</x:v>
      </x:c>
      <x:c r="H999" s="1114" t="s">
        <x:v>10358</x:v>
      </x:c>
      <x:c r="I999" s="519" t="s">
        <x:v>6540</x:v>
      </x:c>
      <x:c r="J999" s="920">
        <x:v>297</x:v>
      </x:c>
      <x:c r="K999" s="652" t="s">
        <x:v>140</x:v>
      </x:c>
    </x:row>
    <x:row r="1000" spans="1:11" s="120" customFormat="1">
      <x:c r="A1000" s="1220">
        <x:v>0.89027777777777772</x:v>
      </x:c>
      <x:c r="B1000" s="1083" t="s">
        <x:v>9817</x:v>
      </x:c>
      <x:c r="C1000" s="1083" t="s">
        <x:v>8571</x:v>
      </x:c>
      <x:c r="D1000" s="1083" t="s">
        <x:v>10334</x:v>
      </x:c>
      <x:c r="E1000" s="1083" t="s">
        <x:v>6669</x:v>
      </x:c>
      <x:c r="F1000" s="1083" t="s">
        <x:v>4269</x:v>
      </x:c>
      <x:c r="G1000" s="919" t="s">
        <x:v>4229</x:v>
      </x:c>
      <x:c r="H1000" s="919" t="s">
        <x:v>11524</x:v>
      </x:c>
      <x:c r="I1000" s="519" t="s">
        <x:v>3935</x:v>
      </x:c>
      <x:c r="J1000" s="920">
        <x:v>450</x:v>
      </x:c>
      <x:c r="K1000" s="652" t="s">
        <x:v>140</x:v>
      </x:c>
    </x:row>
    <x:row r="1001" spans="1:11" s="120" customFormat="1">
      <x:c r="A1001" s="1220">
        <x:v>0.89444444444444449</x:v>
      </x:c>
      <x:c r="B1001" s="1081" t="s">
        <x:v>9744</x:v>
      </x:c>
      <x:c r="C1001" s="1081" t="s">
        <x:v>8571</x:v>
      </x:c>
      <x:c r="D1001" s="1081" t="s">
        <x:v>10334</x:v>
      </x:c>
      <x:c r="E1001" s="1081" t="s">
        <x:v>6669</x:v>
      </x:c>
      <x:c r="F1001" s="1081" t="s">
        <x:v>1735</x:v>
      </x:c>
      <x:c r="G1001" s="919" t="s">
        <x:v>9357</x:v>
      </x:c>
      <x:c r="H1001" s="919" t="s">
        <x:v>2446</x:v>
      </x:c>
      <x:c r="I1001" s="519" t="s">
        <x:v>3935</x:v>
      </x:c>
      <x:c r="J1001" s="920">
        <x:v>337</x:v>
      </x:c>
      <x:c r="K1001" s="652" t="s">
        <x:v>140</x:v>
      </x:c>
    </x:row>
    <x:row r="1002" spans="1:11">
      <x:c r="A1002" s="1220">
        <x:v>0.89652777777777781</x:v>
      </x:c>
      <x:c r="B1002" s="1082">
        <x:v>612786</x:v>
      </x:c>
      <x:c r="C1002" s="1083" t="s">
        <x:v>8571</x:v>
      </x:c>
      <x:c r="D1002" s="1083" t="s">
        <x:v>10333</x:v>
      </x:c>
      <x:c r="E1002" s="1083" t="s">
        <x:v>3882</x:v>
      </x:c>
      <x:c r="F1002" s="1083" t="s">
        <x:v>2913</x:v>
      </x:c>
      <x:c r="G1002" s="919" t="s">
        <x:v>10308</x:v>
      </x:c>
      <x:c r="H1002" s="919" t="s">
        <x:v>8568</x:v>
      </x:c>
      <x:c r="I1002" s="519" t="s">
        <x:v>6553</x:v>
      </x:c>
      <x:c r="J1002" s="920">
        <x:v>150</x:v>
      </x:c>
      <x:c r="K1002" s="652" t="s">
        <x:v>10301</x:v>
      </x:c>
    </x:row>
    <x:row r="1003" spans="1:11">
      <x:c r="A1003" s="1220">
        <x:v>0.89930555555555558</x:v>
      </x:c>
      <x:c r="B1003" s="1080">
        <x:v>612787</x:v>
      </x:c>
      <x:c r="C1003" s="1081" t="s">
        <x:v>8571</x:v>
      </x:c>
      <x:c r="D1003" s="1081" t="s">
        <x:v>10333</x:v>
      </x:c>
      <x:c r="E1003" s="1081" t="s">
        <x:v>3882</x:v>
      </x:c>
      <x:c r="F1003" s="1081" t="s">
        <x:v>3902</x:v>
      </x:c>
      <x:c r="G1003" s="919" t="s">
        <x:v>4205</x:v>
      </x:c>
      <x:c r="H1003" s="919" t="s">
        <x:v>12387</x:v>
      </x:c>
      <x:c r="I1003" s="519" t="s">
        <x:v>6540</x:v>
      </x:c>
      <x:c r="J1003" s="920">
        <x:v>860</x:v>
      </x:c>
      <x:c r="K1003" s="652" t="s">
        <x:v>140</x:v>
      </x:c>
    </x:row>
    <x:row r="1004" spans="1:12">
      <x:c r="A1004" s="1220">
        <x:v>0.94236111111111109</x:v>
      </x:c>
      <x:c r="B1004" s="1083" t="s">
        <x:v>3914</x:v>
      </x:c>
      <x:c r="C1004" s="1083" t="s">
        <x:v>8571</x:v>
      </x:c>
      <x:c r="D1004" s="1083" t="s">
        <x:v>10306</x:v>
      </x:c>
      <x:c r="E1004" s="1083" t="s">
        <x:v>6669</x:v>
      </x:c>
      <x:c r="F1004" s="1083" t="s">
        <x:v>1269</x:v>
      </x:c>
      <x:c r="G1004" s="919" t="s">
        <x:v>6525</x:v>
      </x:c>
      <x:c r="H1004" s="919" t="s">
        <x:v>2233</x:v>
      </x:c>
      <x:c r="I1004" s="519" t="s">
        <x:v>3935</x:v>
      </x:c>
      <x:c r="J1004" s="920">
        <x:v>390</x:v>
      </x:c>
      <x:c r="K1004" s="652" t="s">
        <x:v>140</x:v>
      </x:c>
      <x:c r="L1004" s="1076" t="s">
        <x:v>10723</x:v>
      </x:c>
    </x:row>
    <x:row r="1005" spans="1:11" ht="16.75">
      <x:c r="A1005" s="1221">
        <x:v>0.95833333333333337</x:v>
      </x:c>
      <x:c r="B1005" s="1184">
        <x:v>612789</x:v>
      </x:c>
      <x:c r="C1005" s="1085" t="s">
        <x:v>7299</x:v>
      </x:c>
      <x:c r="D1005" s="1085" t="s">
        <x:v>10333</x:v>
      </x:c>
      <x:c r="E1005" s="1085" t="s">
        <x:v>6669</x:v>
      </x:c>
      <x:c r="F1005" s="1085" t="s">
        <x:v>939</x:v>
      </x:c>
      <x:c r="G1005" s="1174" t="s">
        <x:v>10358</x:v>
      </x:c>
      <x:c r="H1005" s="1174" t="s">
        <x:v>10358</x:v>
      </x:c>
      <x:c r="I1005" s="527" t="s">
        <x:v>3935</x:v>
      </x:c>
      <x:c r="J1005" s="930">
        <x:v>288</x:v>
      </x:c>
      <x:c r="K1005" s="654" t="s">
        <x:v>140</x:v>
      </x:c>
    </x:row>
    <x:row r="1006" spans="1:11" ht="16.75">
      <x:c r="A1006" s="1225" t="s">
        <x:v>4720</x:v>
      </x:c>
      <x:c r="B1006" s="1078">
        <x:v>612790</x:v>
      </x:c>
      <x:c r="C1006" s="1079" t="s">
        <x:v>8571</x:v>
      </x:c>
      <x:c r="D1006" s="1079" t="s">
        <x:v>10334</x:v>
      </x:c>
      <x:c r="E1006" s="1079" t="s">
        <x:v>139</x:v>
      </x:c>
      <x:c r="F1006" s="1079" t="s">
        <x:v>533</x:v>
      </x:c>
      <x:c r="G1006" s="915" t="s">
        <x:v>4149</x:v>
      </x:c>
      <x:c r="H1006" s="915" t="s">
        <x:v>12717</x:v>
      </x:c>
      <x:c r="I1006" s="1189" t="s">
        <x:v>6540</x:v>
      </x:c>
      <x:c r="J1006" s="916">
        <x:v>180</x:v>
      </x:c>
      <x:c r="K1006" s="649" t="s">
        <x:v>10301</x:v>
      </x:c>
    </x:row>
    <x:row r="1007" spans="1:11">
      <x:c r="A1007" s="1226">
        <x:v>0.59722222222222221</x:v>
      </x:c>
      <x:c r="B1007" s="1080">
        <x:v>612791</x:v>
      </x:c>
      <x:c r="C1007" s="1081" t="s">
        <x:v>8571</x:v>
      </x:c>
      <x:c r="D1007" s="1081" t="s">
        <x:v>10333</x:v>
      </x:c>
      <x:c r="E1007" s="1081" t="s">
        <x:v>6423</x:v>
      </x:c>
      <x:c r="F1007" s="1081" t="s">
        <x:v>10470</x:v>
      </x:c>
      <x:c r="G1007" s="919" t="s">
        <x:v>4056</x:v>
      </x:c>
      <x:c r="H1007" s="919" t="s">
        <x:v>7877</x:v>
      </x:c>
      <x:c r="I1007" s="519" t="s">
        <x:v>6540</x:v>
      </x:c>
      <x:c r="J1007" s="920">
        <x:v>160</x:v>
      </x:c>
      <x:c r="K1007" s="652" t="s">
        <x:v>10301</x:v>
      </x:c>
    </x:row>
    <x:row r="1008" spans="1:11">
      <x:c r="A1008" s="1226">
        <x:v>0.62013888888888891</x:v>
      </x:c>
      <x:c r="B1008" s="1082">
        <x:v>612792</x:v>
      </x:c>
      <x:c r="C1008" s="1083" t="s">
        <x:v>8571</x:v>
      </x:c>
      <x:c r="D1008" s="1083" t="s">
        <x:v>10333</x:v>
      </x:c>
      <x:c r="E1008" s="1083" t="s">
        <x:v>6669</x:v>
      </x:c>
      <x:c r="F1008" s="1083" t="s">
        <x:v>909</x:v>
      </x:c>
      <x:c r="G1008" s="919" t="s">
        <x:v>4073</x:v>
      </x:c>
      <x:c r="H1008" s="919" t="s">
        <x:v>12692</x:v>
      </x:c>
      <x:c r="I1008" s="519" t="s">
        <x:v>6540</x:v>
      </x:c>
      <x:c r="J1008" s="920">
        <x:v>290</x:v>
      </x:c>
      <x:c r="K1008" s="652" t="s">
        <x:v>10301</x:v>
      </x:c>
    </x:row>
    <x:row r="1009" spans="1:11">
      <x:c r="A1009" s="1226">
        <x:v>0.65902777777777777</x:v>
      </x:c>
      <x:c r="B1009" s="1080">
        <x:v>612793</x:v>
      </x:c>
      <x:c r="C1009" s="1081" t="s">
        <x:v>8571</x:v>
      </x:c>
      <x:c r="D1009" s="1081" t="s">
        <x:v>10306</x:v>
      </x:c>
      <x:c r="E1009" s="1081" t="s">
        <x:v>6669</x:v>
      </x:c>
      <x:c r="F1009" s="1081" t="s">
        <x:v>543</x:v>
      </x:c>
      <x:c r="G1009" s="919" t="s">
        <x:v>9823</x:v>
      </x:c>
      <x:c r="H1009" s="919" t="s">
        <x:v>2399</x:v>
      </x:c>
      <x:c r="I1009" s="519" t="s">
        <x:v>6540</x:v>
      </x:c>
      <x:c r="J1009" s="920">
        <x:v>280</x:v>
      </x:c>
      <x:c r="K1009" s="652" t="s">
        <x:v>10301</x:v>
      </x:c>
    </x:row>
    <x:row r="1010" spans="1:11">
      <x:c r="A1010" s="1226">
        <x:v>0.67083333333333328</x:v>
      </x:c>
      <x:c r="B1010" s="1082">
        <x:v>612794</x:v>
      </x:c>
      <x:c r="C1010" s="1083" t="s">
        <x:v>7299</x:v>
      </x:c>
      <x:c r="D1010" s="1083" t="s">
        <x:v>10334</x:v>
      </x:c>
      <x:c r="E1010" s="1083" t="s">
        <x:v>6669</x:v>
      </x:c>
      <x:c r="F1010" s="1083" t="s">
        <x:v>1632</x:v>
      </x:c>
      <x:c r="G1010" s="919" t="s">
        <x:v>1472</x:v>
      </x:c>
      <x:c r="H1010" s="919" t="s">
        <x:v>11454</x:v>
      </x:c>
      <x:c r="I1010" s="519" t="s">
        <x:v>6540</x:v>
      </x:c>
      <x:c r="J1010" s="920">
        <x:v>280</x:v>
      </x:c>
      <x:c r="K1010" s="652" t="s">
        <x:v>10301</x:v>
      </x:c>
    </x:row>
    <x:row r="1011" spans="1:11">
      <x:c r="A1011" s="1226">
        <x:v>0.6875</x:v>
      </x:c>
      <x:c r="B1011" s="1080">
        <x:v>612795</x:v>
      </x:c>
      <x:c r="C1011" s="1081" t="s">
        <x:v>8571</x:v>
      </x:c>
      <x:c r="D1011" s="1081" t="s">
        <x:v>10334</x:v>
      </x:c>
      <x:c r="E1011" s="1081" t="s">
        <x:v>6669</x:v>
      </x:c>
      <x:c r="F1011" s="1081" t="s">
        <x:v>7390</x:v>
      </x:c>
      <x:c r="G1011" s="919" t="s">
        <x:v>9728</x:v>
      </x:c>
      <x:c r="H1011" s="919" t="s">
        <x:v>2187</x:v>
      </x:c>
      <x:c r="I1011" s="519" t="s">
        <x:v>6540</x:v>
      </x:c>
      <x:c r="J1011" s="920">
        <x:v>333</x:v>
      </x:c>
      <x:c r="K1011" s="652" t="s">
        <x:v>140</x:v>
      </x:c>
    </x:row>
    <x:row r="1012" spans="1:11">
      <x:c r="A1012" s="1226">
        <x:v>0.69930555555555551</x:v>
      </x:c>
      <x:c r="B1012" s="1082">
        <x:v>612796</x:v>
      </x:c>
      <x:c r="C1012" s="1083" t="s">
        <x:v>8571</x:v>
      </x:c>
      <x:c r="D1012" s="1083" t="s">
        <x:v>10306</x:v>
      </x:c>
      <x:c r="E1012" s="1083" t="s">
        <x:v>3882</x:v>
      </x:c>
      <x:c r="F1012" s="1083" t="s">
        <x:v>4248</x:v>
      </x:c>
      <x:c r="G1012" s="919" t="s">
        <x:v>3895</x:v>
      </x:c>
      <x:c r="H1012" s="919" t="s">
        <x:v>5454</x:v>
      </x:c>
      <x:c r="I1012" s="519" t="s">
        <x:v>6540</x:v>
      </x:c>
      <x:c r="J1012" s="920">
        <x:v>135</x:v>
      </x:c>
      <x:c r="K1012" s="652" t="s">
        <x:v>140</x:v>
      </x:c>
    </x:row>
    <x:row r="1013" spans="1:11">
      <x:c r="A1013" s="1226">
        <x:v>0.73611111111111116</x:v>
      </x:c>
      <x:c r="B1013" s="1080">
        <x:v>612797</x:v>
      </x:c>
      <x:c r="C1013" s="1081" t="s">
        <x:v>7299</x:v>
      </x:c>
      <x:c r="D1013" s="1081" t="s">
        <x:v>10334</x:v>
      </x:c>
      <x:c r="E1013" s="1081" t="s">
        <x:v>6669</x:v>
      </x:c>
      <x:c r="F1013" s="1081" t="s">
        <x:v>1352</x:v>
      </x:c>
      <x:c r="G1013" s="919" t="s">
        <x:v>3231</x:v>
      </x:c>
      <x:c r="H1013" s="919" t="s">
        <x:v>11192</x:v>
      </x:c>
      <x:c r="I1013" s="519" t="s">
        <x:v>6553</x:v>
      </x:c>
      <x:c r="J1013" s="920">
        <x:v>0</x:v>
      </x:c>
      <x:c r="K1013" s="652" t="s">
        <x:v>10358</x:v>
      </x:c>
    </x:row>
    <x:row r="1014" spans="1:12" s="120" customFormat="1">
      <x:c r="A1014" s="1226">
        <x:v>0.74097222222222225</x:v>
      </x:c>
      <x:c r="B1014" s="1080">
        <x:v>12798</x:v>
      </x:c>
      <x:c r="C1014" s="1081"/>
      <x:c r="D1014" s="1081"/>
      <x:c r="E1014" s="1081"/>
      <x:c r="F1014" s="1081"/>
      <x:c r="G1014" s="919" t="s">
        <x:v>12197</x:v>
      </x:c>
      <x:c r="H1014" s="919" t="s">
        <x:v>7699</x:v>
      </x:c>
      <x:c r="I1014" s="519" t="s">
        <x:v>3935</x:v>
      </x:c>
      <x:c r="J1014" s="920">
        <x:v>162</x:v>
      </x:c>
      <x:c r="K1014" s="652" t="s">
        <x:v>140</x:v>
      </x:c>
      <x:c r="L1014" s="1076" t="s">
        <x:v>5219</x:v>
      </x:c>
    </x:row>
    <x:row r="1015" spans="1:11">
      <x:c r="A1015" s="1226">
        <x:v>0.81805555555555554</x:v>
      </x:c>
      <x:c r="B1015" s="1082">
        <x:v>612799</x:v>
      </x:c>
      <x:c r="C1015" s="1083" t="s">
        <x:v>7299</x:v>
      </x:c>
      <x:c r="D1015" s="1083" t="s">
        <x:v>10334</x:v>
      </x:c>
      <x:c r="E1015" s="1083" t="s">
        <x:v>6669</x:v>
      </x:c>
      <x:c r="F1015" s="1083" t="s">
        <x:v>3714</x:v>
      </x:c>
      <x:c r="G1015" s="1114" t="s">
        <x:v>10358</x:v>
      </x:c>
      <x:c r="H1015" s="1114" t="s">
        <x:v>10358</x:v>
      </x:c>
      <x:c r="I1015" s="519" t="s">
        <x:v>3935</x:v>
      </x:c>
      <x:c r="J1015" s="920">
        <x:v>690</x:v>
      </x:c>
      <x:c r="K1015" s="652" t="s">
        <x:v>10301</x:v>
      </x:c>
    </x:row>
    <x:row r="1016" spans="1:11" s="120" customFormat="1">
      <x:c r="A1016" s="1226">
        <x:v>0.82499999999999996</x:v>
      </x:c>
      <x:c r="B1016" s="1082">
        <x:v>12800</x:v>
      </x:c>
      <x:c r="C1016" s="1083"/>
      <x:c r="D1016" s="1083"/>
      <x:c r="E1016" s="1083"/>
      <x:c r="F1016" s="1083"/>
      <x:c r="G1016" s="1114" t="s">
        <x:v>10358</x:v>
      </x:c>
      <x:c r="H1016" s="1114" t="s">
        <x:v>10358</x:v>
      </x:c>
      <x:c r="I1016" s="519" t="s">
        <x:v>3935</x:v>
      </x:c>
      <x:c r="J1016" s="920">
        <x:v>160</x:v>
      </x:c>
      <x:c r="K1016" s="652" t="s">
        <x:v>10301</x:v>
      </x:c>
    </x:row>
    <x:row r="1017" spans="1:11">
      <x:c r="A1017" s="1226">
        <x:v>0.86111111111111116</x:v>
      </x:c>
      <x:c r="B1017" s="1081" t="s">
        <x:v>3916</x:v>
      </x:c>
      <x:c r="C1017" s="1081" t="s">
        <x:v>7299</x:v>
      </x:c>
      <x:c r="D1017" s="1081" t="s">
        <x:v>10306</x:v>
      </x:c>
      <x:c r="E1017" s="1081" t="s">
        <x:v>6669</x:v>
      </x:c>
      <x:c r="F1017" s="1081" t="s">
        <x:v>12824</x:v>
      </x:c>
      <x:c r="G1017" s="919" t="s">
        <x:v>9472</x:v>
      </x:c>
      <x:c r="H1017" s="919" t="s">
        <x:v>11508</x:v>
      </x:c>
      <x:c r="I1017" s="519" t="s">
        <x:v>3935</x:v>
      </x:c>
      <x:c r="J1017" s="920">
        <x:v>140</x:v>
      </x:c>
      <x:c r="K1017" s="652" t="s">
        <x:v>10301</x:v>
      </x:c>
    </x:row>
    <x:row r="1018" spans="1:11">
      <x:c r="A1018" s="1226">
        <x:v>0.92222222222222228</x:v>
      </x:c>
      <x:c r="B1018" s="1083" t="s">
        <x:v>9505</x:v>
      </x:c>
      <x:c r="C1018" s="1083" t="s">
        <x:v>8571</x:v>
      </x:c>
      <x:c r="D1018" s="1083" t="s">
        <x:v>10333</x:v>
      </x:c>
      <x:c r="E1018" s="1083" t="s">
        <x:v>3882</x:v>
      </x:c>
      <x:c r="F1018" s="1083" t="s">
        <x:v>672</x:v>
      </x:c>
      <x:c r="G1018" s="919" t="s">
        <x:v>11005</x:v>
      </x:c>
      <x:c r="H1018" s="919" t="s">
        <x:v>11245</x:v>
      </x:c>
      <x:c r="I1018" s="519" t="s">
        <x:v>3935</x:v>
      </x:c>
      <x:c r="J1018" s="920">
        <x:v>340</x:v>
      </x:c>
      <x:c r="K1018" s="652" t="s">
        <x:v>10301</x:v>
      </x:c>
    </x:row>
    <x:row r="1019" spans="1:11">
      <x:c r="A1019" s="1226">
        <x:v>0.94027777777777777</x:v>
      </x:c>
      <x:c r="B1019" s="1081" t="s">
        <x:v>9862</x:v>
      </x:c>
      <x:c r="C1019" s="1081" t="s">
        <x:v>8571</x:v>
      </x:c>
      <x:c r="D1019" s="1081" t="s">
        <x:v>10334</x:v>
      </x:c>
      <x:c r="E1019" s="1081" t="s">
        <x:v>3882</x:v>
      </x:c>
      <x:c r="F1019" s="1081" t="s">
        <x:v>1768</x:v>
      </x:c>
      <x:c r="G1019" s="919" t="s">
        <x:v>9728</x:v>
      </x:c>
      <x:c r="H1019" s="919" t="s">
        <x:v>8126</x:v>
      </x:c>
      <x:c r="I1019" s="519" t="s">
        <x:v>3935</x:v>
      </x:c>
      <x:c r="J1019" s="920">
        <x:v>170</x:v>
      </x:c>
      <x:c r="K1019" s="652" t="s">
        <x:v>140</x:v>
      </x:c>
    </x:row>
    <x:row r="1020" spans="1:11" ht="16.75">
      <x:c r="A1020" s="1227">
        <x:v>0.94861111111111107</x:v>
      </x:c>
      <x:c r="B1020" s="1098" t="s">
        <x:v>4108</x:v>
      </x:c>
      <x:c r="C1020" s="1098" t="s">
        <x:v>8571</x:v>
      </x:c>
      <x:c r="D1020" s="1098" t="s">
        <x:v>10306</x:v>
      </x:c>
      <x:c r="E1020" s="1098" t="s">
        <x:v>6669</x:v>
      </x:c>
      <x:c r="F1020" s="1098" t="s">
        <x:v>471</x:v>
      </x:c>
      <x:c r="G1020" s="1174" t="s">
        <x:v>10358</x:v>
      </x:c>
      <x:c r="H1020" s="1174" t="s">
        <x:v>10358</x:v>
      </x:c>
      <x:c r="I1020" s="527" t="s">
        <x:v>3935</x:v>
      </x:c>
      <x:c r="J1020" s="930">
        <x:v>290</x:v>
      </x:c>
      <x:c r="K1020" s="654" t="s">
        <x:v>10301</x:v>
      </x:c>
    </x:row>
    <x:row r="1021" spans="1:11" ht="16.75">
      <x:c r="A1021" s="1228" t="s">
        <x:v>6858</x:v>
      </x:c>
      <x:c r="B1021" s="1181" t="s">
        <x:v>10883</x:v>
      </x:c>
      <x:c r="C1021" s="1181" t="s">
        <x:v>7299</x:v>
      </x:c>
      <x:c r="D1021" s="1181" t="s">
        <x:v>10334</x:v>
      </x:c>
      <x:c r="E1021" s="1181" t="s">
        <x:v>6423</x:v>
      </x:c>
      <x:c r="F1021" s="1181" t="s">
        <x:v>1350</x:v>
      </x:c>
      <x:c r="G1021" s="915" t="s">
        <x:v>10006</x:v>
      </x:c>
      <x:c r="H1021" s="915" t="s">
        <x:v>11334</x:v>
      </x:c>
      <x:c r="I1021" s="1189" t="s">
        <x:v>3935</x:v>
      </x:c>
      <x:c r="J1021" s="916">
        <x:v>162</x:v>
      </x:c>
      <x:c r="K1021" s="649" t="s">
        <x:v>140</x:v>
      </x:c>
    </x:row>
    <x:row r="1022" spans="1:11">
      <x:c r="A1022" s="1229">
        <x:v>0.58958333333333335</x:v>
      </x:c>
      <x:c r="B1022" s="1083" t="s">
        <x:v>11035</x:v>
      </x:c>
      <x:c r="C1022" s="1083" t="s">
        <x:v>8571</x:v>
      </x:c>
      <x:c r="D1022" s="1083" t="s">
        <x:v>10334</x:v>
      </x:c>
      <x:c r="E1022" s="1083" t="s">
        <x:v>3882</x:v>
      </x:c>
      <x:c r="F1022" s="1083" t="s">
        <x:v>4618</x:v>
      </x:c>
      <x:c r="G1022" s="1114" t="s">
        <x:v>10358</x:v>
      </x:c>
      <x:c r="H1022" s="1114" t="s">
        <x:v>10358</x:v>
      </x:c>
      <x:c r="I1022" s="519" t="s">
        <x:v>3935</x:v>
      </x:c>
      <x:c r="J1022" s="920">
        <x:v>240</x:v>
      </x:c>
      <x:c r="K1022" s="652" t="s">
        <x:v>10301</x:v>
      </x:c>
    </x:row>
    <x:row r="1023" spans="1:11">
      <x:c r="A1023" s="1229">
        <x:v>0.59999999999999998</x:v>
      </x:c>
      <x:c r="B1023" s="1081" t="s">
        <x:v>3329</x:v>
      </x:c>
      <x:c r="C1023" s="1081" t="s">
        <x:v>7299</x:v>
      </x:c>
      <x:c r="D1023" s="1081" t="s">
        <x:v>10333</x:v>
      </x:c>
      <x:c r="E1023" s="1081" t="s">
        <x:v>3882</x:v>
      </x:c>
      <x:c r="F1023" s="1081" t="s">
        <x:v>12034</x:v>
      </x:c>
      <x:c r="G1023" s="919" t="s">
        <x:v>9579</x:v>
      </x:c>
      <x:c r="H1023" s="919" t="s">
        <x:v>11247</x:v>
      </x:c>
      <x:c r="I1023" s="519" t="s">
        <x:v>3935</x:v>
      </x:c>
      <x:c r="J1023" s="920">
        <x:v>180</x:v>
      </x:c>
      <x:c r="K1023" s="652" t="s">
        <x:v>10301</x:v>
      </x:c>
    </x:row>
    <x:row r="1024" spans="1:11">
      <x:c r="A1024" s="1229">
        <x:v>0.6381944444444444</x:v>
      </x:c>
      <x:c r="B1024" s="1083" t="s">
        <x:v>4015</x:v>
      </x:c>
      <x:c r="C1024" s="1083" t="s">
        <x:v>8571</x:v>
      </x:c>
      <x:c r="D1024" s="1083" t="s">
        <x:v>10279</x:v>
      </x:c>
      <x:c r="E1024" s="1083" t="s">
        <x:v>6669</x:v>
      </x:c>
      <x:c r="F1024" s="1083" t="s">
        <x:v>1545</x:v>
      </x:c>
      <x:c r="G1024" s="1114" t="s">
        <x:v>10358</x:v>
      </x:c>
      <x:c r="H1024" s="1114" t="s">
        <x:v>10358</x:v>
      </x:c>
      <x:c r="I1024" s="519" t="s">
        <x:v>3935</x:v>
      </x:c>
      <x:c r="J1024" s="920">
        <x:v>189</x:v>
      </x:c>
      <x:c r="K1024" s="652" t="s">
        <x:v>140</x:v>
      </x:c>
    </x:row>
    <x:row r="1025" spans="1:11">
      <x:c r="A1025" s="1229">
        <x:v>0.65069444444444446</x:v>
      </x:c>
      <x:c r="B1025" s="1081" t="s">
        <x:v>9969</x:v>
      </x:c>
      <x:c r="C1025" s="1081" t="s">
        <x:v>8571</x:v>
      </x:c>
      <x:c r="D1025" s="1081" t="s">
        <x:v>10334</x:v>
      </x:c>
      <x:c r="E1025" s="1081" t="s">
        <x:v>6669</x:v>
      </x:c>
      <x:c r="F1025" s="1081" t="s">
        <x:v>12374</x:v>
      </x:c>
      <x:c r="G1025" s="919" t="s">
        <x:v>9495</x:v>
      </x:c>
      <x:c r="H1025" s="919" t="s">
        <x:v>12312</x:v>
      </x:c>
      <x:c r="I1025" s="519" t="s">
        <x:v>3935</x:v>
      </x:c>
      <x:c r="J1025" s="920">
        <x:v>135</x:v>
      </x:c>
      <x:c r="K1025" s="652" t="s">
        <x:v>140</x:v>
      </x:c>
    </x:row>
    <x:row r="1026" spans="1:11">
      <x:c r="A1026" s="1229">
        <x:v>0.7104166666666667</x:v>
      </x:c>
      <x:c r="B1026" s="1082">
        <x:v>612810</x:v>
      </x:c>
      <x:c r="C1026" s="1083" t="s">
        <x:v>8571</x:v>
      </x:c>
      <x:c r="D1026" s="1083" t="s">
        <x:v>10334</x:v>
      </x:c>
      <x:c r="E1026" s="1083" t="s">
        <x:v>3882</x:v>
      </x:c>
      <x:c r="F1026" s="1083" t="s">
        <x:v>5428</x:v>
      </x:c>
      <x:c r="G1026" s="1114" t="s">
        <x:v>10358</x:v>
      </x:c>
      <x:c r="H1026" s="1114" t="s">
        <x:v>10358</x:v>
      </x:c>
      <x:c r="I1026" s="519" t="s">
        <x:v>6540</x:v>
      </x:c>
      <x:c r="J1026" s="920">
        <x:v>200</x:v>
      </x:c>
      <x:c r="K1026" s="652" t="s">
        <x:v>10301</x:v>
      </x:c>
    </x:row>
    <x:row r="1027" spans="1:11">
      <x:c r="A1027" s="1229">
        <x:v>0.76041666666666663</x:v>
      </x:c>
      <x:c r="B1027" s="1080">
        <x:v>612811</x:v>
      </x:c>
      <x:c r="C1027" s="1081" t="s">
        <x:v>7299</x:v>
      </x:c>
      <x:c r="D1027" s="1081" t="s">
        <x:v>10334</x:v>
      </x:c>
      <x:c r="E1027" s="1081" t="s">
        <x:v>7974</x:v>
      </x:c>
      <x:c r="F1027" s="1081" t="s">
        <x:v>147</x:v>
      </x:c>
      <x:c r="G1027" s="919" t="s">
        <x:v>3435</x:v>
      </x:c>
      <x:c r="H1027" s="919" t="s">
        <x:v>12501</x:v>
      </x:c>
      <x:c r="I1027" s="519" t="s">
        <x:v>6540</x:v>
      </x:c>
      <x:c r="J1027" s="920">
        <x:v>190</x:v>
      </x:c>
      <x:c r="K1027" s="652" t="s">
        <x:v>10301</x:v>
      </x:c>
    </x:row>
    <x:row r="1028" spans="1:11">
      <x:c r="A1028" s="1229">
        <x:v>0.77847222222222223</x:v>
      </x:c>
      <x:c r="B1028" s="1082">
        <x:v>612812</x:v>
      </x:c>
      <x:c r="C1028" s="1083" t="s">
        <x:v>8571</x:v>
      </x:c>
      <x:c r="D1028" s="1083" t="s">
        <x:v>10306</x:v>
      </x:c>
      <x:c r="E1028" s="1083" t="s">
        <x:v>3882</x:v>
      </x:c>
      <x:c r="F1028" s="1083" t="s">
        <x:v>4312</x:v>
      </x:c>
      <x:c r="G1028" s="919" t="s">
        <x:v>3806</x:v>
      </x:c>
      <x:c r="H1028" s="919" t="s">
        <x:v>5655</x:v>
      </x:c>
      <x:c r="I1028" s="519" t="s">
        <x:v>6540</x:v>
      </x:c>
      <x:c r="J1028" s="920">
        <x:v>477</x:v>
      </x:c>
      <x:c r="K1028" s="652" t="s">
        <x:v>140</x:v>
      </x:c>
    </x:row>
    <x:row r="1029" spans="1:11">
      <x:c r="A1029" s="1229">
        <x:v>0.79027777777777775</x:v>
      </x:c>
      <x:c r="B1029" s="1080">
        <x:v>612813</x:v>
      </x:c>
      <x:c r="C1029" s="1081" t="s">
        <x:v>7299</x:v>
      </x:c>
      <x:c r="D1029" s="1081" t="s">
        <x:v>10306</x:v>
      </x:c>
      <x:c r="E1029" s="1081" t="s">
        <x:v>7974</x:v>
      </x:c>
      <x:c r="F1029" s="1081" t="s">
        <x:v>1230</x:v>
      </x:c>
      <x:c r="G1029" s="919" t="s">
        <x:v>9812</x:v>
      </x:c>
      <x:c r="H1029" s="919" t="s">
        <x:v>12420</x:v>
      </x:c>
      <x:c r="I1029" s="519" t="s">
        <x:v>6540</x:v>
      </x:c>
      <x:c r="J1029" s="920">
        <x:v>105</x:v>
      </x:c>
      <x:c r="K1029" s="652" t="s">
        <x:v>140</x:v>
      </x:c>
    </x:row>
    <x:row r="1030" spans="1:11">
      <x:c r="A1030" s="1229">
        <x:v>0.79583333333333328</x:v>
      </x:c>
      <x:c r="B1030" s="1082">
        <x:v>612814</x:v>
      </x:c>
      <x:c r="C1030" s="1083" t="s">
        <x:v>7299</x:v>
      </x:c>
      <x:c r="D1030" s="1083" t="s">
        <x:v>10306</x:v>
      </x:c>
      <x:c r="E1030" s="1083" t="s">
        <x:v>7974</x:v>
      </x:c>
      <x:c r="F1030" s="1083" t="s">
        <x:v>11059</x:v>
      </x:c>
      <x:c r="G1030" s="919" t="s">
        <x:v>9812</x:v>
      </x:c>
      <x:c r="H1030" s="919" t="s">
        <x:v>12420</x:v>
      </x:c>
      <x:c r="I1030" s="519" t="s">
        <x:v>6540</x:v>
      </x:c>
      <x:c r="J1030" s="920">
        <x:v>0</x:v>
      </x:c>
      <x:c r="K1030" s="652" t="s">
        <x:v>10358</x:v>
      </x:c>
    </x:row>
    <x:row r="1031" spans="1:11">
      <x:c r="A1031" s="1229">
        <x:v>0.79652777777777772</x:v>
      </x:c>
      <x:c r="B1031" s="1080">
        <x:v>612815</x:v>
      </x:c>
      <x:c r="C1031" s="1081" t="s">
        <x:v>8571</x:v>
      </x:c>
      <x:c r="D1031" s="1081" t="s">
        <x:v>10306</x:v>
      </x:c>
      <x:c r="E1031" s="1081" t="s">
        <x:v>139</x:v>
      </x:c>
      <x:c r="F1031" s="1081" t="s">
        <x:v>8329</x:v>
      </x:c>
      <x:c r="G1031" s="919" t="s">
        <x:v>3447</x:v>
      </x:c>
      <x:c r="H1031" s="919" t="s">
        <x:v>5572</x:v>
      </x:c>
      <x:c r="I1031" s="519" t="s">
        <x:v>6540</x:v>
      </x:c>
      <x:c r="J1031" s="920">
        <x:v>567</x:v>
      </x:c>
      <x:c r="K1031" s="652" t="s">
        <x:v>140</x:v>
      </x:c>
    </x:row>
    <x:row r="1032" spans="1:11">
      <x:c r="A1032" s="1229">
        <x:v>0.8125</x:v>
      </x:c>
      <x:c r="B1032" s="1082">
        <x:v>612816</x:v>
      </x:c>
      <x:c r="C1032" s="1083" t="s">
        <x:v>8571</x:v>
      </x:c>
      <x:c r="D1032" s="1083" t="s">
        <x:v>10333</x:v>
      </x:c>
      <x:c r="E1032" s="1083" t="s">
        <x:v>3882</x:v>
      </x:c>
      <x:c r="F1032" s="1083" t="s">
        <x:v>2885</x:v>
      </x:c>
      <x:c r="G1032" s="919" t="s">
        <x:v>10280</x:v>
      </x:c>
      <x:c r="H1032" s="919" t="s">
        <x:v>12744</x:v>
      </x:c>
      <x:c r="I1032" s="519" t="s">
        <x:v>6540</x:v>
      </x:c>
      <x:c r="J1032" s="920">
        <x:v>261</x:v>
      </x:c>
      <x:c r="K1032" s="652" t="s">
        <x:v>140</x:v>
      </x:c>
    </x:row>
    <x:row r="1033" spans="1:11">
      <x:c r="A1033" s="1229">
        <x:v>0.82708333333333328</x:v>
      </x:c>
      <x:c r="B1033" s="1080">
        <x:v>612817</x:v>
      </x:c>
      <x:c r="C1033" s="1081" t="s">
        <x:v>7299</x:v>
      </x:c>
      <x:c r="D1033" s="1081" t="s">
        <x:v>10333</x:v>
      </x:c>
      <x:c r="E1033" s="1081" t="s">
        <x:v>3882</x:v>
      </x:c>
      <x:c r="F1033" s="1081" t="s">
        <x:v>666</x:v>
      </x:c>
      <x:c r="G1033" s="919" t="s">
        <x:v>3430</x:v>
      </x:c>
      <x:c r="H1033" s="919" t="s">
        <x:v>2307</x:v>
      </x:c>
      <x:c r="I1033" s="519" t="s">
        <x:v>6540</x:v>
      </x:c>
      <x:c r="J1033" s="920">
        <x:v>170</x:v>
      </x:c>
      <x:c r="K1033" s="652" t="s">
        <x:v>10301</x:v>
      </x:c>
    </x:row>
    <x:row r="1034" spans="1:11">
      <x:c r="A1034" s="1229">
        <x:v>0.85902777777777772</x:v>
      </x:c>
      <x:c r="B1034" s="1082">
        <x:v>612818</x:v>
      </x:c>
      <x:c r="C1034" s="1083" t="s">
        <x:v>8571</x:v>
      </x:c>
      <x:c r="D1034" s="1083" t="s">
        <x:v>10279</x:v>
      </x:c>
      <x:c r="E1034" s="1083" t="s">
        <x:v>3882</x:v>
      </x:c>
      <x:c r="F1034" s="1083" t="s">
        <x:v>4259</x:v>
      </x:c>
      <x:c r="G1034" s="919" t="s">
        <x:v>9375</x:v>
      </x:c>
      <x:c r="H1034" s="919" t="s">
        <x:v>11478</x:v>
      </x:c>
      <x:c r="I1034" s="519" t="s">
        <x:v>6540</x:v>
      </x:c>
      <x:c r="J1034" s="920">
        <x:v>126</x:v>
      </x:c>
      <x:c r="K1034" s="652" t="s">
        <x:v>140</x:v>
      </x:c>
    </x:row>
    <x:row r="1035" spans="1:11">
      <x:c r="A1035" s="1229">
        <x:v>0.94236111111111109</x:v>
      </x:c>
      <x:c r="B1035" s="1080">
        <x:v>612819</x:v>
      </x:c>
      <x:c r="C1035" s="1081" t="s">
        <x:v>8571</x:v>
      </x:c>
      <x:c r="D1035" s="1081" t="s">
        <x:v>10334</x:v>
      </x:c>
      <x:c r="E1035" s="1081" t="s">
        <x:v>3882</x:v>
      </x:c>
      <x:c r="F1035" s="1081" t="s">
        <x:v>10043</x:v>
      </x:c>
      <x:c r="G1035" s="919" t="s">
        <x:v>6517</x:v>
      </x:c>
      <x:c r="H1035" s="919" t="s">
        <x:v>7535</x:v>
      </x:c>
      <x:c r="I1035" s="519" t="s">
        <x:v>6540</x:v>
      </x:c>
      <x:c r="J1035" s="920">
        <x:v>800</x:v>
      </x:c>
      <x:c r="K1035" s="652" t="s">
        <x:v>140</x:v>
      </x:c>
    </x:row>
    <x:row r="1036" spans="1:11">
      <x:c r="A1036" s="1229">
        <x:v>0.95347222222222228</x:v>
      </x:c>
      <x:c r="B1036" s="1082">
        <x:v>612820</x:v>
      </x:c>
      <x:c r="C1036" s="1083" t="s">
        <x:v>8571</x:v>
      </x:c>
      <x:c r="D1036" s="1083" t="s">
        <x:v>10306</x:v>
      </x:c>
      <x:c r="E1036" s="1083" t="s">
        <x:v>6423</x:v>
      </x:c>
      <x:c r="F1036" s="1083" t="s">
        <x:v>10393</x:v>
      </x:c>
      <x:c r="G1036" s="919" t="s">
        <x:v>6414</x:v>
      </x:c>
      <x:c r="H1036" s="919" t="s">
        <x:v>11392</x:v>
      </x:c>
      <x:c r="I1036" s="519" t="s">
        <x:v>6540</x:v>
      </x:c>
      <x:c r="J1036" s="920">
        <x:v>171</x:v>
      </x:c>
      <x:c r="K1036" s="652" t="s">
        <x:v>140</x:v>
      </x:c>
    </x:row>
    <x:row r="1037" spans="1:11">
      <x:c r="A1037" s="1229">
        <x:v>0.97152777777777777</x:v>
      </x:c>
      <x:c r="B1037" s="1080">
        <x:v>612821</x:v>
      </x:c>
      <x:c r="C1037" s="1081" t="s">
        <x:v>8571</x:v>
      </x:c>
      <x:c r="D1037" s="1081" t="s">
        <x:v>10279</x:v>
      </x:c>
      <x:c r="E1037" s="1081" t="s">
        <x:v>7974</x:v>
      </x:c>
      <x:c r="F1037" s="1081" t="s">
        <x:v>63</x:v>
      </x:c>
      <x:c r="G1037" s="919" t="s">
        <x:v>3829</x:v>
      </x:c>
      <x:c r="H1037" s="919" t="s">
        <x:v>5539</x:v>
      </x:c>
      <x:c r="I1037" s="519" t="s">
        <x:v>6540</x:v>
      </x:c>
      <x:c r="J1037" s="920">
        <x:v>513</x:v>
      </x:c>
      <x:c r="K1037" s="652" t="s">
        <x:v>140</x:v>
      </x:c>
    </x:row>
    <x:row r="1038" spans="1:11" ht="16.75">
      <x:c r="A1038" s="1230">
        <x:v>0.98611111111111116</x:v>
      </x:c>
      <x:c r="B1038" s="1186">
        <x:v>612822</x:v>
      </x:c>
      <x:c r="C1038" s="1098" t="s">
        <x:v>8571</x:v>
      </x:c>
      <x:c r="D1038" s="1098" t="s">
        <x:v>10306</x:v>
      </x:c>
      <x:c r="E1038" s="1098" t="s">
        <x:v>139</x:v>
      </x:c>
      <x:c r="F1038" s="1098" t="s">
        <x:v>1029</x:v>
      </x:c>
      <x:c r="G1038" s="929" t="s">
        <x:v>9710</x:v>
      </x:c>
      <x:c r="H1038" s="929" t="s">
        <x:v>2361</x:v>
      </x:c>
      <x:c r="I1038" s="527" t="s">
        <x:v>6540</x:v>
      </x:c>
      <x:c r="J1038" s="930">
        <x:v>190</x:v>
      </x:c>
      <x:c r="K1038" s="654" t="s">
        <x:v>10301</x:v>
      </x:c>
    </x:row>
    <x:row r="1039" spans="1:11" ht="16.75">
      <x:c r="A1039" s="1231" t="s">
        <x:v>7250</x:v>
      </x:c>
      <x:c r="B1039" s="1181" t="s">
        <x:v>6514</x:v>
      </x:c>
      <x:c r="C1039" s="1181" t="s">
        <x:v>8571</x:v>
      </x:c>
      <x:c r="D1039" s="1181" t="s">
        <x:v>10333</x:v>
      </x:c>
      <x:c r="E1039" s="1181" t="s">
        <x:v>3882</x:v>
      </x:c>
      <x:c r="F1039" s="1181" t="s">
        <x:v>10696</x:v>
      </x:c>
      <x:c r="G1039" s="915" t="s">
        <x:v>3416</x:v>
      </x:c>
      <x:c r="H1039" s="915" t="s">
        <x:v>11481</x:v>
      </x:c>
      <x:c r="I1039" s="1189" t="s">
        <x:v>3935</x:v>
      </x:c>
      <x:c r="J1039" s="916">
        <x:v>240</x:v>
      </x:c>
      <x:c r="K1039" s="649" t="s">
        <x:v>10301</x:v>
      </x:c>
    </x:row>
    <x:row r="1040" spans="1:11">
      <x:c r="A1040" s="1232">
        <x:v>0.63124999999999998</x:v>
      </x:c>
      <x:c r="B1040" s="1083" t="s">
        <x:v>9688</x:v>
      </x:c>
      <x:c r="C1040" s="1083" t="s">
        <x:v>7299</x:v>
      </x:c>
      <x:c r="D1040" s="1083" t="s">
        <x:v>10334</x:v>
      </x:c>
      <x:c r="E1040" s="1083" t="s">
        <x:v>7974</x:v>
      </x:c>
      <x:c r="F1040" s="1083" t="s">
        <x:v>1641</x:v>
      </x:c>
      <x:c r="G1040" s="919" t="s">
        <x:v>9796</x:v>
      </x:c>
      <x:c r="H1040" s="919" t="s">
        <x:v>7807</x:v>
      </x:c>
      <x:c r="I1040" s="519" t="s">
        <x:v>3935</x:v>
      </x:c>
      <x:c r="J1040" s="920">
        <x:v>160</x:v>
      </x:c>
      <x:c r="K1040" s="652" t="s">
        <x:v>10301</x:v>
      </x:c>
    </x:row>
    <x:row r="1041" spans="1:11">
      <x:c r="A1041" s="1232">
        <x:v>0.6958333333333333</x:v>
      </x:c>
      <x:c r="B1041" s="1081" t="s">
        <x:v>3429</x:v>
      </x:c>
      <x:c r="C1041" s="1081" t="s">
        <x:v>7299</x:v>
      </x:c>
      <x:c r="D1041" s="1081" t="s">
        <x:v>10333</x:v>
      </x:c>
      <x:c r="E1041" s="1081" t="s">
        <x:v>6669</x:v>
      </x:c>
      <x:c r="F1041" s="1081" t="s">
        <x:v>1356</x:v>
      </x:c>
      <x:c r="G1041" s="919" t="s">
        <x:v>11025</x:v>
      </x:c>
      <x:c r="H1041" s="919" t="s">
        <x:v>11246</x:v>
      </x:c>
      <x:c r="I1041" s="519" t="s">
        <x:v>3935</x:v>
      </x:c>
      <x:c r="J1041" s="920">
        <x:v>160</x:v>
      </x:c>
      <x:c r="K1041" s="652" t="s">
        <x:v>10301</x:v>
      </x:c>
    </x:row>
    <x:row r="1042" spans="1:11">
      <x:c r="A1042" s="1232">
        <x:v>0.7631944444444444</x:v>
      </x:c>
      <x:c r="B1042" s="1082">
        <x:v>612826</x:v>
      </x:c>
      <x:c r="C1042" s="1083" t="s">
        <x:v>8571</x:v>
      </x:c>
      <x:c r="D1042" s="1083" t="s">
        <x:v>10334</x:v>
      </x:c>
      <x:c r="E1042" s="1083" t="s">
        <x:v>6669</x:v>
      </x:c>
      <x:c r="F1042" s="1083" t="s">
        <x:v>11074</x:v>
      </x:c>
      <x:c r="G1042" s="919" t="s">
        <x:v>9356</x:v>
      </x:c>
      <x:c r="H1042" s="919" t="s">
        <x:v>12226</x:v>
      </x:c>
      <x:c r="I1042" s="519" t="s">
        <x:v>6553</x:v>
      </x:c>
      <x:c r="J1042" s="920">
        <x:v>360</x:v>
      </x:c>
      <x:c r="K1042" s="652" t="s">
        <x:v>10301</x:v>
      </x:c>
    </x:row>
    <x:row r="1043" spans="1:11">
      <x:c r="A1043" s="1232">
        <x:v>0.82013888888888886</x:v>
      </x:c>
      <x:c r="B1043" s="1080">
        <x:v>612827</x:v>
      </x:c>
      <x:c r="C1043" s="1081" t="s">
        <x:v>8571</x:v>
      </x:c>
      <x:c r="D1043" s="1081" t="s">
        <x:v>10333</x:v>
      </x:c>
      <x:c r="E1043" s="1081" t="s">
        <x:v>6669</x:v>
      </x:c>
      <x:c r="F1043" s="1081" t="s">
        <x:v>1453</x:v>
      </x:c>
      <x:c r="G1043" s="919" t="s">
        <x:v>9472</x:v>
      </x:c>
      <x:c r="H1043" s="919" t="s">
        <x:v>12407</x:v>
      </x:c>
      <x:c r="I1043" s="519" t="s">
        <x:v>6553</x:v>
      </x:c>
      <x:c r="J1043" s="920">
        <x:v>150</x:v>
      </x:c>
      <x:c r="K1043" s="652" t="s">
        <x:v>10301</x:v>
      </x:c>
    </x:row>
    <x:row r="1044" spans="1:11">
      <x:c r="A1044" s="1232">
        <x:v>0.82013888888888886</x:v>
      </x:c>
      <x:c r="B1044" s="1082">
        <x:v>612798</x:v>
      </x:c>
      <x:c r="C1044" s="1083" t="s">
        <x:v>8571</x:v>
      </x:c>
      <x:c r="D1044" s="1083" t="s">
        <x:v>10334</x:v>
      </x:c>
      <x:c r="E1044" s="1083" t="s">
        <x:v>6423</x:v>
      </x:c>
      <x:c r="F1044" s="1083" t="s">
        <x:v>949</x:v>
      </x:c>
      <x:c r="G1044" s="919" t="s">
        <x:v>10293</x:v>
      </x:c>
      <x:c r="H1044" s="919" t="s">
        <x:v>11373</x:v>
      </x:c>
      <x:c r="I1044" s="519" t="s">
        <x:v>3935</x:v>
      </x:c>
      <x:c r="J1044" s="920">
        <x:v>340</x:v>
      </x:c>
      <x:c r="K1044" s="652" t="s">
        <x:v>10301</x:v>
      </x:c>
    </x:row>
    <x:row r="1045" spans="1:12">
      <x:c r="A1045" s="1232">
        <x:v>0.85833333333333328</x:v>
      </x:c>
      <x:c r="B1045" s="1081" t="s">
        <x:v>9768</x:v>
      </x:c>
      <x:c r="C1045" s="1081" t="s">
        <x:v>7299</x:v>
      </x:c>
      <x:c r="D1045" s="1081" t="s">
        <x:v>10279</x:v>
      </x:c>
      <x:c r="E1045" s="1081" t="s">
        <x:v>3882</x:v>
      </x:c>
      <x:c r="F1045" s="1081" t="s">
        <x:v>5415</x:v>
      </x:c>
      <x:c r="G1045" s="919" t="s">
        <x:v>7355</x:v>
      </x:c>
      <x:c r="H1045" s="919" t="s">
        <x:v>11528</x:v>
      </x:c>
      <x:c r="I1045" s="519" t="s">
        <x:v>3935</x:v>
      </x:c>
      <x:c r="J1045" s="920">
        <x:v>315</x:v>
      </x:c>
      <x:c r="K1045" s="652" t="s">
        <x:v>140</x:v>
      </x:c>
      <x:c r="L1045" s="1076" t="s">
        <x:v>4951</x:v>
      </x:c>
    </x:row>
    <x:row r="1046" spans="1:11" s="120" customFormat="1">
      <x:c r="A1046" s="1232">
        <x:v>0.87291666666666667</x:v>
      </x:c>
      <x:c r="B1046" s="1081" t="s">
        <x:v>9585</x:v>
      </x:c>
      <x:c r="C1046" s="1081" t="s">
        <x:v>8571</x:v>
      </x:c>
      <x:c r="D1046" s="1081" t="s">
        <x:v>10333</x:v>
      </x:c>
      <x:c r="E1046" s="1081" t="s">
        <x:v>6669</x:v>
      </x:c>
      <x:c r="F1046" s="1081" t="s">
        <x:v>1631</x:v>
      </x:c>
      <x:c r="G1046" s="1114" t="s">
        <x:v>10358</x:v>
      </x:c>
      <x:c r="H1046" s="1114" t="s">
        <x:v>10358</x:v>
      </x:c>
      <x:c r="I1046" s="519" t="s">
        <x:v>3935</x:v>
      </x:c>
      <x:c r="J1046" s="920">
        <x:v>270</x:v>
      </x:c>
      <x:c r="K1046" s="652" t="s">
        <x:v>10301</x:v>
      </x:c>
    </x:row>
    <x:row r="1047" spans="1:11" s="120" customFormat="1">
      <x:c r="A1047" s="1232">
        <x:v>0.87430555555555556</x:v>
      </x:c>
      <x:c r="B1047" s="1083" t="s">
        <x:v>9907</x:v>
      </x:c>
      <x:c r="C1047" s="1083" t="s">
        <x:v>8571</x:v>
      </x:c>
      <x:c r="D1047" s="1083" t="s">
        <x:v>10333</x:v>
      </x:c>
      <x:c r="E1047" s="1083" t="s">
        <x:v>6669</x:v>
      </x:c>
      <x:c r="F1047" s="1083" t="s">
        <x:v>12073</x:v>
      </x:c>
      <x:c r="G1047" s="919" t="s">
        <x:v>3801</x:v>
      </x:c>
      <x:c r="H1047" s="919" t="s">
        <x:v>12378</x:v>
      </x:c>
      <x:c r="I1047" s="519" t="s">
        <x:v>3935</x:v>
      </x:c>
      <x:c r="J1047" s="920">
        <x:v>200</x:v>
      </x:c>
      <x:c r="K1047" s="652" t="s">
        <x:v>10301</x:v>
      </x:c>
    </x:row>
    <x:row r="1048" spans="1:11">
      <x:c r="A1048" s="1232">
        <x:v>0.89722222222222225</x:v>
      </x:c>
      <x:c r="B1048" s="1082">
        <x:v>612832</x:v>
      </x:c>
      <x:c r="C1048" s="1083" t="s">
        <x:v>8571</x:v>
      </x:c>
      <x:c r="D1048" s="1083" t="s">
        <x:v>10333</x:v>
      </x:c>
      <x:c r="E1048" s="1083" t="s">
        <x:v>139</x:v>
      </x:c>
      <x:c r="F1048" s="1083" t="s">
        <x:v>10409</x:v>
      </x:c>
      <x:c r="G1048" s="919" t="s">
        <x:v>9652</x:v>
      </x:c>
      <x:c r="H1048" s="919" t="s">
        <x:v>12497</x:v>
      </x:c>
      <x:c r="I1048" s="519" t="s">
        <x:v>6553</x:v>
      </x:c>
      <x:c r="J1048" s="920">
        <x:v>216</x:v>
      </x:c>
      <x:c r="K1048" s="652" t="s">
        <x:v>10301</x:v>
      </x:c>
    </x:row>
    <x:row r="1049" spans="1:11">
      <x:c r="A1049" s="1232">
        <x:v>0.9194444444444444</x:v>
      </x:c>
      <x:c r="B1049" s="1081" t="s">
        <x:v>4107</x:v>
      </x:c>
      <x:c r="C1049" s="1081" t="s">
        <x:v>8571</x:v>
      </x:c>
      <x:c r="D1049" s="1081" t="s">
        <x:v>10334</x:v>
      </x:c>
      <x:c r="E1049" s="1081" t="s">
        <x:v>6669</x:v>
      </x:c>
      <x:c r="F1049" s="1081" t="s">
        <x:v>150</x:v>
      </x:c>
      <x:c r="G1049" s="919" t="s">
        <x:v>4127</x:v>
      </x:c>
      <x:c r="H1049" s="919" t="s">
        <x:v>2424</x:v>
      </x:c>
      <x:c r="I1049" s="519" t="s">
        <x:v>3935</x:v>
      </x:c>
      <x:c r="J1049" s="920">
        <x:v>447</x:v>
      </x:c>
      <x:c r="K1049" s="652" t="s">
        <x:v>140</x:v>
      </x:c>
    </x:row>
    <x:row r="1050" spans="1:11" ht="16.75">
      <x:c r="A1050" s="1233">
        <x:v>0.99791666666666667</x:v>
      </x:c>
      <x:c r="B1050" s="1098" t="s">
        <x:v>9470</x:v>
      </x:c>
      <x:c r="C1050" s="1098" t="s">
        <x:v>7299</x:v>
      </x:c>
      <x:c r="D1050" s="1098" t="s">
        <x:v>10306</x:v>
      </x:c>
      <x:c r="E1050" s="1098" t="s">
        <x:v>6423</x:v>
      </x:c>
      <x:c r="F1050" s="1098" t="s">
        <x:v>1611</x:v>
      </x:c>
      <x:c r="G1050" s="929" t="s">
        <x:v>9891</x:v>
      </x:c>
      <x:c r="H1050" s="929" t="s">
        <x:v>7692</x:v>
      </x:c>
      <x:c r="I1050" s="527" t="s">
        <x:v>3935</x:v>
      </x:c>
      <x:c r="J1050" s="930">
        <x:v>306</x:v>
      </x:c>
      <x:c r="K1050" s="654" t="s">
        <x:v>140</x:v>
      </x:c>
    </x:row>
    <x:row r="1051" spans="1:11" ht="16.75">
      <x:c r="A1051" s="1207" t="s">
        <x:v>4936</x:v>
      </x:c>
      <x:c r="B1051" s="1180">
        <x:v>612835</x:v>
      </x:c>
      <x:c r="C1051" s="1181" t="s">
        <x:v>8571</x:v>
      </x:c>
      <x:c r="D1051" s="1181" t="s">
        <x:v>10334</x:v>
      </x:c>
      <x:c r="E1051" s="1181" t="s">
        <x:v>3882</x:v>
      </x:c>
      <x:c r="F1051" s="1181" t="s">
        <x:v>503</x:v>
      </x:c>
      <x:c r="G1051" s="915" t="s">
        <x:v>9349</x:v>
      </x:c>
      <x:c r="H1051" s="915" t="s">
        <x:v>7715</x:v>
      </x:c>
      <x:c r="I1051" s="1189" t="s">
        <x:v>6540</x:v>
      </x:c>
      <x:c r="J1051" s="916">
        <x:v>270</x:v>
      </x:c>
      <x:c r="K1051" s="649" t="s">
        <x:v>140</x:v>
      </x:c>
    </x:row>
    <x:row r="1052" spans="1:11" s="120" customFormat="1">
      <x:c r="A1052" s="1208">
        <x:v>0.58680555555555558</x:v>
      </x:c>
      <x:c r="B1052" s="1080">
        <x:v>612836</x:v>
      </x:c>
      <x:c r="C1052" s="1081" t="s">
        <x:v>8571</x:v>
      </x:c>
      <x:c r="D1052" s="1081" t="s">
        <x:v>10333</x:v>
      </x:c>
      <x:c r="E1052" s="1081" t="s">
        <x:v>3882</x:v>
      </x:c>
      <x:c r="F1052" s="1081" t="s">
        <x:v>5441</x:v>
      </x:c>
      <x:c r="G1052" s="919" t="s">
        <x:v>3811</x:v>
      </x:c>
      <x:c r="H1052" s="919" t="s">
        <x:v>12185</x:v>
      </x:c>
      <x:c r="I1052" s="519" t="s">
        <x:v>6540</x:v>
      </x:c>
      <x:c r="J1052" s="920">
        <x:v>160</x:v>
      </x:c>
      <x:c r="K1052" s="652" t="s">
        <x:v>10301</x:v>
      </x:c>
    </x:row>
    <x:row r="1053" spans="1:11">
      <x:c r="A1053" s="1208">
        <x:v>0.62638888888888888</x:v>
      </x:c>
      <x:c r="B1053" s="1082">
        <x:v>612837</x:v>
      </x:c>
      <x:c r="C1053" s="1083" t="s">
        <x:v>8571</x:v>
      </x:c>
      <x:c r="D1053" s="1083" t="s">
        <x:v>10333</x:v>
      </x:c>
      <x:c r="E1053" s="1083" t="s">
        <x:v>7974</x:v>
      </x:c>
      <x:c r="F1053" s="1083" t="s">
        <x:v>10392</x:v>
      </x:c>
      <x:c r="G1053" s="919" t="s">
        <x:v>10277</x:v>
      </x:c>
      <x:c r="H1053" s="919" t="s">
        <x:v>2194</x:v>
      </x:c>
      <x:c r="I1053" s="519" t="s">
        <x:v>6540</x:v>
      </x:c>
      <x:c r="J1053" s="920">
        <x:v>819</x:v>
      </x:c>
      <x:c r="K1053" s="652" t="s">
        <x:v>140</x:v>
      </x:c>
    </x:row>
    <x:row r="1054" spans="1:11">
      <x:c r="A1054" s="1208">
        <x:v>0.6333333333333333</x:v>
      </x:c>
      <x:c r="B1054" s="1080">
        <x:v>612838</x:v>
      </x:c>
      <x:c r="C1054" s="1081" t="s">
        <x:v>8571</x:v>
      </x:c>
      <x:c r="D1054" s="1081" t="s">
        <x:v>10333</x:v>
      </x:c>
      <x:c r="E1054" s="1081" t="s">
        <x:v>3882</x:v>
      </x:c>
      <x:c r="F1054" s="1081" t="s">
        <x:v>1027</x:v>
      </x:c>
      <x:c r="G1054" s="919" t="s">
        <x:v>9756</x:v>
      </x:c>
      <x:c r="H1054" s="919" t="s">
        <x:v>7906</x:v>
      </x:c>
      <x:c r="I1054" s="519" t="s">
        <x:v>6540</x:v>
      </x:c>
      <x:c r="J1054" s="920">
        <x:v>150</x:v>
      </x:c>
      <x:c r="K1054" s="652" t="s">
        <x:v>10301</x:v>
      </x:c>
    </x:row>
    <x:row r="1055" spans="1:11">
      <x:c r="A1055" s="1208">
        <x:v>0.69444444444444442</x:v>
      </x:c>
      <x:c r="B1055" s="1082">
        <x:v>612839</x:v>
      </x:c>
      <x:c r="C1055" s="1083" t="s">
        <x:v>7299</x:v>
      </x:c>
      <x:c r="D1055" s="1083" t="s">
        <x:v>10333</x:v>
      </x:c>
      <x:c r="E1055" s="1083" t="s">
        <x:v>139</x:v>
      </x:c>
      <x:c r="F1055" s="1083" t="s">
        <x:v>1254</x:v>
      </x:c>
      <x:c r="G1055" s="919" t="s">
        <x:v>3973</x:v>
      </x:c>
      <x:c r="H1055" s="919" t="s">
        <x:v>12258</x:v>
      </x:c>
      <x:c r="I1055" s="519" t="s">
        <x:v>6540</x:v>
      </x:c>
      <x:c r="J1055" s="920">
        <x:v>5</x:v>
      </x:c>
      <x:c r="K1055" s="652" t="s">
        <x:v>10358</x:v>
      </x:c>
    </x:row>
    <x:row r="1056" spans="1:11" ht="16.75">
      <x:c r="A1056" s="1209">
        <x:v>0.82847222222222228</x:v>
      </x:c>
      <x:c r="B1056" s="1184">
        <x:v>612840</x:v>
      </x:c>
      <x:c r="C1056" s="1085" t="s">
        <x:v>8571</x:v>
      </x:c>
      <x:c r="D1056" s="1085" t="s">
        <x:v>10333</x:v>
      </x:c>
      <x:c r="E1056" s="1085" t="s">
        <x:v>6669</x:v>
      </x:c>
      <x:c r="F1056" s="1085" t="s">
        <x:v>1256</x:v>
      </x:c>
      <x:c r="G1056" s="929" t="s">
        <x:v>8593</x:v>
      </x:c>
      <x:c r="H1056" s="929" t="s">
        <x:v>12471</x:v>
      </x:c>
      <x:c r="I1056" s="527" t="s">
        <x:v>6553</x:v>
      </x:c>
      <x:c r="J1056" s="930">
        <x:v>230</x:v>
      </x:c>
      <x:c r="K1056" s="654" t="s">
        <x:v>10301</x:v>
      </x:c>
    </x:row>
    <x:row r="1057" spans="1:11" s="120" customFormat="1" ht="16.75">
      <x:c r="A1057" s="1234" t="s">
        <x:v>8610</x:v>
      </x:c>
      <x:c r="B1057" s="1235">
        <x:v>12841</x:v>
      </x:c>
      <x:c r="C1057" s="1064" t="s">
        <x:v>8571</x:v>
      </x:c>
      <x:c r="D1057" s="1064" t="s">
        <x:v>10306</x:v>
      </x:c>
      <x:c r="E1057" s="1064" t="s">
        <x:v>6423</x:v>
      </x:c>
      <x:c r="F1057" s="1065" t="s">
        <x:v>10653</x:v>
      </x:c>
      <x:c r="G1057" s="915" t="s">
        <x:v>5921</x:v>
      </x:c>
      <x:c r="H1057" s="915" t="s">
        <x:v>5612</x:v>
      </x:c>
      <x:c r="I1057" s="1189" t="s">
        <x:v>3935</x:v>
      </x:c>
      <x:c r="J1057" s="916">
        <x:v>171</x:v>
      </x:c>
      <x:c r="K1057" s="649" t="s">
        <x:v>140</x:v>
      </x:c>
    </x:row>
    <x:row r="1058" spans="1:11">
      <x:c r="A1058" s="1236">
        <x:v>0.56944444444444442</x:v>
      </x:c>
      <x:c r="B1058" s="1081" t="s">
        <x:v>10000</x:v>
      </x:c>
      <x:c r="C1058" s="1081" t="s">
        <x:v>8571</x:v>
      </x:c>
      <x:c r="D1058" s="1081" t="s">
        <x:v>10306</x:v>
      </x:c>
      <x:c r="E1058" s="1081" t="s">
        <x:v>3882</x:v>
      </x:c>
      <x:c r="F1058" s="1081" t="s">
        <x:v>1638</x:v>
      </x:c>
      <x:c r="G1058" s="1114" t="s">
        <x:v>10358</x:v>
      </x:c>
      <x:c r="H1058" s="1114" t="s">
        <x:v>10358</x:v>
      </x:c>
      <x:c r="I1058" s="519" t="s">
        <x:v>3935</x:v>
      </x:c>
      <x:c r="J1058" s="920">
        <x:v>9</x:v>
      </x:c>
      <x:c r="K1058" s="652" t="s">
        <x:v>10301</x:v>
      </x:c>
    </x:row>
    <x:row r="1059" spans="1:11">
      <x:c r="A1059" s="1236">
        <x:v>0.58958333333333335</x:v>
      </x:c>
      <x:c r="B1059" s="1083" t="s">
        <x:v>6526</x:v>
      </x:c>
      <x:c r="C1059" s="1083" t="s">
        <x:v>7299</x:v>
      </x:c>
      <x:c r="D1059" s="1083" t="s">
        <x:v>10333</x:v>
      </x:c>
      <x:c r="E1059" s="1083" t="s">
        <x:v>3882</x:v>
      </x:c>
      <x:c r="F1059" s="1083" t="s">
        <x:v>1238</x:v>
      </x:c>
      <x:c r="G1059" s="919" t="s">
        <x:v>6553</x:v>
      </x:c>
      <x:c r="H1059" s="919" t="s">
        <x:v>8097</x:v>
      </x:c>
      <x:c r="I1059" s="519" t="s">
        <x:v>3935</x:v>
      </x:c>
      <x:c r="J1059" s="920">
        <x:v>190</x:v>
      </x:c>
      <x:c r="K1059" s="652" t="s">
        <x:v>10301</x:v>
      </x:c>
    </x:row>
    <x:row r="1060" spans="1:11" s="120" customFormat="1">
      <x:c r="A1060" s="1236">
        <x:v>0.59097222222222223</x:v>
      </x:c>
      <x:c r="B1060" s="1082">
        <x:v>612844</x:v>
      </x:c>
      <x:c r="C1060" s="1083" t="s">
        <x:v>7299</x:v>
      </x:c>
      <x:c r="D1060" s="1083" t="s">
        <x:v>10333</x:v>
      </x:c>
      <x:c r="E1060" s="1083" t="s">
        <x:v>3882</x:v>
      </x:c>
      <x:c r="F1060" s="1083" t="s">
        <x:v>1500</x:v>
      </x:c>
      <x:c r="G1060" s="919" t="s">
        <x:v>4065</x:v>
      </x:c>
      <x:c r="H1060" s="919" t="s">
        <x:v>2629</x:v>
      </x:c>
      <x:c r="I1060" s="519" t="s">
        <x:v>6553</x:v>
      </x:c>
      <x:c r="J1060" s="920">
        <x:v>180</x:v>
      </x:c>
      <x:c r="K1060" s="652" t="s">
        <x:v>10301</x:v>
      </x:c>
    </x:row>
    <x:row r="1061" spans="1:11">
      <x:c r="A1061" s="1236">
        <x:v>0.63611111111111107</x:v>
      </x:c>
      <x:c r="B1061" s="1081" t="s">
        <x:v>6365</x:v>
      </x:c>
      <x:c r="C1061" s="1081" t="s">
        <x:v>8571</x:v>
      </x:c>
      <x:c r="D1061" s="1081" t="s">
        <x:v>10334</x:v>
      </x:c>
      <x:c r="E1061" s="1081" t="s">
        <x:v>6423</x:v>
      </x:c>
      <x:c r="F1061" s="1081" t="s">
        <x:v>1509</x:v>
      </x:c>
      <x:c r="G1061" s="919" t="s">
        <x:v>4003</x:v>
      </x:c>
      <x:c r="H1061" s="919" t="s">
        <x:v>2365</x:v>
      </x:c>
      <x:c r="I1061" s="519" t="s">
        <x:v>3935</x:v>
      </x:c>
      <x:c r="J1061" s="920">
        <x:v>240</x:v>
      </x:c>
      <x:c r="K1061" s="652" t="s">
        <x:v>10301</x:v>
      </x:c>
    </x:row>
    <x:row r="1062" spans="1:11">
      <x:c r="A1062" s="1236">
        <x:v>0.64027777777777772</x:v>
      </x:c>
      <x:c r="B1062" s="1083" t="s">
        <x:v>9476</x:v>
      </x:c>
      <x:c r="C1062" s="1083" t="s">
        <x:v>8571</x:v>
      </x:c>
      <x:c r="D1062" s="1083" t="s">
        <x:v>10334</x:v>
      </x:c>
      <x:c r="E1062" s="1083" t="s">
        <x:v>6423</x:v>
      </x:c>
      <x:c r="F1062" s="1083" t="s">
        <x:v>1229</x:v>
      </x:c>
      <x:c r="G1062" s="919" t="s">
        <x:v>4003</x:v>
      </x:c>
      <x:c r="H1062" s="919" t="s">
        <x:v>2365</x:v>
      </x:c>
      <x:c r="I1062" s="519" t="s">
        <x:v>3935</x:v>
      </x:c>
      <x:c r="J1062" s="920">
        <x:v>160</x:v>
      </x:c>
      <x:c r="K1062" s="652" t="s">
        <x:v>10301</x:v>
      </x:c>
    </x:row>
    <x:row r="1063" spans="1:11">
      <x:c r="A1063" s="1236">
        <x:v>0.64722222222222225</x:v>
      </x:c>
      <x:c r="B1063" s="1081" t="s">
        <x:v>9847</x:v>
      </x:c>
      <x:c r="C1063" s="1081" t="s">
        <x:v>7299</x:v>
      </x:c>
      <x:c r="D1063" s="1081" t="s">
        <x:v>10306</x:v>
      </x:c>
      <x:c r="E1063" s="1081" t="s">
        <x:v>7974</x:v>
      </x:c>
      <x:c r="F1063" s="1081" t="s">
        <x:v>10440</x:v>
      </x:c>
      <x:c r="G1063" s="919" t="s">
        <x:v>6386</x:v>
      </x:c>
      <x:c r="H1063" s="919" t="s">
        <x:v>5793</x:v>
      </x:c>
      <x:c r="I1063" s="519" t="s">
        <x:v>3935</x:v>
      </x:c>
      <x:c r="J1063" s="920">
        <x:v>144</x:v>
      </x:c>
      <x:c r="K1063" s="652" t="s">
        <x:v>140</x:v>
      </x:c>
    </x:row>
    <x:row r="1064" spans="1:11">
      <x:c r="A1064" s="1236">
        <x:v>0.65694444444444444</x:v>
      </x:c>
      <x:c r="B1064" s="1083" t="s">
        <x:v>9601</x:v>
      </x:c>
      <x:c r="C1064" s="1083" t="s">
        <x:v>8571</x:v>
      </x:c>
      <x:c r="D1064" s="1083" t="s">
        <x:v>10306</x:v>
      </x:c>
      <x:c r="E1064" s="1083" t="s">
        <x:v>7974</x:v>
      </x:c>
      <x:c r="F1064" s="1083" t="s">
        <x:v>4304</x:v>
      </x:c>
      <x:c r="G1064" s="1114" t="s">
        <x:v>10358</x:v>
      </x:c>
      <x:c r="H1064" s="1114" t="s">
        <x:v>10358</x:v>
      </x:c>
      <x:c r="I1064" s="519" t="s">
        <x:v>3935</x:v>
      </x:c>
      <x:c r="J1064" s="920">
        <x:v>171</x:v>
      </x:c>
      <x:c r="K1064" s="652" t="s">
        <x:v>140</x:v>
      </x:c>
    </x:row>
    <x:row r="1065" spans="1:11">
      <x:c r="A1065" s="1236">
        <x:v>0.67083333333333328</x:v>
      </x:c>
      <x:c r="B1065" s="1081" t="s">
        <x:v>9895</x:v>
      </x:c>
      <x:c r="C1065" s="1081" t="s">
        <x:v>7299</x:v>
      </x:c>
      <x:c r="D1065" s="1081" t="s">
        <x:v>10333</x:v>
      </x:c>
      <x:c r="E1065" s="1081" t="s">
        <x:v>6423</x:v>
      </x:c>
      <x:c r="F1065" s="1081" t="s">
        <x:v>8310</x:v>
      </x:c>
      <x:c r="G1065" s="919" t="s">
        <x:v>6420</x:v>
      </x:c>
      <x:c r="H1065" s="919" t="s">
        <x:v>7814</x:v>
      </x:c>
      <x:c r="I1065" s="519" t="s">
        <x:v>3935</x:v>
      </x:c>
      <x:c r="J1065" s="920">
        <x:v>135</x:v>
      </x:c>
      <x:c r="K1065" s="652" t="s">
        <x:v>140</x:v>
      </x:c>
    </x:row>
    <x:row r="1066" spans="1:11">
      <x:c r="A1066" s="1236">
        <x:v>0.70763888888888893</x:v>
      </x:c>
      <x:c r="B1066" s="1083" t="s">
        <x:v>4057</x:v>
      </x:c>
      <x:c r="C1066" s="1083" t="s">
        <x:v>8571</x:v>
      </x:c>
      <x:c r="D1066" s="1083" t="s">
        <x:v>10333</x:v>
      </x:c>
      <x:c r="E1066" s="1083" t="s">
        <x:v>3882</x:v>
      </x:c>
      <x:c r="F1066" s="1083" t="s">
        <x:v>528</x:v>
      </x:c>
      <x:c r="G1066" s="919" t="s">
        <x:v>6390</x:v>
      </x:c>
      <x:c r="H1066" s="919" t="s">
        <x:v>7785</x:v>
      </x:c>
      <x:c r="I1066" s="519" t="s">
        <x:v>3935</x:v>
      </x:c>
      <x:c r="J1066" s="920">
        <x:v>300</x:v>
      </x:c>
      <x:c r="K1066" s="652" t="s">
        <x:v>10301</x:v>
      </x:c>
    </x:row>
    <x:row r="1067" spans="1:11">
      <x:c r="A1067" s="1236">
        <x:v>0.74305555555555558</x:v>
      </x:c>
      <x:c r="B1067" s="1082">
        <x:v>612851</x:v>
      </x:c>
      <x:c r="C1067" s="1083" t="s">
        <x:v>8571</x:v>
      </x:c>
      <x:c r="D1067" s="1083" t="s">
        <x:v>10334</x:v>
      </x:c>
      <x:c r="E1067" s="1083" t="s">
        <x:v>139</x:v>
      </x:c>
      <x:c r="F1067" s="1083" t="s">
        <x:v>486</x:v>
      </x:c>
      <x:c r="G1067" s="919" t="s">
        <x:v>4139</x:v>
      </x:c>
      <x:c r="H1067" s="919" t="s">
        <x:v>5743</x:v>
      </x:c>
      <x:c r="I1067" s="519" t="s">
        <x:v>6540</x:v>
      </x:c>
      <x:c r="J1067" s="920">
        <x:v>170</x:v>
      </x:c>
      <x:c r="K1067" s="652" t="s">
        <x:v>10301</x:v>
      </x:c>
    </x:row>
    <x:row r="1068" spans="1:12">
      <x:c r="A1068" s="1236">
        <x:v>0.76249999999999996</x:v>
      </x:c>
      <x:c r="B1068" s="1080">
        <x:v>612852</x:v>
      </x:c>
      <x:c r="C1068" s="1081" t="s">
        <x:v>8571</x:v>
      </x:c>
      <x:c r="D1068" s="1081" t="s">
        <x:v>10333</x:v>
      </x:c>
      <x:c r="E1068" s="1081" t="s">
        <x:v>7974</x:v>
      </x:c>
      <x:c r="F1068" s="1081" t="s">
        <x:v>4246</x:v>
      </x:c>
      <x:c r="G1068" s="919" t="s">
        <x:v>9779</x:v>
      </x:c>
      <x:c r="H1068" s="937" t="s">
        <x:v>10358</x:v>
      </x:c>
      <x:c r="I1068" s="519" t="s">
        <x:v>6540</x:v>
      </x:c>
      <x:c r="J1068" s="920">
        <x:v>340</x:v>
      </x:c>
      <x:c r="K1068" s="652" t="s">
        <x:v>10301</x:v>
      </x:c>
      <x:c r="L1068" s="1076" t="s">
        <x:v>3114</x:v>
      </x:c>
    </x:row>
    <x:row r="1069" spans="1:11" s="120" customFormat="1">
      <x:c r="A1069" s="1236">
        <x:v>0.7680555555555556</x:v>
      </x:c>
      <x:c r="B1069" s="1237">
        <x:v>12853</x:v>
      </x:c>
      <x:c r="C1069" s="1081"/>
      <x:c r="D1069" s="1081"/>
      <x:c r="E1069" s="1081"/>
      <x:c r="F1069" s="1081"/>
      <x:c r="G1069" s="919" t="s">
        <x:v>11029</x:v>
      </x:c>
      <x:c r="H1069" s="919" t="s">
        <x:v>12725</x:v>
      </x:c>
      <x:c r="I1069" s="519" t="s">
        <x:v>6553</x:v>
      </x:c>
      <x:c r="J1069" s="920">
        <x:v>340</x:v>
      </x:c>
      <x:c r="K1069" s="652" t="s">
        <x:v>10301</x:v>
      </x:c>
    </x:row>
    <x:row r="1070" spans="1:11" s="120" customFormat="1">
      <x:c r="A1070" s="1236">
        <x:v>0.77083333333333337</x:v>
      </x:c>
      <x:c r="B1070" s="1237">
        <x:v>12854</x:v>
      </x:c>
      <x:c r="C1070" s="1081"/>
      <x:c r="D1070" s="1081"/>
      <x:c r="E1070" s="1081"/>
      <x:c r="F1070" s="1081"/>
      <x:c r="G1070" s="1114" t="s">
        <x:v>10358</x:v>
      </x:c>
      <x:c r="H1070" s="1114" t="s">
        <x:v>10358</x:v>
      </x:c>
      <x:c r="I1070" s="519" t="s">
        <x:v>6553</x:v>
      </x:c>
      <x:c r="J1070" s="920">
        <x:v>1180</x:v>
      </x:c>
      <x:c r="K1070" s="652" t="s">
        <x:v>10301</x:v>
      </x:c>
    </x:row>
    <x:row r="1071" spans="1:11">
      <x:c r="A1071" s="1236">
        <x:v>0.77430555555555558</x:v>
      </x:c>
      <x:c r="B1071" s="1082">
        <x:v>612855</x:v>
      </x:c>
      <x:c r="C1071" s="1083" t="s">
        <x:v>7299</x:v>
      </x:c>
      <x:c r="D1071" s="1083" t="s">
        <x:v>10333</x:v>
      </x:c>
      <x:c r="E1071" s="1083" t="s">
        <x:v>139</x:v>
      </x:c>
      <x:c r="F1071" s="1083" t="s">
        <x:v>769</x:v>
      </x:c>
      <x:c r="G1071" s="919" t="s">
        <x:v>11029</x:v>
      </x:c>
      <x:c r="H1071" s="919" t="s">
        <x:v>12725</x:v>
      </x:c>
      <x:c r="I1071" s="519" t="s">
        <x:v>6540</x:v>
      </x:c>
      <x:c r="J1071" s="920">
        <x:v>400</x:v>
      </x:c>
      <x:c r="K1071" s="652" t="s">
        <x:v>10301</x:v>
      </x:c>
    </x:row>
    <x:row r="1072" spans="1:11">
      <x:c r="A1072" s="1236">
        <x:v>0.85486111111111107</x:v>
      </x:c>
      <x:c r="B1072" s="1080">
        <x:v>612856</x:v>
      </x:c>
      <x:c r="C1072" s="1081" t="s">
        <x:v>8571</x:v>
      </x:c>
      <x:c r="D1072" s="1081" t="s">
        <x:v>10333</x:v>
      </x:c>
      <x:c r="E1072" s="1081" t="s">
        <x:v>3882</x:v>
      </x:c>
      <x:c r="F1072" s="1081" t="s">
        <x:v>11094</x:v>
      </x:c>
      <x:c r="G1072" s="919" t="s">
        <x:v>9345</x:v>
      </x:c>
      <x:c r="H1072" s="919" t="s">
        <x:v>7690</x:v>
      </x:c>
      <x:c r="I1072" s="519" t="s">
        <x:v>6540</x:v>
      </x:c>
      <x:c r="J1072" s="920">
        <x:v>297</x:v>
      </x:c>
      <x:c r="K1072" s="652" t="s">
        <x:v>140</x:v>
      </x:c>
    </x:row>
    <x:row r="1073" spans="1:11">
      <x:c r="A1073" s="1236">
        <x:v>0.86388888888888893</x:v>
      </x:c>
      <x:c r="B1073" s="1082">
        <x:v>612857</x:v>
      </x:c>
      <x:c r="C1073" s="1083" t="s">
        <x:v>8571</x:v>
      </x:c>
      <x:c r="D1073" s="1083" t="s">
        <x:v>10334</x:v>
      </x:c>
      <x:c r="E1073" s="1083" t="s">
        <x:v>6423</x:v>
      </x:c>
      <x:c r="F1073" s="1083" t="s">
        <x:v>1593</x:v>
      </x:c>
      <x:c r="G1073" s="919" t="s">
        <x:v>6462</x:v>
      </x:c>
      <x:c r="H1073" s="919" t="s">
        <x:v>7492</x:v>
      </x:c>
      <x:c r="I1073" s="519" t="s">
        <x:v>6540</x:v>
      </x:c>
      <x:c r="J1073" s="920">
        <x:v>198</x:v>
      </x:c>
      <x:c r="K1073" s="652" t="s">
        <x:v>140</x:v>
      </x:c>
    </x:row>
    <x:row r="1074" spans="1:11">
      <x:c r="A1074" s="1236">
        <x:v>0.87013888888888891</x:v>
      </x:c>
      <x:c r="B1074" s="1080">
        <x:v>612858</x:v>
      </x:c>
      <x:c r="C1074" s="1081" t="s">
        <x:v>7299</x:v>
      </x:c>
      <x:c r="D1074" s="1081" t="s">
        <x:v>10333</x:v>
      </x:c>
      <x:c r="E1074" s="1081" t="s">
        <x:v>6423</x:v>
      </x:c>
      <x:c r="F1074" s="1081" t="s">
        <x:v>1244</x:v>
      </x:c>
      <x:c r="G1074" s="919" t="s">
        <x:v>12235</x:v>
      </x:c>
      <x:c r="H1074" s="919" t="s">
        <x:v>2317</x:v>
      </x:c>
      <x:c r="I1074" s="519" t="s">
        <x:v>6540</x:v>
      </x:c>
      <x:c r="J1074" s="920">
        <x:v>200</x:v>
      </x:c>
      <x:c r="K1074" s="652" t="s">
        <x:v>10301</x:v>
      </x:c>
    </x:row>
    <x:row r="1075" spans="1:11">
      <x:c r="A1075" s="1236">
        <x:v>0.88124999999999998</x:v>
      </x:c>
      <x:c r="B1075" s="1082">
        <x:v>612859</x:v>
      </x:c>
      <x:c r="C1075" s="1083" t="s">
        <x:v>8571</x:v>
      </x:c>
      <x:c r="D1075" s="1083" t="s">
        <x:v>10334</x:v>
      </x:c>
      <x:c r="E1075" s="1083" t="s">
        <x:v>3882</x:v>
      </x:c>
      <x:c r="F1075" s="1083" t="s">
        <x:v>10476</x:v>
      </x:c>
      <x:c r="G1075" s="919" t="s">
        <x:v>3932</x:v>
      </x:c>
      <x:c r="H1075" s="919" t="s">
        <x:v>5547</x:v>
      </x:c>
      <x:c r="I1075" s="519" t="s">
        <x:v>6540</x:v>
      </x:c>
      <x:c r="J1075" s="920">
        <x:v>150</x:v>
      </x:c>
      <x:c r="K1075" s="652" t="s">
        <x:v>140</x:v>
      </x:c>
    </x:row>
    <x:row r="1076" spans="1:11">
      <x:c r="A1076" s="1236">
        <x:v>0.89236111111111116</x:v>
      </x:c>
      <x:c r="B1076" s="1081" t="s">
        <x:v>3925</x:v>
      </x:c>
      <x:c r="C1076" s="1081" t="s">
        <x:v>8571</x:v>
      </x:c>
      <x:c r="D1076" s="1081" t="s">
        <x:v>10306</x:v>
      </x:c>
      <x:c r="E1076" s="1081" t="s">
        <x:v>6669</x:v>
      </x:c>
      <x:c r="F1076" s="1081" t="s">
        <x:v>12139</x:v>
      </x:c>
      <x:c r="G1076" s="919" t="s">
        <x:v>4221</x:v>
      </x:c>
      <x:c r="H1076" s="919" t="s">
        <x:v>5578</x:v>
      </x:c>
      <x:c r="I1076" s="519" t="s">
        <x:v>6553</x:v>
      </x:c>
      <x:c r="J1076" s="920">
        <x:v>330</x:v>
      </x:c>
      <x:c r="K1076" s="652" t="s">
        <x:v>10301</x:v>
      </x:c>
    </x:row>
    <x:row r="1077" spans="1:11" s="120" customFormat="1">
      <x:c r="A1077" s="1236">
        <x:v>0.90138888888888891</x:v>
      </x:c>
      <x:c r="B1077" s="1238">
        <x:v>12861</x:v>
      </x:c>
      <x:c r="C1077" s="1081"/>
      <x:c r="D1077" s="1081"/>
      <x:c r="E1077" s="1081"/>
      <x:c r="F1077" s="1081"/>
      <x:c r="G1077" s="919" t="s">
        <x:v>9567</x:v>
      </x:c>
      <x:c r="H1077" s="919" t="s">
        <x:v>8088</x:v>
      </x:c>
      <x:c r="I1077" s="519" t="s">
        <x:v>6553</x:v>
      </x:c>
      <x:c r="J1077" s="920">
        <x:v>160</x:v>
      </x:c>
      <x:c r="K1077" s="652" t="s">
        <x:v>10301</x:v>
      </x:c>
    </x:row>
    <x:row r="1078" spans="1:11" ht="16.75">
      <x:c r="A1078" s="1239">
        <x:v>0.97499999999999998</x:v>
      </x:c>
      <x:c r="B1078" s="1186">
        <x:v>612862</x:v>
      </x:c>
      <x:c r="C1078" s="1098" t="s">
        <x:v>7299</x:v>
      </x:c>
      <x:c r="D1078" s="1098" t="s">
        <x:v>10333</x:v>
      </x:c>
      <x:c r="E1078" s="1098" t="s">
        <x:v>3882</x:v>
      </x:c>
      <x:c r="F1078" s="1098" t="s">
        <x:v>2891</x:v>
      </x:c>
      <x:c r="G1078" s="929" t="s">
        <x:v>4147</x:v>
      </x:c>
      <x:c r="H1078" s="929" t="s">
        <x:v>7674</x:v>
      </x:c>
      <x:c r="I1078" s="527" t="s">
        <x:v>6540</x:v>
      </x:c>
      <x:c r="J1078" s="930">
        <x:v>319</x:v>
      </x:c>
      <x:c r="K1078" s="654" t="s">
        <x:v>140</x:v>
      </x:c>
    </x:row>
    <x:row r="1079" spans="1:11" s="120" customFormat="1" ht="16.75">
      <x:c r="A1079" s="1240" t="s">
        <x:v>309</x:v>
      </x:c>
      <x:c r="B1079" s="1235">
        <x:v>12863</x:v>
      </x:c>
      <x:c r="C1079" s="1060" t="s">
        <x:v>8571</x:v>
      </x:c>
      <x:c r="D1079" s="1060" t="s">
        <x:v>10306</x:v>
      </x:c>
      <x:c r="E1079" s="1060" t="s">
        <x:v>3882</x:v>
      </x:c>
      <x:c r="F1079" s="1061" t="s">
        <x:v>1547</x:v>
      </x:c>
      <x:c r="G1079" s="915" t="s">
        <x:v>9375</x:v>
      </x:c>
      <x:c r="H1079" s="915" t="s">
        <x:v>8117</x:v>
      </x:c>
      <x:c r="I1079" s="1189" t="s">
        <x:v>3935</x:v>
      </x:c>
      <x:c r="J1079" s="916">
        <x:v>261</x:v>
      </x:c>
      <x:c r="K1079" s="649" t="s">
        <x:v>140</x:v>
      </x:c>
    </x:row>
    <x:row r="1080" spans="1:11">
      <x:c r="A1080" s="1241">
        <x:v>0.61875000000000002</x:v>
      </x:c>
      <x:c r="B1080" s="1081" t="s">
        <x:v>6563</x:v>
      </x:c>
      <x:c r="C1080" s="1081" t="s">
        <x:v>8571</x:v>
      </x:c>
      <x:c r="D1080" s="1081" t="s">
        <x:v>10306</x:v>
      </x:c>
      <x:c r="E1080" s="1081" t="s">
        <x:v>6423</x:v>
      </x:c>
      <x:c r="F1080" s="1081" t="s">
        <x:v>1327</x:v>
      </x:c>
      <x:c r="G1080" s="919" t="s">
        <x:v>4141</x:v>
      </x:c>
      <x:c r="H1080" s="919" t="s">
        <x:v>12290</x:v>
      </x:c>
      <x:c r="I1080" s="519" t="s">
        <x:v>3935</x:v>
      </x:c>
      <x:c r="J1080" s="920">
        <x:v>459</x:v>
      </x:c>
      <x:c r="K1080" s="652" t="s">
        <x:v>140</x:v>
      </x:c>
    </x:row>
    <x:row r="1081" spans="1:11" s="120" customFormat="1">
      <x:c r="A1081" s="1241">
        <x:v>0.62083333333333335</x:v>
      </x:c>
      <x:c r="B1081" s="1080">
        <x:v>612865</x:v>
      </x:c>
      <x:c r="C1081" s="1081" t="s">
        <x:v>8571</x:v>
      </x:c>
      <x:c r="D1081" s="1081" t="s">
        <x:v>10306</x:v>
      </x:c>
      <x:c r="E1081" s="1081" t="s">
        <x:v>7974</x:v>
      </x:c>
      <x:c r="F1081" s="1081" t="s">
        <x:v>12006</x:v>
      </x:c>
      <x:c r="G1081" s="919" t="s">
        <x:v>4131</x:v>
      </x:c>
      <x:c r="H1081" s="919" t="s">
        <x:v>12199</x:v>
      </x:c>
      <x:c r="I1081" s="519" t="s">
        <x:v>6540</x:v>
      </x:c>
      <x:c r="J1081" s="920">
        <x:v>330</x:v>
      </x:c>
      <x:c r="K1081" s="652" t="s">
        <x:v>10301</x:v>
      </x:c>
    </x:row>
    <x:row r="1082" spans="1:11">
      <x:c r="A1082" s="1241">
        <x:v>0.63263888888888886</x:v>
      </x:c>
      <x:c r="B1082" s="1082">
        <x:v>612866</x:v>
      </x:c>
      <x:c r="C1082" s="1083" t="s">
        <x:v>7299</x:v>
      </x:c>
      <x:c r="D1082" s="1083" t="s">
        <x:v>10333</x:v>
      </x:c>
      <x:c r="E1082" s="1083" t="s">
        <x:v>3882</x:v>
      </x:c>
      <x:c r="F1082" s="1083" t="s">
        <x:v>972</x:v>
      </x:c>
      <x:c r="G1082" s="919" t="s">
        <x:v>6553</x:v>
      </x:c>
      <x:c r="H1082" s="919" t="s">
        <x:v>8097</x:v>
      </x:c>
      <x:c r="I1082" s="519" t="s">
        <x:v>6540</x:v>
      </x:c>
      <x:c r="J1082" s="920">
        <x:v>234</x:v>
      </x:c>
      <x:c r="K1082" s="652" t="s">
        <x:v>140</x:v>
      </x:c>
    </x:row>
    <x:row r="1083" spans="1:11">
      <x:c r="A1083" s="1241">
        <x:v>0.67500000000000004</x:v>
      </x:c>
      <x:c r="B1083" s="1080">
        <x:v>612867</x:v>
      </x:c>
      <x:c r="C1083" s="1081" t="s">
        <x:v>8571</x:v>
      </x:c>
      <x:c r="D1083" s="1081" t="s">
        <x:v>10333</x:v>
      </x:c>
      <x:c r="E1083" s="1081" t="s">
        <x:v>7974</x:v>
      </x:c>
      <x:c r="F1083" s="1081" t="s">
        <x:v>2905</x:v>
      </x:c>
      <x:c r="G1083" s="919" t="s">
        <x:v>9520</x:v>
      </x:c>
      <x:c r="H1083" s="919" t="s">
        <x:v>12490</x:v>
      </x:c>
      <x:c r="I1083" s="519" t="s">
        <x:v>6540</x:v>
      </x:c>
      <x:c r="J1083" s="920">
        <x:v>150</x:v>
      </x:c>
      <x:c r="K1083" s="652" t="s">
        <x:v>10301</x:v>
      </x:c>
    </x:row>
    <x:row r="1084" spans="1:11">
      <x:c r="A1084" s="1241">
        <x:v>0.69861111111111107</x:v>
      </x:c>
      <x:c r="B1084" s="1082">
        <x:v>612868</x:v>
      </x:c>
      <x:c r="C1084" s="1083" t="s">
        <x:v>8571</x:v>
      </x:c>
      <x:c r="D1084" s="1083" t="s">
        <x:v>10334</x:v>
      </x:c>
      <x:c r="E1084" s="1083" t="s">
        <x:v>3882</x:v>
      </x:c>
      <x:c r="F1084" s="1083" t="s">
        <x:v>8142</x:v>
      </x:c>
      <x:c r="G1084" s="919" t="s">
        <x:v>9465</x:v>
      </x:c>
      <x:c r="H1084" s="919" t="s">
        <x:v>12657</x:v>
      </x:c>
      <x:c r="I1084" s="519" t="s">
        <x:v>6540</x:v>
      </x:c>
      <x:c r="J1084" s="920">
        <x:v>380</x:v>
      </x:c>
      <x:c r="K1084" s="652" t="s">
        <x:v>10301</x:v>
      </x:c>
    </x:row>
    <x:row r="1085" spans="1:11">
      <x:c r="A1085" s="1241">
        <x:v>0.71597222222222223</x:v>
      </x:c>
      <x:c r="B1085" s="1080">
        <x:v>612869</x:v>
      </x:c>
      <x:c r="C1085" s="1081" t="s">
        <x:v>8571</x:v>
      </x:c>
      <x:c r="D1085" s="1081" t="s">
        <x:v>10333</x:v>
      </x:c>
      <x:c r="E1085" s="1081" t="s">
        <x:v>6669</x:v>
      </x:c>
      <x:c r="F1085" s="1081" t="s">
        <x:v>1030</x:v>
      </x:c>
      <x:c r="G1085" s="919" t="s">
        <x:v>3895</x:v>
      </x:c>
      <x:c r="H1085" s="919" t="s">
        <x:v>12459</x:v>
      </x:c>
      <x:c r="I1085" s="519" t="s">
        <x:v>6553</x:v>
      </x:c>
      <x:c r="J1085" s="920">
        <x:v>70</x:v>
      </x:c>
      <x:c r="K1085" s="652" t="s">
        <x:v>10301</x:v>
      </x:c>
    </x:row>
    <x:row r="1086" spans="1:11">
      <x:c r="A1086" s="1241">
        <x:v>0.7631944444444444</x:v>
      </x:c>
      <x:c r="B1086" s="1082">
        <x:v>612870</x:v>
      </x:c>
      <x:c r="C1086" s="1083" t="s">
        <x:v>8571</x:v>
      </x:c>
      <x:c r="D1086" s="1083" t="s">
        <x:v>10306</x:v>
      </x:c>
      <x:c r="E1086" s="1083" t="s">
        <x:v>7974</x:v>
      </x:c>
      <x:c r="F1086" s="1083" t="s">
        <x:v>837</x:v>
      </x:c>
      <x:c r="G1086" s="919" t="s">
        <x:v>352</x:v>
      </x:c>
      <x:c r="H1086" s="919" t="s">
        <x:v>11354</x:v>
      </x:c>
      <x:c r="I1086" s="519" t="s">
        <x:v>6553</x:v>
      </x:c>
      <x:c r="J1086" s="920">
        <x:v>170</x:v>
      </x:c>
      <x:c r="K1086" s="652" t="s">
        <x:v>10301</x:v>
      </x:c>
    </x:row>
    <x:row r="1087" spans="1:11">
      <x:c r="A1087" s="1241">
        <x:v>0.82013888888888886</x:v>
      </x:c>
      <x:c r="B1087" s="1081" t="s">
        <x:v>9410</x:v>
      </x:c>
      <x:c r="C1087" s="1081" t="s">
        <x:v>8571</x:v>
      </x:c>
      <x:c r="D1087" s="1081" t="s">
        <x:v>10279</x:v>
      </x:c>
      <x:c r="E1087" s="1081" t="s">
        <x:v>3882</x:v>
      </x:c>
      <x:c r="F1087" s="1081" t="s">
        <x:v>6339</x:v>
      </x:c>
      <x:c r="G1087" s="919" t="s">
        <x:v>6358</x:v>
      </x:c>
      <x:c r="H1087" s="919" t="s">
        <x:v>426</x:v>
      </x:c>
      <x:c r="I1087" s="519" t="s">
        <x:v>3935</x:v>
      </x:c>
      <x:c r="J1087" s="920">
        <x:v>1000</x:v>
      </x:c>
      <x:c r="K1087" s="652" t="s">
        <x:v>140</x:v>
      </x:c>
    </x:row>
    <x:row r="1088" spans="1:11">
      <x:c r="A1088" s="1241">
        <x:v>0.84861111111111109</x:v>
      </x:c>
      <x:c r="B1088" s="1082">
        <x:v>612872</x:v>
      </x:c>
      <x:c r="C1088" s="1083" t="s">
        <x:v>8571</x:v>
      </x:c>
      <x:c r="D1088" s="1083" t="s">
        <x:v>10333</x:v>
      </x:c>
      <x:c r="E1088" s="1083" t="s">
        <x:v>3882</x:v>
      </x:c>
      <x:c r="F1088" s="1083" t="s">
        <x:v>7984</x:v>
      </x:c>
      <x:c r="G1088" s="1114" t="s">
        <x:v>10358</x:v>
      </x:c>
      <x:c r="H1088" s="1114" t="s">
        <x:v>10358</x:v>
      </x:c>
      <x:c r="I1088" s="519" t="s">
        <x:v>6553</x:v>
      </x:c>
      <x:c r="J1088" s="920">
        <x:v>170</x:v>
      </x:c>
      <x:c r="K1088" s="652" t="s">
        <x:v>10301</x:v>
      </x:c>
    </x:row>
    <x:row r="1089" spans="1:11" s="120" customFormat="1">
      <x:c r="A1089" s="1241">
        <x:v>0.88611111111111107</x:v>
      </x:c>
      <x:c r="B1089" s="1083" t="s">
        <x:v>3928</x:v>
      </x:c>
      <x:c r="C1089" s="1083" t="s">
        <x:v>8571</x:v>
      </x:c>
      <x:c r="D1089" s="1083" t="s">
        <x:v>10306</x:v>
      </x:c>
      <x:c r="E1089" s="1083" t="s">
        <x:v>3882</x:v>
      </x:c>
      <x:c r="F1089" s="1083" t="s">
        <x:v>1586</x:v>
      </x:c>
      <x:c r="G1089" s="919" t="s">
        <x:v>4141</x:v>
      </x:c>
      <x:c r="H1089" s="919" t="s">
        <x:v>351</x:v>
      </x:c>
      <x:c r="I1089" s="519" t="s">
        <x:v>3935</x:v>
      </x:c>
      <x:c r="J1089" s="920">
        <x:v>190</x:v>
      </x:c>
      <x:c r="K1089" s="652" t="s">
        <x:v>10301</x:v>
      </x:c>
    </x:row>
    <x:row r="1090" spans="1:11">
      <x:c r="A1090" s="1241">
        <x:v>0.89375000000000004</x:v>
      </x:c>
      <x:c r="B1090" s="1080">
        <x:v>612874</x:v>
      </x:c>
      <x:c r="C1090" s="1081" t="s">
        <x:v>7299</x:v>
      </x:c>
      <x:c r="D1090" s="1081" t="s">
        <x:v>10334</x:v>
      </x:c>
      <x:c r="E1090" s="1081" t="s">
        <x:v>3882</x:v>
      </x:c>
      <x:c r="F1090" s="1081" t="s">
        <x:v>3718</x:v>
      </x:c>
      <x:c r="G1090" s="919" t="s">
        <x:v>8111</x:v>
      </x:c>
      <x:c r="H1090" s="919" t="s">
        <x:v>12265</x:v>
      </x:c>
      <x:c r="I1090" s="519" t="s">
        <x:v>10328</x:v>
      </x:c>
      <x:c r="J1090" s="920">
        <x:v>1098</x:v>
      </x:c>
      <x:c r="K1090" s="652" t="s">
        <x:v>140</x:v>
      </x:c>
    </x:row>
    <x:row r="1091" spans="1:11">
      <x:c r="A1091" s="1241">
        <x:v>0.92569444444444449</x:v>
      </x:c>
      <x:c r="B1091" s="1242">
        <x:v>12875</x:v>
      </x:c>
      <x:c r="C1091" s="1064" t="s">
        <x:v>8571</x:v>
      </x:c>
      <x:c r="D1091" s="1064" t="s">
        <x:v>10333</x:v>
      </x:c>
      <x:c r="E1091" s="1064" t="s">
        <x:v>6669</x:v>
      </x:c>
      <x:c r="F1091" s="1065" t="s">
        <x:v>940</x:v>
      </x:c>
      <x:c r="G1091" s="919" t="s">
        <x:v>11008</x:v>
      </x:c>
      <x:c r="H1091" s="919" t="s">
        <x:v>5777</x:v>
      </x:c>
      <x:c r="I1091" s="519" t="s">
        <x:v>10328</x:v>
      </x:c>
      <x:c r="J1091" s="920">
        <x:v>675</x:v>
      </x:c>
      <x:c r="K1091" s="652" t="s">
        <x:v>140</x:v>
      </x:c>
    </x:row>
    <x:row r="1092" spans="1:11" ht="16.75">
      <x:c r="A1092" s="1243">
        <x:v>0.98263888888888884</x:v>
      </x:c>
      <x:c r="B1092" s="1184">
        <x:v>612876</x:v>
      </x:c>
      <x:c r="C1092" s="1085" t="s">
        <x:v>7299</x:v>
      </x:c>
      <x:c r="D1092" s="1085" t="s">
        <x:v>10334</x:v>
      </x:c>
      <x:c r="E1092" s="1085" t="s">
        <x:v>3882</x:v>
      </x:c>
      <x:c r="F1092" s="1085" t="s">
        <x:v>10493</x:v>
      </x:c>
      <x:c r="G1092" s="929" t="s">
        <x:v>8111</x:v>
      </x:c>
      <x:c r="H1092" s="929" t="s">
        <x:v>12265</x:v>
      </x:c>
      <x:c r="I1092" s="527" t="s">
        <x:v>6540</x:v>
      </x:c>
      <x:c r="J1092" s="930">
        <x:v>369</x:v>
      </x:c>
      <x:c r="K1092" s="654" t="s">
        <x:v>140</x:v>
      </x:c>
    </x:row>
    <x:row r="1093" spans="1:11" ht="16.75">
      <x:c r="A1093" s="1244" t="s">
        <x:v>8606</x:v>
      </x:c>
      <x:c r="B1093" s="1079" t="s">
        <x:v>9580</x:v>
      </x:c>
      <x:c r="C1093" s="1079" t="s">
        <x:v>8571</x:v>
      </x:c>
      <x:c r="D1093" s="1079" t="s">
        <x:v>10333</x:v>
      </x:c>
      <x:c r="E1093" s="1079" t="s">
        <x:v>3882</x:v>
      </x:c>
      <x:c r="F1093" s="1079" t="s">
        <x:v>12084</x:v>
      </x:c>
      <x:c r="G1093" s="915" t="s">
        <x:v>5750</x:v>
      </x:c>
      <x:c r="H1093" s="915" t="s">
        <x:v>2513</x:v>
      </x:c>
      <x:c r="I1093" s="1189" t="s">
        <x:v>3935</x:v>
      </x:c>
      <x:c r="J1093" s="916">
        <x:v>240</x:v>
      </x:c>
      <x:c r="K1093" s="649" t="s">
        <x:v>10301</x:v>
      </x:c>
    </x:row>
    <x:row r="1094" spans="1:11">
      <x:c r="A1094" s="1245">
        <x:v>0.51249999999999996</x:v>
      </x:c>
      <x:c r="B1094" s="1081" t="s">
        <x:v>9865</x:v>
      </x:c>
      <x:c r="C1094" s="1081" t="s">
        <x:v>8571</x:v>
      </x:c>
      <x:c r="D1094" s="1081" t="s">
        <x:v>10279</x:v>
      </x:c>
      <x:c r="E1094" s="1081" t="s">
        <x:v>3882</x:v>
      </x:c>
      <x:c r="F1094" s="1081" t="s">
        <x:v>1228</x:v>
      </x:c>
      <x:c r="G1094" s="1114" t="s">
        <x:v>10358</x:v>
      </x:c>
      <x:c r="H1094" s="1114" t="s">
        <x:v>10358</x:v>
      </x:c>
      <x:c r="I1094" s="519" t="s">
        <x:v>3935</x:v>
      </x:c>
      <x:c r="J1094" s="920">
        <x:v>225</x:v>
      </x:c>
      <x:c r="K1094" s="652" t="s">
        <x:v>140</x:v>
      </x:c>
    </x:row>
    <x:row r="1095" spans="1:11" s="120" customFormat="1">
      <x:c r="A1095" s="1245">
        <x:v>0.53888888888888886</x:v>
      </x:c>
      <x:c r="B1095" s="1238">
        <x:v>12879</x:v>
      </x:c>
      <x:c r="C1095" s="1246" t="s">
        <x:v>8571</x:v>
      </x:c>
      <x:c r="D1095" s="1246" t="s">
        <x:v>10333</x:v>
      </x:c>
      <x:c r="E1095" s="1246" t="s">
        <x:v>3882</x:v>
      </x:c>
      <x:c r="F1095" s="1247" t="s">
        <x:v>7727</x:v>
      </x:c>
      <x:c r="G1095" s="919" t="s">
        <x:v>4066</x:v>
      </x:c>
      <x:c r="H1095" s="919" t="s">
        <x:v>11338</x:v>
      </x:c>
      <x:c r="I1095" s="519" t="s">
        <x:v>3935</x:v>
      </x:c>
      <x:c r="J1095" s="920">
        <x:v>160</x:v>
      </x:c>
      <x:c r="K1095" s="652" t="s">
        <x:v>10301</x:v>
      </x:c>
    </x:row>
    <x:row r="1096" spans="1:11">
      <x:c r="A1096" s="1245">
        <x:v>0.61944444444444446</x:v>
      </x:c>
      <x:c r="B1096" s="1083" t="s">
        <x:v>4083</x:v>
      </x:c>
      <x:c r="C1096" s="1083" t="s">
        <x:v>8571</x:v>
      </x:c>
      <x:c r="D1096" s="1083" t="s">
        <x:v>10333</x:v>
      </x:c>
      <x:c r="E1096" s="1083" t="s">
        <x:v>3882</x:v>
      </x:c>
      <x:c r="F1096" s="1083" t="s">
        <x:v>10445</x:v>
      </x:c>
      <x:c r="G1096" s="919" t="s">
        <x:v>9940</x:v>
      </x:c>
      <x:c r="H1096" s="919" t="s">
        <x:v>5946</x:v>
      </x:c>
      <x:c r="I1096" s="519" t="s">
        <x:v>3935</x:v>
      </x:c>
      <x:c r="J1096" s="920">
        <x:v>180</x:v>
      </x:c>
      <x:c r="K1096" s="652" t="s">
        <x:v>10301</x:v>
      </x:c>
    </x:row>
    <x:row r="1097" spans="1:11">
      <x:c r="A1097" s="1245">
        <x:v>0.64027777777777772</x:v>
      </x:c>
      <x:c r="B1097" s="1081" t="s">
        <x:v>6362</x:v>
      </x:c>
      <x:c r="C1097" s="1081" t="s">
        <x:v>8571</x:v>
      </x:c>
      <x:c r="D1097" s="1081" t="s">
        <x:v>10334</x:v>
      </x:c>
      <x:c r="E1097" s="1081" t="s">
        <x:v>6669</x:v>
      </x:c>
      <x:c r="F1097" s="1081" t="s">
        <x:v>4612</x:v>
      </x:c>
      <x:c r="G1097" s="919" t="s">
        <x:v>4141</x:v>
      </x:c>
      <x:c r="H1097" s="919" t="s">
        <x:v>2239</x:v>
      </x:c>
      <x:c r="I1097" s="519" t="s">
        <x:v>3935</x:v>
      </x:c>
      <x:c r="J1097" s="920">
        <x:v>225</x:v>
      </x:c>
      <x:c r="K1097" s="652" t="s">
        <x:v>140</x:v>
      </x:c>
    </x:row>
    <x:row r="1098" spans="1:11">
      <x:c r="A1098" s="1245">
        <x:v>0.64930555555555558</x:v>
      </x:c>
      <x:c r="B1098" s="1083" t="s">
        <x:v>9516</x:v>
      </x:c>
      <x:c r="C1098" s="1083" t="s">
        <x:v>8571</x:v>
      </x:c>
      <x:c r="D1098" s="1083" t="s">
        <x:v>10306</x:v>
      </x:c>
      <x:c r="E1098" s="1083" t="s">
        <x:v>7974</x:v>
      </x:c>
      <x:c r="F1098" s="1083" t="s">
        <x:v>10395</x:v>
      </x:c>
      <x:c r="G1098" s="919" t="s">
        <x:v>4024</x:v>
      </x:c>
      <x:c r="H1098" s="919" t="s">
        <x:v>12385</x:v>
      </x:c>
      <x:c r="I1098" s="519" t="s">
        <x:v>3935</x:v>
      </x:c>
      <x:c r="J1098" s="920">
        <x:v>280</x:v>
      </x:c>
      <x:c r="K1098" s="652" t="s">
        <x:v>10301</x:v>
      </x:c>
    </x:row>
    <x:row r="1099" spans="1:11">
      <x:c r="A1099" s="1245">
        <x:v>0.65208333333333335</x:v>
      </x:c>
      <x:c r="B1099" s="1081" t="s">
        <x:v>3964</x:v>
      </x:c>
      <x:c r="C1099" s="1081" t="s">
        <x:v>8571</x:v>
      </x:c>
      <x:c r="D1099" s="1081" t="s">
        <x:v>10306</x:v>
      </x:c>
      <x:c r="E1099" s="1081" t="s">
        <x:v>7974</x:v>
      </x:c>
      <x:c r="F1099" s="1081" t="s">
        <x:v>1248</x:v>
      </x:c>
      <x:c r="G1099" s="1114" t="s">
        <x:v>10358</x:v>
      </x:c>
      <x:c r="H1099" s="1114" t="s">
        <x:v>10358</x:v>
      </x:c>
      <x:c r="I1099" s="519" t="s">
        <x:v>3935</x:v>
      </x:c>
      <x:c r="J1099" s="920">
        <x:v>180</x:v>
      </x:c>
      <x:c r="K1099" s="652" t="s">
        <x:v>140</x:v>
      </x:c>
    </x:row>
    <x:row r="1100" spans="1:11">
      <x:c r="A1100" s="1245">
        <x:v>0.67291666666666672</x:v>
      </x:c>
      <x:c r="B1100" s="1083" t="s">
        <x:v>3877</x:v>
      </x:c>
      <x:c r="C1100" s="1083" t="s">
        <x:v>7299</x:v>
      </x:c>
      <x:c r="D1100" s="1083" t="s">
        <x:v>10279</x:v>
      </x:c>
      <x:c r="E1100" s="1083" t="s">
        <x:v>3882</x:v>
      </x:c>
      <x:c r="F1100" s="1083" t="s">
        <x:v>520</x:v>
      </x:c>
      <x:c r="G1100" s="919" t="s">
        <x:v>4109</x:v>
      </x:c>
      <x:c r="H1100" s="919" t="s">
        <x:v>5445</x:v>
      </x:c>
      <x:c r="I1100" s="519" t="s">
        <x:v>3935</x:v>
      </x:c>
      <x:c r="J1100" s="920">
        <x:v>432</x:v>
      </x:c>
      <x:c r="K1100" s="652" t="s">
        <x:v>140</x:v>
      </x:c>
    </x:row>
    <x:row r="1101" spans="1:11">
      <x:c r="A1101" s="1245">
        <x:v>0.7368055555555556</x:v>
      </x:c>
      <x:c r="B1101" s="1080">
        <x:v>612885</x:v>
      </x:c>
      <x:c r="C1101" s="1081" t="s">
        <x:v>7299</x:v>
      </x:c>
      <x:c r="D1101" s="1081" t="s">
        <x:v>10333</x:v>
      </x:c>
      <x:c r="E1101" s="1081" t="s">
        <x:v>7974</x:v>
      </x:c>
      <x:c r="F1101" s="1081" t="s">
        <x:v>10419</x:v>
      </x:c>
      <x:c r="G1101" s="919" t="s">
        <x:v>9948</x:v>
      </x:c>
      <x:c r="H1101" s="919" t="s">
        <x:v>8121</x:v>
      </x:c>
      <x:c r="I1101" s="519" t="s">
        <x:v>10328</x:v>
      </x:c>
      <x:c r="J1101" s="920">
        <x:v>324</x:v>
      </x:c>
      <x:c r="K1101" s="652" t="s">
        <x:v>140</x:v>
      </x:c>
    </x:row>
    <x:row r="1102" spans="1:11">
      <x:c r="A1102" s="1245">
        <x:v>0.78055555555555556</x:v>
      </x:c>
      <x:c r="B1102" s="1083" t="s">
        <x:v>4121</x:v>
      </x:c>
      <x:c r="C1102" s="1083" t="s">
        <x:v>8571</x:v>
      </x:c>
      <x:c r="D1102" s="1083" t="s">
        <x:v>10334</x:v>
      </x:c>
      <x:c r="E1102" s="1083" t="s">
        <x:v>6423</x:v>
      </x:c>
      <x:c r="F1102" s="1083" t="s">
        <x:v>10484</x:v>
      </x:c>
      <x:c r="G1102" s="919" t="s">
        <x:v>11043</x:v>
      </x:c>
      <x:c r="H1102" s="919" t="s">
        <x:v>2600</x:v>
      </x:c>
      <x:c r="I1102" s="519" t="s">
        <x:v>3935</x:v>
      </x:c>
      <x:c r="J1102" s="920">
        <x:v>144</x:v>
      </x:c>
      <x:c r="K1102" s="652" t="s">
        <x:v>140</x:v>
      </x:c>
    </x:row>
    <x:row r="1103" spans="1:11">
      <x:c r="A1103" s="1245">
        <x:v>0.84444444444444444</x:v>
      </x:c>
      <x:c r="B1103" s="1080">
        <x:v>612887</x:v>
      </x:c>
      <x:c r="C1103" s="1081" t="s">
        <x:v>7299</x:v>
      </x:c>
      <x:c r="D1103" s="1081" t="s">
        <x:v>10333</x:v>
      </x:c>
      <x:c r="E1103" s="1081" t="s">
        <x:v>3882</x:v>
      </x:c>
      <x:c r="F1103" s="1081" t="s">
        <x:v>11073</x:v>
      </x:c>
      <x:c r="G1103" s="919" t="s">
        <x:v>3895</x:v>
      </x:c>
      <x:c r="H1103" s="919" t="s">
        <x:v>12304</x:v>
      </x:c>
      <x:c r="I1103" s="519" t="s">
        <x:v>6540</x:v>
      </x:c>
      <x:c r="J1103" s="920">
        <x:v>340</x:v>
      </x:c>
      <x:c r="K1103" s="652" t="s">
        <x:v>10301</x:v>
      </x:c>
    </x:row>
    <x:row r="1104" spans="1:11">
      <x:c r="A1104" s="1245">
        <x:v>0.9243055555555556</x:v>
      </x:c>
      <x:c r="B1104" s="1082">
        <x:v>612888</x:v>
      </x:c>
      <x:c r="C1104" s="1083" t="s">
        <x:v>8571</x:v>
      </x:c>
      <x:c r="D1104" s="1083" t="s">
        <x:v>10306</x:v>
      </x:c>
      <x:c r="E1104" s="1083" t="s">
        <x:v>3882</x:v>
      </x:c>
      <x:c r="F1104" s="1083" t="s">
        <x:v>7386</x:v>
      </x:c>
      <x:c r="G1104" s="919" t="s">
        <x:v>6464</x:v>
      </x:c>
      <x:c r="H1104" s="919" t="s">
        <x:v>12479</x:v>
      </x:c>
      <x:c r="I1104" s="519" t="s">
        <x:v>6540</x:v>
      </x:c>
      <x:c r="J1104" s="920">
        <x:v>198</x:v>
      </x:c>
      <x:c r="K1104" s="652" t="s">
        <x:v>140</x:v>
      </x:c>
    </x:row>
    <x:row r="1105" spans="1:11" ht="16.75">
      <x:c r="A1105" s="1248">
        <x:v>0.96875</x:v>
      </x:c>
      <x:c r="B1105" s="1184">
        <x:v>612889</x:v>
      </x:c>
      <x:c r="C1105" s="1085" t="s">
        <x:v>8571</x:v>
      </x:c>
      <x:c r="D1105" s="1085" t="s">
        <x:v>10333</x:v>
      </x:c>
      <x:c r="E1105" s="1085" t="s">
        <x:v>3882</x:v>
      </x:c>
      <x:c r="F1105" s="1085" t="s">
        <x:v>891</x:v>
      </x:c>
      <x:c r="G1105" s="929" t="s">
        <x:v>6489</x:v>
      </x:c>
      <x:c r="H1105" s="929" t="s">
        <x:v>2583</x:v>
      </x:c>
      <x:c r="I1105" s="527" t="s">
        <x:v>6540</x:v>
      </x:c>
      <x:c r="J1105" s="930">
        <x:v>200</x:v>
      </x:c>
      <x:c r="K1105" s="654" t="s">
        <x:v>10301</x:v>
      </x:c>
    </x:row>
    <x:row r="1106" spans="1:11" ht="16.75">
      <x:c r="A1106" s="1249" t="s">
        <x:v>1834</x:v>
      </x:c>
      <x:c r="B1106" s="1079" t="s">
        <x:v>6409</x:v>
      </x:c>
      <x:c r="C1106" s="1079" t="s">
        <x:v>8571</x:v>
      </x:c>
      <x:c r="D1106" s="1079" t="s">
        <x:v>10333</x:v>
      </x:c>
      <x:c r="E1106" s="1079" t="s">
        <x:v>6423</x:v>
      </x:c>
      <x:c r="F1106" s="1079" t="s">
        <x:v>665</x:v>
      </x:c>
      <x:c r="G1106" s="915" t="s">
        <x:v>6429</x:v>
      </x:c>
      <x:c r="H1106" s="915" t="s">
        <x:v>7763</x:v>
      </x:c>
      <x:c r="I1106" s="1189" t="s">
        <x:v>3935</x:v>
      </x:c>
      <x:c r="J1106" s="916">
        <x:v>171</x:v>
      </x:c>
      <x:c r="K1106" s="649" t="s">
        <x:v>140</x:v>
      </x:c>
    </x:row>
    <x:row r="1107" spans="1:11">
      <x:c r="A1107" s="1250">
        <x:v>0.62777777777777777</x:v>
      </x:c>
      <x:c r="B1107" s="1081" t="s">
        <x:v>6393</x:v>
      </x:c>
      <x:c r="C1107" s="1081" t="s">
        <x:v>7299</x:v>
      </x:c>
      <x:c r="D1107" s="1081" t="s">
        <x:v>10306</x:v>
      </x:c>
      <x:c r="E1107" s="1081" t="s">
        <x:v>3882</x:v>
      </x:c>
      <x:c r="F1107" s="1081" t="s">
        <x:v>3699</x:v>
      </x:c>
      <x:c r="G1107" s="919" t="s">
        <x:v>10936</x:v>
      </x:c>
      <x:c r="H1107" s="919" t="s">
        <x:v>2560</x:v>
      </x:c>
      <x:c r="I1107" s="519" t="s">
        <x:v>3935</x:v>
      </x:c>
      <x:c r="J1107" s="920">
        <x:v>243</x:v>
      </x:c>
      <x:c r="K1107" s="652" t="s">
        <x:v>140</x:v>
      </x:c>
    </x:row>
    <x:row r="1108" spans="1:11">
      <x:c r="A1108" s="1250">
        <x:v>0.73541666666666672</x:v>
      </x:c>
      <x:c r="B1108" s="1082">
        <x:v>612892</x:v>
      </x:c>
      <x:c r="C1108" s="1083" t="s">
        <x:v>8571</x:v>
      </x:c>
      <x:c r="D1108" s="1083" t="s">
        <x:v>10333</x:v>
      </x:c>
      <x:c r="E1108" s="1083" t="s">
        <x:v>3882</x:v>
      </x:c>
      <x:c r="F1108" s="1083" t="s">
        <x:v>807</x:v>
      </x:c>
      <x:c r="G1108" s="919" t="s">
        <x:v>8688</x:v>
      </x:c>
      <x:c r="H1108" s="919" t="s">
        <x:v>2386</x:v>
      </x:c>
      <x:c r="I1108" s="519" t="s">
        <x:v>6540</x:v>
      </x:c>
      <x:c r="J1108" s="920">
        <x:v>670</x:v>
      </x:c>
      <x:c r="K1108" s="652" t="s">
        <x:v>10301</x:v>
      </x:c>
    </x:row>
    <x:row r="1109" spans="1:11" ht="16.75">
      <x:c r="A1109" s="1251">
        <x:v>0.87777777777777777</x:v>
      </x:c>
      <x:c r="B1109" s="1184">
        <x:v>612893</x:v>
      </x:c>
      <x:c r="C1109" s="1085" t="s">
        <x:v>7299</x:v>
      </x:c>
      <x:c r="D1109" s="1085" t="s">
        <x:v>10333</x:v>
      </x:c>
      <x:c r="E1109" s="1085" t="s">
        <x:v>3882</x:v>
      </x:c>
      <x:c r="F1109" s="1085" t="s">
        <x:v>1345</x:v>
      </x:c>
      <x:c r="G1109" s="929" t="s">
        <x:v>3288</x:v>
      </x:c>
      <x:c r="H1109" s="929" t="s">
        <x:v>7844</x:v>
      </x:c>
      <x:c r="I1109" s="527" t="s">
        <x:v>10328</x:v>
      </x:c>
      <x:c r="J1109" s="930">
        <x:v>190</x:v>
      </x:c>
      <x:c r="K1109" s="654" t="s">
        <x:v>10301</x:v>
      </x:c>
    </x:row>
    <x:row r="1110" spans="1:11" ht="16.75">
      <x:c r="A1110" s="1252" t="s">
        <x:v>450</x:v>
      </x:c>
      <x:c r="B1110" s="1078">
        <x:v>612894</x:v>
      </x:c>
      <x:c r="C1110" s="1079" t="s">
        <x:v>8571</x:v>
      </x:c>
      <x:c r="D1110" s="1079" t="s">
        <x:v>10306</x:v>
      </x:c>
      <x:c r="E1110" s="1079" t="s">
        <x:v>7974</x:v>
      </x:c>
      <x:c r="F1110" s="1079" t="s">
        <x:v>1234</x:v>
      </x:c>
      <x:c r="G1110" s="915" t="s">
        <x:v>9792</x:v>
      </x:c>
      <x:c r="H1110" s="915" t="s">
        <x:v>8123</x:v>
      </x:c>
      <x:c r="I1110" s="1189" t="s">
        <x:v>6540</x:v>
      </x:c>
      <x:c r="J1110" s="916">
        <x:v>261</x:v>
      </x:c>
      <x:c r="K1110" s="649" t="s">
        <x:v>140</x:v>
      </x:c>
    </x:row>
    <x:row r="1111" spans="1:11">
      <x:c r="A1111" s="1253">
        <x:v>0.89652777777777781</x:v>
      </x:c>
      <x:c r="B1111" s="1081" t="s">
        <x:v>4218</x:v>
      </x:c>
      <x:c r="C1111" s="1081" t="s">
        <x:v>8571</x:v>
      </x:c>
      <x:c r="D1111" s="1081" t="s">
        <x:v>10279</x:v>
      </x:c>
      <x:c r="E1111" s="1081" t="s">
        <x:v>6423</x:v>
      </x:c>
      <x:c r="F1111" s="1081" t="s">
        <x:v>470</x:v>
      </x:c>
      <x:c r="G1111" s="919" t="s">
        <x:v>3968</x:v>
      </x:c>
      <x:c r="H1111" s="919" t="s">
        <x:v>12549</x:v>
      </x:c>
      <x:c r="I1111" s="519" t="s">
        <x:v>3935</x:v>
      </x:c>
      <x:c r="J1111" s="920">
        <x:v>153</x:v>
      </x:c>
      <x:c r="K1111" s="652" t="s">
        <x:v>140</x:v>
      </x:c>
    </x:row>
    <x:row r="1112" spans="1:11">
      <x:c r="A1112" s="1253">
        <x:v>0.90277777777777779</x:v>
      </x:c>
      <x:c r="B1112" s="1083" t="s">
        <x:v>3803</x:v>
      </x:c>
      <x:c r="C1112" s="1083" t="s">
        <x:v>8571</x:v>
      </x:c>
      <x:c r="D1112" s="1083" t="s">
        <x:v>10334</x:v>
      </x:c>
      <x:c r="E1112" s="1083" t="s">
        <x:v>6669</x:v>
      </x:c>
      <x:c r="F1112" s="1083" t="s">
        <x:v>739</x:v>
      </x:c>
      <x:c r="G1112" s="1114" t="s">
        <x:v>10358</x:v>
      </x:c>
      <x:c r="H1112" s="1114" t="s">
        <x:v>10358</x:v>
      </x:c>
      <x:c r="I1112" s="519" t="s">
        <x:v>3935</x:v>
      </x:c>
      <x:c r="J1112" s="920">
        <x:v>160</x:v>
      </x:c>
      <x:c r="K1112" s="652" t="s">
        <x:v>10301</x:v>
      </x:c>
    </x:row>
    <x:row r="1113" spans="1:11" ht="16.75">
      <x:c r="A1113" s="1254">
        <x:v>0.9243055555555556</x:v>
      </x:c>
      <x:c r="B1113" s="1085" t="s">
        <x:v>9920</x:v>
      </x:c>
      <x:c r="C1113" s="1085" t="s">
        <x:v>8571</x:v>
      </x:c>
      <x:c r="D1113" s="1085" t="s">
        <x:v>10306</x:v>
      </x:c>
      <x:c r="E1113" s="1085" t="s">
        <x:v>7974</x:v>
      </x:c>
      <x:c r="F1113" s="1085" t="s">
        <x:v>5424</x:v>
      </x:c>
      <x:c r="G1113" s="929" t="s">
        <x:v>9788</x:v>
      </x:c>
      <x:c r="H1113" s="929" t="s">
        <x:v>7500</x:v>
      </x:c>
      <x:c r="I1113" s="527" t="s">
        <x:v>3935</x:v>
      </x:c>
      <x:c r="J1113" s="930">
        <x:v>380</x:v>
      </x:c>
      <x:c r="K1113" s="654" t="s">
        <x:v>10301</x:v>
      </x:c>
    </x:row>
    <x:row r="1114" spans="1:12" ht="16.75">
      <x:c r="A1114" s="1201" t="s">
        <x:v>399</x:v>
      </x:c>
      <x:c r="B1114" s="1180">
        <x:v>612898</x:v>
      </x:c>
      <x:c r="C1114" s="1181" t="s">
        <x:v>7299</x:v>
      </x:c>
      <x:c r="D1114" s="1181" t="s">
        <x:v>10334</x:v>
      </x:c>
      <x:c r="E1114" s="1181" t="s">
        <x:v>3882</x:v>
      </x:c>
      <x:c r="F1114" s="1181" t="s">
        <x:v>1049</x:v>
      </x:c>
      <x:c r="G1114" s="915" t="s">
        <x:v>9590</x:v>
      </x:c>
      <x:c r="H1114" s="915" t="s">
        <x:v>7468</x:v>
      </x:c>
      <x:c r="I1114" s="1189" t="s">
        <x:v>10328</x:v>
      </x:c>
      <x:c r="J1114" s="916">
        <x:v>250</x:v>
      </x:c>
      <x:c r="K1114" s="649" t="s">
        <x:v>10301</x:v>
      </x:c>
      <x:c r="L1114" s="1076" t="s">
        <x:v>3074</x:v>
      </x:c>
    </x:row>
    <x:row r="1115" spans="1:11">
      <x:c r="A1115" s="1202">
        <x:v>0.74236111111111114</x:v>
      </x:c>
      <x:c r="B1115" s="1081" t="s">
        <x:v>9611</x:v>
      </x:c>
      <x:c r="C1115" s="1081" t="s">
        <x:v>8571</x:v>
      </x:c>
      <x:c r="D1115" s="1081" t="s">
        <x:v>10333</x:v>
      </x:c>
      <x:c r="E1115" s="1081" t="s">
        <x:v>7974</x:v>
      </x:c>
      <x:c r="F1115" s="1081" t="s">
        <x:v>493</x:v>
      </x:c>
      <x:c r="G1115" s="919" t="s">
        <x:v>6441</x:v>
      </x:c>
      <x:c r="H1115" s="919" t="s">
        <x:v>11309</x:v>
      </x:c>
      <x:c r="I1115" s="519" t="s">
        <x:v>3935</x:v>
      </x:c>
      <x:c r="J1115" s="920">
        <x:v>170</x:v>
      </x:c>
      <x:c r="K1115" s="652" t="s">
        <x:v>10301</x:v>
      </x:c>
    </x:row>
    <x:row r="1116" spans="1:11">
      <x:c r="A1116" s="1202">
        <x:v>0.74444444444444446</x:v>
      </x:c>
      <x:c r="B1116" s="1083" t="s">
        <x:v>6538</x:v>
      </x:c>
      <x:c r="C1116" s="1083" t="s">
        <x:v>8571</x:v>
      </x:c>
      <x:c r="D1116" s="1083" t="s">
        <x:v>10279</x:v>
      </x:c>
      <x:c r="E1116" s="1083" t="s">
        <x:v>6423</x:v>
      </x:c>
      <x:c r="F1116" s="1083" t="s">
        <x:v>1750</x:v>
      </x:c>
      <x:c r="G1116" s="919" t="s">
        <x:v>9794</x:v>
      </x:c>
      <x:c r="H1116" s="919" t="s">
        <x:v>2439</x:v>
      </x:c>
      <x:c r="I1116" s="519" t="s">
        <x:v>3935</x:v>
      </x:c>
      <x:c r="J1116" s="920">
        <x:v>270</x:v>
      </x:c>
      <x:c r="K1116" s="652" t="s">
        <x:v>140</x:v>
      </x:c>
    </x:row>
    <x:row r="1117" spans="1:11">
      <x:c r="A1117" s="1202">
        <x:v>0.87638888888888888</x:v>
      </x:c>
      <x:c r="B1117" s="1081" t="s">
        <x:v>3436</x:v>
      </x:c>
      <x:c r="C1117" s="1081" t="s">
        <x:v>8571</x:v>
      </x:c>
      <x:c r="D1117" s="1081" t="s">
        <x:v>10334</x:v>
      </x:c>
      <x:c r="E1117" s="1081" t="s">
        <x:v>6669</x:v>
      </x:c>
      <x:c r="F1117" s="1081" t="s">
        <x:v>10486</x:v>
      </x:c>
      <x:c r="G1117" s="1114" t="s">
        <x:v>10358</x:v>
      </x:c>
      <x:c r="H1117" s="1114" t="s">
        <x:v>10358</x:v>
      </x:c>
      <x:c r="I1117" s="519" t="s">
        <x:v>3935</x:v>
      </x:c>
      <x:c r="J1117" s="920">
        <x:v>90</x:v>
      </x:c>
      <x:c r="K1117" s="652" t="s">
        <x:v>140</x:v>
      </x:c>
    </x:row>
    <x:row r="1118" spans="1:11">
      <x:c r="A1118" s="1202">
        <x:v>0.88263888888888886</x:v>
      </x:c>
      <x:c r="B1118" s="1083" t="s">
        <x:v>9726</x:v>
      </x:c>
      <x:c r="C1118" s="1083" t="s">
        <x:v>8571</x:v>
      </x:c>
      <x:c r="D1118" s="1083" t="s">
        <x:v>10279</x:v>
      </x:c>
      <x:c r="E1118" s="1083" t="s">
        <x:v>6669</x:v>
      </x:c>
      <x:c r="F1118" s="1083" t="s">
        <x:v>3672</x:v>
      </x:c>
      <x:c r="G1118" s="919" t="s">
        <x:v>3965</x:v>
      </x:c>
      <x:c r="H1118" s="919" t="s">
        <x:v>8100</x:v>
      </x:c>
      <x:c r="I1118" s="519" t="s">
        <x:v>3935</x:v>
      </x:c>
      <x:c r="J1118" s="920">
        <x:v>603</x:v>
      </x:c>
      <x:c r="K1118" s="652" t="s">
        <x:v>140</x:v>
      </x:c>
    </x:row>
    <x:row r="1119" spans="1:11">
      <x:c r="A1119" s="1202">
        <x:v>0.90694444444444444</x:v>
      </x:c>
      <x:c r="B1119" s="1081" t="s">
        <x:v>3852</x:v>
      </x:c>
      <x:c r="C1119" s="1081" t="s">
        <x:v>8571</x:v>
      </x:c>
      <x:c r="D1119" s="1081" t="s">
        <x:v>10306</x:v>
      </x:c>
      <x:c r="E1119" s="1081" t="s">
        <x:v>6423</x:v>
      </x:c>
      <x:c r="F1119" s="1081" t="s">
        <x:v>12057</x:v>
      </x:c>
      <x:c r="G1119" s="919" t="s">
        <x:v>9763</x:v>
      </x:c>
      <x:c r="H1119" s="919" t="s">
        <x:v>2589</x:v>
      </x:c>
      <x:c r="I1119" s="519" t="s">
        <x:v>3935</x:v>
      </x:c>
      <x:c r="J1119" s="920">
        <x:v>135</x:v>
      </x:c>
      <x:c r="K1119" s="652" t="s">
        <x:v>140</x:v>
      </x:c>
    </x:row>
    <x:row r="1120" spans="1:11">
      <x:c r="A1120" s="1202">
        <x:v>0.9243055555555556</x:v>
      </x:c>
      <x:c r="B1120" s="1083" t="s">
        <x:v>6559</x:v>
      </x:c>
      <x:c r="C1120" s="1083" t="s">
        <x:v>8571</x:v>
      </x:c>
      <x:c r="D1120" s="1083" t="s">
        <x:v>10279</x:v>
      </x:c>
      <x:c r="E1120" s="1083" t="s">
        <x:v>3882</x:v>
      </x:c>
      <x:c r="F1120" s="1083" t="s">
        <x:v>3674</x:v>
      </x:c>
      <x:c r="G1120" s="919" t="s">
        <x:v>9561</x:v>
      </x:c>
      <x:c r="H1120" s="919" t="s">
        <x:v>2505</x:v>
      </x:c>
      <x:c r="I1120" s="519" t="s">
        <x:v>3935</x:v>
      </x:c>
      <x:c r="J1120" s="920">
        <x:v>120</x:v>
      </x:c>
      <x:c r="K1120" s="652" t="s">
        <x:v>10301</x:v>
      </x:c>
    </x:row>
    <x:row r="1121" spans="1:11">
      <x:c r="A1121" s="1255">
        <x:v>0.98124999999999996</x:v>
      </x:c>
      <x:c r="B1121" s="1256" t="s">
        <x:v>4034</x:v>
      </x:c>
      <x:c r="C1121" s="1256" t="s">
        <x:v>8571</x:v>
      </x:c>
      <x:c r="D1121" s="1256" t="s">
        <x:v>10334</x:v>
      </x:c>
      <x:c r="E1121" s="1256" t="s">
        <x:v>6669</x:v>
      </x:c>
      <x:c r="F1121" s="1256" t="s">
        <x:v>861</x:v>
      </x:c>
      <x:c r="G1121" s="1257" t="s">
        <x:v>9459</x:v>
      </x:c>
      <x:c r="H1121" s="1257" t="s">
        <x:v>12578</x:v>
      </x:c>
      <x:c r="I1121" s="1258" t="s">
        <x:v>3935</x:v>
      </x:c>
      <x:c r="J1121" s="1259">
        <x:v>216</x:v>
      </x:c>
      <x:c r="K1121" s="1213" t="s">
        <x:v>140</x:v>
      </x:c>
    </x:row>
    <x:row r="1122" spans="1:11" ht="16.75">
      <x:c r="A1122" s="1207" t="s">
        <x:v>306</x:v>
      </x:c>
      <x:c r="B1122" s="1078">
        <x:v>612906</x:v>
      </x:c>
      <x:c r="C1122" s="1079" t="s">
        <x:v>8571</x:v>
      </x:c>
      <x:c r="D1122" s="1079" t="s">
        <x:v>10334</x:v>
      </x:c>
      <x:c r="E1122" s="1079" t="s">
        <x:v>6423</x:v>
      </x:c>
      <x:c r="F1122" s="1079" t="s">
        <x:v>1778</x:v>
      </x:c>
      <x:c r="G1122" s="1177" t="s">
        <x:v>10358</x:v>
      </x:c>
      <x:c r="H1122" s="1177" t="s">
        <x:v>10358</x:v>
      </x:c>
      <x:c r="I1122" s="1189" t="s">
        <x:v>10328</x:v>
      </x:c>
      <x:c r="J1122" s="916">
        <x:v>140</x:v>
      </x:c>
      <x:c r="K1122" s="649" t="s">
        <x:v>10301</x:v>
      </x:c>
    </x:row>
    <x:row r="1123" spans="1:11">
      <x:c r="A1123" s="1208">
        <x:v>0.58680555555555558</x:v>
      </x:c>
      <x:c r="B1123" s="1080">
        <x:v>612907</x:v>
      </x:c>
      <x:c r="C1123" s="1081" t="s">
        <x:v>8571</x:v>
      </x:c>
      <x:c r="D1123" s="1081" t="s">
        <x:v>10333</x:v>
      </x:c>
      <x:c r="E1123" s="1081" t="s">
        <x:v>3882</x:v>
      </x:c>
      <x:c r="F1123" s="1081" t="s">
        <x:v>3683</x:v>
      </x:c>
      <x:c r="G1123" s="919" t="s">
        <x:v>9596</x:v>
      </x:c>
      <x:c r="H1123" s="919" t="s">
        <x:v>2384</x:v>
      </x:c>
      <x:c r="I1123" s="519" t="s">
        <x:v>10328</x:v>
      </x:c>
      <x:c r="J1123" s="920">
        <x:v>240</x:v>
      </x:c>
      <x:c r="K1123" s="652" t="s">
        <x:v>10301</x:v>
      </x:c>
    </x:row>
    <x:row r="1124" spans="1:11">
      <x:c r="A1124" s="1208">
        <x:v>0.68611111111111112</x:v>
      </x:c>
      <x:c r="B1124" s="1082">
        <x:v>612908</x:v>
      </x:c>
      <x:c r="C1124" s="1083" t="s">
        <x:v>8571</x:v>
      </x:c>
      <x:c r="D1124" s="1083" t="s">
        <x:v>10334</x:v>
      </x:c>
      <x:c r="E1124" s="1083" t="s">
        <x:v>6423</x:v>
      </x:c>
      <x:c r="F1124" s="1083" t="s">
        <x:v>7378</x:v>
      </x:c>
      <x:c r="G1124" s="1114" t="s">
        <x:v>10358</x:v>
      </x:c>
      <x:c r="H1124" s="1114" t="s">
        <x:v>10358</x:v>
      </x:c>
      <x:c r="I1124" s="519" t="s">
        <x:v>10328</x:v>
      </x:c>
      <x:c r="J1124" s="920">
        <x:v>180</x:v>
      </x:c>
      <x:c r="K1124" s="652" t="s">
        <x:v>10301</x:v>
      </x:c>
    </x:row>
    <x:row r="1125" spans="1:11">
      <x:c r="A1125" s="1208">
        <x:v>0.72013888888888888</x:v>
      </x:c>
      <x:c r="B1125" s="1080">
        <x:v>612909</x:v>
      </x:c>
      <x:c r="C1125" s="1081" t="s">
        <x:v>8571</x:v>
      </x:c>
      <x:c r="D1125" s="1081" t="s">
        <x:v>10306</x:v>
      </x:c>
      <x:c r="E1125" s="1081" t="s">
        <x:v>6423</x:v>
      </x:c>
      <x:c r="F1125" s="1081" t="s">
        <x:v>680</x:v>
      </x:c>
      <x:c r="G1125" s="919" t="s">
        <x:v>9775</x:v>
      </x:c>
      <x:c r="H1125" s="919" t="s">
        <x:v>12763</x:v>
      </x:c>
      <x:c r="I1125" s="519" t="s">
        <x:v>6540</x:v>
      </x:c>
      <x:c r="J1125" s="920">
        <x:v>250</x:v>
      </x:c>
      <x:c r="K1125" s="652" t="s">
        <x:v>10301</x:v>
      </x:c>
    </x:row>
    <x:row r="1126" spans="1:11">
      <x:c r="A1126" s="1208">
        <x:v>0.74444444444444446</x:v>
      </x:c>
      <x:c r="B1126" s="1082">
        <x:v>612910</x:v>
      </x:c>
      <x:c r="C1126" s="1083" t="s">
        <x:v>8571</x:v>
      </x:c>
      <x:c r="D1126" s="1083" t="s">
        <x:v>10333</x:v>
      </x:c>
      <x:c r="E1126" s="1083" t="s">
        <x:v>3882</x:v>
      </x:c>
      <x:c r="F1126" s="1083" t="s">
        <x:v>100</x:v>
      </x:c>
      <x:c r="G1126" s="919" t="s">
        <x:v>9468</x:v>
      </x:c>
      <x:c r="H1126" s="919" t="s">
        <x:v>7528</x:v>
      </x:c>
      <x:c r="I1126" s="519" t="s">
        <x:v>6540</x:v>
      </x:c>
      <x:c r="J1126" s="920">
        <x:v>200</x:v>
      </x:c>
      <x:c r="K1126" s="652" t="s">
        <x:v>10301</x:v>
      </x:c>
    </x:row>
    <x:row r="1127" spans="1:12">
      <x:c r="A1127" s="1208">
        <x:v>0.79166666666666663</x:v>
      </x:c>
      <x:c r="B1127" s="1080">
        <x:v>612911</x:v>
      </x:c>
      <x:c r="C1127" s="1081" t="s">
        <x:v>7299</x:v>
      </x:c>
      <x:c r="D1127" s="1081" t="s">
        <x:v>10333</x:v>
      </x:c>
      <x:c r="E1127" s="1081" t="s">
        <x:v>7974</x:v>
      </x:c>
      <x:c r="F1127" s="1081" t="s">
        <x:v>682</x:v>
      </x:c>
      <x:c r="G1127" s="919" t="s">
        <x:v>378</x:v>
      </x:c>
      <x:c r="H1127" s="919" t="s">
        <x:v>5707</x:v>
      </x:c>
      <x:c r="I1127" s="519" t="s">
        <x:v>6540</x:v>
      </x:c>
      <x:c r="J1127" s="920">
        <x:v>780</x:v>
      </x:c>
      <x:c r="K1127" s="652" t="s">
        <x:v>10301</x:v>
      </x:c>
      <x:c r="L1127" s="1076" t="s">
        <x:v>10748</x:v>
      </x:c>
    </x:row>
    <x:row r="1128" spans="1:12">
      <x:c r="A1128" s="1208">
        <x:v>0.79791666666666672</x:v>
      </x:c>
      <x:c r="B1128" s="1082">
        <x:v>612912</x:v>
      </x:c>
      <x:c r="C1128" s="1083" t="s">
        <x:v>7299</x:v>
      </x:c>
      <x:c r="D1128" s="1083" t="s">
        <x:v>10333</x:v>
      </x:c>
      <x:c r="E1128" s="1083" t="s">
        <x:v>7974</x:v>
      </x:c>
      <x:c r="F1128" s="1083" t="s">
        <x:v>3694</x:v>
      </x:c>
      <x:c r="G1128" s="919" t="s">
        <x:v>378</x:v>
      </x:c>
      <x:c r="H1128" s="919" t="s">
        <x:v>5707</x:v>
      </x:c>
      <x:c r="I1128" s="519" t="s">
        <x:v>6540</x:v>
      </x:c>
      <x:c r="J1128" s="920">
        <x:v>200</x:v>
      </x:c>
      <x:c r="K1128" s="652" t="s">
        <x:v>10301</x:v>
      </x:c>
      <x:c r="L1128" s="1076" t="s">
        <x:v>10748</x:v>
      </x:c>
    </x:row>
    <x:row r="1129" spans="1:11">
      <x:c r="A1129" s="1208">
        <x:v>0.8881944444444444</x:v>
      </x:c>
      <x:c r="B1129" s="1080">
        <x:v>612913</x:v>
      </x:c>
      <x:c r="C1129" s="1081" t="s">
        <x:v>8571</x:v>
      </x:c>
      <x:c r="D1129" s="1081" t="s">
        <x:v>10333</x:v>
      </x:c>
      <x:c r="E1129" s="1081" t="s">
        <x:v>7974</x:v>
      </x:c>
      <x:c r="F1129" s="1081" t="s">
        <x:v>11053</x:v>
      </x:c>
      <x:c r="G1129" s="919" t="s">
        <x:v>6456</x:v>
      </x:c>
      <x:c r="H1129" s="919" t="s">
        <x:v>2563</x:v>
      </x:c>
      <x:c r="I1129" s="519" t="s">
        <x:v>6540</x:v>
      </x:c>
      <x:c r="J1129" s="920">
        <x:v>250</x:v>
      </x:c>
      <x:c r="K1129" s="652" t="s">
        <x:v>10301</x:v>
      </x:c>
    </x:row>
    <x:row r="1130" spans="1:11">
      <x:c r="A1130" s="1208">
        <x:v>0.89513888888888893</x:v>
      </x:c>
      <x:c r="B1130" s="1082">
        <x:v>612914</x:v>
      </x:c>
      <x:c r="C1130" s="1083" t="s">
        <x:v>8571</x:v>
      </x:c>
      <x:c r="D1130" s="1083" t="s">
        <x:v>10306</x:v>
      </x:c>
      <x:c r="E1130" s="1083" t="s">
        <x:v>3882</x:v>
      </x:c>
      <x:c r="F1130" s="1083" t="s">
        <x:v>11085</x:v>
      </x:c>
      <x:c r="G1130" s="919" t="s">
        <x:v>3917</x:v>
      </x:c>
      <x:c r="H1130" s="919" t="s">
        <x:v>12644</x:v>
      </x:c>
      <x:c r="I1130" s="519" t="s">
        <x:v>6540</x:v>
      </x:c>
      <x:c r="J1130" s="920">
        <x:v>160</x:v>
      </x:c>
      <x:c r="K1130" s="652" t="s">
        <x:v>10301</x:v>
      </x:c>
    </x:row>
    <x:row r="1131" spans="1:11" ht="16.75">
      <x:c r="A1131" s="1209">
        <x:v>0.90138888888888891</x:v>
      </x:c>
      <x:c r="B1131" s="1184">
        <x:v>612915</x:v>
      </x:c>
      <x:c r="C1131" s="1085" t="s">
        <x:v>7299</x:v>
      </x:c>
      <x:c r="D1131" s="1085" t="s">
        <x:v>10333</x:v>
      </x:c>
      <x:c r="E1131" s="1085" t="s">
        <x:v>3882</x:v>
      </x:c>
      <x:c r="F1131" s="1085" t="s">
        <x:v>114</x:v>
      </x:c>
      <x:c r="G1131" s="929" t="s">
        <x:v>4045</x:v>
      </x:c>
      <x:c r="H1131" s="929" t="s">
        <x:v>5492</x:v>
      </x:c>
      <x:c r="I1131" s="527" t="s">
        <x:v>6540</x:v>
      </x:c>
      <x:c r="J1131" s="930">
        <x:v>450</x:v>
      </x:c>
      <x:c r="K1131" s="654" t="s">
        <x:v>140</x:v>
      </x:c>
    </x:row>
    <x:row r="1132" spans="1:11" ht="16.75">
      <x:c r="A1132" s="1077" t="s">
        <x:v>1816</x:v>
      </x:c>
      <x:c r="B1132" s="1078">
        <x:v>612916</x:v>
      </x:c>
      <x:c r="C1132" s="1079" t="s">
        <x:v>8571</x:v>
      </x:c>
      <x:c r="D1132" s="1079" t="s">
        <x:v>10333</x:v>
      </x:c>
      <x:c r="E1132" s="1079" t="s">
        <x:v>3882</x:v>
      </x:c>
      <x:c r="F1132" s="1079" t="s">
        <x:v>1418</x:v>
      </x:c>
      <x:c r="G1132" s="915" t="s">
        <x:v>9948</x:v>
      </x:c>
      <x:c r="H1132" s="915" t="s">
        <x:v>2315</x:v>
      </x:c>
      <x:c r="I1132" s="1189" t="s">
        <x:v>10328</x:v>
      </x:c>
      <x:c r="J1132" s="916">
        <x:v>180</x:v>
      </x:c>
      <x:c r="K1132" s="649" t="s">
        <x:v>10301</x:v>
      </x:c>
    </x:row>
    <x:row r="1133" spans="1:11" s="120" customFormat="1">
      <x:c r="A1133" s="921">
        <x:v>0.61041666666666672</x:v>
      </x:c>
      <x:c r="B1133" s="1082">
        <x:v>612917</x:v>
      </x:c>
      <x:c r="C1133" s="1083" t="s">
        <x:v>8571</x:v>
      </x:c>
      <x:c r="D1133" s="1083" t="s">
        <x:v>10333</x:v>
      </x:c>
      <x:c r="E1133" s="1083" t="s">
        <x:v>7974</x:v>
      </x:c>
      <x:c r="F1133" s="1083" t="s">
        <x:v>1119</x:v>
      </x:c>
      <x:c r="G1133" s="1114" t="s">
        <x:v>10358</x:v>
      </x:c>
      <x:c r="H1133" s="1114" t="s">
        <x:v>10358</x:v>
      </x:c>
      <x:c r="I1133" s="519" t="s">
        <x:v>10328</x:v>
      </x:c>
      <x:c r="J1133" s="920">
        <x:v>140</x:v>
      </x:c>
      <x:c r="K1133" s="652" t="s">
        <x:v>10301</x:v>
      </x:c>
    </x:row>
    <x:row r="1134" spans="1:11">
      <x:c r="A1134" s="917">
        <x:v>0.61388888888888893</x:v>
      </x:c>
      <x:c r="B1134" s="1080">
        <x:v>612918</x:v>
      </x:c>
      <x:c r="C1134" s="1081" t="s">
        <x:v>7299</x:v>
      </x:c>
      <x:c r="D1134" s="1081" t="s">
        <x:v>10333</x:v>
      </x:c>
      <x:c r="E1134" s="1081" t="s">
        <x:v>7974</x:v>
      </x:c>
      <x:c r="F1134" s="1081" t="s">
        <x:v>990</x:v>
      </x:c>
      <x:c r="G1134" s="919" t="s">
        <x:v>9456</x:v>
      </x:c>
      <x:c r="H1134" s="919" t="s">
        <x:v>5622</x:v>
      </x:c>
      <x:c r="I1134" s="519" t="s">
        <x:v>6540</x:v>
      </x:c>
      <x:c r="J1134" s="920">
        <x:v>360</x:v>
      </x:c>
      <x:c r="K1134" s="652" t="s">
        <x:v>10301</x:v>
      </x:c>
    </x:row>
    <x:row r="1135" spans="1:12">
      <x:c r="A1135" s="917">
        <x:v>0.62708333333333333</x:v>
      </x:c>
      <x:c r="B1135" s="1080">
        <x:v>612919</x:v>
      </x:c>
      <x:c r="C1135" s="1081" t="s">
        <x:v>8571</x:v>
      </x:c>
      <x:c r="D1135" s="1081" t="s">
        <x:v>10333</x:v>
      </x:c>
      <x:c r="E1135" s="1081" t="s">
        <x:v>6669</x:v>
      </x:c>
      <x:c r="F1135" s="1081" t="s">
        <x:v>1581</x:v>
      </x:c>
      <x:c r="G1135" s="919" t="s">
        <x:v>4189</x:v>
      </x:c>
      <x:c r="H1135" s="919" t="s">
        <x:v>7917</x:v>
      </x:c>
      <x:c r="I1135" s="519" t="s">
        <x:v>10328</x:v>
      </x:c>
      <x:c r="J1135" s="920">
        <x:v>160</x:v>
      </x:c>
      <x:c r="K1135" s="652" t="s">
        <x:v>10301</x:v>
      </x:c>
      <x:c r="L1135" s="1076" t="s">
        <x:v>5233</x:v>
      </x:c>
    </x:row>
    <x:row r="1136" spans="1:11">
      <x:c r="A1136" s="921">
        <x:v>0.65902777777777777</x:v>
      </x:c>
      <x:c r="B1136" s="1082">
        <x:v>612920</x:v>
      </x:c>
      <x:c r="C1136" s="1083" t="s">
        <x:v>8571</x:v>
      </x:c>
      <x:c r="D1136" s="1083" t="s">
        <x:v>10333</x:v>
      </x:c>
      <x:c r="E1136" s="1083" t="s">
        <x:v>6423</x:v>
      </x:c>
      <x:c r="F1136" s="1083" t="s">
        <x:v>1516</x:v>
      </x:c>
      <x:c r="G1136" s="919" t="s">
        <x:v>10950</x:v>
      </x:c>
      <x:c r="H1136" s="919" t="s">
        <x:v>11484</x:v>
      </x:c>
      <x:c r="I1136" s="519" t="s">
        <x:v>10328</x:v>
      </x:c>
      <x:c r="J1136" s="920">
        <x:v>130</x:v>
      </x:c>
      <x:c r="K1136" s="652" t="s">
        <x:v>10301</x:v>
      </x:c>
    </x:row>
    <x:row r="1137" spans="1:11">
      <x:c r="A1137" s="917">
        <x:v>0.69097222222222221</x:v>
      </x:c>
      <x:c r="B1137" s="1080">
        <x:v>612921</x:v>
      </x:c>
      <x:c r="C1137" s="1081" t="s">
        <x:v>8571</x:v>
      </x:c>
      <x:c r="D1137" s="1081" t="s">
        <x:v>10333</x:v>
      </x:c>
      <x:c r="E1137" s="1081" t="s">
        <x:v>3882</x:v>
      </x:c>
      <x:c r="F1137" s="1081" t="s">
        <x:v>12017</x:v>
      </x:c>
      <x:c r="G1137" s="919" t="s">
        <x:v>9375</x:v>
      </x:c>
      <x:c r="H1137" s="919" t="s">
        <x:v>5936</x:v>
      </x:c>
      <x:c r="I1137" s="519" t="s">
        <x:v>6540</x:v>
      </x:c>
      <x:c r="J1137" s="920">
        <x:v>170</x:v>
      </x:c>
      <x:c r="K1137" s="652" t="s">
        <x:v>10301</x:v>
      </x:c>
    </x:row>
    <x:row r="1138" spans="1:11">
      <x:c r="A1138" s="921">
        <x:v>0.82430555555555551</x:v>
      </x:c>
      <x:c r="B1138" s="1083" t="s">
        <x:v>10855</x:v>
      </x:c>
      <x:c r="C1138" s="1083" t="s">
        <x:v>8571</x:v>
      </x:c>
      <x:c r="D1138" s="1083" t="s">
        <x:v>10333</x:v>
      </x:c>
      <x:c r="E1138" s="1083" t="s">
        <x:v>3882</x:v>
      </x:c>
      <x:c r="F1138" s="1083" t="s">
        <x:v>1331</x:v>
      </x:c>
      <x:c r="G1138" s="919" t="s">
        <x:v>6428</x:v>
      </x:c>
      <x:c r="H1138" s="919" t="s">
        <x:v>12602</x:v>
      </x:c>
      <x:c r="I1138" s="519" t="s">
        <x:v>3935</x:v>
      </x:c>
      <x:c r="J1138" s="920">
        <x:v>126</x:v>
      </x:c>
      <x:c r="K1138" s="652" t="s">
        <x:v>140</x:v>
      </x:c>
    </x:row>
    <x:row r="1139" spans="1:11">
      <x:c r="A1139" s="917">
        <x:v>0.86597222222222225</x:v>
      </x:c>
      <x:c r="B1139" s="1081" t="s">
        <x:v>3413</x:v>
      </x:c>
      <x:c r="C1139" s="1081" t="s">
        <x:v>7299</x:v>
      </x:c>
      <x:c r="D1139" s="1081" t="s">
        <x:v>10306</x:v>
      </x:c>
      <x:c r="E1139" s="1081" t="s">
        <x:v>3882</x:v>
      </x:c>
      <x:c r="F1139" s="1081" t="s">
        <x:v>89</x:v>
      </x:c>
      <x:c r="G1139" s="919" t="s">
        <x:v>6439</x:v>
      </x:c>
      <x:c r="H1139" s="919" t="s">
        <x:v>2397</x:v>
      </x:c>
      <x:c r="I1139" s="519" t="s">
        <x:v>3935</x:v>
      </x:c>
      <x:c r="J1139" s="920">
        <x:v>414</x:v>
      </x:c>
      <x:c r="K1139" s="652" t="s">
        <x:v>140</x:v>
      </x:c>
    </x:row>
    <x:row r="1140" spans="1:11">
      <x:c r="A1140" s="921">
        <x:v>0.9194444444444444</x:v>
      </x:c>
      <x:c r="B1140" s="1083" t="s">
        <x:v>6519</x:v>
      </x:c>
      <x:c r="C1140" s="1083" t="s">
        <x:v>8571</x:v>
      </x:c>
      <x:c r="D1140" s="1083" t="s">
        <x:v>10333</x:v>
      </x:c>
      <x:c r="E1140" s="1083" t="s">
        <x:v>6669</x:v>
      </x:c>
      <x:c r="F1140" s="1083" t="s">
        <x:v>12124</x:v>
      </x:c>
      <x:c r="G1140" s="919" t="s">
        <x:v>4225</x:v>
      </x:c>
      <x:c r="H1140" s="919" t="s">
        <x:v>11219</x:v>
      </x:c>
      <x:c r="I1140" s="519" t="s">
        <x:v>3935</x:v>
      </x:c>
      <x:c r="J1140" s="920">
        <x:v>180</x:v>
      </x:c>
      <x:c r="K1140" s="652" t="s">
        <x:v>10301</x:v>
      </x:c>
    </x:row>
    <x:row r="1141" spans="1:11">
      <x:c r="A1141" s="917">
        <x:v>0.96875</x:v>
      </x:c>
      <x:c r="B1141" s="1081" t="s">
        <x:v>9362</x:v>
      </x:c>
      <x:c r="C1141" s="1081" t="s">
        <x:v>8571</x:v>
      </x:c>
      <x:c r="D1141" s="1081" t="s">
        <x:v>10334</x:v>
      </x:c>
      <x:c r="E1141" s="1081" t="s">
        <x:v>3882</x:v>
      </x:c>
      <x:c r="F1141" s="1081" t="s">
        <x:v>7458</x:v>
      </x:c>
      <x:c r="G1141" s="1114" t="s">
        <x:v>10358</x:v>
      </x:c>
      <x:c r="H1141" s="1114" t="s">
        <x:v>10358</x:v>
      </x:c>
      <x:c r="I1141" s="519" t="s">
        <x:v>3935</x:v>
      </x:c>
      <x:c r="J1141" s="920">
        <x:v>620</x:v>
      </x:c>
      <x:c r="K1141" s="652" t="s">
        <x:v>10301</x:v>
      </x:c>
    </x:row>
    <x:row r="1142" spans="1:11" ht="16.75">
      <x:c r="A1142" s="1260">
        <x:v>0.97222222222222221</x:v>
      </x:c>
      <x:c r="B1142" s="1261">
        <x:v>12926</x:v>
      </x:c>
      <x:c r="C1142" s="1060" t="s">
        <x:v>8571</x:v>
      </x:c>
      <x:c r="D1142" s="1060" t="s">
        <x:v>10334</x:v>
      </x:c>
      <x:c r="E1142" s="1060" t="s">
        <x:v>3882</x:v>
      </x:c>
      <x:c r="F1142" s="1061" t="s">
        <x:v>12010</x:v>
      </x:c>
      <x:c r="G1142" s="1174" t="s">
        <x:v>10358</x:v>
      </x:c>
      <x:c r="H1142" s="1174" t="s">
        <x:v>10358</x:v>
      </x:c>
      <x:c r="I1142" s="527" t="s">
        <x:v>3935</x:v>
      </x:c>
      <x:c r="J1142" s="930">
        <x:v>290</x:v>
      </x:c>
      <x:c r="K1142" s="654" t="s">
        <x:v>10301</x:v>
      </x:c>
    </x:row>
    <x:row r="1143" spans="1:12" ht="16.75">
      <x:c r="A1143" s="1077" t="s">
        <x:v>355</x:v>
      </x:c>
      <x:c r="B1143" s="1078">
        <x:v>612927</x:v>
      </x:c>
      <x:c r="C1143" s="1079" t="s">
        <x:v>8571</x:v>
      </x:c>
      <x:c r="D1143" s="1079" t="s">
        <x:v>10333</x:v>
      </x:c>
      <x:c r="E1143" s="1079" t="s">
        <x:v>3882</x:v>
      </x:c>
      <x:c r="F1143" s="1079" t="s">
        <x:v>10656</x:v>
      </x:c>
      <x:c r="G1143" s="915" t="s">
        <x:v>4209</x:v>
      </x:c>
      <x:c r="H1143" s="915" t="s">
        <x:v>2421</x:v>
      </x:c>
      <x:c r="I1143" s="1189" t="s">
        <x:v>6540</x:v>
      </x:c>
      <x:c r="J1143" s="916">
        <x:v>120</x:v>
      </x:c>
      <x:c r="K1143" s="649" t="s">
        <x:v>10301</x:v>
      </x:c>
      <x:c r="L1143" s="1076" t="s">
        <x:v>10662</x:v>
      </x:c>
    </x:row>
    <x:row r="1144" spans="1:11">
      <x:c r="A1144" s="921">
        <x:v>0.76388888888888884</x:v>
      </x:c>
      <x:c r="B1144" s="1083" t="s">
        <x:v>9354</x:v>
      </x:c>
      <x:c r="C1144" s="1083" t="s">
        <x:v>8571</x:v>
      </x:c>
      <x:c r="D1144" s="1083" t="s">
        <x:v>10334</x:v>
      </x:c>
      <x:c r="E1144" s="1083" t="s">
        <x:v>3882</x:v>
      </x:c>
      <x:c r="F1144" s="1083" t="s">
        <x:v>691</x:v>
      </x:c>
      <x:c r="G1144" s="1114" t="s">
        <x:v>10358</x:v>
      </x:c>
      <x:c r="H1144" s="1114" t="s">
        <x:v>10358</x:v>
      </x:c>
      <x:c r="I1144" s="519" t="s">
        <x:v>3935</x:v>
      </x:c>
      <x:c r="J1144" s="920">
        <x:v>234</x:v>
      </x:c>
      <x:c r="K1144" s="652" t="s">
        <x:v>140</x:v>
      </x:c>
    </x:row>
    <x:row r="1145" spans="1:11">
      <x:c r="A1145" s="917">
        <x:v>0.78402777777777777</x:v>
      </x:c>
      <x:c r="B1145" s="1081" t="s">
        <x:v>6378</x:v>
      </x:c>
      <x:c r="C1145" s="1081" t="s">
        <x:v>8571</x:v>
      </x:c>
      <x:c r="D1145" s="1081" t="s">
        <x:v>10334</x:v>
      </x:c>
      <x:c r="E1145" s="1081" t="s">
        <x:v>6669</x:v>
      </x:c>
      <x:c r="F1145" s="1081" t="s">
        <x:v>1656</x:v>
      </x:c>
      <x:c r="G1145" s="919" t="s">
        <x:v>3999</x:v>
      </x:c>
      <x:c r="H1145" s="919" t="s">
        <x:v>2352</x:v>
      </x:c>
      <x:c r="I1145" s="519" t="s">
        <x:v>3935</x:v>
      </x:c>
      <x:c r="J1145" s="920">
        <x:v>150</x:v>
      </x:c>
      <x:c r="K1145" s="652" t="s">
        <x:v>10301</x:v>
      </x:c>
    </x:row>
    <x:row r="1146" spans="1:11">
      <x:c r="A1146" s="921">
        <x:v>0.79861111111111116</x:v>
      </x:c>
      <x:c r="B1146" s="1082">
        <x:v>612930</x:v>
      </x:c>
      <x:c r="C1146" s="1083" t="s">
        <x:v>7299</x:v>
      </x:c>
      <x:c r="D1146" s="1083" t="s">
        <x:v>10333</x:v>
      </x:c>
      <x:c r="E1146" s="1083" t="s">
        <x:v>3882</x:v>
      </x:c>
      <x:c r="F1146" s="1083" t="s">
        <x:v>1052</x:v>
      </x:c>
      <x:c r="G1146" s="919" t="s">
        <x:v>9940</x:v>
      </x:c>
      <x:c r="H1146" s="919" t="s">
        <x:v>11316</x:v>
      </x:c>
      <x:c r="I1146" s="519" t="s">
        <x:v>10328</x:v>
      </x:c>
      <x:c r="J1146" s="920">
        <x:v>150</x:v>
      </x:c>
      <x:c r="K1146" s="652" t="s">
        <x:v>10301</x:v>
      </x:c>
    </x:row>
    <x:row r="1147" spans="1:11">
      <x:c r="A1147" s="917">
        <x:v>0.80555555555555558</x:v>
      </x:c>
      <x:c r="B1147" s="1080">
        <x:v>612931</x:v>
      </x:c>
      <x:c r="C1147" s="1081" t="s">
        <x:v>8571</x:v>
      </x:c>
      <x:c r="D1147" s="1081" t="s">
        <x:v>10279</x:v>
      </x:c>
      <x:c r="E1147" s="1081" t="s">
        <x:v>3882</x:v>
      </x:c>
      <x:c r="F1147" s="1081" t="s">
        <x:v>1152</x:v>
      </x:c>
      <x:c r="G1147" s="919" t="s">
        <x:v>4184</x:v>
      </x:c>
      <x:c r="H1147" s="919" t="s">
        <x:v>12521</x:v>
      </x:c>
      <x:c r="I1147" s="519" t="s">
        <x:v>10328</x:v>
      </x:c>
      <x:c r="J1147" s="920">
        <x:v>160</x:v>
      </x:c>
      <x:c r="K1147" s="652" t="s">
        <x:v>10301</x:v>
      </x:c>
    </x:row>
    <x:row r="1148" spans="1:11">
      <x:c r="A1148" s="921">
        <x:v>0.80763888888888891</x:v>
      </x:c>
      <x:c r="B1148" s="1082">
        <x:v>612932</x:v>
      </x:c>
      <x:c r="C1148" s="1083" t="s">
        <x:v>8571</x:v>
      </x:c>
      <x:c r="D1148" s="1083" t="s">
        <x:v>10279</x:v>
      </x:c>
      <x:c r="E1148" s="1083" t="s">
        <x:v>3882</x:v>
      </x:c>
      <x:c r="F1148" s="1083" t="s">
        <x:v>10700</x:v>
      </x:c>
      <x:c r="G1148" s="1114" t="s">
        <x:v>10358</x:v>
      </x:c>
      <x:c r="H1148" s="1114" t="s">
        <x:v>10358</x:v>
      </x:c>
      <x:c r="I1148" s="519" t="s">
        <x:v>10328</x:v>
      </x:c>
      <x:c r="J1148" s="920">
        <x:v>160</x:v>
      </x:c>
      <x:c r="K1148" s="652" t="s">
        <x:v>10301</x:v>
      </x:c>
    </x:row>
    <x:row r="1149" spans="1:11">
      <x:c r="A1149" s="917">
        <x:v>0.86736111111111114</x:v>
      </x:c>
      <x:c r="B1149" s="1081" t="s">
        <x:v>6471</x:v>
      </x:c>
      <x:c r="C1149" s="1081" t="s">
        <x:v>8571</x:v>
      </x:c>
      <x:c r="D1149" s="1081" t="s">
        <x:v>10334</x:v>
      </x:c>
      <x:c r="E1149" s="1081" t="s">
        <x:v>3882</x:v>
      </x:c>
      <x:c r="F1149" s="1081" t="s">
        <x:v>10421</x:v>
      </x:c>
      <x:c r="G1149" s="1114" t="s">
        <x:v>10358</x:v>
      </x:c>
      <x:c r="H1149" s="1114" t="s">
        <x:v>10358</x:v>
      </x:c>
      <x:c r="I1149" s="519" t="s">
        <x:v>3935</x:v>
      </x:c>
      <x:c r="J1149" s="920">
        <x:v>140</x:v>
      </x:c>
      <x:c r="K1149" s="652" t="s">
        <x:v>10301</x:v>
      </x:c>
    </x:row>
    <x:row r="1150" spans="1:11" ht="16.75">
      <x:c r="A1150" s="1097">
        <x:v>0.93333333333333335</x:v>
      </x:c>
      <x:c r="B1150" s="1098" t="s">
        <x:v>4171</x:v>
      </x:c>
      <x:c r="C1150" s="1098" t="s">
        <x:v>8571</x:v>
      </x:c>
      <x:c r="D1150" s="1098" t="s">
        <x:v>10306</x:v>
      </x:c>
      <x:c r="E1150" s="1098" t="s">
        <x:v>139</x:v>
      </x:c>
      <x:c r="F1150" s="1098" t="s">
        <x:v>1502</x:v>
      </x:c>
      <x:c r="G1150" s="929" t="s">
        <x:v>3813</x:v>
      </x:c>
      <x:c r="H1150" s="929" t="s">
        <x:v>5586</x:v>
      </x:c>
      <x:c r="I1150" s="527" t="s">
        <x:v>3935</x:v>
      </x:c>
      <x:c r="J1150" s="930">
        <x:v>230</x:v>
      </x:c>
      <x:c r="K1150" s="654" t="s">
        <x:v>10301</x:v>
      </x:c>
    </x:row>
    <x:row r="1151" spans="1:11" ht="16.75">
      <x:c r="A1151" s="1179" t="s">
        <x:v>383</x:v>
      </x:c>
      <x:c r="B1151" s="1180">
        <x:v>612935</x:v>
      </x:c>
      <x:c r="C1151" s="1181" t="s">
        <x:v>7299</x:v>
      </x:c>
      <x:c r="D1151" s="1181" t="s">
        <x:v>10306</x:v>
      </x:c>
      <x:c r="E1151" s="1181" t="s">
        <x:v>7974</x:v>
      </x:c>
      <x:c r="F1151" s="1181" t="s">
        <x:v>1322</x:v>
      </x:c>
      <x:c r="G1151" s="915" t="s">
        <x:v>9937</x:v>
      </x:c>
      <x:c r="H1151" s="915" t="s">
        <x:v>12299</x:v>
      </x:c>
      <x:c r="I1151" s="1189" t="s">
        <x:v>10328</x:v>
      </x:c>
      <x:c r="J1151" s="916">
        <x:v>150</x:v>
      </x:c>
      <x:c r="K1151" s="649" t="s">
        <x:v>10301</x:v>
      </x:c>
    </x:row>
    <x:row r="1152" spans="1:11">
      <x:c r="A1152" s="921">
        <x:v>0.56944444444444442</x:v>
      </x:c>
      <x:c r="B1152" s="1082">
        <x:v>612936</x:v>
      </x:c>
      <x:c r="C1152" s="1083" t="s">
        <x:v>7299</x:v>
      </x:c>
      <x:c r="D1152" s="1083" t="s">
        <x:v>10333</x:v>
      </x:c>
      <x:c r="E1152" s="1083" t="s">
        <x:v>7974</x:v>
      </x:c>
      <x:c r="F1152" s="1083" t="s">
        <x:v>7404</x:v>
      </x:c>
      <x:c r="G1152" s="919" t="s">
        <x:v>4190</x:v>
      </x:c>
      <x:c r="H1152" s="919" t="s">
        <x:v>12528</x:v>
      </x:c>
      <x:c r="I1152" s="519" t="s">
        <x:v>10328</x:v>
      </x:c>
      <x:c r="J1152" s="920">
        <x:v>150</x:v>
      </x:c>
      <x:c r="K1152" s="652" t="s">
        <x:v>10301</x:v>
      </x:c>
    </x:row>
    <x:row r="1153" spans="1:11">
      <x:c r="A1153" s="917">
        <x:v>0.61388888888888893</x:v>
      </x:c>
      <x:c r="B1153" s="1081" t="s">
        <x:v>6374</x:v>
      </x:c>
      <x:c r="C1153" s="1081" t="s">
        <x:v>8571</x:v>
      </x:c>
      <x:c r="D1153" s="1081" t="s">
        <x:v>10306</x:v>
      </x:c>
      <x:c r="E1153" s="1081" t="s">
        <x:v>7974</x:v>
      </x:c>
      <x:c r="F1153" s="1081" t="s">
        <x:v>12374</x:v>
      </x:c>
      <x:c r="G1153" s="1114" t="s">
        <x:v>10358</x:v>
      </x:c>
      <x:c r="H1153" s="1114" t="s">
        <x:v>10358</x:v>
      </x:c>
      <x:c r="I1153" s="519" t="s">
        <x:v>3935</x:v>
      </x:c>
      <x:c r="J1153" s="920">
        <x:v>120</x:v>
      </x:c>
      <x:c r="K1153" s="652" t="s">
        <x:v>10301</x:v>
      </x:c>
    </x:row>
    <x:row r="1154" spans="1:11">
      <x:c r="A1154" s="921">
        <x:v>0.67500000000000004</x:v>
      </x:c>
      <x:c r="B1154" s="1082">
        <x:v>612938</x:v>
      </x:c>
      <x:c r="C1154" s="1083" t="s">
        <x:v>7299</x:v>
      </x:c>
      <x:c r="D1154" s="1083" t="s">
        <x:v>10279</x:v>
      </x:c>
      <x:c r="E1154" s="1083" t="s">
        <x:v>6669</x:v>
      </x:c>
      <x:c r="F1154" s="1083" t="s">
        <x:v>1415</x:v>
      </x:c>
      <x:c r="G1154" s="919" t="s">
        <x:v>3895</x:v>
      </x:c>
      <x:c r="H1154" s="919" t="s">
        <x:v>5618</x:v>
      </x:c>
      <x:c r="I1154" s="519" t="s">
        <x:v>10328</x:v>
      </x:c>
      <x:c r="J1154" s="920">
        <x:v>190</x:v>
      </x:c>
      <x:c r="K1154" s="652" t="s">
        <x:v>10301</x:v>
      </x:c>
    </x:row>
    <x:row r="1155" spans="1:11">
      <x:c r="A1155" s="917">
        <x:v>0.72986111111111107</x:v>
      </x:c>
      <x:c r="B1155" s="1080">
        <x:v>612929</x:v>
      </x:c>
      <x:c r="C1155" s="1081" t="s">
        <x:v>7299</x:v>
      </x:c>
      <x:c r="D1155" s="1081" t="s">
        <x:v>10306</x:v>
      </x:c>
      <x:c r="E1155" s="1081" t="s">
        <x:v>3882</x:v>
      </x:c>
      <x:c r="F1155" s="1081" t="s">
        <x:v>1557</x:v>
      </x:c>
      <x:c r="G1155" s="919" t="s">
        <x:v>6525</x:v>
      </x:c>
      <x:c r="H1155" s="919" t="s">
        <x:v>12543</x:v>
      </x:c>
      <x:c r="I1155" s="519" t="s">
        <x:v>6540</x:v>
      </x:c>
      <x:c r="J1155" s="920">
        <x:v>378</x:v>
      </x:c>
      <x:c r="K1155" s="652" t="s">
        <x:v>140</x:v>
      </x:c>
    </x:row>
    <x:row r="1156" spans="1:11">
      <x:c r="A1156" s="921">
        <x:v>0.7368055555555556</x:v>
      </x:c>
      <x:c r="B1156" s="1083" t="s">
        <x:v>9411</x:v>
      </x:c>
      <x:c r="C1156" s="1083" t="s">
        <x:v>7299</x:v>
      </x:c>
      <x:c r="D1156" s="1083" t="s">
        <x:v>10334</x:v>
      </x:c>
      <x:c r="E1156" s="1083" t="s">
        <x:v>6669</x:v>
      </x:c>
      <x:c r="F1156" s="1083" t="s">
        <x:v>7398</x:v>
      </x:c>
      <x:c r="G1156" s="919" t="s">
        <x:v>9508</x:v>
      </x:c>
      <x:c r="H1156" s="919" t="s">
        <x:v>7987</x:v>
      </x:c>
      <x:c r="I1156" s="519" t="s">
        <x:v>6553</x:v>
      </x:c>
      <x:c r="J1156" s="920">
        <x:v>522</x:v>
      </x:c>
      <x:c r="K1156" s="652" t="s">
        <x:v>140</x:v>
      </x:c>
    </x:row>
    <x:row r="1157" spans="1:11" s="120" customFormat="1">
      <x:c r="A1157" s="921">
        <x:v>0.75138888888888888</x:v>
      </x:c>
      <x:c r="B1157" s="1262">
        <x:v>12941</x:v>
      </x:c>
      <x:c r="C1157" s="1081" t="s">
        <x:v>8571</x:v>
      </x:c>
      <x:c r="D1157" s="1081" t="s">
        <x:v>10279</x:v>
      </x:c>
      <x:c r="E1157" s="1081" t="s">
        <x:v>3882</x:v>
      </x:c>
      <x:c r="F1157" s="1081" t="s">
        <x:v>1531</x:v>
      </x:c>
      <x:c r="G1157" s="1114" t="s">
        <x:v>10358</x:v>
      </x:c>
      <x:c r="H1157" s="1114" t="s">
        <x:v>10358</x:v>
      </x:c>
      <x:c r="I1157" s="519" t="s">
        <x:v>3935</x:v>
      </x:c>
      <x:c r="J1157" s="920">
        <x:v>171</x:v>
      </x:c>
      <x:c r="K1157" s="652" t="s">
        <x:v>140</x:v>
      </x:c>
    </x:row>
    <x:row r="1158" spans="1:11">
      <x:c r="A1158" s="917">
        <x:v>0.81805555555555554</x:v>
      </x:c>
      <x:c r="B1158" s="1080">
        <x:v>612942</x:v>
      </x:c>
      <x:c r="C1158" s="1081" t="s">
        <x:v>8571</x:v>
      </x:c>
      <x:c r="D1158" s="1081" t="s">
        <x:v>10334</x:v>
      </x:c>
      <x:c r="E1158" s="1081" t="s">
        <x:v>6423</x:v>
      </x:c>
      <x:c r="F1158" s="1081" t="s">
        <x:v>1037</x:v>
      </x:c>
      <x:c r="G1158" s="1114" t="s">
        <x:v>10358</x:v>
      </x:c>
      <x:c r="H1158" s="1114" t="s">
        <x:v>10358</x:v>
      </x:c>
      <x:c r="I1158" s="519" t="s">
        <x:v>6540</x:v>
      </x:c>
      <x:c r="J1158" s="920">
        <x:v>234</x:v>
      </x:c>
      <x:c r="K1158" s="652" t="s">
        <x:v>10301</x:v>
      </x:c>
    </x:row>
    <x:row r="1159" spans="1:11">
      <x:c r="A1159" s="921">
        <x:v>0.83402777777777781</x:v>
      </x:c>
      <x:c r="B1159" s="1082">
        <x:v>612943</x:v>
      </x:c>
      <x:c r="C1159" s="1083" t="s">
        <x:v>7299</x:v>
      </x:c>
      <x:c r="D1159" s="1083" t="s">
        <x:v>10334</x:v>
      </x:c>
      <x:c r="E1159" s="1083" t="s">
        <x:v>3882</x:v>
      </x:c>
      <x:c r="F1159" s="1083" t="s">
        <x:v>7413</x:v>
      </x:c>
      <x:c r="G1159" s="919" t="s">
        <x:v>6683</x:v>
      </x:c>
      <x:c r="H1159" s="919" t="s">
        <x:v>2216</x:v>
      </x:c>
      <x:c r="I1159" s="519" t="s">
        <x:v>10328</x:v>
      </x:c>
      <x:c r="J1159" s="920">
        <x:v>160</x:v>
      </x:c>
      <x:c r="K1159" s="652" t="s">
        <x:v>10301</x:v>
      </x:c>
    </x:row>
    <x:row r="1160" spans="1:11">
      <x:c r="A1160" s="917">
        <x:v>0.84166666666666667</x:v>
      </x:c>
      <x:c r="B1160" s="1081" t="s">
        <x:v>11013</x:v>
      </x:c>
      <x:c r="C1160" s="1081" t="s">
        <x:v>8571</x:v>
      </x:c>
      <x:c r="D1160" s="1081" t="s">
        <x:v>10334</x:v>
      </x:c>
      <x:c r="E1160" s="1081" t="s">
        <x:v>3882</x:v>
      </x:c>
      <x:c r="F1160" s="1081" t="s">
        <x:v>516</x:v>
      </x:c>
      <x:c r="G1160" s="1114" t="s">
        <x:v>10358</x:v>
      </x:c>
      <x:c r="H1160" s="1114" t="s">
        <x:v>10358</x:v>
      </x:c>
      <x:c r="I1160" s="519" t="s">
        <x:v>3935</x:v>
      </x:c>
      <x:c r="J1160" s="920">
        <x:v>225</x:v>
      </x:c>
      <x:c r="K1160" s="652" t="s">
        <x:v>10301</x:v>
      </x:c>
    </x:row>
    <x:row r="1161" spans="1:11" ht="16.75">
      <x:c r="A1161" s="1097">
        <x:v>0.96944444444444444</x:v>
      </x:c>
      <x:c r="B1161" s="1098" t="s">
        <x:v>9377</x:v>
      </x:c>
      <x:c r="C1161" s="1098" t="s">
        <x:v>8571</x:v>
      </x:c>
      <x:c r="D1161" s="1098" t="s">
        <x:v>10306</x:v>
      </x:c>
      <x:c r="E1161" s="1098" t="s">
        <x:v>3882</x:v>
      </x:c>
      <x:c r="F1161" s="1098" t="s">
        <x:v>4325</x:v>
      </x:c>
      <x:c r="G1161" s="929" t="s">
        <x:v>4079</x:v>
      </x:c>
      <x:c r="H1161" s="929" t="s">
        <x:v>2519</x:v>
      </x:c>
      <x:c r="I1161" s="527" t="s">
        <x:v>3935</x:v>
      </x:c>
      <x:c r="J1161" s="930">
        <x:v>1290</x:v>
      </x:c>
      <x:c r="K1161" s="654" t="s">
        <x:v>10301</x:v>
      </x:c>
    </x:row>
    <x:row r="1162" spans="1:11" ht="16.75">
      <x:c r="A1162" s="1077" t="s">
        <x:v>8666</x:v>
      </x:c>
      <x:c r="B1162" s="1079" t="s">
        <x:v>4140</x:v>
      </x:c>
      <x:c r="C1162" s="1079" t="s">
        <x:v>8571</x:v>
      </x:c>
      <x:c r="D1162" s="1079" t="s">
        <x:v>10334</x:v>
      </x:c>
      <x:c r="E1162" s="1079" t="s">
        <x:v>6423</x:v>
      </x:c>
      <x:c r="F1162" s="1079" t="s">
        <x:v>99</x:v>
      </x:c>
      <x:c r="G1162" s="915" t="s">
        <x:v>2599</x:v>
      </x:c>
      <x:c r="H1162" s="915" t="s">
        <x:v>7709</x:v>
      </x:c>
      <x:c r="I1162" s="1189" t="s">
        <x:v>3935</x:v>
      </x:c>
      <x:c r="J1162" s="916">
        <x:v>340</x:v>
      </x:c>
      <x:c r="K1162" s="649" t="s">
        <x:v>10301</x:v>
      </x:c>
    </x:row>
    <x:row r="1163" spans="1:11">
      <x:c r="A1163" s="917">
        <x:v>0.54374999999999996</x:v>
      </x:c>
      <x:c r="B1163" s="1081" t="s">
        <x:v>9887</x:v>
      </x:c>
      <x:c r="C1163" s="1081" t="s">
        <x:v>7299</x:v>
      </x:c>
      <x:c r="D1163" s="1081" t="s">
        <x:v>10334</x:v>
      </x:c>
      <x:c r="E1163" s="1081" t="s">
        <x:v>6423</x:v>
      </x:c>
      <x:c r="F1163" s="1081" t="s">
        <x:v>10441</x:v>
      </x:c>
      <x:c r="G1163" s="919" t="s">
        <x:v>5456</x:v>
      </x:c>
      <x:c r="H1163" s="919" t="s">
        <x:v>7537</x:v>
      </x:c>
      <x:c r="I1163" s="519" t="s">
        <x:v>3935</x:v>
      </x:c>
      <x:c r="J1163" s="920">
        <x:v>465</x:v>
      </x:c>
      <x:c r="K1163" s="652" t="s">
        <x:v>140</x:v>
      </x:c>
    </x:row>
    <x:row r="1164" spans="1:11">
      <x:c r="A1164" s="921">
        <x:v>0.72222222222222221</x:v>
      </x:c>
      <x:c r="B1164" s="1082">
        <x:v>612948</x:v>
      </x:c>
      <x:c r="C1164" s="1083" t="s">
        <x:v>8571</x:v>
      </x:c>
      <x:c r="D1164" s="1083" t="s">
        <x:v>10333</x:v>
      </x:c>
      <x:c r="E1164" s="1083" t="s">
        <x:v>3882</x:v>
      </x:c>
      <x:c r="F1164" s="1083" t="s">
        <x:v>6351</x:v>
      </x:c>
      <x:c r="G1164" s="919" t="s">
        <x:v>3801</x:v>
      </x:c>
      <x:c r="H1164" s="919" t="s">
        <x:v>5591</x:v>
      </x:c>
      <x:c r="I1164" s="519" t="s">
        <x:v>6540</x:v>
      </x:c>
      <x:c r="J1164" s="920">
        <x:v>190</x:v>
      </x:c>
      <x:c r="K1164" s="652" t="s">
        <x:v>10301</x:v>
      </x:c>
    </x:row>
    <x:row r="1165" spans="1:11">
      <x:c r="A1165" s="917">
        <x:v>0.77013888888888893</x:v>
      </x:c>
      <x:c r="B1165" s="1080">
        <x:v>612949</x:v>
      </x:c>
      <x:c r="C1165" s="1081" t="s">
        <x:v>8571</x:v>
      </x:c>
      <x:c r="D1165" s="1081" t="s">
        <x:v>10333</x:v>
      </x:c>
      <x:c r="E1165" s="1081" t="s">
        <x:v>3882</x:v>
      </x:c>
      <x:c r="F1165" s="1081" t="s">
        <x:v>27</x:v>
      </x:c>
      <x:c r="G1165" s="919" t="s">
        <x:v>9776</x:v>
      </x:c>
      <x:c r="H1165" s="919" t="s">
        <x:v>2570</x:v>
      </x:c>
      <x:c r="I1165" s="519" t="s">
        <x:v>10328</x:v>
      </x:c>
      <x:c r="J1165" s="920">
        <x:v>95</x:v>
      </x:c>
      <x:c r="K1165" s="652" t="s">
        <x:v>10301</x:v>
      </x:c>
    </x:row>
    <x:row r="1166" spans="1:11">
      <x:c r="A1166" s="921">
        <x:v>0.78333333333333333</x:v>
      </x:c>
      <x:c r="B1166" s="1082">
        <x:v>612950</x:v>
      </x:c>
      <x:c r="C1166" s="1083" t="s">
        <x:v>7299</x:v>
      </x:c>
      <x:c r="D1166" s="1083" t="s">
        <x:v>10334</x:v>
      </x:c>
      <x:c r="E1166" s="1083" t="s">
        <x:v>3882</x:v>
      </x:c>
      <x:c r="F1166" s="1083" t="s">
        <x:v>1627</x:v>
      </x:c>
      <x:c r="G1166" s="919" t="s">
        <x:v>10978</x:v>
      </x:c>
      <x:c r="H1166" s="919" t="s">
        <x:v>2181</x:v>
      </x:c>
      <x:c r="I1166" s="519" t="s">
        <x:v>6540</x:v>
      </x:c>
      <x:c r="J1166" s="920">
        <x:v>549</x:v>
      </x:c>
      <x:c r="K1166" s="652" t="s">
        <x:v>140</x:v>
      </x:c>
    </x:row>
    <x:row r="1167" spans="1:11">
      <x:c r="A1167" s="917">
        <x:v>0.86319444444444449</x:v>
      </x:c>
      <x:c r="B1167" s="1080">
        <x:v>612951</x:v>
      </x:c>
      <x:c r="C1167" s="1081" t="s">
        <x:v>8571</x:v>
      </x:c>
      <x:c r="D1167" s="1081" t="s">
        <x:v>10279</x:v>
      </x:c>
      <x:c r="E1167" s="1081" t="s">
        <x:v>6423</x:v>
      </x:c>
      <x:c r="F1167" s="1081" t="s">
        <x:v>1113</x:v>
      </x:c>
      <x:c r="G1167" s="1114" t="s">
        <x:v>10358</x:v>
      </x:c>
      <x:c r="H1167" s="1114" t="s">
        <x:v>10358</x:v>
      </x:c>
      <x:c r="I1167" s="519" t="s">
        <x:v>10328</x:v>
      </x:c>
      <x:c r="J1167" s="920">
        <x:v>160</x:v>
      </x:c>
      <x:c r="K1167" s="652" t="s">
        <x:v>10301</x:v>
      </x:c>
    </x:row>
    <x:row r="1168" spans="1:11" ht="16.75">
      <x:c r="A1168" s="1097">
        <x:v>0.95347222222222228</x:v>
      </x:c>
      <x:c r="B1168" s="1186">
        <x:v>612952</x:v>
      </x:c>
      <x:c r="C1168" s="1098" t="s">
        <x:v>8571</x:v>
      </x:c>
      <x:c r="D1168" s="1098" t="s">
        <x:v>10306</x:v>
      </x:c>
      <x:c r="E1168" s="1098" t="s">
        <x:v>3882</x:v>
      </x:c>
      <x:c r="F1168" s="1098" t="s">
        <x:v>131</x:v>
      </x:c>
      <x:c r="G1168" s="929" t="s">
        <x:v>4049</x:v>
      </x:c>
      <x:c r="H1168" s="929" t="s">
        <x:v>323</x:v>
      </x:c>
      <x:c r="I1168" s="527" t="s">
        <x:v>6540</x:v>
      </x:c>
      <x:c r="J1168" s="930">
        <x:v>220</x:v>
      </x:c>
      <x:c r="K1168" s="654" t="s">
        <x:v>10301</x:v>
      </x:c>
    </x:row>
    <x:row r="1169" spans="1:11" ht="16.75">
      <x:c r="A1169" s="1179" t="s">
        <x:v>1468</x:v>
      </x:c>
      <x:c r="B1169" s="1180">
        <x:v>612953</x:v>
      </x:c>
      <x:c r="C1169" s="1181" t="s">
        <x:v>8571</x:v>
      </x:c>
      <x:c r="D1169" s="1181" t="s">
        <x:v>10306</x:v>
      </x:c>
      <x:c r="E1169" s="1181" t="s">
        <x:v>139</x:v>
      </x:c>
      <x:c r="F1169" s="1181" t="s">
        <x:v>525</x:v>
      </x:c>
      <x:c r="G1169" s="915" t="s">
        <x:v>4125</x:v>
      </x:c>
      <x:c r="H1169" s="915" t="s">
        <x:v>11462</x:v>
      </x:c>
      <x:c r="I1169" s="1189" t="s">
        <x:v>6540</x:v>
      </x:c>
      <x:c r="J1169" s="916">
        <x:v>210</x:v>
      </x:c>
      <x:c r="K1169" s="1377" t="s">
        <x:v>140</x:v>
      </x:c>
    </x:row>
    <x:row r="1170" spans="1:11">
      <x:c r="A1170" s="921">
        <x:v>0.68888888888888888</x:v>
      </x:c>
      <x:c r="B1170" s="1083" t="s">
        <x:v>4203</x:v>
      </x:c>
      <x:c r="C1170" s="1083" t="s">
        <x:v>8571</x:v>
      </x:c>
      <x:c r="D1170" s="1083" t="s">
        <x:v>10306</x:v>
      </x:c>
      <x:c r="E1170" s="1083" t="s">
        <x:v>7974</x:v>
      </x:c>
      <x:c r="F1170" s="1083" t="s">
        <x:v>1613</x:v>
      </x:c>
      <x:c r="G1170" s="919" t="s">
        <x:v>9389</x:v>
      </x:c>
      <x:c r="H1170" s="919" t="s">
        <x:v>5543</x:v>
      </x:c>
      <x:c r="I1170" s="519" t="s">
        <x:v>3935</x:v>
      </x:c>
      <x:c r="J1170" s="920">
        <x:v>288</x:v>
      </x:c>
      <x:c r="K1170" s="1378" t="s">
        <x:v>140</x:v>
      </x:c>
    </x:row>
    <x:row r="1171" spans="1:11">
      <x:c r="A1171" s="917">
        <x:v>0.72291666666666665</x:v>
      </x:c>
      <x:c r="B1171" s="1081" t="s">
        <x:v>3849</x:v>
      </x:c>
      <x:c r="C1171" s="1081" t="s">
        <x:v>8571</x:v>
      </x:c>
      <x:c r="D1171" s="1081" t="s">
        <x:v>10334</x:v>
      </x:c>
      <x:c r="E1171" s="1081" t="s">
        <x:v>3882</x:v>
      </x:c>
      <x:c r="F1171" s="1081" t="s">
        <x:v>11098</x:v>
      </x:c>
      <x:c r="G1171" s="1114" t="s">
        <x:v>10358</x:v>
      </x:c>
      <x:c r="H1171" s="1114" t="s">
        <x:v>10358</x:v>
      </x:c>
      <x:c r="I1171" s="519" t="s">
        <x:v>3935</x:v>
      </x:c>
      <x:c r="J1171" s="920">
        <x:v>297</x:v>
      </x:c>
      <x:c r="K1171" s="1378" t="s">
        <x:v>140</x:v>
      </x:c>
    </x:row>
    <x:row r="1172" spans="1:11" ht="16.75">
      <x:c r="A1172" s="1097">
        <x:v>0.81597222222222221</x:v>
      </x:c>
      <x:c r="B1172" s="1186">
        <x:v>612956</x:v>
      </x:c>
      <x:c r="C1172" s="1098" t="s">
        <x:v>7299</x:v>
      </x:c>
      <x:c r="D1172" s="1098" t="s">
        <x:v>10306</x:v>
      </x:c>
      <x:c r="E1172" s="1098" t="s">
        <x:v>6423</x:v>
      </x:c>
      <x:c r="F1172" s="1098" t="s">
        <x:v>28</x:v>
      </x:c>
      <x:c r="G1172" s="929" t="s">
        <x:v>4022</x:v>
      </x:c>
      <x:c r="H1172" s="929" t="s">
        <x:v>2585</x:v>
      </x:c>
      <x:c r="I1172" s="527" t="s">
        <x:v>6540</x:v>
      </x:c>
      <x:c r="J1172" s="930">
        <x:v>340</x:v>
      </x:c>
      <x:c r="K1172" s="1379" t="s">
        <x:v>140</x:v>
      </x:c>
    </x:row>
    <x:row r="1173" spans="1:11" ht="16.75">
      <x:c r="A1173" s="1179" t="s">
        <x:v>392</x:v>
      </x:c>
      <x:c r="B1173" s="1181" t="s">
        <x:v>4081</x:v>
      </x:c>
      <x:c r="C1173" s="1181" t="s">
        <x:v>7299</x:v>
      </x:c>
      <x:c r="D1173" s="1181" t="s">
        <x:v>10334</x:v>
      </x:c>
      <x:c r="E1173" s="1181" t="s">
        <x:v>7974</x:v>
      </x:c>
      <x:c r="F1173" s="1181" t="s">
        <x:v>6331</x:v>
      </x:c>
      <x:c r="G1173" s="1177" t="s">
        <x:v>10358</x:v>
      </x:c>
      <x:c r="H1173" s="1177" t="s">
        <x:v>10358</x:v>
      </x:c>
      <x:c r="I1173" s="1189" t="s">
        <x:v>3935</x:v>
      </x:c>
      <x:c r="J1173" s="916">
        <x:v>270</x:v>
      </x:c>
      <x:c r="K1173" s="1377" t="s">
        <x:v>140</x:v>
      </x:c>
    </x:row>
    <x:row r="1174" spans="1:11">
      <x:c r="A1174" s="921">
        <x:v>0.53680555555555554</x:v>
      </x:c>
      <x:c r="B1174" s="1083" t="s">
        <x:v>4211</x:v>
      </x:c>
      <x:c r="C1174" s="1083" t="s">
        <x:v>7299</x:v>
      </x:c>
      <x:c r="D1174" s="1083" t="s">
        <x:v>10333</x:v>
      </x:c>
      <x:c r="E1174" s="1083" t="s">
        <x:v>3882</x:v>
      </x:c>
      <x:c r="F1174" s="1083" t="s">
        <x:v>993</x:v>
      </x:c>
      <x:c r="G1174" s="919" t="s">
        <x:v>9890</x:v>
      </x:c>
      <x:c r="H1174" s="919" t="s">
        <x:v>11390</x:v>
      </x:c>
      <x:c r="I1174" s="519" t="s">
        <x:v>3935</x:v>
      </x:c>
      <x:c r="J1174" s="920">
        <x:v>720</x:v>
      </x:c>
      <x:c r="K1174" s="1378" t="s">
        <x:v>140</x:v>
      </x:c>
    </x:row>
    <x:row r="1175" spans="1:11">
      <x:c r="A1175" s="917">
        <x:v>0.66111111111111109</x:v>
      </x:c>
      <x:c r="B1175" s="1080">
        <x:v>612959</x:v>
      </x:c>
      <x:c r="C1175" s="1081" t="s">
        <x:v>8571</x:v>
      </x:c>
      <x:c r="D1175" s="1081" t="s">
        <x:v>10334</x:v>
      </x:c>
      <x:c r="E1175" s="1081" t="s">
        <x:v>6423</x:v>
      </x:c>
      <x:c r="F1175" s="1081" t="s">
        <x:v>1497</x:v>
      </x:c>
      <x:c r="G1175" s="919" t="s">
        <x:v>10361</x:v>
      </x:c>
      <x:c r="H1175" s="919" t="s">
        <x:v>12250</x:v>
      </x:c>
      <x:c r="I1175" s="519" t="s">
        <x:v>10328</x:v>
      </x:c>
      <x:c r="J1175" s="920">
        <x:v>171</x:v>
      </x:c>
      <x:c r="K1175" s="1378" t="s">
        <x:v>140</x:v>
      </x:c>
    </x:row>
    <x:row r="1176" spans="1:11">
      <x:c r="A1176" s="921">
        <x:v>0.71458333333333335</x:v>
      </x:c>
      <x:c r="B1176" s="1083" t="s">
        <x:v>3434</x:v>
      </x:c>
      <x:c r="C1176" s="1083" t="s">
        <x:v>7299</x:v>
      </x:c>
      <x:c r="D1176" s="1083" t="s">
        <x:v>10306</x:v>
      </x:c>
      <x:c r="E1176" s="1083" t="s">
        <x:v>6423</x:v>
      </x:c>
      <x:c r="F1176" s="1083" t="s">
        <x:v>1221</x:v>
      </x:c>
      <x:c r="G1176" s="919" t="s">
        <x:v>9901</x:v>
      </x:c>
      <x:c r="H1176" s="919" t="s">
        <x:v>5633</x:v>
      </x:c>
      <x:c r="I1176" s="519" t="s">
        <x:v>3935</x:v>
      </x:c>
      <x:c r="J1176" s="920">
        <x:v>171</x:v>
      </x:c>
      <x:c r="K1176" s="1378" t="s">
        <x:v>140</x:v>
      </x:c>
    </x:row>
    <x:row r="1177" spans="1:11">
      <x:c r="A1177" s="917">
        <x:v>0.7270833333333333</x:v>
      </x:c>
      <x:c r="B1177" s="1081" t="s">
        <x:v>9810</x:v>
      </x:c>
      <x:c r="C1177" s="1081" t="s">
        <x:v>7299</x:v>
      </x:c>
      <x:c r="D1177" s="1081" t="s">
        <x:v>10306</x:v>
      </x:c>
      <x:c r="E1177" s="1081" t="s">
        <x:v>6423</x:v>
      </x:c>
      <x:c r="F1177" s="1081" t="s">
        <x:v>770</x:v>
      </x:c>
      <x:c r="G1177" s="1114" t="s">
        <x:v>10358</x:v>
      </x:c>
      <x:c r="H1177" s="1114" t="s">
        <x:v>10358</x:v>
      </x:c>
      <x:c r="I1177" s="519" t="s">
        <x:v>3935</x:v>
      </x:c>
      <x:c r="J1177" s="920">
        <x:v>100</x:v>
      </x:c>
      <x:c r="K1177" s="1378" t="s">
        <x:v>10301</x:v>
      </x:c>
    </x:row>
    <x:row r="1178" spans="1:11">
      <x:c r="A1178" s="921">
        <x:v>0.76388888888888884</x:v>
      </x:c>
      <x:c r="B1178" s="1082">
        <x:v>612962</x:v>
      </x:c>
      <x:c r="C1178" s="1083" t="s">
        <x:v>7299</x:v>
      </x:c>
      <x:c r="D1178" s="1083" t="s">
        <x:v>10306</x:v>
      </x:c>
      <x:c r="E1178" s="1083" t="s">
        <x:v>7974</x:v>
      </x:c>
      <x:c r="F1178" s="1083" t="s">
        <x:v>7401</x:v>
      </x:c>
      <x:c r="G1178" s="919" t="s">
        <x:v>9457</x:v>
      </x:c>
      <x:c r="H1178" s="919" t="s">
        <x:v>12460</x:v>
      </x:c>
      <x:c r="I1178" s="519" t="s">
        <x:v>10328</x:v>
      </x:c>
      <x:c r="J1178" s="920">
        <x:v>180</x:v>
      </x:c>
      <x:c r="K1178" s="1378" t="s">
        <x:v>140</x:v>
      </x:c>
    </x:row>
    <x:row r="1179" spans="1:11" ht="16.75">
      <x:c r="A1179" s="1097">
        <x:v>0.80069444444444449</x:v>
      </x:c>
      <x:c r="B1179" s="930">
        <x:v>12963</x:v>
      </x:c>
      <x:c r="C1179" s="930"/>
      <x:c r="D1179" s="930"/>
      <x:c r="E1179" s="930"/>
      <x:c r="F1179" s="930"/>
      <x:c r="G1179" s="1174" t="s">
        <x:v>10358</x:v>
      </x:c>
      <x:c r="H1179" s="1174" t="s">
        <x:v>10358</x:v>
      </x:c>
      <x:c r="I1179" s="527" t="s">
        <x:v>6553</x:v>
      </x:c>
      <x:c r="J1179" s="930">
        <x:v>160</x:v>
      </x:c>
      <x:c r="K1179" s="1379" t="s">
        <x:v>10301</x:v>
      </x:c>
    </x:row>
    <x:row r="1180" spans="1:11" ht="16.75">
      <x:c r="A1180" s="1179" t="s">
        <x:v>410</x:v>
      </x:c>
      <x:c r="B1180" s="1180">
        <x:v>612964</x:v>
      </x:c>
      <x:c r="C1180" s="1181" t="s">
        <x:v>8571</x:v>
      </x:c>
      <x:c r="D1180" s="1181" t="s">
        <x:v>10306</x:v>
      </x:c>
      <x:c r="E1180" s="1181" t="s">
        <x:v>3882</x:v>
      </x:c>
      <x:c r="F1180" s="1181" t="s">
        <x:v>10425</x:v>
      </x:c>
      <x:c r="G1180" s="915" t="s">
        <x:v>4043</x:v>
      </x:c>
      <x:c r="H1180" s="915" t="s">
        <x:v>5474</x:v>
      </x:c>
      <x:c r="I1180" s="1189" t="s">
        <x:v>6540</x:v>
      </x:c>
      <x:c r="J1180" s="916">
        <x:v>160</x:v>
      </x:c>
      <x:c r="K1180" s="1377" t="s">
        <x:v>10301</x:v>
      </x:c>
    </x:row>
    <x:row r="1181" spans="1:11">
      <x:c r="A1181" s="921">
        <x:v>0.74305555555555558</x:v>
      </x:c>
      <x:c r="B1181" s="1082">
        <x:v>612965</x:v>
      </x:c>
      <x:c r="C1181" s="1083" t="s">
        <x:v>8571</x:v>
      </x:c>
      <x:c r="D1181" s="1083" t="s">
        <x:v>10306</x:v>
      </x:c>
      <x:c r="E1181" s="1083" t="s">
        <x:v>3882</x:v>
      </x:c>
      <x:c r="F1181" s="1083" t="s">
        <x:v>10458</x:v>
      </x:c>
      <x:c r="G1181" s="1114" t="s">
        <x:v>10358</x:v>
      </x:c>
      <x:c r="H1181" s="1114" t="s">
        <x:v>10358</x:v>
      </x:c>
      <x:c r="I1181" s="519" t="s">
        <x:v>6540</x:v>
      </x:c>
      <x:c r="J1181" s="920">
        <x:v>260</x:v>
      </x:c>
      <x:c r="K1181" s="1378" t="s">
        <x:v>10301</x:v>
      </x:c>
    </x:row>
    <x:row r="1182" spans="1:11">
      <x:c r="A1182" s="917">
        <x:v>0.76736111111111116</x:v>
      </x:c>
      <x:c r="B1182" s="1080">
        <x:v>612966</x:v>
      </x:c>
      <x:c r="C1182" s="1081" t="s">
        <x:v>7299</x:v>
      </x:c>
      <x:c r="D1182" s="1081" t="s">
        <x:v>10306</x:v>
      </x:c>
      <x:c r="E1182" s="1081" t="s">
        <x:v>6669</x:v>
      </x:c>
      <x:c r="F1182" s="1081" t="s">
        <x:v>1512</x:v>
      </x:c>
      <x:c r="G1182" s="919" t="s">
        <x:v>4205</x:v>
      </x:c>
      <x:c r="H1182" s="919" t="s">
        <x:v>5763</x:v>
      </x:c>
      <x:c r="I1182" s="519" t="s">
        <x:v>10328</x:v>
      </x:c>
      <x:c r="J1182" s="920">
        <x:v>190</x:v>
      </x:c>
      <x:c r="K1182" s="1378" t="s">
        <x:v>10301</x:v>
      </x:c>
    </x:row>
    <x:row r="1183" spans="1:11" ht="16.75">
      <x:c r="A1183" s="1097">
        <x:v>0.80694444444444446</x:v>
      </x:c>
      <x:c r="B1183" s="1186">
        <x:v>612967</x:v>
      </x:c>
      <x:c r="C1183" s="1098" t="s">
        <x:v>8571</x:v>
      </x:c>
      <x:c r="D1183" s="1098" t="s">
        <x:v>10306</x:v>
      </x:c>
      <x:c r="E1183" s="1098" t="s">
        <x:v>6423</x:v>
      </x:c>
      <x:c r="F1183" s="1098" t="s">
        <x:v>1603</x:v>
      </x:c>
      <x:c r="G1183" s="929" t="s">
        <x:v>9597</x:v>
      </x:c>
      <x:c r="H1183" s="929" t="s">
        <x:v>7861</x:v>
      </x:c>
      <x:c r="I1183" s="527" t="s">
        <x:v>10328</x:v>
      </x:c>
      <x:c r="J1183" s="930">
        <x:v>180</x:v>
      </x:c>
      <x:c r="K1183" s="1379" t="s">
        <x:v>10301</x:v>
      </x:c>
    </x:row>
    <x:row r="1184" spans="1:11" ht="16.75">
      <x:c r="A1184" s="1179" t="s">
        <x:v>8882</x:v>
      </x:c>
      <x:c r="B1184" s="1181" t="s">
        <x:v>6443</x:v>
      </x:c>
      <x:c r="C1184" s="1181" t="s">
        <x:v>8571</x:v>
      </x:c>
      <x:c r="D1184" s="1181" t="s">
        <x:v>10334</x:v>
      </x:c>
      <x:c r="E1184" s="1181" t="s">
        <x:v>6423</x:v>
      </x:c>
      <x:c r="F1184" s="1181" t="s">
        <x:v>10023</x:v>
      </x:c>
      <x:c r="G1184" s="915" t="s">
        <x:v>9588</x:v>
      </x:c>
      <x:c r="H1184" s="915" t="s">
        <x:v>5690</x:v>
      </x:c>
      <x:c r="I1184" s="1189" t="s">
        <x:v>3935</x:v>
      </x:c>
      <x:c r="J1184" s="916">
        <x:v>162</x:v>
      </x:c>
      <x:c r="K1184" s="1377" t="s">
        <x:v>140</x:v>
      </x:c>
    </x:row>
    <x:row r="1185" spans="1:11">
      <x:c r="A1185" s="921">
        <x:v>0.79097222222222219</x:v>
      </x:c>
      <x:c r="B1185" s="1082">
        <x:v>612969</x:v>
      </x:c>
      <x:c r="C1185" s="1083" t="s">
        <x:v>7299</x:v>
      </x:c>
      <x:c r="D1185" s="1083" t="s">
        <x:v>10306</x:v>
      </x:c>
      <x:c r="E1185" s="1083" t="s">
        <x:v>139</x:v>
      </x:c>
      <x:c r="F1185" s="1083" t="s">
        <x:v>1008</x:v>
      </x:c>
      <x:c r="G1185" s="919" t="s">
        <x:v>6479</x:v>
      </x:c>
      <x:c r="H1185" s="919" t="s">
        <x:v>12565</x:v>
      </x:c>
      <x:c r="I1185" s="519" t="s">
        <x:v>6540</x:v>
      </x:c>
      <x:c r="J1185" s="920">
        <x:v>1500</x:v>
      </x:c>
      <x:c r="K1185" s="1378" t="s">
        <x:v>140</x:v>
      </x:c>
    </x:row>
    <x:row r="1186" spans="1:11" ht="16.75">
      <x:c r="A1186" s="926">
        <x:v>0.79305555555555551</x:v>
      </x:c>
      <x:c r="B1186" s="1184">
        <x:v>612970</x:v>
      </x:c>
      <x:c r="C1186" s="1085" t="s">
        <x:v>8571</x:v>
      </x:c>
      <x:c r="D1186" s="1085" t="s">
        <x:v>10306</x:v>
      </x:c>
      <x:c r="E1186" s="1085" t="s">
        <x:v>6669</x:v>
      </x:c>
      <x:c r="F1186" s="1085" t="s">
        <x:v>1404</x:v>
      </x:c>
      <x:c r="G1186" s="929" t="s">
        <x:v>9927</x:v>
      </x:c>
      <x:c r="H1186" s="929" t="s">
        <x:v>7766</x:v>
      </x:c>
      <x:c r="I1186" s="527"/>
      <x:c r="J1186" s="930">
        <x:v>170</x:v>
      </x:c>
      <x:c r="K1186" s="1379" t="s">
        <x:v>10301</x:v>
      </x:c>
    </x:row>
    <x:row r="1187" spans="1:11" ht="16.75">
      <x:c r="A1187" s="1077" t="s">
        <x:v>358</x:v>
      </x:c>
      <x:c r="B1187" s="1079" t="s">
        <x:v>3870</x:v>
      </x:c>
      <x:c r="C1187" s="1079" t="s">
        <x:v>8571</x:v>
      </x:c>
      <x:c r="D1187" s="1079" t="s">
        <x:v>10334</x:v>
      </x:c>
      <x:c r="E1187" s="1079" t="s">
        <x:v>3882</x:v>
      </x:c>
      <x:c r="F1187" s="1079" t="s">
        <x:v>7403</x:v>
      </x:c>
      <x:c r="G1187" s="915" t="s">
        <x:v>9462</x:v>
      </x:c>
      <x:c r="H1187" s="915" t="s">
        <x:v>11507</x:v>
      </x:c>
      <x:c r="I1187" s="1189" t="s">
        <x:v>3935</x:v>
      </x:c>
      <x:c r="J1187" s="916">
        <x:v>270</x:v>
      </x:c>
      <x:c r="K1187" s="1377" t="s">
        <x:v>140</x:v>
      </x:c>
    </x:row>
    <x:row r="1188" spans="1:11">
      <x:c r="A1188" s="917">
        <x:v>0.76527777777777772</x:v>
      </x:c>
      <x:c r="B1188" s="1080">
        <x:v>612972</x:v>
      </x:c>
      <x:c r="C1188" s="1081" t="s">
        <x:v>8571</x:v>
      </x:c>
      <x:c r="D1188" s="1081" t="s">
        <x:v>10306</x:v>
      </x:c>
      <x:c r="E1188" s="1081" t="s">
        <x:v>3882</x:v>
      </x:c>
      <x:c r="F1188" s="1081" t="s">
        <x:v>494</x:v>
      </x:c>
      <x:c r="G1188" s="919" t="s">
        <x:v>10314</x:v>
      </x:c>
      <x:c r="H1188" s="919" t="s">
        <x:v>2631</x:v>
      </x:c>
      <x:c r="I1188" s="519" t="s">
        <x:v>6540</x:v>
      </x:c>
      <x:c r="J1188" s="920">
        <x:v>513</x:v>
      </x:c>
      <x:c r="K1188" s="1378" t="s">
        <x:v>140</x:v>
      </x:c>
    </x:row>
    <x:row r="1189" spans="1:11" ht="16.75">
      <x:c r="A1189" s="1097">
        <x:v>0.90486111111111112</x:v>
      </x:c>
      <x:c r="B1189" s="1186">
        <x:v>612973</x:v>
      </x:c>
      <x:c r="C1189" s="1098" t="s">
        <x:v>8571</x:v>
      </x:c>
      <x:c r="D1189" s="1098" t="s">
        <x:v>10306</x:v>
      </x:c>
      <x:c r="E1189" s="1098" t="s">
        <x:v>3882</x:v>
      </x:c>
      <x:c r="F1189" s="1098" t="s">
        <x:v>7387</x:v>
      </x:c>
      <x:c r="G1189" s="929" t="s">
        <x:v>9952</x:v>
      </x:c>
      <x:c r="H1189" s="929" t="s">
        <x:v>11547</x:v>
      </x:c>
      <x:c r="I1189" s="527" t="s">
        <x:v>6540</x:v>
      </x:c>
      <x:c r="J1189" s="930">
        <x:v>180</x:v>
      </x:c>
      <x:c r="K1189" s="1379" t="s">
        <x:v>10301</x:v>
      </x:c>
    </x:row>
    <x:row r="1190" spans="1:11" ht="16.75">
      <x:c r="A1190" s="1179" t="s">
        <x:v>433</x:v>
      </x:c>
      <x:c r="B1190" s="1180">
        <x:v>612974</x:v>
      </x:c>
      <x:c r="C1190" s="1181" t="s">
        <x:v>8571</x:v>
      </x:c>
      <x:c r="D1190" s="1181" t="s">
        <x:v>10333</x:v>
      </x:c>
      <x:c r="E1190" s="1181" t="s">
        <x:v>3882</x:v>
      </x:c>
      <x:c r="F1190" s="1181" t="s">
        <x:v>1423</x:v>
      </x:c>
      <x:c r="G1190" s="915" t="s">
        <x:v>4201</x:v>
      </x:c>
      <x:c r="H1190" s="915" t="s">
        <x:v>11361</x:v>
      </x:c>
      <x:c r="I1190" s="1189" t="s">
        <x:v>10328</x:v>
      </x:c>
      <x:c r="J1190" s="916">
        <x:v>190</x:v>
      </x:c>
      <x:c r="K1190" s="1377" t="s">
        <x:v>10301</x:v>
      </x:c>
    </x:row>
    <x:row r="1191" spans="1:12">
      <x:c r="A1191" s="921">
        <x:v>0.45624999999999999</x:v>
      </x:c>
      <x:c r="B1191" s="1082">
        <x:v>612975</x:v>
      </x:c>
      <x:c r="C1191" s="1083" t="s">
        <x:v>8571</x:v>
      </x:c>
      <x:c r="D1191" s="1083" t="s">
        <x:v>10333</x:v>
      </x:c>
      <x:c r="E1191" s="1083" t="s">
        <x:v>3882</x:v>
      </x:c>
      <x:c r="F1191" s="1083" t="s">
        <x:v>1439</x:v>
      </x:c>
      <x:c r="G1191" s="919" t="s">
        <x:v>6918</x:v>
      </x:c>
      <x:c r="H1191" s="919" t="s">
        <x:v>7821</x:v>
      </x:c>
      <x:c r="I1191" s="519" t="s">
        <x:v>10328</x:v>
      </x:c>
      <x:c r="J1191" s="920">
        <x:v>180</x:v>
      </x:c>
      <x:c r="K1191" s="1378" t="s">
        <x:v>10301</x:v>
      </x:c>
      <x:c r="L1191" s="1382" t="s">
        <x:v>3100</x:v>
      </x:c>
    </x:row>
    <x:row r="1192" spans="1:11">
      <x:c r="A1192" s="917">
        <x:v>0.5083333333333333</x:v>
      </x:c>
      <x:c r="B1192" s="1080">
        <x:v>612976</x:v>
      </x:c>
      <x:c r="C1192" s="1081" t="s">
        <x:v>8571</x:v>
      </x:c>
      <x:c r="D1192" s="1081" t="s">
        <x:v>10334</x:v>
      </x:c>
      <x:c r="E1192" s="1081" t="s">
        <x:v>6669</x:v>
      </x:c>
      <x:c r="F1192" s="1081" t="s">
        <x:v>1236</x:v>
      </x:c>
      <x:c r="G1192" s="919" t="s">
        <x:v>9771</x:v>
      </x:c>
      <x:c r="H1192" s="919" t="s">
        <x:v>5853</x:v>
      </x:c>
      <x:c r="I1192" s="519" t="s">
        <x:v>10328</x:v>
      </x:c>
      <x:c r="J1192" s="920">
        <x:v>340</x:v>
      </x:c>
      <x:c r="K1192" s="1378" t="s">
        <x:v>10301</x:v>
      </x:c>
    </x:row>
    <x:row r="1193" spans="1:11">
      <x:c r="A1193" s="921">
        <x:v>0.52013888888888893</x:v>
      </x:c>
      <x:c r="B1193" s="1082">
        <x:v>612977</x:v>
      </x:c>
      <x:c r="C1193" s="1083" t="s">
        <x:v>8571</x:v>
      </x:c>
      <x:c r="D1193" s="1083" t="s">
        <x:v>10306</x:v>
      </x:c>
      <x:c r="E1193" s="1083" t="s">
        <x:v>7974</x:v>
      </x:c>
      <x:c r="F1193" s="1083" t="s">
        <x:v>10680</x:v>
      </x:c>
      <x:c r="G1193" s="919" t="s">
        <x:v>3441</x:v>
      </x:c>
      <x:c r="H1193" s="919" t="s">
        <x:v>5616</x:v>
      </x:c>
      <x:c r="I1193" s="519" t="s">
        <x:v>10328</x:v>
      </x:c>
      <x:c r="J1193" s="920">
        <x:v>340</x:v>
      </x:c>
      <x:c r="K1193" s="1378" t="s">
        <x:v>10301</x:v>
      </x:c>
    </x:row>
    <x:row r="1194" spans="1:11">
      <x:c r="A1194" s="917">
        <x:v>0.52986111111111112</x:v>
      </x:c>
      <x:c r="B1194" s="1080">
        <x:v>612978</x:v>
      </x:c>
      <x:c r="C1194" s="1081" t="s">
        <x:v>8571</x:v>
      </x:c>
      <x:c r="D1194" s="1081" t="s">
        <x:v>10334</x:v>
      </x:c>
      <x:c r="E1194" s="1081" t="s">
        <x:v>6669</x:v>
      </x:c>
      <x:c r="F1194" s="1081" t="s">
        <x:v>1235</x:v>
      </x:c>
      <x:c r="G1194" s="919" t="s">
        <x:v>6379</x:v>
      </x:c>
      <x:c r="H1194" s="919" t="s">
        <x:v>7791</x:v>
      </x:c>
      <x:c r="I1194" s="519" t="s">
        <x:v>10328</x:v>
      </x:c>
      <x:c r="J1194" s="920">
        <x:v>747</x:v>
      </x:c>
      <x:c r="K1194" s="1378" t="s">
        <x:v>140</x:v>
      </x:c>
    </x:row>
    <x:row r="1195" spans="1:11">
      <x:c r="A1195" s="921">
        <x:v>0.69166666666666665</x:v>
      </x:c>
      <x:c r="B1195" s="1082">
        <x:v>612979</x:v>
      </x:c>
      <x:c r="C1195" s="1083" t="s">
        <x:v>7299</x:v>
      </x:c>
      <x:c r="D1195" s="1083" t="s">
        <x:v>10334</x:v>
      </x:c>
      <x:c r="E1195" s="1083" t="s">
        <x:v>7974</x:v>
      </x:c>
      <x:c r="F1195" s="1083" t="s">
        <x:v>1634</x:v>
      </x:c>
      <x:c r="G1195" s="919" t="s">
        <x:v>9948</x:v>
      </x:c>
      <x:c r="H1195" s="919" t="s">
        <x:v>8121</x:v>
      </x:c>
      <x:c r="I1195" s="519" t="s">
        <x:v>6540</x:v>
      </x:c>
      <x:c r="J1195" s="920">
        <x:v>279</x:v>
      </x:c>
      <x:c r="K1195" s="1378" t="s">
        <x:v>140</x:v>
      </x:c>
    </x:row>
    <x:row r="1196" spans="1:11">
      <x:c r="A1196" s="917">
        <x:v>0.73611111111111116</x:v>
      </x:c>
      <x:c r="B1196" s="1081" t="s">
        <x:v>9781</x:v>
      </x:c>
      <x:c r="C1196" s="1081" t="s">
        <x:v>8571</x:v>
      </x:c>
      <x:c r="D1196" s="1081" t="s">
        <x:v>10279</x:v>
      </x:c>
      <x:c r="E1196" s="1081" t="s">
        <x:v>3882</x:v>
      </x:c>
      <x:c r="F1196" s="1081" t="s">
        <x:v>4333</x:v>
      </x:c>
      <x:c r="G1196" s="1114" t="s">
        <x:v>10358</x:v>
      </x:c>
      <x:c r="H1196" s="1114" t="s">
        <x:v>10358</x:v>
      </x:c>
      <x:c r="I1196" s="519" t="s">
        <x:v>3935</x:v>
      </x:c>
      <x:c r="J1196" s="920">
        <x:v>150</x:v>
      </x:c>
      <x:c r="K1196" s="1378" t="s">
        <x:v>10301</x:v>
      </x:c>
    </x:row>
    <x:row r="1197" spans="1:11">
      <x:c r="A1197" s="921">
        <x:v>0.76736111111111116</x:v>
      </x:c>
      <x:c r="B1197" s="1082">
        <x:v>612981</x:v>
      </x:c>
      <x:c r="C1197" s="1083" t="s">
        <x:v>7299</x:v>
      </x:c>
      <x:c r="D1197" s="1083" t="s">
        <x:v>10333</x:v>
      </x:c>
      <x:c r="E1197" s="1083" t="s">
        <x:v>3882</x:v>
      </x:c>
      <x:c r="F1197" s="1083" t="s">
        <x:v>2914</x:v>
      </x:c>
      <x:c r="G1197" s="919" t="s">
        <x:v>11042</x:v>
      </x:c>
      <x:c r="H1197" s="919" t="s">
        <x:v>5511</x:v>
      </x:c>
      <x:c r="I1197" s="519" t="s">
        <x:v>6540</x:v>
      </x:c>
      <x:c r="J1197" s="920">
        <x:v>160</x:v>
      </x:c>
      <x:c r="K1197" s="1378" t="s">
        <x:v>10301</x:v>
      </x:c>
    </x:row>
    <x:row r="1198" spans="1:11" ht="16.75">
      <x:c r="A1198" s="926">
        <x:v>0.97291666666666665</x:v>
      </x:c>
      <x:c r="B1198" s="1184">
        <x:v>612982</x:v>
      </x:c>
      <x:c r="C1198" s="1085" t="s">
        <x:v>7299</x:v>
      </x:c>
      <x:c r="D1198" s="1085" t="s">
        <x:v>10333</x:v>
      </x:c>
      <x:c r="E1198" s="1085" t="s">
        <x:v>139</x:v>
      </x:c>
      <x:c r="F1198" s="1085" t="s">
        <x:v>963</x:v>
      </x:c>
      <x:c r="G1198" s="929" t="s">
        <x:v>4051</x:v>
      </x:c>
      <x:c r="H1198" s="929" t="s">
        <x:v>5939</x:v>
      </x:c>
      <x:c r="I1198" s="527" t="s">
        <x:v>6540</x:v>
      </x:c>
      <x:c r="J1198" s="930">
        <x:v>441</x:v>
      </x:c>
      <x:c r="K1198" s="1379" t="s">
        <x:v>140</x:v>
      </x:c>
    </x:row>
    <x:row r="1199" spans="1:11" ht="16.75">
      <x:c r="A1199" s="1077" t="s">
        <x:v>229</x:v>
      </x:c>
      <x:c r="B1199" s="1079" t="s">
        <x:v>4136</x:v>
      </x:c>
      <x:c r="C1199" s="1079" t="s">
        <x:v>8571</x:v>
      </x:c>
      <x:c r="D1199" s="1079" t="s">
        <x:v>10306</x:v>
      </x:c>
      <x:c r="E1199" s="1079" t="s">
        <x:v>7974</x:v>
      </x:c>
      <x:c r="F1199" s="1079" t="s">
        <x:v>7461</x:v>
      </x:c>
      <x:c r="G1199" s="915" t="s">
        <x:v>12632</x:v>
      </x:c>
      <x:c r="H1199" s="915" t="s">
        <x:v>11179</x:v>
      </x:c>
      <x:c r="I1199" s="1189" t="s">
        <x:v>3935</x:v>
      </x:c>
      <x:c r="J1199" s="916">
        <x:v>300</x:v>
      </x:c>
      <x:c r="K1199" s="1377" t="s">
        <x:v>10301</x:v>
      </x:c>
    </x:row>
    <x:row r="1200" spans="1:11">
      <x:c r="A1200" s="917">
        <x:v>0.65000000000000002</x:v>
      </x:c>
      <x:c r="B1200" s="1080">
        <x:v>612984</x:v>
      </x:c>
      <x:c r="C1200" s="1081" t="s">
        <x:v>8571</x:v>
      </x:c>
      <x:c r="D1200" s="1081" t="s">
        <x:v>10333</x:v>
      </x:c>
      <x:c r="E1200" s="1081" t="s">
        <x:v>139</x:v>
      </x:c>
      <x:c r="F1200" s="1081" t="s">
        <x:v>10496</x:v>
      </x:c>
      <x:c r="G1200" s="919" t="s">
        <x:v>6485</x:v>
      </x:c>
      <x:c r="H1200" s="919" t="s">
        <x:v>7853</x:v>
      </x:c>
      <x:c r="I1200" s="519" t="s">
        <x:v>6540</x:v>
      </x:c>
      <x:c r="J1200" s="920">
        <x:v>180</x:v>
      </x:c>
      <x:c r="K1200" s="1378" t="s">
        <x:v>10301</x:v>
      </x:c>
    </x:row>
    <x:row r="1201" spans="1:11">
      <x:c r="A1201" s="921">
        <x:v>0.68680555555555556</x:v>
      </x:c>
      <x:c r="B1201" s="1083" t="s">
        <x:v>3840</x:v>
      </x:c>
      <x:c r="C1201" s="1083" t="s">
        <x:v>8571</x:v>
      </x:c>
      <x:c r="D1201" s="1083" t="s">
        <x:v>10306</x:v>
      </x:c>
      <x:c r="E1201" s="1083" t="s">
        <x:v>3882</x:v>
      </x:c>
      <x:c r="F1201" s="1083" t="s">
        <x:v>4610</x:v>
      </x:c>
      <x:c r="G1201" s="1114" t="s">
        <x:v>10358</x:v>
      </x:c>
      <x:c r="H1201" s="1114" t="s">
        <x:v>10358</x:v>
      </x:c>
      <x:c r="I1201" s="519" t="s">
        <x:v>3935</x:v>
      </x:c>
      <x:c r="J1201" s="920">
        <x:v>380</x:v>
      </x:c>
      <x:c r="K1201" s="1378" t="s">
        <x:v>10301</x:v>
      </x:c>
    </x:row>
    <x:row r="1202" spans="1:11">
      <x:c r="A1202" s="917">
        <x:v>0.69652777777777775</x:v>
      </x:c>
      <x:c r="B1202" s="1080">
        <x:v>612986</x:v>
      </x:c>
      <x:c r="C1202" s="1081" t="s">
        <x:v>8571</x:v>
      </x:c>
      <x:c r="D1202" s="1081" t="s">
        <x:v>10306</x:v>
      </x:c>
      <x:c r="E1202" s="1081" t="s">
        <x:v>3882</x:v>
      </x:c>
      <x:c r="F1202" s="1081" t="s">
        <x:v>5431</x:v>
      </x:c>
      <x:c r="G1202" s="919" t="s">
        <x:v>9375</x:v>
      </x:c>
      <x:c r="H1202" s="919" t="s">
        <x:v>12465</x:v>
      </x:c>
      <x:c r="I1202" s="519" t="s">
        <x:v>6540</x:v>
      </x:c>
      <x:c r="J1202" s="920">
        <x:v>193</x:v>
      </x:c>
      <x:c r="K1202" s="1378" t="s">
        <x:v>140</x:v>
      </x:c>
    </x:row>
    <x:row r="1203" spans="1:11">
      <x:c r="A1203" s="921">
        <x:v>0.71944444444444444</x:v>
      </x:c>
      <x:c r="B1203" s="1082">
        <x:v>612987</x:v>
      </x:c>
      <x:c r="C1203" s="1083" t="s">
        <x:v>8571</x:v>
      </x:c>
      <x:c r="D1203" s="1083" t="s">
        <x:v>10279</x:v>
      </x:c>
      <x:c r="E1203" s="1083" t="s">
        <x:v>3882</x:v>
      </x:c>
      <x:c r="F1203" s="1083" t="s">
        <x:v>1647</x:v>
      </x:c>
      <x:c r="G1203" s="1114" t="s">
        <x:v>10358</x:v>
      </x:c>
      <x:c r="H1203" s="1114" t="s">
        <x:v>10358</x:v>
      </x:c>
      <x:c r="I1203" s="519" t="s">
        <x:v>6540</x:v>
      </x:c>
      <x:c r="J1203" s="920">
        <x:v>330</x:v>
      </x:c>
      <x:c r="K1203" s="1378" t="s">
        <x:v>10301</x:v>
      </x:c>
    </x:row>
    <x:row r="1204" spans="1:11">
      <x:c r="A1204" s="917">
        <x:v>0.8618055555555556</x:v>
      </x:c>
      <x:c r="B1204" s="1080">
        <x:v>612988</x:v>
      </x:c>
      <x:c r="C1204" s="1081" t="s">
        <x:v>7299</x:v>
      </x:c>
      <x:c r="D1204" s="1081" t="s">
        <x:v>10306</x:v>
      </x:c>
      <x:c r="E1204" s="1081" t="s">
        <x:v>6669</x:v>
      </x:c>
      <x:c r="F1204" s="1081" t="s">
        <x:v>1400</x:v>
      </x:c>
      <x:c r="G1204" s="919" t="s">
        <x:v>4040</x:v>
      </x:c>
      <x:c r="H1204" s="919" t="s">
        <x:v>2172</x:v>
      </x:c>
      <x:c r="I1204" s="519" t="s">
        <x:v>10328</x:v>
      </x:c>
      <x:c r="J1204" s="920">
        <x:v>180</x:v>
      </x:c>
      <x:c r="K1204" s="1378" t="s">
        <x:v>10301</x:v>
      </x:c>
    </x:row>
    <x:row r="1205" spans="1:11" ht="16.75">
      <x:c r="A1205" s="1097">
        <x:v>0.89375000000000004</x:v>
      </x:c>
      <x:c r="B1205" s="1186">
        <x:v>612989</x:v>
      </x:c>
      <x:c r="C1205" s="1098" t="s">
        <x:v>8571</x:v>
      </x:c>
      <x:c r="D1205" s="1098" t="s">
        <x:v>10306</x:v>
      </x:c>
      <x:c r="E1205" s="1098" t="s">
        <x:v>7974</x:v>
      </x:c>
      <x:c r="F1205" s="1098" t="s">
        <x:v>1274</x:v>
      </x:c>
      <x:c r="G1205" s="1174" t="s">
        <x:v>10358</x:v>
      </x:c>
      <x:c r="H1205" s="1174" t="s">
        <x:v>10358</x:v>
      </x:c>
      <x:c r="I1205" s="527" t="s">
        <x:v>10328</x:v>
      </x:c>
      <x:c r="J1205" s="930">
        <x:v>220</x:v>
      </x:c>
      <x:c r="K1205" s="1379" t="s">
        <x:v>140</x:v>
      </x:c>
    </x:row>
    <x:row r="1206" spans="1:11" ht="16.75">
      <x:c r="A1206" s="1179" t="s">
        <x:v>8721</x:v>
      </x:c>
      <x:c r="B1206" s="1180">
        <x:v>612990</x:v>
      </x:c>
      <x:c r="C1206" s="1181" t="s">
        <x:v>8571</x:v>
      </x:c>
      <x:c r="D1206" s="1181" t="s">
        <x:v>10306</x:v>
      </x:c>
      <x:c r="E1206" s="1181" t="s">
        <x:v>139</x:v>
      </x:c>
      <x:c r="F1206" s="1181" t="s">
        <x:v>10692</x:v>
      </x:c>
      <x:c r="G1206" s="1177" t="s">
        <x:v>10358</x:v>
      </x:c>
      <x:c r="H1206" s="1177" t="s">
        <x:v>10358</x:v>
      </x:c>
      <x:c r="I1206" s="1189" t="s">
        <x:v>6540</x:v>
      </x:c>
      <x:c r="J1206" s="916">
        <x:v>240</x:v>
      </x:c>
      <x:c r="K1206" s="1377" t="s">
        <x:v>10301</x:v>
      </x:c>
    </x:row>
    <x:row r="1207" spans="1:11">
      <x:c r="A1207" s="921">
        <x:v>0.71875</x:v>
      </x:c>
      <x:c r="B1207" s="1082">
        <x:v>612991</x:v>
      </x:c>
      <x:c r="C1207" s="1083" t="s">
        <x:v>8571</x:v>
      </x:c>
      <x:c r="D1207" s="1083" t="s">
        <x:v>10279</x:v>
      </x:c>
      <x:c r="E1207" s="1083" t="s">
        <x:v>3882</x:v>
      </x:c>
      <x:c r="F1207" s="1083" t="s">
        <x:v>1554</x:v>
      </x:c>
      <x:c r="G1207" s="1114" t="s">
        <x:v>10358</x:v>
      </x:c>
      <x:c r="H1207" s="1114" t="s">
        <x:v>10358</x:v>
      </x:c>
      <x:c r="I1207" s="519" t="s">
        <x:v>6540</x:v>
      </x:c>
      <x:c r="J1207" s="920">
        <x:v>280</x:v>
      </x:c>
      <x:c r="K1207" s="1378" t="s">
        <x:v>10301</x:v>
      </x:c>
    </x:row>
    <x:row r="1208" spans="1:11">
      <x:c r="A1208" s="917">
        <x:v>0.82708333333333328</x:v>
      </x:c>
      <x:c r="B1208" s="1081" t="s">
        <x:v>6383</x:v>
      </x:c>
      <x:c r="C1208" s="1081" t="s">
        <x:v>8571</x:v>
      </x:c>
      <x:c r="D1208" s="1081" t="s">
        <x:v>10333</x:v>
      </x:c>
      <x:c r="E1208" s="1081" t="s">
        <x:v>6423</x:v>
      </x:c>
      <x:c r="F1208" s="1081" t="s">
        <x:v>9340</x:v>
      </x:c>
      <x:c r="G1208" s="919" t="s">
        <x:v>4142</x:v>
      </x:c>
      <x:c r="H1208" s="919" t="s">
        <x:v>2382</x:v>
      </x:c>
      <x:c r="I1208" s="519" t="s">
        <x:v>3935</x:v>
      </x:c>
      <x:c r="J1208" s="920">
        <x:v>250</x:v>
      </x:c>
      <x:c r="K1208" s="1378" t="s">
        <x:v>10301</x:v>
      </x:c>
    </x:row>
    <x:row r="1209" spans="1:11">
      <x:c r="A1209" s="921">
        <x:v>0.86736111111111114</x:v>
      </x:c>
      <x:c r="B1209" s="1083" t="s">
        <x:v>4016</x:v>
      </x:c>
      <x:c r="C1209" s="1083" t="s">
        <x:v>8571</x:v>
      </x:c>
      <x:c r="D1209" s="1083" t="s">
        <x:v>10334</x:v>
      </x:c>
      <x:c r="E1209" s="1083" t="s">
        <x:v>139</x:v>
      </x:c>
      <x:c r="F1209" s="1083" t="s">
        <x:v>3905</x:v>
      </x:c>
      <x:c r="G1209" s="919" t="s">
        <x:v>9367</x:v>
      </x:c>
      <x:c r="H1209" s="919" t="s">
        <x:v>11477</x:v>
      </x:c>
      <x:c r="I1209" s="519" t="s">
        <x:v>3935</x:v>
      </x:c>
      <x:c r="J1209" s="920">
        <x:v>800</x:v>
      </x:c>
      <x:c r="K1209" s="1378" t="s">
        <x:v>140</x:v>
      </x:c>
    </x:row>
    <x:row r="1210" spans="1:11">
      <x:c r="A1210" s="917">
        <x:v>0.88958333333333328</x:v>
      </x:c>
      <x:c r="B1210" s="1081" t="s">
        <x:v>9392</x:v>
      </x:c>
      <x:c r="C1210" s="1385"/>
      <x:c r="D1210" s="1081" t="s">
        <x:v>10279</x:v>
      </x:c>
      <x:c r="E1210" s="1081" t="s">
        <x:v>3882</x:v>
      </x:c>
      <x:c r="F1210" s="1081" t="s">
        <x:v>4616</x:v>
      </x:c>
      <x:c r="G1210" s="919" t="s">
        <x:v>9789</x:v>
      </x:c>
      <x:c r="H1210" s="919" t="s">
        <x:v>5697</x:v>
      </x:c>
      <x:c r="I1210" s="519" t="s">
        <x:v>3935</x:v>
      </x:c>
      <x:c r="J1210" s="920">
        <x:v>250</x:v>
      </x:c>
      <x:c r="K1210" s="1378" t="s">
        <x:v>140</x:v>
      </x:c>
    </x:row>
    <x:row r="1211" spans="1:11" ht="16.75">
      <x:c r="A1211" s="1260">
        <x:v>0.91249999999999998</x:v>
      </x:c>
      <x:c r="B1211" s="930">
        <x:v>12995</x:v>
      </x:c>
      <x:c r="C1211" s="1098" t="s">
        <x:v>8571</x:v>
      </x:c>
      <x:c r="D1211" s="1098" t="s">
        <x:v>10333</x:v>
      </x:c>
      <x:c r="E1211" s="1098" t="s">
        <x:v>3882</x:v>
      </x:c>
      <x:c r="F1211" s="1098" t="s">
        <x:v>1658</x:v>
      </x:c>
      <x:c r="G1211" s="929" t="s">
        <x:v>3812</x:v>
      </x:c>
      <x:c r="H1211" s="929" t="s">
        <x:v>11475</x:v>
      </x:c>
      <x:c r="I1211" s="527" t="s">
        <x:v>3935</x:v>
      </x:c>
      <x:c r="J1211" s="930">
        <x:v>468</x:v>
      </x:c>
      <x:c r="K1211" s="1379" t="s">
        <x:v>140</x:v>
      </x:c>
    </x:row>
    <x:row r="1212" spans="1:11" ht="16.75">
      <x:c r="A1212" s="1179" t="s">
        <x:v>356</x:v>
      </x:c>
      <x:c r="B1212" s="1180">
        <x:v>612996</x:v>
      </x:c>
      <x:c r="C1212" s="1181" t="s">
        <x:v>8571</x:v>
      </x:c>
      <x:c r="D1212" s="1181" t="s">
        <x:v>10334</x:v>
      </x:c>
      <x:c r="E1212" s="1181" t="s">
        <x:v>6423</x:v>
      </x:c>
      <x:c r="F1212" s="1181" t="s">
        <x:v>21</x:v>
      </x:c>
      <x:c r="G1212" s="915" t="s">
        <x:v>11166</x:v>
      </x:c>
      <x:c r="H1212" s="915" t="s">
        <x:v>11443</x:v>
      </x:c>
      <x:c r="I1212" s="1189" t="s">
        <x:v>10328</x:v>
      </x:c>
      <x:c r="J1212" s="916">
        <x:v>130</x:v>
      </x:c>
      <x:c r="K1212" s="1377" t="s">
        <x:v>10301</x:v>
      </x:c>
    </x:row>
    <x:row r="1213" spans="1:11" ht="16.75">
      <x:c r="A1213" s="1097">
        <x:v>0.79722222222222228</x:v>
      </x:c>
      <x:c r="B1213" s="1098" t="s">
        <x:v>10014</x:v>
      </x:c>
      <x:c r="C1213" s="1098" t="s">
        <x:v>8571</x:v>
      </x:c>
      <x:c r="D1213" s="1098" t="s">
        <x:v>10333</x:v>
      </x:c>
      <x:c r="E1213" s="1098" t="s">
        <x:v>6423</x:v>
      </x:c>
      <x:c r="F1213" s="1098" t="s">
        <x:v>862</x:v>
      </x:c>
      <x:c r="G1213" s="929" t="s">
        <x:v>3810</x:v>
      </x:c>
      <x:c r="H1213" s="929" t="s">
        <x:v>11521</x:v>
      </x:c>
      <x:c r="I1213" s="527" t="s">
        <x:v>3935</x:v>
      </x:c>
      <x:c r="J1213" s="930">
        <x:v>250</x:v>
      </x:c>
      <x:c r="K1213" s="1379" t="s">
        <x:v>10301</x:v>
      </x:c>
    </x:row>
    <x:row r="1214" spans="1:11" ht="16.75">
      <x:c r="A1214" s="1179" t="s">
        <x:v>214</x:v>
      </x:c>
      <x:c r="B1214" s="1180">
        <x:v>612998</x:v>
      </x:c>
      <x:c r="C1214" s="1181" t="s">
        <x:v>8571</x:v>
      </x:c>
      <x:c r="D1214" s="1181" t="s">
        <x:v>10306</x:v>
      </x:c>
      <x:c r="E1214" s="1181" t="s">
        <x:v>7974</x:v>
      </x:c>
      <x:c r="F1214" s="1181" t="s">
        <x:v>7380</x:v>
      </x:c>
      <x:c r="G1214" s="915" t="s">
        <x:v>9622</x:v>
      </x:c>
      <x:c r="H1214" s="915" t="s">
        <x:v>5610</x:v>
      </x:c>
      <x:c r="I1214" s="1189" t="s">
        <x:v>6540</x:v>
      </x:c>
      <x:c r="J1214" s="916">
        <x:v>180</x:v>
      </x:c>
      <x:c r="K1214" s="1377" t="s">
        <x:v>10301</x:v>
      </x:c>
    </x:row>
    <x:row r="1215" spans="1:11">
      <x:c r="A1215" s="921">
        <x:v>0.78333333333333333</x:v>
      </x:c>
      <x:c r="B1215" s="1082">
        <x:v>612999</x:v>
      </x:c>
      <x:c r="C1215" s="1083" t="s">
        <x:v>8571</x:v>
      </x:c>
      <x:c r="D1215" s="1083" t="s">
        <x:v>10334</x:v>
      </x:c>
      <x:c r="E1215" s="1083" t="s">
        <x:v>3882</x:v>
      </x:c>
      <x:c r="F1215" s="1083" t="s">
        <x:v>10402</x:v>
      </x:c>
      <x:c r="G1215" s="919" t="s">
        <x:v>9912</x:v>
      </x:c>
      <x:c r="H1215" s="919" t="s">
        <x:v>12727</x:v>
      </x:c>
      <x:c r="I1215" s="519" t="s">
        <x:v>10328</x:v>
      </x:c>
      <x:c r="J1215" s="920">
        <x:v>414</x:v>
      </x:c>
      <x:c r="K1215" s="1378" t="s">
        <x:v>140</x:v>
      </x:c>
    </x:row>
    <x:row r="1216" spans="1:11">
      <x:c r="A1216" s="917">
        <x:v>0.81319444444444444</x:v>
      </x:c>
      <x:c r="B1216" s="1080">
        <x:v>613000</x:v>
      </x:c>
      <x:c r="C1216" s="1081" t="s">
        <x:v>8571</x:v>
      </x:c>
      <x:c r="D1216" s="1081" t="s">
        <x:v>10306</x:v>
      </x:c>
      <x:c r="E1216" s="1081" t="s">
        <x:v>6669</x:v>
      </x:c>
      <x:c r="F1216" s="1081" t="s">
        <x:v>1348</x:v>
      </x:c>
      <x:c r="G1216" s="919" t="s">
        <x:v>4116</x:v>
      </x:c>
      <x:c r="H1216" s="919" t="s">
        <x:v>5479</x:v>
      </x:c>
      <x:c r="I1216" s="519" t="s">
        <x:v>10328</x:v>
      </x:c>
      <x:c r="J1216" s="920">
        <x:v>90</x:v>
      </x:c>
      <x:c r="K1216" s="1378" t="s">
        <x:v>10301</x:v>
      </x:c>
    </x:row>
    <x:row r="1217" spans="1:11">
      <x:c r="A1217" s="921">
        <x:v>0.81736111111111109</x:v>
      </x:c>
      <x:c r="B1217" s="1082">
        <x:v>613001</x:v>
      </x:c>
      <x:c r="C1217" s="1083" t="s">
        <x:v>8571</x:v>
      </x:c>
      <x:c r="D1217" s="1083" t="s">
        <x:v>10334</x:v>
      </x:c>
      <x:c r="E1217" s="1083" t="s">
        <x:v>6669</x:v>
      </x:c>
      <x:c r="F1217" s="1083" t="s">
        <x:v>96</x:v>
      </x:c>
      <x:c r="G1217" s="919" t="s">
        <x:v>3367</x:v>
      </x:c>
      <x:c r="H1217" s="919" t="s">
        <x:v>7679</x:v>
      </x:c>
      <x:c r="I1217" s="519" t="s">
        <x:v>10328</x:v>
      </x:c>
      <x:c r="J1217" s="920">
        <x:v>850</x:v>
      </x:c>
      <x:c r="K1217" s="1378" t="s">
        <x:v>10301</x:v>
      </x:c>
    </x:row>
    <x:row r="1218" spans="1:11">
      <x:c r="A1218" s="917">
        <x:v>0.83611111111111114</x:v>
      </x:c>
      <x:c r="B1218" s="1080">
        <x:v>613002</x:v>
      </x:c>
      <x:c r="C1218" s="1081" t="s">
        <x:v>8571</x:v>
      </x:c>
      <x:c r="D1218" s="1081" t="s">
        <x:v>10334</x:v>
      </x:c>
      <x:c r="E1218" s="1081" t="s">
        <x:v>6423</x:v>
      </x:c>
      <x:c r="F1218" s="1081" t="s">
        <x:v>1370</x:v>
      </x:c>
      <x:c r="G1218" s="919" t="s">
        <x:v>6398</x:v>
      </x:c>
      <x:c r="H1218" s="919" t="s">
        <x:v>12205</x:v>
      </x:c>
      <x:c r="I1218" s="519" t="s">
        <x:v>10328</x:v>
      </x:c>
      <x:c r="J1218" s="920">
        <x:v>280</x:v>
      </x:c>
      <x:c r="K1218" s="1378" t="s">
        <x:v>10301</x:v>
      </x:c>
    </x:row>
    <x:row r="1219" spans="1:11">
      <x:c r="A1219" s="921">
        <x:v>0.86805555555555558</x:v>
      </x:c>
      <x:c r="B1219" s="1082">
        <x:v>613003</x:v>
      </x:c>
      <x:c r="C1219" s="1083" t="s">
        <x:v>8571</x:v>
      </x:c>
      <x:c r="D1219" s="1083" t="s">
        <x:v>10333</x:v>
      </x:c>
      <x:c r="E1219" s="1083" t="s">
        <x:v>6669</x:v>
      </x:c>
      <x:c r="F1219" s="1083" t="s">
        <x:v>7399</x:v>
      </x:c>
      <x:c r="G1219" s="1114" t="s">
        <x:v>10358</x:v>
      </x:c>
      <x:c r="H1219" s="1114" t="s">
        <x:v>10358</x:v>
      </x:c>
      <x:c r="I1219" s="519" t="s">
        <x:v>10328</x:v>
      </x:c>
      <x:c r="J1219" s="920">
        <x:v>250</x:v>
      </x:c>
      <x:c r="K1219" s="1378" t="s">
        <x:v>10301</x:v>
      </x:c>
    </x:row>
    <x:row r="1220" spans="1:11" ht="16.75">
      <x:c r="A1220" s="926">
        <x:v>0.88541666666666663</x:v>
      </x:c>
      <x:c r="B1220" s="1184">
        <x:v>613004</x:v>
      </x:c>
      <x:c r="C1220" s="1085" t="s">
        <x:v>8571</x:v>
      </x:c>
      <x:c r="D1220" s="1085" t="s">
        <x:v>10333</x:v>
      </x:c>
      <x:c r="E1220" s="1085" t="s">
        <x:v>139</x:v>
      </x:c>
      <x:c r="F1220" s="1085" t="s">
        <x:v>10404</x:v>
      </x:c>
      <x:c r="G1220" s="929" t="s">
        <x:v>4202</x:v>
      </x:c>
      <x:c r="H1220" s="929" t="s">
        <x:v>5495</x:v>
      </x:c>
      <x:c r="I1220" s="527" t="s">
        <x:v>10328</x:v>
      </x:c>
      <x:c r="J1220" s="930">
        <x:v>160</x:v>
      </x:c>
      <x:c r="K1220" s="1379" t="s">
        <x:v>10301</x:v>
      </x:c>
    </x:row>
    <x:row r="1221" spans="1:11" ht="16.75">
      <x:c r="A1221" s="1077" t="s">
        <x:v>273</x:v>
      </x:c>
      <x:c r="B1221" s="1079" t="s">
        <x:v>6534</x:v>
      </x:c>
      <x:c r="C1221" s="1079" t="s">
        <x:v>8571</x:v>
      </x:c>
      <x:c r="D1221" s="1079" t="s">
        <x:v>10334</x:v>
      </x:c>
      <x:c r="E1221" s="1079" t="s">
        <x:v>6669</x:v>
      </x:c>
      <x:c r="F1221" s="1079" t="s">
        <x:v>1438</x:v>
      </x:c>
      <x:c r="G1221" s="915" t="s">
        <x:v>6489</x:v>
      </x:c>
      <x:c r="H1221" s="915" t="s">
        <x:v>2460</x:v>
      </x:c>
      <x:c r="I1221" s="1189" t="s">
        <x:v>3935</x:v>
      </x:c>
      <x:c r="J1221" s="916">
        <x:v>150</x:v>
      </x:c>
      <x:c r="K1221" s="1377" t="s">
        <x:v>10301</x:v>
      </x:c>
    </x:row>
    <x:row r="1222" spans="1:11">
      <x:c r="A1222" s="917">
        <x:v>0.76180555555555551</x:v>
      </x:c>
      <x:c r="B1222" s="1080">
        <x:v>613006</x:v>
      </x:c>
      <x:c r="C1222" s="1081" t="s">
        <x:v>8571</x:v>
      </x:c>
      <x:c r="D1222" s="1081" t="s">
        <x:v>10334</x:v>
      </x:c>
      <x:c r="E1222" s="1081" t="s">
        <x:v>3882</x:v>
      </x:c>
      <x:c r="F1222" s="1081" t="s">
        <x:v>8304</x:v>
      </x:c>
      <x:c r="G1222" s="919" t="s">
        <x:v>6438</x:v>
      </x:c>
      <x:c r="H1222" s="919" t="s">
        <x:v>11351</x:v>
      </x:c>
      <x:c r="I1222" s="519" t="s">
        <x:v>10328</x:v>
      </x:c>
      <x:c r="J1222" s="920">
        <x:v>351</x:v>
      </x:c>
      <x:c r="K1222" s="1378" t="s">
        <x:v>140</x:v>
      </x:c>
    </x:row>
    <x:row r="1223" spans="1:11">
      <x:c r="A1223" s="921">
        <x:v>0.77083333333333337</x:v>
      </x:c>
      <x:c r="B1223" s="1082">
        <x:v>613007</x:v>
      </x:c>
      <x:c r="C1223" s="1083" t="s">
        <x:v>8571</x:v>
      </x:c>
      <x:c r="D1223" s="1083" t="s">
        <x:v>10334</x:v>
      </x:c>
      <x:c r="E1223" s="1083" t="s">
        <x:v>3882</x:v>
      </x:c>
      <x:c r="F1223" s="1083" t="s">
        <x:v>10437</x:v>
      </x:c>
      <x:c r="G1223" s="1114" t="s">
        <x:v>10358</x:v>
      </x:c>
      <x:c r="H1223" s="1114" t="s">
        <x:v>10358</x:v>
      </x:c>
      <x:c r="I1223" s="519" t="s">
        <x:v>10328</x:v>
      </x:c>
      <x:c r="J1223" s="920">
        <x:v>290</x:v>
      </x:c>
      <x:c r="K1223" s="1378" t="s">
        <x:v>10301</x:v>
      </x:c>
    </x:row>
    <x:row r="1224" spans="1:11">
      <x:c r="A1224" s="917">
        <x:v>0.81388888888888888</x:v>
      </x:c>
      <x:c r="B1224" s="1081" t="s">
        <x:v>10962</x:v>
      </x:c>
      <x:c r="C1224" s="1081" t="s">
        <x:v>8571</x:v>
      </x:c>
      <x:c r="D1224" s="1081" t="s">
        <x:v>10306</x:v>
      </x:c>
      <x:c r="E1224" s="1081" t="s">
        <x:v>6423</x:v>
      </x:c>
      <x:c r="F1224" s="1081" t="s">
        <x:v>6346</x:v>
      </x:c>
      <x:c r="G1224" s="1114" t="s">
        <x:v>10358</x:v>
      </x:c>
      <x:c r="H1224" s="1114" t="s">
        <x:v>10358</x:v>
      </x:c>
      <x:c r="I1224" s="519" t="s">
        <x:v>3935</x:v>
      </x:c>
      <x:c r="J1224" s="920">
        <x:v>95</x:v>
      </x:c>
      <x:c r="K1224" s="1378" t="s">
        <x:v>10301</x:v>
      </x:c>
    </x:row>
    <x:row r="1225" spans="1:11" ht="16.75">
      <x:c r="A1225" s="1097">
        <x:v>0.8305555555555556</x:v>
      </x:c>
      <x:c r="B1225" s="1098" t="s">
        <x:v>3866</x:v>
      </x:c>
      <x:c r="C1225" s="1098" t="s">
        <x:v>7299</x:v>
      </x:c>
      <x:c r="D1225" s="1098" t="s">
        <x:v>10333</x:v>
      </x:c>
      <x:c r="E1225" s="1098" t="s">
        <x:v>6423</x:v>
      </x:c>
      <x:c r="F1225" s="1098" t="s">
        <x:v>252</x:v>
      </x:c>
      <x:c r="G1225" s="1174" t="s">
        <x:v>10358</x:v>
      </x:c>
      <x:c r="H1225" s="1174" t="s">
        <x:v>10358</x:v>
      </x:c>
      <x:c r="I1225" s="527" t="s">
        <x:v>3935</x:v>
      </x:c>
      <x:c r="J1225" s="930">
        <x:v>200</x:v>
      </x:c>
      <x:c r="K1225" s="1379" t="s">
        <x:v>10301</x:v>
      </x:c>
    </x:row>
    <x:row r="1226" spans="1:11" ht="16.75">
      <x:c r="A1226" s="1179" t="s">
        <x:v>7031</x:v>
      </x:c>
      <x:c r="B1226" s="1180">
        <x:v>613010</x:v>
      </x:c>
      <x:c r="C1226" s="1181" t="s">
        <x:v>7299</x:v>
      </x:c>
      <x:c r="D1226" s="1181" t="s">
        <x:v>10306</x:v>
      </x:c>
      <x:c r="E1226" s="1181" t="s">
        <x:v>3882</x:v>
      </x:c>
      <x:c r="F1226" s="1181" t="s">
        <x:v>505</x:v>
      </x:c>
      <x:c r="G1226" s="915" t="s">
        <x:v>9462</x:v>
      </x:c>
      <x:c r="H1226" s="915" t="s">
        <x:v>11507</x:v>
      </x:c>
      <x:c r="I1226" s="1189" t="s">
        <x:v>6540</x:v>
      </x:c>
      <x:c r="J1226" s="916">
        <x:v>160</x:v>
      </x:c>
      <x:c r="K1226" s="1377" t="s">
        <x:v>10301</x:v>
      </x:c>
    </x:row>
    <x:row r="1227" spans="1:11">
      <x:c r="A1227" s="1410">
        <x:v>0.51041666666666663</x:v>
      </x:c>
      <x:c r="B1227" s="1082">
        <x:v>613011</x:v>
      </x:c>
      <x:c r="C1227" s="1083" t="s">
        <x:v>8571</x:v>
      </x:c>
      <x:c r="D1227" s="1083" t="s">
        <x:v>10334</x:v>
      </x:c>
      <x:c r="E1227" s="1083" t="s">
        <x:v>3882</x:v>
      </x:c>
      <x:c r="F1227" s="1083" t="s">
        <x:v>11111</x:v>
      </x:c>
      <x:c r="G1227" s="919" t="s">
        <x:v>6379</x:v>
      </x:c>
      <x:c r="H1227" s="919" t="s">
        <x:v>12314</x:v>
      </x:c>
      <x:c r="I1227" s="519" t="s">
        <x:v>6540</x:v>
      </x:c>
      <x:c r="J1227" s="920">
        <x:v>170</x:v>
      </x:c>
      <x:c r="K1227" s="1378" t="s">
        <x:v>10301</x:v>
      </x:c>
    </x:row>
    <x:row r="1228" spans="1:11">
      <x:c r="A1228" s="1411">
        <x:v>0.71250000000000002</x:v>
      </x:c>
      <x:c r="B1228" s="1081" t="s">
        <x:v>6518</x:v>
      </x:c>
      <x:c r="C1228" s="1081" t="s">
        <x:v>7299</x:v>
      </x:c>
      <x:c r="D1228" s="1081" t="s">
        <x:v>10306</x:v>
      </x:c>
      <x:c r="E1228" s="1081" t="s">
        <x:v>7974</x:v>
      </x:c>
      <x:c r="F1228" s="1081" t="s">
        <x:v>10770</x:v>
      </x:c>
      <x:c r="G1228" s="1114" t="s">
        <x:v>10358</x:v>
      </x:c>
      <x:c r="H1228" s="1114" t="s">
        <x:v>10358</x:v>
      </x:c>
      <x:c r="I1228" s="519" t="s">
        <x:v>3935</x:v>
      </x:c>
      <x:c r="J1228" s="920">
        <x:v>315</x:v>
      </x:c>
      <x:c r="K1228" s="1378" t="s">
        <x:v>140</x:v>
      </x:c>
    </x:row>
    <x:row r="1229" spans="1:11">
      <x:c r="A1229" s="1410">
        <x:v>0.81319444444444444</x:v>
      </x:c>
      <x:c r="B1229" s="1082">
        <x:v>613013</x:v>
      </x:c>
      <x:c r="C1229" s="1083" t="s">
        <x:v>8571</x:v>
      </x:c>
      <x:c r="D1229" s="1083" t="s">
        <x:v>10333</x:v>
      </x:c>
      <x:c r="E1229" s="1083" t="s">
        <x:v>6669</x:v>
      </x:c>
      <x:c r="F1229" s="1083" t="s">
        <x:v>1100</x:v>
      </x:c>
      <x:c r="G1229" s="1114" t="s">
        <x:v>10358</x:v>
      </x:c>
      <x:c r="H1229" s="1114" t="s">
        <x:v>10358</x:v>
      </x:c>
      <x:c r="I1229" s="519" t="s">
        <x:v>10328</x:v>
      </x:c>
      <x:c r="J1229" s="920">
        <x:v>270</x:v>
      </x:c>
      <x:c r="K1229" s="1378" t="s">
        <x:v>10301</x:v>
      </x:c>
    </x:row>
    <x:row r="1230" spans="1:11">
      <x:c r="A1230" s="1411">
        <x:v>0.82361111111111107</x:v>
      </x:c>
      <x:c r="B1230" s="1080">
        <x:v>613014</x:v>
      </x:c>
      <x:c r="C1230" s="1081" t="s">
        <x:v>8571</x:v>
      </x:c>
      <x:c r="D1230" s="1081" t="s">
        <x:v>10334</x:v>
      </x:c>
      <x:c r="E1230" s="1081" t="s">
        <x:v>6423</x:v>
      </x:c>
      <x:c r="F1230" s="1081" t="s">
        <x:v>8327</x:v>
      </x:c>
      <x:c r="G1230" s="919" t="s">
        <x:v>11183</x:v>
      </x:c>
      <x:c r="H1230" s="919" t="s">
        <x:v>2191</x:v>
      </x:c>
      <x:c r="I1230" s="519" t="s">
        <x:v>6553</x:v>
      </x:c>
      <x:c r="J1230" s="920">
        <x:v>297</x:v>
      </x:c>
      <x:c r="K1230" s="1378" t="s">
        <x:v>140</x:v>
      </x:c>
    </x:row>
    <x:row r="1231" spans="1:11">
      <x:c r="A1231" s="1410">
        <x:v>0.87152777777777779</x:v>
      </x:c>
      <x:c r="B1231" s="1082">
        <x:v>613015</x:v>
      </x:c>
      <x:c r="C1231" s="1083" t="s">
        <x:v>7299</x:v>
      </x:c>
      <x:c r="D1231" s="1083" t="s">
        <x:v>10333</x:v>
      </x:c>
      <x:c r="E1231" s="1083" t="s">
        <x:v>7974</x:v>
      </x:c>
      <x:c r="F1231" s="1083" t="s">
        <x:v>1807</x:v>
      </x:c>
      <x:c r="G1231" s="919" t="s">
        <x:v>4104</x:v>
      </x:c>
      <x:c r="H1231" s="919" t="s">
        <x:v>11421</x:v>
      </x:c>
      <x:c r="I1231" s="519" t="s">
        <x:v>10328</x:v>
      </x:c>
      <x:c r="J1231" s="920">
        <x:v>180</x:v>
      </x:c>
      <x:c r="K1231" s="1378" t="s">
        <x:v>10301</x:v>
      </x:c>
    </x:row>
    <x:row r="1232" spans="1:11" ht="16.75">
      <x:c r="A1232" s="1412">
        <x:v>0.96458333333333335</x:v>
      </x:c>
      <x:c r="B1232" s="1085" t="s">
        <x:v>9499</x:v>
      </x:c>
      <x:c r="C1232" s="1085" t="s">
        <x:v>7299</x:v>
      </x:c>
      <x:c r="D1232" s="1085" t="s">
        <x:v>10306</x:v>
      </x:c>
      <x:c r="E1232" s="1085" t="s">
        <x:v>6669</x:v>
      </x:c>
      <x:c r="F1232" s="1085" t="s">
        <x:v>10776</x:v>
      </x:c>
      <x:c r="G1232" s="929" t="s">
        <x:v>5860</x:v>
      </x:c>
      <x:c r="H1232" s="929" t="s">
        <x:v>2614</x:v>
      </x:c>
      <x:c r="I1232" s="527" t="s">
        <x:v>3935</x:v>
      </x:c>
      <x:c r="J1232" s="930">
        <x:v>198</x:v>
      </x:c>
      <x:c r="K1232" s="1379" t="s">
        <x:v>140</x:v>
      </x:c>
    </x:row>
    <x:row r="1233" spans="1:11" ht="16.75">
      <x:c r="A1233" s="1077" t="s">
        <x:v>7337</x:v>
      </x:c>
      <x:c r="B1233" s="1078">
        <x:v>613017</x:v>
      </x:c>
      <x:c r="C1233" s="1079" t="s">
        <x:v>8571</x:v>
      </x:c>
      <x:c r="D1233" s="1079" t="s">
        <x:v>10333</x:v>
      </x:c>
      <x:c r="E1233" s="1079" t="s">
        <x:v>3882</x:v>
      </x:c>
      <x:c r="F1233" s="1079" t="s">
        <x:v>469</x:v>
      </x:c>
      <x:c r="G1233" s="915" t="s">
        <x:v>6508</x:v>
      </x:c>
      <x:c r="H1233" s="915" t="s">
        <x:v>11494</x:v>
      </x:c>
      <x:c r="I1233" s="1189" t="s">
        <x:v>10328</x:v>
      </x:c>
      <x:c r="J1233" s="916">
        <x:v>290</x:v>
      </x:c>
      <x:c r="K1233" s="1377" t="s">
        <x:v>10301</x:v>
      </x:c>
    </x:row>
    <x:row r="1234" spans="1:11">
      <x:c r="A1234" s="1411">
        <x:v>0.67708333333333337</x:v>
      </x:c>
      <x:c r="B1234" s="1081" t="s">
        <x:v>9507</x:v>
      </x:c>
      <x:c r="C1234" s="1081" t="s">
        <x:v>8571</x:v>
      </x:c>
      <x:c r="D1234" s="1081" t="s">
        <x:v>10334</x:v>
      </x:c>
      <x:c r="E1234" s="1081" t="s">
        <x:v>3882</x:v>
      </x:c>
      <x:c r="F1234" s="1081" t="s">
        <x:v>10455</x:v>
      </x:c>
      <x:c r="G1234" s="1114" t="s">
        <x:v>10358</x:v>
      </x:c>
      <x:c r="H1234" s="1114" t="s">
        <x:v>10358</x:v>
      </x:c>
      <x:c r="I1234" s="519" t="s">
        <x:v>3935</x:v>
      </x:c>
      <x:c r="J1234" s="920">
        <x:v>729</x:v>
      </x:c>
      <x:c r="K1234" s="1378" t="s">
        <x:v>140</x:v>
      </x:c>
    </x:row>
    <x:row r="1235" spans="1:11">
      <x:c r="A1235" s="1410">
        <x:v>0.71111111111111114</x:v>
      </x:c>
      <x:c r="B1235" s="1083" t="s">
        <x:v>6418</x:v>
      </x:c>
      <x:c r="C1235" s="1083" t="s">
        <x:v>8571</x:v>
      </x:c>
      <x:c r="D1235" s="1083" t="s">
        <x:v>10334</x:v>
      </x:c>
      <x:c r="E1235" s="1083" t="s">
        <x:v>6423</x:v>
      </x:c>
      <x:c r="F1235" s="1083" t="s">
        <x:v>1224</x:v>
      </x:c>
      <x:c r="G1235" s="919" t="s">
        <x:v>4055</x:v>
      </x:c>
      <x:c r="H1235" s="919" t="s">
        <x:v>12345</x:v>
      </x:c>
      <x:c r="I1235" s="519" t="s">
        <x:v>3935</x:v>
      </x:c>
      <x:c r="J1235" s="920">
        <x:v>150</x:v>
      </x:c>
      <x:c r="K1235" s="1378" t="s">
        <x:v>140</x:v>
      </x:c>
    </x:row>
    <x:row r="1236" spans="1:11">
      <x:c r="A1236" s="1411">
        <x:v>0.72361111111111109</x:v>
      </x:c>
      <x:c r="B1236" s="1081" t="s">
        <x:v>11044</x:v>
      </x:c>
      <x:c r="C1236" s="1081" t="s">
        <x:v>8571</x:v>
      </x:c>
      <x:c r="D1236" s="1081" t="s">
        <x:v>10279</x:v>
      </x:c>
      <x:c r="E1236" s="1081" t="s">
        <x:v>7974</x:v>
      </x:c>
      <x:c r="F1236" s="1081" t="s">
        <x:v>663</x:v>
      </x:c>
      <x:c r="G1236" s="1114" t="s">
        <x:v>10358</x:v>
      </x:c>
      <x:c r="H1236" s="1114" t="s">
        <x:v>10358</x:v>
      </x:c>
      <x:c r="I1236" s="519" t="s">
        <x:v>3935</x:v>
      </x:c>
      <x:c r="J1236" s="920">
        <x:v>315</x:v>
      </x:c>
      <x:c r="K1236" s="1378" t="s">
        <x:v>140</x:v>
      </x:c>
    </x:row>
    <x:row r="1237" spans="1:11">
      <x:c r="A1237" s="1410">
        <x:v>0.7368055555555556</x:v>
      </x:c>
      <x:c r="B1237" s="1083" t="s">
        <x:v>10969</x:v>
      </x:c>
      <x:c r="C1237" s="1083" t="s">
        <x:v>7299</x:v>
      </x:c>
      <x:c r="D1237" s="1083" t="s">
        <x:v>10334</x:v>
      </x:c>
      <x:c r="E1237" s="1083" t="s">
        <x:v>6669</x:v>
      </x:c>
      <x:c r="F1237" s="1083" t="s">
        <x:v>4320</x:v>
      </x:c>
      <x:c r="G1237" s="919" t="s">
        <x:v>3912</x:v>
      </x:c>
      <x:c r="H1237" s="919" t="s">
        <x:v>7903</x:v>
      </x:c>
      <x:c r="I1237" s="519" t="s">
        <x:v>3935</x:v>
      </x:c>
      <x:c r="J1237" s="920">
        <x:v>770</x:v>
      </x:c>
      <x:c r="K1237" s="1378" t="s">
        <x:v>10301</x:v>
      </x:c>
    </x:row>
    <x:row r="1238" spans="1:11">
      <x:c r="A1238" s="1411">
        <x:v>0.79166666666666663</x:v>
      </x:c>
      <x:c r="B1238" s="1080">
        <x:v>613022</x:v>
      </x:c>
      <x:c r="C1238" s="1081" t="s">
        <x:v>8571</x:v>
      </x:c>
      <x:c r="D1238" s="1081" t="s">
        <x:v>10306</x:v>
      </x:c>
      <x:c r="E1238" s="1081" t="s">
        <x:v>3882</x:v>
      </x:c>
      <x:c r="F1238" s="1081" t="s">
        <x:v>10410</x:v>
      </x:c>
      <x:c r="G1238" s="919" t="s">
        <x:v>4049</x:v>
      </x:c>
      <x:c r="H1238" s="919" t="s">
        <x:v>7781</x:v>
      </x:c>
      <x:c r="I1238" s="519" t="s">
        <x:v>10328</x:v>
      </x:c>
      <x:c r="J1238" s="920">
        <x:v>190</x:v>
      </x:c>
      <x:c r="K1238" s="1378" t="s">
        <x:v>10301</x:v>
      </x:c>
    </x:row>
    <x:row r="1239" spans="1:11">
      <x:c r="A1239" s="1410">
        <x:v>0.81666666666666665</x:v>
      </x:c>
      <x:c r="B1239" s="1082">
        <x:v>613023</x:v>
      </x:c>
      <x:c r="C1239" s="1083" t="s">
        <x:v>8571</x:v>
      </x:c>
      <x:c r="D1239" s="1083" t="s">
        <x:v>10333</x:v>
      </x:c>
      <x:c r="E1239" s="1083" t="s">
        <x:v>3882</x:v>
      </x:c>
      <x:c r="F1239" s="1083" t="s">
        <x:v>948</x:v>
      </x:c>
      <x:c r="G1239" s="919" t="s">
        <x:v>4124</x:v>
      </x:c>
      <x:c r="H1239" s="919" t="s">
        <x:v>12658</x:v>
      </x:c>
      <x:c r="I1239" s="519" t="s">
        <x:v>6540</x:v>
      </x:c>
      <x:c r="J1239" s="920">
        <x:v>260</x:v>
      </x:c>
      <x:c r="K1239" s="1378" t="s">
        <x:v>10301</x:v>
      </x:c>
    </x:row>
    <x:row r="1240" spans="1:11" ht="16.75">
      <x:c r="A1240" s="1412">
        <x:v>0.82152777777777775</x:v>
      </x:c>
      <x:c r="B1240" s="1184">
        <x:v>613024</x:v>
      </x:c>
      <x:c r="C1240" s="1085" t="s">
        <x:v>7299</x:v>
      </x:c>
      <x:c r="D1240" s="1085" t="s">
        <x:v>10333</x:v>
      </x:c>
      <x:c r="E1240" s="1085" t="s">
        <x:v>3882</x:v>
      </x:c>
      <x:c r="F1240" s="1085" t="s">
        <x:v>7441</x:v>
      </x:c>
      <x:c r="G1240" s="929" t="s">
        <x:v>4124</x:v>
      </x:c>
      <x:c r="H1240" s="929" t="s">
        <x:v>12658</x:v>
      </x:c>
      <x:c r="I1240" s="527" t="s">
        <x:v>6540</x:v>
      </x:c>
      <x:c r="J1240" s="930">
        <x:v>95</x:v>
      </x:c>
      <x:c r="K1240" s="1379" t="s">
        <x:v>10301</x:v>
      </x:c>
    </x:row>
    <x:row r="1241" spans="1:11" ht="16.75">
      <x:c r="A1241" s="1077" t="s">
        <x:v>7259</x:v>
      </x:c>
      <x:c r="B1241" s="1078">
        <x:v>613025</x:v>
      </x:c>
      <x:c r="C1241" s="1079" t="s">
        <x:v>8571</x:v>
      </x:c>
      <x:c r="D1241" s="1079" t="s">
        <x:v>10333</x:v>
      </x:c>
      <x:c r="E1241" s="1079" t="s">
        <x:v>3882</x:v>
      </x:c>
      <x:c r="F1241" s="1079" t="s">
        <x:v>1556</x:v>
      </x:c>
      <x:c r="G1241" s="915" t="s">
        <x:v>4200</x:v>
      </x:c>
      <x:c r="H1241" s="915" t="s">
        <x:v>7722</x:v>
      </x:c>
      <x:c r="I1241" s="1189" t="s">
        <x:v>6540</x:v>
      </x:c>
      <x:c r="J1241" s="916">
        <x:v>325</x:v>
      </x:c>
      <x:c r="K1241" s="1377" t="s">
        <x:v>10301</x:v>
      </x:c>
    </x:row>
    <x:row r="1242" spans="1:11">
      <x:c r="A1242" s="1411">
        <x:v>0.71319444444444446</x:v>
      </x:c>
      <x:c r="B1242" s="1080">
        <x:v>613026</x:v>
      </x:c>
      <x:c r="C1242" s="1081" t="s">
        <x:v>8571</x:v>
      </x:c>
      <x:c r="D1242" s="1081" t="s">
        <x:v>10334</x:v>
      </x:c>
      <x:c r="E1242" s="1081" t="s">
        <x:v>6423</x:v>
      </x:c>
      <x:c r="F1242" s="1081" t="s">
        <x:v>1151</x:v>
      </x:c>
      <x:c r="G1242" s="919" t="s">
        <x:v>9774</x:v>
      </x:c>
      <x:c r="H1242" s="919" t="s">
        <x:v>2170</x:v>
      </x:c>
      <x:c r="I1242" s="519" t="s">
        <x:v>10328</x:v>
      </x:c>
      <x:c r="J1242" s="920">
        <x:v>280</x:v>
      </x:c>
      <x:c r="K1242" s="1378" t="s">
        <x:v>10301</x:v>
      </x:c>
    </x:row>
    <x:row r="1243" spans="1:11">
      <x:c r="A1243" s="1410">
        <x:v>0.75555555555555554</x:v>
      </x:c>
      <x:c r="B1243" s="1083" t="s">
        <x:v>11019</x:v>
      </x:c>
      <x:c r="C1243" s="1083" t="s">
        <x:v>8571</x:v>
      </x:c>
      <x:c r="D1243" s="1083" t="s">
        <x:v>10334</x:v>
      </x:c>
      <x:c r="E1243" s="1083" t="s">
        <x:v>3882</x:v>
      </x:c>
      <x:c r="F1243" s="1083" t="s">
        <x:v>10499</x:v>
      </x:c>
      <x:c r="G1243" s="919" t="s">
        <x:v>9834</x:v>
      </x:c>
      <x:c r="H1243" s="919" t="s">
        <x:v>2353</x:v>
      </x:c>
      <x:c r="I1243" s="519" t="s">
        <x:v>3935</x:v>
      </x:c>
      <x:c r="J1243" s="920">
        <x:v>468</x:v>
      </x:c>
      <x:c r="K1243" s="1378" t="s">
        <x:v>140</x:v>
      </x:c>
    </x:row>
    <x:row r="1244" spans="1:11" ht="16.75">
      <x:c r="A1244" s="1412">
        <x:v>0.82152777777777775</x:v>
      </x:c>
      <x:c r="B1244" s="1184">
        <x:v>613028</x:v>
      </x:c>
      <x:c r="C1244" s="1085" t="s">
        <x:v>8571</x:v>
      </x:c>
      <x:c r="D1244" s="1085" t="s">
        <x:v>10333</x:v>
      </x:c>
      <x:c r="E1244" s="1085" t="s">
        <x:v>6669</x:v>
      </x:c>
      <x:c r="F1244" s="1085" t="s">
        <x:v>1380</x:v>
      </x:c>
      <x:c r="G1244" s="929" t="s">
        <x:v>8719</x:v>
      </x:c>
      <x:c r="H1244" s="929" t="s">
        <x:v>5480</x:v>
      </x:c>
      <x:c r="I1244" s="527" t="s">
        <x:v>10328</x:v>
      </x:c>
      <x:c r="J1244" s="930">
        <x:v>549</x:v>
      </x:c>
      <x:c r="K1244" s="1379" t="s">
        <x:v>140</x:v>
      </x:c>
    </x:row>
    <x:row r="1245" spans="1:11" ht="16.75">
      <x:c r="A1245" s="1077" t="s">
        <x:v>1174</x:v>
      </x:c>
      <x:c r="B1245" s="1079" t="s">
        <x:v>6532</x:v>
      </x:c>
      <x:c r="C1245" s="1079" t="s">
        <x:v>8571</x:v>
      </x:c>
      <x:c r="D1245" s="1079" t="s">
        <x:v>10279</x:v>
      </x:c>
      <x:c r="E1245" s="1079" t="s">
        <x:v>3882</x:v>
      </x:c>
      <x:c r="F1245" s="1079" t="s">
        <x:v>3285</x:v>
      </x:c>
      <x:c r="G1245" s="1177" t="s">
        <x:v>10358</x:v>
      </x:c>
      <x:c r="H1245" s="1177" t="s">
        <x:v>10358</x:v>
      </x:c>
      <x:c r="I1245" s="1189" t="s">
        <x:v>3935</x:v>
      </x:c>
      <x:c r="J1245" s="916">
        <x:v>150</x:v>
      </x:c>
      <x:c r="K1245" s="1377" t="s">
        <x:v>140</x:v>
      </x:c>
    </x:row>
    <x:row r="1246" spans="1:11" ht="16.75">
      <x:c r="A1246" s="1412">
        <x:v>0.65277777777777779</x:v>
      </x:c>
      <x:c r="B1246" s="1085" t="s">
        <x:v>4169</x:v>
      </x:c>
      <x:c r="C1246" s="1085" t="s">
        <x:v>8571</x:v>
      </x:c>
      <x:c r="D1246" s="1085" t="s">
        <x:v>10334</x:v>
      </x:c>
      <x:c r="E1246" s="1085" t="s">
        <x:v>6423</x:v>
      </x:c>
      <x:c r="F1246" s="1085" t="s">
        <x:v>6353</x:v>
      </x:c>
      <x:c r="G1246" s="929" t="s">
        <x:v>6447</x:v>
      </x:c>
      <x:c r="H1246" s="929" t="s">
        <x:v>2394</x:v>
      </x:c>
      <x:c r="I1246" s="527" t="s">
        <x:v>3935</x:v>
      </x:c>
      <x:c r="J1246" s="930">
        <x:v>364</x:v>
      </x:c>
      <x:c r="K1246" s="1379" t="s">
        <x:v>140</x:v>
      </x:c>
    </x:row>
    <x:row r="1247" spans="1:11" ht="16.75">
      <x:c r="A1247" s="1077" t="s">
        <x:v>4796</x:v>
      </x:c>
      <x:c r="B1247" s="1079" t="s">
        <x:v>3881</x:v>
      </x:c>
      <x:c r="C1247" s="1079" t="s">
        <x:v>7299</x:v>
      </x:c>
      <x:c r="D1247" s="1079" t="s">
        <x:v>10334</x:v>
      </x:c>
      <x:c r="E1247" s="1079" t="s">
        <x:v>6669</x:v>
      </x:c>
      <x:c r="F1247" s="1079" t="s">
        <x:v>3278</x:v>
      </x:c>
      <x:c r="G1247" s="915" t="s">
        <x:v>11008</x:v>
      </x:c>
      <x:c r="H1247" s="915" t="s">
        <x:v>12634</x:v>
      </x:c>
      <x:c r="I1247" s="1189" t="s">
        <x:v>3935</x:v>
      </x:c>
      <x:c r="J1247" s="916">
        <x:v>170</x:v>
      </x:c>
      <x:c r="K1247" s="1377" t="s">
        <x:v>140</x:v>
      </x:c>
    </x:row>
    <x:row r="1248" spans="1:11">
      <x:c r="A1248" s="1411">
        <x:v>0.71250000000000002</x:v>
      </x:c>
      <x:c r="B1248" s="1081" t="s">
        <x:v>9966</x:v>
      </x:c>
      <x:c r="C1248" s="1081" t="s">
        <x:v>8571</x:v>
      </x:c>
      <x:c r="D1248" s="1081" t="s">
        <x:v>10333</x:v>
      </x:c>
      <x:c r="E1248" s="1081" t="s">
        <x:v>3882</x:v>
      </x:c>
      <x:c r="F1248" s="1081" t="s">
        <x:v>10510</x:v>
      </x:c>
      <x:c r="G1248" s="919" t="s">
        <x:v>4010</x:v>
      </x:c>
      <x:c r="H1248" s="919" t="s">
        <x:v>2532</x:v>
      </x:c>
      <x:c r="I1248" s="519" t="s">
        <x:v>3935</x:v>
      </x:c>
      <x:c r="J1248" s="920">
        <x:v>280</x:v>
      </x:c>
      <x:c r="K1248" s="1378" t="s">
        <x:v>10301</x:v>
      </x:c>
    </x:row>
    <x:row r="1249" spans="1:11">
      <x:c r="A1249" s="1410">
        <x:v>0.71875</x:v>
      </x:c>
      <x:c r="B1249" s="1083" t="s">
        <x:v>4012</x:v>
      </x:c>
      <x:c r="C1249" s="1083" t="s">
        <x:v>8571</x:v>
      </x:c>
      <x:c r="D1249" s="1083" t="s">
        <x:v>10333</x:v>
      </x:c>
      <x:c r="E1249" s="1083" t="s">
        <x:v>3882</x:v>
      </x:c>
      <x:c r="F1249" s="1083" t="s">
        <x:v>10473</x:v>
      </x:c>
      <x:c r="G1249" s="919" t="s">
        <x:v>3288</x:v>
      </x:c>
      <x:c r="H1249" s="919" t="s">
        <x:v>5943</x:v>
      </x:c>
      <x:c r="I1249" s="519" t="s">
        <x:v>3935</x:v>
      </x:c>
      <x:c r="J1249" s="920">
        <x:v>190</x:v>
      </x:c>
      <x:c r="K1249" s="1378" t="s">
        <x:v>10301</x:v>
      </x:c>
    </x:row>
    <x:row r="1250" spans="1:11">
      <x:c r="A1250" s="1411">
        <x:v>0.77569444444444446</x:v>
      </x:c>
      <x:c r="B1250" s="1080">
        <x:v>613034</x:v>
      </x:c>
      <x:c r="C1250" s="1081" t="s">
        <x:v>8571</x:v>
      </x:c>
      <x:c r="D1250" s="1081" t="s">
        <x:v>10306</x:v>
      </x:c>
      <x:c r="E1250" s="1081" t="s">
        <x:v>6669</x:v>
      </x:c>
      <x:c r="F1250" s="1081" t="s">
        <x:v>1360</x:v>
      </x:c>
      <x:c r="G1250" s="919" t="s">
        <x:v>3932</x:v>
      </x:c>
      <x:c r="H1250" s="919" t="s">
        <x:v>8124</x:v>
      </x:c>
      <x:c r="I1250" s="519" t="s">
        <x:v>10328</x:v>
      </x:c>
      <x:c r="J1250" s="920">
        <x:v>378</x:v>
      </x:c>
      <x:c r="K1250" s="1378" t="s">
        <x:v>140</x:v>
      </x:c>
    </x:row>
    <x:row r="1251" spans="1:11">
      <x:c r="A1251" s="1410">
        <x:v>0.77847222222222223</x:v>
      </x:c>
      <x:c r="B1251" s="1082">
        <x:v>613035</x:v>
      </x:c>
      <x:c r="C1251" s="1083" t="s">
        <x:v>8571</x:v>
      </x:c>
      <x:c r="D1251" s="1083" t="s">
        <x:v>10333</x:v>
      </x:c>
      <x:c r="E1251" s="1083" t="s">
        <x:v>6669</x:v>
      </x:c>
      <x:c r="F1251" s="1083" t="s">
        <x:v>1120</x:v>
      </x:c>
      <x:c r="G1251" s="919" t="s">
        <x:v>3932</x:v>
      </x:c>
      <x:c r="H1251" s="919" t="s">
        <x:v>8124</x:v>
      </x:c>
      <x:c r="I1251" s="519" t="s">
        <x:v>10328</x:v>
      </x:c>
      <x:c r="J1251" s="920">
        <x:v>170</x:v>
      </x:c>
      <x:c r="K1251" s="1378" t="s">
        <x:v>10301</x:v>
      </x:c>
    </x:row>
    <x:row r="1252" spans="1:11">
      <x:c r="A1252" s="1411">
        <x:v>0.79861111111111116</x:v>
      </x:c>
      <x:c r="B1252" s="1080">
        <x:v>613036</x:v>
      </x:c>
      <x:c r="C1252" s="1081" t="s">
        <x:v>8571</x:v>
      </x:c>
      <x:c r="D1252" s="1081" t="s">
        <x:v>10333</x:v>
      </x:c>
      <x:c r="E1252" s="1081" t="s">
        <x:v>6669</x:v>
      </x:c>
      <x:c r="F1252" s="1081" t="s">
        <x:v>1340</x:v>
      </x:c>
      <x:c r="G1252" s="919" t="s">
        <x:v>3288</x:v>
      </x:c>
      <x:c r="H1252" s="919" t="s">
        <x:v>7831</x:v>
      </x:c>
      <x:c r="I1252" s="519" t="s">
        <x:v>10328</x:v>
      </x:c>
      <x:c r="J1252" s="920">
        <x:v>140</x:v>
      </x:c>
      <x:c r="K1252" s="1378" t="s">
        <x:v>10301</x:v>
      </x:c>
    </x:row>
    <x:row r="1253" spans="1:11">
      <x:c r="A1253" s="1410">
        <x:v>0.80694444444444446</x:v>
      </x:c>
      <x:c r="B1253" s="1082">
        <x:v>613037</x:v>
      </x:c>
      <x:c r="C1253" s="1083" t="s">
        <x:v>8571</x:v>
      </x:c>
      <x:c r="D1253" s="1083" t="s">
        <x:v>10334</x:v>
      </x:c>
      <x:c r="E1253" s="1083" t="s">
        <x:v>6423</x:v>
      </x:c>
      <x:c r="F1253" s="1083" t="s">
        <x:v>10697</x:v>
      </x:c>
      <x:c r="G1253" s="1114" t="s">
        <x:v>10358</x:v>
      </x:c>
      <x:c r="H1253" s="1114" t="s">
        <x:v>10358</x:v>
      </x:c>
      <x:c r="I1253" s="519" t="s">
        <x:v>10328</x:v>
      </x:c>
      <x:c r="J1253" s="920">
        <x:v>144</x:v>
      </x:c>
      <x:c r="K1253" s="1378" t="s">
        <x:v>140</x:v>
      </x:c>
    </x:row>
    <x:row r="1254" spans="1:11" ht="16.75">
      <x:c r="A1254" s="1412">
        <x:v>0.86458333333333337</x:v>
      </x:c>
      <x:c r="B1254" s="1184">
        <x:v>613038</x:v>
      </x:c>
      <x:c r="C1254" s="1085" t="s">
        <x:v>8571</x:v>
      </x:c>
      <x:c r="D1254" s="1085" t="s">
        <x:v>10333</x:v>
      </x:c>
      <x:c r="E1254" s="1085" t="s">
        <x:v>6669</x:v>
      </x:c>
      <x:c r="F1254" s="1085" t="s">
        <x:v>10642</x:v>
      </x:c>
      <x:c r="G1254" s="929" t="s">
        <x:v>10380</x:v>
      </x:c>
      <x:c r="H1254" s="929" t="s">
        <x:v>5471</x:v>
      </x:c>
      <x:c r="I1254" s="527" t="s">
        <x:v>10328</x:v>
      </x:c>
      <x:c r="J1254" s="930">
        <x:v>150</x:v>
      </x:c>
      <x:c r="K1254" s="1379" t="s">
        <x:v>10301</x:v>
      </x:c>
    </x:row>
    <x:row r="1255" spans="1:11" ht="16.75">
      <x:c r="A1255" s="1077" t="s">
        <x:v>6986</x:v>
      </x:c>
      <x:c r="B1255" s="1078">
        <x:v>613039</x:v>
      </x:c>
      <x:c r="C1255" s="1079" t="s">
        <x:v>8571</x:v>
      </x:c>
      <x:c r="D1255" s="1079" t="s">
        <x:v>10306</x:v>
      </x:c>
      <x:c r="E1255" s="1079" t="s">
        <x:v>3882</x:v>
      </x:c>
      <x:c r="F1255" s="1079" t="s">
        <x:v>15</x:v>
      </x:c>
      <x:c r="G1255" s="915" t="s">
        <x:v>9583</x:v>
      </x:c>
      <x:c r="H1255" s="915" t="s">
        <x:v>7894</x:v>
      </x:c>
      <x:c r="I1255" s="1189" t="s">
        <x:v>6540</x:v>
      </x:c>
      <x:c r="J1255" s="916">
        <x:v>220</x:v>
      </x:c>
      <x:c r="K1255" s="1377" t="s">
        <x:v>10301</x:v>
      </x:c>
    </x:row>
    <x:row r="1256" spans="1:11">
      <x:c r="A1256" s="1411">
        <x:v>0.7104166666666667</x:v>
      </x:c>
      <x:c r="B1256" s="1080">
        <x:v>613040</x:v>
      </x:c>
      <x:c r="C1256" s="1081" t="s">
        <x:v>8571</x:v>
      </x:c>
      <x:c r="D1256" s="1081" t="s">
        <x:v>10306</x:v>
      </x:c>
      <x:c r="E1256" s="1081" t="s">
        <x:v>3882</x:v>
      </x:c>
      <x:c r="F1256" s="1081" t="s">
        <x:v>4615</x:v>
      </x:c>
      <x:c r="G1256" s="919" t="s">
        <x:v>9982</x:v>
      </x:c>
      <x:c r="H1256" s="919" t="s">
        <x:v>5687</x:v>
      </x:c>
      <x:c r="I1256" s="519" t="s">
        <x:v>6540</x:v>
      </x:c>
      <x:c r="J1256" s="920">
        <x:v>190</x:v>
      </x:c>
      <x:c r="K1256" s="1378" t="s">
        <x:v>10301</x:v>
      </x:c>
    </x:row>
    <x:row r="1257" spans="1:11">
      <x:c r="A1257" s="1410">
        <x:v>0.72638888888888886</x:v>
      </x:c>
      <x:c r="B1257" s="1082">
        <x:v>613041</x:v>
      </x:c>
      <x:c r="C1257" s="1083" t="s">
        <x:v>7299</x:v>
      </x:c>
      <x:c r="D1257" s="1083" t="s">
        <x:v>10333</x:v>
      </x:c>
      <x:c r="E1257" s="1083" t="s">
        <x:v>3882</x:v>
      </x:c>
      <x:c r="F1257" s="1083" t="s">
        <x:v>1624</x:v>
      </x:c>
      <x:c r="G1257" s="1114" t="s">
        <x:v>10358</x:v>
      </x:c>
      <x:c r="H1257" s="1114" t="s">
        <x:v>10358</x:v>
      </x:c>
      <x:c r="I1257" s="519" t="s">
        <x:v>6540</x:v>
      </x:c>
      <x:c r="J1257" s="920">
        <x:v>300</x:v>
      </x:c>
      <x:c r="K1257" s="1378" t="s">
        <x:v>10301</x:v>
      </x:c>
    </x:row>
    <x:row r="1258" spans="1:11" ht="16.75">
      <x:c r="A1258" s="1412">
        <x:v>0.82499999999999996</x:v>
      </x:c>
      <x:c r="B1258" s="1184">
        <x:v>613042</x:v>
      </x:c>
      <x:c r="C1258" s="1085" t="s">
        <x:v>7299</x:v>
      </x:c>
      <x:c r="D1258" s="1085" t="s">
        <x:v>10306</x:v>
      </x:c>
      <x:c r="E1258" s="1085" t="s">
        <x:v>7974</x:v>
      </x:c>
      <x:c r="F1258" s="1085" t="s">
        <x:v>1243</x:v>
      </x:c>
      <x:c r="G1258" s="929" t="s">
        <x:v>4089</x:v>
      </x:c>
      <x:c r="H1258" s="929" t="s">
        <x:v>5699</x:v>
      </x:c>
      <x:c r="I1258" s="527" t="s">
        <x:v>10328</x:v>
      </x:c>
      <x:c r="J1258" s="930">
        <x:v>520</x:v>
      </x:c>
      <x:c r="K1258" s="1379" t="s">
        <x:v>10301</x:v>
      </x:c>
    </x:row>
    <x:row r="1259" spans="1:11" ht="16.75">
      <x:c r="A1259" s="1077" t="s">
        <x:v>4922</x:v>
      </x:c>
      <x:c r="B1259" s="1078">
        <x:v>613043</x:v>
      </x:c>
      <x:c r="C1259" s="1079" t="s">
        <x:v>7299</x:v>
      </x:c>
      <x:c r="D1259" s="1079" t="s">
        <x:v>10333</x:v>
      </x:c>
      <x:c r="E1259" s="1079" t="s">
        <x:v>7974</x:v>
      </x:c>
      <x:c r="F1259" s="1079" t="s">
        <x:v>725</x:v>
      </x:c>
      <x:c r="G1259" s="915" t="s">
        <x:v>9627</x:v>
      </x:c>
      <x:c r="H1259" s="915" t="s">
        <x:v>11340</x:v>
      </x:c>
      <x:c r="I1259" s="1189" t="s">
        <x:v>10328</x:v>
      </x:c>
      <x:c r="J1259" s="916">
        <x:v>126</x:v>
      </x:c>
      <x:c r="K1259" s="1377" t="s">
        <x:v>140</x:v>
      </x:c>
    </x:row>
    <x:row r="1260" spans="1:11">
      <x:c r="A1260" s="1411">
        <x:v>0.69513888888888886</x:v>
      </x:c>
      <x:c r="B1260" s="1080">
        <x:v>613044</x:v>
      </x:c>
      <x:c r="C1260" s="1081" t="s">
        <x:v>8571</x:v>
      </x:c>
      <x:c r="D1260" s="1081" t="s">
        <x:v>10334</x:v>
      </x:c>
      <x:c r="E1260" s="1081" t="s">
        <x:v>3882</x:v>
      </x:c>
      <x:c r="F1260" s="1081" t="s">
        <x:v>4314</x:v>
      </x:c>
      <x:c r="G1260" s="919" t="s">
        <x:v>6525</x:v>
      </x:c>
      <x:c r="H1260" s="919" t="s">
        <x:v>5462</x:v>
      </x:c>
      <x:c r="I1260" s="519" t="s">
        <x:v>6553</x:v>
      </x:c>
      <x:c r="J1260" s="920">
        <x:v>234</x:v>
      </x:c>
      <x:c r="K1260" s="1378" t="s">
        <x:v>10301</x:v>
      </x:c>
    </x:row>
    <x:row r="1261" spans="1:11">
      <x:c r="A1261" s="1410">
        <x:v>0.72986111111111107</x:v>
      </x:c>
      <x:c r="B1261" s="1082">
        <x:v>613045</x:v>
      </x:c>
      <x:c r="C1261" s="1083" t="s">
        <x:v>8571</x:v>
      </x:c>
      <x:c r="D1261" s="1083" t="s">
        <x:v>10306</x:v>
      </x:c>
      <x:c r="E1261" s="1083" t="s">
        <x:v>139</x:v>
      </x:c>
      <x:c r="F1261" s="1083" t="s">
        <x:v>5400</x:v>
      </x:c>
      <x:c r="G1261" s="919" t="s">
        <x:v>9633</x:v>
      </x:c>
      <x:c r="H1261" s="919" t="s">
        <x:v>11387</x:v>
      </x:c>
      <x:c r="I1261" s="519" t="s">
        <x:v>3935</x:v>
      </x:c>
      <x:c r="J1261" s="920">
        <x:v>350</x:v>
      </x:c>
      <x:c r="K1261" s="1378" t="s">
        <x:v>140</x:v>
      </x:c>
    </x:row>
    <x:row r="1262" spans="1:11">
      <x:c r="A1262" s="1411">
        <x:v>0.7729166666666667</x:v>
      </x:c>
      <x:c r="B1262" s="1080">
        <x:v>613046</x:v>
      </x:c>
      <x:c r="C1262" s="1081" t="s">
        <x:v>8571</x:v>
      </x:c>
      <x:c r="D1262" s="1081" t="s">
        <x:v>10333</x:v>
      </x:c>
      <x:c r="E1262" s="1081" t="s">
        <x:v>3882</x:v>
      </x:c>
      <x:c r="F1262" s="1081" t="s">
        <x:v>1449</x:v>
      </x:c>
      <x:c r="G1262" s="1114" t="s">
        <x:v>10358</x:v>
      </x:c>
      <x:c r="H1262" s="1114" t="s">
        <x:v>10358</x:v>
      </x:c>
      <x:c r="I1262" s="519" t="s">
        <x:v>10328</x:v>
      </x:c>
      <x:c r="J1262" s="920">
        <x:v>100</x:v>
      </x:c>
      <x:c r="K1262" s="1378" t="s">
        <x:v>10301</x:v>
      </x:c>
    </x:row>
    <x:row r="1263" spans="1:11" ht="16.75">
      <x:c r="A1263" s="1413">
        <x:v>0.85069444444444442</x:v>
      </x:c>
      <x:c r="B1263" s="1186">
        <x:v>613047</x:v>
      </x:c>
      <x:c r="C1263" s="1098" t="s">
        <x:v>8571</x:v>
      </x:c>
      <x:c r="D1263" s="1098" t="s">
        <x:v>10333</x:v>
      </x:c>
      <x:c r="E1263" s="1098" t="s">
        <x:v>3882</x:v>
      </x:c>
      <x:c r="F1263" s="1098" t="s">
        <x:v>1402</x:v>
      </x:c>
      <x:c r="G1263" s="1174" t="s">
        <x:v>10358</x:v>
      </x:c>
      <x:c r="H1263" s="1174" t="s">
        <x:v>10358</x:v>
      </x:c>
      <x:c r="I1263" s="527" t="s">
        <x:v>10328</x:v>
      </x:c>
      <x:c r="J1263" s="930">
        <x:v>234</x:v>
      </x:c>
      <x:c r="K1263" s="1379" t="s">
        <x:v>140</x:v>
      </x:c>
    </x:row>
    <x:row r="1264" spans="1:11" ht="16.75">
      <x:c r="A1264" s="1179" t="s">
        <x:v>4798</x:v>
      </x:c>
      <x:c r="B1264" s="1180">
        <x:v>613048</x:v>
      </x:c>
      <x:c r="C1264" s="1181" t="s">
        <x:v>7299</x:v>
      </x:c>
      <x:c r="D1264" s="1181" t="s">
        <x:v>10334</x:v>
      </x:c>
      <x:c r="E1264" s="1181" t="s">
        <x:v>3882</x:v>
      </x:c>
      <x:c r="F1264" s="1181" t="s">
        <x:v>10457</x:v>
      </x:c>
      <x:c r="G1264" s="1177" t="s">
        <x:v>10358</x:v>
      </x:c>
      <x:c r="H1264" s="1177" t="s">
        <x:v>10358</x:v>
      </x:c>
      <x:c r="I1264" s="1189" t="s">
        <x:v>3935</x:v>
      </x:c>
      <x:c r="J1264" s="916">
        <x:v>405</x:v>
      </x:c>
      <x:c r="K1264" s="1377" t="s">
        <x:v>140</x:v>
      </x:c>
    </x:row>
    <x:row r="1265" spans="1:11">
      <x:c r="A1265" s="1410">
        <x:v>0.47638888888888886</x:v>
      </x:c>
      <x:c r="B1265" s="1082">
        <x:v>613049</x:v>
      </x:c>
      <x:c r="C1265" s="1083" t="s">
        <x:v>7299</x:v>
      </x:c>
      <x:c r="D1265" s="1083" t="s">
        <x:v>10279</x:v>
      </x:c>
      <x:c r="E1265" s="1083" t="s">
        <x:v>3882</x:v>
      </x:c>
      <x:c r="F1265" s="1083" t="s">
        <x:v>1553</x:v>
      </x:c>
      <x:c r="G1265" s="1114" t="s">
        <x:v>10358</x:v>
      </x:c>
      <x:c r="H1265" s="1114" t="s">
        <x:v>10358</x:v>
      </x:c>
      <x:c r="I1265" s="519" t="s">
        <x:v>6553</x:v>
      </x:c>
      <x:c r="J1265" s="920">
        <x:v>150</x:v>
      </x:c>
      <x:c r="K1265" s="1378" t="s">
        <x:v>140</x:v>
      </x:c>
    </x:row>
    <x:row r="1266" spans="1:11">
      <x:c r="A1266" s="1411">
        <x:v>0.51249999999999996</x:v>
      </x:c>
      <x:c r="B1266" s="1080">
        <x:v>613050</x:v>
      </x:c>
      <x:c r="C1266" s="1081" t="s">
        <x:v>7299</x:v>
      </x:c>
      <x:c r="D1266" s="1081" t="s">
        <x:v>10333</x:v>
      </x:c>
      <x:c r="E1266" s="1081" t="s">
        <x:v>139</x:v>
      </x:c>
      <x:c r="F1266" s="1081" t="s">
        <x:v>8147</x:v>
      </x:c>
      <x:c r="G1266" s="919" t="s">
        <x:v>9588</x:v>
      </x:c>
      <x:c r="H1266" s="919" t="s">
        <x:v>2722</x:v>
      </x:c>
      <x:c r="I1266" s="519" t="s">
        <x:v>6553</x:v>
      </x:c>
      <x:c r="J1266" s="920">
        <x:v>140</x:v>
      </x:c>
      <x:c r="K1266" s="1378" t="s">
        <x:v>10301</x:v>
      </x:c>
    </x:row>
    <x:row r="1267" spans="1:11">
      <x:c r="A1267" s="1410">
        <x:v>0.5625</x:v>
      </x:c>
      <x:c r="B1267" s="1082">
        <x:v>613051</x:v>
      </x:c>
      <x:c r="C1267" s="1083" t="s">
        <x:v>7299</x:v>
      </x:c>
      <x:c r="D1267" s="1083" t="s">
        <x:v>10334</x:v>
      </x:c>
      <x:c r="E1267" s="1083" t="s">
        <x:v>3882</x:v>
      </x:c>
      <x:c r="F1267" s="1083" t="s">
        <x:v>3721</x:v>
      </x:c>
      <x:c r="G1267" s="919" t="s">
        <x:v>9567</x:v>
      </x:c>
      <x:c r="H1267" s="919" t="s">
        <x:v>11703</x:v>
      </x:c>
      <x:c r="I1267" s="519" t="s">
        <x:v>3935</x:v>
      </x:c>
      <x:c r="J1267" s="920">
        <x:v>144</x:v>
      </x:c>
      <x:c r="K1267" s="1378" t="s">
        <x:v>140</x:v>
      </x:c>
    </x:row>
    <x:row r="1268" spans="1:11">
      <x:c r="A1268" s="1411">
        <x:v>0.62361111111111112</x:v>
      </x:c>
      <x:c r="B1268" s="1080">
        <x:v>613052</x:v>
      </x:c>
      <x:c r="C1268" s="1081" t="s">
        <x:v>8571</x:v>
      </x:c>
      <x:c r="D1268" s="1081" t="s">
        <x:v>10333</x:v>
      </x:c>
      <x:c r="E1268" s="1081" t="s">
        <x:v>7974</x:v>
      </x:c>
      <x:c r="F1268" s="1081" t="s">
        <x:v>7428</x:v>
      </x:c>
      <x:c r="G1268" s="919" t="s">
        <x:v>10366</x:v>
      </x:c>
      <x:c r="H1268" s="919" t="s">
        <x:v>5733</x:v>
      </x:c>
      <x:c r="I1268" s="519" t="s">
        <x:v>3935</x:v>
      </x:c>
      <x:c r="J1268" s="920">
        <x:v>180</x:v>
      </x:c>
      <x:c r="K1268" s="1378" t="s">
        <x:v>140</x:v>
      </x:c>
    </x:row>
    <x:row r="1269" spans="1:11">
      <x:c r="A1269" s="1410">
        <x:v>0.65069444444444446</x:v>
      </x:c>
      <x:c r="B1269" s="1082">
        <x:v>613053</x:v>
      </x:c>
      <x:c r="C1269" s="1083" t="s">
        <x:v>8571</x:v>
      </x:c>
      <x:c r="D1269" s="1083" t="s">
        <x:v>10334</x:v>
      </x:c>
      <x:c r="E1269" s="1083" t="s">
        <x:v>6669</x:v>
      </x:c>
      <x:c r="F1269" s="1083" t="s">
        <x:v>3685</x:v>
      </x:c>
      <x:c r="G1269" s="919" t="s">
        <x:v>3390</x:v>
      </x:c>
      <x:c r="H1269" s="919" t="s">
        <x:v>7978</x:v>
      </x:c>
      <x:c r="I1269" s="519" t="s">
        <x:v>10328</x:v>
      </x:c>
      <x:c r="J1269" s="920">
        <x:v>135</x:v>
      </x:c>
      <x:c r="K1269" s="1378" t="s">
        <x:v>140</x:v>
      </x:c>
    </x:row>
    <x:row r="1270" spans="1:11">
      <x:c r="A1270" s="1411">
        <x:v>0.69374999999999998</x:v>
      </x:c>
      <x:c r="B1270" s="1081" t="s">
        <x:v>4112</x:v>
      </x:c>
      <x:c r="C1270" s="1081" t="s">
        <x:v>7299</x:v>
      </x:c>
      <x:c r="D1270" s="1081" t="s">
        <x:v>10279</x:v>
      </x:c>
      <x:c r="E1270" s="1081" t="s">
        <x:v>6669</x:v>
      </x:c>
      <x:c r="F1270" s="1081" t="s">
        <x:v>56</x:v>
      </x:c>
      <x:c r="G1270" s="919" t="s">
        <x:v>3915</x:v>
      </x:c>
      <x:c r="H1270" s="919" t="s">
        <x:v>5525</x:v>
      </x:c>
      <x:c r="I1270" s="519" t="s">
        <x:v>3935</x:v>
      </x:c>
      <x:c r="J1270" s="920">
        <x:v>171</x:v>
      </x:c>
      <x:c r="K1270" s="1378" t="s">
        <x:v>140</x:v>
      </x:c>
    </x:row>
    <x:row r="1271" spans="1:11">
      <x:c r="A1271" s="1410">
        <x:v>0.70416666666666672</x:v>
      </x:c>
      <x:c r="B1271" s="1082">
        <x:v>613055</x:v>
      </x:c>
      <x:c r="C1271" s="1083" t="s">
        <x:v>7299</x:v>
      </x:c>
      <x:c r="D1271" s="1083" t="s">
        <x:v>10333</x:v>
      </x:c>
      <x:c r="E1271" s="1083" t="s">
        <x:v>3882</x:v>
      </x:c>
      <x:c r="F1271" s="1083" t="s">
        <x:v>1803</x:v>
      </x:c>
      <x:c r="G1271" s="919" t="s">
        <x:v>9525</x:v>
      </x:c>
      <x:c r="H1271" s="919" t="s">
        <x:v>5875</x:v>
      </x:c>
      <x:c r="I1271" s="519" t="s">
        <x:v>10328</x:v>
      </x:c>
      <x:c r="J1271" s="920">
        <x:v>150</x:v>
      </x:c>
      <x:c r="K1271" s="1378" t="s">
        <x:v>10301</x:v>
      </x:c>
    </x:row>
    <x:row r="1272" spans="1:11">
      <x:c r="A1272" s="1411">
        <x:v>0.70625000000000004</x:v>
      </x:c>
      <x:c r="B1272" s="1081" t="s">
        <x:v>9958</x:v>
      </x:c>
      <x:c r="C1272" s="1081" t="s">
        <x:v>8571</x:v>
      </x:c>
      <x:c r="D1272" s="1081" t="s">
        <x:v>10333</x:v>
      </x:c>
      <x:c r="E1272" s="1081" t="s">
        <x:v>6669</x:v>
      </x:c>
      <x:c r="F1272" s="1081" t="s">
        <x:v>272</x:v>
      </x:c>
      <x:c r="G1272" s="919" t="s">
        <x:v>3856</x:v>
      </x:c>
      <x:c r="H1272" s="919" t="s">
        <x:v>11155</x:v>
      </x:c>
      <x:c r="I1272" s="519" t="s">
        <x:v>3935</x:v>
      </x:c>
      <x:c r="J1272" s="920">
        <x:v>220</x:v>
      </x:c>
      <x:c r="K1272" s="1378" t="s">
        <x:v>10301</x:v>
      </x:c>
    </x:row>
    <x:row r="1273" spans="1:11">
      <x:c r="A1273" s="1410">
        <x:v>0.71875</x:v>
      </x:c>
      <x:c r="B1273" s="1083" t="s">
        <x:v>10893</x:v>
      </x:c>
      <x:c r="C1273" s="1083" t="s">
        <x:v>7299</x:v>
      </x:c>
      <x:c r="D1273" s="1083" t="s">
        <x:v>10334</x:v>
      </x:c>
      <x:c r="E1273" s="1083" t="s">
        <x:v>3882</x:v>
      </x:c>
      <x:c r="F1273" s="1083" t="s">
        <x:v>6325</x:v>
      </x:c>
      <x:c r="G1273" s="919" t="s">
        <x:v>3941</x:v>
      </x:c>
      <x:c r="H1273" s="919" t="s">
        <x:v>2285</x:v>
      </x:c>
      <x:c r="I1273" s="519" t="s">
        <x:v>3935</x:v>
      </x:c>
      <x:c r="J1273" s="920">
        <x:v>171</x:v>
      </x:c>
      <x:c r="K1273" s="1378" t="s">
        <x:v>140</x:v>
      </x:c>
    </x:row>
    <x:row r="1274" spans="1:11">
      <x:c r="A1274" s="1411">
        <x:v>0.74513888888888891</x:v>
      </x:c>
      <x:c r="B1274" s="1080">
        <x:v>613058</x:v>
      </x:c>
      <x:c r="C1274" s="1081" t="s">
        <x:v>8571</x:v>
      </x:c>
      <x:c r="D1274" s="1081" t="s">
        <x:v>10306</x:v>
      </x:c>
      <x:c r="E1274" s="1081" t="s">
        <x:v>7974</x:v>
      </x:c>
      <x:c r="F1274" s="1081" t="s">
        <x:v>941</x:v>
      </x:c>
      <x:c r="G1274" s="919" t="s">
        <x:v>3295</x:v>
      </x:c>
      <x:c r="H1274" s="919" t="s">
        <x:v>5893</x:v>
      </x:c>
      <x:c r="I1274" s="519" t="s">
        <x:v>6540</x:v>
      </x:c>
      <x:c r="J1274" s="920">
        <x:v>135</x:v>
      </x:c>
      <x:c r="K1274" s="1378" t="s">
        <x:v>140</x:v>
      </x:c>
    </x:row>
    <x:row r="1275" spans="1:11">
      <x:c r="A1275" s="1410">
        <x:v>0.82291666666666663</x:v>
      </x:c>
      <x:c r="B1275" s="1083" t="s">
        <x:v>9624</x:v>
      </x:c>
      <x:c r="C1275" s="1083" t="s">
        <x:v>8571</x:v>
      </x:c>
      <x:c r="D1275" s="1083" t="s">
        <x:v>10279</x:v>
      </x:c>
      <x:c r="E1275" s="1083" t="s">
        <x:v>3882</x:v>
      </x:c>
      <x:c r="F1275" s="1083" t="s">
        <x:v>1242</x:v>
      </x:c>
      <x:c r="G1275" s="1114" t="s">
        <x:v>10358</x:v>
      </x:c>
      <x:c r="H1275" s="1114" t="s">
        <x:v>10358</x:v>
      </x:c>
      <x:c r="I1275" s="519" t="s">
        <x:v>3935</x:v>
      </x:c>
      <x:c r="J1275" s="920">
        <x:v>280</x:v>
      </x:c>
      <x:c r="K1275" s="1378" t="s">
        <x:v>10301</x:v>
      </x:c>
    </x:row>
    <x:row r="1276" spans="1:11">
      <x:c r="A1276" s="1411">
        <x:v>0.84444444444444444</x:v>
      </x:c>
      <x:c r="B1276" s="1081" t="s">
        <x:v>9368</x:v>
      </x:c>
      <x:c r="C1276" s="1081" t="s">
        <x:v>8571</x:v>
      </x:c>
      <x:c r="D1276" s="1081" t="s">
        <x:v>10334</x:v>
      </x:c>
      <x:c r="E1276" s="1081" t="s">
        <x:v>6423</x:v>
      </x:c>
      <x:c r="F1276" s="1081" t="s">
        <x:v>1881</x:v>
      </x:c>
      <x:c r="G1276" s="1114" t="s">
        <x:v>10358</x:v>
      </x:c>
      <x:c r="H1276" s="1114" t="s">
        <x:v>10358</x:v>
      </x:c>
      <x:c r="I1276" s="519" t="s">
        <x:v>3935</x:v>
      </x:c>
      <x:c r="J1276" s="920">
        <x:v>216</x:v>
      </x:c>
      <x:c r="K1276" s="1378" t="s">
        <x:v>140</x:v>
      </x:c>
    </x:row>
    <x:row r="1277" spans="1:11">
      <x:c r="A1277" s="1410">
        <x:v>0.84791666666666665</x:v>
      </x:c>
      <x:c r="B1277" s="1083" t="s">
        <x:v>3406</x:v>
      </x:c>
      <x:c r="C1277" s="1083" t="s">
        <x:v>8571</x:v>
      </x:c>
      <x:c r="D1277" s="1083" t="s">
        <x:v>10334</x:v>
      </x:c>
      <x:c r="E1277" s="1083" t="s">
        <x:v>6423</x:v>
      </x:c>
      <x:c r="F1277" s="1083" t="s">
        <x:v>5444</x:v>
      </x:c>
      <x:c r="G1277" s="1114" t="s">
        <x:v>10358</x:v>
      </x:c>
      <x:c r="H1277" s="1114" t="s">
        <x:v>10358</x:v>
      </x:c>
      <x:c r="I1277" s="519" t="s">
        <x:v>3935</x:v>
      </x:c>
      <x:c r="J1277" s="920">
        <x:v>135</x:v>
      </x:c>
      <x:c r="K1277" s="1378" t="s">
        <x:v>140</x:v>
      </x:c>
    </x:row>
    <x:row r="1278" spans="1:11">
      <x:c r="A1278" s="1411">
        <x:v>0.85416666666666663</x:v>
      </x:c>
      <x:c r="B1278" s="1081" t="s">
        <x:v>3316</x:v>
      </x:c>
      <x:c r="C1278" s="1081" t="s">
        <x:v>8571</x:v>
      </x:c>
      <x:c r="D1278" s="1081" t="s">
        <x:v>10279</x:v>
      </x:c>
      <x:c r="E1278" s="1081" t="s">
        <x:v>7974</x:v>
      </x:c>
      <x:c r="F1278" s="1081" t="s">
        <x:v>12018</x:v>
      </x:c>
      <x:c r="G1278" s="1114" t="s">
        <x:v>10358</x:v>
      </x:c>
      <x:c r="H1278" s="1114" t="s">
        <x:v>10358</x:v>
      </x:c>
      <x:c r="I1278" s="519" t="s">
        <x:v>3935</x:v>
      </x:c>
      <x:c r="J1278" s="920">
        <x:v>261</x:v>
      </x:c>
      <x:c r="K1278" s="1378" t="s">
        <x:v>140</x:v>
      </x:c>
    </x:row>
    <x:row r="1279" spans="1:11">
      <x:c r="A1279" s="1410">
        <x:v>0.9291666666666667</x:v>
      </x:c>
      <x:c r="B1279" s="1082">
        <x:v>613063</x:v>
      </x:c>
      <x:c r="C1279" s="1083" t="s">
        <x:v>7299</x:v>
      </x:c>
      <x:c r="D1279" s="1083" t="s">
        <x:v>10333</x:v>
      </x:c>
      <x:c r="E1279" s="1083" t="s">
        <x:v>6669</x:v>
      </x:c>
      <x:c r="F1279" s="1083" t="s">
        <x:v>4306</x:v>
      </x:c>
      <x:c r="G1279" s="1114" t="s">
        <x:v>10358</x:v>
      </x:c>
      <x:c r="H1279" s="1114" t="s">
        <x:v>10358</x:v>
      </x:c>
      <x:c r="I1279" s="519" t="s">
        <x:v>10328</x:v>
      </x:c>
      <x:c r="J1279" s="920">
        <x:v>126</x:v>
      </x:c>
      <x:c r="K1279" s="1378" t="s">
        <x:v>140</x:v>
      </x:c>
    </x:row>
    <x:row r="1280" spans="1:11" ht="16.75">
      <x:c r="A1280" s="1412">
        <x:v>0.95277777777777772</x:v>
      </x:c>
      <x:c r="B1280" s="1184">
        <x:v>613064</x:v>
      </x:c>
      <x:c r="C1280" s="1085" t="s">
        <x:v>7299</x:v>
      </x:c>
      <x:c r="D1280" s="1085" t="s">
        <x:v>10306</x:v>
      </x:c>
      <x:c r="E1280" s="1085" t="s">
        <x:v>6669</x:v>
      </x:c>
      <x:c r="F1280" s="1085" t="s">
        <x:v>713</x:v>
      </x:c>
      <x:c r="G1280" s="929" t="s">
        <x:v>4209</x:v>
      </x:c>
      <x:c r="H1280" s="929" t="s">
        <x:v>11788</x:v>
      </x:c>
      <x:c r="I1280" s="527" t="s">
        <x:v>10328</x:v>
      </x:c>
      <x:c r="J1280" s="930">
        <x:v>650</x:v>
      </x:c>
      <x:c r="K1280" s="1379" t="s">
        <x:v>10301</x:v>
      </x:c>
    </x:row>
    <x:row r="1281" spans="1:11" ht="16.75">
      <x:c r="A1281" s="1077" t="s">
        <x:v>7086</x:v>
      </x:c>
      <x:c r="B1281" s="1079" t="s">
        <x:v>6474</x:v>
      </x:c>
      <x:c r="C1281" s="1079" t="s">
        <x:v>7299</x:v>
      </x:c>
      <x:c r="D1281" s="1079" t="s">
        <x:v>10279</x:v>
      </x:c>
      <x:c r="E1281" s="1079" t="s">
        <x:v>6669</x:v>
      </x:c>
      <x:c r="F1281" s="1079" t="s">
        <x:v>1558</x:v>
      </x:c>
      <x:c r="G1281" s="1177" t="s">
        <x:v>10358</x:v>
      </x:c>
      <x:c r="H1281" s="1177" t="s">
        <x:v>10358</x:v>
      </x:c>
      <x:c r="I1281" s="1189" t="s">
        <x:v>3935</x:v>
      </x:c>
      <x:c r="J1281" s="916">
        <x:v>162</x:v>
      </x:c>
      <x:c r="K1281" s="1377" t="s">
        <x:v>140</x:v>
      </x:c>
    </x:row>
    <x:row r="1282" spans="1:11">
      <x:c r="A1282" s="1411">
        <x:v>0.5083333333333333</x:v>
      </x:c>
      <x:c r="B1282" s="1081" t="s">
        <x:v>11026</x:v>
      </x:c>
      <x:c r="C1282" s="1081" t="s">
        <x:v>8571</x:v>
      </x:c>
      <x:c r="D1282" s="1081" t="s">
        <x:v>10279</x:v>
      </x:c>
      <x:c r="E1282" s="1081" t="s">
        <x:v>6669</x:v>
      </x:c>
      <x:c r="F1282" s="1081" t="s">
        <x:v>765</x:v>
      </x:c>
      <x:c r="G1282" s="919" t="s">
        <x:v>9941</x:v>
      </x:c>
      <x:c r="H1282" s="919" t="s">
        <x:v>11556</x:v>
      </x:c>
      <x:c r="I1282" s="519" t="s">
        <x:v>3935</x:v>
      </x:c>
      <x:c r="J1282" s="920">
        <x:v>126</x:v>
      </x:c>
      <x:c r="K1282" s="1378" t="s">
        <x:v>140</x:v>
      </x:c>
    </x:row>
    <x:row r="1283" spans="1:11">
      <x:c r="A1283" s="1410">
        <x:v>0.5229166666666667</x:v>
      </x:c>
      <x:c r="B1283" s="1083" t="s">
        <x:v>6442</x:v>
      </x:c>
      <x:c r="C1283" s="1083" t="s">
        <x:v>8571</x:v>
      </x:c>
      <x:c r="D1283" s="1083" t="s">
        <x:v>10279</x:v>
      </x:c>
      <x:c r="E1283" s="1083" t="s">
        <x:v>7974</x:v>
      </x:c>
      <x:c r="F1283" s="1083" t="s">
        <x:v>1482</x:v>
      </x:c>
      <x:c r="G1283" s="1114" t="s">
        <x:v>10358</x:v>
      </x:c>
      <x:c r="H1283" s="1114" t="s">
        <x:v>10358</x:v>
      </x:c>
      <x:c r="I1283" s="519" t="s">
        <x:v>3935</x:v>
      </x:c>
      <x:c r="J1283" s="920">
        <x:v>144</x:v>
      </x:c>
      <x:c r="K1283" s="1378" t="s">
        <x:v>140</x:v>
      </x:c>
    </x:row>
    <x:row r="1284" spans="1:11">
      <x:c r="A1284" s="1411">
        <x:v>0.67569444444444449</x:v>
      </x:c>
      <x:c r="B1284" s="1080">
        <x:v>613068</x:v>
      </x:c>
      <x:c r="C1284" s="1081" t="s">
        <x:v>7299</x:v>
      </x:c>
      <x:c r="D1284" s="1081" t="s">
        <x:v>10306</x:v>
      </x:c>
      <x:c r="E1284" s="1081" t="s">
        <x:v>6669</x:v>
      </x:c>
      <x:c r="F1284" s="1081" t="s">
        <x:v>8301</x:v>
      </x:c>
      <x:c r="G1284" s="919" t="s">
        <x:v>10373</x:v>
      </x:c>
      <x:c r="H1284" s="919" t="s">
        <x:v>11491</x:v>
      </x:c>
      <x:c r="I1284" s="519" t="s">
        <x:v>10328</x:v>
      </x:c>
      <x:c r="J1284" s="920">
        <x:v>324</x:v>
      </x:c>
      <x:c r="K1284" s="1378" t="s">
        <x:v>140</x:v>
      </x:c>
    </x:row>
    <x:row r="1285" spans="1:11">
      <x:c r="A1285" s="1410">
        <x:v>0.7006944444444444</x:v>
      </x:c>
      <x:c r="B1285" s="1082">
        <x:v>613069</x:v>
      </x:c>
      <x:c r="C1285" s="1083" t="s">
        <x:v>8571</x:v>
      </x:c>
      <x:c r="D1285" s="1083" t="s">
        <x:v>10334</x:v>
      </x:c>
      <x:c r="E1285" s="1083" t="s">
        <x:v>139</x:v>
      </x:c>
      <x:c r="F1285" s="1083" t="s">
        <x:v>10438</x:v>
      </x:c>
      <x:c r="G1285" s="919" t="s">
        <x:v>10808</x:v>
      </x:c>
      <x:c r="H1285" s="919" t="s">
        <x:v>7939</x:v>
      </x:c>
      <x:c r="I1285" s="519" t="s">
        <x:v>10328</x:v>
      </x:c>
      <x:c r="J1285" s="920">
        <x:v>500</x:v>
      </x:c>
      <x:c r="K1285" s="1378" t="s">
        <x:v>140</x:v>
      </x:c>
    </x:row>
    <x:row r="1286" spans="1:11">
      <x:c r="A1286" s="1411">
        <x:v>0.70972222222222225</x:v>
      </x:c>
      <x:c r="B1286" s="1081" t="s">
        <x:v>3822</x:v>
      </x:c>
      <x:c r="C1286" s="1081" t="s">
        <x:v>8571</x:v>
      </x:c>
      <x:c r="D1286" s="1081" t="s">
        <x:v>10333</x:v>
      </x:c>
      <x:c r="E1286" s="1081" t="s">
        <x:v>3882</x:v>
      </x:c>
      <x:c r="F1286" s="1081" t="s">
        <x:v>1552</x:v>
      </x:c>
      <x:c r="G1286" s="919" t="s">
        <x:v>9948</x:v>
      </x:c>
      <x:c r="H1286" s="919" t="s">
        <x:v>8121</x:v>
      </x:c>
      <x:c r="I1286" s="519" t="s">
        <x:v>3935</x:v>
      </x:c>
      <x:c r="J1286" s="920">
        <x:v>150</x:v>
      </x:c>
      <x:c r="K1286" s="1378" t="s">
        <x:v>10301</x:v>
      </x:c>
    </x:row>
    <x:row r="1287" spans="1:12" s="109" customFormat="1">
      <x:c r="A1287" s="1411">
        <x:v>0.72499999999999998</x:v>
      </x:c>
      <x:c r="B1287" s="1080">
        <x:v>613071</x:v>
      </x:c>
      <x:c r="C1287" s="1081" t="s">
        <x:v>7299</x:v>
      </x:c>
      <x:c r="D1287" s="1081" t="s">
        <x:v>10333</x:v>
      </x:c>
      <x:c r="E1287" s="1081" t="s">
        <x:v>6423</x:v>
      </x:c>
      <x:c r="F1287" s="1081" t="s">
        <x:v>92</x:v>
      </x:c>
      <x:c r="G1287" s="1114" t="s">
        <x:v>10358</x:v>
      </x:c>
      <x:c r="H1287" s="1114" t="s">
        <x:v>10358</x:v>
      </x:c>
      <x:c r="I1287" s="519" t="s">
        <x:v>6540</x:v>
      </x:c>
      <x:c r="J1287" s="920">
        <x:v>288</x:v>
      </x:c>
      <x:c r="K1287" s="1378" t="s">
        <x:v>140</x:v>
      </x:c>
      <x:c r="L1287" s="107"/>
    </x:row>
    <x:row r="1288" spans="1:11">
      <x:c r="A1288" s="1410">
        <x:v>0.7270833333333333</x:v>
      </x:c>
      <x:c r="B1288" s="1083" t="s">
        <x:v>9992</x:v>
      </x:c>
      <x:c r="C1288" s="1083" t="s">
        <x:v>8571</x:v>
      </x:c>
      <x:c r="D1288" s="1083" t="s">
        <x:v>10306</x:v>
      </x:c>
      <x:c r="E1288" s="1083" t="s">
        <x:v>6423</x:v>
      </x:c>
      <x:c r="F1288" s="1083" t="s">
        <x:v>7411</x:v>
      </x:c>
      <x:c r="G1288" s="919" t="s">
        <x:v>9829</x:v>
      </x:c>
      <x:c r="H1288" s="919" t="s">
        <x:v>2845</x:v>
      </x:c>
      <x:c r="I1288" s="519" t="s">
        <x:v>3935</x:v>
      </x:c>
      <x:c r="J1288" s="920">
        <x:v>135</x:v>
      </x:c>
      <x:c r="K1288" s="1378" t="s">
        <x:v>140</x:v>
      </x:c>
    </x:row>
    <x:row r="1289" spans="1:12">
      <x:c r="A1289" s="1410">
        <x:v>0.72847222222222219</x:v>
      </x:c>
      <x:c r="B1289" s="1082">
        <x:v>613073</x:v>
      </x:c>
      <x:c r="C1289" s="1083" t="s">
        <x:v>7299</x:v>
      </x:c>
      <x:c r="D1289" s="1083" t="s">
        <x:v>10333</x:v>
      </x:c>
      <x:c r="E1289" s="1083" t="s">
        <x:v>6423</x:v>
      </x:c>
      <x:c r="F1289" s="1083" t="s">
        <x:v>12004</x:v>
      </x:c>
      <x:c r="G1289" s="1114" t="s">
        <x:v>10358</x:v>
      </x:c>
      <x:c r="H1289" s="1114" t="s">
        <x:v>10358</x:v>
      </x:c>
      <x:c r="I1289" s="516" t="s">
        <x:v>10358</x:v>
      </x:c>
      <x:c r="J1289" s="920">
        <x:v>0</x:v>
      </x:c>
      <x:c r="K1289" s="517" t="s">
        <x:v>10358</x:v>
      </x:c>
      <x:c r="L1289" s="276" t="s">
        <x:v>10358</x:v>
      </x:c>
    </x:row>
    <x:row r="1290" spans="1:11">
      <x:c r="A1290" s="1411">
        <x:v>0.77430555555555558</x:v>
      </x:c>
      <x:c r="B1290" s="1080">
        <x:v>613074</x:v>
      </x:c>
      <x:c r="C1290" s="1081" t="s">
        <x:v>7299</x:v>
      </x:c>
      <x:c r="D1290" s="1081" t="s">
        <x:v>10333</x:v>
      </x:c>
      <x:c r="E1290" s="1081" t="s">
        <x:v>3882</x:v>
      </x:c>
      <x:c r="F1290" s="1081" t="s">
        <x:v>3706</x:v>
      </x:c>
      <x:c r="G1290" s="919" t="s">
        <x:v>6553</x:v>
      </x:c>
      <x:c r="H1290" s="919" t="s">
        <x:v>2729</x:v>
      </x:c>
      <x:c r="I1290" s="519" t="s">
        <x:v>6540</x:v>
      </x:c>
      <x:c r="J1290" s="920">
        <x:v>590</x:v>
      </x:c>
      <x:c r="K1290" s="1378" t="s">
        <x:v>10301</x:v>
      </x:c>
    </x:row>
    <x:row r="1291" spans="1:11">
      <x:c r="A1291" s="1410">
        <x:v>0.83680555555555558</x:v>
      </x:c>
      <x:c r="B1291" s="1082">
        <x:v>613075</x:v>
      </x:c>
      <x:c r="C1291" s="1083" t="s">
        <x:v>8571</x:v>
      </x:c>
      <x:c r="D1291" s="1083" t="s">
        <x:v>10279</x:v>
      </x:c>
      <x:c r="E1291" s="1083" t="s">
        <x:v>3882</x:v>
      </x:c>
      <x:c r="F1291" s="1083" t="s">
        <x:v>2917</x:v>
      </x:c>
      <x:c r="G1291" s="919" t="s">
        <x:v>9381</x:v>
      </x:c>
      <x:c r="H1291" s="919" t="s">
        <x:v>2251</x:v>
      </x:c>
      <x:c r="I1291" s="519" t="s">
        <x:v>6540</x:v>
      </x:c>
      <x:c r="J1291" s="920">
        <x:v>310</x:v>
      </x:c>
      <x:c r="K1291" s="1378" t="s">
        <x:v>10301</x:v>
      </x:c>
    </x:row>
    <x:row r="1292" spans="1:11">
      <x:c r="A1292" s="1411">
        <x:v>0.88749999999999996</x:v>
      </x:c>
      <x:c r="B1292" s="1080">
        <x:v>613076</x:v>
      </x:c>
      <x:c r="C1292" s="1081" t="s">
        <x:v>8571</x:v>
      </x:c>
      <x:c r="D1292" s="1081" t="s">
        <x:v>10306</x:v>
      </x:c>
      <x:c r="E1292" s="1081" t="s">
        <x:v>6423</x:v>
      </x:c>
      <x:c r="F1292" s="1081" t="s">
        <x:v>10037</x:v>
      </x:c>
      <x:c r="G1292" s="919" t="s">
        <x:v>6674</x:v>
      </x:c>
      <x:c r="H1292" s="919" t="s">
        <x:v>11817</x:v>
      </x:c>
      <x:c r="I1292" s="519" t="s">
        <x:v>6540</x:v>
      </x:c>
      <x:c r="J1292" s="920">
        <x:v>333</x:v>
      </x:c>
      <x:c r="K1292" s="1378" t="s">
        <x:v>140</x:v>
      </x:c>
    </x:row>
    <x:row r="1293" spans="1:11">
      <x:c r="A1293" s="1410">
        <x:v>0.90000000000000002</x:v>
      </x:c>
      <x:c r="B1293" s="1082">
        <x:v>613077</x:v>
      </x:c>
      <x:c r="C1293" s="1083" t="s">
        <x:v>8571</x:v>
      </x:c>
      <x:c r="D1293" s="1083" t="s">
        <x:v>10334</x:v>
      </x:c>
      <x:c r="E1293" s="1083" t="s">
        <x:v>139</x:v>
      </x:c>
      <x:c r="F1293" s="1083" t="s">
        <x:v>662</x:v>
      </x:c>
      <x:c r="G1293" s="919" t="s">
        <x:v>10910</x:v>
      </x:c>
      <x:c r="H1293" s="919" t="s">
        <x:v>2655</x:v>
      </x:c>
      <x:c r="I1293" s="519" t="s">
        <x:v>3935</x:v>
      </x:c>
      <x:c r="J1293" s="920">
        <x:v>144</x:v>
      </x:c>
      <x:c r="K1293" s="1378" t="s">
        <x:v>140</x:v>
      </x:c>
    </x:row>
    <x:row r="1294" spans="1:11">
      <x:c r="A1294" s="1411">
        <x:v>0.91041666666666665</x:v>
      </x:c>
      <x:c r="B1294" s="1080">
        <x:v>613078</x:v>
      </x:c>
      <x:c r="C1294" s="1081" t="s">
        <x:v>8571</x:v>
      </x:c>
      <x:c r="D1294" s="1081" t="s">
        <x:v>10334</x:v>
      </x:c>
      <x:c r="E1294" s="1081" t="s">
        <x:v>6669</x:v>
      </x:c>
      <x:c r="F1294" s="1081" t="s">
        <x:v>151</x:v>
      </x:c>
      <x:c r="G1294" s="919" t="s">
        <x:v>4141</x:v>
      </x:c>
      <x:c r="H1294" s="919" t="s">
        <x:v>11879</x:v>
      </x:c>
      <x:c r="I1294" s="519" t="s">
        <x:v>6540</x:v>
      </x:c>
      <x:c r="J1294" s="920">
        <x:v>144</x:v>
      </x:c>
      <x:c r="K1294" s="1378" t="s">
        <x:v>140</x:v>
      </x:c>
    </x:row>
    <x:row r="1295" spans="1:11" ht="16.75">
      <x:c r="A1295" s="1413">
        <x:v>0.99861111111111112</x:v>
      </x:c>
      <x:c r="B1295" s="1186">
        <x:v>613079</x:v>
      </x:c>
      <x:c r="C1295" s="1098" t="s">
        <x:v>8571</x:v>
      </x:c>
      <x:c r="D1295" s="1098" t="s">
        <x:v>10306</x:v>
      </x:c>
      <x:c r="E1295" s="1098" t="s">
        <x:v>6423</x:v>
      </x:c>
      <x:c r="F1295" s="1098" t="s">
        <x:v>11097</x:v>
      </x:c>
      <x:c r="G1295" s="929" t="s">
        <x:v>9352</x:v>
      </x:c>
      <x:c r="H1295" s="929" t="s">
        <x:v>2742</x:v>
      </x:c>
      <x:c r="I1295" s="527" t="s">
        <x:v>10328</x:v>
      </x:c>
      <x:c r="J1295" s="930">
        <x:v>180</x:v>
      </x:c>
      <x:c r="K1295" s="1379" t="s">
        <x:v>140</x:v>
      </x:c>
    </x:row>
    <x:row r="1296" spans="1:11" ht="16.75">
      <x:c r="A1296" s="1179" t="s">
        <x:v>7071</x:v>
      </x:c>
      <x:c r="B1296" s="1180">
        <x:v>613080</x:v>
      </x:c>
      <x:c r="C1296" s="1181" t="s">
        <x:v>8571</x:v>
      </x:c>
      <x:c r="D1296" s="1181" t="s">
        <x:v>10306</x:v>
      </x:c>
      <x:c r="E1296" s="1181" t="s">
        <x:v>6423</x:v>
      </x:c>
      <x:c r="F1296" s="1181" t="s">
        <x:v>11126</x:v>
      </x:c>
      <x:c r="G1296" s="915" t="s">
        <x:v>12461</x:v>
      </x:c>
      <x:c r="H1296" s="915" t="s">
        <x:v>11145</x:v>
      </x:c>
      <x:c r="I1296" s="1189" t="s">
        <x:v>6553</x:v>
      </x:c>
      <x:c r="J1296" s="916">
        <x:v>100</x:v>
      </x:c>
      <x:c r="K1296" s="1377" t="s">
        <x:v>10301</x:v>
      </x:c>
    </x:row>
    <x:row r="1297" spans="1:11">
      <x:c r="A1297" s="1410">
        <x:v>0.50902777777777775</x:v>
      </x:c>
      <x:c r="B1297" s="1082">
        <x:v>613081</x:v>
      </x:c>
      <x:c r="C1297" s="1083" t="s">
        <x:v>8571</x:v>
      </x:c>
      <x:c r="D1297" s="1083" t="s">
        <x:v>10306</x:v>
      </x:c>
      <x:c r="E1297" s="1083" t="s">
        <x:v>7974</x:v>
      </x:c>
      <x:c r="F1297" s="1083" t="s">
        <x:v>10044</x:v>
      </x:c>
      <x:c r="G1297" s="919" t="s">
        <x:v>3890</x:v>
      </x:c>
      <x:c r="H1297" s="919" t="s">
        <x:v>11836</x:v>
      </x:c>
      <x:c r="I1297" s="519" t="s">
        <x:v>6540</x:v>
      </x:c>
      <x:c r="J1297" s="920">
        <x:v>180</x:v>
      </x:c>
      <x:c r="K1297" s="1378" t="s">
        <x:v>10301</x:v>
      </x:c>
    </x:row>
    <x:row r="1298" spans="1:11">
      <x:c r="A1298" s="1411">
        <x:v>0.52430555555555558</x:v>
      </x:c>
      <x:c r="B1298" s="1080">
        <x:v>613082</x:v>
      </x:c>
      <x:c r="C1298" s="1081" t="s">
        <x:v>8571</x:v>
      </x:c>
      <x:c r="D1298" s="1081" t="s">
        <x:v>10306</x:v>
      </x:c>
      <x:c r="E1298" s="1081" t="s">
        <x:v>3882</x:v>
      </x:c>
      <x:c r="F1298" s="1081" t="s">
        <x:v>10507</x:v>
      </x:c>
      <x:c r="G1298" s="919" t="s">
        <x:v>6361</x:v>
      </x:c>
      <x:c r="H1298" s="919" t="s">
        <x:v>2836</x:v>
      </x:c>
      <x:c r="I1298" s="519" t="s">
        <x:v>6540</x:v>
      </x:c>
      <x:c r="J1298" s="920">
        <x:v>495</x:v>
      </x:c>
      <x:c r="K1298" s="1378" t="s">
        <x:v>140</x:v>
      </x:c>
    </x:row>
    <x:row r="1299" spans="1:11">
      <x:c r="A1299" s="1410">
        <x:v>0.53819444444444442</x:v>
      </x:c>
      <x:c r="B1299" s="1082">
        <x:v>613083</x:v>
      </x:c>
      <x:c r="C1299" s="1083" t="s">
        <x:v>8571</x:v>
      </x:c>
      <x:c r="D1299" s="1083" t="s">
        <x:v>10333</x:v>
      </x:c>
      <x:c r="E1299" s="1083" t="s">
        <x:v>3882</x:v>
      </x:c>
      <x:c r="F1299" s="1083" t="s">
        <x:v>11120</x:v>
      </x:c>
      <x:c r="G1299" s="919" t="s">
        <x:v>10540</x:v>
      </x:c>
      <x:c r="H1299" s="919" t="s">
        <x:v>11822</x:v>
      </x:c>
      <x:c r="I1299" s="519" t="s">
        <x:v>6553</x:v>
      </x:c>
      <x:c r="J1299" s="920">
        <x:v>170</x:v>
      </x:c>
      <x:c r="K1299" s="1378" t="s">
        <x:v>10301</x:v>
      </x:c>
    </x:row>
    <x:row r="1300" spans="1:11">
      <x:c r="A1300" s="1411">
        <x:v>0.64236111111111116</x:v>
      </x:c>
      <x:c r="B1300" s="1081" t="s">
        <x:v>9962</x:v>
      </x:c>
      <x:c r="C1300" s="1081" t="s">
        <x:v>7299</x:v>
      </x:c>
      <x:c r="D1300" s="1081" t="s">
        <x:v>10334</x:v>
      </x:c>
      <x:c r="E1300" s="1081" t="s">
        <x:v>6423</x:v>
      </x:c>
      <x:c r="F1300" s="1081" t="s">
        <x:v>499</x:v>
      </x:c>
      <x:c r="G1300" s="1114" t="s">
        <x:v>10358</x:v>
      </x:c>
      <x:c r="H1300" s="1114" t="s">
        <x:v>10358</x:v>
      </x:c>
      <x:c r="I1300" s="516" t="s">
        <x:v>10358</x:v>
      </x:c>
      <x:c r="J1300" s="920">
        <x:v>0</x:v>
      </x:c>
      <x:c r="K1300" s="517" t="s">
        <x:v>10358</x:v>
      </x:c>
    </x:row>
    <x:row r="1301" spans="1:11">
      <x:c r="A1301" s="1410">
        <x:v>0.70902777777777781</x:v>
      </x:c>
      <x:c r="B1301" s="1083" t="s">
        <x:v>3312</x:v>
      </x:c>
      <x:c r="C1301" s="1083" t="s">
        <x:v>7299</x:v>
      </x:c>
      <x:c r="D1301" s="1083" t="s">
        <x:v>10333</x:v>
      </x:c>
      <x:c r="E1301" s="1083" t="s">
        <x:v>6669</x:v>
      </x:c>
      <x:c r="F1301" s="1083" t="s">
        <x:v>3898</x:v>
      </x:c>
      <x:c r="G1301" s="919" t="s">
        <x:v>9957</x:v>
      </x:c>
      <x:c r="H1301" s="919" t="s">
        <x:v>12775</x:v>
      </x:c>
      <x:c r="I1301" s="519" t="s">
        <x:v>3935</x:v>
      </x:c>
      <x:c r="J1301" s="920">
        <x:v>800</x:v>
      </x:c>
      <x:c r="K1301" s="1378" t="s">
        <x:v>10301</x:v>
      </x:c>
    </x:row>
    <x:row r="1302" spans="1:11">
      <x:c r="A1302" s="1411">
        <x:v>0.85972222222222228</x:v>
      </x:c>
      <x:c r="B1302" s="1080">
        <x:v>613087</x:v>
      </x:c>
      <x:c r="C1302" s="1081" t="s">
        <x:v>8571</x:v>
      </x:c>
      <x:c r="D1302" s="1081" t="s">
        <x:v>10333</x:v>
      </x:c>
      <x:c r="E1302" s="1081" t="s">
        <x:v>6423</x:v>
      </x:c>
      <x:c r="F1302" s="1081" t="s">
        <x:v>1368</x:v>
      </x:c>
      <x:c r="G1302" s="919" t="s">
        <x:v>3967</x:v>
      </x:c>
      <x:c r="H1302" s="919" t="s">
        <x:v>7609</x:v>
      </x:c>
      <x:c r="I1302" s="519" t="s">
        <x:v>10328</x:v>
      </x:c>
      <x:c r="J1302" s="920">
        <x:v>261</x:v>
      </x:c>
      <x:c r="K1302" s="1378" t="s">
        <x:v>140</x:v>
      </x:c>
    </x:row>
    <x:row r="1303" spans="1:11">
      <x:c r="A1303" s="1410">
        <x:v>0.86944444444444446</x:v>
      </x:c>
      <x:c r="B1303" s="1082">
        <x:v>613088</x:v>
      </x:c>
      <x:c r="C1303" s="1083" t="s">
        <x:v>7299</x:v>
      </x:c>
      <x:c r="D1303" s="1083" t="s">
        <x:v>10306</x:v>
      </x:c>
      <x:c r="E1303" s="1083" t="s">
        <x:v>3882</x:v>
      </x:c>
      <x:c r="F1303" s="1083" t="s">
        <x:v>473</x:v>
      </x:c>
      <x:c r="G1303" s="919" t="s">
        <x:v>3950</x:v>
      </x:c>
      <x:c r="H1303" s="919" t="s">
        <x:v>11973</x:v>
      </x:c>
      <x:c r="I1303" s="519" t="s">
        <x:v>10328</x:v>
      </x:c>
      <x:c r="J1303" s="920">
        <x:v>180</x:v>
      </x:c>
      <x:c r="K1303" s="1378" t="s">
        <x:v>10301</x:v>
      </x:c>
    </x:row>
    <x:row r="1304" spans="1:11" ht="16.75">
      <x:c r="A1304" s="1412">
        <x:v>0.9291666666666667</x:v>
      </x:c>
      <x:c r="B1304" s="1184">
        <x:v>613089</x:v>
      </x:c>
      <x:c r="C1304" s="1085" t="s">
        <x:v>8571</x:v>
      </x:c>
      <x:c r="D1304" s="1085" t="s">
        <x:v>10334</x:v>
      </x:c>
      <x:c r="E1304" s="1085" t="s">
        <x:v>6669</x:v>
      </x:c>
      <x:c r="F1304" s="1085" t="s">
        <x:v>1416</x:v>
      </x:c>
      <x:c r="G1304" s="929" t="s">
        <x:v>6509</x:v>
      </x:c>
      <x:c r="H1304" s="929" t="s">
        <x:v>5776</x:v>
      </x:c>
      <x:c r="I1304" s="527" t="s">
        <x:v>10328</x:v>
      </x:c>
      <x:c r="J1304" s="930">
        <x:v>171</x:v>
      </x:c>
      <x:c r="K1304" s="1379" t="s">
        <x:v>10301</x:v>
      </x:c>
    </x:row>
    <x:row r="1305" spans="1:11" ht="16.75">
      <x:c r="A1305" s="1077" t="s">
        <x:v>7060</x:v>
      </x:c>
      <x:c r="B1305" s="1079" t="s">
        <x:v>9978</x:v>
      </x:c>
      <x:c r="C1305" s="1079" t="s">
        <x:v>8571</x:v>
      </x:c>
      <x:c r="D1305" s="1079" t="s">
        <x:v>10333</x:v>
      </x:c>
      <x:c r="E1305" s="1079" t="s">
        <x:v>6669</x:v>
      </x:c>
      <x:c r="F1305" s="1079" t="s">
        <x:v>1220</x:v>
      </x:c>
      <x:c r="G1305" s="915" t="s">
        <x:v>9620</x:v>
      </x:c>
      <x:c r="H1305" s="915" t="s">
        <x:v>7581</x:v>
      </x:c>
      <x:c r="I1305" s="1189" t="s">
        <x:v>3935</x:v>
      </x:c>
      <x:c r="J1305" s="916">
        <x:v>320</x:v>
      </x:c>
      <x:c r="K1305" s="1377" t="s">
        <x:v>10301</x:v>
      </x:c>
    </x:row>
    <x:row r="1306" spans="1:12" s="109" customFormat="1">
      <x:c r="A1306" s="1410">
        <x:v>0.55347222222222225</x:v>
      </x:c>
      <x:c r="B1306" s="1083">
        <x:v>13091</x:v>
      </x:c>
      <x:c r="C1306" s="1083"/>
      <x:c r="D1306" s="1083"/>
      <x:c r="E1306" s="1083"/>
      <x:c r="F1306" s="1083"/>
      <x:c r="G1306" s="919" t="s">
        <x:v>9519</x:v>
      </x:c>
      <x:c r="H1306" s="919" t="s">
        <x:v>11683</x:v>
      </x:c>
      <x:c r="I1306" s="519" t="s">
        <x:v>6553</x:v>
      </x:c>
      <x:c r="J1306" s="920">
        <x:v>180</x:v>
      </x:c>
      <x:c r="K1306" s="1378" t="s">
        <x:v>10301</x:v>
      </x:c>
      <x:c r="L1306" s="106"/>
    </x:row>
    <x:row r="1307" spans="1:11">
      <x:c r="A1307" s="1411">
        <x:v>0.6791666666666667</x:v>
      </x:c>
      <x:c r="B1307" s="1080">
        <x:v>613092</x:v>
      </x:c>
      <x:c r="C1307" s="1081" t="s">
        <x:v>7299</x:v>
      </x:c>
      <x:c r="D1307" s="1081" t="s">
        <x:v>10306</x:v>
      </x:c>
      <x:c r="E1307" s="1081" t="s">
        <x:v>7974</x:v>
      </x:c>
      <x:c r="F1307" s="1081" t="s">
        <x:v>824</x:v>
      </x:c>
      <x:c r="G1307" s="1114" t="s">
        <x:v>10358</x:v>
      </x:c>
      <x:c r="H1307" s="1114" t="s">
        <x:v>10358</x:v>
      </x:c>
      <x:c r="I1307" s="519" t="s">
        <x:v>3935</x:v>
      </x:c>
      <x:c r="J1307" s="920">
        <x:v>160</x:v>
      </x:c>
      <x:c r="K1307" s="1378" t="s">
        <x:v>10301</x:v>
      </x:c>
    </x:row>
    <x:row r="1308" spans="1:11">
      <x:c r="A1308" s="1410">
        <x:v>0.71527777777777779</x:v>
      </x:c>
      <x:c r="B1308" s="1083" t="s">
        <x:v>9541</x:v>
      </x:c>
      <x:c r="C1308" s="1083" t="s">
        <x:v>8571</x:v>
      </x:c>
      <x:c r="D1308" s="1083" t="s">
        <x:v>10334</x:v>
      </x:c>
      <x:c r="E1308" s="1083" t="s">
        <x:v>6669</x:v>
      </x:c>
      <x:c r="F1308" s="1083" t="s">
        <x:v>47</x:v>
      </x:c>
      <x:c r="G1308" s="1114" t="s">
        <x:v>10358</x:v>
      </x:c>
      <x:c r="H1308" s="1114" t="s">
        <x:v>10358</x:v>
      </x:c>
      <x:c r="I1308" s="519" t="s">
        <x:v>3935</x:v>
      </x:c>
      <x:c r="J1308" s="920">
        <x:v>40</x:v>
      </x:c>
      <x:c r="K1308" s="517" t="s">
        <x:v>10358</x:v>
      </x:c>
    </x:row>
    <x:row r="1309" spans="1:11" ht="16.75">
      <x:c r="A1309" s="1412">
        <x:v>0.86388888888888893</x:v>
      </x:c>
      <x:c r="B1309" s="1085" t="s">
        <x:v>10610</x:v>
      </x:c>
      <x:c r="C1309" s="1085" t="s">
        <x:v>8571</x:v>
      </x:c>
      <x:c r="D1309" s="1085" t="s">
        <x:v>10334</x:v>
      </x:c>
      <x:c r="E1309" s="1085" t="s">
        <x:v>139</x:v>
      </x:c>
      <x:c r="F1309" s="1085" t="s">
        <x:v>853</x:v>
      </x:c>
      <x:c r="G1309" s="1174" t="s">
        <x:v>10358</x:v>
      </x:c>
      <x:c r="H1309" s="1174" t="s">
        <x:v>10358</x:v>
      </x:c>
      <x:c r="I1309" s="527" t="s">
        <x:v>3935</x:v>
      </x:c>
      <x:c r="J1309" s="930">
        <x:v>135</x:v>
      </x:c>
      <x:c r="K1309" s="1379" t="s">
        <x:v>140</x:v>
      </x:c>
    </x:row>
    <x:row r="1310" spans="1:11" ht="16.75">
      <x:c r="A1310" s="1077" t="s">
        <x:v>7141</x:v>
      </x:c>
      <x:c r="B1310" s="1078">
        <x:v>613095</x:v>
      </x:c>
      <x:c r="C1310" s="1079" t="s">
        <x:v>8571</x:v>
      </x:c>
      <x:c r="D1310" s="1079" t="s">
        <x:v>10333</x:v>
      </x:c>
      <x:c r="E1310" s="1079" t="s">
        <x:v>6669</x:v>
      </x:c>
      <x:c r="F1310" s="1079" t="s">
        <x:v>537</x:v>
      </x:c>
      <x:c r="G1310" s="915" t="s">
        <x:v>9440</x:v>
      </x:c>
      <x:c r="H1310" s="915" t="s">
        <x:v>7645</x:v>
      </x:c>
      <x:c r="I1310" s="1189" t="s">
        <x:v>10328</x:v>
      </x:c>
      <x:c r="J1310" s="916">
        <x:v>370</x:v>
      </x:c>
      <x:c r="K1310" s="1377" t="s">
        <x:v>10301</x:v>
      </x:c>
    </x:row>
    <x:row r="1311" spans="1:11">
      <x:c r="A1311" s="1411">
        <x:v>0.56388888888888888</x:v>
      </x:c>
      <x:c r="B1311" s="1081" t="s">
        <x:v>9687</x:v>
      </x:c>
      <x:c r="C1311" s="1081" t="s">
        <x:v>8571</x:v>
      </x:c>
      <x:c r="D1311" s="1081" t="s">
        <x:v>10334</x:v>
      </x:c>
      <x:c r="E1311" s="1081" t="s">
        <x:v>139</x:v>
      </x:c>
      <x:c r="F1311" s="1081" t="s">
        <x:v>10743</x:v>
      </x:c>
      <x:c r="G1311" s="1114" t="s">
        <x:v>10358</x:v>
      </x:c>
      <x:c r="H1311" s="1114" t="s">
        <x:v>10358</x:v>
      </x:c>
      <x:c r="I1311" s="519" t="s">
        <x:v>3935</x:v>
      </x:c>
      <x:c r="J1311" s="920">
        <x:v>0</x:v>
      </x:c>
      <x:c r="K1311" s="517" t="s">
        <x:v>10358</x:v>
      </x:c>
    </x:row>
    <x:row r="1312" spans="1:11" ht="16.75">
      <x:c r="A1312" s="1413">
        <x:v>0.84861111111111109</x:v>
      </x:c>
      <x:c r="B1312" s="1098" t="s">
        <x:v>6666</x:v>
      </x:c>
      <x:c r="C1312" s="1098" t="s">
        <x:v>8571</x:v>
      </x:c>
      <x:c r="D1312" s="1098" t="s">
        <x:v>10333</x:v>
      </x:c>
      <x:c r="E1312" s="1098" t="s">
        <x:v>6669</x:v>
      </x:c>
      <x:c r="F1312" s="1098" t="s">
        <x:v>4270</x:v>
      </x:c>
      <x:c r="G1312" s="929" t="s">
        <x:v>9402</x:v>
      </x:c>
      <x:c r="H1312" s="929" t="s">
        <x:v>2757</x:v>
      </x:c>
      <x:c r="I1312" s="527" t="s">
        <x:v>3935</x:v>
      </x:c>
      <x:c r="J1312" s="930">
        <x:v>216</x:v>
      </x:c>
      <x:c r="K1312" s="1379" t="s">
        <x:v>140</x:v>
      </x:c>
    </x:row>
    <x:row r="1313" spans="1:11" ht="16.75">
      <x:c r="A1313" s="1179" t="s">
        <x:v>5280</x:v>
      </x:c>
      <x:c r="B1313" s="1180">
        <x:v>613098</x:v>
      </x:c>
      <x:c r="C1313" s="1181" t="s">
        <x:v>7299</x:v>
      </x:c>
      <x:c r="D1313" s="1181" t="s">
        <x:v>10306</x:v>
      </x:c>
      <x:c r="E1313" s="1181" t="s">
        <x:v>7974</x:v>
      </x:c>
      <x:c r="F1313" s="1181" t="s">
        <x:v>11066</x:v>
      </x:c>
      <x:c r="G1313" s="915" t="s">
        <x:v>9520</x:v>
      </x:c>
      <x:c r="H1313" s="915" t="s">
        <x:v>11293</x:v>
      </x:c>
      <x:c r="I1313" s="1189" t="s">
        <x:v>6540</x:v>
      </x:c>
      <x:c r="J1313" s="916">
        <x:v>333</x:v>
      </x:c>
      <x:c r="K1313" s="1377" t="s">
        <x:v>140</x:v>
      </x:c>
    </x:row>
    <x:row r="1314" spans="1:11">
      <x:c r="A1314" s="1410">
        <x:v>0.70833333333333337</x:v>
      </x:c>
      <x:c r="B1314" s="1082">
        <x:v>13099</x:v>
      </x:c>
      <x:c r="C1314" s="1083" t="s">
        <x:v>8571</x:v>
      </x:c>
      <x:c r="D1314" s="1083" t="s">
        <x:v>10334</x:v>
      </x:c>
      <x:c r="E1314" s="1083" t="s">
        <x:v>6669</x:v>
      </x:c>
      <x:c r="F1314" s="1083" t="s">
        <x:v>692</x:v>
      </x:c>
      <x:c r="G1314" s="1114" t="s">
        <x:v>10358</x:v>
      </x:c>
      <x:c r="H1314" s="1114" t="s">
        <x:v>10358</x:v>
      </x:c>
      <x:c r="I1314" s="519" t="s">
        <x:v>6553</x:v>
      </x:c>
      <x:c r="J1314" s="920">
        <x:v>200</x:v>
      </x:c>
      <x:c r="K1314" s="1378" t="s">
        <x:v>140</x:v>
      </x:c>
    </x:row>
    <x:row r="1315" spans="1:11">
      <x:c r="A1315" s="1411">
        <x:v>0.83958333333333335</x:v>
      </x:c>
      <x:c r="B1315" s="1080">
        <x:v>613100</x:v>
      </x:c>
      <x:c r="C1315" s="1081" t="s">
        <x:v>8571</x:v>
      </x:c>
      <x:c r="D1315" s="1081" t="s">
        <x:v>10334</x:v>
      </x:c>
      <x:c r="E1315" s="1081" t="s">
        <x:v>7974</x:v>
      </x:c>
      <x:c r="F1315" s="1081" t="s">
        <x:v>145</x:v>
      </x:c>
      <x:c r="G1315" s="1114" t="s">
        <x:v>10358</x:v>
      </x:c>
      <x:c r="H1315" s="1114" t="s">
        <x:v>10358</x:v>
      </x:c>
      <x:c r="I1315" s="519" t="s">
        <x:v>6540</x:v>
      </x:c>
      <x:c r="J1315" s="920">
        <x:v>510</x:v>
      </x:c>
      <x:c r="K1315" s="1378" t="s">
        <x:v>140</x:v>
      </x:c>
    </x:row>
    <x:row r="1316" spans="1:11" ht="16.75">
      <x:c r="A1316" s="1413">
        <x:v>0.90347222222222223</x:v>
      </x:c>
      <x:c r="B1316" s="1186">
        <x:v>613101</x:v>
      </x:c>
      <x:c r="C1316" s="1098" t="s">
        <x:v>8571</x:v>
      </x:c>
      <x:c r="D1316" s="1098" t="s">
        <x:v>10333</x:v>
      </x:c>
      <x:c r="E1316" s="1098" t="s">
        <x:v>3882</x:v>
      </x:c>
      <x:c r="F1316" s="1098" t="s">
        <x:v>3717</x:v>
      </x:c>
      <x:c r="G1316" s="929" t="s">
        <x:v>10978</x:v>
      </x:c>
      <x:c r="H1316" s="929" t="s">
        <x:v>11756</x:v>
      </x:c>
      <x:c r="I1316" s="527" t="s">
        <x:v>6540</x:v>
      </x:c>
      <x:c r="J1316" s="930">
        <x:v>250</x:v>
      </x:c>
      <x:c r="K1316" s="1379" t="s">
        <x:v>10301</x:v>
      </x:c>
    </x:row>
    <x:row r="1317" spans="1:11" ht="16.75">
      <x:c r="A1317" s="1179" t="s">
        <x:v>7128</x:v>
      </x:c>
      <x:c r="B1317" s="1180">
        <x:v>613102</x:v>
      </x:c>
      <x:c r="C1317" s="1181" t="s">
        <x:v>8571</x:v>
      </x:c>
      <x:c r="D1317" s="1181" t="s">
        <x:v>10333</x:v>
      </x:c>
      <x:c r="E1317" s="1181" t="s">
        <x:v>3882</x:v>
      </x:c>
      <x:c r="F1317" s="1181" t="s">
        <x:v>10508</x:v>
      </x:c>
      <x:c r="G1317" s="1177" t="s">
        <x:v>10358</x:v>
      </x:c>
      <x:c r="H1317" s="1177" t="s">
        <x:v>10358</x:v>
      </x:c>
      <x:c r="I1317" s="1189" t="s">
        <x:v>6540</x:v>
      </x:c>
      <x:c r="J1317" s="916">
        <x:v>380</x:v>
      </x:c>
      <x:c r="K1317" s="1377" t="s">
        <x:v>10301</x:v>
      </x:c>
    </x:row>
    <x:row r="1318" spans="1:11">
      <x:c r="A1318" s="1411">
        <x:v>0.69027777777777777</x:v>
      </x:c>
      <x:c r="B1318" s="1081" t="s">
        <x:v>6664</x:v>
      </x:c>
      <x:c r="C1318" s="1081" t="s">
        <x:v>8571</x:v>
      </x:c>
      <x:c r="D1318" s="1081" t="s">
        <x:v>10334</x:v>
      </x:c>
      <x:c r="E1318" s="1081" t="s">
        <x:v>6669</x:v>
      </x:c>
      <x:c r="F1318" s="1081" t="s">
        <x:v>460</x:v>
      </x:c>
      <x:c r="G1318" s="919" t="s">
        <x:v>4225</x:v>
      </x:c>
      <x:c r="H1318" s="919" t="s">
        <x:v>11905</x:v>
      </x:c>
      <x:c r="I1318" s="519" t="s">
        <x:v>3935</x:v>
      </x:c>
      <x:c r="J1318" s="920">
        <x:v>260</x:v>
      </x:c>
      <x:c r="K1318" s="1378" t="s">
        <x:v>140</x:v>
      </x:c>
    </x:row>
    <x:row r="1319" spans="1:11">
      <x:c r="A1319" s="1410">
        <x:v>0.71597222222222223</x:v>
      </x:c>
      <x:c r="B1319" s="1083" t="s">
        <x:v>3746</x:v>
      </x:c>
      <x:c r="C1319" s="1083" t="s">
        <x:v>7299</x:v>
      </x:c>
      <x:c r="D1319" s="1083" t="s">
        <x:v>10334</x:v>
      </x:c>
      <x:c r="E1319" s="1083" t="s">
        <x:v>6423</x:v>
      </x:c>
      <x:c r="F1319" s="1083" t="s">
        <x:v>7439</x:v>
      </x:c>
      <x:c r="G1319" s="919" t="s">
        <x:v>10930</x:v>
      </x:c>
      <x:c r="H1319" s="919" t="s">
        <x:v>12540</x:v>
      </x:c>
      <x:c r="I1319" s="519" t="s">
        <x:v>3935</x:v>
      </x:c>
      <x:c r="J1319" s="920">
        <x:v>153</x:v>
      </x:c>
      <x:c r="K1319" s="1378" t="s">
        <x:v>140</x:v>
      </x:c>
    </x:row>
    <x:row r="1320" spans="1:11" s="105" customFormat="1">
      <x:c r="A1320" s="1410">
        <x:v>0.72847222222222219</x:v>
      </x:c>
      <x:c r="B1320" s="1082">
        <x:v>613105</x:v>
      </x:c>
      <x:c r="C1320" s="1083" t="s">
        <x:v>8571</x:v>
      </x:c>
      <x:c r="D1320" s="1083" t="s">
        <x:v>10333</x:v>
      </x:c>
      <x:c r="E1320" s="1083" t="s">
        <x:v>3882</x:v>
      </x:c>
      <x:c r="F1320" s="1083" t="s">
        <x:v>1659</x:v>
      </x:c>
      <x:c r="G1320" s="919" t="s">
        <x:v>9381</x:v>
      </x:c>
      <x:c r="H1320" s="919" t="s">
        <x:v>11876</x:v>
      </x:c>
      <x:c r="I1320" s="519" t="s">
        <x:v>6540</x:v>
      </x:c>
      <x:c r="J1320" s="920">
        <x:v>180</x:v>
      </x:c>
      <x:c r="K1320" s="1378" t="s">
        <x:v>10301</x:v>
      </x:c>
    </x:row>
    <x:row r="1321" spans="1:11">
      <x:c r="A1321" s="1411">
        <x:v>0.80347222222222225</x:v>
      </x:c>
      <x:c r="B1321" s="1081" t="s">
        <x:v>3996</x:v>
      </x:c>
      <x:c r="C1321" s="1081" t="s">
        <x:v>7299</x:v>
      </x:c>
      <x:c r="D1321" s="1081" t="s">
        <x:v>10306</x:v>
      </x:c>
      <x:c r="E1321" s="1081" t="s">
        <x:v>139</x:v>
      </x:c>
      <x:c r="F1321" s="1081" t="s">
        <x:v>7460</x:v>
      </x:c>
      <x:c r="G1321" s="919" t="s">
        <x:v>9775</x:v>
      </x:c>
      <x:c r="H1321" s="919" t="s">
        <x:v>12763</x:v>
      </x:c>
      <x:c r="I1321" s="519" t="s">
        <x:v>3935</x:v>
      </x:c>
      <x:c r="J1321" s="920">
        <x:v>130</x:v>
      </x:c>
      <x:c r="K1321" s="1378" t="s">
        <x:v>10301</x:v>
      </x:c>
    </x:row>
    <x:row r="1322" spans="1:11" ht="16.75">
      <x:c r="A1322" s="1413">
        <x:v>0.82638888888888884</x:v>
      </x:c>
      <x:c r="B1322" s="1098" t="s">
        <x:v>9700</x:v>
      </x:c>
      <x:c r="C1322" s="1098" t="s">
        <x:v>7299</x:v>
      </x:c>
      <x:c r="D1322" s="1098" t="s">
        <x:v>10306</x:v>
      </x:c>
      <x:c r="E1322" s="1098" t="s">
        <x:v>7974</x:v>
      </x:c>
      <x:c r="F1322" s="1098" t="s">
        <x:v>75</x:v>
      </x:c>
      <x:c r="G1322" s="929" t="s">
        <x:v>2794</x:v>
      </x:c>
      <x:c r="H1322" s="929" t="s">
        <x:v>12171</x:v>
      </x:c>
      <x:c r="I1322" s="527" t="s">
        <x:v>3935</x:v>
      </x:c>
      <x:c r="J1322" s="930">
        <x:v>288</x:v>
      </x:c>
      <x:c r="K1322" s="1379" t="s">
        <x:v>140</x:v>
      </x:c>
    </x:row>
    <x:row r="1323" spans="1:11" ht="16.75">
      <x:c r="A1323" s="1179" t="s">
        <x:v>4878</x:v>
      </x:c>
      <x:c r="B1323" s="1180">
        <x:v>613108</x:v>
      </x:c>
      <x:c r="C1323" s="1181" t="s">
        <x:v>8571</x:v>
      </x:c>
      <x:c r="D1323" s="1181" t="s">
        <x:v>10334</x:v>
      </x:c>
      <x:c r="E1323" s="1181" t="s">
        <x:v>6423</x:v>
      </x:c>
      <x:c r="F1323" s="1181" t="s">
        <x:v>3283</x:v>
      </x:c>
      <x:c r="G1323" s="915" t="s">
        <x:v>10863</x:v>
      </x:c>
      <x:c r="H1323" s="915" t="s">
        <x:v>11811</x:v>
      </x:c>
      <x:c r="I1323" s="1189" t="s">
        <x:v>6540</x:v>
      </x:c>
      <x:c r="J1323" s="916">
        <x:v>160</x:v>
      </x:c>
      <x:c r="K1323" s="1377" t="s">
        <x:v>10301</x:v>
      </x:c>
    </x:row>
    <x:row r="1324" spans="1:11">
      <x:c r="A1324" s="1410">
        <x:v>0.49027777777777776</x:v>
      </x:c>
      <x:c r="B1324" s="1082">
        <x:v>613109</x:v>
      </x:c>
      <x:c r="C1324" s="1083" t="s">
        <x:v>8571</x:v>
      </x:c>
      <x:c r="D1324" s="1083" t="s">
        <x:v>10279</x:v>
      </x:c>
      <x:c r="E1324" s="1083" t="s">
        <x:v>3882</x:v>
      </x:c>
      <x:c r="F1324" s="1083" t="s">
        <x:v>5399</x:v>
      </x:c>
      <x:c r="G1324" s="919" t="s">
        <x:v>9665</x:v>
      </x:c>
      <x:c r="H1324" s="919" t="s">
        <x:v>11738</x:v>
      </x:c>
      <x:c r="I1324" s="519" t="s">
        <x:v>6540</x:v>
      </x:c>
      <x:c r="J1324" s="920">
        <x:v>160</x:v>
      </x:c>
      <x:c r="K1324" s="1378" t="s">
        <x:v>10301</x:v>
      </x:c>
    </x:row>
    <x:row r="1325" spans="1:12">
      <x:c r="A1325" s="1411">
        <x:v>0.49444444444444446</x:v>
      </x:c>
      <x:c r="B1325" s="1080">
        <x:v>613110</x:v>
      </x:c>
      <x:c r="C1325" s="1081" t="s">
        <x:v>7299</x:v>
      </x:c>
      <x:c r="D1325" s="1081" t="s">
        <x:v>10306</x:v>
      </x:c>
      <x:c r="E1325" s="1081" t="s">
        <x:v>3882</x:v>
      </x:c>
      <x:c r="F1325" s="1081" t="s">
        <x:v>1007</x:v>
      </x:c>
      <x:c r="G1325" s="919" t="s">
        <x:v>8602</x:v>
      </x:c>
      <x:c r="H1325" s="919" t="s">
        <x:v>8051</x:v>
      </x:c>
      <x:c r="I1325" s="519" t="s">
        <x:v>6540</x:v>
      </x:c>
      <x:c r="J1325" s="920">
        <x:v>792</x:v>
      </x:c>
      <x:c r="K1325" s="1378" t="s">
        <x:v>140</x:v>
      </x:c>
      <x:c r="L1325" s="1076" t="s">
        <x:v>3616</x:v>
      </x:c>
    </x:row>
    <x:row r="1326" spans="1:11">
      <x:c r="A1326" s="1410">
        <x:v>0.59652777777777777</x:v>
      </x:c>
      <x:c r="B1326" s="1083" t="s">
        <x:v>10633</x:v>
      </x:c>
      <x:c r="C1326" s="1083" t="s">
        <x:v>8571</x:v>
      </x:c>
      <x:c r="D1326" s="1083" t="s">
        <x:v>10333</x:v>
      </x:c>
      <x:c r="E1326" s="1083" t="s">
        <x:v>6423</x:v>
      </x:c>
      <x:c r="F1326" s="1083" t="s">
        <x:v>10452</x:v>
      </x:c>
      <x:c r="G1326" s="919" t="s">
        <x:v>3776</x:v>
      </x:c>
      <x:c r="H1326" s="919" t="s">
        <x:v>7631</x:v>
      </x:c>
      <x:c r="I1326" s="519" t="s">
        <x:v>3935</x:v>
      </x:c>
      <x:c r="J1326" s="920">
        <x:v>200</x:v>
      </x:c>
      <x:c r="K1326" s="1378" t="s">
        <x:v>10301</x:v>
      </x:c>
    </x:row>
    <x:row r="1327" spans="1:11">
      <x:c r="A1327" s="1411">
        <x:v>0.62916666666666665</x:v>
      </x:c>
      <x:c r="B1327" s="1081" t="s">
        <x:v>9646</x:v>
      </x:c>
      <x:c r="C1327" s="1081" t="s">
        <x:v>8571</x:v>
      </x:c>
      <x:c r="D1327" s="1081" t="s">
        <x:v>10333</x:v>
      </x:c>
      <x:c r="E1327" s="1081" t="s">
        <x:v>7974</x:v>
      </x:c>
      <x:c r="F1327" s="1081" t="s">
        <x:v>4268</x:v>
      </x:c>
      <x:c r="G1327" s="919" t="s">
        <x:v>10599</x:v>
      </x:c>
      <x:c r="H1327" s="919" t="s">
        <x:v>11711</x:v>
      </x:c>
      <x:c r="I1327" s="519" t="s">
        <x:v>3935</x:v>
      </x:c>
      <x:c r="J1327" s="920">
        <x:v>240</x:v>
      </x:c>
      <x:c r="K1327" s="1378" t="s">
        <x:v>10301</x:v>
      </x:c>
    </x:row>
    <x:row r="1328" spans="1:11">
      <x:c r="A1328" s="1410">
        <x:v>0.63680555555555551</x:v>
      </x:c>
      <x:c r="B1328" s="1083" t="s">
        <x:v>3773</x:v>
      </x:c>
      <x:c r="C1328" s="1083" t="s">
        <x:v>8571</x:v>
      </x:c>
      <x:c r="D1328" s="1083" t="s">
        <x:v>10333</x:v>
      </x:c>
      <x:c r="E1328" s="1083" t="s">
        <x:v>7974</x:v>
      </x:c>
      <x:c r="F1328" s="1083" t="s">
        <x:v>7447</x:v>
      </x:c>
      <x:c r="G1328" s="1114" t="s">
        <x:v>10358</x:v>
      </x:c>
      <x:c r="H1328" s="1114" t="s">
        <x:v>10358</x:v>
      </x:c>
      <x:c r="I1328" s="519" t="s">
        <x:v>3935</x:v>
      </x:c>
      <x:c r="J1328" s="920">
        <x:v>90</x:v>
      </x:c>
      <x:c r="K1328" s="1378" t="s">
        <x:v>10301</x:v>
      </x:c>
    </x:row>
    <x:row r="1329" spans="1:11">
      <x:c r="A1329" s="1411">
        <x:v>0.7055555555555556</x:v>
      </x:c>
      <x:c r="B1329" s="1080">
        <x:v>613114</x:v>
      </x:c>
      <x:c r="C1329" s="1081" t="s">
        <x:v>8571</x:v>
      </x:c>
      <x:c r="D1329" s="1081" t="s">
        <x:v>10333</x:v>
      </x:c>
      <x:c r="E1329" s="1081" t="s">
        <x:v>6423</x:v>
      </x:c>
      <x:c r="F1329" s="1081" t="s">
        <x:v>8148</x:v>
      </x:c>
      <x:c r="G1329" s="919" t="s">
        <x:v>9891</x:v>
      </x:c>
      <x:c r="H1329" s="919" t="s">
        <x:v>11813</x:v>
      </x:c>
      <x:c r="I1329" s="519" t="s">
        <x:v>6540</x:v>
      </x:c>
      <x:c r="J1329" s="920">
        <x:v>207</x:v>
      </x:c>
      <x:c r="K1329" s="1378" t="s">
        <x:v>140</x:v>
      </x:c>
    </x:row>
    <x:row r="1330" spans="1:11">
      <x:c r="A1330" s="1410">
        <x:v>0.75069444444444444</x:v>
      </x:c>
      <x:c r="B1330" s="1082">
        <x:v>613115</x:v>
      </x:c>
      <x:c r="C1330" s="1083" t="s">
        <x:v>7299</x:v>
      </x:c>
      <x:c r="D1330" s="1083" t="s">
        <x:v>10306</x:v>
      </x:c>
      <x:c r="E1330" s="1083" t="s">
        <x:v>3882</x:v>
      </x:c>
      <x:c r="F1330" s="1083" t="s">
        <x:v>1570</x:v>
      </x:c>
      <x:c r="G1330" s="919" t="s">
        <x:v>9375</x:v>
      </x:c>
      <x:c r="H1330" s="919" t="s">
        <x:v>7835</x:v>
      </x:c>
      <x:c r="I1330" s="519" t="s">
        <x:v>6540</x:v>
      </x:c>
      <x:c r="J1330" s="920">
        <x:v>150</x:v>
      </x:c>
      <x:c r="K1330" s="1378" t="s">
        <x:v>10301</x:v>
      </x:c>
    </x:row>
    <x:row r="1331" spans="1:11">
      <x:c r="A1331" s="1411">
        <x:v>0.84652777777777777</x:v>
      </x:c>
      <x:c r="B1331" s="1080">
        <x:v>613116</x:v>
      </x:c>
      <x:c r="C1331" s="1081" t="s">
        <x:v>8571</x:v>
      </x:c>
      <x:c r="D1331" s="1081" t="s">
        <x:v>10333</x:v>
      </x:c>
      <x:c r="E1331" s="1081" t="s">
        <x:v>3882</x:v>
      </x:c>
      <x:c r="F1331" s="1081" t="s">
        <x:v>964</x:v>
      </x:c>
      <x:c r="G1331" s="919" t="s">
        <x:v>6639</x:v>
      </x:c>
      <x:c r="H1331" s="919" t="s">
        <x:v>2649</x:v>
      </x:c>
      <x:c r="I1331" s="519" t="s">
        <x:v>6540</x:v>
      </x:c>
      <x:c r="J1331" s="920">
        <x:v>261</x:v>
      </x:c>
      <x:c r="K1331" s="1378" t="s">
        <x:v>140</x:v>
      </x:c>
    </x:row>
    <x:row r="1332" spans="1:11">
      <x:c r="A1332" s="1410">
        <x:v>0.84861111111111109</x:v>
      </x:c>
      <x:c r="B1332" s="1083" t="s">
        <x:v>9668</x:v>
      </x:c>
      <x:c r="C1332" s="1083" t="s">
        <x:v>8571</x:v>
      </x:c>
      <x:c r="D1332" s="1083" t="s">
        <x:v>10334</x:v>
      </x:c>
      <x:c r="E1332" s="1083" t="s">
        <x:v>6669</x:v>
      </x:c>
      <x:c r="F1332" s="1083" t="s">
        <x:v>997</x:v>
      </x:c>
      <x:c r="G1332" s="919" t="s">
        <x:v>6609</x:v>
      </x:c>
      <x:c r="H1332" s="919" t="s">
        <x:v>1882</x:v>
      </x:c>
      <x:c r="I1332" s="519" t="s">
        <x:v>3935</x:v>
      </x:c>
      <x:c r="J1332" s="920">
        <x:v>270</x:v>
      </x:c>
      <x:c r="K1332" s="1378" t="s">
        <x:v>140</x:v>
      </x:c>
    </x:row>
    <x:row r="1333" spans="1:12" s="104" customFormat="1">
      <x:c r="A1333" s="1410">
        <x:v>0.8833333333333333</x:v>
      </x:c>
      <x:c r="B1333" s="1083" t="s">
        <x:v>9416</x:v>
      </x:c>
      <x:c r="C1333" s="1083" t="s">
        <x:v>8571</x:v>
      </x:c>
      <x:c r="D1333" s="1083" t="s">
        <x:v>10306</x:v>
      </x:c>
      <x:c r="E1333" s="1083" t="s">
        <x:v>3882</x:v>
      </x:c>
      <x:c r="F1333" s="1083" t="s">
        <x:v>1354</x:v>
      </x:c>
      <x:c r="G1333" s="919" t="s">
        <x:v>3811</x:v>
      </x:c>
      <x:c r="H1333" s="919" t="s">
        <x:v>7610</x:v>
      </x:c>
      <x:c r="I1333" s="519" t="s">
        <x:v>3935</x:v>
      </x:c>
      <x:c r="J1333" s="920">
        <x:v>350</x:v>
      </x:c>
      <x:c r="K1333" s="1378" t="s">
        <x:v>10301</x:v>
      </x:c>
      <x:c r="L1333" s="103"/>
    </x:row>
    <x:row r="1334" spans="1:11">
      <x:c r="A1334" s="1411">
        <x:v>0.88402777777777775</x:v>
      </x:c>
      <x:c r="B1334" s="1080">
        <x:v>613119</x:v>
      </x:c>
      <x:c r="C1334" s="1081" t="s">
        <x:v>8571</x:v>
      </x:c>
      <x:c r="D1334" s="1081" t="s">
        <x:v>10333</x:v>
      </x:c>
      <x:c r="E1334" s="1081" t="s">
        <x:v>3882</x:v>
      </x:c>
      <x:c r="F1334" s="1081" t="s">
        <x:v>8146</x:v>
      </x:c>
      <x:c r="G1334" s="1114" t="s">
        <x:v>10358</x:v>
      </x:c>
      <x:c r="H1334" s="1114" t="s">
        <x:v>10358</x:v>
      </x:c>
      <x:c r="I1334" s="519" t="s">
        <x:v>6540</x:v>
      </x:c>
      <x:c r="J1334" s="920">
        <x:v>150</x:v>
      </x:c>
      <x:c r="K1334" s="1378" t="s">
        <x:v>10301</x:v>
      </x:c>
    </x:row>
    <x:row r="1335" spans="1:11" ht="16.75">
      <x:c r="A1335" s="1412">
        <x:v>0.96388888888888891</x:v>
      </x:c>
      <x:c r="B1335" s="1085" t="s">
        <x:v>10933</x:v>
      </x:c>
      <x:c r="C1335" s="1085" t="s">
        <x:v>8571</x:v>
      </x:c>
      <x:c r="D1335" s="1085" t="s">
        <x:v>10306</x:v>
      </x:c>
      <x:c r="E1335" s="1085" t="s">
        <x:v>6669</x:v>
      </x:c>
      <x:c r="F1335" s="1085" t="s">
        <x:v>7379</x:v>
      </x:c>
      <x:c r="G1335" s="929" t="s">
        <x:v>9948</x:v>
      </x:c>
      <x:c r="H1335" s="929" t="s">
        <x:v>7590</x:v>
      </x:c>
      <x:c r="I1335" s="527" t="s">
        <x:v>3935</x:v>
      </x:c>
      <x:c r="J1335" s="930">
        <x:v>150</x:v>
      </x:c>
      <x:c r="K1335" s="1379" t="s">
        <x:v>10301</x:v>
      </x:c>
    </x:row>
    <x:row r="1336" spans="1:12" ht="16.75">
      <x:c r="A1336" s="1077" t="s">
        <x:v>5264</x:v>
      </x:c>
      <x:c r="B1336" s="1078">
        <x:v>613121</x:v>
      </x:c>
      <x:c r="C1336" s="1079" t="s">
        <x:v>7299</x:v>
      </x:c>
      <x:c r="D1336" s="1079" t="s">
        <x:v>10306</x:v>
      </x:c>
      <x:c r="E1336" s="1079" t="s">
        <x:v>3882</x:v>
      </x:c>
      <x:c r="F1336" s="1079" t="s">
        <x:v>772</x:v>
      </x:c>
      <x:c r="G1336" s="915" t="s">
        <x:v>11721</x:v>
      </x:c>
      <x:c r="H1336" s="915" t="s">
        <x:v>12141</x:v>
      </x:c>
      <x:c r="I1336" s="1189" t="s">
        <x:v>6540</x:v>
      </x:c>
      <x:c r="J1336" s="916">
        <x:v>160</x:v>
      </x:c>
      <x:c r="K1336" s="1377" t="s">
        <x:v>10301</x:v>
      </x:c>
      <x:c r="L1336" s="1429" t="s">
        <x:v>3596</x:v>
      </x:c>
    </x:row>
    <x:row r="1337" spans="1:11">
      <x:c r="A1337" s="1411">
        <x:v>0.53749999999999998</x:v>
      </x:c>
      <x:c r="B1337" s="1080">
        <x:v>613122</x:v>
      </x:c>
      <x:c r="C1337" s="1081" t="s">
        <x:v>7299</x:v>
      </x:c>
      <x:c r="D1337" s="1081" t="s">
        <x:v>10333</x:v>
      </x:c>
      <x:c r="E1337" s="1081" t="s">
        <x:v>3882</x:v>
      </x:c>
      <x:c r="F1337" s="1081" t="s">
        <x:v>3670</x:v>
      </x:c>
      <x:c r="G1337" s="919" t="s">
        <x:v>9942</x:v>
      </x:c>
      <x:c r="H1337" s="919" t="s">
        <x:v>11571</x:v>
      </x:c>
      <x:c r="I1337" s="519" t="s">
        <x:v>6540</x:v>
      </x:c>
      <x:c r="J1337" s="920">
        <x:v>140</x:v>
      </x:c>
      <x:c r="K1337" s="1378" t="s">
        <x:v>10301</x:v>
      </x:c>
    </x:row>
    <x:row r="1338" spans="1:11" s="102" customFormat="1">
      <x:c r="A1338" s="1411">
        <x:v>0.54305555555555551</x:v>
      </x:c>
      <x:c r="B1338" s="1080">
        <x:v>13123</x:v>
      </x:c>
      <x:c r="C1338" s="1081"/>
      <x:c r="D1338" s="1081"/>
      <x:c r="E1338" s="1081"/>
      <x:c r="F1338" s="1081"/>
      <x:c r="G1338" s="1114" t="s">
        <x:v>10358</x:v>
      </x:c>
      <x:c r="H1338" s="1114" t="s">
        <x:v>10358</x:v>
      </x:c>
      <x:c r="I1338" s="519" t="s">
        <x:v>6553</x:v>
      </x:c>
      <x:c r="J1338" s="920">
        <x:v>522</x:v>
      </x:c>
      <x:c r="K1338" s="1378" t="s">
        <x:v>140</x:v>
      </x:c>
    </x:row>
    <x:row r="1339" spans="1:12">
      <x:c r="A1339" s="1410">
        <x:v>0.55138888888888893</x:v>
      </x:c>
      <x:c r="B1339" s="1082">
        <x:v>613124</x:v>
      </x:c>
      <x:c r="C1339" s="1083" t="s">
        <x:v>7299</x:v>
      </x:c>
      <x:c r="D1339" s="1083" t="s">
        <x:v>10306</x:v>
      </x:c>
      <x:c r="E1339" s="1083" t="s">
        <x:v>3882</x:v>
      </x:c>
      <x:c r="F1339" s="1083" t="s">
        <x:v>10480</x:v>
      </x:c>
      <x:c r="G1339" s="919" t="s">
        <x:v>8636</x:v>
      </x:c>
      <x:c r="H1339" s="919" t="s">
        <x:v>8061</x:v>
      </x:c>
      <x:c r="I1339" s="519" t="s">
        <x:v>6540</x:v>
      </x:c>
      <x:c r="J1339" s="920">
        <x:v>170</x:v>
      </x:c>
      <x:c r="K1339" s="1378" t="s">
        <x:v>10301</x:v>
      </x:c>
      <x:c r="L1339" s="1429" t="s">
        <x:v>7109</x:v>
      </x:c>
    </x:row>
    <x:row r="1340" spans="1:11">
      <x:c r="A1340" s="1411">
        <x:v>0.74375000000000002</x:v>
      </x:c>
      <x:c r="B1340" s="1081" t="s">
        <x:v>11002</x:v>
      </x:c>
      <x:c r="C1340" s="1081" t="s">
        <x:v>7299</x:v>
      </x:c>
      <x:c r="D1340" s="1081" t="s">
        <x:v>10306</x:v>
      </x:c>
      <x:c r="E1340" s="1081" t="s">
        <x:v>3882</x:v>
      </x:c>
      <x:c r="F1340" s="1081" t="s">
        <x:v>684</x:v>
      </x:c>
      <x:c r="G1340" s="919" t="s">
        <x:v>6553</x:v>
      </x:c>
      <x:c r="H1340" s="919" t="s">
        <x:v>2729</x:v>
      </x:c>
      <x:c r="I1340" s="519" t="s">
        <x:v>3935</x:v>
      </x:c>
      <x:c r="J1340" s="920">
        <x:v>450</x:v>
      </x:c>
      <x:c r="K1340" s="1378" t="s">
        <x:v>10301</x:v>
      </x:c>
    </x:row>
    <x:row r="1341" spans="1:11">
      <x:c r="A1341" s="1410">
        <x:v>0.77361111111111114</x:v>
      </x:c>
      <x:c r="B1341" s="1082">
        <x:v>613126</x:v>
      </x:c>
      <x:c r="C1341" s="1083" t="s">
        <x:v>8571</x:v>
      </x:c>
      <x:c r="D1341" s="1083" t="s">
        <x:v>10306</x:v>
      </x:c>
      <x:c r="E1341" s="1083" t="s">
        <x:v>3882</x:v>
      </x:c>
      <x:c r="F1341" s="1083" t="s">
        <x:v>10502</x:v>
      </x:c>
      <x:c r="G1341" s="919" t="s">
        <x:v>10792</x:v>
      </x:c>
      <x:c r="H1341" s="919" t="s">
        <x:v>11977</x:v>
      </x:c>
      <x:c r="I1341" s="519" t="s">
        <x:v>6540</x:v>
      </x:c>
      <x:c r="J1341" s="920">
        <x:v>279</x:v>
      </x:c>
      <x:c r="K1341" s="1378" t="s">
        <x:v>140</x:v>
      </x:c>
    </x:row>
    <x:row r="1342" spans="1:11" ht="16.75">
      <x:c r="A1342" s="1412">
        <x:v>0.97569444444444442</x:v>
      </x:c>
      <x:c r="B1342" s="1085" t="s">
        <x:v>10993</x:v>
      </x:c>
      <x:c r="C1342" s="1085" t="s">
        <x:v>8571</x:v>
      </x:c>
      <x:c r="D1342" s="1085" t="s">
        <x:v>10334</x:v>
      </x:c>
      <x:c r="E1342" s="1085" t="s">
        <x:v>6423</x:v>
      </x:c>
      <x:c r="F1342" s="1085" t="s">
        <x:v>9338</x:v>
      </x:c>
      <x:c r="G1342" s="929" t="s">
        <x:v>3767</x:v>
      </x:c>
      <x:c r="H1342" s="929" t="s">
        <x:v>11770</x:v>
      </x:c>
      <x:c r="I1342" s="527" t="s">
        <x:v>3935</x:v>
      </x:c>
      <x:c r="J1342" s="930">
        <x:v>260</x:v>
      </x:c>
      <x:c r="K1342" s="1379" t="s">
        <x:v>140</x:v>
      </x:c>
    </x:row>
    <x:row r="1343" spans="1:12" s="101" customFormat="1" ht="16.75">
      <x:c r="A1343" s="1179" t="s">
        <x:v>7053</x:v>
      </x:c>
      <x:c r="B1343" s="1180">
        <x:v>613128</x:v>
      </x:c>
      <x:c r="C1343" s="1181" t="s">
        <x:v>8571</x:v>
      </x:c>
      <x:c r="D1343" s="1181" t="s">
        <x:v>10334</x:v>
      </x:c>
      <x:c r="E1343" s="1181" t="s">
        <x:v>6423</x:v>
      </x:c>
      <x:c r="F1343" s="1181" t="s">
        <x:v>8131</x:v>
      </x:c>
      <x:c r="G1343" s="1177" t="s">
        <x:v>10358</x:v>
      </x:c>
      <x:c r="H1343" s="1177" t="s">
        <x:v>10358</x:v>
      </x:c>
      <x:c r="I1343" s="1189" t="s">
        <x:v>6553</x:v>
      </x:c>
      <x:c r="J1343" s="916">
        <x:v>459</x:v>
      </x:c>
      <x:c r="K1343" s="1377" t="s">
        <x:v>140</x:v>
      </x:c>
      <x:c r="L1343" s="99"/>
    </x:row>
    <x:row r="1344" spans="1:11">
      <x:c r="A1344" s="1410">
        <x:v>0.69722222222222219</x:v>
      </x:c>
      <x:c r="B1344" s="1082">
        <x:v>613129</x:v>
      </x:c>
      <x:c r="C1344" s="1083" t="s">
        <x:v>8571</x:v>
      </x:c>
      <x:c r="D1344" s="1083" t="s">
        <x:v>10333</x:v>
      </x:c>
      <x:c r="E1344" s="1083" t="s">
        <x:v>7974</x:v>
      </x:c>
      <x:c r="F1344" s="1083" t="s">
        <x:v>51</x:v>
      </x:c>
      <x:c r="G1344" s="919" t="s">
        <x:v>11739</x:v>
      </x:c>
      <x:c r="H1344" s="919" t="s">
        <x:v>11829</x:v>
      </x:c>
      <x:c r="I1344" s="519" t="s">
        <x:v>6540</x:v>
      </x:c>
      <x:c r="J1344" s="920">
        <x:v>260</x:v>
      </x:c>
      <x:c r="K1344" s="1378" t="s">
        <x:v>140</x:v>
      </x:c>
    </x:row>
    <x:row r="1345" spans="1:11">
      <x:c r="A1345" s="1411">
        <x:v>0.84652777777777777</x:v>
      </x:c>
      <x:c r="B1345" s="1081" t="s">
        <x:v>3323</x:v>
      </x:c>
      <x:c r="C1345" s="1081" t="s">
        <x:v>8571</x:v>
      </x:c>
      <x:c r="D1345" s="1081" t="s">
        <x:v>10334</x:v>
      </x:c>
      <x:c r="E1345" s="1081" t="s">
        <x:v>6669</x:v>
      </x:c>
      <x:c r="F1345" s="1081" t="s">
        <x:v>10450</x:v>
      </x:c>
      <x:c r="G1345" s="919" t="s">
        <x:v>3917</x:v>
      </x:c>
      <x:c r="H1345" s="919" t="s">
        <x:v>8030</x:v>
      </x:c>
      <x:c r="I1345" s="519" t="s">
        <x:v>3935</x:v>
      </x:c>
      <x:c r="J1345" s="920">
        <x:v>440</x:v>
      </x:c>
      <x:c r="K1345" s="1378" t="s">
        <x:v>140</x:v>
      </x:c>
    </x:row>
    <x:row r="1346" spans="1:11" ht="16.75">
      <x:c r="A1346" s="1413">
        <x:v>0.85138888888888886</x:v>
      </x:c>
      <x:c r="B1346" s="1098" t="s">
        <x:v>9637</x:v>
      </x:c>
      <x:c r="C1346" s="1098" t="s">
        <x:v>7299</x:v>
      </x:c>
      <x:c r="D1346" s="1098" t="s">
        <x:v>10306</x:v>
      </x:c>
      <x:c r="E1346" s="1098" t="s">
        <x:v>3882</x:v>
      </x:c>
      <x:c r="F1346" s="1098" t="s">
        <x:v>461</x:v>
      </x:c>
      <x:c r="G1346" s="929" t="s">
        <x:v>6660</x:v>
      </x:c>
      <x:c r="H1346" s="929" t="s">
        <x:v>2279</x:v>
      </x:c>
      <x:c r="I1346" s="527" t="s">
        <x:v>3935</x:v>
      </x:c>
      <x:c r="J1346" s="930">
        <x:v>360</x:v>
      </x:c>
      <x:c r="K1346" s="1379" t="s">
        <x:v>10301</x:v>
      </x:c>
    </x:row>
    <x:row r="1347" spans="1:11" ht="16.75">
      <x:c r="A1347" s="1179" t="s">
        <x:v>5283</x:v>
      </x:c>
      <x:c r="B1347" s="1181" t="s">
        <x:v>6570</x:v>
      </x:c>
      <x:c r="C1347" s="1181" t="s">
        <x:v>8571</x:v>
      </x:c>
      <x:c r="D1347" s="1181" t="s">
        <x:v>10279</x:v>
      </x:c>
      <x:c r="E1347" s="1181" t="s">
        <x:v>7974</x:v>
      </x:c>
      <x:c r="F1347" s="1181" t="s">
        <x:v>11997</x:v>
      </x:c>
      <x:c r="G1347" s="1177" t="s">
        <x:v>10358</x:v>
      </x:c>
      <x:c r="H1347" s="1177" t="s">
        <x:v>10358</x:v>
      </x:c>
      <x:c r="I1347" s="1189" t="s">
        <x:v>3935</x:v>
      </x:c>
      <x:c r="J1347" s="916">
        <x:v>150</x:v>
      </x:c>
      <x:c r="K1347" s="1377" t="s">
        <x:v>10301</x:v>
      </x:c>
    </x:row>
    <x:row r="1348" spans="1:11">
      <x:c r="A1348" s="1410">
        <x:v>0.54236111111111107</x:v>
      </x:c>
      <x:c r="B1348" s="1083" t="s">
        <x:v>10803</x:v>
      </x:c>
      <x:c r="C1348" s="1083" t="s">
        <x:v>8571</x:v>
      </x:c>
      <x:c r="D1348" s="1083" t="s">
        <x:v>10334</x:v>
      </x:c>
      <x:c r="E1348" s="1083" t="s">
        <x:v>6669</x:v>
      </x:c>
      <x:c r="F1348" s="1083" t="s">
        <x:v>1325</x:v>
      </x:c>
      <x:c r="G1348" s="919" t="s">
        <x:v>3300</x:v>
      </x:c>
      <x:c r="H1348" s="919" t="s">
        <x:v>11797</x:v>
      </x:c>
      <x:c r="I1348" s="519" t="s">
        <x:v>3935</x:v>
      </x:c>
      <x:c r="J1348" s="920">
        <x:v>440</x:v>
      </x:c>
      <x:c r="K1348" s="1378" t="s">
        <x:v>10301</x:v>
      </x:c>
    </x:row>
    <x:row r="1349" spans="1:11">
      <x:c r="A1349" s="1411">
        <x:v>0.56458333333333333</x:v>
      </x:c>
      <x:c r="B1349" s="1081" t="s">
        <x:v>2923</x:v>
      </x:c>
      <x:c r="C1349" s="1081" t="s">
        <x:v>8571</x:v>
      </x:c>
      <x:c r="D1349" s="1081" t="s">
        <x:v>10334</x:v>
      </x:c>
      <x:c r="E1349" s="1081" t="s">
        <x:v>6669</x:v>
      </x:c>
      <x:c r="F1349" s="1081" t="s">
        <x:v>7446</x:v>
      </x:c>
      <x:c r="G1349" s="919" t="s">
        <x:v>3300</x:v>
      </x:c>
      <x:c r="H1349" s="919" t="s">
        <x:v>11797</x:v>
      </x:c>
      <x:c r="I1349" s="519" t="s">
        <x:v>3935</x:v>
      </x:c>
      <x:c r="J1349" s="920">
        <x:v>180</x:v>
      </x:c>
      <x:c r="K1349" s="1378" t="s">
        <x:v>10301</x:v>
      </x:c>
    </x:row>
    <x:row r="1350" spans="1:11">
      <x:c r="A1350" s="1410">
        <x:v>0.80902777777777779</x:v>
      </x:c>
      <x:c r="B1350" s="1082">
        <x:v>613135</x:v>
      </x:c>
      <x:c r="C1350" s="1083" t="s">
        <x:v>8571</x:v>
      </x:c>
      <x:c r="D1350" s="1083" t="s">
        <x:v>10334</x:v>
      </x:c>
      <x:c r="E1350" s="1083" t="s">
        <x:v>139</x:v>
      </x:c>
      <x:c r="F1350" s="1083" t="s">
        <x:v>839</x:v>
      </x:c>
      <x:c r="G1350" s="919" t="s">
        <x:v>9761</x:v>
      </x:c>
      <x:c r="H1350" s="919" t="s">
        <x:v>8013</x:v>
      </x:c>
      <x:c r="I1350" s="519" t="s">
        <x:v>6540</x:v>
      </x:c>
      <x:c r="J1350" s="920">
        <x:v>180</x:v>
      </x:c>
      <x:c r="K1350" s="1378" t="s">
        <x:v>140</x:v>
      </x:c>
    </x:row>
    <x:row r="1351" spans="1:11" ht="16.75">
      <x:c r="A1351" s="1413">
        <x:v>0.87013888888888891</x:v>
      </x:c>
      <x:c r="B1351" s="1186">
        <x:v>613136</x:v>
      </x:c>
      <x:c r="C1351" s="1098" t="s">
        <x:v>8571</x:v>
      </x:c>
      <x:c r="D1351" s="1098" t="s">
        <x:v>10333</x:v>
      </x:c>
      <x:c r="E1351" s="1098" t="s">
        <x:v>7974</x:v>
      </x:c>
      <x:c r="F1351" s="1098" t="s">
        <x:v>5439</x:v>
      </x:c>
      <x:c r="G1351" s="929" t="s">
        <x:v>10525</x:v>
      </x:c>
      <x:c r="H1351" s="929" t="s">
        <x:v>11931</x:v>
      </x:c>
      <x:c r="I1351" s="527" t="s">
        <x:v>6540</x:v>
      </x:c>
      <x:c r="J1351" s="930">
        <x:v>270</x:v>
      </x:c>
      <x:c r="K1351" s="1379" t="s">
        <x:v>10301</x:v>
      </x:c>
    </x:row>
    <x:row r="1352" spans="1:11" ht="16.75">
      <x:c r="A1352" s="1179" t="s">
        <x:v>7104</x:v>
      </x:c>
      <x:c r="B1352" s="1181" t="s">
        <x:v>3983</x:v>
      </x:c>
      <x:c r="C1352" s="1181" t="s">
        <x:v>8571</x:v>
      </x:c>
      <x:c r="D1352" s="1181" t="s">
        <x:v>10334</x:v>
      </x:c>
      <x:c r="E1352" s="1181" t="s">
        <x:v>3882</x:v>
      </x:c>
      <x:c r="F1352" s="1181" t="s">
        <x:v>43</x:v>
      </x:c>
      <x:c r="G1352" s="1177" t="s">
        <x:v>10358</x:v>
      </x:c>
      <x:c r="H1352" s="1177" t="s">
        <x:v>10358</x:v>
      </x:c>
      <x:c r="I1352" s="1189" t="s">
        <x:v>3935</x:v>
      </x:c>
      <x:c r="J1352" s="916">
        <x:v>70</x:v>
      </x:c>
      <x:c r="K1352" s="1377" t="s">
        <x:v>10301</x:v>
      </x:c>
    </x:row>
    <x:row r="1353" spans="1:11">
      <x:c r="A1353" s="1410">
        <x:v>0.64583333333333337</x:v>
      </x:c>
      <x:c r="B1353" s="1083" t="s">
        <x:v>9674</x:v>
      </x:c>
      <x:c r="C1353" s="1083" t="s">
        <x:v>7299</x:v>
      </x:c>
      <x:c r="D1353" s="1083" t="s">
        <x:v>10333</x:v>
      </x:c>
      <x:c r="E1353" s="1083" t="s">
        <x:v>3882</x:v>
      </x:c>
      <x:c r="F1353" s="1083" t="s">
        <x:v>8133</x:v>
      </x:c>
      <x:c r="G1353" s="919" t="s">
        <x:v>9623</x:v>
      </x:c>
      <x:c r="H1353" s="919" t="s">
        <x:v>11771</x:v>
      </x:c>
      <x:c r="I1353" s="519" t="s">
        <x:v>3935</x:v>
      </x:c>
      <x:c r="J1353" s="920">
        <x:v>150</x:v>
      </x:c>
      <x:c r="K1353" s="1378" t="s">
        <x:v>10301</x:v>
      </x:c>
    </x:row>
    <x:row r="1354" spans="1:11">
      <x:c r="A1354" s="1411">
        <x:v>0.66111111111111109</x:v>
      </x:c>
      <x:c r="B1354" s="1081" t="s">
        <x:v>3766</x:v>
      </x:c>
      <x:c r="C1354" s="1081" t="s">
        <x:v>7299</x:v>
      </x:c>
      <x:c r="D1354" s="1081" t="s">
        <x:v>10306</x:v>
      </x:c>
      <x:c r="E1354" s="1081" t="s">
        <x:v>3882</x:v>
      </x:c>
      <x:c r="F1354" s="1081" t="s">
        <x:v>4253</x:v>
      </x:c>
      <x:c r="G1354" s="919" t="s">
        <x:v>9935</x:v>
      </x:c>
      <x:c r="H1354" s="919" t="s">
        <x:v>11881</x:v>
      </x:c>
      <x:c r="I1354" s="519" t="s">
        <x:v>3935</x:v>
      </x:c>
      <x:c r="J1354" s="920">
        <x:v>150</x:v>
      </x:c>
      <x:c r="K1354" s="1378" t="s">
        <x:v>140</x:v>
      </x:c>
    </x:row>
    <x:row r="1355" spans="1:11">
      <x:c r="A1355" s="1410">
        <x:v>0.7993055555555556</x:v>
      </x:c>
      <x:c r="B1355" s="1083" t="s">
        <x:v>9635</x:v>
      </x:c>
      <x:c r="C1355" s="1083" t="s">
        <x:v>8571</x:v>
      </x:c>
      <x:c r="D1355" s="1083" t="s">
        <x:v>10333</x:v>
      </x:c>
      <x:c r="E1355" s="1083" t="s">
        <x:v>3882</x:v>
      </x:c>
      <x:c r="F1355" s="1083" t="s">
        <x:v>1314</x:v>
      </x:c>
      <x:c r="G1355" s="919" t="s">
        <x:v>9870</x:v>
      </x:c>
      <x:c r="H1355" s="919" t="s">
        <x:v>7577</x:v>
      </x:c>
      <x:c r="I1355" s="519" t="s">
        <x:v>3935</x:v>
      </x:c>
      <x:c r="J1355" s="920">
        <x:v>150</x:v>
      </x:c>
      <x:c r="K1355" s="1378" t="s">
        <x:v>10301</x:v>
      </x:c>
    </x:row>
    <x:row r="1356" spans="1:11" ht="16.75">
      <x:c r="A1356" s="1412">
        <x:v>0.88749999999999996</x:v>
      </x:c>
      <x:c r="B1356" s="1085" t="s">
        <x:v>6589</x:v>
      </x:c>
      <x:c r="C1356" s="1085" t="s">
        <x:v>7299</x:v>
      </x:c>
      <x:c r="D1356" s="1085" t="s">
        <x:v>10279</x:v>
      </x:c>
      <x:c r="E1356" s="1085" t="s">
        <x:v>3882</x:v>
      </x:c>
      <x:c r="F1356" s="1085" t="s">
        <x:v>146</x:v>
      </x:c>
      <x:c r="G1356" s="929" t="s">
        <x:v>9728</x:v>
      </x:c>
      <x:c r="H1356" s="929" t="s">
        <x:v>8126</x:v>
      </x:c>
      <x:c r="I1356" s="527" t="s">
        <x:v>3935</x:v>
      </x:c>
      <x:c r="J1356" s="930">
        <x:v>252</x:v>
      </x:c>
      <x:c r="K1356" s="1379" t="s">
        <x:v>140</x:v>
      </x:c>
    </x:row>
    <x:row r="1357" spans="1:11" ht="16.75">
      <x:c r="A1357" s="1077" t="s">
        <x:v>7069</x:v>
      </x:c>
      <x:c r="B1357" s="1078">
        <x:v>613142</x:v>
      </x:c>
      <x:c r="C1357" s="1079" t="s">
        <x:v>8571</x:v>
      </x:c>
      <x:c r="D1357" s="1079" t="s">
        <x:v>10306</x:v>
      </x:c>
      <x:c r="E1357" s="1079" t="s">
        <x:v>6423</x:v>
      </x:c>
      <x:c r="F1357" s="1079" t="s">
        <x:v>5406</x:v>
      </x:c>
      <x:c r="G1357" s="1177" t="s">
        <x:v>10358</x:v>
      </x:c>
      <x:c r="H1357" s="1177" t="s">
        <x:v>10358</x:v>
      </x:c>
      <x:c r="I1357" s="1189" t="s">
        <x:v>6540</x:v>
      </x:c>
      <x:c r="J1357" s="916">
        <x:v>180</x:v>
      </x:c>
      <x:c r="K1357" s="1377" t="s">
        <x:v>140</x:v>
      </x:c>
    </x:row>
    <x:row r="1358" spans="1:11">
      <x:c r="A1358" s="1411">
        <x:v>0.72638888888888886</x:v>
      </x:c>
      <x:c r="B1358" s="1080">
        <x:v>613143</x:v>
      </x:c>
      <x:c r="C1358" s="1081" t="s">
        <x:v>8571</x:v>
      </x:c>
      <x:c r="D1358" s="1081" t="s">
        <x:v>10306</x:v>
      </x:c>
      <x:c r="E1358" s="1081" t="s">
        <x:v>3882</x:v>
      </x:c>
      <x:c r="F1358" s="1081" t="s">
        <x:v>10500</x:v>
      </x:c>
      <x:c r="G1358" s="1114" t="s">
        <x:v>10358</x:v>
      </x:c>
      <x:c r="H1358" s="1114" t="s">
        <x:v>10358</x:v>
      </x:c>
      <x:c r="I1358" s="519" t="s">
        <x:v>6540</x:v>
      </x:c>
      <x:c r="J1358" s="920">
        <x:v>513</x:v>
      </x:c>
      <x:c r="K1358" s="1378" t="s">
        <x:v>140</x:v>
      </x:c>
    </x:row>
    <x:row r="1359" spans="1:11">
      <x:c r="A1359" s="1410">
        <x:v>0.81180555555555556</x:v>
      </x:c>
      <x:c r="B1359" s="1083" t="s">
        <x:v>10533</x:v>
      </x:c>
      <x:c r="C1359" s="1083" t="s">
        <x:v>8571</x:v>
      </x:c>
      <x:c r="D1359" s="1083" t="s">
        <x:v>10333</x:v>
      </x:c>
      <x:c r="E1359" s="1083" t="s">
        <x:v>3882</x:v>
      </x:c>
      <x:c r="F1359" s="1083" t="s">
        <x:v>1334</x:v>
      </x:c>
      <x:c r="G1359" s="919" t="s">
        <x:v>10913</x:v>
      </x:c>
      <x:c r="H1359" s="919" t="s">
        <x:v>11867</x:v>
      </x:c>
      <x:c r="I1359" s="519" t="s">
        <x:v>6553</x:v>
      </x:c>
      <x:c r="J1359" s="920">
        <x:v>230</x:v>
      </x:c>
      <x:c r="K1359" s="1378" t="s">
        <x:v>10301</x:v>
      </x:c>
    </x:row>
    <x:row r="1360" spans="1:11">
      <x:c r="A1360" s="1411">
        <x:v>0.87569444444444444</x:v>
      </x:c>
      <x:c r="B1360" s="1080">
        <x:v>613145</x:v>
      </x:c>
      <x:c r="C1360" s="1081" t="s">
        <x:v>8571</x:v>
      </x:c>
      <x:c r="D1360" s="1081" t="s">
        <x:v>10333</x:v>
      </x:c>
      <x:c r="E1360" s="1081" t="s">
        <x:v>3882</x:v>
      </x:c>
      <x:c r="F1360" s="1081" t="s">
        <x:v>10454</x:v>
      </x:c>
      <x:c r="G1360" s="919" t="s">
        <x:v>3801</x:v>
      </x:c>
      <x:c r="H1360" s="919" t="s">
        <x:v>11141</x:v>
      </x:c>
      <x:c r="I1360" s="519" t="s">
        <x:v>6540</x:v>
      </x:c>
      <x:c r="J1360" s="920">
        <x:v>300</x:v>
      </x:c>
      <x:c r="K1360" s="1378" t="s">
        <x:v>10301</x:v>
      </x:c>
    </x:row>
    <x:row r="1361" spans="1:11" ht="16.75">
      <x:c r="A1361" s="525">
        <x:v>0.88263888888888886</x:v>
      </x:c>
      <x:c r="B1361" s="930">
        <x:v>13146</x:v>
      </x:c>
      <x:c r="C1361" s="930"/>
      <x:c r="D1361" s="930"/>
      <x:c r="E1361" s="930"/>
      <x:c r="F1361" s="930"/>
      <x:c r="G1361" s="929" t="s">
        <x:v>4099</x:v>
      </x:c>
      <x:c r="H1361" s="929" t="s">
        <x:v>11909</x:v>
      </x:c>
      <x:c r="I1361" s="527" t="s">
        <x:v>6553</x:v>
      </x:c>
      <x:c r="J1361" s="930">
        <x:v>240</x:v>
      </x:c>
      <x:c r="K1361" s="1379" t="s">
        <x:v>10301</x:v>
      </x:c>
    </x:row>
    <x:row r="1362" spans="1:11" ht="16.75">
      <x:c r="A1362" s="1077" t="s">
        <x:v>7014</x:v>
      </x:c>
      <x:c r="B1362" s="1079" t="s">
        <x:v>6673</x:v>
      </x:c>
      <x:c r="C1362" s="1079" t="s">
        <x:v>8571</x:v>
      </x:c>
      <x:c r="D1362" s="1079" t="s">
        <x:v>10306</x:v>
      </x:c>
      <x:c r="E1362" s="1079" t="s">
        <x:v>6423</x:v>
      </x:c>
      <x:c r="F1362" s="1079" t="s">
        <x:v>1324</x:v>
      </x:c>
      <x:c r="G1362" s="1177" t="s">
        <x:v>10358</x:v>
      </x:c>
      <x:c r="H1362" s="1177" t="s">
        <x:v>10358</x:v>
      </x:c>
      <x:c r="I1362" s="1189" t="s">
        <x:v>3935</x:v>
      </x:c>
      <x:c r="J1362" s="916">
        <x:v>504</x:v>
      </x:c>
      <x:c r="K1362" s="1377" t="s">
        <x:v>140</x:v>
      </x:c>
    </x:row>
    <x:row r="1363" spans="1:11">
      <x:c r="A1363" s="1411">
        <x:v>0.65972222222222221</x:v>
      </x:c>
      <x:c r="B1363" s="1081" t="s">
        <x:v>6605</x:v>
      </x:c>
      <x:c r="C1363" s="1081" t="s">
        <x:v>8571</x:v>
      </x:c>
      <x:c r="D1363" s="1081" t="s">
        <x:v>10306</x:v>
      </x:c>
      <x:c r="E1363" s="1081" t="s">
        <x:v>3882</x:v>
      </x:c>
      <x:c r="F1363" s="1081" t="s">
        <x:v>4713</x:v>
      </x:c>
      <x:c r="G1363" s="919" t="s">
        <x:v>9563</x:v>
      </x:c>
      <x:c r="H1363" s="919" t="s">
        <x:v>7607</x:v>
      </x:c>
      <x:c r="I1363" s="519" t="s">
        <x:v>3935</x:v>
      </x:c>
      <x:c r="J1363" s="920">
        <x:v>1500</x:v>
      </x:c>
      <x:c r="K1363" s="1378" t="s">
        <x:v>10301</x:v>
      </x:c>
    </x:row>
    <x:row r="1364" spans="1:11">
      <x:c r="A1364" s="1410">
        <x:v>0.81458333333333333</x:v>
      </x:c>
      <x:c r="B1364" s="1082">
        <x:v>613149</x:v>
      </x:c>
      <x:c r="C1364" s="1083" t="s">
        <x:v>8571</x:v>
      </x:c>
      <x:c r="D1364" s="1083" t="s">
        <x:v>10306</x:v>
      </x:c>
      <x:c r="E1364" s="1083" t="s">
        <x:v>3882</x:v>
      </x:c>
      <x:c r="F1364" s="1083" t="s">
        <x:v>951</x:v>
      </x:c>
      <x:c r="G1364" s="919" t="s">
        <x:v>3389</x:v>
      </x:c>
      <x:c r="H1364" s="919" t="s">
        <x:v>11882</x:v>
      </x:c>
      <x:c r="I1364" s="519" t="s">
        <x:v>6540</x:v>
      </x:c>
      <x:c r="J1364" s="920">
        <x:v>720</x:v>
      </x:c>
      <x:c r="K1364" s="1378" t="s">
        <x:v>140</x:v>
      </x:c>
    </x:row>
    <x:row r="1365" spans="1:11">
      <x:c r="A1365" s="1411">
        <x:v>0.82638888888888884</x:v>
      </x:c>
      <x:c r="B1365" s="1080">
        <x:v>613150</x:v>
      </x:c>
      <x:c r="C1365" s="1081" t="s">
        <x:v>8571</x:v>
      </x:c>
      <x:c r="D1365" s="1081" t="s">
        <x:v>10333</x:v>
      </x:c>
      <x:c r="E1365" s="1081" t="s">
        <x:v>3882</x:v>
      </x:c>
      <x:c r="F1365" s="1081" t="s">
        <x:v>11118</x:v>
      </x:c>
      <x:c r="G1365" s="1114" t="s">
        <x:v>10358</x:v>
      </x:c>
      <x:c r="H1365" s="1114" t="s">
        <x:v>10358</x:v>
      </x:c>
      <x:c r="I1365" s="519" t="s">
        <x:v>6540</x:v>
      </x:c>
      <x:c r="J1365" s="920">
        <x:v>90</x:v>
      </x:c>
      <x:c r="K1365" s="1378" t="s">
        <x:v>10301</x:v>
      </x:c>
    </x:row>
    <x:row r="1366" spans="1:11">
      <x:c r="A1366" s="1410">
        <x:v>0.83888888888888891</x:v>
      </x:c>
      <x:c r="B1366" s="1082">
        <x:v>61351</x:v>
      </x:c>
      <x:c r="C1366" s="1083" t="s">
        <x:v>8571</x:v>
      </x:c>
      <x:c r="D1366" s="1083" t="s">
        <x:v>10333</x:v>
      </x:c>
      <x:c r="E1366" s="1083" t="s">
        <x:v>3882</x:v>
      </x:c>
      <x:c r="F1366" s="1083" t="s">
        <x:v>10018</x:v>
      </x:c>
      <x:c r="G1366" s="919" t="s">
        <x:v>6660</x:v>
      </x:c>
      <x:c r="H1366" s="919" t="s">
        <x:v>5752</x:v>
      </x:c>
      <x:c r="I1366" s="519" t="s">
        <x:v>6540</x:v>
      </x:c>
      <x:c r="J1366" s="920">
        <x:v>261</x:v>
      </x:c>
      <x:c r="K1366" s="1378" t="s">
        <x:v>140</x:v>
      </x:c>
    </x:row>
    <x:row r="1367" spans="1:11">
      <x:c r="A1367" s="1411">
        <x:v>0.9145833333333333</x:v>
      </x:c>
      <x:c r="B1367" s="1080">
        <x:v>613152</x:v>
      </x:c>
      <x:c r="C1367" s="1081" t="s">
        <x:v>8571</x:v>
      </x:c>
      <x:c r="D1367" s="1081" t="s">
        <x:v>10306</x:v>
      </x:c>
      <x:c r="E1367" s="1081" t="s">
        <x:v>3882</x:v>
      </x:c>
      <x:c r="F1367" s="1081" t="s">
        <x:v>10469</x:v>
      </x:c>
      <x:c r="G1367" s="1114" t="s">
        <x:v>10358</x:v>
      </x:c>
      <x:c r="H1367" s="1114" t="s">
        <x:v>10358</x:v>
      </x:c>
      <x:c r="I1367" s="519" t="s">
        <x:v>6540</x:v>
      </x:c>
      <x:c r="J1367" s="920">
        <x:v>150</x:v>
      </x:c>
      <x:c r="K1367" s="1378" t="s">
        <x:v>10301</x:v>
      </x:c>
    </x:row>
    <x:row r="1368" spans="1:11" ht="16.75">
      <x:c r="A1368" s="1413">
        <x:v>0.92013888888888884</x:v>
      </x:c>
      <x:c r="B1368" s="1186">
        <x:v>613153</x:v>
      </x:c>
      <x:c r="C1368" s="1098" t="s">
        <x:v>8571</x:v>
      </x:c>
      <x:c r="D1368" s="1098" t="s">
        <x:v>10334</x:v>
      </x:c>
      <x:c r="E1368" s="1098" t="s">
        <x:v>3882</x:v>
      </x:c>
      <x:c r="F1368" s="1098" t="s">
        <x:v>4330</x:v>
      </x:c>
      <x:c r="G1368" s="929" t="s">
        <x:v>9703</x:v>
      </x:c>
      <x:c r="H1368" s="929" t="s">
        <x:v>1944</x:v>
      </x:c>
      <x:c r="I1368" s="527" t="s">
        <x:v>6540</x:v>
      </x:c>
      <x:c r="J1368" s="930">
        <x:v>350</x:v>
      </x:c>
      <x:c r="K1368" s="1379" t="s">
        <x:v>10301</x:v>
      </x:c>
    </x:row>
    <x:row r="1369" spans="1:11" ht="16.75">
      <x:c r="A1369" s="1179" t="s">
        <x:v>7129</x:v>
      </x:c>
      <x:c r="B1369" s="1181" t="s">
        <x:v>9686</x:v>
      </x:c>
      <x:c r="C1369" s="1181" t="s">
        <x:v>8571</x:v>
      </x:c>
      <x:c r="D1369" s="1181" t="s">
        <x:v>10279</x:v>
      </x:c>
      <x:c r="E1369" s="1181" t="s">
        <x:v>3882</x:v>
      </x:c>
      <x:c r="F1369" s="1181" t="s">
        <x:v>3715</x:v>
      </x:c>
      <x:c r="G1369" s="1177" t="s">
        <x:v>10358</x:v>
      </x:c>
      <x:c r="H1369" s="1177" t="s">
        <x:v>10358</x:v>
      </x:c>
      <x:c r="I1369" s="1189" t="s">
        <x:v>3935</x:v>
      </x:c>
      <x:c r="J1369" s="916">
        <x:v>162</x:v>
      </x:c>
      <x:c r="K1369" s="1377" t="s">
        <x:v>140</x:v>
      </x:c>
    </x:row>
    <x:row r="1370" spans="1:11">
      <x:c r="A1370" s="1410">
        <x:v>0.53333333333333333</x:v>
      </x:c>
      <x:c r="B1370" s="1083" t="s">
        <x:v>10815</x:v>
      </x:c>
      <x:c r="C1370" s="1083" t="s">
        <x:v>8571</x:v>
      </x:c>
      <x:c r="D1370" s="1083" t="s">
        <x:v>10334</x:v>
      </x:c>
      <x:c r="E1370" s="1083" t="s">
        <x:v>3882</x:v>
      </x:c>
      <x:c r="F1370" s="1083" t="s">
        <x:v>954</x:v>
      </x:c>
      <x:c r="G1370" s="919" t="s">
        <x:v>3895</x:v>
      </x:c>
      <x:c r="H1370" s="919" t="s">
        <x:v>8642</x:v>
      </x:c>
      <x:c r="I1370" s="519" t="s">
        <x:v>3935</x:v>
      </x:c>
      <x:c r="J1370" s="920">
        <x:v>243</x:v>
      </x:c>
      <x:c r="K1370" s="1378" t="s">
        <x:v>140</x:v>
      </x:c>
    </x:row>
    <x:row r="1371" spans="1:11">
      <x:c r="A1371" s="1411">
        <x:v>0.62569444444444444</x:v>
      </x:c>
      <x:c r="B1371" s="1080">
        <x:v>613156</x:v>
      </x:c>
      <x:c r="C1371" s="1081" t="s">
        <x:v>8571</x:v>
      </x:c>
      <x:c r="D1371" s="1081" t="s">
        <x:v>10334</x:v>
      </x:c>
      <x:c r="E1371" s="1081" t="s">
        <x:v>3882</x:v>
      </x:c>
      <x:c r="F1371" s="1081" t="s">
        <x:v>267</x:v>
      </x:c>
      <x:c r="G1371" s="919" t="s">
        <x:v>10819</x:v>
      </x:c>
      <x:c r="H1371" s="919" t="s">
        <x:v>11873</x:v>
      </x:c>
      <x:c r="I1371" s="519" t="s">
        <x:v>6540</x:v>
      </x:c>
      <x:c r="J1371" s="920">
        <x:v>280</x:v>
      </x:c>
      <x:c r="K1371" s="1378" t="s">
        <x:v>10301</x:v>
      </x:c>
    </x:row>
    <x:row r="1372" spans="1:11">
      <x:c r="A1372" s="1410">
        <x:v>0.63541666666666663</x:v>
      </x:c>
      <x:c r="B1372" s="1082">
        <x:v>613157</x:v>
      </x:c>
      <x:c r="C1372" s="1083" t="s">
        <x:v>8571</x:v>
      </x:c>
      <x:c r="D1372" s="1083" t="s">
        <x:v>10279</x:v>
      </x:c>
      <x:c r="E1372" s="1083" t="s">
        <x:v>3882</x:v>
      </x:c>
      <x:c r="F1372" s="1083" t="s">
        <x:v>812</x:v>
      </x:c>
      <x:c r="G1372" s="1114" t="s">
        <x:v>10358</x:v>
      </x:c>
      <x:c r="H1372" s="1114" t="s">
        <x:v>10358</x:v>
      </x:c>
      <x:c r="I1372" s="519" t="s">
        <x:v>6540</x:v>
      </x:c>
      <x:c r="J1372" s="920">
        <x:v>320</x:v>
      </x:c>
      <x:c r="K1372" s="1378" t="s">
        <x:v>140</x:v>
      </x:c>
    </x:row>
    <x:row r="1373" spans="1:11">
      <x:c r="A1373" s="1411">
        <x:v>0.68125000000000002</x:v>
      </x:c>
      <x:c r="B1373" s="1080">
        <x:v>613158</x:v>
      </x:c>
      <x:c r="C1373" s="1081" t="s">
        <x:v>8571</x:v>
      </x:c>
      <x:c r="D1373" s="1081" t="s">
        <x:v>10333</x:v>
      </x:c>
      <x:c r="E1373" s="1081" t="s">
        <x:v>6423</x:v>
      </x:c>
      <x:c r="F1373" s="1081" t="s">
        <x:v>1006</x:v>
      </x:c>
      <x:c r="G1373" s="919" t="s">
        <x:v>8572</x:v>
      </x:c>
      <x:c r="H1373" s="919" t="s">
        <x:v>1928</x:v>
      </x:c>
      <x:c r="I1373" s="519" t="s">
        <x:v>6540</x:v>
      </x:c>
      <x:c r="J1373" s="920">
        <x:v>280</x:v>
      </x:c>
      <x:c r="K1373" s="1378" t="s">
        <x:v>10301</x:v>
      </x:c>
    </x:row>
    <x:row r="1374" spans="1:11">
      <x:c r="A1374" s="1410">
        <x:v>0.69513888888888886</x:v>
      </x:c>
      <x:c r="B1374" s="1082">
        <x:v>613159</x:v>
      </x:c>
      <x:c r="C1374" s="1083" t="s">
        <x:v>8571</x:v>
      </x:c>
      <x:c r="D1374" s="1083" t="s">
        <x:v>10306</x:v>
      </x:c>
      <x:c r="E1374" s="1083" t="s">
        <x:v>3882</x:v>
      </x:c>
      <x:c r="F1374" s="1083" t="s">
        <x:v>502</x:v>
      </x:c>
      <x:c r="G1374" s="919" t="s">
        <x:v>3960</x:v>
      </x:c>
      <x:c r="H1374" s="919" t="s">
        <x:v>2824</x:v>
      </x:c>
      <x:c r="I1374" s="519" t="s">
        <x:v>6540</x:v>
      </x:c>
      <x:c r="J1374" s="920">
        <x:v>280</x:v>
      </x:c>
      <x:c r="K1374" s="1378" t="s">
        <x:v>10301</x:v>
      </x:c>
    </x:row>
    <x:row r="1375" spans="1:11">
      <x:c r="A1375" s="1411">
        <x:v>0.74652777777777779</x:v>
      </x:c>
      <x:c r="B1375" s="1081" t="s">
        <x:v>10943</x:v>
      </x:c>
      <x:c r="C1375" s="1081" t="s">
        <x:v>8571</x:v>
      </x:c>
      <x:c r="D1375" s="1081" t="s">
        <x:v>10333</x:v>
      </x:c>
      <x:c r="E1375" s="1081" t="s">
        <x:v>3882</x:v>
      </x:c>
      <x:c r="F1375" s="1081" t="s">
        <x:v>10036</x:v>
      </x:c>
      <x:c r="G1375" s="919" t="s">
        <x:v>3794</x:v>
      </x:c>
      <x:c r="H1375" s="919" t="s">
        <x:v>5762</x:v>
      </x:c>
      <x:c r="I1375" s="519" t="s">
        <x:v>3935</x:v>
      </x:c>
      <x:c r="J1375" s="920">
        <x:v>240</x:v>
      </x:c>
      <x:c r="K1375" s="1378" t="s">
        <x:v>10301</x:v>
      </x:c>
    </x:row>
    <x:row r="1376" spans="1:11">
      <x:c r="A1376" s="1410">
        <x:v>0.78819444444444442</x:v>
      </x:c>
      <x:c r="B1376" s="1082">
        <x:v>613161</x:v>
      </x:c>
      <x:c r="C1376" s="1083" t="s">
        <x:v>8571</x:v>
      </x:c>
      <x:c r="D1376" s="1083" t="s">
        <x:v>10306</x:v>
      </x:c>
      <x:c r="E1376" s="1083" t="s">
        <x:v>6423</x:v>
      </x:c>
      <x:c r="F1376" s="1083" t="s">
        <x:v>10506</x:v>
      </x:c>
      <x:c r="G1376" s="919" t="s">
        <x:v>10942</x:v>
      </x:c>
      <x:c r="H1376" s="919" t="s">
        <x:v>8012</x:v>
      </x:c>
      <x:c r="I1376" s="519" t="s">
        <x:v>6540</x:v>
      </x:c>
      <x:c r="J1376" s="920">
        <x:v>162</x:v>
      </x:c>
      <x:c r="K1376" s="1378" t="s">
        <x:v>140</x:v>
      </x:c>
    </x:row>
    <x:row r="1377" spans="1:11">
      <x:c r="A1377" s="1411">
        <x:v>0.83680555555555558</x:v>
      </x:c>
      <x:c r="B1377" s="1080">
        <x:v>613162</x:v>
      </x:c>
      <x:c r="C1377" s="1081" t="s">
        <x:v>8571</x:v>
      </x:c>
      <x:c r="D1377" s="1081" t="s">
        <x:v>10334</x:v>
      </x:c>
      <x:c r="E1377" s="1081" t="s">
        <x:v>3882</x:v>
      </x:c>
      <x:c r="F1377" s="1081" t="s">
        <x:v>8136</x:v>
      </x:c>
      <x:c r="G1377" s="919" t="s">
        <x:v>3895</x:v>
      </x:c>
      <x:c r="H1377" s="919" t="s">
        <x:v>5902</x:v>
      </x:c>
      <x:c r="I1377" s="519" t="s">
        <x:v>6540</x:v>
      </x:c>
      <x:c r="J1377" s="920">
        <x:v>150</x:v>
      </x:c>
      <x:c r="K1377" s="1378" t="s">
        <x:v>10301</x:v>
      </x:c>
    </x:row>
    <x:row r="1378" spans="1:11">
      <x:c r="A1378" s="1410">
        <x:v>0.86805555555555558</x:v>
      </x:c>
      <x:c r="B1378" s="1082">
        <x:v>613163</x:v>
      </x:c>
      <x:c r="C1378" s="1083" t="s">
        <x:v>8571</x:v>
      </x:c>
      <x:c r="D1378" s="1083" t="s">
        <x:v>10334</x:v>
      </x:c>
      <x:c r="E1378" s="1083" t="s">
        <x:v>7974</x:v>
      </x:c>
      <x:c r="F1378" s="1083" t="s">
        <x:v>11058</x:v>
      </x:c>
      <x:c r="G1378" s="919" t="s">
        <x:v>10785</x:v>
      </x:c>
      <x:c r="H1378" s="919" t="s">
        <x:v>2853</x:v>
      </x:c>
      <x:c r="I1378" s="519" t="s">
        <x:v>6540</x:v>
      </x:c>
      <x:c r="J1378" s="920">
        <x:v>150</x:v>
      </x:c>
      <x:c r="K1378" s="1378" t="s">
        <x:v>10301</x:v>
      </x:c>
    </x:row>
    <x:row r="1379" spans="1:11" ht="16.75">
      <x:c r="A1379" s="1412">
        <x:v>0.92361111111111116</x:v>
      </x:c>
      <x:c r="B1379" s="1085" t="s">
        <x:v>6590</x:v>
      </x:c>
      <x:c r="C1379" s="1085" t="s">
        <x:v>8571</x:v>
      </x:c>
      <x:c r="D1379" s="1085" t="s">
        <x:v>10333</x:v>
      </x:c>
      <x:c r="E1379" s="1085" t="s">
        <x:v>6423</x:v>
      </x:c>
      <x:c r="F1379" s="1085" t="s">
        <x:v>686</x:v>
      </x:c>
      <x:c r="G1379" s="929" t="s">
        <x:v>9729</x:v>
      </x:c>
      <x:c r="H1379" s="929" t="s">
        <x:v>11860</x:v>
      </x:c>
      <x:c r="I1379" s="527" t="s">
        <x:v>3935</x:v>
      </x:c>
      <x:c r="J1379" s="930">
        <x:v>500</x:v>
      </x:c>
      <x:c r="K1379" s="1379" t="s">
        <x:v>140</x:v>
      </x:c>
    </x:row>
    <x:row r="1380" spans="1:11" ht="16.75">
      <x:c r="A1380" s="1077" t="s">
        <x:v>4876</x:v>
      </x:c>
      <x:c r="B1380" s="1079" t="s">
        <x:v>3745</x:v>
      </x:c>
      <x:c r="C1380" s="1079" t="s">
        <x:v>7299</x:v>
      </x:c>
      <x:c r="D1380" s="1079" t="s">
        <x:v>10306</x:v>
      </x:c>
      <x:c r="E1380" s="1079" t="s">
        <x:v>3882</x:v>
      </x:c>
      <x:c r="F1380" s="1079" t="s">
        <x:v>8300</x:v>
      </x:c>
      <x:c r="G1380" s="915" t="s">
        <x:v>11041</x:v>
      </x:c>
      <x:c r="H1380" s="915" t="s">
        <x:v>2784</x:v>
      </x:c>
      <x:c r="I1380" s="1189" t="s">
        <x:v>3935</x:v>
      </x:c>
      <x:c r="J1380" s="916">
        <x:v>150</x:v>
      </x:c>
      <x:c r="K1380" s="1377" t="s">
        <x:v>10301</x:v>
      </x:c>
    </x:row>
    <x:row r="1381" spans="1:11">
      <x:c r="A1381" s="1411">
        <x:v>0.46875</x:v>
      </x:c>
      <x:c r="B1381" s="1081" t="s">
        <x:v>10551</x:v>
      </x:c>
      <x:c r="C1381" s="1081" t="s">
        <x:v>8571</x:v>
      </x:c>
      <x:c r="D1381" s="1081" t="s">
        <x:v>10279</x:v>
      </x:c>
      <x:c r="E1381" s="1081" t="s">
        <x:v>6669</x:v>
      </x:c>
      <x:c r="F1381" s="1081" t="s">
        <x:v>1142</x:v>
      </x:c>
      <x:c r="G1381" s="919" t="s">
        <x:v>11040</x:v>
      </x:c>
      <x:c r="H1381" s="919" t="s">
        <x:v>8052</x:v>
      </x:c>
      <x:c r="I1381" s="519" t="s">
        <x:v>3935</x:v>
      </x:c>
      <x:c r="J1381" s="920">
        <x:v>260</x:v>
      </x:c>
      <x:c r="K1381" s="1378" t="s">
        <x:v>140</x:v>
      </x:c>
    </x:row>
    <x:row r="1382" spans="1:11">
      <x:c r="A1382" s="1410">
        <x:v>0.50624999999999998</x:v>
      </x:c>
      <x:c r="B1382" s="1083" t="s">
        <x:v>9640</x:v>
      </x:c>
      <x:c r="C1382" s="1083" t="s">
        <x:v>7299</x:v>
      </x:c>
      <x:c r="D1382" s="1083" t="s">
        <x:v>10306</x:v>
      </x:c>
      <x:c r="E1382" s="1083" t="s">
        <x:v>3882</x:v>
      </x:c>
      <x:c r="F1382" s="1083" t="s">
        <x:v>10688</x:v>
      </x:c>
      <x:c r="G1382" s="919" t="s">
        <x:v>10847</x:v>
      </x:c>
      <x:c r="H1382" s="919" t="s">
        <x:v>2292</x:v>
      </x:c>
      <x:c r="I1382" s="519" t="s">
        <x:v>3935</x:v>
      </x:c>
      <x:c r="J1382" s="920">
        <x:v>330</x:v>
      </x:c>
      <x:c r="K1382" s="1378" t="s">
        <x:v>10301</x:v>
      </x:c>
    </x:row>
    <x:row r="1383" spans="1:12" s="93" customFormat="1">
      <x:c r="A1383" s="1410">
        <x:v>0.59166666666666667</x:v>
      </x:c>
      <x:c r="B1383" s="1083" t="s">
        <x:v>3405</x:v>
      </x:c>
      <x:c r="C1383" s="1083" t="s">
        <x:v>8571</x:v>
      </x:c>
      <x:c r="D1383" s="1083" t="s">
        <x:v>10306</x:v>
      </x:c>
      <x:c r="E1383" s="1083" t="s">
        <x:v>6423</x:v>
      </x:c>
      <x:c r="F1383" s="1083" t="s">
        <x:v>11065</x:v>
      </x:c>
      <x:c r="G1383" s="919" t="s">
        <x:v>9386</x:v>
      </x:c>
      <x:c r="H1383" s="919" t="s">
        <x:v>11251</x:v>
      </x:c>
      <x:c r="I1383" s="519" t="s">
        <x:v>3935</x:v>
      </x:c>
      <x:c r="J1383" s="920">
        <x:v>180</x:v>
      </x:c>
      <x:c r="K1383" s="1378" t="s">
        <x:v>10301</x:v>
      </x:c>
      <x:c r="L1383" s="92"/>
    </x:row>
    <x:row r="1384" spans="1:12" s="93" customFormat="1">
      <x:c r="A1384" s="1411">
        <x:v>0.59375</x:v>
      </x:c>
      <x:c r="B1384" s="1081" t="s">
        <x:v>3382</x:v>
      </x:c>
      <x:c r="C1384" s="1081" t="s">
        <x:v>8571</x:v>
      </x:c>
      <x:c r="D1384" s="1081" t="s">
        <x:v>10306</x:v>
      </x:c>
      <x:c r="E1384" s="1081" t="s">
        <x:v>6423</x:v>
      </x:c>
      <x:c r="F1384" s="1081" t="s">
        <x:v>1756</x:v>
      </x:c>
      <x:c r="G1384" s="919" t="s">
        <x:v>9386</x:v>
      </x:c>
      <x:c r="H1384" s="919" t="s">
        <x:v>11251</x:v>
      </x:c>
      <x:c r="I1384" s="519" t="s">
        <x:v>3935</x:v>
      </x:c>
      <x:c r="J1384" s="920">
        <x:v>216</x:v>
      </x:c>
      <x:c r="K1384" s="1378" t="s">
        <x:v>140</x:v>
      </x:c>
      <x:c r="L1384" s="92"/>
    </x:row>
    <x:row r="1385" spans="1:11">
      <x:c r="A1385" s="1411">
        <x:v>0.61111111111111116</x:v>
      </x:c>
      <x:c r="B1385" s="1080">
        <x:v>613170</x:v>
      </x:c>
      <x:c r="C1385" s="1081" t="s">
        <x:v>8571</x:v>
      </x:c>
      <x:c r="D1385" s="1081" t="s">
        <x:v>10333</x:v>
      </x:c>
      <x:c r="E1385" s="1081" t="s">
        <x:v>7974</x:v>
      </x:c>
      <x:c r="F1385" s="1081" t="s">
        <x:v>10478</x:v>
      </x:c>
      <x:c r="G1385" s="919" t="s">
        <x:v>10559</x:v>
      </x:c>
      <x:c r="H1385" s="919" t="s">
        <x:v>7602</x:v>
      </x:c>
      <x:c r="I1385" s="519" t="s">
        <x:v>6540</x:v>
      </x:c>
      <x:c r="J1385" s="920">
        <x:v>240</x:v>
      </x:c>
      <x:c r="K1385" s="1378" t="s">
        <x:v>10301</x:v>
      </x:c>
    </x:row>
    <x:row r="1386" spans="1:11">
      <x:c r="A1386" s="1410">
        <x:v>0.6791666666666667</x:v>
      </x:c>
      <x:c r="B1386" s="1082">
        <x:v>61371</x:v>
      </x:c>
      <x:c r="C1386" s="1083" t="s">
        <x:v>8571</x:v>
      </x:c>
      <x:c r="D1386" s="1083" t="s">
        <x:v>10333</x:v>
      </x:c>
      <x:c r="E1386" s="1083" t="s">
        <x:v>7974</x:v>
      </x:c>
      <x:c r="F1386" s="1083" t="s">
        <x:v>88</x:v>
      </x:c>
      <x:c r="G1386" s="919" t="s">
        <x:v>4096</x:v>
      </x:c>
      <x:c r="H1386" s="919" t="s">
        <x:v>11891</x:v>
      </x:c>
      <x:c r="I1386" s="519" t="s">
        <x:v>6540</x:v>
      </x:c>
      <x:c r="J1386" s="920">
        <x:v>150</x:v>
      </x:c>
      <x:c r="K1386" s="1378" t="s">
        <x:v>10301</x:v>
      </x:c>
    </x:row>
    <x:row r="1387" spans="1:11">
      <x:c r="A1387" s="1411">
        <x:v>0.73958333333333337</x:v>
      </x:c>
      <x:c r="B1387" s="1081" t="s">
        <x:v>10580</x:v>
      </x:c>
      <x:c r="C1387" s="1081" t="s">
        <x:v>8571</x:v>
      </x:c>
      <x:c r="D1387" s="1081" t="s">
        <x:v>10333</x:v>
      </x:c>
      <x:c r="E1387" s="1081" t="s">
        <x:v>6423</x:v>
      </x:c>
      <x:c r="F1387" s="1081" t="s">
        <x:v>12072</x:v>
      </x:c>
      <x:c r="G1387" s="919" t="s">
        <x:v>3744</x:v>
      </x:c>
      <x:c r="H1387" s="919" t="s">
        <x:v>11572</x:v>
      </x:c>
      <x:c r="I1387" s="519" t="s">
        <x:v>3935</x:v>
      </x:c>
      <x:c r="J1387" s="920">
        <x:v>180</x:v>
      </x:c>
      <x:c r="K1387" s="1378" t="s">
        <x:v>10301</x:v>
      </x:c>
    </x:row>
    <x:row r="1388" spans="1:11">
      <x:c r="A1388" s="1410">
        <x:v>0.75277777777777777</x:v>
      </x:c>
      <x:c r="B1388" s="1082">
        <x:v>613173</x:v>
      </x:c>
      <x:c r="C1388" s="1083" t="s">
        <x:v>8571</x:v>
      </x:c>
      <x:c r="D1388" s="1083" t="s">
        <x:v>10333</x:v>
      </x:c>
      <x:c r="E1388" s="1083" t="s">
        <x:v>3882</x:v>
      </x:c>
      <x:c r="F1388" s="1083" t="s">
        <x:v>270</x:v>
      </x:c>
      <x:c r="G1388" s="1114" t="s">
        <x:v>10358</x:v>
      </x:c>
      <x:c r="H1388" s="1114" t="s">
        <x:v>10358</x:v>
      </x:c>
      <x:c r="I1388" s="519" t="s">
        <x:v>6540</x:v>
      </x:c>
      <x:c r="J1388" s="920">
        <x:v>510</x:v>
      </x:c>
      <x:c r="K1388" s="1378" t="s">
        <x:v>10301</x:v>
      </x:c>
    </x:row>
    <x:row r="1389" spans="1:11">
      <x:c r="A1389" s="1411">
        <x:v>0.75624999999999998</x:v>
      </x:c>
      <x:c r="B1389" s="1081" t="s">
        <x:v>10789</x:v>
      </x:c>
      <x:c r="C1389" s="1081" t="s">
        <x:v>8571</x:v>
      </x:c>
      <x:c r="D1389" s="1081" t="s">
        <x:v>10306</x:v>
      </x:c>
      <x:c r="E1389" s="1081" t="s">
        <x:v>3882</x:v>
      </x:c>
      <x:c r="F1389" s="1081" t="s">
        <x:v>12092</x:v>
      </x:c>
      <x:c r="G1389" s="919" t="s">
        <x:v>3372</x:v>
      </x:c>
      <x:c r="H1389" s="919" t="s">
        <x:v>11828</x:v>
      </x:c>
      <x:c r="I1389" s="519" t="s">
        <x:v>3935</x:v>
      </x:c>
      <x:c r="J1389" s="920">
        <x:v>180</x:v>
      </x:c>
      <x:c r="K1389" s="1378" t="s">
        <x:v>10301</x:v>
      </x:c>
    </x:row>
    <x:row r="1390" spans="1:12" s="93" customFormat="1">
      <x:c r="A1390" s="1411">
        <x:v>0.75694444444444442</x:v>
      </x:c>
      <x:c r="B1390" s="1080">
        <x:v>613175</x:v>
      </x:c>
      <x:c r="C1390" s="1081" t="s">
        <x:v>8571</x:v>
      </x:c>
      <x:c r="D1390" s="1081" t="s">
        <x:v>10333</x:v>
      </x:c>
      <x:c r="E1390" s="1081" t="s">
        <x:v>3882</x:v>
      </x:c>
      <x:c r="F1390" s="1081" t="s">
        <x:v>733</x:v>
      </x:c>
      <x:c r="G1390" s="919" t="s">
        <x:v>8654</x:v>
      </x:c>
      <x:c r="H1390" s="919" t="s">
        <x:v>2743</x:v>
      </x:c>
      <x:c r="I1390" s="519" t="s">
        <x:v>6540</x:v>
      </x:c>
      <x:c r="J1390" s="920">
        <x:v>140</x:v>
      </x:c>
      <x:c r="K1390" s="1378" t="s">
        <x:v>10301</x:v>
      </x:c>
      <x:c r="L1390" s="92"/>
    </x:row>
    <x:row r="1391" spans="1:11">
      <x:c r="A1391" s="1410">
        <x:v>0.80208333333333337</x:v>
      </x:c>
      <x:c r="B1391" s="1083" t="s">
        <x:v>10550</x:v>
      </x:c>
      <x:c r="C1391" s="1083" t="s">
        <x:v>7299</x:v>
      </x:c>
      <x:c r="D1391" s="1083" t="s">
        <x:v>10306</x:v>
      </x:c>
      <x:c r="E1391" s="1083" t="s">
        <x:v>3882</x:v>
      </x:c>
      <x:c r="F1391" s="1083" t="s">
        <x:v>108</x:v>
      </x:c>
      <x:c r="G1391" s="919" t="s">
        <x:v>9728</x:v>
      </x:c>
      <x:c r="H1391" s="919" t="s">
        <x:v>11616</x:v>
      </x:c>
      <x:c r="I1391" s="519" t="s">
        <x:v>3935</x:v>
      </x:c>
      <x:c r="J1391" s="920">
        <x:v>160</x:v>
      </x:c>
      <x:c r="K1391" s="1378" t="s">
        <x:v>10301</x:v>
      </x:c>
    </x:row>
    <x:row r="1392" spans="1:11">
      <x:c r="A1392" s="1410">
        <x:v>0.83888888888888891</x:v>
      </x:c>
      <x:c r="B1392" s="1082">
        <x:v>613177</x:v>
      </x:c>
      <x:c r="C1392" s="1083" t="s">
        <x:v>8571</x:v>
      </x:c>
      <x:c r="D1392" s="1083" t="s">
        <x:v>10334</x:v>
      </x:c>
      <x:c r="E1392" s="1083" t="s">
        <x:v>7974</x:v>
      </x:c>
      <x:c r="F1392" s="1083" t="s">
        <x:v>887</x:v>
      </x:c>
      <x:c r="G1392" s="1114" t="s">
        <x:v>10358</x:v>
      </x:c>
      <x:c r="H1392" s="1114" t="s">
        <x:v>10358</x:v>
      </x:c>
      <x:c r="I1392" s="519" t="s">
        <x:v>6540</x:v>
      </x:c>
      <x:c r="J1392" s="920">
        <x:v>80</x:v>
      </x:c>
      <x:c r="K1392" s="1378" t="s">
        <x:v>10301</x:v>
      </x:c>
    </x:row>
    <x:row r="1393" spans="1:11">
      <x:c r="A1393" s="1411">
        <x:v>0.84583333333333333</x:v>
      </x:c>
      <x:c r="B1393" s="1080">
        <x:v>613178</x:v>
      </x:c>
      <x:c r="C1393" s="1081" t="s">
        <x:v>8571</x:v>
      </x:c>
      <x:c r="D1393" s="1081" t="s">
        <x:v>10306</x:v>
      </x:c>
      <x:c r="E1393" s="1081" t="s">
        <x:v>6423</x:v>
      </x:c>
      <x:c r="F1393" s="1081" t="s">
        <x:v>5393</x:v>
      </x:c>
      <x:c r="G1393" s="919" t="s">
        <x:v>10857</x:v>
      </x:c>
      <x:c r="H1393" s="919" t="s">
        <x:v>7576</x:v>
      </x:c>
      <x:c r="I1393" s="519" t="s">
        <x:v>6540</x:v>
      </x:c>
      <x:c r="J1393" s="920">
        <x:v>369</x:v>
      </x:c>
      <x:c r="K1393" s="1378" t="s">
        <x:v>140</x:v>
      </x:c>
    </x:row>
    <x:row r="1394" spans="1:11">
      <x:c r="A1394" s="1410">
        <x:v>0.87152777777777779</x:v>
      </x:c>
      <x:c r="B1394" s="1083" t="s">
        <x:v>6574</x:v>
      </x:c>
      <x:c r="C1394" s="1083" t="s">
        <x:v>7299</x:v>
      </x:c>
      <x:c r="D1394" s="1083" t="s">
        <x:v>10306</x:v>
      </x:c>
      <x:c r="E1394" s="1083" t="s">
        <x:v>3882</x:v>
      </x:c>
      <x:c r="F1394" s="1083" t="s">
        <x:v>12100</x:v>
      </x:c>
      <x:c r="G1394" s="1114" t="s">
        <x:v>10358</x:v>
      </x:c>
      <x:c r="H1394" s="1114" t="s">
        <x:v>10358</x:v>
      </x:c>
      <x:c r="I1394" s="519" t="s">
        <x:v>3935</x:v>
      </x:c>
      <x:c r="J1394" s="920">
        <x:v>153</x:v>
      </x:c>
      <x:c r="K1394" s="1378" t="s">
        <x:v>140</x:v>
      </x:c>
    </x:row>
    <x:row r="1395" spans="1:11">
      <x:c r="A1395" s="1411">
        <x:v>0.92291666666666672</x:v>
      </x:c>
      <x:c r="B1395" s="1080">
        <x:v>613180</x:v>
      </x:c>
      <x:c r="C1395" s="1081" t="s">
        <x:v>8571</x:v>
      </x:c>
      <x:c r="D1395" s="1081" t="s">
        <x:v>10306</x:v>
      </x:c>
      <x:c r="E1395" s="1081" t="s">
        <x:v>6423</x:v>
      </x:c>
      <x:c r="F1395" s="1081" t="s">
        <x:v>10474</x:v>
      </x:c>
      <x:c r="G1395" s="919" t="s">
        <x:v>10849</x:v>
      </x:c>
      <x:c r="H1395" s="919" t="s">
        <x:v>5680</x:v>
      </x:c>
      <x:c r="I1395" s="519" t="s">
        <x:v>6540</x:v>
      </x:c>
      <x:c r="J1395" s="920">
        <x:v>200</x:v>
      </x:c>
      <x:c r="K1395" s="1378" t="s">
        <x:v>140</x:v>
      </x:c>
    </x:row>
    <x:row r="1396" spans="1:11" ht="16.75">
      <x:c r="A1396" s="1413">
        <x:v>0.93472222222222223</x:v>
      </x:c>
      <x:c r="B1396" s="1186">
        <x:v>613181</x:v>
      </x:c>
      <x:c r="C1396" s="1098" t="s">
        <x:v>8571</x:v>
      </x:c>
      <x:c r="D1396" s="1098" t="s">
        <x:v>10334</x:v>
      </x:c>
      <x:c r="E1396" s="1098" t="s">
        <x:v>3882</x:v>
      </x:c>
      <x:c r="F1396" s="1098" t="s">
        <x:v>9333</x:v>
      </x:c>
      <x:c r="G1396" s="1174" t="s">
        <x:v>10358</x:v>
      </x:c>
      <x:c r="H1396" s="1174" t="s">
        <x:v>10358</x:v>
      </x:c>
      <x:c r="I1396" s="527" t="s">
        <x:v>6540</x:v>
      </x:c>
      <x:c r="J1396" s="930">
        <x:v>240</x:v>
      </x:c>
      <x:c r="K1396" s="1379" t="s">
        <x:v>10301</x:v>
      </x:c>
    </x:row>
    <x:row r="1397" spans="1:11" ht="16.75">
      <x:c r="A1397" s="1179" t="s">
        <x:v>6870</x:v>
      </x:c>
      <x:c r="B1397" s="1181" t="s">
        <x:v>10892</x:v>
      </x:c>
      <x:c r="C1397" s="1181" t="s">
        <x:v>7299</x:v>
      </x:c>
      <x:c r="D1397" s="1181" t="s">
        <x:v>10279</x:v>
      </x:c>
      <x:c r="E1397" s="1181" t="s">
        <x:v>3882</x:v>
      </x:c>
      <x:c r="F1397" s="1181" t="s">
        <x:v>496</x:v>
      </x:c>
      <x:c r="G1397" s="915" t="s">
        <x:v>11854</x:v>
      </x:c>
      <x:c r="H1397" s="915" t="s">
        <x:v>7983</x:v>
      </x:c>
      <x:c r="I1397" s="1189" t="s">
        <x:v>3935</x:v>
      </x:c>
      <x:c r="J1397" s="916">
        <x:v>180</x:v>
      </x:c>
      <x:c r="K1397" s="1377" t="s">
        <x:v>10301</x:v>
      </x:c>
    </x:row>
    <x:row r="1398" spans="1:11">
      <x:c r="A1398" s="1410">
        <x:v>0.58750000000000002</x:v>
      </x:c>
      <x:c r="B1398" s="1083" t="s">
        <x:v>10833</x:v>
      </x:c>
      <x:c r="C1398" s="1083" t="s">
        <x:v>8571</x:v>
      </x:c>
      <x:c r="D1398" s="1083" t="s">
        <x:v>10333</x:v>
      </x:c>
      <x:c r="E1398" s="1083" t="s">
        <x:v>6423</x:v>
      </x:c>
      <x:c r="F1398" s="1083" t="s">
        <x:v>475</x:v>
      </x:c>
      <x:c r="G1398" s="919" t="s">
        <x:v>11542</x:v>
      </x:c>
      <x:c r="H1398" s="919" t="s">
        <x:v>12167</x:v>
      </x:c>
      <x:c r="I1398" s="519" t="s">
        <x:v>3935</x:v>
      </x:c>
      <x:c r="J1398" s="920">
        <x:v>100</x:v>
      </x:c>
      <x:c r="K1398" s="1378" t="s">
        <x:v>10301</x:v>
      </x:c>
    </x:row>
    <x:row r="1399" spans="1:11">
      <x:c r="A1399" s="1411">
        <x:v>0.67986111111111114</x:v>
      </x:c>
      <x:c r="B1399" s="1081" t="s">
        <x:v>9403</x:v>
      </x:c>
      <x:c r="C1399" s="1081" t="s">
        <x:v>8571</x:v>
      </x:c>
      <x:c r="D1399" s="1081" t="s">
        <x:v>10306</x:v>
      </x:c>
      <x:c r="E1399" s="1081" t="s">
        <x:v>6423</x:v>
      </x:c>
      <x:c r="F1399" s="1081" t="s">
        <x:v>1580</x:v>
      </x:c>
      <x:c r="G1399" s="919" t="s">
        <x:v>9891</x:v>
      </x:c>
      <x:c r="H1399" s="919" t="s">
        <x:v>11984</x:v>
      </x:c>
      <x:c r="I1399" s="519" t="s">
        <x:v>3935</x:v>
      </x:c>
      <x:c r="J1399" s="920">
        <x:v>320</x:v>
      </x:c>
      <x:c r="K1399" s="1378" t="s">
        <x:v>10301</x:v>
      </x:c>
    </x:row>
    <x:row r="1400" spans="1:11">
      <x:c r="A1400" s="1410">
        <x:v>0.72638888888888886</x:v>
      </x:c>
      <x:c r="B1400" s="1083" t="s">
        <x:v>10554</x:v>
      </x:c>
      <x:c r="C1400" s="1083" t="s">
        <x:v>8571</x:v>
      </x:c>
      <x:c r="D1400" s="1083" t="s">
        <x:v>10306</x:v>
      </x:c>
      <x:c r="E1400" s="1083" t="s">
        <x:v>3882</x:v>
      </x:c>
      <x:c r="F1400" s="1083" t="s">
        <x:v>1501</x:v>
      </x:c>
      <x:c r="G1400" s="919" t="s">
        <x:v>3317</x:v>
      </x:c>
      <x:c r="H1400" s="919" t="s">
        <x:v>11260</x:v>
      </x:c>
      <x:c r="I1400" s="519" t="s">
        <x:v>3935</x:v>
      </x:c>
      <x:c r="J1400" s="920">
        <x:v>200</x:v>
      </x:c>
      <x:c r="K1400" s="1378" t="s">
        <x:v>10301</x:v>
      </x:c>
    </x:row>
    <x:row r="1401" spans="1:12">
      <x:c r="A1401" s="1411">
        <x:v>0.73750000000000004</x:v>
      </x:c>
      <x:c r="B1401" s="1080">
        <x:v>613186</x:v>
      </x:c>
      <x:c r="C1401" s="1081" t="s">
        <x:v>7299</x:v>
      </x:c>
      <x:c r="D1401" s="1081" t="s">
        <x:v>10333</x:v>
      </x:c>
      <x:c r="E1401" s="1081" t="s">
        <x:v>6423</x:v>
      </x:c>
      <x:c r="F1401" s="1081" t="s">
        <x:v>866</x:v>
      </x:c>
      <x:c r="G1401" s="919" t="s">
        <x:v>7641</x:v>
      </x:c>
      <x:c r="H1401" s="919" t="s">
        <x:v>5896</x:v>
      </x:c>
      <x:c r="I1401" s="519" t="s">
        <x:v>6540</x:v>
      </x:c>
      <x:c r="J1401" s="920">
        <x:v>342</x:v>
      </x:c>
      <x:c r="K1401" s="1378" t="s">
        <x:v>140</x:v>
      </x:c>
      <x:c r="L1401" s="1456" t="s">
        <x:v>1726</x:v>
      </x:c>
    </x:row>
    <x:row r="1402" spans="1:11">
      <x:c r="A1402" s="1410">
        <x:v>0.77777777777777779</x:v>
      </x:c>
      <x:c r="B1402" s="1083" t="s">
        <x:v>3753</x:v>
      </x:c>
      <x:c r="C1402" s="1083" t="s">
        <x:v>8571</x:v>
      </x:c>
      <x:c r="D1402" s="1083" t="s">
        <x:v>10306</x:v>
      </x:c>
      <x:c r="E1402" s="1083" t="s">
        <x:v>6423</x:v>
      </x:c>
      <x:c r="F1402" s="1083" t="s">
        <x:v>10038</x:v>
      </x:c>
      <x:c r="G1402" s="919" t="s">
        <x:v>2759</x:v>
      </x:c>
      <x:c r="H1402" s="919" t="s">
        <x:v>7594</x:v>
      </x:c>
      <x:c r="I1402" s="519" t="s">
        <x:v>3935</x:v>
      </x:c>
      <x:c r="J1402" s="920">
        <x:v>270</x:v>
      </x:c>
      <x:c r="K1402" s="1378" t="s">
        <x:v>140</x:v>
      </x:c>
    </x:row>
    <x:row r="1403" spans="1:11">
      <x:c r="A1403" s="1411">
        <x:v>0.78263888888888888</x:v>
      </x:c>
      <x:c r="B1403" s="1081" t="s">
        <x:v>3335</x:v>
      </x:c>
      <x:c r="C1403" s="1081" t="s">
        <x:v>8571</x:v>
      </x:c>
      <x:c r="D1403" s="1081" t="s">
        <x:v>10306</x:v>
      </x:c>
      <x:c r="E1403" s="1081" t="s">
        <x:v>6423</x:v>
      </x:c>
      <x:c r="F1403" s="1081" t="s">
        <x:v>7445</x:v>
      </x:c>
      <x:c r="G1403" s="1114" t="s">
        <x:v>10358</x:v>
      </x:c>
      <x:c r="H1403" s="1114" t="s">
        <x:v>10358</x:v>
      </x:c>
      <x:c r="I1403" s="519" t="s">
        <x:v>3935</x:v>
      </x:c>
      <x:c r="J1403" s="920">
        <x:v>160</x:v>
      </x:c>
      <x:c r="K1403" s="1378" t="s">
        <x:v>10301</x:v>
      </x:c>
    </x:row>
    <x:row r="1404" spans="1:11" ht="16.75">
      <x:c r="A1404" s="1413">
        <x:v>0.82708333333333328</x:v>
      </x:c>
      <x:c r="B1404" s="1186">
        <x:v>613189</x:v>
      </x:c>
      <x:c r="C1404" s="1098" t="s">
        <x:v>8571</x:v>
      </x:c>
      <x:c r="D1404" s="1098" t="s">
        <x:v>10333</x:v>
      </x:c>
      <x:c r="E1404" s="1098" t="s">
        <x:v>3882</x:v>
      </x:c>
      <x:c r="F1404" s="1098" t="s">
        <x:v>1056</x:v>
      </x:c>
      <x:c r="G1404" s="1174" t="s">
        <x:v>10358</x:v>
      </x:c>
      <x:c r="H1404" s="1174" t="s">
        <x:v>10358</x:v>
      </x:c>
      <x:c r="I1404" s="527" t="s">
        <x:v>6540</x:v>
      </x:c>
      <x:c r="J1404" s="930">
        <x:v>530</x:v>
      </x:c>
      <x:c r="K1404" s="1379" t="s">
        <x:v>10301</x:v>
      </x:c>
    </x:row>
    <x:row r="1405" spans="1:11" ht="16.75">
      <x:c r="A1405" s="1179" t="s">
        <x:v>4856</x:v>
      </x:c>
      <x:c r="B1405" s="1180">
        <x:v>13190</x:v>
      </x:c>
      <x:c r="C1405" s="1181" t="s">
        <x:v>8571</x:v>
      </x:c>
      <x:c r="D1405" s="1181" t="s">
        <x:v>10306</x:v>
      </x:c>
      <x:c r="E1405" s="1181" t="s">
        <x:v>6669</x:v>
      </x:c>
      <x:c r="F1405" s="1181" t="s">
        <x:v>4291</x:v>
      </x:c>
      <x:c r="G1405" s="1177" t="s">
        <x:v>10358</x:v>
      </x:c>
      <x:c r="H1405" s="1177" t="s">
        <x:v>10358</x:v>
      </x:c>
      <x:c r="I1405" s="1189" t="s">
        <x:v>6553</x:v>
      </x:c>
      <x:c r="J1405" s="916">
        <x:v>1500</x:v>
      </x:c>
      <x:c r="K1405" s="1377" t="s">
        <x:v>140</x:v>
      </x:c>
    </x:row>
    <x:row r="1406" spans="1:11">
      <x:c r="A1406" s="1410">
        <x:v>0.62083333333333335</x:v>
      </x:c>
      <x:c r="B1406" s="1082">
        <x:v>13191</x:v>
      </x:c>
      <x:c r="C1406" s="1083" t="s">
        <x:v>8571</x:v>
      </x:c>
      <x:c r="D1406" s="1083" t="s">
        <x:v>10306</x:v>
      </x:c>
      <x:c r="E1406" s="1083" t="s">
        <x:v>7974</x:v>
      </x:c>
      <x:c r="F1406" s="1083" t="s">
        <x:v>11117</x:v>
      </x:c>
      <x:c r="G1406" s="1114" t="s">
        <x:v>10358</x:v>
      </x:c>
      <x:c r="H1406" s="1114" t="s">
        <x:v>10358</x:v>
      </x:c>
      <x:c r="I1406" s="519" t="s">
        <x:v>6553</x:v>
      </x:c>
      <x:c r="J1406" s="920">
        <x:v>180</x:v>
      </x:c>
      <x:c r="K1406" s="1378" t="s">
        <x:v>10301</x:v>
      </x:c>
    </x:row>
    <x:row r="1407" spans="1:11">
      <x:c r="A1407" s="1411">
        <x:v>0.63958333333333328</x:v>
      </x:c>
      <x:c r="B1407" s="1080">
        <x:v>13192</x:v>
      </x:c>
      <x:c r="C1407" s="1081" t="s">
        <x:v>8571</x:v>
      </x:c>
      <x:c r="D1407" s="1081" t="s">
        <x:v>10306</x:v>
      </x:c>
      <x:c r="E1407" s="1081" t="s">
        <x:v>7974</x:v>
      </x:c>
      <x:c r="F1407" s="1081" t="s">
        <x:v>7444</x:v>
      </x:c>
      <x:c r="G1407" s="1114" t="s">
        <x:v>10358</x:v>
      </x:c>
      <x:c r="H1407" s="1114" t="s">
        <x:v>10358</x:v>
      </x:c>
      <x:c r="I1407" s="519" t="s">
        <x:v>6553</x:v>
      </x:c>
      <x:c r="J1407" s="920">
        <x:v>225</x:v>
      </x:c>
      <x:c r="K1407" s="1378" t="s">
        <x:v>140</x:v>
      </x:c>
    </x:row>
    <x:row r="1408" spans="1:11">
      <x:c r="A1408" s="1410">
        <x:v>0.80902777777777779</x:v>
      </x:c>
      <x:c r="B1408" s="1082">
        <x:v>613193</x:v>
      </x:c>
      <x:c r="C1408" s="1083" t="s">
        <x:v>8571</x:v>
      </x:c>
      <x:c r="D1408" s="1083" t="s">
        <x:v>10306</x:v>
      </x:c>
      <x:c r="E1408" s="1083" t="s">
        <x:v>3882</x:v>
      </x:c>
      <x:c r="F1408" s="1083" t="s">
        <x:v>9328</x:v>
      </x:c>
      <x:c r="G1408" s="919" t="s">
        <x:v>11008</x:v>
      </x:c>
      <x:c r="H1408" s="919" t="s">
        <x:v>11832</x:v>
      </x:c>
      <x:c r="I1408" s="519" t="s">
        <x:v>6540</x:v>
      </x:c>
      <x:c r="J1408" s="920">
        <x:v>220</x:v>
      </x:c>
      <x:c r="K1408" s="1378" t="s">
        <x:v>10301</x:v>
      </x:c>
    </x:row>
    <x:row r="1409" spans="1:11" ht="16.75">
      <x:c r="A1409" s="1412">
        <x:v>0.87638888888888888</x:v>
      </x:c>
      <x:c r="B1409" s="1184">
        <x:v>613194</x:v>
      </x:c>
      <x:c r="C1409" s="1085" t="s">
        <x:v>8571</x:v>
      </x:c>
      <x:c r="D1409" s="1085" t="s">
        <x:v>10306</x:v>
      </x:c>
      <x:c r="E1409" s="1085" t="s">
        <x:v>6423</x:v>
      </x:c>
      <x:c r="F1409" s="1085" t="s">
        <x:v>3281</x:v>
      </x:c>
      <x:c r="G1409" s="929" t="s">
        <x:v>10557</x:v>
      </x:c>
      <x:c r="H1409" s="929" t="s">
        <x:v>11765</x:v>
      </x:c>
      <x:c r="I1409" s="527" t="s">
        <x:v>6540</x:v>
      </x:c>
      <x:c r="J1409" s="930">
        <x:v>288</x:v>
      </x:c>
      <x:c r="K1409" s="1379" t="s">
        <x:v>140</x:v>
      </x:c>
    </x:row>
    <x:row r="1410" spans="1:11" ht="16.75">
      <x:c r="A1410" s="1077" t="s">
        <x:v>5301</x:v>
      </x:c>
      <x:c r="B1410" s="1079" t="s">
        <x:v>6599</x:v>
      </x:c>
      <x:c r="C1410" s="1079" t="s">
        <x:v>8571</x:v>
      </x:c>
      <x:c r="D1410" s="1079" t="s">
        <x:v>10334</x:v>
      </x:c>
      <x:c r="E1410" s="1079" t="s">
        <x:v>6669</x:v>
      </x:c>
      <x:c r="F1410" s="1079" t="s">
        <x:v>808</x:v>
      </x:c>
      <x:c r="G1410" s="915" t="s">
        <x:v>9599</x:v>
      </x:c>
      <x:c r="H1410" s="915" t="s">
        <x:v>2772</x:v>
      </x:c>
      <x:c r="I1410" s="1189" t="s">
        <x:v>3935</x:v>
      </x:c>
      <x:c r="J1410" s="916">
        <x:v>441</x:v>
      </x:c>
      <x:c r="K1410" s="1377" t="s">
        <x:v>140</x:v>
      </x:c>
    </x:row>
    <x:row r="1411" spans="1:11">
      <x:c r="A1411" s="1411">
        <x:v>0.52708333333333335</x:v>
      </x:c>
      <x:c r="B1411" s="1081" t="s">
        <x:v>4004</x:v>
      </x:c>
      <x:c r="C1411" s="1081" t="s">
        <x:v>8571</x:v>
      </x:c>
      <x:c r="D1411" s="1081" t="s">
        <x:v>10334</x:v>
      </x:c>
      <x:c r="E1411" s="1081" t="s">
        <x:v>3882</x:v>
      </x:c>
      <x:c r="F1411" s="1081" t="s">
        <x:v>1160</x:v>
      </x:c>
      <x:c r="G1411" s="919" t="s">
        <x:v>10280</x:v>
      </x:c>
      <x:c r="H1411" s="919" t="s">
        <x:v>11592</x:v>
      </x:c>
      <x:c r="I1411" s="519" t="s">
        <x:v>3935</x:v>
      </x:c>
      <x:c r="J1411" s="920">
        <x:v>297</x:v>
      </x:c>
      <x:c r="K1411" s="1378" t="s">
        <x:v>140</x:v>
      </x:c>
    </x:row>
    <x:row r="1412" spans="1:11">
      <x:c r="A1412" s="1410">
        <x:v>0.58888888888888891</x:v>
      </x:c>
      <x:c r="B1412" s="1083" t="s">
        <x:v>3761</x:v>
      </x:c>
      <x:c r="C1412" s="1083" t="s">
        <x:v>8571</x:v>
      </x:c>
      <x:c r="D1412" s="1083" t="s">
        <x:v>10334</x:v>
      </x:c>
      <x:c r="E1412" s="1083" t="s">
        <x:v>6423</x:v>
      </x:c>
      <x:c r="F1412" s="1083" t="s">
        <x:v>1371</x:v>
      </x:c>
      <x:c r="G1412" s="1114" t="s">
        <x:v>10358</x:v>
      </x:c>
      <x:c r="H1412" s="1114" t="s">
        <x:v>10358</x:v>
      </x:c>
      <x:c r="I1412" s="519" t="s">
        <x:v>3935</x:v>
      </x:c>
      <x:c r="J1412" s="920">
        <x:v>340</x:v>
      </x:c>
      <x:c r="K1412" s="1378" t="s">
        <x:v>140</x:v>
      </x:c>
    </x:row>
    <x:row r="1413" spans="1:11">
      <x:c r="A1413" s="1411">
        <x:v>0.70208333333333328</x:v>
      </x:c>
      <x:c r="B1413" s="1080">
        <x:v>13198</x:v>
      </x:c>
      <x:c r="C1413" s="1081" t="s">
        <x:v>8571</x:v>
      </x:c>
      <x:c r="D1413" s="1081" t="s">
        <x:v>10306</x:v>
      </x:c>
      <x:c r="E1413" s="1081" t="s">
        <x:v>3882</x:v>
      </x:c>
      <x:c r="F1413" s="1081" t="s">
        <x:v>1051</x:v>
      </x:c>
      <x:c r="G1413" s="1114" t="s">
        <x:v>10358</x:v>
      </x:c>
      <x:c r="H1413" s="1114" t="s">
        <x:v>10358</x:v>
      </x:c>
      <x:c r="I1413" s="519" t="s">
        <x:v>6553</x:v>
      </x:c>
      <x:c r="J1413" s="920">
        <x:v>80</x:v>
      </x:c>
      <x:c r="K1413" s="1378" t="s">
        <x:v>10301</x:v>
      </x:c>
    </x:row>
    <x:row r="1414" spans="1:11">
      <x:c r="A1414" s="1410">
        <x:v>0.79166666666666663</x:v>
      </x:c>
      <x:c r="B1414" s="1083" t="s">
        <x:v>2924</x:v>
      </x:c>
      <x:c r="C1414" s="1083" t="s">
        <x:v>8571</x:v>
      </x:c>
      <x:c r="D1414" s="1083" t="s">
        <x:v>10306</x:v>
      </x:c>
      <x:c r="E1414" s="1083" t="s">
        <x:v>139</x:v>
      </x:c>
      <x:c r="F1414" s="1083" t="s">
        <x:v>4329</x:v>
      </x:c>
      <x:c r="G1414" s="1114" t="s">
        <x:v>10358</x:v>
      </x:c>
      <x:c r="H1414" s="1114" t="s">
        <x:v>10358</x:v>
      </x:c>
      <x:c r="I1414" s="519" t="s">
        <x:v>3935</x:v>
      </x:c>
      <x:c r="J1414" s="920">
        <x:v>180</x:v>
      </x:c>
      <x:c r="K1414" s="1378" t="s">
        <x:v>140</x:v>
      </x:c>
    </x:row>
    <x:row r="1415" spans="1:11">
      <x:c r="A1415" s="1411">
        <x:v>0.80069444444444449</x:v>
      </x:c>
      <x:c r="B1415" s="1081" t="s">
        <x:v>3391</x:v>
      </x:c>
      <x:c r="C1415" s="1081" t="s">
        <x:v>8571</x:v>
      </x:c>
      <x:c r="D1415" s="1081" t="s">
        <x:v>10279</x:v>
      </x:c>
      <x:c r="E1415" s="1081" t="s">
        <x:v>6669</x:v>
      </x:c>
      <x:c r="F1415" s="1081" t="s">
        <x:v>10768</x:v>
      </x:c>
      <x:c r="G1415" s="919" t="s">
        <x:v>3990</x:v>
      </x:c>
      <x:c r="H1415" s="919" t="s">
        <x:v>2789</x:v>
      </x:c>
      <x:c r="I1415" s="519" t="s">
        <x:v>3935</x:v>
      </x:c>
      <x:c r="J1415" s="920">
        <x:v>270</x:v>
      </x:c>
      <x:c r="K1415" s="1378" t="s">
        <x:v>140</x:v>
      </x:c>
    </x:row>
    <x:row r="1416" spans="1:11">
      <x:c r="A1416" s="1410">
        <x:v>0.80277777777777781</x:v>
      </x:c>
      <x:c r="B1416" s="1083" t="s">
        <x:v>9708</x:v>
      </x:c>
      <x:c r="C1416" s="1083" t="s">
        <x:v>7299</x:v>
      </x:c>
      <x:c r="D1416" s="1083" t="s">
        <x:v>10306</x:v>
      </x:c>
      <x:c r="E1416" s="1083" t="s">
        <x:v>7974</x:v>
      </x:c>
      <x:c r="F1416" s="1083" t="s">
        <x:v>5403</x:v>
      </x:c>
      <x:c r="G1416" s="919" t="s">
        <x:v>6628</x:v>
      </x:c>
      <x:c r="H1416" s="919" t="s">
        <x:v>5717</x:v>
      </x:c>
      <x:c r="I1416" s="519" t="s">
        <x:v>3935</x:v>
      </x:c>
      <x:c r="J1416" s="920">
        <x:v>550</x:v>
      </x:c>
      <x:c r="K1416" s="1378" t="s">
        <x:v>10301</x:v>
      </x:c>
    </x:row>
    <x:row r="1417" spans="1:11">
      <x:c r="A1417" s="1411">
        <x:v>0.87847222222222221</x:v>
      </x:c>
      <x:c r="B1417" s="1081" t="s">
        <x:v>10899</x:v>
      </x:c>
      <x:c r="C1417" s="1081" t="s">
        <x:v>7299</x:v>
      </x:c>
      <x:c r="D1417" s="1081" t="s">
        <x:v>10306</x:v>
      </x:c>
      <x:c r="E1417" s="1081" t="s">
        <x:v>6423</x:v>
      </x:c>
      <x:c r="F1417" s="1081" t="s">
        <x:v>1249</x:v>
      </x:c>
      <x:c r="G1417" s="919" t="s">
        <x:v>1470</x:v>
      </x:c>
      <x:c r="H1417" s="919" t="s">
        <x:v>2209</x:v>
      </x:c>
      <x:c r="I1417" s="519" t="s">
        <x:v>3935</x:v>
      </x:c>
      <x:c r="J1417" s="920">
        <x:v>150</x:v>
      </x:c>
      <x:c r="K1417" s="1378" t="s">
        <x:v>10301</x:v>
      </x:c>
    </x:row>
    <x:row r="1418" spans="1:11">
      <x:c r="A1418" s="1410">
        <x:v>0.90694444444444444</x:v>
      </x:c>
      <x:c r="B1418" s="1083" t="s">
        <x:v>6602</x:v>
      </x:c>
      <x:c r="C1418" s="1083" t="s">
        <x:v>8571</x:v>
      </x:c>
      <x:c r="D1418" s="1083" t="s">
        <x:v>10306</x:v>
      </x:c>
      <x:c r="E1418" s="1083" t="s">
        <x:v>6423</x:v>
      </x:c>
      <x:c r="F1418" s="1083" t="s">
        <x:v>12054</x:v>
      </x:c>
      <x:c r="G1418" s="919" t="s">
        <x:v>10568</x:v>
      </x:c>
      <x:c r="H1418" s="919" t="s">
        <x:v>2256</x:v>
      </x:c>
      <x:c r="I1418" s="519" t="s">
        <x:v>3935</x:v>
      </x:c>
      <x:c r="J1418" s="920">
        <x:v>220</x:v>
      </x:c>
      <x:c r="K1418" s="1378" t="s">
        <x:v>10301</x:v>
      </x:c>
    </x:row>
    <x:row r="1419" spans="1:11" ht="16.75">
      <x:c r="A1419" s="1412">
        <x:v>0.92083333333333328</x:v>
      </x:c>
      <x:c r="B1419" s="1085" t="s">
        <x:v>3398</x:v>
      </x:c>
      <x:c r="C1419" s="1085" t="s">
        <x:v>7299</x:v>
      </x:c>
      <x:c r="D1419" s="1085" t="s">
        <x:v>10306</x:v>
      </x:c>
      <x:c r="E1419" s="1085" t="s">
        <x:v>3882</x:v>
      </x:c>
      <x:c r="F1419" s="1085" t="s">
        <x:v>1444</x:v>
      </x:c>
      <x:c r="G1419" s="929" t="s">
        <x:v>3965</x:v>
      </x:c>
      <x:c r="H1419" s="929" t="s">
        <x:v>12155</x:v>
      </x:c>
      <x:c r="I1419" s="527" t="s">
        <x:v>3935</x:v>
      </x:c>
      <x:c r="J1419" s="930">
        <x:v>135</x:v>
      </x:c>
      <x:c r="K1419" s="1379" t="s">
        <x:v>140</x:v>
      </x:c>
    </x:row>
    <x:row r="1420" spans="1:11" ht="16.75">
      <x:c r="A1420" s="1077" t="s">
        <x:v>7096</x:v>
      </x:c>
      <x:c r="B1420" s="1078">
        <x:v>613205</x:v>
      </x:c>
      <x:c r="C1420" s="1079" t="s">
        <x:v>8571</x:v>
      </x:c>
      <x:c r="D1420" s="1079" t="s">
        <x:v>10333</x:v>
      </x:c>
      <x:c r="E1420" s="1079" t="s">
        <x:v>3882</x:v>
      </x:c>
      <x:c r="F1420" s="1079" t="s">
        <x:v>5418</x:v>
      </x:c>
      <x:c r="G1420" s="915" t="s">
        <x:v>3856</x:v>
      </x:c>
      <x:c r="H1420" s="915" t="s">
        <x:v>7959</x:v>
      </x:c>
      <x:c r="I1420" s="1189" t="s">
        <x:v>6540</x:v>
      </x:c>
      <x:c r="J1420" s="916">
        <x:v>370</x:v>
      </x:c>
      <x:c r="K1420" s="1377" t="s">
        <x:v>10301</x:v>
      </x:c>
    </x:row>
    <x:row r="1421" spans="1:11">
      <x:c r="A1421" s="1411">
        <x:v>0.6381944444444444</x:v>
      </x:c>
      <x:c r="B1421" s="1081" t="s">
        <x:v>10524</x:v>
      </x:c>
      <x:c r="C1421" s="1081" t="s">
        <x:v>8571</x:v>
      </x:c>
      <x:c r="D1421" s="1081" t="s">
        <x:v>10333</x:v>
      </x:c>
      <x:c r="E1421" s="1081" t="s">
        <x:v>6669</x:v>
      </x:c>
      <x:c r="F1421" s="1081" t="s">
        <x:v>1411</x:v>
      </x:c>
      <x:c r="G1421" s="1114" t="s">
        <x:v>10358</x:v>
      </x:c>
      <x:c r="H1421" s="1114" t="s">
        <x:v>10358</x:v>
      </x:c>
      <x:c r="I1421" s="519" t="s">
        <x:v>3935</x:v>
      </x:c>
      <x:c r="J1421" s="920">
        <x:v>95</x:v>
      </x:c>
      <x:c r="K1421" s="1378" t="s">
        <x:v>10301</x:v>
      </x:c>
    </x:row>
    <x:row r="1422" spans="1:11" ht="16.75">
      <x:c r="A1422" s="1413">
        <x:v>0.99305555555555558</x:v>
      </x:c>
      <x:c r="B1422" s="1098" t="s">
        <x:v>10838</x:v>
      </x:c>
      <x:c r="C1422" s="1098" t="s">
        <x:v>8571</x:v>
      </x:c>
      <x:c r="D1422" s="1098" t="s">
        <x:v>10333</x:v>
      </x:c>
      <x:c r="E1422" s="1098" t="s">
        <x:v>3882</x:v>
      </x:c>
      <x:c r="F1422" s="1098" t="s">
        <x:v>8321</x:v>
      </x:c>
      <x:c r="G1422" s="929" t="s">
        <x:v>10890</x:v>
      </x:c>
      <x:c r="H1422" s="929" t="s">
        <x:v>11780</x:v>
      </x:c>
      <x:c r="I1422" s="527" t="s">
        <x:v>3935</x:v>
      </x:c>
      <x:c r="J1422" s="930">
        <x:v>315</x:v>
      </x:c>
      <x:c r="K1422" s="1379" t="s">
        <x:v>140</x:v>
      </x:c>
    </x:row>
    <x:row r="1423" spans="1:11" ht="16.75">
      <x:c r="A1423" s="1179" t="s">
        <x:v>7054</x:v>
      </x:c>
      <x:c r="B1423" s="1181" t="s">
        <x:v>6613</x:v>
      </x:c>
      <x:c r="C1423" s="1181" t="s">
        <x:v>8571</x:v>
      </x:c>
      <x:c r="D1423" s="1181" t="s">
        <x:v>10279</x:v>
      </x:c>
      <x:c r="E1423" s="1181" t="s">
        <x:v>3882</x:v>
      </x:c>
      <x:c r="F1423" s="1181" t="s">
        <x:v>664</x:v>
      </x:c>
      <x:c r="G1423" s="915" t="s">
        <x:v>10623</x:v>
      </x:c>
      <x:c r="H1423" s="915" t="s">
        <x:v>2278</x:v>
      </x:c>
      <x:c r="I1423" s="1189" t="s">
        <x:v>3935</x:v>
      </x:c>
      <x:c r="J1423" s="916">
        <x:v>790</x:v>
      </x:c>
      <x:c r="K1423" s="1377" t="s">
        <x:v>140</x:v>
      </x:c>
    </x:row>
    <x:row r="1424" spans="1:11">
      <x:c r="A1424" s="1410">
        <x:v>0.74861111111111112</x:v>
      </x:c>
      <x:c r="B1424" s="1082">
        <x:v>613209</x:v>
      </x:c>
      <x:c r="C1424" s="1083" t="s">
        <x:v>8571</x:v>
      </x:c>
      <x:c r="D1424" s="1083" t="s">
        <x:v>10333</x:v>
      </x:c>
      <x:c r="E1424" s="1083" t="s">
        <x:v>3882</x:v>
      </x:c>
      <x:c r="F1424" s="1083" t="s">
        <x:v>3126</x:v>
      </x:c>
      <x:c r="G1424" s="919" t="s">
        <x:v>8569</x:v>
      </x:c>
      <x:c r="H1424" s="919" t="s">
        <x:v>8574</x:v>
      </x:c>
      <x:c r="I1424" s="519" t="s">
        <x:v>6540</x:v>
      </x:c>
      <x:c r="J1424" s="920">
        <x:v>250</x:v>
      </x:c>
      <x:c r="K1424" s="1378" t="s">
        <x:v>10301</x:v>
      </x:c>
    </x:row>
    <x:row r="1425" spans="1:11" ht="16.75">
      <x:c r="A1425" s="1412">
        <x:v>0.86458333333333337</x:v>
      </x:c>
      <x:c r="B1425" s="1085" t="s">
        <x:v>2934</x:v>
      </x:c>
      <x:c r="C1425" s="1085" t="s">
        <x:v>8571</x:v>
      </x:c>
      <x:c r="D1425" s="1085" t="s">
        <x:v>10333</x:v>
      </x:c>
      <x:c r="E1425" s="1085" t="s">
        <x:v>3882</x:v>
      </x:c>
      <x:c r="F1425" s="1085" t="s">
        <x:v>1503</x:v>
      </x:c>
      <x:c r="G1425" s="929" t="s">
        <x:v>4036</x:v>
      </x:c>
      <x:c r="H1425" s="929" t="s">
        <x:v>8622</x:v>
      </x:c>
      <x:c r="I1425" s="527" t="s">
        <x:v>3935</x:v>
      </x:c>
      <x:c r="J1425" s="930">
        <x:v>333</x:v>
      </x:c>
      <x:c r="K1425" s="1379" t="s">
        <x:v>140</x:v>
      </x:c>
    </x:row>
    <x:row r="1426" spans="1:12" ht="16.75">
      <x:c r="A1426" s="1077" t="s">
        <x:v>7116</x:v>
      </x:c>
      <x:c r="B1426" s="1078">
        <x:v>613211</x:v>
      </x:c>
      <x:c r="C1426" s="1079" t="s">
        <x:v>7299</x:v>
      </x:c>
      <x:c r="D1426" s="1079" t="s">
        <x:v>10306</x:v>
      </x:c>
      <x:c r="E1426" s="1079" t="s">
        <x:v>7974</x:v>
      </x:c>
      <x:c r="F1426" s="1079" t="s">
        <x:v>1620</x:v>
      </x:c>
      <x:c r="G1426" s="915" t="s">
        <x:v>11046</x:v>
      </x:c>
      <x:c r="H1426" s="915" t="s">
        <x:v>11913</x:v>
      </x:c>
      <x:c r="I1426" s="1189" t="s">
        <x:v>6540</x:v>
      </x:c>
      <x:c r="J1426" s="916">
        <x:v>243</x:v>
      </x:c>
      <x:c r="K1426" s="1377" t="s">
        <x:v>140</x:v>
      </x:c>
      <x:c r="L1426" s="1474" t="s">
        <x:v>10703</x:v>
      </x:c>
    </x:row>
    <x:row r="1427" spans="1:11">
      <x:c r="A1427" s="1411">
        <x:v>0.75277777777777777</x:v>
      </x:c>
      <x:c r="B1427" s="1081" t="s">
        <x:v>10958</x:v>
      </x:c>
      <x:c r="C1427" s="1081" t="s">
        <x:v>8571</x:v>
      </x:c>
      <x:c r="D1427" s="1081" t="s">
        <x:v>10279</x:v>
      </x:c>
      <x:c r="E1427" s="1081" t="s">
        <x:v>3882</x:v>
      </x:c>
      <x:c r="F1427" s="1081" t="s">
        <x:v>1072</x:v>
      </x:c>
      <x:c r="G1427" s="919" t="s">
        <x:v>10814</x:v>
      </x:c>
      <x:c r="H1427" s="919" t="s">
        <x:v>5892</x:v>
      </x:c>
      <x:c r="I1427" s="519" t="s">
        <x:v>3935</x:v>
      </x:c>
      <x:c r="J1427" s="920">
        <x:v>288</x:v>
      </x:c>
      <x:c r="K1427" s="1378" t="s">
        <x:v>140</x:v>
      </x:c>
    </x:row>
    <x:row r="1428" spans="1:11">
      <x:c r="A1428" s="1410">
        <x:v>0.7993055555555556</x:v>
      </x:c>
      <x:c r="B1428" s="1082">
        <x:v>613213</x:v>
      </x:c>
      <x:c r="C1428" s="1083" t="s">
        <x:v>7299</x:v>
      </x:c>
      <x:c r="D1428" s="1083" t="s">
        <x:v>10333</x:v>
      </x:c>
      <x:c r="E1428" s="1083" t="s">
        <x:v>3882</x:v>
      </x:c>
      <x:c r="F1428" s="1083" t="s">
        <x:v>3696</x:v>
      </x:c>
      <x:c r="G1428" s="919" t="s">
        <x:v>6553</x:v>
      </x:c>
      <x:c r="H1428" s="919" t="s">
        <x:v>8097</x:v>
      </x:c>
      <x:c r="I1428" s="519" t="s">
        <x:v>6540</x:v>
      </x:c>
      <x:c r="J1428" s="920">
        <x:v>90</x:v>
      </x:c>
      <x:c r="K1428" s="1378" t="s">
        <x:v>10301</x:v>
      </x:c>
    </x:row>
    <x:row r="1429" spans="1:11">
      <x:c r="A1429" s="1411">
        <x:v>0.80000000000000004</x:v>
      </x:c>
      <x:c r="B1429" s="1080">
        <x:v>613214</x:v>
      </x:c>
      <x:c r="C1429" s="1081" t="s">
        <x:v>7299</x:v>
      </x:c>
      <x:c r="D1429" s="1081" t="s">
        <x:v>10333</x:v>
      </x:c>
      <x:c r="E1429" s="1081" t="s">
        <x:v>3882</x:v>
      </x:c>
      <x:c r="F1429" s="1081" t="s">
        <x:v>9325</x:v>
      </x:c>
      <x:c r="G1429" s="919" t="s">
        <x:v>4065</x:v>
      </x:c>
      <x:c r="H1429" s="919" t="s">
        <x:v>2629</x:v>
      </x:c>
      <x:c r="I1429" s="519" t="s">
        <x:v>6540</x:v>
      </x:c>
      <x:c r="J1429" s="920">
        <x:v>150</x:v>
      </x:c>
      <x:c r="K1429" s="1378" t="s">
        <x:v>10301</x:v>
      </x:c>
    </x:row>
    <x:row r="1430" spans="1:11">
      <x:c r="A1430" s="1410">
        <x:v>0.85833333333333328</x:v>
      </x:c>
      <x:c r="B1430" s="1083" t="s">
        <x:v>10520</x:v>
      </x:c>
      <x:c r="C1430" s="1083" t="s">
        <x:v>8571</x:v>
      </x:c>
      <x:c r="D1430" s="1083" t="s">
        <x:v>10306</x:v>
      </x:c>
      <x:c r="E1430" s="1083" t="s">
        <x:v>3882</x:v>
      </x:c>
      <x:c r="F1430" s="1083" t="s">
        <x:v>2878</x:v>
      </x:c>
      <x:c r="G1430" s="919" t="s">
        <x:v>2283</x:v>
      </x:c>
      <x:c r="H1430" s="919" t="s">
        <x:v>7595</x:v>
      </x:c>
      <x:c r="I1430" s="519" t="s">
        <x:v>3935</x:v>
      </x:c>
      <x:c r="J1430" s="920">
        <x:v>640</x:v>
      </x:c>
      <x:c r="K1430" s="1378" t="s">
        <x:v>10301</x:v>
      </x:c>
    </x:row>
    <x:row r="1431" spans="1:11" ht="16.75">
      <x:c r="A1431" s="1412">
        <x:v>0.88194444444444442</x:v>
      </x:c>
      <x:c r="B1431" s="1184">
        <x:v>613216</x:v>
      </x:c>
      <x:c r="C1431" s="1085" t="s">
        <x:v>8571</x:v>
      </x:c>
      <x:c r="D1431" s="1085" t="s">
        <x:v>10334</x:v>
      </x:c>
      <x:c r="E1431" s="1085" t="s">
        <x:v>3882</x:v>
      </x:c>
      <x:c r="F1431" s="1085" t="s">
        <x:v>11994</x:v>
      </x:c>
      <x:c r="G1431" s="929" t="s">
        <x:v>9659</x:v>
      </x:c>
      <x:c r="H1431" s="929" t="s">
        <x:v>11833</x:v>
      </x:c>
      <x:c r="I1431" s="527" t="s">
        <x:v>6540</x:v>
      </x:c>
      <x:c r="J1431" s="930">
        <x:v>500</x:v>
      </x:c>
      <x:c r="K1431" s="1379" t="s">
        <x:v>140</x:v>
      </x:c>
    </x:row>
    <x:row r="1432" spans="1:11" ht="16.75">
      <x:c r="A1432" s="1077" t="s">
        <x:v>4772</x:v>
      </x:c>
      <x:c r="B1432" s="1078">
        <x:v>613217</x:v>
      </x:c>
      <x:c r="C1432" s="1079" t="s">
        <x:v>8571</x:v>
      </x:c>
      <x:c r="D1432" s="1079" t="s">
        <x:v>10334</x:v>
      </x:c>
      <x:c r="E1432" s="1079" t="s">
        <x:v>6423</x:v>
      </x:c>
      <x:c r="F1432" s="1079" t="s">
        <x:v>53</x:v>
      </x:c>
      <x:c r="G1432" s="915" t="s">
        <x:v>6644</x:v>
      </x:c>
      <x:c r="H1432" s="915" t="s">
        <x:v>11899</x:v>
      </x:c>
      <x:c r="I1432" s="1189" t="s">
        <x:v>6540</x:v>
      </x:c>
      <x:c r="J1432" s="916">
        <x:v>270</x:v>
      </x:c>
      <x:c r="K1432" s="1377" t="s">
        <x:v>140</x:v>
      </x:c>
    </x:row>
    <x:row r="1433" spans="1:12">
      <x:c r="A1433" s="1411">
        <x:v>0.79374999999999996</x:v>
      </x:c>
      <x:c r="B1433" s="1080">
        <x:v>613218</x:v>
      </x:c>
      <x:c r="C1433" s="1081" t="s">
        <x:v>7299</x:v>
      </x:c>
      <x:c r="D1433" s="1081" t="s">
        <x:v>10334</x:v>
      </x:c>
      <x:c r="E1433" s="1081" t="s">
        <x:v>6423</x:v>
      </x:c>
      <x:c r="F1433" s="1081" t="s">
        <x:v>1231</x:v>
      </x:c>
      <x:c r="G1433" s="1114" t="s">
        <x:v>10358</x:v>
      </x:c>
      <x:c r="H1433" s="1114" t="s">
        <x:v>10358</x:v>
      </x:c>
      <x:c r="I1433" s="1475" t="s">
        <x:v>10358</x:v>
      </x:c>
      <x:c r="J1433" s="920">
        <x:v>0</x:v>
      </x:c>
      <x:c r="K1433" s="1378" t="s">
        <x:v>10358</x:v>
      </x:c>
      <x:c r="L1433" s="89" t="s">
        <x:v>2642</x:v>
      </x:c>
    </x:row>
    <x:row r="1434" spans="1:11">
      <x:c r="A1434" s="1410">
        <x:v>0.86388888888888893</x:v>
      </x:c>
      <x:c r="B1434" s="1083" t="s">
        <x:v>6679</x:v>
      </x:c>
      <x:c r="C1434" s="1083" t="s">
        <x:v>8571</x:v>
      </x:c>
      <x:c r="D1434" s="1083" t="s">
        <x:v>10306</x:v>
      </x:c>
      <x:c r="E1434" s="1083" t="s">
        <x:v>6669</x:v>
      </x:c>
      <x:c r="F1434" s="1083" t="s">
        <x:v>12109</x:v>
      </x:c>
      <x:c r="G1434" s="919" t="s">
        <x:v>3787</x:v>
      </x:c>
      <x:c r="H1434" s="919" t="s">
        <x:v>8066</x:v>
      </x:c>
      <x:c r="I1434" s="519" t="s">
        <x:v>3935</x:v>
      </x:c>
      <x:c r="J1434" s="920">
        <x:v>150</x:v>
      </x:c>
      <x:c r="K1434" s="1378" t="s">
        <x:v>10301</x:v>
      </x:c>
    </x:row>
    <x:row r="1435" spans="1:11">
      <x:c r="A1435" s="1411">
        <x:v>0.90763888888888888</x:v>
      </x:c>
      <x:c r="B1435" s="1081" t="s">
        <x:v>3775</x:v>
      </x:c>
      <x:c r="C1435" s="1081" t="s">
        <x:v>8571</x:v>
      </x:c>
      <x:c r="D1435" s="1081" t="s">
        <x:v>10334</x:v>
      </x:c>
      <x:c r="E1435" s="1081" t="s">
        <x:v>6423</x:v>
      </x:c>
      <x:c r="F1435" s="1081" t="s">
        <x:v>1342</x:v>
      </x:c>
      <x:c r="G1435" s="919" t="s">
        <x:v>6641</x:v>
      </x:c>
      <x:c r="H1435" s="919" t="s">
        <x:v>2694</x:v>
      </x:c>
      <x:c r="I1435" s="519" t="s">
        <x:v>3935</x:v>
      </x:c>
      <x:c r="J1435" s="920">
        <x:v>150</x:v>
      </x:c>
      <x:c r="K1435" s="1378" t="s">
        <x:v>10301</x:v>
      </x:c>
    </x:row>
    <x:row r="1436" spans="1:11" ht="16.75">
      <x:c r="A1436" s="1413">
        <x:v>0.94374999999999998</x:v>
      </x:c>
      <x:c r="B1436" s="1098" t="s">
        <x:v>3961</x:v>
      </x:c>
      <x:c r="C1436" s="1098" t="s">
        <x:v>8571</x:v>
      </x:c>
      <x:c r="D1436" s="1098" t="s">
        <x:v>10333</x:v>
      </x:c>
      <x:c r="E1436" s="1098" t="s">
        <x:v>3882</x:v>
      </x:c>
      <x:c r="F1436" s="1098" t="s">
        <x:v>7405</x:v>
      </x:c>
      <x:c r="G1436" s="929" t="s">
        <x:v>6439</x:v>
      </x:c>
      <x:c r="H1436" s="929" t="s">
        <x:v>2747</x:v>
      </x:c>
      <x:c r="I1436" s="527" t="s">
        <x:v>3935</x:v>
      </x:c>
      <x:c r="J1436" s="930">
        <x:v>252</x:v>
      </x:c>
      <x:c r="K1436" s="1379" t="s">
        <x:v>140</x:v>
      </x:c>
    </x:row>
    <x:row r="1437" spans="1:11" ht="16.75">
      <x:c r="A1437" s="1179" t="s">
        <x:v>4905</x:v>
      </x:c>
      <x:c r="B1437" s="1180">
        <x:v>613222</x:v>
      </x:c>
      <x:c r="C1437" s="1181" t="s">
        <x:v>8571</x:v>
      </x:c>
      <x:c r="D1437" s="1181" t="s">
        <x:v>10306</x:v>
      </x:c>
      <x:c r="E1437" s="1181" t="s">
        <x:v>3882</x:v>
      </x:c>
      <x:c r="F1437" s="1181" t="s">
        <x:v>970</x:v>
      </x:c>
      <x:c r="G1437" s="915" t="s">
        <x:v>9677</x:v>
      </x:c>
      <x:c r="H1437" s="915" t="s">
        <x:v>2260</x:v>
      </x:c>
      <x:c r="I1437" s="1189" t="s">
        <x:v>6540</x:v>
      </x:c>
      <x:c r="J1437" s="916">
        <x:v>297</x:v>
      </x:c>
      <x:c r="K1437" s="1377" t="s">
        <x:v>140</x:v>
      </x:c>
    </x:row>
    <x:row r="1438" spans="1:11" s="89" customFormat="1">
      <x:c r="A1438" s="1410">
        <x:v>0.69027777777777777</x:v>
      </x:c>
      <x:c r="B1438" s="1080">
        <x:v>13223</x:v>
      </x:c>
      <x:c r="C1438" s="1081"/>
      <x:c r="D1438" s="1081"/>
      <x:c r="E1438" s="1081"/>
      <x:c r="F1438" s="1081"/>
      <x:c r="G1438" s="919" t="s">
        <x:v>5879</x:v>
      </x:c>
      <x:c r="H1438" s="919" t="s">
        <x:v>5725</x:v>
      </x:c>
      <x:c r="I1438" s="519" t="s">
        <x:v>6553</x:v>
      </x:c>
      <x:c r="J1438" s="920">
        <x:v>190</x:v>
      </x:c>
      <x:c r="K1438" s="1378" t="s">
        <x:v>140</x:v>
      </x:c>
    </x:row>
    <x:row r="1439" spans="1:11" ht="16.75">
      <x:c r="A1439" s="1413">
        <x:v>0.89722222222222225</x:v>
      </x:c>
      <x:c r="B1439" s="1098" t="s">
        <x:v>3407</x:v>
      </x:c>
      <x:c r="C1439" s="1098" t="s">
        <x:v>8571</x:v>
      </x:c>
      <x:c r="D1439" s="1098" t="s">
        <x:v>10334</x:v>
      </x:c>
      <x:c r="E1439" s="1098" t="s">
        <x:v>6423</x:v>
      </x:c>
      <x:c r="F1439" s="1098" t="s">
        <x:v>5433</x:v>
      </x:c>
      <x:c r="G1439" s="929" t="s">
        <x:v>6661</x:v>
      </x:c>
      <x:c r="H1439" s="929" t="s">
        <x:v>2291</x:v>
      </x:c>
      <x:c r="I1439" s="527" t="s">
        <x:v>3935</x:v>
      </x:c>
      <x:c r="J1439" s="930">
        <x:v>350</x:v>
      </x:c>
      <x:c r="K1439" s="1379" t="s">
        <x:v>140</x:v>
      </x:c>
    </x:row>
    <x:row r="1440" spans="1:11" ht="16.75">
      <x:c r="A1440" s="1179" t="s">
        <x:v>7344</x:v>
      </x:c>
      <x:c r="B1440" s="1180">
        <x:v>613225</x:v>
      </x:c>
      <x:c r="C1440" s="1181" t="s">
        <x:v>7299</x:v>
      </x:c>
      <x:c r="D1440" s="1181" t="s">
        <x:v>10333</x:v>
      </x:c>
      <x:c r="E1440" s="1181" t="s">
        <x:v>3882</x:v>
      </x:c>
      <x:c r="F1440" s="1181" t="s">
        <x:v>1551</x:v>
      </x:c>
      <x:c r="G1440" s="915" t="s">
        <x:v>9948</x:v>
      </x:c>
      <x:c r="H1440" s="915" t="s">
        <x:v>8121</x:v>
      </x:c>
      <x:c r="I1440" s="1189" t="s">
        <x:v>6540</x:v>
      </x:c>
      <x:c r="J1440" s="916">
        <x:v>170</x:v>
      </x:c>
      <x:c r="K1440" s="1377" t="s">
        <x:v>10301</x:v>
      </x:c>
    </x:row>
    <x:row r="1441" spans="1:11" ht="16.75">
      <x:c r="A1441" s="1413">
        <x:v>0.94374999999999998</x:v>
      </x:c>
      <x:c r="B1441" s="1186">
        <x:v>613226</x:v>
      </x:c>
      <x:c r="C1441" s="1098" t="s">
        <x:v>8571</x:v>
      </x:c>
      <x:c r="D1441" s="1098" t="s">
        <x:v>10333</x:v>
      </x:c>
      <x:c r="E1441" s="1098" t="s">
        <x:v>3882</x:v>
      </x:c>
      <x:c r="F1441" s="1098" t="s">
        <x:v>5404</x:v>
      </x:c>
      <x:c r="G1441" s="929" t="s">
        <x:v>9713</x:v>
      </x:c>
      <x:c r="H1441" s="929" t="s">
        <x:v>11748</x:v>
      </x:c>
      <x:c r="I1441" s="527" t="s">
        <x:v>6540</x:v>
      </x:c>
      <x:c r="J1441" s="930">
        <x:v>150</x:v>
      </x:c>
      <x:c r="K1441" s="1379" t="s">
        <x:v>140</x:v>
      </x:c>
    </x:row>
    <x:row r="1442" spans="1:11" ht="16.75">
      <x:c r="A1442" s="1179" t="s">
        <x:v>7073</x:v>
      </x:c>
      <x:c r="B1442" s="1181" t="s">
        <x:v>10835</x:v>
      </x:c>
      <x:c r="C1442" s="1181" t="s">
        <x:v>8571</x:v>
      </x:c>
      <x:c r="D1442" s="1181" t="s">
        <x:v>10306</x:v>
      </x:c>
      <x:c r="E1442" s="1181" t="s">
        <x:v>6423</x:v>
      </x:c>
      <x:c r="F1442" s="1181" t="s">
        <x:v>10436</x:v>
      </x:c>
      <x:c r="G1442" s="915" t="s">
        <x:v>6646</x:v>
      </x:c>
      <x:c r="H1442" s="915" t="s">
        <x:v>2290</x:v>
      </x:c>
      <x:c r="I1442" s="1189" t="s">
        <x:v>3935</x:v>
      </x:c>
      <x:c r="J1442" s="916">
        <x:v>170</x:v>
      </x:c>
      <x:c r="K1442" s="1377" t="s">
        <x:v>10301</x:v>
      </x:c>
    </x:row>
    <x:row r="1443" spans="1:11">
      <x:c r="A1443" s="1410">
        <x:v>0.64652777777777781</x:v>
      </x:c>
      <x:c r="B1443" s="1083" t="s">
        <x:v>10986</x:v>
      </x:c>
      <x:c r="C1443" s="1083" t="s">
        <x:v>8571</x:v>
      </x:c>
      <x:c r="D1443" s="1083" t="s">
        <x:v>10306</x:v>
      </x:c>
      <x:c r="E1443" s="1083" t="s">
        <x:v>3882</x:v>
      </x:c>
      <x:c r="F1443" s="1083" t="s">
        <x:v>7366</x:v>
      </x:c>
      <x:c r="G1443" s="919" t="s">
        <x:v>9495</x:v>
      </x:c>
      <x:c r="H1443" s="919" t="s">
        <x:v>2762</x:v>
      </x:c>
      <x:c r="I1443" s="519" t="s">
        <x:v>3935</x:v>
      </x:c>
      <x:c r="J1443" s="920">
        <x:v>288</x:v>
      </x:c>
      <x:c r="K1443" s="1378" t="s">
        <x:v>140</x:v>
      </x:c>
    </x:row>
    <x:row r="1444" spans="1:11">
      <x:c r="A1444" s="1411">
        <x:v>0.87986111111111109</x:v>
      </x:c>
      <x:c r="B1444" s="1081" t="s">
        <x:v>10582</x:v>
      </x:c>
      <x:c r="C1444" s="1081" t="s">
        <x:v>7299</x:v>
      </x:c>
      <x:c r="D1444" s="1081" t="s">
        <x:v>10334</x:v>
      </x:c>
      <x:c r="E1444" s="1081" t="s">
        <x:v>6669</x:v>
      </x:c>
      <x:c r="F1444" s="1081" t="s">
        <x:v>918</x:v>
      </x:c>
      <x:c r="G1444" s="919" t="s">
        <x:v>3856</x:v>
      </x:c>
      <x:c r="H1444" s="919" t="s">
        <x:v>11928</x:v>
      </x:c>
      <x:c r="I1444" s="519" t="s">
        <x:v>3935</x:v>
      </x:c>
      <x:c r="J1444" s="920">
        <x:v>150</x:v>
      </x:c>
      <x:c r="K1444" s="1378" t="s">
        <x:v>10301</x:v>
      </x:c>
    </x:row>
    <x:row r="1445" spans="1:11" s="87" customFormat="1">
      <x:c r="A1445" s="1411">
        <x:v>0.90138888888888891</x:v>
      </x:c>
      <x:c r="B1445" s="1081" t="s">
        <x:v>10538</x:v>
      </x:c>
      <x:c r="C1445" s="1081" t="s">
        <x:v>8571</x:v>
      </x:c>
      <x:c r="D1445" s="1081" t="s">
        <x:v>10306</x:v>
      </x:c>
      <x:c r="E1445" s="1081" t="s">
        <x:v>6423</x:v>
      </x:c>
      <x:c r="F1445" s="1081" t="s">
        <x:v>1262</x:v>
      </x:c>
      <x:c r="G1445" s="919" t="s">
        <x:v>10877</x:v>
      </x:c>
      <x:c r="H1445" s="919" t="s">
        <x:v>7647</x:v>
      </x:c>
      <x:c r="I1445" s="519" t="s">
        <x:v>3935</x:v>
      </x:c>
      <x:c r="J1445" s="920">
        <x:v>190</x:v>
      </x:c>
      <x:c r="K1445" s="1378" t="s">
        <x:v>10301</x:v>
      </x:c>
    </x:row>
    <x:row r="1446" spans="1:11">
      <x:c r="A1446" s="1410">
        <x:v>0.91041666666666665</x:v>
      </x:c>
      <x:c r="B1446" s="1083" t="s">
        <x:v>9849</x:v>
      </x:c>
      <x:c r="C1446" s="1083" t="s">
        <x:v>8571</x:v>
      </x:c>
      <x:c r="D1446" s="1083" t="s">
        <x:v>10306</x:v>
      </x:c>
      <x:c r="E1446" s="1083" t="s">
        <x:v>6669</x:v>
      </x:c>
      <x:c r="F1446" s="1083" t="s">
        <x:v>4258</x:v>
      </x:c>
      <x:c r="G1446" s="919" t="s">
        <x:v>3318</x:v>
      </x:c>
      <x:c r="H1446" s="919" t="s">
        <x:v>12152</x:v>
      </x:c>
      <x:c r="I1446" s="519" t="s">
        <x:v>3935</x:v>
      </x:c>
      <x:c r="J1446" s="920">
        <x:v>300</x:v>
      </x:c>
      <x:c r="K1446" s="1378" t="s">
        <x:v>140</x:v>
      </x:c>
    </x:row>
    <x:row r="1447" spans="1:11" ht="16.75">
      <x:c r="A1447" s="1413">
        <x:v>0.99236111111111114</x:v>
      </x:c>
      <x:c r="B1447" s="1098" t="s">
        <x:v>4029</x:v>
      </x:c>
      <x:c r="C1447" s="1098" t="s">
        <x:v>7299</x:v>
      </x:c>
      <x:c r="D1447" s="1098" t="s">
        <x:v>10334</x:v>
      </x:c>
      <x:c r="E1447" s="1098" t="s">
        <x:v>3882</x:v>
      </x:c>
      <x:c r="F1447" s="1098" t="s">
        <x:v>801</x:v>
      </x:c>
      <x:c r="G1447" s="929" t="s">
        <x:v>9381</x:v>
      </x:c>
      <x:c r="H1447" s="929" t="s">
        <x:v>12573</x:v>
      </x:c>
      <x:c r="I1447" s="527" t="s">
        <x:v>3935</x:v>
      </x:c>
      <x:c r="J1447" s="930">
        <x:v>2052</x:v>
      </x:c>
      <x:c r="K1447" s="1379" t="s">
        <x:v>140</x:v>
      </x:c>
    </x:row>
    <x:row r="1448" spans="1:11" ht="16.75">
      <x:c r="A1448" s="1179" t="s">
        <x:v>5257</x:v>
      </x:c>
      <x:c r="B1448" s="1180">
        <x:v>613233</x:v>
      </x:c>
      <x:c r="C1448" s="1181" t="s">
        <x:v>7299</x:v>
      </x:c>
      <x:c r="D1448" s="1181" t="s">
        <x:v>10306</x:v>
      </x:c>
      <x:c r="E1448" s="1181" t="s">
        <x:v>3882</x:v>
      </x:c>
      <x:c r="F1448" s="1181" t="s">
        <x:v>4272</x:v>
      </x:c>
      <x:c r="G1448" s="915" t="s">
        <x:v>4099</x:v>
      </x:c>
      <x:c r="H1448" s="915" t="s">
        <x:v>2517</x:v>
      </x:c>
      <x:c r="I1448" s="1189" t="s">
        <x:v>6540</x:v>
      </x:c>
      <x:c r="J1448" s="916">
        <x:v>513</x:v>
      </x:c>
      <x:c r="K1448" s="1377" t="s">
        <x:v>140</x:v>
      </x:c>
    </x:row>
    <x:row r="1449" spans="1:11">
      <x:c r="A1449" s="1410">
        <x:v>0.82291666666666663</x:v>
      </x:c>
      <x:c r="B1449" s="1082">
        <x:v>613234</x:v>
      </x:c>
      <x:c r="C1449" s="1083" t="s">
        <x:v>8571</x:v>
      </x:c>
      <x:c r="D1449" s="1083" t="s">
        <x:v>10306</x:v>
      </x:c>
      <x:c r="E1449" s="1083" t="s">
        <x:v>3882</x:v>
      </x:c>
      <x:c r="F1449" s="1083" t="s">
        <x:v>36</x:v>
      </x:c>
      <x:c r="G1449" s="919" t="s">
        <x:v>11783</x:v>
      </x:c>
      <x:c r="H1449" s="919" t="s">
        <x:v>11874</x:v>
      </x:c>
      <x:c r="I1449" s="519" t="s">
        <x:v>6540</x:v>
      </x:c>
      <x:c r="J1449" s="920">
        <x:v>200</x:v>
      </x:c>
      <x:c r="K1449" s="1378" t="s">
        <x:v>10301</x:v>
      </x:c>
    </x:row>
    <x:row r="1450" spans="1:11">
      <x:c r="A1450" s="1411">
        <x:v>0.91319444444444442</x:v>
      </x:c>
      <x:c r="B1450" s="1080">
        <x:v>613235</x:v>
      </x:c>
      <x:c r="C1450" s="1081" t="s">
        <x:v>8571</x:v>
      </x:c>
      <x:c r="D1450" s="1081" t="s">
        <x:v>10333</x:v>
      </x:c>
      <x:c r="E1450" s="1081" t="s">
        <x:v>3882</x:v>
      </x:c>
      <x:c r="F1450" s="1081" t="s">
        <x:v>10775</x:v>
      </x:c>
      <x:c r="G1450" s="919" t="s">
        <x:v>4141</x:v>
      </x:c>
      <x:c r="H1450" s="919" t="s">
        <x:v>7992</x:v>
      </x:c>
      <x:c r="I1450" s="519" t="s">
        <x:v>6540</x:v>
      </x:c>
      <x:c r="J1450" s="920">
        <x:v>760</x:v>
      </x:c>
      <x:c r="K1450" s="1378" t="s">
        <x:v>10301</x:v>
      </x:c>
    </x:row>
    <x:row r="1451" spans="1:11">
      <x:c r="A1451" s="1410">
        <x:v>0.91527777777777775</x:v>
      </x:c>
      <x:c r="B1451" s="1082">
        <x:v>613236</x:v>
      </x:c>
      <x:c r="C1451" s="1083" t="s">
        <x:v>7299</x:v>
      </x:c>
      <x:c r="D1451" s="1083" t="s">
        <x:v>10333</x:v>
      </x:c>
      <x:c r="E1451" s="1083" t="s">
        <x:v>3882</x:v>
      </x:c>
      <x:c r="F1451" s="1083" t="s">
        <x:v>7397</x:v>
      </x:c>
      <x:c r="G1451" s="1114" t="s">
        <x:v>10358</x:v>
      </x:c>
      <x:c r="H1451" s="1114" t="s">
        <x:v>10358</x:v>
      </x:c>
      <x:c r="I1451" s="651" t="s">
        <x:v>10358</x:v>
      </x:c>
      <x:c r="J1451" s="920">
        <x:v>0</x:v>
      </x:c>
      <x:c r="K1451" s="652" t="s">
        <x:v>10358</x:v>
      </x:c>
    </x:row>
    <x:row r="1452" spans="1:11" ht="16.75">
      <x:c r="A1452" s="1412">
        <x:v>0.9770833333333333</x:v>
      </x:c>
      <x:c r="B1452" s="1184">
        <x:v>613237</x:v>
      </x:c>
      <x:c r="C1452" s="1085" t="s">
        <x:v>8571</x:v>
      </x:c>
      <x:c r="D1452" s="1085" t="s">
        <x:v>10333</x:v>
      </x:c>
      <x:c r="E1452" s="1085" t="s">
        <x:v>3882</x:v>
      </x:c>
      <x:c r="F1452" s="1085" t="s">
        <x:v>12826</x:v>
      </x:c>
      <x:c r="G1452" s="929" t="s">
        <x:v>10846</x:v>
      </x:c>
      <x:c r="H1452" s="929" t="s">
        <x:v>8053</x:v>
      </x:c>
      <x:c r="I1452" s="527" t="s">
        <x:v>6540</x:v>
      </x:c>
      <x:c r="J1452" s="930">
        <x:v>90</x:v>
      </x:c>
      <x:c r="K1452" s="1379" t="s">
        <x:v>10301</x:v>
      </x:c>
    </x:row>
    <x:row r="1453" spans="1:11" ht="16.75">
      <x:c r="A1453" s="1077" t="s">
        <x:v>7111</x:v>
      </x:c>
      <x:c r="B1453" s="1079" t="s">
        <x:v>3739</x:v>
      </x:c>
      <x:c r="C1453" s="1079" t="s">
        <x:v>7299</x:v>
      </x:c>
      <x:c r="D1453" s="1079" t="s">
        <x:v>10334</x:v>
      </x:c>
      <x:c r="E1453" s="1079" t="s">
        <x:v>3882</x:v>
      </x:c>
      <x:c r="F1453" s="1079" t="s">
        <x:v>245</x:v>
      </x:c>
      <x:c r="G1453" s="915" t="s">
        <x:v>10781</x:v>
      </x:c>
      <x:c r="H1453" s="915" t="s">
        <x:v>11611</x:v>
      </x:c>
      <x:c r="I1453" s="1189" t="s">
        <x:v>3935</x:v>
      </x:c>
      <x:c r="J1453" s="916">
        <x:v>585</x:v>
      </x:c>
      <x:c r="K1453" s="1377" t="s">
        <x:v>140</x:v>
      </x:c>
    </x:row>
    <x:row r="1454" spans="1:11">
      <x:c r="A1454" s="1411">
        <x:v>0.89513888888888893</x:v>
      </x:c>
      <x:c r="B1454" s="1080">
        <x:v>613239</x:v>
      </x:c>
      <x:c r="C1454" s="1081" t="s">
        <x:v>8571</x:v>
      </x:c>
      <x:c r="D1454" s="1081" t="s">
        <x:v>10306</x:v>
      </x:c>
      <x:c r="E1454" s="1081" t="s">
        <x:v>6423</x:v>
      </x:c>
      <x:c r="F1454" s="1081" t="s">
        <x:v>799</x:v>
      </x:c>
      <x:c r="G1454" s="919" t="s">
        <x:v>9728</x:v>
      </x:c>
      <x:c r="H1454" s="919" t="s">
        <x:v>11761</x:v>
      </x:c>
      <x:c r="I1454" s="519" t="s">
        <x:v>6540</x:v>
      </x:c>
      <x:c r="J1454" s="920">
        <x:v>423</x:v>
      </x:c>
      <x:c r="K1454" s="1378" t="s">
        <x:v>140</x:v>
      </x:c>
    </x:row>
    <x:row r="1455" spans="1:11">
      <x:c r="A1455" s="1410">
        <x:v>0.94305555555555554</x:v>
      </x:c>
      <x:c r="B1455" s="1082">
        <x:v>613240</x:v>
      </x:c>
      <x:c r="C1455" s="1083" t="s">
        <x:v>8571</x:v>
      </x:c>
      <x:c r="D1455" s="1083" t="s">
        <x:v>10306</x:v>
      </x:c>
      <x:c r="E1455" s="1083" t="s">
        <x:v>3882</x:v>
      </x:c>
      <x:c r="F1455" s="1083" t="s">
        <x:v>271</x:v>
      </x:c>
      <x:c r="G1455" s="919" t="s">
        <x:v>9950</x:v>
      </x:c>
      <x:c r="H1455" s="919" t="s">
        <x:v>8004</x:v>
      </x:c>
      <x:c r="I1455" s="519" t="s">
        <x:v>6540</x:v>
      </x:c>
      <x:c r="J1455" s="920">
        <x:v>360</x:v>
      </x:c>
      <x:c r="K1455" s="1378" t="s">
        <x:v>10301</x:v>
      </x:c>
    </x:row>
    <x:row r="1456" spans="1:11" ht="16.75">
      <x:c r="A1456" s="1412">
        <x:v>0.96597222222222223</x:v>
      </x:c>
      <x:c r="B1456" s="1184">
        <x:v>613241</x:v>
      </x:c>
      <x:c r="C1456" s="1085" t="s">
        <x:v>8571</x:v>
      </x:c>
      <x:c r="D1456" s="1085" t="s">
        <x:v>10333</x:v>
      </x:c>
      <x:c r="E1456" s="1085" t="s">
        <x:v>3882</x:v>
      </x:c>
      <x:c r="F1456" s="1085" t="s">
        <x:v>869</x:v>
      </x:c>
      <x:c r="G1456" s="929" t="s">
        <x:v>9465</x:v>
      </x:c>
      <x:c r="H1456" s="929" t="s">
        <x:v>2768</x:v>
      </x:c>
      <x:c r="I1456" s="527" t="s">
        <x:v>6540</x:v>
      </x:c>
      <x:c r="J1456" s="930">
        <x:v>370</x:v>
      </x:c>
      <x:c r="K1456" s="1379" t="s">
        <x:v>10301</x:v>
      </x:c>
    </x:row>
    <x:row r="1457" spans="1:11" ht="16.75">
      <x:c r="A1457" s="1077" t="s">
        <x:v>7097</x:v>
      </x:c>
      <x:c r="B1457" s="1079" t="s">
        <x:v>10894</x:v>
      </x:c>
      <x:c r="C1457" s="1079" t="s">
        <x:v>8571</x:v>
      </x:c>
      <x:c r="D1457" s="1079" t="s">
        <x:v>10333</x:v>
      </x:c>
      <x:c r="E1457" s="1079" t="s">
        <x:v>3882</x:v>
      </x:c>
      <x:c r="F1457" s="1079" t="s">
        <x:v>821</x:v>
      </x:c>
      <x:c r="G1457" s="915" t="s">
        <x:v>4205</x:v>
      </x:c>
      <x:c r="H1457" s="915" t="s">
        <x:v>5703</x:v>
      </x:c>
      <x:c r="I1457" s="1189" t="s">
        <x:v>3935</x:v>
      </x:c>
      <x:c r="J1457" s="916">
        <x:v>550</x:v>
      </x:c>
      <x:c r="K1457" s="1377" t="s">
        <x:v>10301</x:v>
      </x:c>
    </x:row>
    <x:row r="1458" spans="1:11">
      <x:c r="A1458" s="1411">
        <x:v>0.59097222222222223</x:v>
      </x:c>
      <x:c r="B1458" s="1080">
        <x:v>613243</x:v>
      </x:c>
      <x:c r="C1458" s="1081" t="s">
        <x:v>7299</x:v>
      </x:c>
      <x:c r="D1458" s="1081" t="s">
        <x:v>10333</x:v>
      </x:c>
      <x:c r="E1458" s="1081" t="s">
        <x:v>7974</x:v>
      </x:c>
      <x:c r="F1458" s="1081" t="s">
        <x:v>9337</x:v>
      </x:c>
      <x:c r="G1458" s="919" t="s">
        <x:v>9729</x:v>
      </x:c>
      <x:c r="H1458" s="919" t="s">
        <x:v>12311</x:v>
      </x:c>
      <x:c r="I1458" s="519" t="s">
        <x:v>6540</x:v>
      </x:c>
      <x:c r="J1458" s="920">
        <x:v>80</x:v>
      </x:c>
      <x:c r="K1458" s="1378" t="s">
        <x:v>10301</x:v>
      </x:c>
    </x:row>
    <x:row r="1459" spans="1:11">
      <x:c r="A1459" s="1410">
        <x:v>0.6743055555555556</x:v>
      </x:c>
      <x:c r="B1459" s="1082">
        <x:v>613244</x:v>
      </x:c>
      <x:c r="C1459" s="1083" t="s">
        <x:v>8571</x:v>
      </x:c>
      <x:c r="D1459" s="1083" t="s">
        <x:v>10333</x:v>
      </x:c>
      <x:c r="E1459" s="1083" t="s">
        <x:v>3882</x:v>
      </x:c>
      <x:c r="F1459" s="1083" t="s">
        <x:v>7429</x:v>
      </x:c>
      <x:c r="G1459" s="919" t="s">
        <x:v>12164</x:v>
      </x:c>
      <x:c r="H1459" s="919" t="s">
        <x:v>7651</x:v>
      </x:c>
      <x:c r="I1459" s="519" t="s">
        <x:v>6540</x:v>
      </x:c>
      <x:c r="J1459" s="920">
        <x:v>567</x:v>
      </x:c>
      <x:c r="K1459" s="1378" t="s">
        <x:v>140</x:v>
      </x:c>
    </x:row>
    <x:row r="1460" spans="1:11">
      <x:c r="A1460" s="1411">
        <x:v>0.69166666666666665</x:v>
      </x:c>
      <x:c r="B1460" s="1080">
        <x:v>613245</x:v>
      </x:c>
      <x:c r="C1460" s="1081" t="s">
        <x:v>7299</x:v>
      </x:c>
      <x:c r="D1460" s="1081" t="s">
        <x:v>10333</x:v>
      </x:c>
      <x:c r="E1460" s="1081" t="s">
        <x:v>3882</x:v>
      </x:c>
      <x:c r="F1460" s="1081" t="s">
        <x:v>8314</x:v>
      </x:c>
      <x:c r="G1460" s="919" t="s">
        <x:v>3895</x:v>
      </x:c>
      <x:c r="H1460" s="919" t="s">
        <x:v>7848</x:v>
      </x:c>
      <x:c r="I1460" s="519" t="s">
        <x:v>6540</x:v>
      </x:c>
      <x:c r="J1460" s="920">
        <x:v>290</x:v>
      </x:c>
      <x:c r="K1460" s="1378" t="s">
        <x:v>10301</x:v>
      </x:c>
    </x:row>
    <x:row r="1461" spans="1:11">
      <x:c r="A1461" s="1410">
        <x:v>0.89722222222222225</x:v>
      </x:c>
      <x:c r="B1461" s="1082">
        <x:v>613246</x:v>
      </x:c>
      <x:c r="C1461" s="1083" t="s">
        <x:v>7299</x:v>
      </x:c>
      <x:c r="D1461" s="1083" t="s">
        <x:v>10333</x:v>
      </x:c>
      <x:c r="E1461" s="1083" t="s">
        <x:v>3882</x:v>
      </x:c>
      <x:c r="F1461" s="1083" t="s">
        <x:v>671</x:v>
      </x:c>
      <x:c r="G1461" s="919" t="s">
        <x:v>10978</x:v>
      </x:c>
      <x:c r="H1461" s="919" t="s">
        <x:v>2181</x:v>
      </x:c>
      <x:c r="I1461" s="519" t="s">
        <x:v>6540</x:v>
      </x:c>
      <x:c r="J1461" s="920">
        <x:v>160</x:v>
      </x:c>
      <x:c r="K1461" s="1378" t="s">
        <x:v>10301</x:v>
      </x:c>
    </x:row>
    <x:row r="1462" spans="1:11">
      <x:c r="A1462" s="1411">
        <x:v>0.91874999999999996</x:v>
      </x:c>
      <x:c r="B1462" s="1081" t="s">
        <x:v>9699</x:v>
      </x:c>
      <x:c r="C1462" s="1081" t="s">
        <x:v>8571</x:v>
      </x:c>
      <x:c r="D1462" s="1081" t="s">
        <x:v>10279</x:v>
      </x:c>
      <x:c r="E1462" s="1081" t="s">
        <x:v>3882</x:v>
      </x:c>
      <x:c r="F1462" s="1081" t="s">
        <x:v>1144</x:v>
      </x:c>
      <x:c r="G1462" s="1114" t="s">
        <x:v>10358</x:v>
      </x:c>
      <x:c r="H1462" s="1114" t="s">
        <x:v>10358</x:v>
      </x:c>
      <x:c r="I1462" s="519" t="s">
        <x:v>3935</x:v>
      </x:c>
      <x:c r="J1462" s="920">
        <x:v>280</x:v>
      </x:c>
      <x:c r="K1462" s="1378" t="s">
        <x:v>10301</x:v>
      </x:c>
    </x:row>
    <x:row r="1463" spans="1:11">
      <x:c r="A1463" s="1410">
        <x:v>0.92013888888888884</x:v>
      </x:c>
      <x:c r="B1463" s="1082">
        <x:v>613248</x:v>
      </x:c>
      <x:c r="C1463" s="1083" t="s">
        <x:v>8571</x:v>
      </x:c>
      <x:c r="D1463" s="1083" t="s">
        <x:v>10334</x:v>
      </x:c>
      <x:c r="E1463" s="1083" t="s">
        <x:v>7974</x:v>
      </x:c>
      <x:c r="F1463" s="1083" t="s">
        <x:v>4624</x:v>
      </x:c>
      <x:c r="G1463" s="919" t="s">
        <x:v>9659</x:v>
      </x:c>
      <x:c r="H1463" s="919" t="s">
        <x:v>7632</x:v>
      </x:c>
      <x:c r="I1463" s="519" t="s">
        <x:v>6540</x:v>
      </x:c>
      <x:c r="J1463" s="920">
        <x:v>279</x:v>
      </x:c>
      <x:c r="K1463" s="1378" t="s">
        <x:v>140</x:v>
      </x:c>
    </x:row>
    <x:row r="1464" spans="1:11">
      <x:c r="A1464" s="524">
        <x:v>0.93611111111111112</x:v>
      </x:c>
      <x:c r="B1464" s="920">
        <x:v>13249</x:v>
      </x:c>
      <x:c r="C1464" s="920"/>
      <x:c r="D1464" s="920"/>
      <x:c r="E1464" s="920"/>
      <x:c r="F1464" s="920"/>
      <x:c r="G1464" s="1114" t="s">
        <x:v>10358</x:v>
      </x:c>
      <x:c r="H1464" s="1114" t="s">
        <x:v>10358</x:v>
      </x:c>
      <x:c r="I1464" s="519" t="s">
        <x:v>6553</x:v>
      </x:c>
      <x:c r="J1464" s="920">
        <x:v>350</x:v>
      </x:c>
      <x:c r="K1464" s="1378" t="s">
        <x:v>10301</x:v>
      </x:c>
    </x:row>
    <x:row r="1465" spans="1:11">
      <x:c r="A1465" s="524">
        <x:v>0.96319444444444446</x:v>
      </x:c>
      <x:c r="B1465" s="920">
        <x:v>13250</x:v>
      </x:c>
      <x:c r="C1465" s="920"/>
      <x:c r="D1465" s="920"/>
      <x:c r="E1465" s="920"/>
      <x:c r="F1465" s="920"/>
      <x:c r="G1465" s="1114" t="s">
        <x:v>10358</x:v>
      </x:c>
      <x:c r="H1465" s="1114" t="s">
        <x:v>10358</x:v>
      </x:c>
      <x:c r="I1465" s="519" t="s">
        <x:v>6553</x:v>
      </x:c>
      <x:c r="J1465" s="920">
        <x:v>150</x:v>
      </x:c>
      <x:c r="K1465" s="1378" t="s">
        <x:v>10301</x:v>
      </x:c>
    </x:row>
    <x:row r="1466" spans="1:11" ht="16.75">
      <x:c r="A1466" s="525">
        <x:v>0.96666666666666667</x:v>
      </x:c>
      <x:c r="B1466" s="930">
        <x:v>13251</x:v>
      </x:c>
      <x:c r="C1466" s="930"/>
      <x:c r="D1466" s="930"/>
      <x:c r="E1466" s="930"/>
      <x:c r="F1466" s="930"/>
      <x:c r="G1466" s="929"/>
      <x:c r="H1466" s="929"/>
      <x:c r="I1466" s="527" t="s">
        <x:v>6553</x:v>
      </x:c>
      <x:c r="J1466" s="930">
        <x:v>440</x:v>
      </x:c>
      <x:c r="K1466" s="1379" t="s">
        <x:v>10301</x:v>
      </x:c>
    </x:row>
    <x:row r="1467" spans="1:11" ht="16.75">
      <x:c r="A1467" s="1179" t="s">
        <x:v>6848</x:v>
      </x:c>
      <x:c r="B1467" s="1181" t="s">
        <x:v>6642</x:v>
      </x:c>
      <x:c r="C1467" s="1181" t="s">
        <x:v>8571</x:v>
      </x:c>
      <x:c r="D1467" s="1181" t="s">
        <x:v>10306</x:v>
      </x:c>
      <x:c r="E1467" s="1181" t="s">
        <x:v>7974</x:v>
      </x:c>
      <x:c r="F1467" s="1181" t="s">
        <x:v>4284</x:v>
      </x:c>
      <x:c r="G1467" s="1177" t="s">
        <x:v>10358</x:v>
      </x:c>
      <x:c r="H1467" s="1177" t="s">
        <x:v>10358</x:v>
      </x:c>
      <x:c r="I1467" s="1189" t="s">
        <x:v>3935</x:v>
      </x:c>
      <x:c r="J1467" s="916">
        <x:v>100</x:v>
      </x:c>
      <x:c r="K1467" s="1377" t="s">
        <x:v>10301</x:v>
      </x:c>
    </x:row>
    <x:row r="1468" spans="1:11">
      <x:c r="A1468" s="1410">
        <x:v>0.69722222222222219</x:v>
      </x:c>
      <x:c r="B1468" s="1082">
        <x:v>613253</x:v>
      </x:c>
      <x:c r="C1468" s="1083" t="s">
        <x:v>8571</x:v>
      </x:c>
      <x:c r="D1468" s="1083" t="s">
        <x:v>10333</x:v>
      </x:c>
      <x:c r="E1468" s="1083" t="s">
        <x:v>6423</x:v>
      </x:c>
      <x:c r="F1468" s="1083" t="s">
        <x:v>76</x:v>
      </x:c>
      <x:c r="G1468" s="919" t="s">
        <x:v>11014</x:v>
      </x:c>
      <x:c r="H1468" s="919" t="s">
        <x:v>2293</x:v>
      </x:c>
      <x:c r="I1468" s="519" t="s">
        <x:v>6540</x:v>
      </x:c>
      <x:c r="J1468" s="920">
        <x:v>190</x:v>
      </x:c>
      <x:c r="K1468" s="1378" t="s">
        <x:v>10301</x:v>
      </x:c>
    </x:row>
    <x:row r="1469" spans="1:11" ht="16.75">
      <x:c r="A1469" s="1412">
        <x:v>0.90972222222222221</x:v>
      </x:c>
      <x:c r="B1469" s="1085" t="s">
        <x:v>2936</x:v>
      </x:c>
      <x:c r="C1469" s="1085" t="s">
        <x:v>8571</x:v>
      </x:c>
      <x:c r="D1469" s="1085" t="s">
        <x:v>10333</x:v>
      </x:c>
      <x:c r="E1469" s="1085" t="s">
        <x:v>6669</x:v>
      </x:c>
      <x:c r="F1469" s="1085" t="s">
        <x:v>10477</x:v>
      </x:c>
      <x:c r="G1469" s="929" t="s">
        <x:v>11680</x:v>
      </x:c>
      <x:c r="H1469" s="929" t="s">
        <x:v>11842</x:v>
      </x:c>
      <x:c r="I1469" s="527" t="s">
        <x:v>3935</x:v>
      </x:c>
      <x:c r="J1469" s="930">
        <x:v>378</x:v>
      </x:c>
      <x:c r="K1469" s="1379" t="s">
        <x:v>140</x:v>
      </x:c>
    </x:row>
    <x:row r="1470" spans="1:11" ht="16.75">
      <x:c r="A1470" s="1077" t="s">
        <x:v>7208</x:v>
      </x:c>
      <x:c r="B1470" s="1079" t="s">
        <x:v>10616</x:v>
      </x:c>
      <x:c r="C1470" s="1079" t="s">
        <x:v>8571</x:v>
      </x:c>
      <x:c r="D1470" s="1079" t="s">
        <x:v>10306</x:v>
      </x:c>
      <x:c r="E1470" s="1079" t="s">
        <x:v>7974</x:v>
      </x:c>
      <x:c r="F1470" s="1079" t="s">
        <x:v>863</x:v>
      </x:c>
      <x:c r="G1470" s="1177" t="s">
        <x:v>10358</x:v>
      </x:c>
      <x:c r="H1470" s="1177" t="s">
        <x:v>10358</x:v>
      </x:c>
      <x:c r="I1470" s="1189" t="s">
        <x:v>3935</x:v>
      </x:c>
      <x:c r="J1470" s="916">
        <x:v>430</x:v>
      </x:c>
      <x:c r="K1470" s="1377" t="s">
        <x:v>10301</x:v>
      </x:c>
    </x:row>
    <x:row r="1471" spans="1:11">
      <x:c r="A1471" s="1411">
        <x:v>0.94027777777777777</x:v>
      </x:c>
      <x:c r="B1471" s="1080">
        <x:v>613256</x:v>
      </x:c>
      <x:c r="C1471" s="1081" t="s">
        <x:v>8571</x:v>
      </x:c>
      <x:c r="D1471" s="1081" t="s">
        <x:v>10333</x:v>
      </x:c>
      <x:c r="E1471" s="1081" t="s">
        <x:v>3882</x:v>
      </x:c>
      <x:c r="F1471" s="1081" t="s">
        <x:v>868</x:v>
      </x:c>
      <x:c r="G1471" s="919" t="s">
        <x:v>3856</x:v>
      </x:c>
      <x:c r="H1471" s="919" t="s">
        <x:v>11889</x:v>
      </x:c>
      <x:c r="I1471" s="519" t="s">
        <x:v>6540</x:v>
      </x:c>
      <x:c r="J1471" s="920">
        <x:v>558</x:v>
      </x:c>
      <x:c r="K1471" s="1378" t="s">
        <x:v>140</x:v>
      </x:c>
    </x:row>
    <x:row r="1472" spans="1:11" ht="16.75">
      <x:c r="A1472" s="1413">
        <x:v>0.99236111111111114</x:v>
      </x:c>
      <x:c r="B1472" s="1186">
        <x:v>613257</x:v>
      </x:c>
      <x:c r="C1472" s="1098" t="s">
        <x:v>8571</x:v>
      </x:c>
      <x:c r="D1472" s="1098" t="s">
        <x:v>10333</x:v>
      </x:c>
      <x:c r="E1472" s="1098" t="s">
        <x:v>3882</x:v>
      </x:c>
      <x:c r="F1472" s="1098" t="s">
        <x:v>254</x:v>
      </x:c>
      <x:c r="G1472" s="929" t="s">
        <x:v>8611</x:v>
      </x:c>
      <x:c r="H1472" s="929" t="s">
        <x:v>7587</x:v>
      </x:c>
      <x:c r="I1472" s="527" t="s">
        <x:v>6540</x:v>
      </x:c>
      <x:c r="J1472" s="930">
        <x:v>140</x:v>
      </x:c>
      <x:c r="K1472" s="1379" t="s">
        <x:v>10301</x:v>
      </x:c>
    </x:row>
    <x:row r="1473" spans="1:11" ht="16.75">
      <x:c r="A1473" s="1179" t="s">
        <x:v>5317</x:v>
      </x:c>
      <x:c r="B1473" s="1180">
        <x:v>613258</x:v>
      </x:c>
      <x:c r="C1473" s="1181" t="s">
        <x:v>8571</x:v>
      </x:c>
      <x:c r="D1473" s="1181" t="s">
        <x:v>10306</x:v>
      </x:c>
      <x:c r="E1473" s="1181" t="s">
        <x:v>6423</x:v>
      </x:c>
      <x:c r="F1473" s="1181" t="s">
        <x:v>10501</x:v>
      </x:c>
      <x:c r="G1473" s="915" t="s">
        <x:v>10979</x:v>
      </x:c>
      <x:c r="H1473" s="915" t="s">
        <x:v>5744</x:v>
      </x:c>
      <x:c r="I1473" s="1189" t="s">
        <x:v>6540</x:v>
      </x:c>
      <x:c r="J1473" s="916">
        <x:v>390</x:v>
      </x:c>
      <x:c r="K1473" s="1377" t="s">
        <x:v>140</x:v>
      </x:c>
    </x:row>
    <x:row r="1474" spans="1:12" s="74" customFormat="1">
      <x:c r="A1474" s="1411">
        <x:v>0.6430555555555556</x:v>
      </x:c>
      <x:c r="B1474" s="1080">
        <x:v>13259</x:v>
      </x:c>
      <x:c r="C1474" s="1081"/>
      <x:c r="D1474" s="1081"/>
      <x:c r="E1474" s="1081"/>
      <x:c r="F1474" s="1081"/>
      <x:c r="G1474" s="919" t="s">
        <x:v>9465</x:v>
      </x:c>
      <x:c r="H1474" s="919" t="s">
        <x:v>2768</x:v>
      </x:c>
      <x:c r="I1474" s="519" t="s">
        <x:v>3935</x:v>
      </x:c>
      <x:c r="J1474" s="1114" t="s">
        <x:v>10358</x:v>
      </x:c>
      <x:c r="K1474" s="1515" t="s">
        <x:v>10358</x:v>
      </x:c>
      <x:c r="L1474" s="276" t="s">
        <x:v>10357</x:v>
      </x:c>
    </x:row>
    <x:row r="1475" spans="1:11">
      <x:c r="A1475" s="1410">
        <x:v>0.72083333333333333</x:v>
      </x:c>
      <x:c r="B1475" s="1083" t="s">
        <x:v>3946</x:v>
      </x:c>
      <x:c r="C1475" s="1083" t="s">
        <x:v>8571</x:v>
      </x:c>
      <x:c r="D1475" s="1083" t="s">
        <x:v>10306</x:v>
      </x:c>
      <x:c r="E1475" s="1083" t="s">
        <x:v>3882</x:v>
      </x:c>
      <x:c r="F1475" s="1083" t="s">
        <x:v>1357</x:v>
      </x:c>
      <x:c r="G1475" s="919" t="s">
        <x:v>10009</x:v>
      </x:c>
      <x:c r="H1475" s="919" t="s">
        <x:v>2778</x:v>
      </x:c>
      <x:c r="I1475" s="519" t="s">
        <x:v>3935</x:v>
      </x:c>
      <x:c r="J1475" s="920">
        <x:v>160</x:v>
      </x:c>
      <x:c r="K1475" s="1378" t="s">
        <x:v>140</x:v>
      </x:c>
    </x:row>
    <x:row r="1476" spans="1:11">
      <x:c r="A1476" s="1411">
        <x:v>0.76180555555555551</x:v>
      </x:c>
      <x:c r="B1476" s="1081" t="s">
        <x:v>9645</x:v>
      </x:c>
      <x:c r="C1476" s="1081" t="s">
        <x:v>8571</x:v>
      </x:c>
      <x:c r="D1476" s="1081" t="s">
        <x:v>10333</x:v>
      </x:c>
      <x:c r="E1476" s="1081" t="s">
        <x:v>139</x:v>
      </x:c>
      <x:c r="F1476" s="1081" t="s">
        <x:v>2889</x:v>
      </x:c>
      <x:c r="G1476" s="919" t="s">
        <x:v>6581</x:v>
      </x:c>
      <x:c r="H1476" s="919" t="s">
        <x:v>8658</x:v>
      </x:c>
      <x:c r="I1476" s="519" t="s">
        <x:v>3935</x:v>
      </x:c>
      <x:c r="J1476" s="920">
        <x:v>198</x:v>
      </x:c>
      <x:c r="K1476" s="1378" t="s">
        <x:v>140</x:v>
      </x:c>
    </x:row>
    <x:row r="1477" spans="1:11" ht="16.75">
      <x:c r="A1477" s="1413">
        <x:v>0.96180555555555558</x:v>
      </x:c>
      <x:c r="B1477" s="1098" t="s">
        <x:v>10566</x:v>
      </x:c>
      <x:c r="C1477" s="1098" t="s">
        <x:v>8571</x:v>
      </x:c>
      <x:c r="D1477" s="1098" t="s">
        <x:v>10306</x:v>
      </x:c>
      <x:c r="E1477" s="1098" t="s">
        <x:v>139</x:v>
      </x:c>
      <x:c r="F1477" s="1098" t="s">
        <x:v>9326</x:v>
      </x:c>
      <x:c r="G1477" s="929" t="s">
        <x:v>9709</x:v>
      </x:c>
      <x:c r="H1477" s="929" t="s">
        <x:v>7624</x:v>
      </x:c>
      <x:c r="I1477" s="527" t="s">
        <x:v>3935</x:v>
      </x:c>
      <x:c r="J1477" s="930">
        <x:v>738</x:v>
      </x:c>
      <x:c r="K1477" s="1379" t="s">
        <x:v>140</x:v>
      </x:c>
    </x:row>
    <x:row r="1478" spans="1:11" s="74" customFormat="1" ht="16.75">
      <x:c r="A1478" s="1516" t="s">
        <x:v>4867</x:v>
      </x:c>
      <x:c r="B1478" s="1079">
        <x:v>13263</x:v>
      </x:c>
      <x:c r="C1478" s="1079"/>
      <x:c r="D1478" s="1079"/>
      <x:c r="E1478" s="1079"/>
      <x:c r="F1478" s="1079"/>
      <x:c r="G1478" s="915" t="s">
        <x:v>9375</x:v>
      </x:c>
      <x:c r="H1478" s="915" t="s">
        <x:v>2812</x:v>
      </x:c>
      <x:c r="I1478" s="1189" t="s">
        <x:v>6553</x:v>
      </x:c>
      <x:c r="J1478" s="916">
        <x:v>230</x:v>
      </x:c>
      <x:c r="K1478" s="1377" t="s">
        <x:v>140</x:v>
      </x:c>
    </x:row>
    <x:row r="1479" spans="1:11">
      <x:c r="A1479" s="1411">
        <x:v>0.93402777777777779</x:v>
      </x:c>
      <x:c r="B1479" s="1081" t="s">
        <x:v>10861</x:v>
      </x:c>
      <x:c r="C1479" s="1081" t="s">
        <x:v>8571</x:v>
      </x:c>
      <x:c r="D1479" s="1081" t="s">
        <x:v>10306</x:v>
      </x:c>
      <x:c r="E1479" s="1081" t="s">
        <x:v>3882</x:v>
      </x:c>
      <x:c r="F1479" s="1081" t="s">
        <x:v>10701</x:v>
      </x:c>
      <x:c r="G1479" s="919" t="s">
        <x:v>3305</x:v>
      </x:c>
      <x:c r="H1479" s="919" t="s">
        <x:v>11872</x:v>
      </x:c>
      <x:c r="I1479" s="519" t="s">
        <x:v>3935</x:v>
      </x:c>
      <x:c r="J1479" s="920">
        <x:v>130</x:v>
      </x:c>
      <x:c r="K1479" s="1378" t="s">
        <x:v>10301</x:v>
      </x:c>
    </x:row>
    <x:row r="1480" spans="1:11" s="74" customFormat="1">
      <x:c r="A1480" s="1411">
        <x:v>0.93819444444444444</x:v>
      </x:c>
      <x:c r="B1480" s="1081">
        <x:v>13265</x:v>
      </x:c>
      <x:c r="C1480" s="1081"/>
      <x:c r="D1480" s="1081"/>
      <x:c r="E1480" s="1081"/>
      <x:c r="F1480" s="1081"/>
      <x:c r="G1480" s="919" t="s">
        <x:v>9856</x:v>
      </x:c>
      <x:c r="H1480" s="919" t="s">
        <x:v>7997</x:v>
      </x:c>
      <x:c r="I1480" s="519" t="s">
        <x:v>6553</x:v>
      </x:c>
      <x:c r="J1480" s="920">
        <x:v>430</x:v>
      </x:c>
      <x:c r="K1480" s="1378" t="s">
        <x:v>10301</x:v>
      </x:c>
    </x:row>
    <x:row r="1481" spans="1:11" s="74" customFormat="1">
      <x:c r="A1481" s="1411">
        <x:v>0.9458333333333333</x:v>
      </x:c>
      <x:c r="B1481" s="1081">
        <x:v>13266</x:v>
      </x:c>
      <x:c r="C1481" s="1081"/>
      <x:c r="D1481" s="1081"/>
      <x:c r="E1481" s="1081"/>
      <x:c r="F1481" s="1081"/>
      <x:c r="G1481" s="919" t="s">
        <x:v>3876</x:v>
      </x:c>
      <x:c r="H1481" s="919" t="s">
        <x:v>7563</x:v>
      </x:c>
      <x:c r="I1481" s="519" t="s">
        <x:v>6553</x:v>
      </x:c>
      <x:c r="J1481" s="920">
        <x:v>470</x:v>
      </x:c>
      <x:c r="K1481" s="1378" t="s">
        <x:v>10301</x:v>
      </x:c>
    </x:row>
    <x:row r="1482" spans="1:11" s="74" customFormat="1">
      <x:c r="A1482" s="1411">
        <x:v>0.9604166666666667</x:v>
      </x:c>
      <x:c r="B1482" s="1081">
        <x:v>13267</x:v>
      </x:c>
      <x:c r="C1482" s="1081"/>
      <x:c r="D1482" s="1081"/>
      <x:c r="E1482" s="1081"/>
      <x:c r="F1482" s="1081"/>
      <x:c r="G1482" s="919" t="s">
        <x:v>6604</x:v>
      </x:c>
      <x:c r="H1482" s="919" t="s">
        <x:v>11583</x:v>
      </x:c>
      <x:c r="I1482" s="519" t="s">
        <x:v>6553</x:v>
      </x:c>
      <x:c r="J1482" s="920">
        <x:v>490</x:v>
      </x:c>
      <x:c r="K1482" s="1378" t="s">
        <x:v>140</x:v>
      </x:c>
    </x:row>
    <x:row r="1483" spans="1:11">
      <x:c r="A1483" s="1410">
        <x:v>0.97152777777777777</x:v>
      </x:c>
      <x:c r="B1483" s="1083" t="s">
        <x:v>9933</x:v>
      </x:c>
      <x:c r="C1483" s="1083" t="s">
        <x:v>8571</x:v>
      </x:c>
      <x:c r="D1483" s="1083" t="s">
        <x:v>10306</x:v>
      </x:c>
      <x:c r="E1483" s="1083" t="s">
        <x:v>3882</x:v>
      </x:c>
      <x:c r="F1483" s="1083" t="s">
        <x:v>1241</x:v>
      </x:c>
      <x:c r="G1483" s="919" t="s">
        <x:v>6600</x:v>
      </x:c>
      <x:c r="H1483" s="919" t="s">
        <x:v>11576</x:v>
      </x:c>
      <x:c r="I1483" s="519" t="s">
        <x:v>3935</x:v>
      </x:c>
      <x:c r="J1483" s="920">
        <x:v>342</x:v>
      </x:c>
      <x:c r="K1483" s="1378" t="s">
        <x:v>140</x:v>
      </x:c>
    </x:row>
    <x:row r="1484" spans="1:11" ht="16.75">
      <x:c r="A1484" s="1412">
        <x:v>0.99097222222222225</x:v>
      </x:c>
      <x:c r="B1484" s="1085" t="s">
        <x:v>6649</x:v>
      </x:c>
      <x:c r="C1484" s="1085" t="s">
        <x:v>8571</x:v>
      </x:c>
      <x:c r="D1484" s="1085" t="s">
        <x:v>10334</x:v>
      </x:c>
      <x:c r="E1484" s="1085" t="s">
        <x:v>3882</x:v>
      </x:c>
      <x:c r="F1484" s="1085" t="s">
        <x:v>12828</x:v>
      </x:c>
      <x:c r="G1484" s="929" t="s">
        <x:v>3856</x:v>
      </x:c>
      <x:c r="H1484" s="929" t="s">
        <x:v>11900</x:v>
      </x:c>
      <x:c r="I1484" s="527" t="s">
        <x:v>3935</x:v>
      </x:c>
      <x:c r="J1484" s="930">
        <x:v>420</x:v>
      </x:c>
      <x:c r="K1484" s="1379" t="s">
        <x:v>10301</x:v>
      </x:c>
    </x:row>
    <x:row r="1485" spans="1:11" ht="16.75">
      <x:c r="A1485" s="1077" t="s">
        <x:v>7081</x:v>
      </x:c>
      <x:c r="B1485" s="1078">
        <x:v>613270</x:v>
      </x:c>
      <x:c r="C1485" s="1079" t="s">
        <x:v>8571</x:v>
      </x:c>
      <x:c r="D1485" s="1079" t="s">
        <x:v>10333</x:v>
      </x:c>
      <x:c r="E1485" s="1079" t="s">
        <x:v>3882</x:v>
      </x:c>
      <x:c r="F1485" s="1079" t="s">
        <x:v>1653</x:v>
      </x:c>
      <x:c r="G1485" s="915" t="s">
        <x:v>9837</x:v>
      </x:c>
      <x:c r="H1485" s="915" t="s">
        <x:v>5715</x:v>
      </x:c>
      <x:c r="I1485" s="1189" t="s">
        <x:v>6540</x:v>
      </x:c>
      <x:c r="J1485" s="916">
        <x:v>230</x:v>
      </x:c>
      <x:c r="K1485" s="1377" t="s">
        <x:v>10301</x:v>
      </x:c>
    </x:row>
    <x:row r="1486" spans="1:12">
      <x:c r="A1486" s="1411">
        <x:v>0.70208333333333328</x:v>
      </x:c>
      <x:c r="B1486" s="1080">
        <x:v>613271</x:v>
      </x:c>
      <x:c r="C1486" s="1081" t="s">
        <x:v>7299</x:v>
      </x:c>
      <x:c r="D1486" s="1081" t="s">
        <x:v>10333</x:v>
      </x:c>
      <x:c r="E1486" s="1081" t="s">
        <x:v>3882</x:v>
      </x:c>
      <x:c r="F1486" s="1081" t="s">
        <x:v>1652</x:v>
      </x:c>
      <x:c r="G1486" s="919" t="s">
        <x:v>6624</x:v>
      </x:c>
      <x:c r="H1486" s="919" t="s">
        <x:v>8001</x:v>
      </x:c>
      <x:c r="I1486" s="519" t="s">
        <x:v>6540</x:v>
      </x:c>
      <x:c r="J1486" s="920">
        <x:v>180</x:v>
      </x:c>
      <x:c r="K1486" s="1378" t="s">
        <x:v>10301</x:v>
      </x:c>
      <x:c r="L1486" s="1517" t="s">
        <x:v>3098</x:v>
      </x:c>
    </x:row>
    <x:row r="1487" spans="1:11">
      <x:c r="A1487" s="1410">
        <x:v>0.75</x:v>
      </x:c>
      <x:c r="B1487" s="1082">
        <x:v>13272</x:v>
      </x:c>
      <x:c r="C1487" s="1083" t="s">
        <x:v>8571</x:v>
      </x:c>
      <x:c r="D1487" s="1083" t="s">
        <x:v>10306</x:v>
      </x:c>
      <x:c r="E1487" s="1083" t="s">
        <x:v>3882</x:v>
      </x:c>
      <x:c r="F1487" s="1083" t="s">
        <x:v>4623</x:v>
      </x:c>
      <x:c r="G1487" s="1114" t="s">
        <x:v>10358</x:v>
      </x:c>
      <x:c r="H1487" s="1114" t="s">
        <x:v>10358</x:v>
      </x:c>
      <x:c r="I1487" s="519" t="s">
        <x:v>6553</x:v>
      </x:c>
      <x:c r="J1487" s="920">
        <x:v>220</x:v>
      </x:c>
      <x:c r="K1487" s="1378" t="s">
        <x:v>10301</x:v>
      </x:c>
    </x:row>
    <x:row r="1488" spans="1:11">
      <x:c r="A1488" s="1411">
        <x:v>0.84166666666666667</x:v>
      </x:c>
      <x:c r="B1488" s="1080">
        <x:v>613273</x:v>
      </x:c>
      <x:c r="C1488" s="1081" t="s">
        <x:v>8571</x:v>
      </x:c>
      <x:c r="D1488" s="1081" t="s">
        <x:v>10334</x:v>
      </x:c>
      <x:c r="E1488" s="1081" t="s">
        <x:v>3882</x:v>
      </x:c>
      <x:c r="F1488" s="1081" t="s">
        <x:v>37</x:v>
      </x:c>
      <x:c r="G1488" s="919" t="s">
        <x:v>9926</x:v>
      </x:c>
      <x:c r="H1488" s="919" t="s">
        <x:v>11849</x:v>
      </x:c>
      <x:c r="I1488" s="519" t="s">
        <x:v>6540</x:v>
      </x:c>
      <x:c r="J1488" s="920">
        <x:v>648</x:v>
      </x:c>
      <x:c r="K1488" s="1378" t="s">
        <x:v>140</x:v>
      </x:c>
    </x:row>
    <x:row r="1489" spans="1:11">
      <x:c r="A1489" s="1410">
        <x:v>0.87569444444444444</x:v>
      </x:c>
      <x:c r="B1489" s="1082">
        <x:v>613274</x:v>
      </x:c>
      <x:c r="C1489" s="1083" t="s">
        <x:v>8571</x:v>
      </x:c>
      <x:c r="D1489" s="1083" t="s">
        <x:v>10279</x:v>
      </x:c>
      <x:c r="E1489" s="1083" t="s">
        <x:v>7974</x:v>
      </x:c>
      <x:c r="F1489" s="1083" t="s">
        <x:v>10497</x:v>
      </x:c>
      <x:c r="G1489" s="1114" t="s">
        <x:v>10358</x:v>
      </x:c>
      <x:c r="H1489" s="1114" t="s">
        <x:v>10358</x:v>
      </x:c>
      <x:c r="I1489" s="519" t="s">
        <x:v>6540</x:v>
      </x:c>
      <x:c r="J1489" s="920">
        <x:v>120</x:v>
      </x:c>
      <x:c r="K1489" s="1378" t="s">
        <x:v>10301</x:v>
      </x:c>
    </x:row>
    <x:row r="1490" spans="1:12" s="81" customFormat="1">
      <x:c r="A1490" s="1410">
        <x:v>0.89652777777777781</x:v>
      </x:c>
      <x:c r="B1490" s="1082">
        <x:v>13275</x:v>
      </x:c>
      <x:c r="C1490" s="1083"/>
      <x:c r="D1490" s="1083"/>
      <x:c r="E1490" s="1083"/>
      <x:c r="F1490" s="1083"/>
      <x:c r="G1490" s="1114" t="s">
        <x:v>10358</x:v>
      </x:c>
      <x:c r="H1490" s="1114" t="s">
        <x:v>10358</x:v>
      </x:c>
      <x:c r="I1490" s="519" t="s">
        <x:v>6553</x:v>
      </x:c>
      <x:c r="J1490" s="920">
        <x:v>140</x:v>
      </x:c>
      <x:c r="K1490" s="1378" t="s">
        <x:v>10301</x:v>
      </x:c>
      <x:c r="L1490" s="74"/>
    </x:row>
    <x:row r="1491" spans="1:12" s="81" customFormat="1">
      <x:c r="A1491" s="1410">
        <x:v>0.90277777777777779</x:v>
      </x:c>
      <x:c r="B1491" s="1082">
        <x:v>13276</x:v>
      </x:c>
      <x:c r="C1491" s="1083"/>
      <x:c r="D1491" s="1083"/>
      <x:c r="E1491" s="1083"/>
      <x:c r="F1491" s="1083"/>
      <x:c r="G1491" s="919" t="s">
        <x:v>9559</x:v>
      </x:c>
      <x:c r="H1491" s="919" t="s">
        <x:v>11623</x:v>
      </x:c>
      <x:c r="I1491" s="519" t="s">
        <x:v>6553</x:v>
      </x:c>
      <x:c r="J1491" s="920">
        <x:v>180</x:v>
      </x:c>
      <x:c r="K1491" s="1378" t="s">
        <x:v>10301</x:v>
      </x:c>
      <x:c r="L1491" s="74"/>
    </x:row>
    <x:row r="1492" spans="1:12" s="81" customFormat="1">
      <x:c r="A1492" s="1410">
        <x:v>0.9375</x:v>
      </x:c>
      <x:c r="B1492" s="1082">
        <x:v>13277</x:v>
      </x:c>
      <x:c r="C1492" s="1083"/>
      <x:c r="D1492" s="1083"/>
      <x:c r="E1492" s="1083"/>
      <x:c r="F1492" s="1083"/>
      <x:c r="G1492" s="919" t="s">
        <x:v>10979</x:v>
      </x:c>
      <x:c r="H1492" s="919" t="s">
        <x:v>11919</x:v>
      </x:c>
      <x:c r="I1492" s="519" t="s">
        <x:v>6553</x:v>
      </x:c>
      <x:c r="J1492" s="920">
        <x:v>819</x:v>
      </x:c>
      <x:c r="K1492" s="1378" t="s">
        <x:v>140</x:v>
      </x:c>
      <x:c r="L1492" s="74"/>
    </x:row>
    <x:row r="1493" spans="1:11">
      <x:c r="A1493" s="1411">
        <x:v>0.95138888888888884</x:v>
      </x:c>
      <x:c r="B1493" s="1080">
        <x:v>613278</x:v>
      </x:c>
      <x:c r="C1493" s="1081" t="s">
        <x:v>8571</x:v>
      </x:c>
      <x:c r="D1493" s="1081" t="s">
        <x:v>10306</x:v>
      </x:c>
      <x:c r="E1493" s="1081" t="s">
        <x:v>3882</x:v>
      </x:c>
      <x:c r="F1493" s="1081" t="s">
        <x:v>4319</x:v>
      </x:c>
      <x:c r="G1493" s="919" t="s">
        <x:v>2926</x:v>
      </x:c>
      <x:c r="H1493" s="919" t="s">
        <x:v>8024</x:v>
      </x:c>
      <x:c r="I1493" s="519" t="s">
        <x:v>6540</x:v>
      </x:c>
      <x:c r="J1493" s="920">
        <x:v>150</x:v>
      </x:c>
      <x:c r="K1493" s="1378" t="s">
        <x:v>10301</x:v>
      </x:c>
    </x:row>
    <x:row r="1494" spans="1:12" s="81" customFormat="1">
      <x:c r="A1494" s="1411">
        <x:v>0.95416666666666672</x:v>
      </x:c>
      <x:c r="B1494" s="1080">
        <x:v>13279</x:v>
      </x:c>
      <x:c r="C1494" s="1081"/>
      <x:c r="D1494" s="1081"/>
      <x:c r="E1494" s="1081"/>
      <x:c r="F1494" s="1081"/>
      <x:c r="G1494" s="919" t="s">
        <x:v>10561</x:v>
      </x:c>
      <x:c r="H1494" s="919" t="s">
        <x:v>7583</x:v>
      </x:c>
      <x:c r="I1494" s="519" t="s">
        <x:v>6553</x:v>
      </x:c>
      <x:c r="J1494" s="920">
        <x:v>280</x:v>
      </x:c>
      <x:c r="K1494" s="1378" t="s">
        <x:v>140</x:v>
      </x:c>
      <x:c r="L1494" s="74"/>
    </x:row>
    <x:row r="1495" spans="1:11">
      <x:c r="A1495" s="1410">
        <x:v>0.96111111111111114</x:v>
      </x:c>
      <x:c r="B1495" s="1082">
        <x:v>613280</x:v>
      </x:c>
      <x:c r="C1495" s="1083" t="s">
        <x:v>8571</x:v>
      </x:c>
      <x:c r="D1495" s="1083" t="s">
        <x:v>10334</x:v>
      </x:c>
      <x:c r="E1495" s="1083" t="s">
        <x:v>3882</x:v>
      </x:c>
      <x:c r="F1495" s="1083" t="s">
        <x:v>966</x:v>
      </x:c>
      <x:c r="G1495" s="919" t="s">
        <x:v>4049</x:v>
      </x:c>
      <x:c r="H1495" s="919" t="s">
        <x:v>11907</x:v>
      </x:c>
      <x:c r="I1495" s="519" t="s">
        <x:v>6540</x:v>
      </x:c>
      <x:c r="J1495" s="920">
        <x:v>620</x:v>
      </x:c>
      <x:c r="K1495" s="1378" t="s">
        <x:v>10301</x:v>
      </x:c>
    </x:row>
    <x:row r="1496" spans="1:11">
      <x:c r="A1496" s="1411">
        <x:v>0.97291666666666665</x:v>
      </x:c>
      <x:c r="B1496" s="1080">
        <x:v>613281</x:v>
      </x:c>
      <x:c r="C1496" s="1081" t="s">
        <x:v>8571</x:v>
      </x:c>
      <x:c r="D1496" s="1081" t="s">
        <x:v>10334</x:v>
      </x:c>
      <x:c r="E1496" s="1081" t="s">
        <x:v>3882</x:v>
      </x:c>
      <x:c r="F1496" s="1081" t="s">
        <x:v>10026</x:v>
      </x:c>
      <x:c r="G1496" s="919" t="s">
        <x:v>9599</x:v>
      </x:c>
      <x:c r="H1496" s="919" t="s">
        <x:v>11804</x:v>
      </x:c>
      <x:c r="I1496" s="519" t="s">
        <x:v>6540</x:v>
      </x:c>
      <x:c r="J1496" s="920">
        <x:v>150</x:v>
      </x:c>
      <x:c r="K1496" s="1378" t="s">
        <x:v>10301</x:v>
      </x:c>
    </x:row>
    <x:row r="1497" spans="1:11">
      <x:c r="A1497" s="1410">
        <x:v>0.97916666666666663</x:v>
      </x:c>
      <x:c r="B1497" s="1082">
        <x:v>613282</x:v>
      </x:c>
      <x:c r="C1497" s="1083" t="s">
        <x:v>8571</x:v>
      </x:c>
      <x:c r="D1497" s="1083" t="s">
        <x:v>10333</x:v>
      </x:c>
      <x:c r="E1497" s="1083" t="s">
        <x:v>3882</x:v>
      </x:c>
      <x:c r="F1497" s="1083" t="s">
        <x:v>8134</x:v>
      </x:c>
      <x:c r="G1497" s="919" t="s">
        <x:v>10605</x:v>
      </x:c>
      <x:c r="H1497" s="919" t="s">
        <x:v>11966</x:v>
      </x:c>
      <x:c r="I1497" s="519" t="s">
        <x:v>6540</x:v>
      </x:c>
      <x:c r="J1497" s="920">
        <x:v>420</x:v>
      </x:c>
      <x:c r="K1497" s="1378" t="s">
        <x:v>10301</x:v>
      </x:c>
    </x:row>
    <x:row r="1498" spans="1:11" ht="16.75">
      <x:c r="A1498" s="1412">
        <x:v>0.99722222222222223</x:v>
      </x:c>
      <x:c r="B1498" s="1184">
        <x:v>613283</x:v>
      </x:c>
      <x:c r="C1498" s="1085" t="s">
        <x:v>7299</x:v>
      </x:c>
      <x:c r="D1498" s="1085" t="s">
        <x:v>10333</x:v>
      </x:c>
      <x:c r="E1498" s="1085" t="s">
        <x:v>3882</x:v>
      </x:c>
      <x:c r="F1498" s="1085" t="s">
        <x:v>10020</x:v>
      </x:c>
      <x:c r="G1498" s="929" t="s">
        <x:v>9381</x:v>
      </x:c>
      <x:c r="H1498" s="929" t="s">
        <x:v>7473</x:v>
      </x:c>
      <x:c r="I1498" s="527" t="s">
        <x:v>6540</x:v>
      </x:c>
      <x:c r="J1498" s="930">
        <x:v>700</x:v>
      </x:c>
      <x:c r="K1498" s="1379" t="s">
        <x:v>10301</x:v>
      </x:c>
    </x:row>
    <x:row r="1499" spans="1:12" s="80" customFormat="1" ht="16.75">
      <x:c r="A1499" s="1179" t="s">
        <x:v>6933</x:v>
      </x:c>
      <x:c r="B1499" s="1180">
        <x:v>13284</x:v>
      </x:c>
      <x:c r="C1499" s="1181"/>
      <x:c r="D1499" s="1181"/>
      <x:c r="E1499" s="1181"/>
      <x:c r="F1499" s="1181"/>
      <x:c r="G1499" s="915" t="s">
        <x:v>6489</x:v>
      </x:c>
      <x:c r="H1499" s="915" t="s">
        <x:v>2735</x:v>
      </x:c>
      <x:c r="I1499" s="1189" t="s">
        <x:v>6553</x:v>
      </x:c>
      <x:c r="J1499" s="916">
        <x:v>160</x:v>
      </x:c>
      <x:c r="K1499" s="1377" t="s">
        <x:v>10301</x:v>
      </x:c>
      <x:c r="L1499" s="74"/>
    </x:row>
    <x:row r="1500" spans="1:11">
      <x:c r="A1500" s="1410">
        <x:v>0.53263888888888888</x:v>
      </x:c>
      <x:c r="B1500" s="1082">
        <x:v>613285</x:v>
      </x:c>
      <x:c r="C1500" s="1083" t="s">
        <x:v>8571</x:v>
      </x:c>
      <x:c r="D1500" s="1083" t="s">
        <x:v>10333</x:v>
      </x:c>
      <x:c r="E1500" s="1083" t="s">
        <x:v>6423</x:v>
      </x:c>
      <x:c r="F1500" s="1083" t="s">
        <x:v>11072</x:v>
      </x:c>
      <x:c r="G1500" s="1114" t="s">
        <x:v>10358</x:v>
      </x:c>
      <x:c r="H1500" s="1114" t="s">
        <x:v>10358</x:v>
      </x:c>
      <x:c r="I1500" s="519" t="s">
        <x:v>6540</x:v>
      </x:c>
      <x:c r="J1500" s="920">
        <x:v>150</x:v>
      </x:c>
      <x:c r="K1500" s="1378" t="s">
        <x:v>10301</x:v>
      </x:c>
    </x:row>
    <x:row r="1501" spans="1:11">
      <x:c r="A1501" s="1411">
        <x:v>0.63124999999999998</x:v>
      </x:c>
      <x:c r="B1501" s="1081" t="s">
        <x:v>6654</x:v>
      </x:c>
      <x:c r="C1501" s="1081" t="s">
        <x:v>8571</x:v>
      </x:c>
      <x:c r="D1501" s="1081" t="s">
        <x:v>10334</x:v>
      </x:c>
      <x:c r="E1501" s="1081" t="s">
        <x:v>6669</x:v>
      </x:c>
      <x:c r="F1501" s="1081" t="s">
        <x:v>10466</x:v>
      </x:c>
      <x:c r="G1501" s="919" t="s">
        <x:v>9677</x:v>
      </x:c>
      <x:c r="H1501" s="919" t="s">
        <x:v>11814</x:v>
      </x:c>
      <x:c r="I1501" s="519" t="s">
        <x:v>3935</x:v>
      </x:c>
      <x:c r="J1501" s="920">
        <x:v>190</x:v>
      </x:c>
      <x:c r="K1501" s="1378" t="s">
        <x:v>10301</x:v>
      </x:c>
    </x:row>
    <x:row r="1502" spans="1:11">
      <x:c r="A1502" s="1410">
        <x:v>0.68055555555555558</x:v>
      </x:c>
      <x:c r="B1502" s="1083" t="s">
        <x:v>3424</x:v>
      </x:c>
      <x:c r="C1502" s="1083" t="s">
        <x:v>8571</x:v>
      </x:c>
      <x:c r="D1502" s="1083" t="s">
        <x:v>10334</x:v>
      </x:c>
      <x:c r="E1502" s="1083" t="s">
        <x:v>6669</x:v>
      </x:c>
      <x:c r="F1502" s="1083" t="s">
        <x:v>655</x:v>
      </x:c>
      <x:c r="G1502" s="919" t="s">
        <x:v>3356</x:v>
      </x:c>
      <x:c r="H1502" s="919" t="s">
        <x:v>2822</x:v>
      </x:c>
      <x:c r="I1502" s="519" t="s">
        <x:v>3935</x:v>
      </x:c>
      <x:c r="J1502" s="920">
        <x:v>450</x:v>
      </x:c>
      <x:c r="K1502" s="1378" t="s">
        <x:v>140</x:v>
      </x:c>
    </x:row>
    <x:row r="1503" spans="1:11">
      <x:c r="A1503" s="1411">
        <x:v>0.68958333333333333</x:v>
      </x:c>
      <x:c r="B1503" s="1081" t="s">
        <x:v>9421</x:v>
      </x:c>
      <x:c r="C1503" s="1081" t="s">
        <x:v>8571</x:v>
      </x:c>
      <x:c r="D1503" s="1081" t="s">
        <x:v>10306</x:v>
      </x:c>
      <x:c r="E1503" s="1081" t="s">
        <x:v>139</x:v>
      </x:c>
      <x:c r="F1503" s="1081" t="s">
        <x:v>1571</x:v>
      </x:c>
      <x:c r="G1503" s="919" t="s">
        <x:v>6581</x:v>
      </x:c>
      <x:c r="H1503" s="919" t="s">
        <x:v>2651</x:v>
      </x:c>
      <x:c r="I1503" s="519" t="s">
        <x:v>3935</x:v>
      </x:c>
      <x:c r="J1503" s="920">
        <x:v>504</x:v>
      </x:c>
      <x:c r="K1503" s="1378" t="s">
        <x:v>140</x:v>
      </x:c>
    </x:row>
    <x:row r="1504" spans="1:11">
      <x:c r="A1504" s="1410">
        <x:v>0.73055555555555551</x:v>
      </x:c>
      <x:c r="B1504" s="1083" t="s">
        <x:v>9825</x:v>
      </x:c>
      <x:c r="C1504" s="1083" t="s">
        <x:v>7299</x:v>
      </x:c>
      <x:c r="D1504" s="1083" t="s">
        <x:v>10334</x:v>
      </x:c>
      <x:c r="E1504" s="1083" t="s">
        <x:v>6423</x:v>
      </x:c>
      <x:c r="F1504" s="1083" t="s">
        <x:v>1013</x:v>
      </x:c>
      <x:c r="G1504" s="919" t="s">
        <x:v>11542</x:v>
      </x:c>
      <x:c r="H1504" s="919" t="s">
        <x:v>12167</x:v>
      </x:c>
      <x:c r="I1504" s="519" t="s">
        <x:v>3935</x:v>
      </x:c>
      <x:c r="J1504" s="920">
        <x:v>270</x:v>
      </x:c>
      <x:c r="K1504" s="1378" t="s">
        <x:v>140</x:v>
      </x:c>
    </x:row>
    <x:row r="1505" spans="1:11">
      <x:c r="A1505" s="1411">
        <x:v>0.74930555555555556</x:v>
      </x:c>
      <x:c r="B1505" s="1081" t="s">
        <x:v>3971</x:v>
      </x:c>
      <x:c r="C1505" s="1081" t="s">
        <x:v>8571</x:v>
      </x:c>
      <x:c r="D1505" s="1081" t="s">
        <x:v>10333</x:v>
      </x:c>
      <x:c r="E1505" s="1081" t="s">
        <x:v>6669</x:v>
      </x:c>
      <x:c r="F1505" s="1081" t="s">
        <x:v>7414</x:v>
      </x:c>
      <x:c r="G1505" s="919" t="s">
        <x:v>6616</x:v>
      </x:c>
      <x:c r="H1505" s="919" t="s">
        <x:v>11605</x:v>
      </x:c>
      <x:c r="I1505" s="519" t="s">
        <x:v>3935</x:v>
      </x:c>
      <x:c r="J1505" s="920">
        <x:v>260</x:v>
      </x:c>
      <x:c r="K1505" s="1378" t="s">
        <x:v>140</x:v>
      </x:c>
    </x:row>
    <x:row r="1506" spans="1:12" s="80" customFormat="1">
      <x:c r="A1506" s="1411">
        <x:v>0.81944444444444442</x:v>
      </x:c>
      <x:c r="B1506" s="1081">
        <x:v>13291</x:v>
      </x:c>
      <x:c r="C1506" s="1081"/>
      <x:c r="D1506" s="1081"/>
      <x:c r="E1506" s="1081"/>
      <x:c r="F1506" s="1081"/>
      <x:c r="G1506" s="919" t="s">
        <x:v>11542</x:v>
      </x:c>
      <x:c r="H1506" s="919" t="s">
        <x:v>12167</x:v>
      </x:c>
      <x:c r="I1506" s="519" t="s">
        <x:v>6553</x:v>
      </x:c>
      <x:c r="J1506" s="920">
        <x:v>140</x:v>
      </x:c>
      <x:c r="K1506" s="1378" t="s">
        <x:v>140</x:v>
      </x:c>
      <x:c r="L1506" s="74"/>
    </x:row>
    <x:row r="1507" spans="1:12" s="75" customFormat="1">
      <x:c r="A1507" s="1410">
        <x:v>0.8208333333333333</x:v>
      </x:c>
      <x:c r="B1507" s="1083" t="s">
        <x:v>10825</x:v>
      </x:c>
      <x:c r="C1507" s="1083" t="s">
        <x:v>8571</x:v>
      </x:c>
      <x:c r="D1507" s="1083" t="s">
        <x:v>10334</x:v>
      </x:c>
      <x:c r="E1507" s="1083" t="s">
        <x:v>3882</x:v>
      </x:c>
      <x:c r="F1507" s="1083" t="s">
        <x:v>1601</x:v>
      </x:c>
      <x:c r="G1507" s="1114" t="s">
        <x:v>10358</x:v>
      </x:c>
      <x:c r="H1507" s="1114" t="s">
        <x:v>10358</x:v>
      </x:c>
      <x:c r="I1507" s="519" t="s">
        <x:v>3935</x:v>
      </x:c>
      <x:c r="J1507" s="920">
        <x:v>351</x:v>
      </x:c>
      <x:c r="K1507" s="1378" t="s">
        <x:v>140</x:v>
      </x:c>
      <x:c r="L1507" s="74"/>
    </x:row>
    <x:row r="1508" spans="1:12" s="80" customFormat="1">
      <x:c r="A1508" s="1411">
        <x:v>0.82777777777777772</x:v>
      </x:c>
      <x:c r="B1508" s="1081">
        <x:v>13293</x:v>
      </x:c>
      <x:c r="C1508" s="1081"/>
      <x:c r="D1508" s="1081"/>
      <x:c r="E1508" s="1081"/>
      <x:c r="F1508" s="1081"/>
      <x:c r="G1508" s="919" t="s">
        <x:v>9957</x:v>
      </x:c>
      <x:c r="H1508" s="919" t="s">
        <x:v>2273</x:v>
      </x:c>
      <x:c r="I1508" s="519" t="s">
        <x:v>6553</x:v>
      </x:c>
      <x:c r="J1508" s="920">
        <x:v>150</x:v>
      </x:c>
      <x:c r="K1508" s="1378" t="s">
        <x:v>10301</x:v>
      </x:c>
      <x:c r="L1508" s="74"/>
    </x:row>
    <x:row r="1509" spans="1:12" s="80" customFormat="1">
      <x:c r="A1509" s="1411">
        <x:v>0.84305555555555556</x:v>
      </x:c>
      <x:c r="B1509" s="1081">
        <x:v>13294</x:v>
      </x:c>
      <x:c r="C1509" s="1081"/>
      <x:c r="D1509" s="1081"/>
      <x:c r="E1509" s="1081"/>
      <x:c r="F1509" s="1081"/>
      <x:c r="G1509" s="919" t="s">
        <x:v>9556</x:v>
      </x:c>
      <x:c r="H1509" s="919" t="s">
        <x:v>11871</x:v>
      </x:c>
      <x:c r="I1509" s="519" t="s">
        <x:v>6553</x:v>
      </x:c>
      <x:c r="J1509" s="920">
        <x:v>240</x:v>
      </x:c>
      <x:c r="K1509" s="1378" t="s">
        <x:v>140</x:v>
      </x:c>
      <x:c r="L1509" s="74"/>
    </x:row>
    <x:row r="1510" spans="1:12" s="80" customFormat="1">
      <x:c r="A1510" s="1411">
        <x:v>0.86527777777777781</x:v>
      </x:c>
      <x:c r="B1510" s="1081">
        <x:v>13295</x:v>
      </x:c>
      <x:c r="C1510" s="1081"/>
      <x:c r="D1510" s="1081"/>
      <x:c r="E1510" s="1081"/>
      <x:c r="F1510" s="1081"/>
      <x:c r="G1510" s="919" t="s">
        <x:v>4189</x:v>
      </x:c>
      <x:c r="H1510" s="919" t="s">
        <x:v>2696</x:v>
      </x:c>
      <x:c r="I1510" s="519" t="s">
        <x:v>6553</x:v>
      </x:c>
      <x:c r="J1510" s="920">
        <x:v>220</x:v>
      </x:c>
      <x:c r="K1510" s="1378" t="s">
        <x:v>140</x:v>
      </x:c>
      <x:c r="L1510" s="74"/>
    </x:row>
    <x:row r="1511" spans="1:12" s="80" customFormat="1">
      <x:c r="A1511" s="1411">
        <x:v>0.86944444444444446</x:v>
      </x:c>
      <x:c r="B1511" s="1081">
        <x:v>13296</x:v>
      </x:c>
      <x:c r="C1511" s="1081"/>
      <x:c r="D1511" s="1081"/>
      <x:c r="E1511" s="1081"/>
      <x:c r="F1511" s="1081"/>
      <x:c r="G1511" s="919" t="s">
        <x:v>9599</x:v>
      </x:c>
      <x:c r="H1511" s="919" t="s">
        <x:v>8060</x:v>
      </x:c>
      <x:c r="I1511" s="519" t="s">
        <x:v>6553</x:v>
      </x:c>
      <x:c r="J1511" s="920">
        <x:v>280</x:v>
      </x:c>
      <x:c r="K1511" s="1213" t="s">
        <x:v>10301</x:v>
      </x:c>
      <x:c r="L1511" s="74"/>
    </x:row>
    <x:row r="1512" spans="1:11" ht="17.149999999999999">
      <x:c r="A1512" s="1410">
        <x:v>0.96944444444444444</x:v>
      </x:c>
      <x:c r="B1512" s="1083" t="s">
        <x:v>6677</x:v>
      </x:c>
      <x:c r="C1512" s="1083" t="s">
        <x:v>8571</x:v>
      </x:c>
      <x:c r="D1512" s="1083" t="s">
        <x:v>10334</x:v>
      </x:c>
      <x:c r="E1512" s="1083" t="s">
        <x:v>3882</x:v>
      </x:c>
      <x:c r="F1512" s="1083" t="s">
        <x:v>8325</x:v>
      </x:c>
      <x:c r="G1512" s="919" t="s">
        <x:v>11041</x:v>
      </x:c>
      <x:c r="H1512" s="919" t="s">
        <x:v>7621</x:v>
      </x:c>
      <x:c r="I1512" s="519" t="s">
        <x:v>3935</x:v>
      </x:c>
      <x:c r="J1512" s="1519">
        <x:v>400</x:v>
      </x:c>
      <x:c r="K1512" s="1520" t="s">
        <x:v>10301</x:v>
      </x:c>
    </x:row>
    <x:row r="1513" spans="1:11" ht="16.75">
      <x:c r="A1513" s="525">
        <x:v>0.97430555555555554</x:v>
      </x:c>
      <x:c r="B1513" s="930">
        <x:v>13298</x:v>
      </x:c>
      <x:c r="C1513" s="930"/>
      <x:c r="D1513" s="930"/>
      <x:c r="E1513" s="930"/>
      <x:c r="F1513" s="930"/>
      <x:c r="G1513" s="929" t="s">
        <x:v>4141</x:v>
      </x:c>
      <x:c r="H1513" s="929" t="s">
        <x:v>11768</x:v>
      </x:c>
      <x:c r="I1513" s="527" t="s">
        <x:v>6553</x:v>
      </x:c>
      <x:c r="J1513" s="930">
        <x:v>180</x:v>
      </x:c>
      <x:c r="K1513" s="1518" t="s">
        <x:v>10301</x:v>
      </x:c>
    </x:row>
    <x:row r="1514" spans="1:11" ht="16.75">
      <x:c r="A1514" s="1179" t="s">
        <x:v>4866</x:v>
      </x:c>
      <x:c r="B1514" s="1180">
        <x:v>613299</x:v>
      </x:c>
      <x:c r="C1514" s="1181" t="s">
        <x:v>7299</x:v>
      </x:c>
      <x:c r="D1514" s="1181" t="s">
        <x:v>10334</x:v>
      </x:c>
      <x:c r="E1514" s="1181" t="s">
        <x:v>3882</x:v>
      </x:c>
      <x:c r="F1514" s="1181" t="s">
        <x:v>38</x:v>
      </x:c>
      <x:c r="G1514" s="915" t="s">
        <x:v>9495</x:v>
      </x:c>
      <x:c r="H1514" s="915" t="s">
        <x:v>2236</x:v>
      </x:c>
      <x:c r="I1514" s="1189" t="s">
        <x:v>6540</x:v>
      </x:c>
      <x:c r="J1514" s="916">
        <x:v>531</x:v>
      </x:c>
      <x:c r="K1514" s="1377" t="s">
        <x:v>140</x:v>
      </x:c>
    </x:row>
    <x:row r="1515" spans="1:11">
      <x:c r="A1515" s="1410">
        <x:v>0.52222222222222225</x:v>
      </x:c>
      <x:c r="B1515" s="1082">
        <x:v>613300</x:v>
      </x:c>
      <x:c r="C1515" s="1521"/>
      <x:c r="D1515" s="1083" t="s">
        <x:v>10334</x:v>
      </x:c>
      <x:c r="E1515" s="1083" t="s">
        <x:v>6423</x:v>
      </x:c>
      <x:c r="F1515" s="1083" t="s">
        <x:v>4625</x:v>
      </x:c>
      <x:c r="G1515" s="919" t="s">
        <x:v>3834</x:v>
      </x:c>
      <x:c r="H1515" s="919" t="s">
        <x:v>11926</x:v>
      </x:c>
      <x:c r="I1515" s="519" t="s">
        <x:v>6540</x:v>
      </x:c>
      <x:c r="J1515" s="920">
        <x:v>150</x:v>
      </x:c>
      <x:c r="K1515" s="1378" t="s">
        <x:v>140</x:v>
      </x:c>
    </x:row>
    <x:row r="1516" spans="1:11">
      <x:c r="A1516" s="1411">
        <x:v>0.71319444444444446</x:v>
      </x:c>
      <x:c r="B1516" s="1081" t="s">
        <x:v>10527</x:v>
      </x:c>
      <x:c r="C1516" s="1081" t="s">
        <x:v>8571</x:v>
      </x:c>
      <x:c r="D1516" s="1081" t="s">
        <x:v>10333</x:v>
      </x:c>
      <x:c r="E1516" s="1081" t="s">
        <x:v>7974</x:v>
      </x:c>
      <x:c r="F1516" s="1081" t="s">
        <x:v>49</x:v>
      </x:c>
      <x:c r="G1516" s="919" t="s">
        <x:v>9701</x:v>
      </x:c>
      <x:c r="H1516" s="919" t="s">
        <x:v>11969</x:v>
      </x:c>
      <x:c r="I1516" s="519" t="s">
        <x:v>3935</x:v>
      </x:c>
      <x:c r="J1516" s="920">
        <x:v>700</x:v>
      </x:c>
      <x:c r="K1516" s="1378" t="s">
        <x:v>140</x:v>
      </x:c>
    </x:row>
    <x:row r="1517" spans="1:11">
      <x:c r="A1517" s="1410">
        <x:v>0.71666666666666667</x:v>
      </x:c>
      <x:c r="B1517" s="1083" t="s">
        <x:v>10922</x:v>
      </x:c>
      <x:c r="C1517" s="1083" t="s">
        <x:v>8571</x:v>
      </x:c>
      <x:c r="D1517" s="1083" t="s">
        <x:v>10333</x:v>
      </x:c>
      <x:c r="E1517" s="1083" t="s">
        <x:v>6423</x:v>
      </x:c>
      <x:c r="F1517" s="1083" t="s">
        <x:v>1409</x:v>
      </x:c>
      <x:c r="G1517" s="919" t="s">
        <x:v>10878</x:v>
      </x:c>
      <x:c r="H1517" s="919" t="s">
        <x:v>11798</x:v>
      </x:c>
      <x:c r="I1517" s="519" t="s">
        <x:v>3935</x:v>
      </x:c>
      <x:c r="J1517" s="920">
        <x:v>150</x:v>
      </x:c>
      <x:c r="K1517" s="1378" t="s">
        <x:v>10301</x:v>
      </x:c>
    </x:row>
    <x:row r="1518" spans="1:11">
      <x:c r="A1518" s="1411">
        <x:v>0.71805555555555556</x:v>
      </x:c>
      <x:c r="B1518" s="1081" t="s">
        <x:v>6427</x:v>
      </x:c>
      <x:c r="C1518" s="1081" t="s">
        <x:v>8571</x:v>
      </x:c>
      <x:c r="D1518" s="1081" t="s">
        <x:v>10333</x:v>
      </x:c>
      <x:c r="E1518" s="1081" t="s">
        <x:v>6423</x:v>
      </x:c>
      <x:c r="F1518" s="1081" t="s">
        <x:v>1045</x:v>
      </x:c>
      <x:c r="G1518" s="919" t="s">
        <x:v>3856</x:v>
      </x:c>
      <x:c r="H1518" s="919" t="s">
        <x:v>2733</x:v>
      </x:c>
      <x:c r="I1518" s="519" t="s">
        <x:v>3935</x:v>
      </x:c>
      <x:c r="J1518" s="920">
        <x:v>100</x:v>
      </x:c>
      <x:c r="K1518" s="1378" t="s">
        <x:v>10301</x:v>
      </x:c>
    </x:row>
    <x:row r="1519" spans="1:11">
      <x:c r="A1519" s="1410">
        <x:v>0.8833333333333333</x:v>
      </x:c>
      <x:c r="B1519" s="1082">
        <x:v>613304</x:v>
      </x:c>
      <x:c r="C1519" s="1083" t="s">
        <x:v>8571</x:v>
      </x:c>
      <x:c r="D1519" s="1083" t="s">
        <x:v>10334</x:v>
      </x:c>
      <x:c r="E1519" s="1083" t="s">
        <x:v>3882</x:v>
      </x:c>
      <x:c r="F1519" s="1083" t="s">
        <x:v>10029</x:v>
      </x:c>
      <x:c r="G1519" s="919" t="s">
        <x:v>9815</x:v>
      </x:c>
      <x:c r="H1519" s="919" t="s">
        <x:v>11864</x:v>
      </x:c>
      <x:c r="I1519" s="519" t="s">
        <x:v>6540</x:v>
      </x:c>
      <x:c r="J1519" s="920">
        <x:v>150</x:v>
      </x:c>
      <x:c r="K1519" s="1378" t="s">
        <x:v>10301</x:v>
      </x:c>
    </x:row>
    <x:row r="1520" spans="1:11">
      <x:c r="A1520" s="1411">
        <x:v>0.91666666666666663</x:v>
      </x:c>
      <x:c r="B1520" s="1080">
        <x:v>613305</x:v>
      </x:c>
      <x:c r="C1520" s="1081" t="s">
        <x:v>8571</x:v>
      </x:c>
      <x:c r="D1520" s="1081" t="s">
        <x:v>10333</x:v>
      </x:c>
      <x:c r="E1520" s="1081" t="s">
        <x:v>3882</x:v>
      </x:c>
      <x:c r="F1520" s="1081" t="s">
        <x:v>1579</x:v>
      </x:c>
      <x:c r="G1520" s="919" t="s">
        <x:v>3752</x:v>
      </x:c>
      <x:c r="H1520" s="919" t="s">
        <x:v>2793</x:v>
      </x:c>
      <x:c r="I1520" s="519" t="s">
        <x:v>6540</x:v>
      </x:c>
      <x:c r="J1520" s="920">
        <x:v>120</x:v>
      </x:c>
      <x:c r="K1520" s="1378" t="s">
        <x:v>10301</x:v>
      </x:c>
    </x:row>
    <x:row r="1521" spans="1:11">
      <x:c r="A1521" s="1410">
        <x:v>0.92222222222222228</x:v>
      </x:c>
      <x:c r="B1521" s="1083" t="s">
        <x:v>9832</x:v>
      </x:c>
      <x:c r="C1521" s="1083" t="s">
        <x:v>8571</x:v>
      </x:c>
      <x:c r="D1521" s="1083" t="s">
        <x:v>10333</x:v>
      </x:c>
      <x:c r="E1521" s="1083" t="s">
        <x:v>3882</x:v>
      </x:c>
      <x:c r="F1521" s="1083" t="s">
        <x:v>3688</x:v>
      </x:c>
      <x:c r="G1521" s="919" t="s">
        <x:v>2927</x:v>
      </x:c>
      <x:c r="H1521" s="919" t="s">
        <x:v>12162</x:v>
      </x:c>
      <x:c r="I1521" s="519" t="s">
        <x:v>3935</x:v>
      </x:c>
      <x:c r="J1521" s="920">
        <x:v>100</x:v>
      </x:c>
      <x:c r="K1521" s="1378" t="s">
        <x:v>10301</x:v>
      </x:c>
    </x:row>
    <x:row r="1522" spans="1:11" ht="16.75">
      <x:c r="A1522" s="1412">
        <x:v>0.94236111111111109</x:v>
      </x:c>
      <x:c r="B1522" s="1085" t="s">
        <x:v>10843</x:v>
      </x:c>
      <x:c r="C1522" s="1085" t="s">
        <x:v>8571</x:v>
      </x:c>
      <x:c r="D1522" s="1085" t="s">
        <x:v>10306</x:v>
      </x:c>
      <x:c r="E1522" s="1085" t="s">
        <x:v>6669</x:v>
      </x:c>
      <x:c r="F1522" s="1085" t="s">
        <x:v>3695</x:v>
      </x:c>
      <x:c r="G1522" s="1174" t="s">
        <x:v>10358</x:v>
      </x:c>
      <x:c r="H1522" s="1174" t="s">
        <x:v>10358</x:v>
      </x:c>
      <x:c r="I1522" s="527" t="s">
        <x:v>3935</x:v>
      </x:c>
      <x:c r="J1522" s="930">
        <x:v>160</x:v>
      </x:c>
      <x:c r="K1522" s="1379" t="s">
        <x:v>10301</x:v>
      </x:c>
    </x:row>
    <x:row r="1523" spans="1:11" s="72" customFormat="1" ht="16.75">
      <x:c r="A1523" s="1523" t="s">
        <x:v>7101</x:v>
      </x:c>
      <x:c r="B1523" s="1181">
        <x:v>13308</x:v>
      </x:c>
      <x:c r="C1523" s="1064" t="s">
        <x:v>8571</x:v>
      </x:c>
      <x:c r="D1523" s="1064" t="s">
        <x:v>10306</x:v>
      </x:c>
      <x:c r="E1523" s="1064" t="s">
        <x:v>3882</x:v>
      </x:c>
      <x:c r="F1523" s="1065" t="s">
        <x:v>3901</x:v>
      </x:c>
      <x:c r="G1523" s="1177" t="s">
        <x:v>10358</x:v>
      </x:c>
      <x:c r="H1523" s="1177" t="s">
        <x:v>10358</x:v>
      </x:c>
      <x:c r="I1523" s="1189" t="s">
        <x:v>3935</x:v>
      </x:c>
      <x:c r="J1523" s="916">
        <x:v>369</x:v>
      </x:c>
      <x:c r="K1523" s="1377" t="s">
        <x:v>140</x:v>
      </x:c>
    </x:row>
    <x:row r="1524" spans="1:11">
      <x:c r="A1524" s="1411">
        <x:v>0.43958333333333333</x:v>
      </x:c>
      <x:c r="B1524" s="1080">
        <x:v>613309</x:v>
      </x:c>
      <x:c r="C1524" s="1081" t="s">
        <x:v>8571</x:v>
      </x:c>
      <x:c r="D1524" s="1081" t="s">
        <x:v>10279</x:v>
      </x:c>
      <x:c r="E1524" s="1081" t="s">
        <x:v>7974</x:v>
      </x:c>
      <x:c r="F1524" s="1081" t="s">
        <x:v>11107</x:v>
      </x:c>
      <x:c r="G1524" s="1114" t="s">
        <x:v>10358</x:v>
      </x:c>
      <x:c r="H1524" s="1114" t="s">
        <x:v>10358</x:v>
      </x:c>
      <x:c r="I1524" s="519" t="s">
        <x:v>6540</x:v>
      </x:c>
      <x:c r="J1524" s="920">
        <x:v>360</x:v>
      </x:c>
      <x:c r="K1524" s="1378" t="s">
        <x:v>140</x:v>
      </x:c>
    </x:row>
    <x:row r="1525" spans="1:11">
      <x:c r="A1525" s="1410">
        <x:v>0.48819444444444443</x:v>
      </x:c>
      <x:c r="B1525" s="1082">
        <x:v>613310</x:v>
      </x:c>
      <x:c r="C1525" s="1083" t="s">
        <x:v>8571</x:v>
      </x:c>
      <x:c r="D1525" s="1083" t="s">
        <x:v>10306</x:v>
      </x:c>
      <x:c r="E1525" s="1083" t="s">
        <x:v>7974</x:v>
      </x:c>
      <x:c r="F1525" s="1083" t="s">
        <x:v>4289</x:v>
      </x:c>
      <x:c r="G1525" s="919" t="s">
        <x:v>2939</x:v>
      </x:c>
      <x:c r="H1525" s="919" t="s">
        <x:v>5682</x:v>
      </x:c>
      <x:c r="I1525" s="519" t="s">
        <x:v>6540</x:v>
      </x:c>
      <x:c r="J1525" s="920">
        <x:v>567</x:v>
      </x:c>
      <x:c r="K1525" s="1378" t="s">
        <x:v>140</x:v>
      </x:c>
    </x:row>
    <x:row r="1526" spans="1:11">
      <x:c r="A1526" s="1411">
        <x:v>0.50486111111111109</x:v>
      </x:c>
      <x:c r="B1526" s="1080">
        <x:v>613311</x:v>
      </x:c>
      <x:c r="C1526" s="1081" t="s">
        <x:v>7299</x:v>
      </x:c>
      <x:c r="D1526" s="1081" t="s">
        <x:v>10306</x:v>
      </x:c>
      <x:c r="E1526" s="1081" t="s">
        <x:v>3882</x:v>
      </x:c>
      <x:c r="F1526" s="1081" t="s">
        <x:v>873</x:v>
      </x:c>
      <x:c r="G1526" s="919" t="s">
        <x:v>9495</x:v>
      </x:c>
      <x:c r="H1526" s="919" t="s">
        <x:v>2236</x:v>
      </x:c>
      <x:c r="I1526" s="519" t="s">
        <x:v>6540</x:v>
      </x:c>
      <x:c r="J1526" s="920">
        <x:v>234</x:v>
      </x:c>
      <x:c r="K1526" s="1378" t="s">
        <x:v>140</x:v>
      </x:c>
    </x:row>
    <x:row r="1527" spans="1:11">
      <x:c r="A1527" s="1410">
        <x:v>0.57430555555555551</x:v>
      </x:c>
      <x:c r="B1527" s="1082">
        <x:v>613312</x:v>
      </x:c>
      <x:c r="C1527" s="1083" t="s">
        <x:v>8571</x:v>
      </x:c>
      <x:c r="D1527" s="1083" t="s">
        <x:v>10333</x:v>
      </x:c>
      <x:c r="E1527" s="1083" t="s">
        <x:v>6423</x:v>
      </x:c>
      <x:c r="F1527" s="1083" t="s">
        <x:v>4611</x:v>
      </x:c>
      <x:c r="G1527" s="919" t="s">
        <x:v>10273</x:v>
      </x:c>
      <x:c r="H1527" s="919" t="s">
        <x:v>7592</x:v>
      </x:c>
      <x:c r="I1527" s="519" t="s">
        <x:v>6540</x:v>
      </x:c>
      <x:c r="J1527" s="920">
        <x:v>190</x:v>
      </x:c>
      <x:c r="K1527" s="1378" t="s">
        <x:v>10301</x:v>
      </x:c>
    </x:row>
    <x:row r="1528" spans="1:11">
      <x:c r="A1528" s="1411">
        <x:v>0.57638888888888884</x:v>
      </x:c>
      <x:c r="B1528" s="1080">
        <x:v>613313</x:v>
      </x:c>
      <x:c r="C1528" s="1081" t="s">
        <x:v>7299</x:v>
      </x:c>
      <x:c r="D1528" s="1081" t="s">
        <x:v>10333</x:v>
      </x:c>
      <x:c r="E1528" s="1081" t="s">
        <x:v>6423</x:v>
      </x:c>
      <x:c r="F1528" s="1081" t="s">
        <x:v>914</x:v>
      </x:c>
      <x:c r="G1528" s="919" t="s">
        <x:v>10273</x:v>
      </x:c>
      <x:c r="H1528" s="919" t="s">
        <x:v>7592</x:v>
      </x:c>
      <x:c r="I1528" s="519" t="s">
        <x:v>6540</x:v>
      </x:c>
      <x:c r="J1528" s="920">
        <x:v>150</x:v>
      </x:c>
      <x:c r="K1528" s="1378" t="s">
        <x:v>10301</x:v>
      </x:c>
    </x:row>
    <x:row r="1529" spans="1:11">
      <x:c r="A1529" s="1410">
        <x:v>0.65138888888888891</x:v>
      </x:c>
      <x:c r="B1529" s="1083" t="s">
        <x:v>3777</x:v>
      </x:c>
      <x:c r="C1529" s="1083" t="s">
        <x:v>8571</x:v>
      </x:c>
      <x:c r="D1529" s="1083" t="s">
        <x:v>10334</x:v>
      </x:c>
      <x:c r="E1529" s="1083" t="s">
        <x:v>3882</x:v>
      </x:c>
      <x:c r="F1529" s="1083" t="s">
        <x:v>1374</x:v>
      </x:c>
      <x:c r="G1529" s="919" t="s">
        <x:v>6571</x:v>
      </x:c>
      <x:c r="H1529" s="919" t="s">
        <x:v>11697</x:v>
      </x:c>
      <x:c r="I1529" s="519" t="s">
        <x:v>3935</x:v>
      </x:c>
      <x:c r="J1529" s="920">
        <x:v>370</x:v>
      </x:c>
      <x:c r="K1529" s="1378" t="s">
        <x:v>10301</x:v>
      </x:c>
    </x:row>
    <x:row r="1530" spans="1:11">
      <x:c r="A1530" s="1411">
        <x:v>0.66041666666666665</x:v>
      </x:c>
      <x:c r="B1530" s="1081" t="s">
        <x:v>10991</x:v>
      </x:c>
      <x:c r="C1530" s="1081" t="s">
        <x:v>7299</x:v>
      </x:c>
      <x:c r="D1530" s="1081" t="s">
        <x:v>10334</x:v>
      </x:c>
      <x:c r="E1530" s="1081" t="s">
        <x:v>3882</x:v>
      </x:c>
      <x:c r="F1530" s="1081" t="s">
        <x:v>1237</x:v>
      </x:c>
      <x:c r="G1530" s="919" t="s">
        <x:v>6509</x:v>
      </x:c>
      <x:c r="H1530" s="919" t="s">
        <x:v>5776</x:v>
      </x:c>
      <x:c r="I1530" s="519" t="s">
        <x:v>3935</x:v>
      </x:c>
      <x:c r="J1530" s="920">
        <x:v>150</x:v>
      </x:c>
      <x:c r="K1530" s="1378" t="s">
        <x:v>140</x:v>
      </x:c>
    </x:row>
    <x:row r="1531" spans="1:11">
      <x:c r="A1531" s="1410">
        <x:v>0.68263888888888891</x:v>
      </x:c>
      <x:c r="B1531" s="1083" t="s">
        <x:v>2946</x:v>
      </x:c>
      <x:c r="C1531" s="1083" t="s">
        <x:v>8571</x:v>
      </x:c>
      <x:c r="D1531" s="1083" t="s">
        <x:v>10334</x:v>
      </x:c>
      <x:c r="E1531" s="1083" t="s">
        <x:v>7974</x:v>
      </x:c>
      <x:c r="F1531" s="1083" t="s">
        <x:v>8317</x:v>
      </x:c>
      <x:c r="G1531" s="919" t="s">
        <x:v>10381</x:v>
      </x:c>
      <x:c r="H1531" s="919" t="s">
        <x:v>1916</x:v>
      </x:c>
      <x:c r="I1531" s="519" t="s">
        <x:v>3935</x:v>
      </x:c>
      <x:c r="J1531" s="920">
        <x:v>440</x:v>
      </x:c>
      <x:c r="K1531" s="1378" t="s">
        <x:v>10301</x:v>
      </x:c>
    </x:row>
    <x:row r="1532" spans="1:11">
      <x:c r="A1532" s="1411">
        <x:v>0.82222222222222219</x:v>
      </x:c>
      <x:c r="B1532" s="1080">
        <x:v>613317</x:v>
      </x:c>
      <x:c r="C1532" s="1081" t="s">
        <x:v>8571</x:v>
      </x:c>
      <x:c r="D1532" s="1081" t="s">
        <x:v>10306</x:v>
      </x:c>
      <x:c r="E1532" s="1081" t="s">
        <x:v>6423</x:v>
      </x:c>
      <x:c r="F1532" s="1081" t="s">
        <x:v>4633</x:v>
      </x:c>
      <x:c r="G1532" s="919" t="s">
        <x:v>2300</x:v>
      </x:c>
      <x:c r="H1532" s="919" t="s">
        <x:v>12144</x:v>
      </x:c>
      <x:c r="I1532" s="519" t="s">
        <x:v>6540</x:v>
      </x:c>
      <x:c r="J1532" s="920">
        <x:v>160</x:v>
      </x:c>
      <x:c r="K1532" s="1378" t="s">
        <x:v>10301</x:v>
      </x:c>
    </x:row>
    <x:row r="1533" spans="1:11">
      <x:c r="A1533" s="1410">
        <x:v>0.85347222222222219</x:v>
      </x:c>
      <x:c r="B1533" s="1083" t="s">
        <x:v>793</x:v>
      </x:c>
      <x:c r="C1533" s="1083" t="s">
        <x:v>8571</x:v>
      </x:c>
      <x:c r="D1533" s="1083" t="s">
        <x:v>10333</x:v>
      </x:c>
      <x:c r="E1533" s="1083" t="s">
        <x:v>3882</x:v>
      </x:c>
      <x:c r="F1533" s="1083" t="s">
        <x:v>74</x:v>
      </x:c>
      <x:c r="G1533" s="1114" t="s">
        <x:v>10358</x:v>
      </x:c>
      <x:c r="H1533" s="1114" t="s">
        <x:v>10358</x:v>
      </x:c>
      <x:c r="I1533" s="519" t="s">
        <x:v>3935</x:v>
      </x:c>
      <x:c r="J1533" s="920">
        <x:v>150</x:v>
      </x:c>
      <x:c r="K1533" s="1378" t="s">
        <x:v>10301</x:v>
      </x:c>
    </x:row>
    <x:row r="1534" spans="1:11">
      <x:c r="A1534" s="1411">
        <x:v>0.87986111111111109</x:v>
      </x:c>
      <x:c r="B1534" s="1080">
        <x:v>613319</x:v>
      </x:c>
      <x:c r="C1534" s="1081" t="s">
        <x:v>8571</x:v>
      </x:c>
      <x:c r="D1534" s="1081" t="s">
        <x:v>10334</x:v>
      </x:c>
      <x:c r="E1534" s="1081" t="s">
        <x:v>3882</x:v>
      </x:c>
      <x:c r="F1534" s="1081" t="s">
        <x:v>8143</x:v>
      </x:c>
      <x:c r="G1534" s="919" t="s">
        <x:v>4225</x:v>
      </x:c>
      <x:c r="H1534" s="919" t="s">
        <x:v>11557</x:v>
      </x:c>
      <x:c r="I1534" s="519" t="s">
        <x:v>6540</x:v>
      </x:c>
      <x:c r="J1534" s="920">
        <x:v>360</x:v>
      </x:c>
      <x:c r="K1534" s="1378" t="s">
        <x:v>10301</x:v>
      </x:c>
    </x:row>
    <x:row r="1535" spans="1:11">
      <x:c r="A1535" s="1410">
        <x:v>0.89236111111111116</x:v>
      </x:c>
      <x:c r="B1535" s="1083" t="s">
        <x:v>3963</x:v>
      </x:c>
      <x:c r="C1535" s="1083" t="s">
        <x:v>8571</x:v>
      </x:c>
      <x:c r="D1535" s="1083" t="s">
        <x:v>10333</x:v>
      </x:c>
      <x:c r="E1535" s="1083" t="s">
        <x:v>6669</x:v>
      </x:c>
      <x:c r="F1535" s="1083" t="s">
        <x:v>2332</x:v>
      </x:c>
      <x:c r="G1535" s="919" t="s">
        <x:v>9563</x:v>
      </x:c>
      <x:c r="H1535" s="919" t="s">
        <x:v>8020</x:v>
      </x:c>
      <x:c r="I1535" s="519" t="s">
        <x:v>6553</x:v>
      </x:c>
      <x:c r="J1535" s="920">
        <x:v>350</x:v>
      </x:c>
      <x:c r="K1535" s="1378" t="s">
        <x:v>10301</x:v>
      </x:c>
    </x:row>
    <x:row r="1536" spans="1:11">
      <x:c r="A1536" s="1411">
        <x:v>0.94166666666666665</x:v>
      </x:c>
      <x:c r="B1536" s="1081" t="s">
        <x:v>3768</x:v>
      </x:c>
      <x:c r="C1536" s="1081" t="s">
        <x:v>8571</x:v>
      </x:c>
      <x:c r="D1536" s="1081" t="s">
        <x:v>10333</x:v>
      </x:c>
      <x:c r="E1536" s="1081" t="s">
        <x:v>6669</x:v>
      </x:c>
      <x:c r="F1536" s="1081" t="s">
        <x:v>73</x:v>
      </x:c>
      <x:c r="G1536" s="919" t="s">
        <x:v>3811</x:v>
      </x:c>
      <x:c r="H1536" s="919" t="s">
        <x:v>12163</x:v>
      </x:c>
      <x:c r="I1536" s="519" t="s">
        <x:v>6553</x:v>
      </x:c>
      <x:c r="J1536" s="920">
        <x:v>170</x:v>
      </x:c>
      <x:c r="K1536" s="1378" t="s">
        <x:v>10301</x:v>
      </x:c>
    </x:row>
    <x:row r="1537" spans="1:11" s="72" customFormat="1">
      <x:c r="A1537" s="1410">
        <x:v>0.9506944444444444</x:v>
      </x:c>
      <x:c r="B1537" s="1083" t="s">
        <x:v>10880</x:v>
      </x:c>
      <x:c r="C1537" s="1083" t="s">
        <x:v>7299</x:v>
      </x:c>
      <x:c r="D1537" s="1083" t="s">
        <x:v>10306</x:v>
      </x:c>
      <x:c r="E1537" s="1083" t="s">
        <x:v>3882</x:v>
      </x:c>
      <x:c r="F1537" s="1083" t="s">
        <x:v>20</x:v>
      </x:c>
      <x:c r="G1537" s="919" t="s">
        <x:v>3317</x:v>
      </x:c>
      <x:c r="H1537" s="919" t="s">
        <x:v>7559</x:v>
      </x:c>
      <x:c r="I1537" s="519" t="s">
        <x:v>6553</x:v>
      </x:c>
      <x:c r="J1537" s="920">
        <x:v>400</x:v>
      </x:c>
      <x:c r="K1537" s="1378" t="s">
        <x:v>140</x:v>
      </x:c>
    </x:row>
    <x:row r="1538" spans="1:11" s="72" customFormat="1">
      <x:c r="A1538" s="1411">
        <x:v>0.95972222222222225</x:v>
      </x:c>
      <x:c r="B1538" s="1081" t="s">
        <x:v>3757</x:v>
      </x:c>
      <x:c r="C1538" s="1081" t="s">
        <x:v>8571</x:v>
      </x:c>
      <x:c r="D1538" s="1081" t="s">
        <x:v>10333</x:v>
      </x:c>
      <x:c r="E1538" s="1081" t="s">
        <x:v>6669</x:v>
      </x:c>
      <x:c r="F1538" s="1081" t="s">
        <x:v>1730</x:v>
      </x:c>
      <x:c r="G1538" s="919" t="s">
        <x:v>9440</x:v>
      </x:c>
      <x:c r="H1538" s="919" t="s">
        <x:v>7561</x:v>
      </x:c>
      <x:c r="I1538" s="519" t="s">
        <x:v>6553</x:v>
      </x:c>
      <x:c r="J1538" s="920">
        <x:v>342</x:v>
      </x:c>
      <x:c r="K1538" s="1378" t="s">
        <x:v>140</x:v>
      </x:c>
    </x:row>
    <x:row r="1539" spans="1:11">
      <x:c r="A1539" s="1410">
        <x:v>0.9604166666666667</x:v>
      </x:c>
      <x:c r="B1539" s="1083" t="s">
        <x:v>10974</x:v>
      </x:c>
      <x:c r="C1539" s="1083" t="s">
        <x:v>8571</x:v>
      </x:c>
      <x:c r="D1539" s="1083" t="s">
        <x:v>10306</x:v>
      </x:c>
      <x:c r="E1539" s="1083" t="s">
        <x:v>6423</x:v>
      </x:c>
      <x:c r="F1539" s="1083" t="s">
        <x:v>19</x:v>
      </x:c>
      <x:c r="G1539" s="1114" t="s">
        <x:v>10358</x:v>
      </x:c>
      <x:c r="H1539" s="1114" t="s">
        <x:v>10358</x:v>
      </x:c>
      <x:c r="I1539" s="519" t="s">
        <x:v>3935</x:v>
      </x:c>
      <x:c r="J1539" s="920">
        <x:v>160</x:v>
      </x:c>
      <x:c r="K1539" s="1378" t="s">
        <x:v>140</x:v>
      </x:c>
    </x:row>
    <x:row r="1540" spans="1:11">
      <x:c r="A1540" s="1411">
        <x:v>0.96319444444444446</x:v>
      </x:c>
      <x:c r="B1540" s="1081" t="s">
        <x:v>2942</x:v>
      </x:c>
      <x:c r="C1540" s="1081" t="s">
        <x:v>8571</x:v>
      </x:c>
      <x:c r="D1540" s="1081" t="s">
        <x:v>10306</x:v>
      </x:c>
      <x:c r="E1540" s="1081" t="s">
        <x:v>6423</x:v>
      </x:c>
      <x:c r="F1540" s="1081" t="s">
        <x:v>3728</x:v>
      </x:c>
      <x:c r="G1540" s="1114" t="s">
        <x:v>10358</x:v>
      </x:c>
      <x:c r="H1540" s="1114" t="s">
        <x:v>10358</x:v>
      </x:c>
      <x:c r="I1540" s="519" t="s">
        <x:v>3935</x:v>
      </x:c>
      <x:c r="J1540" s="920">
        <x:v>170</x:v>
      </x:c>
      <x:c r="K1540" s="1378" t="s">
        <x:v>140</x:v>
      </x:c>
    </x:row>
    <x:row r="1541" spans="1:11" ht="16.75">
      <x:c r="A1541" s="1413">
        <x:v>0.97291666666666665</x:v>
      </x:c>
      <x:c r="B1541" s="1098" t="s">
        <x:v>10630</x:v>
      </x:c>
      <x:c r="C1541" s="1098" t="s">
        <x:v>8571</x:v>
      </x:c>
      <x:c r="D1541" s="1098" t="s">
        <x:v>10306</x:v>
      </x:c>
      <x:c r="E1541" s="1098" t="s">
        <x:v>6669</x:v>
      </x:c>
      <x:c r="F1541" s="1098" t="s">
        <x:v>8693</x:v>
      </x:c>
      <x:c r="G1541" s="1174" t="s">
        <x:v>10358</x:v>
      </x:c>
      <x:c r="H1541" s="1174" t="s">
        <x:v>10358</x:v>
      </x:c>
      <x:c r="I1541" s="527" t="s">
        <x:v>6553</x:v>
      </x:c>
      <x:c r="J1541" s="930">
        <x:v>140</x:v>
      </x:c>
      <x:c r="K1541" s="1379" t="s">
        <x:v>10301</x:v>
      </x:c>
    </x:row>
    <x:row r="1542" spans="1:11" ht="16.75">
      <x:c r="A1542" s="1179" t="s">
        <x:v>7108</x:v>
      </x:c>
      <x:c r="B1542" s="1180">
        <x:v>613327</x:v>
      </x:c>
      <x:c r="C1542" s="1181" t="s">
        <x:v>7299</x:v>
      </x:c>
      <x:c r="D1542" s="1181" t="s">
        <x:v>10334</x:v>
      </x:c>
      <x:c r="E1542" s="1181" t="s">
        <x:v>3882</x:v>
      </x:c>
      <x:c r="F1542" s="1181" t="s">
        <x:v>4308</x:v>
      </x:c>
      <x:c r="G1542" s="915" t="s">
        <x:v>3760</x:v>
      </x:c>
      <x:c r="H1542" s="915" t="s">
        <x:v>11749</x:v>
      </x:c>
      <x:c r="I1542" s="1189" t="s">
        <x:v>6540</x:v>
      </x:c>
      <x:c r="J1542" s="916">
        <x:v>162</x:v>
      </x:c>
      <x:c r="K1542" s="1377" t="s">
        <x:v>140</x:v>
      </x:c>
    </x:row>
    <x:row r="1543" spans="1:11">
      <x:c r="A1543" s="1410">
        <x:v>0.68125000000000002</x:v>
      </x:c>
      <x:c r="B1543" s="1083" t="s">
        <x:v>10902</x:v>
      </x:c>
      <x:c r="C1543" s="1083" t="s">
        <x:v>8571</x:v>
      </x:c>
      <x:c r="D1543" s="1083" t="s">
        <x:v>10334</x:v>
      </x:c>
      <x:c r="E1543" s="1083" t="s">
        <x:v>6669</x:v>
      </x:c>
      <x:c r="F1543" s="1083" t="s">
        <x:v>830</x:v>
      </x:c>
      <x:c r="G1543" s="919" t="s">
        <x:v>9519</x:v>
      </x:c>
      <x:c r="H1543" s="919" t="s">
        <x:v>11920</x:v>
      </x:c>
      <x:c r="I1543" s="519" t="s">
        <x:v>3935</x:v>
      </x:c>
      <x:c r="J1543" s="920">
        <x:v>560</x:v>
      </x:c>
      <x:c r="K1543" s="1378" t="s">
        <x:v>10301</x:v>
      </x:c>
    </x:row>
    <x:row r="1544" spans="1:11">
      <x:c r="A1544" s="1411">
        <x:v>0.79652777777777772</x:v>
      </x:c>
      <x:c r="B1544" s="1080">
        <x:v>613329</x:v>
      </x:c>
      <x:c r="C1544" s="1081" t="s">
        <x:v>8571</x:v>
      </x:c>
      <x:c r="D1544" s="1081" t="s">
        <x:v>10306</x:v>
      </x:c>
      <x:c r="E1544" s="1081" t="s">
        <x:v>3882</x:v>
      </x:c>
      <x:c r="F1544" s="1081" t="s">
        <x:v>952</x:v>
      </x:c>
      <x:c r="G1544" s="919" t="s">
        <x:v>4205</x:v>
      </x:c>
      <x:c r="H1544" s="919" t="s">
        <x:v>8067</x:v>
      </x:c>
      <x:c r="I1544" s="519" t="s">
        <x:v>6540</x:v>
      </x:c>
      <x:c r="J1544" s="920">
        <x:v>250</x:v>
      </x:c>
      <x:c r="K1544" s="1378" t="s">
        <x:v>140</x:v>
      </x:c>
    </x:row>
    <x:row r="1545" spans="1:11">
      <x:c r="A1545" s="1410">
        <x:v>0.81041666666666667</x:v>
      </x:c>
      <x:c r="B1545" s="1082">
        <x:v>61330</x:v>
      </x:c>
      <x:c r="C1545" s="1083" t="s">
        <x:v>8571</x:v>
      </x:c>
      <x:c r="D1545" s="1083" t="s">
        <x:v>10306</x:v>
      </x:c>
      <x:c r="E1545" s="1083" t="s">
        <x:v>6423</x:v>
      </x:c>
      <x:c r="F1545" s="1083" t="s">
        <x:v>1618</x:v>
      </x:c>
      <x:c r="G1545" s="919" t="s">
        <x:v>10624</x:v>
      </x:c>
      <x:c r="H1545" s="919" t="s">
        <x:v>11843</x:v>
      </x:c>
      <x:c r="I1545" s="519" t="s">
        <x:v>6540</x:v>
      </x:c>
      <x:c r="J1545" s="920">
        <x:v>369</x:v>
      </x:c>
      <x:c r="K1545" s="1378" t="s">
        <x:v>140</x:v>
      </x:c>
    </x:row>
    <x:row r="1546" spans="1:11">
      <x:c r="A1546" s="1411">
        <x:v>0.81180555555555556</x:v>
      </x:c>
      <x:c r="B1546" s="1080">
        <x:v>613331</x:v>
      </x:c>
      <x:c r="C1546" s="1081" t="s">
        <x:v>8571</x:v>
      </x:c>
      <x:c r="D1546" s="1081" t="s">
        <x:v>10306</x:v>
      </x:c>
      <x:c r="E1546" s="1081" t="s">
        <x:v>6423</x:v>
      </x:c>
      <x:c r="F1546" s="1081" t="s">
        <x:v>8149</x:v>
      </x:c>
      <x:c r="G1546" s="919" t="s">
        <x:v>9906</x:v>
      </x:c>
      <x:c r="H1546" s="919" t="s">
        <x:v>11734</x:v>
      </x:c>
      <x:c r="I1546" s="519" t="s">
        <x:v>6540</x:v>
      </x:c>
      <x:c r="J1546" s="920">
        <x:v>655</x:v>
      </x:c>
      <x:c r="K1546" s="1378" t="s">
        <x:v>140</x:v>
      </x:c>
    </x:row>
    <x:row r="1547" spans="1:11">
      <x:c r="A1547" s="1411">
        <x:v>0.87361111111111112</x:v>
      </x:c>
      <x:c r="B1547" s="1080">
        <x:v>613332</x:v>
      </x:c>
      <x:c r="C1547" s="1081" t="s">
        <x:v>8571</x:v>
      </x:c>
      <x:c r="D1547" s="1081" t="s">
        <x:v>10306</x:v>
      </x:c>
      <x:c r="E1547" s="1081" t="s">
        <x:v>6423</x:v>
      </x:c>
      <x:c r="F1547" s="1081" t="s">
        <x:v>11095</x:v>
      </x:c>
      <x:c r="G1547" s="919" t="s">
        <x:v>9775</x:v>
      </x:c>
      <x:c r="H1547" s="919" t="s">
        <x:v>7609</x:v>
      </x:c>
      <x:c r="I1547" s="519" t="s">
        <x:v>6540</x:v>
      </x:c>
      <x:c r="J1547" s="920">
        <x:v>198</x:v>
      </x:c>
      <x:c r="K1547" s="1378" t="s">
        <x:v>140</x:v>
      </x:c>
    </x:row>
    <x:row r="1548" spans="1:11">
      <x:c r="A1548" s="1410">
        <x:v>0.8979166666666667</x:v>
      </x:c>
      <x:c r="B1548" s="1082">
        <x:v>613333</x:v>
      </x:c>
      <x:c r="C1548" s="1083" t="s">
        <x:v>8571</x:v>
      </x:c>
      <x:c r="D1548" s="1083" t="s">
        <x:v>10333</x:v>
      </x:c>
      <x:c r="E1548" s="1083" t="s">
        <x:v>3882</x:v>
      </x:c>
      <x:c r="F1548" s="1083" t="s">
        <x:v>12000</x:v>
      </x:c>
      <x:c r="G1548" s="919" t="s">
        <x:v>3806</x:v>
      </x:c>
      <x:c r="H1548" s="919" t="s">
        <x:v>7600</x:v>
      </x:c>
      <x:c r="I1548" s="519" t="s">
        <x:v>6540</x:v>
      </x:c>
      <x:c r="J1548" s="920">
        <x:v>160</x:v>
      </x:c>
      <x:c r="K1548" s="1378" t="s">
        <x:v>10301</x:v>
      </x:c>
    </x:row>
    <x:row r="1549" spans="1:11">
      <x:c r="A1549" s="1411">
        <x:v>0.91736111111111107</x:v>
      </x:c>
      <x:c r="B1549" s="1081" t="s">
        <x:v>6684</x:v>
      </x:c>
      <x:c r="C1549" s="1081" t="s">
        <x:v>7299</x:v>
      </x:c>
      <x:c r="D1549" s="1081" t="s">
        <x:v>10306</x:v>
      </x:c>
      <x:c r="E1549" s="1081" t="s">
        <x:v>6669</x:v>
      </x:c>
      <x:c r="F1549" s="1081" t="s">
        <x:v>1105</x:v>
      </x:c>
      <x:c r="G1549" s="919" t="s">
        <x:v>6528</x:v>
      </x:c>
      <x:c r="H1549" s="919" t="s">
        <x:v>7541</x:v>
      </x:c>
      <x:c r="I1549" s="519" t="s">
        <x:v>6553</x:v>
      </x:c>
      <x:c r="J1549" s="920">
        <x:v>180</x:v>
      </x:c>
      <x:c r="K1549" s="1378" t="s">
        <x:v>140</x:v>
      </x:c>
    </x:row>
    <x:row r="1550" spans="1:11">
      <x:c r="A1550" s="1411">
        <x:v>0.93611111111111112</x:v>
      </x:c>
      <x:c r="B1550" s="1081" t="s">
        <x:v>6657</x:v>
      </x:c>
      <x:c r="C1550" s="1081" t="s">
        <x:v>8571</x:v>
      </x:c>
      <x:c r="D1550" s="1081" t="s">
        <x:v>10333</x:v>
      </x:c>
      <x:c r="E1550" s="1081" t="s">
        <x:v>6669</x:v>
      </x:c>
      <x:c r="F1550" s="1081" t="s">
        <x:v>1264</x:v>
      </x:c>
      <x:c r="G1550" s="919" t="s">
        <x:v>10847</x:v>
      </x:c>
      <x:c r="H1550" s="919" t="s">
        <x:v>11816</x:v>
      </x:c>
      <x:c r="I1550" s="519" t="s">
        <x:v>3935</x:v>
      </x:c>
      <x:c r="J1550" s="920">
        <x:v>280</x:v>
      </x:c>
      <x:c r="K1550" s="1378" t="s">
        <x:v>10301</x:v>
      </x:c>
    </x:row>
    <x:row r="1551" spans="1:11">
      <x:c r="A1551" s="1410">
        <x:v>0.95486111111111116</x:v>
      </x:c>
      <x:c r="B1551" s="1083" t="s">
        <x:v>3962</x:v>
      </x:c>
      <x:c r="C1551" s="1083" t="s">
        <x:v>8571</x:v>
      </x:c>
      <x:c r="D1551" s="1083" t="s">
        <x:v>10334</x:v>
      </x:c>
      <x:c r="E1551" s="1083" t="s">
        <x:v>6669</x:v>
      </x:c>
      <x:c r="F1551" s="1083" t="s">
        <x:v>1042</x:v>
      </x:c>
      <x:c r="G1551" s="919" t="s">
        <x:v>9795</x:v>
      </x:c>
      <x:c r="H1551" s="919" t="s">
        <x:v>7669</x:v>
      </x:c>
      <x:c r="I1551" s="519" t="s">
        <x:v>3935</x:v>
      </x:c>
      <x:c r="J1551" s="920">
        <x:v>252</x:v>
      </x:c>
      <x:c r="K1551" s="1378" t="s">
        <x:v>140</x:v>
      </x:c>
    </x:row>
    <x:row r="1552" spans="1:11">
      <x:c r="A1552" s="1411">
        <x:v>0.96944444444444444</x:v>
      </x:c>
      <x:c r="B1552" s="1080">
        <x:v>613337</x:v>
      </x:c>
      <x:c r="C1552" s="1081" t="s">
        <x:v>8571</x:v>
      </x:c>
      <x:c r="D1552" s="1081" t="s">
        <x:v>10333</x:v>
      </x:c>
      <x:c r="E1552" s="1081" t="s">
        <x:v>6669</x:v>
      </x:c>
      <x:c r="F1552" s="1081" t="s">
        <x:v>1407</x:v>
      </x:c>
      <x:c r="G1552" s="919" t="s">
        <x:v>4189</x:v>
      </x:c>
      <x:c r="H1552" s="919" t="s">
        <x:v>7564</x:v>
      </x:c>
      <x:c r="I1552" s="519" t="s">
        <x:v>6553</x:v>
      </x:c>
      <x:c r="J1552" s="920">
        <x:v>324</x:v>
      </x:c>
      <x:c r="K1552" s="1378" t="s">
        <x:v>140</x:v>
      </x:c>
    </x:row>
    <x:row r="1553" spans="1:11" ht="16.75">
      <x:c r="A1553" s="525">
        <x:v>0.99861111111111112</x:v>
      </x:c>
      <x:c r="B1553" s="930">
        <x:v>13338</x:v>
      </x:c>
      <x:c r="C1553" s="1060" t="s">
        <x:v>8571</x:v>
      </x:c>
      <x:c r="D1553" s="1060" t="s">
        <x:v>10306</x:v>
      </x:c>
      <x:c r="E1553" s="1060" t="s">
        <x:v>6423</x:v>
      </x:c>
      <x:c r="F1553" s="1061" t="s">
        <x:v>1793</x:v>
      </x:c>
      <x:c r="G1553" s="929" t="s">
        <x:v>3418</x:v>
      </x:c>
      <x:c r="H1553" s="929" t="s">
        <x:v>12169</x:v>
      </x:c>
      <x:c r="I1553" s="527" t="s">
        <x:v>3935</x:v>
      </x:c>
      <x:c r="J1553" s="930">
        <x:v>198</x:v>
      </x:c>
      <x:c r="K1553" s="1379" t="s">
        <x:v>140</x:v>
      </x:c>
    </x:row>
    <x:row r="1554" spans="1:11" ht="16.75">
      <x:c r="A1554" s="1077" t="s">
        <x:v>5255</x:v>
      </x:c>
      <x:c r="B1554" s="1079" t="s">
        <x:v>10523</x:v>
      </x:c>
      <x:c r="C1554" s="1079" t="s">
        <x:v>8571</x:v>
      </x:c>
      <x:c r="D1554" s="1079" t="s">
        <x:v>10333</x:v>
      </x:c>
      <x:c r="E1554" s="1079" t="s">
        <x:v>3882</x:v>
      </x:c>
      <x:c r="F1554" s="1079" t="s">
        <x:v>1507</x:v>
      </x:c>
      <x:c r="G1554" s="915" t="s">
        <x:v>10813</x:v>
      </x:c>
      <x:c r="H1554" s="915" t="s">
        <x:v>11778</x:v>
      </x:c>
      <x:c r="I1554" s="1189" t="s">
        <x:v>6553</x:v>
      </x:c>
      <x:c r="J1554" s="916">
        <x:v>700</x:v>
      </x:c>
      <x:c r="K1554" s="1377" t="s">
        <x:v>10301</x:v>
      </x:c>
    </x:row>
    <x:row r="1555" spans="1:11">
      <x:c r="A1555" s="1411">
        <x:v>0.013888888888888888</x:v>
      </x:c>
      <x:c r="B1555" s="1081" t="s">
        <x:v>10564</x:v>
      </x:c>
      <x:c r="C1555" s="1081" t="s">
        <x:v>8571</x:v>
      </x:c>
      <x:c r="D1555" s="1081" t="s">
        <x:v>10333</x:v>
      </x:c>
      <x:c r="E1555" s="1081" t="s">
        <x:v>6669</x:v>
      </x:c>
      <x:c r="F1555" s="1081" t="s">
        <x:v>1540</x:v>
      </x:c>
      <x:c r="G1555" s="919" t="s">
        <x:v>3754</x:v>
      </x:c>
      <x:c r="H1555" s="919" t="s">
        <x:v>5904</x:v>
      </x:c>
      <x:c r="I1555" s="519" t="s">
        <x:v>3935</x:v>
      </x:c>
      <x:c r="J1555" s="920">
        <x:v>423</x:v>
      </x:c>
      <x:c r="K1555" s="1378" t="s">
        <x:v>140</x:v>
      </x:c>
    </x:row>
    <x:row r="1556" spans="1:11">
      <x:c r="A1556" s="1410">
        <x:v>0.04027777777777778</x:v>
      </x:c>
      <x:c r="B1556" s="1083" t="s">
        <x:v>4042</x:v>
      </x:c>
      <x:c r="C1556" s="1083" t="s">
        <x:v>8571</x:v>
      </x:c>
      <x:c r="D1556" s="1083" t="s">
        <x:v>10334</x:v>
      </x:c>
      <x:c r="E1556" s="1083" t="s">
        <x:v>6423</x:v>
      </x:c>
      <x:c r="F1556" s="1083" t="s">
        <x:v>1769</x:v>
      </x:c>
      <x:c r="G1556" s="1114" t="s">
        <x:v>10358</x:v>
      </x:c>
      <x:c r="H1556" s="1114" t="s">
        <x:v>10358</x:v>
      </x:c>
      <x:c r="I1556" s="519" t="s">
        <x:v>3935</x:v>
      </x:c>
      <x:c r="J1556" s="920">
        <x:v>150</x:v>
      </x:c>
      <x:c r="K1556" s="1378" t="s">
        <x:v>10301</x:v>
      </x:c>
    </x:row>
    <x:row r="1557" spans="1:11">
      <x:c r="A1557" s="1410">
        <x:v>0.59999999999999998</x:v>
      </x:c>
      <x:c r="B1557" s="1083" t="s">
        <x:v>6584</x:v>
      </x:c>
      <x:c r="C1557" s="1083" t="s">
        <x:v>8571</x:v>
      </x:c>
      <x:c r="D1557" s="1083" t="s">
        <x:v>10334</x:v>
      </x:c>
      <x:c r="E1557" s="1083" t="s">
        <x:v>7974</x:v>
      </x:c>
      <x:c r="F1557" s="1083" t="s">
        <x:v>4283</x:v>
      </x:c>
      <x:c r="G1557" s="919" t="s">
        <x:v>3362</x:v>
      </x:c>
      <x:c r="H1557" s="919" t="s">
        <x:v>11745</x:v>
      </x:c>
      <x:c r="I1557" s="519" t="s">
        <x:v>3935</x:v>
      </x:c>
      <x:c r="J1557" s="920">
        <x:v>198</x:v>
      </x:c>
      <x:c r="K1557" s="1378" t="s">
        <x:v>140</x:v>
      </x:c>
    </x:row>
    <x:row r="1558" spans="1:11">
      <x:c r="A1558" s="1411">
        <x:v>0.62708333333333333</x:v>
      </x:c>
      <x:c r="B1558" s="1080">
        <x:v>613343</x:v>
      </x:c>
      <x:c r="C1558" s="1081" t="s">
        <x:v>8571</x:v>
      </x:c>
      <x:c r="D1558" s="1081" t="s">
        <x:v>10333</x:v>
      </x:c>
      <x:c r="E1558" s="1081" t="s">
        <x:v>3882</x:v>
      </x:c>
      <x:c r="F1558" s="1081" t="s">
        <x:v>1296</x:v>
      </x:c>
      <x:c r="G1558" s="919" t="s">
        <x:v>10579</x:v>
      </x:c>
      <x:c r="H1558" s="919" t="s">
        <x:v>5637</x:v>
      </x:c>
      <x:c r="I1558" s="519" t="s">
        <x:v>6540</x:v>
      </x:c>
      <x:c r="J1558" s="920">
        <x:v>160</x:v>
      </x:c>
      <x:c r="K1558" s="1378" t="s">
        <x:v>10301</x:v>
      </x:c>
    </x:row>
    <x:row r="1559" spans="1:11">
      <x:c r="A1559" s="1410">
        <x:v>0.64444444444444449</x:v>
      </x:c>
      <x:c r="B1559" s="1082">
        <x:v>613344</x:v>
      </x:c>
      <x:c r="C1559" s="1083" t="s">
        <x:v>8571</x:v>
      </x:c>
      <x:c r="D1559" s="1083" t="s">
        <x:v>10333</x:v>
      </x:c>
      <x:c r="E1559" s="1083" t="s">
        <x:v>3882</x:v>
      </x:c>
      <x:c r="F1559" s="1083" t="s">
        <x:v>693</x:v>
      </x:c>
      <x:c r="G1559" s="1114" t="s">
        <x:v>10358</x:v>
      </x:c>
      <x:c r="H1559" s="1114" t="s">
        <x:v>10358</x:v>
      </x:c>
      <x:c r="I1559" s="519" t="s">
        <x:v>6540</x:v>
      </x:c>
      <x:c r="J1559" s="920">
        <x:v>95</x:v>
      </x:c>
      <x:c r="K1559" s="1378" t="s">
        <x:v>10301</x:v>
      </x:c>
    </x:row>
    <x:row r="1560" spans="1:11">
      <x:c r="A1560" s="1411">
        <x:v>0.65416666666666667</x:v>
      </x:c>
      <x:c r="B1560" s="1080">
        <x:v>613345</x:v>
      </x:c>
      <x:c r="C1560" s="1081" t="s">
        <x:v>7299</x:v>
      </x:c>
      <x:c r="D1560" s="1081" t="s">
        <x:v>10333</x:v>
      </x:c>
      <x:c r="E1560" s="1081" t="s">
        <x:v>3882</x:v>
      </x:c>
      <x:c r="F1560" s="1081" t="s">
        <x:v>820</x:v>
      </x:c>
      <x:c r="G1560" s="919" t="s">
        <x:v>6477</x:v>
      </x:c>
      <x:c r="H1560" s="919" t="s">
        <x:v>5594</x:v>
      </x:c>
      <x:c r="I1560" s="519" t="s">
        <x:v>6540</x:v>
      </x:c>
      <x:c r="J1560" s="920">
        <x:v>150</x:v>
      </x:c>
      <x:c r="K1560" s="1378" t="s">
        <x:v>10301</x:v>
      </x:c>
    </x:row>
    <x:row r="1561" spans="1:11">
      <x:c r="A1561" s="1410">
        <x:v>0.85138888888888886</x:v>
      </x:c>
      <x:c r="B1561" s="1083" t="s">
        <x:v>3355</x:v>
      </x:c>
      <x:c r="C1561" s="1083" t="s">
        <x:v>7299</x:v>
      </x:c>
      <x:c r="D1561" s="1083" t="s">
        <x:v>10334</x:v>
      </x:c>
      <x:c r="E1561" s="1083" t="s">
        <x:v>6669</x:v>
      </x:c>
      <x:c r="F1561" s="1083" t="s">
        <x:v>10418</x:v>
      </x:c>
      <x:c r="G1561" s="919" t="s">
        <x:v>3399</x:v>
      </x:c>
      <x:c r="H1561" s="919" t="s">
        <x:v>11466</x:v>
      </x:c>
      <x:c r="I1561" s="519" t="s">
        <x:v>6553</x:v>
      </x:c>
      <x:c r="J1561" s="920">
        <x:v>460</x:v>
      </x:c>
      <x:c r="K1561" s="1378" t="s">
        <x:v>10301</x:v>
      </x:c>
    </x:row>
    <x:row r="1562" spans="1:11" s="69" customFormat="1">
      <x:c r="A1562" s="1410">
        <x:v>0.89097222222222228</x:v>
      </x:c>
      <x:c r="B1562" s="1082">
        <x:v>613347</x:v>
      </x:c>
      <x:c r="C1562" s="1083" t="s">
        <x:v>8571</x:v>
      </x:c>
      <x:c r="D1562" s="1083" t="s">
        <x:v>10306</x:v>
      </x:c>
      <x:c r="E1562" s="1083" t="s">
        <x:v>6423</x:v>
      </x:c>
      <x:c r="F1562" s="1083" t="s">
        <x:v>52</x:v>
      </x:c>
      <x:c r="G1562" s="919" t="s">
        <x:v>9671</x:v>
      </x:c>
      <x:c r="H1562" s="919" t="s">
        <x:v>7599</x:v>
      </x:c>
      <x:c r="I1562" s="519" t="s">
        <x:v>6540</x:v>
      </x:c>
      <x:c r="J1562" s="920">
        <x:v>150</x:v>
      </x:c>
      <x:c r="K1562" s="1378" t="s">
        <x:v>10301</x:v>
      </x:c>
    </x:row>
    <x:row r="1563" spans="1:11">
      <x:c r="A1563" s="1411">
        <x:v>0.90277777777777779</x:v>
      </x:c>
      <x:c r="B1563" s="1080">
        <x:v>613348</x:v>
      </x:c>
      <x:c r="C1563" s="1081" t="s">
        <x:v>8571</x:v>
      </x:c>
      <x:c r="D1563" s="1081" t="s">
        <x:v>10306</x:v>
      </x:c>
      <x:c r="E1563" s="1081" t="s">
        <x:v>6423</x:v>
      </x:c>
      <x:c r="F1563" s="1081" t="s">
        <x:v>7451</x:v>
      </x:c>
      <x:c r="G1563" s="919" t="s">
        <x:v>9891</x:v>
      </x:c>
      <x:c r="H1563" s="919" t="s">
        <x:v>8009</x:v>
      </x:c>
      <x:c r="I1563" s="519" t="s">
        <x:v>6540</x:v>
      </x:c>
      <x:c r="J1563" s="920">
        <x:v>160</x:v>
      </x:c>
      <x:c r="K1563" s="1378" t="s">
        <x:v>10301</x:v>
      </x:c>
    </x:row>
    <x:row r="1564" spans="1:11">
      <x:c r="A1564" s="1411">
        <x:v>0.93680555555555556</x:v>
      </x:c>
      <x:c r="B1564" s="1080">
        <x:v>613349</x:v>
      </x:c>
      <x:c r="C1564" s="1081" t="s">
        <x:v>8571</x:v>
      </x:c>
      <x:c r="D1564" s="1081" t="s">
        <x:v>10279</x:v>
      </x:c>
      <x:c r="E1564" s="1081" t="s">
        <x:v>3882</x:v>
      </x:c>
      <x:c r="F1564" s="1081" t="s">
        <x:v>4334</x:v>
      </x:c>
      <x:c r="G1564" s="919" t="s">
        <x:v>9926</x:v>
      </x:c>
      <x:c r="H1564" s="919" t="s">
        <x:v>2664</x:v>
      </x:c>
      <x:c r="I1564" s="519" t="s">
        <x:v>6540</x:v>
      </x:c>
      <x:c r="J1564" s="920">
        <x:v>880</x:v>
      </x:c>
      <x:c r="K1564" s="1378" t="s">
        <x:v>140</x:v>
      </x:c>
    </x:row>
    <x:row r="1565" spans="1:11">
      <x:c r="A1565" s="1410">
        <x:v>0.94513888888888886</x:v>
      </x:c>
      <x:c r="B1565" s="1082">
        <x:v>613350</x:v>
      </x:c>
      <x:c r="C1565" s="1083" t="s">
        <x:v>8571</x:v>
      </x:c>
      <x:c r="D1565" s="1083" t="s">
        <x:v>10306</x:v>
      </x:c>
      <x:c r="E1565" s="1083" t="s">
        <x:v>3882</x:v>
      </x:c>
      <x:c r="F1565" s="1083" t="s">
        <x:v>977</x:v>
      </x:c>
      <x:c r="G1565" s="919" t="s">
        <x:v>3895</x:v>
      </x:c>
      <x:c r="H1565" s="919" t="s">
        <x:v>11792</x:v>
      </x:c>
      <x:c r="I1565" s="519" t="s">
        <x:v>6540</x:v>
      </x:c>
      <x:c r="J1565" s="920">
        <x:v>828</x:v>
      </x:c>
      <x:c r="K1565" s="1378" t="s">
        <x:v>140</x:v>
      </x:c>
    </x:row>
    <x:row r="1566" spans="1:11">
      <x:c r="A1566" s="1411">
        <x:v>0.9458333333333333</x:v>
      </x:c>
      <x:c r="B1566" s="1081" t="s">
        <x:v>2275</x:v>
      </x:c>
      <x:c r="C1566" s="1081" t="s">
        <x:v>8571</x:v>
      </x:c>
      <x:c r="D1566" s="1081" t="s">
        <x:v>10333</x:v>
      </x:c>
      <x:c r="E1566" s="1081" t="s">
        <x:v>6669</x:v>
      </x:c>
      <x:c r="F1566" s="1081" t="s">
        <x:v>7013</x:v>
      </x:c>
      <x:c r="G1566" s="919" t="s">
        <x:v>3856</x:v>
      </x:c>
      <x:c r="H1566" s="919" t="s">
        <x:v>11922</x:v>
      </x:c>
      <x:c r="I1566" s="519" t="s">
        <x:v>6553</x:v>
      </x:c>
      <x:c r="J1566" s="920">
        <x:v>150</x:v>
      </x:c>
      <x:c r="K1566" s="1378" t="s">
        <x:v>10301</x:v>
      </x:c>
    </x:row>
    <x:row r="1567" spans="1:11">
      <x:c r="A1567" s="1410">
        <x:v>0.97222222222222221</x:v>
      </x:c>
      <x:c r="B1567" s="1083" t="s">
        <x:v>10576</x:v>
      </x:c>
      <x:c r="C1567" s="1083" t="s">
        <x:v>8571</x:v>
      </x:c>
      <x:c r="D1567" s="1083" t="s">
        <x:v>10306</x:v>
      </x:c>
      <x:c r="E1567" s="1083" t="s">
        <x:v>6669</x:v>
      </x:c>
      <x:c r="F1567" s="1083" t="s">
        <x:v>1096</x:v>
      </x:c>
      <x:c r="G1567" s="919" t="s">
        <x:v>9940</x:v>
      </x:c>
      <x:c r="H1567" s="919" t="s">
        <x:v>7648</x:v>
      </x:c>
      <x:c r="I1567" s="519" t="s">
        <x:v>6553</x:v>
      </x:c>
      <x:c r="J1567" s="920">
        <x:v>432</x:v>
      </x:c>
      <x:c r="K1567" s="1378" t="s">
        <x:v>140</x:v>
      </x:c>
    </x:row>
    <x:row r="1568" spans="1:11" ht="16.75">
      <x:c r="A1568" s="1412">
        <x:v>0.97361111111111109</x:v>
      </x:c>
      <x:c r="B1568" s="1184">
        <x:v>613353</x:v>
      </x:c>
      <x:c r="C1568" s="1085" t="s">
        <x:v>8571</x:v>
      </x:c>
      <x:c r="D1568" s="1085" t="s">
        <x:v>10306</x:v>
      </x:c>
      <x:c r="E1568" s="1085" t="s">
        <x:v>6669</x:v>
      </x:c>
      <x:c r="F1568" s="1085" t="s">
        <x:v>1094</x:v>
      </x:c>
      <x:c r="G1568" s="929" t="s">
        <x:v>4231</x:v>
      </x:c>
      <x:c r="H1568" s="929" t="s">
        <x:v>2763</x:v>
      </x:c>
      <x:c r="I1568" s="527" t="s">
        <x:v>6553</x:v>
      </x:c>
      <x:c r="J1568" s="930">
        <x:v>261</x:v>
      </x:c>
      <x:c r="K1568" s="1379" t="s">
        <x:v>140</x:v>
      </x:c>
    </x:row>
    <x:row r="1569" spans="1:11" ht="16.75">
      <x:c r="A1569" s="1077" t="s">
        <x:v>4871</x:v>
      </x:c>
      <x:c r="B1569" s="1079" t="s">
        <x:v>6665</x:v>
      </x:c>
      <x:c r="C1569" s="1079" t="s">
        <x:v>8571</x:v>
      </x:c>
      <x:c r="D1569" s="1079" t="s">
        <x:v>10333</x:v>
      </x:c>
      <x:c r="E1569" s="1079" t="s">
        <x:v>3882</x:v>
      </x:c>
      <x:c r="F1569" s="1079" t="s">
        <x:v>12012</x:v>
      </x:c>
      <x:c r="G1569" s="1177" t="s">
        <x:v>10358</x:v>
      </x:c>
      <x:c r="H1569" s="1177" t="s">
        <x:v>10358</x:v>
      </x:c>
      <x:c r="I1569" s="1189" t="s">
        <x:v>3935</x:v>
      </x:c>
      <x:c r="J1569" s="916">
        <x:v>70</x:v>
      </x:c>
      <x:c r="K1569" s="1377" t="s">
        <x:v>10301</x:v>
      </x:c>
    </x:row>
    <x:row r="1570" spans="1:11">
      <x:c r="A1570" s="1411">
        <x:v>0.65694444444444444</x:v>
      </x:c>
      <x:c r="B1570" s="1081" t="s">
        <x:v>10632</x:v>
      </x:c>
      <x:c r="C1570" s="1081" t="s">
        <x:v>8571</x:v>
      </x:c>
      <x:c r="D1570" s="1081" t="s">
        <x:v>10279</x:v>
      </x:c>
      <x:c r="E1570" s="1081" t="s">
        <x:v>7974</x:v>
      </x:c>
      <x:c r="F1570" s="1081" t="s">
        <x:v>10671</x:v>
      </x:c>
      <x:c r="G1570" s="919" t="s">
        <x:v>3896</x:v>
      </x:c>
      <x:c r="H1570" s="919" t="s">
        <x:v>11725</x:v>
      </x:c>
      <x:c r="I1570" s="519" t="s">
        <x:v>3935</x:v>
      </x:c>
      <x:c r="J1570" s="920">
        <x:v>261</x:v>
      </x:c>
      <x:c r="K1570" s="1378" t="s">
        <x:v>140</x:v>
      </x:c>
    </x:row>
    <x:row r="1571" spans="1:11">
      <x:c r="A1571" s="1410">
        <x:v>0.88680555555555551</x:v>
      </x:c>
      <x:c r="B1571" s="1083" t="s">
        <x:v>3864</x:v>
      </x:c>
      <x:c r="C1571" s="1083" t="s">
        <x:v>8571</x:v>
      </x:c>
      <x:c r="D1571" s="1083" t="s">
        <x:v>10334</x:v>
      </x:c>
      <x:c r="E1571" s="1083" t="s">
        <x:v>6423</x:v>
      </x:c>
      <x:c r="F1571" s="1083" t="s">
        <x:v>1629</x:v>
      </x:c>
      <x:c r="G1571" s="919" t="s">
        <x:v>9923</x:v>
      </x:c>
      <x:c r="H1571" s="919" t="s">
        <x:v>5772</x:v>
      </x:c>
      <x:c r="I1571" s="519" t="s">
        <x:v>3935</x:v>
      </x:c>
      <x:c r="J1571" s="920">
        <x:v>70</x:v>
      </x:c>
      <x:c r="K1571" s="1378" t="s">
        <x:v>10301</x:v>
      </x:c>
    </x:row>
    <x:row r="1572" spans="1:11">
      <x:c r="A1572" s="1411">
        <x:v>0.91319444444444442</x:v>
      </x:c>
      <x:c r="B1572" s="1081" t="s">
        <x:v>6582</x:v>
      </x:c>
      <x:c r="C1572" s="1081" t="s">
        <x:v>8571</x:v>
      </x:c>
      <x:c r="D1572" s="1081" t="s">
        <x:v>10334</x:v>
      </x:c>
      <x:c r="E1572" s="1081" t="s">
        <x:v>3882</x:v>
      </x:c>
      <x:c r="F1572" s="1081" t="s">
        <x:v>10427</x:v>
      </x:c>
      <x:c r="G1572" s="919" t="s">
        <x:v>10561</x:v>
      </x:c>
      <x:c r="H1572" s="919" t="s">
        <x:v>2808</x:v>
      </x:c>
      <x:c r="I1572" s="519" t="s">
        <x:v>3935</x:v>
      </x:c>
      <x:c r="J1572" s="920">
        <x:v>486</x:v>
      </x:c>
      <x:c r="K1572" s="1378" t="s">
        <x:v>140</x:v>
      </x:c>
    </x:row>
    <x:row r="1573" spans="1:11">
      <x:c r="A1573" s="1410">
        <x:v>0.92500000000000004</x:v>
      </x:c>
      <x:c r="B1573" s="1083" t="s">
        <x:v>9423</x:v>
      </x:c>
      <x:c r="C1573" s="1083" t="s">
        <x:v>8571</x:v>
      </x:c>
      <x:c r="D1573" s="1083" t="s">
        <x:v>10306</x:v>
      </x:c>
      <x:c r="E1573" s="1083" t="s">
        <x:v>3882</x:v>
      </x:c>
      <x:c r="F1573" s="1083" t="s">
        <x:v>10462</x:v>
      </x:c>
      <x:c r="G1573" s="1114" t="s">
        <x:v>10358</x:v>
      </x:c>
      <x:c r="H1573" s="1114" t="s">
        <x:v>10358</x:v>
      </x:c>
      <x:c r="I1573" s="519" t="s">
        <x:v>3935</x:v>
      </x:c>
      <x:c r="J1573" s="920">
        <x:v>130</x:v>
      </x:c>
      <x:c r="K1573" s="1378" t="s">
        <x:v>140</x:v>
      </x:c>
    </x:row>
    <x:row r="1574" spans="1:11">
      <x:c r="A1574" s="524">
        <x:v>0.92500000000000004</x:v>
      </x:c>
      <x:c r="B1574" s="920">
        <x:v>13360</x:v>
      </x:c>
      <x:c r="C1574" s="920"/>
      <x:c r="D1574" s="920"/>
      <x:c r="E1574" s="920"/>
      <x:c r="F1574" s="920"/>
      <x:c r="G1574" s="1114" t="s">
        <x:v>10358</x:v>
      </x:c>
      <x:c r="H1574" s="1114" t="s">
        <x:v>10358</x:v>
      </x:c>
      <x:c r="I1574" s="519" t="s">
        <x:v>6553</x:v>
      </x:c>
      <x:c r="J1574" s="920">
        <x:v>150</x:v>
      </x:c>
      <x:c r="K1574" s="1378" t="s">
        <x:v>140</x:v>
      </x:c>
    </x:row>
    <x:row r="1575" spans="1:11" ht="16.75">
      <x:c r="A1575" s="525">
        <x:v>0.93055555555555558</x:v>
      </x:c>
      <x:c r="B1575" s="930">
        <x:v>13361</x:v>
      </x:c>
      <x:c r="C1575" s="930"/>
      <x:c r="D1575" s="930"/>
      <x:c r="E1575" s="930"/>
      <x:c r="F1575" s="930"/>
      <x:c r="G1575" s="929" t="s">
        <x:v>4141</x:v>
      </x:c>
      <x:c r="H1575" s="929" t="s">
        <x:v>11781</x:v>
      </x:c>
      <x:c r="I1575" s="527" t="s">
        <x:v>6553</x:v>
      </x:c>
      <x:c r="J1575" s="930">
        <x:v>1140</x:v>
      </x:c>
      <x:c r="K1575" s="1379" t="s">
        <x:v>140</x:v>
      </x:c>
    </x:row>
    <x:row r="1576" spans="1:11" ht="16.75">
      <x:c r="A1576" s="1179" t="s">
        <x:v>7110</x:v>
      </x:c>
      <x:c r="B1576" s="1180">
        <x:v>613362</x:v>
      </x:c>
      <x:c r="C1576" s="1181" t="s">
        <x:v>8571</x:v>
      </x:c>
      <x:c r="D1576" s="1181" t="s">
        <x:v>10306</x:v>
      </x:c>
      <x:c r="E1576" s="1181" t="s">
        <x:v>3882</x:v>
      </x:c>
      <x:c r="F1576" s="1181" t="s">
        <x:v>4332</x:v>
      </x:c>
      <x:c r="G1576" s="915" t="s">
        <x:v>5751</x:v>
      </x:c>
      <x:c r="H1576" s="915" t="s">
        <x:v>11897</x:v>
      </x:c>
      <x:c r="I1576" s="1189" t="s">
        <x:v>6540</x:v>
      </x:c>
      <x:c r="J1576" s="916">
        <x:v>342</x:v>
      </x:c>
      <x:c r="K1576" s="1377" t="s">
        <x:v>140</x:v>
      </x:c>
    </x:row>
    <x:row r="1577" spans="1:11">
      <x:c r="A1577" s="1410">
        <x:v>0.62847222222222221</x:v>
      </x:c>
      <x:c r="B1577" s="1082">
        <x:v>613363</x:v>
      </x:c>
      <x:c r="C1577" s="1083" t="s">
        <x:v>8571</x:v>
      </x:c>
      <x:c r="D1577" s="1083" t="s">
        <x:v>10334</x:v>
      </x:c>
      <x:c r="E1577" s="1083" t="s">
        <x:v>3882</x:v>
      </x:c>
      <x:c r="F1577" s="1083" t="s">
        <x:v>10772</x:v>
      </x:c>
      <x:c r="G1577" s="919" t="s">
        <x:v>9599</x:v>
      </x:c>
      <x:c r="H1577" s="919" t="s">
        <x:v>8021</x:v>
      </x:c>
      <x:c r="I1577" s="519" t="s">
        <x:v>6540</x:v>
      </x:c>
      <x:c r="J1577" s="920">
        <x:v>1170</x:v>
      </x:c>
      <x:c r="K1577" s="1378" t="s">
        <x:v>140</x:v>
      </x:c>
    </x:row>
    <x:row r="1578" spans="1:11">
      <x:c r="A1578" s="1411">
        <x:v>0.81319444444444444</x:v>
      </x:c>
      <x:c r="B1578" s="1080">
        <x:v>613364</x:v>
      </x:c>
      <x:c r="C1578" s="1081" t="s">
        <x:v>7299</x:v>
      </x:c>
      <x:c r="D1578" s="1081" t="s">
        <x:v>10333</x:v>
      </x:c>
      <x:c r="E1578" s="1081" t="s">
        <x:v>6669</x:v>
      </x:c>
      <x:c r="F1578" s="1081" t="s">
        <x:v>3697</x:v>
      </x:c>
      <x:c r="G1578" s="919" t="s">
        <x:v>4039</x:v>
      </x:c>
      <x:c r="H1578" s="919" t="s">
        <x:v>5716</x:v>
      </x:c>
      <x:c r="I1578" s="519" t="s">
        <x:v>6553</x:v>
      </x:c>
      <x:c r="J1578" s="920">
        <x:v>160</x:v>
      </x:c>
      <x:c r="K1578" s="1378" t="s">
        <x:v>10301</x:v>
      </x:c>
    </x:row>
    <x:row r="1579" spans="1:11">
      <x:c r="A1579" s="1410">
        <x:v>0.86250000000000004</x:v>
      </x:c>
      <x:c r="B1579" s="1082">
        <x:v>613365</x:v>
      </x:c>
      <x:c r="C1579" s="1083" t="s">
        <x:v>7299</x:v>
      </x:c>
      <x:c r="D1579" s="1083" t="s">
        <x:v>10333</x:v>
      </x:c>
      <x:c r="E1579" s="1083" t="s">
        <x:v>3882</x:v>
      </x:c>
      <x:c r="F1579" s="1083" t="s">
        <x:v>3726</x:v>
      </x:c>
      <x:c r="G1579" s="919" t="s">
        <x:v>4039</x:v>
      </x:c>
      <x:c r="H1579" s="919" t="s">
        <x:v>5716</x:v>
      </x:c>
      <x:c r="I1579" s="519" t="s">
        <x:v>6540</x:v>
      </x:c>
      <x:c r="J1579" s="920">
        <x:v>390</x:v>
      </x:c>
      <x:c r="K1579" s="1378" t="s">
        <x:v>10301</x:v>
      </x:c>
    </x:row>
    <x:row r="1580" spans="1:11">
      <x:c r="A1580" s="1411">
        <x:v>0.89236111111111116</x:v>
      </x:c>
      <x:c r="B1580" s="1080">
        <x:v>613366</x:v>
      </x:c>
      <x:c r="C1580" s="1081" t="s">
        <x:v>8571</x:v>
      </x:c>
      <x:c r="D1580" s="1081" t="s">
        <x:v>10306</x:v>
      </x:c>
      <x:c r="E1580" s="1081" t="s">
        <x:v>3882</x:v>
      </x:c>
      <x:c r="F1580" s="1081" t="s">
        <x:v>33</x:v>
      </x:c>
      <x:c r="G1580" s="919" t="s">
        <x:v>9623</x:v>
      </x:c>
      <x:c r="H1580" s="919" t="s">
        <x:v>7593</x:v>
      </x:c>
      <x:c r="I1580" s="519" t="s">
        <x:v>6540</x:v>
      </x:c>
      <x:c r="J1580" s="920">
        <x:v>150</x:v>
      </x:c>
      <x:c r="K1580" s="1378" t="s">
        <x:v>10301</x:v>
      </x:c>
    </x:row>
    <x:row r="1581" spans="1:11">
      <x:c r="A1581" s="1410">
        <x:v>0.89583333333333337</x:v>
      </x:c>
      <x:c r="B1581" s="1082">
        <x:v>613367</x:v>
      </x:c>
      <x:c r="C1581" s="1083" t="s">
        <x:v>7299</x:v>
      </x:c>
      <x:c r="D1581" s="1083" t="s">
        <x:v>10279</x:v>
      </x:c>
      <x:c r="E1581" s="1083" t="s">
        <x:v>6669</x:v>
      </x:c>
      <x:c r="F1581" s="1083" t="s">
        <x:v>780</x:v>
      </x:c>
      <x:c r="G1581" s="919" t="s">
        <x:v>3317</x:v>
      </x:c>
      <x:c r="H1581" s="919" t="s">
        <x:v>2222</x:v>
      </x:c>
      <x:c r="I1581" s="519" t="s">
        <x:v>6553</x:v>
      </x:c>
      <x:c r="J1581" s="920">
        <x:v>160</x:v>
      </x:c>
      <x:c r="K1581" s="1378" t="s">
        <x:v>140</x:v>
      </x:c>
    </x:row>
    <x:row r="1582" spans="1:11">
      <x:c r="A1582" s="1411">
        <x:v>0.93819444444444444</x:v>
      </x:c>
      <x:c r="B1582" s="1080">
        <x:v>613368</x:v>
      </x:c>
      <x:c r="C1582" s="1081" t="s">
        <x:v>8571</x:v>
      </x:c>
      <x:c r="D1582" s="1081" t="s">
        <x:v>10334</x:v>
      </x:c>
      <x:c r="E1582" s="1081" t="s">
        <x:v>6669</x:v>
      </x:c>
      <x:c r="F1582" s="1081" t="s">
        <x:v>12042</x:v>
      </x:c>
      <x:c r="G1582" s="1114" t="s">
        <x:v>10358</x:v>
      </x:c>
      <x:c r="H1582" s="1114" t="s">
        <x:v>10358</x:v>
      </x:c>
      <x:c r="I1582" s="519" t="s">
        <x:v>6553</x:v>
      </x:c>
      <x:c r="J1582" s="920">
        <x:v>200</x:v>
      </x:c>
      <x:c r="K1582" s="1378" t="s">
        <x:v>10301</x:v>
      </x:c>
    </x:row>
    <x:row r="1583" spans="1:11">
      <x:c r="A1583" s="1410">
        <x:v>0.95833333333333337</x:v>
      </x:c>
      <x:c r="B1583" s="1082">
        <x:v>613369</x:v>
      </x:c>
      <x:c r="C1583" s="1083" t="s">
        <x:v>8571</x:v>
      </x:c>
      <x:c r="D1583" s="1083" t="s">
        <x:v>10306</x:v>
      </x:c>
      <x:c r="E1583" s="1083" t="s">
        <x:v>6423</x:v>
      </x:c>
      <x:c r="F1583" s="1083" t="s">
        <x:v>661</x:v>
      </x:c>
      <x:c r="G1583" s="919" t="s">
        <x:v>8621</x:v>
      </x:c>
      <x:c r="H1583" s="919" t="s">
        <x:v>7656</x:v>
      </x:c>
      <x:c r="I1583" s="519" t="s">
        <x:v>6540</x:v>
      </x:c>
      <x:c r="J1583" s="920">
        <x:v>120</x:v>
      </x:c>
      <x:c r="K1583" s="1378" t="s">
        <x:v>10301</x:v>
      </x:c>
    </x:row>
    <x:row r="1584" spans="1:11">
      <x:c r="A1584" s="1411">
        <x:v>0.96736111111111112</x:v>
      </x:c>
      <x:c r="B1584" s="1080">
        <x:v>613370</x:v>
      </x:c>
      <x:c r="C1584" s="1081" t="s">
        <x:v>8571</x:v>
      </x:c>
      <x:c r="D1584" s="1081" t="s">
        <x:v>10333</x:v>
      </x:c>
      <x:c r="E1584" s="1081" t="s">
        <x:v>3882</x:v>
      </x:c>
      <x:c r="F1584" s="1081" t="s">
        <x:v>660</x:v>
      </x:c>
      <x:c r="G1584" s="919" t="s">
        <x:v>3317</x:v>
      </x:c>
      <x:c r="H1584" s="919" t="s">
        <x:v>7575</x:v>
      </x:c>
      <x:c r="I1584" s="519" t="s">
        <x:v>6540</x:v>
      </x:c>
      <x:c r="J1584" s="920">
        <x:v>800</x:v>
      </x:c>
      <x:c r="K1584" s="1378" t="s">
        <x:v>140</x:v>
      </x:c>
    </x:row>
    <x:row r="1585" spans="1:11">
      <x:c r="A1585" s="1410">
        <x:v>0.98263888888888884</x:v>
      </x:c>
      <x:c r="B1585" s="1082">
        <x:v>613371</x:v>
      </x:c>
      <x:c r="C1585" s="1083" t="s">
        <x:v>7299</x:v>
      </x:c>
      <x:c r="D1585" s="1083" t="s">
        <x:v>10334</x:v>
      </x:c>
      <x:c r="E1585" s="1083" t="s">
        <x:v>3882</x:v>
      </x:c>
      <x:c r="F1585" s="1083" t="s">
        <x:v>1642</x:v>
      </x:c>
      <x:c r="G1585" s="919" t="s">
        <x:v>9381</x:v>
      </x:c>
      <x:c r="H1585" s="919" t="s">
        <x:v>12573</x:v>
      </x:c>
      <x:c r="I1585" s="519" t="s">
        <x:v>6540</x:v>
      </x:c>
      <x:c r="J1585" s="920">
        <x:v>1110</x:v>
      </x:c>
      <x:c r="K1585" s="1378" t="s">
        <x:v>10301</x:v>
      </x:c>
    </x:row>
    <x:row r="1586" spans="1:11" ht="16.75">
      <x:c r="A1586" s="1412">
        <x:v>0.98402777777777772</x:v>
      </x:c>
      <x:c r="B1586" s="1184">
        <x:v>613372</x:v>
      </x:c>
      <x:c r="C1586" s="1085" t="s">
        <x:v>8571</x:v>
      </x:c>
      <x:c r="D1586" s="1085" t="s">
        <x:v>10333</x:v>
      </x:c>
      <x:c r="E1586" s="1085" t="s">
        <x:v>6669</x:v>
      </x:c>
      <x:c r="F1586" s="1085" t="s">
        <x:v>7412</x:v>
      </x:c>
      <x:c r="G1586" s="929" t="s">
        <x:v>10859</x:v>
      </x:c>
      <x:c r="H1586" s="929" t="s">
        <x:v>2711</x:v>
      </x:c>
      <x:c r="I1586" s="527" t="s">
        <x:v>6553</x:v>
      </x:c>
      <x:c r="J1586" s="930">
        <x:v>160</x:v>
      </x:c>
      <x:c r="K1586" s="1379" t="s">
        <x:v>140</x:v>
      </x:c>
    </x:row>
    <x:row r="1587" spans="1:11" s="65" customFormat="1" ht="16.75">
      <x:c r="A1587" s="1179" t="s">
        <x:v>7105</x:v>
      </x:c>
      <x:c r="B1587" s="1180">
        <x:v>613373</x:v>
      </x:c>
      <x:c r="C1587" s="1181" t="s">
        <x:v>8571</x:v>
      </x:c>
      <x:c r="D1587" s="1181" t="s">
        <x:v>10334</x:v>
      </x:c>
      <x:c r="E1587" s="1181" t="s">
        <x:v>6669</x:v>
      </x:c>
      <x:c r="F1587" s="1181" t="s">
        <x:v>4267</x:v>
      </x:c>
      <x:c r="G1587" s="915" t="s">
        <x:v>9926</x:v>
      </x:c>
      <x:c r="H1587" s="915" t="s">
        <x:v>11769</x:v>
      </x:c>
      <x:c r="I1587" s="1189" t="s">
        <x:v>3935</x:v>
      </x:c>
      <x:c r="J1587" s="916">
        <x:v>890</x:v>
      </x:c>
      <x:c r="K1587" s="1377" t="s">
        <x:v>140</x:v>
      </x:c>
    </x:row>
    <x:row r="1588" spans="1:11">
      <x:c r="A1588" s="1410">
        <x:v>0.625</x:v>
      </x:c>
      <x:c r="B1588" s="1082">
        <x:v>613374</x:v>
      </x:c>
      <x:c r="C1588" s="1083" t="s">
        <x:v>7299</x:v>
      </x:c>
      <x:c r="D1588" s="1083" t="s">
        <x:v>10306</x:v>
      </x:c>
      <x:c r="E1588" s="1083" t="s">
        <x:v>3882</x:v>
      </x:c>
      <x:c r="F1588" s="1083" t="s">
        <x:v>3129</x:v>
      </x:c>
      <x:c r="G1588" s="919" t="s">
        <x:v>6571</x:v>
      </x:c>
      <x:c r="H1588" s="919" t="s">
        <x:v>11697</x:v>
      </x:c>
      <x:c r="I1588" s="519" t="s">
        <x:v>6540</x:v>
      </x:c>
      <x:c r="J1588" s="920">
        <x:v>190</x:v>
      </x:c>
      <x:c r="K1588" s="1378" t="s">
        <x:v>140</x:v>
      </x:c>
    </x:row>
    <x:row r="1589" spans="1:11">
      <x:c r="A1589" s="1410">
        <x:v>0.80694444444444446</x:v>
      </x:c>
      <x:c r="B1589" s="1082">
        <x:v>613375</x:v>
      </x:c>
      <x:c r="C1589" s="1083" t="s">
        <x:v>8571</x:v>
      </x:c>
      <x:c r="D1589" s="1083" t="s">
        <x:v>10333</x:v>
      </x:c>
      <x:c r="E1589" s="1083" t="s">
        <x:v>3882</x:v>
      </x:c>
      <x:c r="F1589" s="1083" t="s">
        <x:v>10511</x:v>
      </x:c>
      <x:c r="G1589" s="919" t="s">
        <x:v>9809</x:v>
      </x:c>
      <x:c r="H1589" s="919" t="s">
        <x:v>8018</x:v>
      </x:c>
      <x:c r="I1589" s="519" t="s">
        <x:v>6540</x:v>
      </x:c>
      <x:c r="J1589" s="920">
        <x:v>160</x:v>
      </x:c>
      <x:c r="K1589" s="1378" t="s">
        <x:v>10301</x:v>
      </x:c>
    </x:row>
    <x:row r="1590" spans="1:11">
      <x:c r="A1590" s="1411">
        <x:v>0.88749999999999996</x:v>
      </x:c>
      <x:c r="B1590" s="1081" t="s">
        <x:v>3324</x:v>
      </x:c>
      <x:c r="C1590" s="1081" t="s">
        <x:v>8571</x:v>
      </x:c>
      <x:c r="D1590" s="1081" t="s">
        <x:v>10306</x:v>
      </x:c>
      <x:c r="E1590" s="1081" t="s">
        <x:v>6669</x:v>
      </x:c>
      <x:c r="F1590" s="1081" t="s">
        <x:v>8693</x:v>
      </x:c>
      <x:c r="G1590" s="919" t="s">
        <x:v>9835</x:v>
      </x:c>
      <x:c r="H1590" s="919" t="s">
        <x:v>11564</x:v>
      </x:c>
      <x:c r="I1590" s="519" t="s">
        <x:v>6553</x:v>
      </x:c>
      <x:c r="J1590" s="920">
        <x:v>170</x:v>
      </x:c>
      <x:c r="K1590" s="1378" t="s">
        <x:v>10301</x:v>
      </x:c>
    </x:row>
    <x:row r="1591" spans="1:11">
      <x:c r="A1591" s="1410">
        <x:v>0.89513888888888893</x:v>
      </x:c>
      <x:c r="B1591" s="1082">
        <x:v>613377</x:v>
      </x:c>
      <x:c r="C1591" s="1083" t="s">
        <x:v>8571</x:v>
      </x:c>
      <x:c r="D1591" s="1083" t="s">
        <x:v>10333</x:v>
      </x:c>
      <x:c r="E1591" s="1083" t="s">
        <x:v>3882</x:v>
      </x:c>
      <x:c r="F1591" s="1083" t="s">
        <x:v>9336</x:v>
      </x:c>
      <x:c r="G1591" s="919" t="s">
        <x:v>3812</x:v>
      </x:c>
      <x:c r="H1591" s="919" t="s">
        <x:v>11917</x:v>
      </x:c>
      <x:c r="I1591" s="519" t="s">
        <x:v>6540</x:v>
      </x:c>
      <x:c r="J1591" s="920">
        <x:v>1030</x:v>
      </x:c>
      <x:c r="K1591" s="1378" t="s">
        <x:v>10301</x:v>
      </x:c>
    </x:row>
    <x:row r="1592" spans="1:11">
      <x:c r="A1592" s="1411">
        <x:v>0.8979166666666667</x:v>
      </x:c>
      <x:c r="B1592" s="1080">
        <x:v>613378</x:v>
      </x:c>
      <x:c r="C1592" s="1081" t="s">
        <x:v>8571</x:v>
      </x:c>
      <x:c r="D1592" s="1081" t="s">
        <x:v>10333</x:v>
      </x:c>
      <x:c r="E1592" s="1081" t="s">
        <x:v>6669</x:v>
      </x:c>
      <x:c r="F1592" s="1081" t="s">
        <x:v>1364</x:v>
      </x:c>
      <x:c r="G1592" s="919" t="s">
        <x:v>9519</x:v>
      </x:c>
      <x:c r="H1592" s="919" t="s">
        <x:v>2736</x:v>
      </x:c>
      <x:c r="I1592" s="519" t="s">
        <x:v>6553</x:v>
      </x:c>
      <x:c r="J1592" s="920">
        <x:v>315</x:v>
      </x:c>
      <x:c r="K1592" s="1378" t="s">
        <x:v>140</x:v>
      </x:c>
    </x:row>
    <x:row r="1593" spans="1:11">
      <x:c r="A1593" s="1410">
        <x:v>0.92291666666666672</x:v>
      </x:c>
      <x:c r="B1593" s="1082">
        <x:v>613379</x:v>
      </x:c>
      <x:c r="C1593" s="1083" t="s">
        <x:v>8571</x:v>
      </x:c>
      <x:c r="D1593" s="1083" t="s">
        <x:v>10279</x:v>
      </x:c>
      <x:c r="E1593" s="1083" t="s">
        <x:v>6669</x:v>
      </x:c>
      <x:c r="F1593" s="1083" t="s">
        <x:v>8653</x:v>
      </x:c>
      <x:c r="G1593" s="1114" t="s">
        <x:v>10358</x:v>
      </x:c>
      <x:c r="H1593" s="1114" t="s">
        <x:v>10358</x:v>
      </x:c>
      <x:c r="I1593" s="519" t="s">
        <x:v>6553</x:v>
      </x:c>
      <x:c r="J1593" s="920">
        <x:v>160</x:v>
      </x:c>
      <x:c r="K1593" s="1378" t="s">
        <x:v>10301</x:v>
      </x:c>
    </x:row>
    <x:row r="1594" spans="1:11" ht="16.75">
      <x:c r="A1594" s="1412">
        <x:v>0.97499999999999998</x:v>
      </x:c>
      <x:c r="B1594" s="1184">
        <x:v>613380</x:v>
      </x:c>
      <x:c r="C1594" s="1085" t="s">
        <x:v>8571</x:v>
      </x:c>
      <x:c r="D1594" s="1085" t="s">
        <x:v>10306</x:v>
      </x:c>
      <x:c r="E1594" s="1085" t="s">
        <x:v>3882</x:v>
      </x:c>
      <x:c r="F1594" s="1085" t="s">
        <x:v>3704</x:v>
      </x:c>
      <x:c r="G1594" s="929" t="s">
        <x:v>8579</x:v>
      </x:c>
      <x:c r="H1594" s="929" t="s">
        <x:v>12160</x:v>
      </x:c>
      <x:c r="I1594" s="527" t="s">
        <x:v>6540</x:v>
      </x:c>
      <x:c r="J1594" s="930">
        <x:v>270</x:v>
      </x:c>
      <x:c r="K1594" s="1379" t="s">
        <x:v>10301</x:v>
      </x:c>
    </x:row>
    <x:row r="1595" spans="1:11" s="63" customFormat="1" ht="16.75">
      <x:c r="A1595" s="1077" t="s">
        <x:v>7156</x:v>
      </x:c>
      <x:c r="B1595" s="1079" t="s">
        <x:v>9694</x:v>
      </x:c>
      <x:c r="C1595" s="1079" t="s">
        <x:v>8571</x:v>
      </x:c>
      <x:c r="D1595" s="1079" t="s">
        <x:v>10334</x:v>
      </x:c>
      <x:c r="E1595" s="1079" t="s">
        <x:v>7974</x:v>
      </x:c>
      <x:c r="F1595" s="1079" t="s">
        <x:v>12133</x:v>
      </x:c>
      <x:c r="G1595" s="1177" t="s">
        <x:v>10358</x:v>
      </x:c>
      <x:c r="H1595" s="1177" t="s">
        <x:v>10358</x:v>
      </x:c>
      <x:c r="I1595" s="1189" t="s">
        <x:v>3935</x:v>
      </x:c>
      <x:c r="J1595" s="916">
        <x:v>160</x:v>
      </x:c>
      <x:c r="K1595" s="1377" t="s">
        <x:v>10301</x:v>
      </x:c>
    </x:row>
    <x:row r="1596" spans="1:11">
      <x:c r="A1596" s="1411">
        <x:v>0.55902777777777779</x:v>
      </x:c>
      <x:c r="B1596" s="1081" t="s">
        <x:v>10577</x:v>
      </x:c>
      <x:c r="C1596" s="1081" t="s">
        <x:v>8571</x:v>
      </x:c>
      <x:c r="D1596" s="1081" t="s">
        <x:v>10334</x:v>
      </x:c>
      <x:c r="E1596" s="1081" t="s">
        <x:v>6669</x:v>
      </x:c>
      <x:c r="F1596" s="1081" t="s">
        <x:v>5416</x:v>
      </x:c>
      <x:c r="G1596" s="1114" t="s">
        <x:v>10358</x:v>
      </x:c>
      <x:c r="H1596" s="1114" t="s">
        <x:v>10358</x:v>
      </x:c>
      <x:c r="I1596" s="519" t="s">
        <x:v>3935</x:v>
      </x:c>
      <x:c r="J1596" s="920">
        <x:v>270</x:v>
      </x:c>
      <x:c r="K1596" s="1378" t="s">
        <x:v>140</x:v>
      </x:c>
    </x:row>
    <x:row r="1597" spans="1:11">
      <x:c r="A1597" s="1410">
        <x:v>0.61875000000000002</x:v>
      </x:c>
      <x:c r="B1597" s="1083" t="s">
        <x:v>10600</x:v>
      </x:c>
      <x:c r="C1597" s="1083" t="s">
        <x:v>8571</x:v>
      </x:c>
      <x:c r="D1597" s="1083" t="s">
        <x:v>10333</x:v>
      </x:c>
      <x:c r="E1597" s="1083" t="s">
        <x:v>3882</x:v>
      </x:c>
      <x:c r="F1597" s="1083" t="s">
        <x:v>819</x:v>
      </x:c>
      <x:c r="G1597" s="919" t="s">
        <x:v>4225</x:v>
      </x:c>
      <x:c r="H1597" s="919" t="s">
        <x:v>7991</x:v>
      </x:c>
      <x:c r="I1597" s="519" t="s">
        <x:v>3935</x:v>
      </x:c>
      <x:c r="J1597" s="920">
        <x:v>180</x:v>
      </x:c>
      <x:c r="K1597" s="1378" t="s">
        <x:v>10301</x:v>
      </x:c>
    </x:row>
    <x:row r="1598" spans="1:11">
      <x:c r="A1598" s="1411">
        <x:v>0.75486111111111109</x:v>
      </x:c>
      <x:c r="B1598" s="1080">
        <x:v>613384</x:v>
      </x:c>
      <x:c r="C1598" s="1081" t="s">
        <x:v>8571</x:v>
      </x:c>
      <x:c r="D1598" s="1081" t="s">
        <x:v>10306</x:v>
      </x:c>
      <x:c r="E1598" s="1081" t="s">
        <x:v>7974</x:v>
      </x:c>
      <x:c r="F1598" s="1081" t="s">
        <x:v>102</x:v>
      </x:c>
      <x:c r="G1598" s="919" t="s">
        <x:v>9911</x:v>
      </x:c>
      <x:c r="H1598" s="919" t="s">
        <x:v>2667</x:v>
      </x:c>
      <x:c r="I1598" s="519" t="s">
        <x:v>6540</x:v>
      </x:c>
      <x:c r="J1598" s="920">
        <x:v>160</x:v>
      </x:c>
      <x:c r="K1598" s="1378" t="s">
        <x:v>10301</x:v>
      </x:c>
    </x:row>
    <x:row r="1599" spans="1:11">
      <x:c r="A1599" s="1410">
        <x:v>0.82013888888888886</x:v>
      </x:c>
      <x:c r="B1599" s="1083" t="s">
        <x:v>4020</x:v>
      </x:c>
      <x:c r="C1599" s="1083" t="s">
        <x:v>8571</x:v>
      </x:c>
      <x:c r="D1599" s="1083" t="s">
        <x:v>10334</x:v>
      </x:c>
      <x:c r="E1599" s="1083" t="s">
        <x:v>6669</x:v>
      </x:c>
      <x:c r="F1599" s="1083" t="s">
        <x:v>50</x:v>
      </x:c>
      <x:c r="G1599" s="919" t="s">
        <x:v>8862</x:v>
      </x:c>
      <x:c r="H1599" s="919" t="s">
        <x:v>5732</x:v>
      </x:c>
      <x:c r="I1599" s="519" t="s">
        <x:v>3935</x:v>
      </x:c>
      <x:c r="J1599" s="920">
        <x:v>306</x:v>
      </x:c>
      <x:c r="K1599" s="1378" t="s">
        <x:v>140</x:v>
      </x:c>
    </x:row>
    <x:row r="1600" spans="1:11">
      <x:c r="A1600" s="1411">
        <x:v>0.84583333333333333</x:v>
      </x:c>
      <x:c r="B1600" s="1081" t="s">
        <x:v>10537</x:v>
      </x:c>
      <x:c r="C1600" s="1081" t="s">
        <x:v>8571</x:v>
      </x:c>
      <x:c r="D1600" s="1081" t="s">
        <x:v>10334</x:v>
      </x:c>
      <x:c r="E1600" s="1081" t="s">
        <x:v>7974</x:v>
      </x:c>
      <x:c r="F1600" s="1081" t="s">
        <x:v>46</x:v>
      </x:c>
      <x:c r="G1600" s="919" t="s">
        <x:v>9677</x:v>
      </x:c>
      <x:c r="H1600" s="919" t="s">
        <x:v>7623</x:v>
      </x:c>
      <x:c r="I1600" s="519" t="s">
        <x:v>3935</x:v>
      </x:c>
      <x:c r="J1600" s="920">
        <x:v>180</x:v>
      </x:c>
      <x:c r="K1600" s="1378" t="s">
        <x:v>10301</x:v>
      </x:c>
    </x:row>
    <x:row r="1601" spans="1:11">
      <x:c r="A1601" s="1410">
        <x:v>0.86041666666666672</x:v>
      </x:c>
      <x:c r="B1601" s="1082">
        <x:v>613387</x:v>
      </x:c>
      <x:c r="C1601" s="1083" t="s">
        <x:v>8571</x:v>
      </x:c>
      <x:c r="D1601" s="1083" t="s">
        <x:v>10334</x:v>
      </x:c>
      <x:c r="E1601" s="1083" t="s">
        <x:v>6669</x:v>
      </x:c>
      <x:c r="F1601" s="1083" t="s">
        <x:v>4731</x:v>
      </x:c>
      <x:c r="G1601" s="919" t="s">
        <x:v>9375</x:v>
      </x:c>
      <x:c r="H1601" s="919" t="s">
        <x:v>7616</x:v>
      </x:c>
      <x:c r="I1601" s="519" t="s">
        <x:v>6553</x:v>
      </x:c>
      <x:c r="J1601" s="920">
        <x:v>180</x:v>
      </x:c>
      <x:c r="K1601" s="1378" t="s">
        <x:v>140</x:v>
      </x:c>
    </x:row>
    <x:row r="1602" spans="1:11">
      <x:c r="A1602" s="1411">
        <x:v>0.89444444444444449</x:v>
      </x:c>
      <x:c r="B1602" s="1081" t="s">
        <x:v>9614</x:v>
      </x:c>
      <x:c r="C1602" s="1081" t="s">
        <x:v>8571</x:v>
      </x:c>
      <x:c r="D1602" s="1081" t="s">
        <x:v>10334</x:v>
      </x:c>
      <x:c r="E1602" s="1081" t="s">
        <x:v>6669</x:v>
      </x:c>
      <x:c r="F1602" s="1081" t="s">
        <x:v>716</x:v>
      </x:c>
      <x:c r="G1602" s="919" t="s">
        <x:v>9599</x:v>
      </x:c>
      <x:c r="H1602" s="919" t="s">
        <x:v>2772</x:v>
      </x:c>
      <x:c r="I1602" s="519" t="s">
        <x:v>3935</x:v>
      </x:c>
      <x:c r="J1602" s="920">
        <x:v>160</x:v>
      </x:c>
      <x:c r="K1602" s="1378" t="s">
        <x:v>10301</x:v>
      </x:c>
    </x:row>
    <x:row r="1603" spans="1:12">
      <x:c r="A1603" s="1410">
        <x:v>0.90069444444444446</x:v>
      </x:c>
      <x:c r="B1603" s="1082">
        <x:v>613389</x:v>
      </x:c>
      <x:c r="C1603" s="1083" t="s">
        <x:v>7299</x:v>
      </x:c>
      <x:c r="D1603" s="1083" t="s">
        <x:v>10306</x:v>
      </x:c>
      <x:c r="E1603" s="1083" t="s">
        <x:v>3882</x:v>
      </x:c>
      <x:c r="F1603" s="1083" t="s">
        <x:v>1640</x:v>
      </x:c>
      <x:c r="G1603" s="919" t="s">
        <x:v>9343</x:v>
      </x:c>
      <x:c r="H1603" s="919" t="s">
        <x:v>2700</x:v>
      </x:c>
      <x:c r="I1603" s="519" t="s">
        <x:v>6540</x:v>
      </x:c>
      <x:c r="J1603" s="920">
        <x:v>1150</x:v>
      </x:c>
      <x:c r="K1603" s="1378" t="s">
        <x:v>140</x:v>
      </x:c>
      <x:c r="L1603" s="1535" t="s">
        <x:v>7121</x:v>
      </x:c>
    </x:row>
    <x:row r="1604" spans="1:11">
      <x:c r="A1604" s="1411">
        <x:v>0.90277777777777779</x:v>
      </x:c>
      <x:c r="B1604" s="1081" t="s">
        <x:v>9670</x:v>
      </x:c>
      <x:c r="C1604" s="1081" t="s">
        <x:v>8571</x:v>
      </x:c>
      <x:c r="D1604" s="1081" t="s">
        <x:v>10333</x:v>
      </x:c>
      <x:c r="E1604" s="1081" t="s">
        <x:v>3882</x:v>
      </x:c>
      <x:c r="F1604" s="1081" t="s">
        <x:v>12128</x:v>
      </x:c>
      <x:c r="G1604" s="919" t="s">
        <x:v>3317</x:v>
      </x:c>
      <x:c r="H1604" s="919" t="s">
        <x:v>2790</x:v>
      </x:c>
      <x:c r="I1604" s="519" t="s">
        <x:v>3935</x:v>
      </x:c>
      <x:c r="J1604" s="920">
        <x:v>200</x:v>
      </x:c>
      <x:c r="K1604" s="1378" t="s">
        <x:v>10301</x:v>
      </x:c>
    </x:row>
    <x:row r="1605" spans="1:11">
      <x:c r="A1605" s="1410">
        <x:v>0.90555555555555556</x:v>
      </x:c>
      <x:c r="B1605" s="1083" t="s">
        <x:v>3350</x:v>
      </x:c>
      <x:c r="C1605" s="1083" t="s">
        <x:v>7299</x:v>
      </x:c>
      <x:c r="D1605" s="1083" t="s">
        <x:v>10333</x:v>
      </x:c>
      <x:c r="E1605" s="1083" t="s">
        <x:v>6669</x:v>
      </x:c>
      <x:c r="F1605" s="1083" t="s">
        <x:v>4271</x:v>
      </x:c>
      <x:c r="G1605" s="919" t="s">
        <x:v>11007</x:v>
      </x:c>
      <x:c r="H1605" s="919" t="s">
        <x:v>11803</x:v>
      </x:c>
      <x:c r="I1605" s="519" t="s">
        <x:v>3935</x:v>
      </x:c>
      <x:c r="J1605" s="920">
        <x:v>250</x:v>
      </x:c>
      <x:c r="K1605" s="1378" t="s">
        <x:v>10301</x:v>
      </x:c>
    </x:row>
    <x:row r="1606" spans="1:11">
      <x:c r="A1606" s="1411">
        <x:v>0.92152777777777772</x:v>
      </x:c>
      <x:c r="B1606" s="1080">
        <x:v>613392</x:v>
      </x:c>
      <x:c r="C1606" s="1081" t="s">
        <x:v>8571</x:v>
      </x:c>
      <x:c r="D1606" s="1081" t="s">
        <x:v>10334</x:v>
      </x:c>
      <x:c r="E1606" s="1081" t="s">
        <x:v>3882</x:v>
      </x:c>
      <x:c r="F1606" s="1081" t="s">
        <x:v>885</x:v>
      </x:c>
      <x:c r="G1606" s="919" t="s">
        <x:v>9615</x:v>
      </x:c>
      <x:c r="H1606" s="919" t="s">
        <x:v>11959</x:v>
      </x:c>
      <x:c r="I1606" s="519" t="s">
        <x:v>6540</x:v>
      </x:c>
      <x:c r="J1606" s="920">
        <x:v>279</x:v>
      </x:c>
      <x:c r="K1606" s="1378" t="s">
        <x:v>140</x:v>
      </x:c>
    </x:row>
    <x:row r="1607" spans="1:11">
      <x:c r="A1607" s="1410">
        <x:v>0.93958333333333333</x:v>
      </x:c>
      <x:c r="B1607" s="1082">
        <x:v>613393</x:v>
      </x:c>
      <x:c r="C1607" s="1083" t="s">
        <x:v>7299</x:v>
      </x:c>
      <x:c r="D1607" s="1083" t="s">
        <x:v>10333</x:v>
      </x:c>
      <x:c r="E1607" s="1083" t="s">
        <x:v>3882</x:v>
      </x:c>
      <x:c r="F1607" s="1083" t="s">
        <x:v>81</x:v>
      </x:c>
      <x:c r="G1607" s="919" t="s">
        <x:v>9677</x:v>
      </x:c>
      <x:c r="H1607" s="919" t="s">
        <x:v>11878</x:v>
      </x:c>
      <x:c r="I1607" s="519" t="s">
        <x:v>6540</x:v>
      </x:c>
      <x:c r="J1607" s="920">
        <x:v>220</x:v>
      </x:c>
      <x:c r="K1607" s="1378" t="s">
        <x:v>10301</x:v>
      </x:c>
    </x:row>
    <x:row r="1608" spans="1:11" s="63" customFormat="1">
      <x:c r="A1608" s="1410">
        <x:v>0.94999999999999996</x:v>
      </x:c>
      <x:c r="B1608" s="1082">
        <x:v>13394</x:v>
      </x:c>
      <x:c r="C1608" s="1083"/>
      <x:c r="D1608" s="1083"/>
      <x:c r="E1608" s="1083"/>
      <x:c r="F1608" s="1083"/>
      <x:c r="G1608" s="919" t="s">
        <x:v>6541</x:v>
      </x:c>
      <x:c r="H1608" s="919" t="s">
        <x:v>2760</x:v>
      </x:c>
      <x:c r="I1608" s="519" t="s">
        <x:v>6553</x:v>
      </x:c>
      <x:c r="J1608" s="920">
        <x:v>819</x:v>
      </x:c>
      <x:c r="K1608" s="1378" t="s">
        <x:v>140</x:v>
      </x:c>
    </x:row>
    <x:row r="1609" spans="1:11" s="63" customFormat="1">
      <x:c r="A1609" s="1410">
        <x:v>0.96111111111111114</x:v>
      </x:c>
      <x:c r="B1609" s="1082">
        <x:v>13395</x:v>
      </x:c>
      <x:c r="C1609" s="1083"/>
      <x:c r="D1609" s="1083"/>
      <x:c r="E1609" s="1083"/>
      <x:c r="F1609" s="1083"/>
      <x:c r="G1609" s="1114" t="s">
        <x:v>10358</x:v>
      </x:c>
      <x:c r="H1609" s="1114" t="s">
        <x:v>10358</x:v>
      </x:c>
      <x:c r="I1609" s="519" t="s">
        <x:v>6553</x:v>
      </x:c>
      <x:c r="J1609" s="920">
        <x:v>150</x:v>
      </x:c>
      <x:c r="K1609" s="1378" t="s">
        <x:v>10301</x:v>
      </x:c>
    </x:row>
    <x:row r="1610" spans="1:11" ht="16.75">
      <x:c r="A1610" s="1412">
        <x:v>0.97013888888888888</x:v>
      </x:c>
      <x:c r="B1610" s="1184">
        <x:v>613396</x:v>
      </x:c>
      <x:c r="C1610" s="1085" t="s">
        <x:v>8571</x:v>
      </x:c>
      <x:c r="D1610" s="1085" t="s">
        <x:v>10279</x:v>
      </x:c>
      <x:c r="E1610" s="1085" t="s">
        <x:v>3882</x:v>
      </x:c>
      <x:c r="F1610" s="1085" t="s">
        <x:v>10028</x:v>
      </x:c>
      <x:c r="G1610" s="929" t="s">
        <x:v>3856</x:v>
      </x:c>
      <x:c r="H1610" s="929" t="s">
        <x:v>8650</x:v>
      </x:c>
      <x:c r="I1610" s="527" t="s">
        <x:v>6540</x:v>
      </x:c>
      <x:c r="J1610" s="930">
        <x:v>1151</x:v>
      </x:c>
      <x:c r="K1610" s="1379" t="s">
        <x:v>140</x:v>
      </x:c>
    </x:row>
    <x:row r="1611" spans="1:12" s="63" customFormat="1" ht="16.75">
      <x:c r="A1611" s="1077" t="s">
        <x:v>7152</x:v>
      </x:c>
      <x:c r="B1611" s="1078">
        <x:v>613397</x:v>
      </x:c>
      <x:c r="C1611" s="1079" t="s">
        <x:v>7299</x:v>
      </x:c>
      <x:c r="D1611" s="1079" t="s">
        <x:v>10333</x:v>
      </x:c>
      <x:c r="E1611" s="1079" t="s">
        <x:v>3882</x:v>
      </x:c>
      <x:c r="F1611" s="1079" t="s">
        <x:v>3700</x:v>
      </x:c>
      <x:c r="G1611" s="915" t="s">
        <x:v>3856</x:v>
      </x:c>
      <x:c r="H1611" s="915" t="s">
        <x:v>11900</x:v>
      </x:c>
      <x:c r="I1611" s="1189" t="s">
        <x:v>6540</x:v>
      </x:c>
      <x:c r="J1611" s="916">
        <x:v>200</x:v>
      </x:c>
      <x:c r="K1611" s="1377" t="s">
        <x:v>10301</x:v>
      </x:c>
      <x:c r="L1611" s="61"/>
    </x:row>
    <x:row r="1612" spans="1:12" s="63" customFormat="1">
      <x:c r="A1612" s="1411">
        <x:v>0.040972222222222222</x:v>
      </x:c>
      <x:c r="B1612" s="1080">
        <x:v>613398</x:v>
      </x:c>
      <x:c r="C1612" s="1081" t="s">
        <x:v>8571</x:v>
      </x:c>
      <x:c r="D1612" s="1081" t="s">
        <x:v>10333</x:v>
      </x:c>
      <x:c r="E1612" s="1081" t="s">
        <x:v>3882</x:v>
      </x:c>
      <x:c r="F1612" s="1081" t="s">
        <x:v>734</x:v>
      </x:c>
      <x:c r="G1612" s="919" t="s">
        <x:v>9860</x:v>
      </x:c>
      <x:c r="H1612" s="919" t="s">
        <x:v>5754</x:v>
      </x:c>
      <x:c r="I1612" s="519" t="s">
        <x:v>6540</x:v>
      </x:c>
      <x:c r="J1612" s="920">
        <x:v>160</x:v>
      </x:c>
      <x:c r="K1612" s="1378" t="s">
        <x:v>10301</x:v>
      </x:c>
      <x:c r="L1612" s="61"/>
    </x:row>
    <x:row r="1613" spans="1:11">
      <x:c r="A1613" s="1411">
        <x:v>0.53402777777777777</x:v>
      </x:c>
      <x:c r="B1613" s="1081" t="s">
        <x:v>6607</x:v>
      </x:c>
      <x:c r="C1613" s="1081" t="s">
        <x:v>8571</x:v>
      </x:c>
      <x:c r="D1613" s="1081" t="s">
        <x:v>10334</x:v>
      </x:c>
      <x:c r="E1613" s="1081" t="s">
        <x:v>6423</x:v>
      </x:c>
      <x:c r="F1613" s="1081" t="s">
        <x:v>1776</x:v>
      </x:c>
      <x:c r="G1613" s="919" t="s">
        <x:v>10797</x:v>
      </x:c>
      <x:c r="H1613" s="919" t="s">
        <x:v>8041</x:v>
      </x:c>
      <x:c r="I1613" s="519" t="s">
        <x:v>3935</x:v>
      </x:c>
      <x:c r="J1613" s="920">
        <x:v>288</x:v>
      </x:c>
      <x:c r="K1613" s="1378" t="s">
        <x:v>140</x:v>
      </x:c>
    </x:row>
    <x:row r="1614" spans="1:11">
      <x:c r="A1614" s="1410">
        <x:v>0.58125000000000004</x:v>
      </x:c>
      <x:c r="B1614" s="1083" t="s">
        <x:v>6573</x:v>
      </x:c>
      <x:c r="C1614" s="1083" t="s">
        <x:v>8571</x:v>
      </x:c>
      <x:c r="D1614" s="1083" t="s">
        <x:v>10306</x:v>
      </x:c>
      <x:c r="E1614" s="1083" t="s">
        <x:v>6423</x:v>
      </x:c>
      <x:c r="F1614" s="1083" t="s">
        <x:v>12044</x:v>
      </x:c>
      <x:c r="G1614" s="1114" t="s">
        <x:v>10358</x:v>
      </x:c>
      <x:c r="H1614" s="1114" t="s">
        <x:v>10358</x:v>
      </x:c>
      <x:c r="I1614" s="519" t="s">
        <x:v>3935</x:v>
      </x:c>
      <x:c r="J1614" s="920">
        <x:v>150</x:v>
      </x:c>
      <x:c r="K1614" s="1378" t="s">
        <x:v>10301</x:v>
      </x:c>
    </x:row>
    <x:row r="1615" spans="1:11">
      <x:c r="A1615" s="1411">
        <x:v>0.58472222222222225</x:v>
      </x:c>
      <x:c r="B1615" s="1081" t="s">
        <x:v>10841</x:v>
      </x:c>
      <x:c r="C1615" s="1081" t="s">
        <x:v>7299</x:v>
      </x:c>
      <x:c r="D1615" s="1081" t="s">
        <x:v>10334</x:v>
      </x:c>
      <x:c r="E1615" s="1081" t="s">
        <x:v>6669</x:v>
      </x:c>
      <x:c r="F1615" s="1081" t="s">
        <x:v>1576</x:v>
      </x:c>
      <x:c r="G1615" s="919" t="s">
        <x:v>9809</x:v>
      </x:c>
      <x:c r="H1615" s="919" t="s">
        <x:v>5895</x:v>
      </x:c>
      <x:c r="I1615" s="519" t="s">
        <x:v>3935</x:v>
      </x:c>
      <x:c r="J1615" s="920">
        <x:v>140</x:v>
      </x:c>
      <x:c r="K1615" s="1378" t="s">
        <x:v>10301</x:v>
      </x:c>
    </x:row>
    <x:row r="1616" spans="1:11">
      <x:c r="A1616" s="1410">
        <x:v>0.59652777777777777</x:v>
      </x:c>
      <x:c r="B1616" s="1083" t="s">
        <x:v>3979</x:v>
      </x:c>
      <x:c r="C1616" s="1083" t="s">
        <x:v>8571</x:v>
      </x:c>
      <x:c r="D1616" s="1083" t="s">
        <x:v>10306</x:v>
      </x:c>
      <x:c r="E1616" s="1083" t="s">
        <x:v>7974</x:v>
      </x:c>
      <x:c r="F1616" s="1083" t="s">
        <x:v>1252</x:v>
      </x:c>
      <x:c r="G1616" s="1114" t="s">
        <x:v>10358</x:v>
      </x:c>
      <x:c r="H1616" s="1114" t="s">
        <x:v>10358</x:v>
      </x:c>
      <x:c r="I1616" s="519" t="s">
        <x:v>3935</x:v>
      </x:c>
      <x:c r="J1616" s="920">
        <x:v>180</x:v>
      </x:c>
      <x:c r="K1616" s="1378" t="s">
        <x:v>10301</x:v>
      </x:c>
    </x:row>
    <x:row r="1617" spans="1:11">
      <x:c r="A1617" s="1411">
        <x:v>0.63472222222222219</x:v>
      </x:c>
      <x:c r="B1617" s="1081" t="s">
        <x:v>10596</x:v>
      </x:c>
      <x:c r="C1617" s="1081" t="s">
        <x:v>8571</x:v>
      </x:c>
      <x:c r="D1617" s="1081" t="s">
        <x:v>10334</x:v>
      </x:c>
      <x:c r="E1617" s="1081" t="s">
        <x:v>7974</x:v>
      </x:c>
      <x:c r="F1617" s="1081" t="s">
        <x:v>1267</x:v>
      </x:c>
      <x:c r="G1617" s="1114" t="s">
        <x:v>10358</x:v>
      </x:c>
      <x:c r="H1617" s="1114" t="s">
        <x:v>10358</x:v>
      </x:c>
      <x:c r="I1617" s="519" t="s">
        <x:v>3935</x:v>
      </x:c>
      <x:c r="J1617" s="920">
        <x:v>120</x:v>
      </x:c>
      <x:c r="K1617" s="1378" t="s">
        <x:v>140</x:v>
      </x:c>
    </x:row>
    <x:row r="1618" spans="1:11">
      <x:c r="A1618" s="1410">
        <x:v>0.65208333333333335</x:v>
      </x:c>
      <x:c r="B1618" s="1082">
        <x:v>613404</x:v>
      </x:c>
      <x:c r="C1618" s="1083" t="s">
        <x:v>8571</x:v>
      </x:c>
      <x:c r="D1618" s="1083" t="s">
        <x:v>10306</x:v>
      </x:c>
      <x:c r="E1618" s="1083" t="s">
        <x:v>3882</x:v>
      </x:c>
      <x:c r="F1618" s="1083" t="s">
        <x:v>10769</x:v>
      </x:c>
      <x:c r="G1618" s="919" t="s">
        <x:v>6489</x:v>
      </x:c>
      <x:c r="H1618" s="919" t="s">
        <x:v>7941</x:v>
      </x:c>
      <x:c r="I1618" s="519" t="s">
        <x:v>6540</x:v>
      </x:c>
      <x:c r="J1618" s="920">
        <x:v>600</x:v>
      </x:c>
      <x:c r="K1618" s="1378" t="s">
        <x:v>10301</x:v>
      </x:c>
    </x:row>
    <x:row r="1619" spans="1:11" s="61" customFormat="1">
      <x:c r="A1619" s="1410">
        <x:v>0.65347222222222223</x:v>
      </x:c>
      <x:c r="B1619" s="1082">
        <x:v>13405</x:v>
      </x:c>
      <x:c r="C1619" s="1064" t="s">
        <x:v>8571</x:v>
      </x:c>
      <x:c r="D1619" s="1064" t="s">
        <x:v>10334</x:v>
      </x:c>
      <x:c r="E1619" s="1064" t="s">
        <x:v>6669</x:v>
      </x:c>
      <x:c r="F1619" s="1065" t="s">
        <x:v>1245</x:v>
      </x:c>
      <x:c r="G1619" s="919" t="s">
        <x:v>6593</x:v>
      </x:c>
      <x:c r="H1619" s="919" t="s">
        <x:v>8027</x:v>
      </x:c>
      <x:c r="I1619" s="519" t="s">
        <x:v>3935</x:v>
      </x:c>
      <x:c r="J1619" s="920">
        <x:v>140</x:v>
      </x:c>
      <x:c r="K1619" s="1378" t="s">
        <x:v>10301</x:v>
      </x:c>
    </x:row>
    <x:row r="1620" spans="1:11">
      <x:c r="A1620" s="1411">
        <x:v>0.66805555555555551</x:v>
      </x:c>
      <x:c r="B1620" s="1081" t="s">
        <x:v>9376</x:v>
      </x:c>
      <x:c r="C1620" s="1081" t="s">
        <x:v>8571</x:v>
      </x:c>
      <x:c r="D1620" s="1081" t="s">
        <x:v>10334</x:v>
      </x:c>
      <x:c r="E1620" s="1081" t="s">
        <x:v>6669</x:v>
      </x:c>
      <x:c r="F1620" s="1081" t="s">
        <x:v>922</x:v>
      </x:c>
      <x:c r="G1620" s="919" t="s">
        <x:v>4141</x:v>
      </x:c>
      <x:c r="H1620" s="919" t="s">
        <x:v>2297</x:v>
      </x:c>
      <x:c r="I1620" s="519" t="s">
        <x:v>3935</x:v>
      </x:c>
      <x:c r="J1620" s="920">
        <x:v>2178</x:v>
      </x:c>
      <x:c r="K1620" s="1378" t="s">
        <x:v>140</x:v>
      </x:c>
    </x:row>
    <x:row r="1621" spans="1:11">
      <x:c r="A1621" s="1410">
        <x:v>0.75208333333333333</x:v>
      </x:c>
      <x:c r="B1621" s="1082">
        <x:v>613407</x:v>
      </x:c>
      <x:c r="C1621" s="1083" t="s">
        <x:v>8571</x:v>
      </x:c>
      <x:c r="D1621" s="1083" t="s">
        <x:v>10306</x:v>
      </x:c>
      <x:c r="E1621" s="1083" t="s">
        <x:v>3882</x:v>
      </x:c>
      <x:c r="F1621" s="1083" t="s">
        <x:v>911</x:v>
      </x:c>
      <x:c r="G1621" s="919" t="s">
        <x:v>2948</x:v>
      </x:c>
      <x:c r="H1621" s="919" t="s">
        <x:v>2287</x:v>
      </x:c>
      <x:c r="I1621" s="519" t="s">
        <x:v>6540</x:v>
      </x:c>
      <x:c r="J1621" s="920">
        <x:v>130</x:v>
      </x:c>
      <x:c r="K1621" s="1378" t="s">
        <x:v>10301</x:v>
      </x:c>
    </x:row>
    <x:row r="1622" spans="1:12">
      <x:c r="A1622" s="1411">
        <x:v>0.79166666666666663</x:v>
      </x:c>
      <x:c r="B1622" s="1081" t="s">
        <x:v>3782</x:v>
      </x:c>
      <x:c r="C1622" s="1081" t="s">
        <x:v>7299</x:v>
      </x:c>
      <x:c r="D1622" s="1081" t="s">
        <x:v>10334</x:v>
      </x:c>
      <x:c r="E1622" s="1081" t="s">
        <x:v>6423</x:v>
      </x:c>
      <x:c r="F1622" s="1081" t="s">
        <x:v>904</x:v>
      </x:c>
      <x:c r="G1622" s="919" t="s">
        <x:v>9518</x:v>
      </x:c>
      <x:c r="H1622" s="919" t="s">
        <x:v>2288</x:v>
      </x:c>
      <x:c r="I1622" s="519" t="s">
        <x:v>3935</x:v>
      </x:c>
      <x:c r="J1622" s="920">
        <x:v>216</x:v>
      </x:c>
      <x:c r="K1622" s="1378" t="s">
        <x:v>140</x:v>
      </x:c>
      <x:c r="L1622" s="1538" t="s">
        <x:v>10667</x:v>
      </x:c>
    </x:row>
    <x:row r="1623" spans="1:11">
      <x:c r="A1623" s="1410">
        <x:v>0.83125000000000004</x:v>
      </x:c>
      <x:c r="B1623" s="1083" t="s">
        <x:v>6622</x:v>
      </x:c>
      <x:c r="C1623" s="1083" t="s">
        <x:v>8571</x:v>
      </x:c>
      <x:c r="D1623" s="1083" t="s">
        <x:v>10306</x:v>
      </x:c>
      <x:c r="E1623" s="1083" t="s">
        <x:v>3882</x:v>
      </x:c>
      <x:c r="F1623" s="1083" t="s">
        <x:v>6327</x:v>
      </x:c>
      <x:c r="G1623" s="919" t="s">
        <x:v>9453</x:v>
      </x:c>
      <x:c r="H1623" s="919" t="s">
        <x:v>11863</x:v>
      </x:c>
      <x:c r="I1623" s="519" t="s">
        <x:v>3935</x:v>
      </x:c>
      <x:c r="J1623" s="920">
        <x:v>250</x:v>
      </x:c>
      <x:c r="K1623" s="1378" t="s">
        <x:v>140</x:v>
      </x:c>
    </x:row>
    <x:row r="1624" spans="1:11">
      <x:c r="A1624" s="1411">
        <x:v>0.83402777777777781</x:v>
      </x:c>
      <x:c r="B1624" s="1081" t="s">
        <x:v>9348</x:v>
      </x:c>
      <x:c r="C1624" s="1081" t="s">
        <x:v>8571</x:v>
      </x:c>
      <x:c r="D1624" s="1081" t="s">
        <x:v>10333</x:v>
      </x:c>
      <x:c r="E1624" s="1081" t="s">
        <x:v>3882</x:v>
      </x:c>
      <x:c r="F1624" s="1081" t="s">
        <x:v>1332</x:v>
      </x:c>
      <x:c r="G1624" s="1114" t="s">
        <x:v>10358</x:v>
      </x:c>
      <x:c r="H1624" s="1114" t="s">
        <x:v>10358</x:v>
      </x:c>
      <x:c r="I1624" s="519" t="s">
        <x:v>3935</x:v>
      </x:c>
      <x:c r="J1624" s="920">
        <x:v>207</x:v>
      </x:c>
      <x:c r="K1624" s="1378" t="s">
        <x:v>140</x:v>
      </x:c>
    </x:row>
    <x:row r="1625" spans="1:11">
      <x:c r="A1625" s="1410">
        <x:v>0.88055555555555554</x:v>
      </x:c>
      <x:c r="B1625" s="1083" t="s">
        <x:v>10625</x:v>
      </x:c>
      <x:c r="C1625" s="1083" t="s">
        <x:v>8571</x:v>
      </x:c>
      <x:c r="D1625" s="1083" t="s">
        <x:v>10333</x:v>
      </x:c>
      <x:c r="E1625" s="1083" t="s">
        <x:v>3882</x:v>
      </x:c>
      <x:c r="F1625" s="1083" t="s">
        <x:v>11103</x:v>
      </x:c>
      <x:c r="G1625" s="919" t="s">
        <x:v>9588</x:v>
      </x:c>
      <x:c r="H1625" s="919" t="s">
        <x:v>8006</x:v>
      </x:c>
      <x:c r="I1625" s="519" t="s">
        <x:v>3935</x:v>
      </x:c>
      <x:c r="J1625" s="920">
        <x:v>288</x:v>
      </x:c>
      <x:c r="K1625" s="1378" t="s">
        <x:v>140</x:v>
      </x:c>
    </x:row>
    <x:row r="1626" spans="1:11" s="61" customFormat="1">
      <x:c r="A1626" s="1410">
        <x:v>0.88263888888888886</x:v>
      </x:c>
      <x:c r="B1626" s="1082">
        <x:v>613412</x:v>
      </x:c>
      <x:c r="C1626" s="1083" t="s">
        <x:v>8571</x:v>
      </x:c>
      <x:c r="D1626" s="1083" t="s">
        <x:v>10306</x:v>
      </x:c>
      <x:c r="E1626" s="1083" t="s">
        <x:v>6423</x:v>
      </x:c>
      <x:c r="F1626" s="1083" t="s">
        <x:v>10035</x:v>
      </x:c>
      <x:c r="G1626" s="1114" t="s">
        <x:v>10358</x:v>
      </x:c>
      <x:c r="H1626" s="1114" t="s">
        <x:v>10358</x:v>
      </x:c>
      <x:c r="I1626" s="519" t="s">
        <x:v>6553</x:v>
      </x:c>
      <x:c r="J1626" s="920">
        <x:v>190</x:v>
      </x:c>
      <x:c r="K1626" s="1378" t="s">
        <x:v>10301</x:v>
      </x:c>
    </x:row>
    <x:row r="1627" spans="1:11">
      <x:c r="A1627" s="1411">
        <x:v>0.88402777777777775</x:v>
      </x:c>
      <x:c r="B1627" s="1081" t="s">
        <x:v>10519</x:v>
      </x:c>
      <x:c r="C1627" s="1081" t="s">
        <x:v>8571</x:v>
      </x:c>
      <x:c r="D1627" s="1081" t="s">
        <x:v>10333</x:v>
      </x:c>
      <x:c r="E1627" s="1081" t="s">
        <x:v>3882</x:v>
      </x:c>
      <x:c r="F1627" s="1081" t="s">
        <x:v>912</x:v>
      </x:c>
      <x:c r="G1627" s="919" t="s">
        <x:v>10543</x:v>
      </x:c>
      <x:c r="H1627" s="919" t="s">
        <x:v>11883</x:v>
      </x:c>
      <x:c r="I1627" s="519" t="s">
        <x:v>3935</x:v>
      </x:c>
      <x:c r="J1627" s="920">
        <x:v>432</x:v>
      </x:c>
      <x:c r="K1627" s="1378" t="s">
        <x:v>140</x:v>
      </x:c>
    </x:row>
    <x:row r="1628" spans="1:11">
      <x:c r="A1628" s="1411">
        <x:v>0.88541666666666663</x:v>
      </x:c>
      <x:c r="B1628" s="1080">
        <x:v>613414</x:v>
      </x:c>
      <x:c r="C1628" s="1081" t="s">
        <x:v>7299</x:v>
      </x:c>
      <x:c r="D1628" s="1081" t="s">
        <x:v>10306</x:v>
      </x:c>
      <x:c r="E1628" s="1081" t="s">
        <x:v>6423</x:v>
      </x:c>
      <x:c r="F1628" s="1081" t="s">
        <x:v>107</x:v>
      </x:c>
      <x:c r="G1628" s="919" t="s">
        <x:v>11733</x:v>
      </x:c>
      <x:c r="H1628" s="919" t="s">
        <x:v>7953</x:v>
      </x:c>
      <x:c r="I1628" s="519" t="s">
        <x:v>6540</x:v>
      </x:c>
      <x:c r="J1628" s="920">
        <x:v>200</x:v>
      </x:c>
      <x:c r="K1628" s="1378" t="s">
        <x:v>140</x:v>
      </x:c>
    </x:row>
    <x:row r="1629" spans="1:11">
      <x:c r="A1629" s="1410">
        <x:v>0.90763888888888888</x:v>
      </x:c>
      <x:c r="B1629" s="1082">
        <x:v>613415</x:v>
      </x:c>
      <x:c r="C1629" s="1083" t="s">
        <x:v>8571</x:v>
      </x:c>
      <x:c r="D1629" s="1083" t="s">
        <x:v>10306</x:v>
      </x:c>
      <x:c r="E1629" s="1083" t="s">
        <x:v>6423</x:v>
      </x:c>
      <x:c r="F1629" s="1083" t="s">
        <x:v>1583</x:v>
      </x:c>
      <x:c r="G1629" s="919" t="s">
        <x:v>10575</x:v>
      </x:c>
      <x:c r="H1629" s="919" t="s">
        <x:v>11146</x:v>
      </x:c>
      <x:c r="I1629" s="519" t="s">
        <x:v>6540</x:v>
      </x:c>
      <x:c r="J1629" s="920">
        <x:v>170</x:v>
      </x:c>
      <x:c r="K1629" s="1378" t="s">
        <x:v>10301</x:v>
      </x:c>
    </x:row>
    <x:row r="1630" spans="1:11" s="61" customFormat="1">
      <x:c r="A1630" s="1410">
        <x:v>0.9145833333333333</x:v>
      </x:c>
      <x:c r="B1630" s="1083" t="s">
        <x:v>10914</x:v>
      </x:c>
      <x:c r="C1630" s="1083" t="s">
        <x:v>7299</x:v>
      </x:c>
      <x:c r="D1630" s="1083" t="s">
        <x:v>10306</x:v>
      </x:c>
      <x:c r="E1630" s="1083" t="s">
        <x:v>6669</x:v>
      </x:c>
      <x:c r="F1630" s="1083" t="s">
        <x:v>7408</x:v>
      </x:c>
      <x:c r="G1630" s="919" t="s">
        <x:v>9728</x:v>
      </x:c>
      <x:c r="H1630" s="919" t="s">
        <x:v>11985</x:v>
      </x:c>
      <x:c r="I1630" s="519" t="s">
        <x:v>6553</x:v>
      </x:c>
      <x:c r="J1630" s="920">
        <x:v>580</x:v>
      </x:c>
      <x:c r="K1630" s="1378" t="s">
        <x:v>10301</x:v>
      </x:c>
    </x:row>
    <x:row r="1631" spans="1:11">
      <x:c r="A1631" s="1411">
        <x:v>0.91527777777777775</x:v>
      </x:c>
      <x:c r="B1631" s="1081" t="s">
        <x:v>3997</x:v>
      </x:c>
      <x:c r="C1631" s="1081" t="s">
        <x:v>7299</x:v>
      </x:c>
      <x:c r="D1631" s="1081" t="s">
        <x:v>10306</x:v>
      </x:c>
      <x:c r="E1631" s="1081" t="s">
        <x:v>6669</x:v>
      </x:c>
      <x:c r="F1631" s="1081" t="s">
        <x:v>8663</x:v>
      </x:c>
      <x:c r="G1631" s="919" t="s">
        <x:v>9728</x:v>
      </x:c>
      <x:c r="H1631" s="919" t="s">
        <x:v>11985</x:v>
      </x:c>
      <x:c r="I1631" s="519" t="s">
        <x:v>6553</x:v>
      </x:c>
      <x:c r="J1631" s="920">
        <x:v>180</x:v>
      </x:c>
      <x:c r="K1631" s="1378" t="s">
        <x:v>10301</x:v>
      </x:c>
    </x:row>
    <x:row r="1632" spans="1:11" s="61" customFormat="1">
      <x:c r="A1632" s="1410">
        <x:v>0.92152777777777772</x:v>
      </x:c>
      <x:c r="B1632" s="1082">
        <x:v>613418</x:v>
      </x:c>
      <x:c r="C1632" s="1521"/>
      <x:c r="D1632" s="1083" t="s">
        <x:v>10333</x:v>
      </x:c>
      <x:c r="E1632" s="1083" t="s">
        <x:v>6423</x:v>
      </x:c>
      <x:c r="F1632" s="1083" t="s">
        <x:v>3911</x:v>
      </x:c>
      <x:c r="G1632" s="919" t="s">
        <x:v>3991</x:v>
      </x:c>
      <x:c r="H1632" s="919" t="s">
        <x:v>8025</x:v>
      </x:c>
      <x:c r="I1632" s="519" t="s">
        <x:v>6540</x:v>
      </x:c>
      <x:c r="J1632" s="920">
        <x:v>756</x:v>
      </x:c>
      <x:c r="K1632" s="1378" t="s">
        <x:v>140</x:v>
      </x:c>
    </x:row>
    <x:row r="1633" spans="1:11">
      <x:c r="A1633" s="1411">
        <x:v>0.9243055555555556</x:v>
      </x:c>
      <x:c r="B1633" s="1081" t="s">
        <x:v>3428</x:v>
      </x:c>
      <x:c r="C1633" s="1081" t="s">
        <x:v>8571</x:v>
      </x:c>
      <x:c r="D1633" s="1081" t="s">
        <x:v>10334</x:v>
      </x:c>
      <x:c r="E1633" s="1081" t="s">
        <x:v>6423</x:v>
      </x:c>
      <x:c r="F1633" s="1081" t="s">
        <x:v>3502</x:v>
      </x:c>
      <x:c r="G1633" s="919" t="s">
        <x:v>9440</x:v>
      </x:c>
      <x:c r="H1633" s="919" t="s">
        <x:v>2791</x:v>
      </x:c>
      <x:c r="I1633" s="519" t="s">
        <x:v>6553</x:v>
      </x:c>
      <x:c r="J1633" s="920">
        <x:v>720</x:v>
      </x:c>
      <x:c r="K1633" s="1378" t="s">
        <x:v>10301</x:v>
      </x:c>
    </x:row>
    <x:row r="1634" spans="1:11">
      <x:c r="A1634" s="1411">
        <x:v>0.94722222222222219</x:v>
      </x:c>
      <x:c r="B1634" s="1080">
        <x:v>613420</x:v>
      </x:c>
      <x:c r="C1634" s="1081" t="s">
        <x:v>8571</x:v>
      </x:c>
      <x:c r="D1634" s="1081" t="s">
        <x:v>10279</x:v>
      </x:c>
      <x:c r="E1634" s="1081" t="s">
        <x:v>3882</x:v>
      </x:c>
      <x:c r="F1634" s="1081" t="s">
        <x:v>889</x:v>
      </x:c>
      <x:c r="G1634" s="919" t="s">
        <x:v>10565</x:v>
      </x:c>
      <x:c r="H1634" s="919" t="s">
        <x:v>12150</x:v>
      </x:c>
      <x:c r="I1634" s="519" t="s">
        <x:v>6540</x:v>
      </x:c>
      <x:c r="J1634" s="920">
        <x:v>200</x:v>
      </x:c>
      <x:c r="K1634" s="1378" t="s">
        <x:v>140</x:v>
      </x:c>
    </x:row>
    <x:row r="1635" spans="1:11" s="61" customFormat="1">
      <x:c r="A1635" s="1411">
        <x:v>0.97013888888888888</x:v>
      </x:c>
      <x:c r="B1635" s="1080">
        <x:v>13421</x:v>
      </x:c>
      <x:c r="C1635" s="1081"/>
      <x:c r="D1635" s="1081"/>
      <x:c r="E1635" s="1081"/>
      <x:c r="F1635" s="1081"/>
      <x:c r="G1635" s="919" t="s">
        <x:v>6379</x:v>
      </x:c>
      <x:c r="H1635" s="919" t="s">
        <x:v>8034</x:v>
      </x:c>
      <x:c r="I1635" s="519" t="s">
        <x:v>6553</x:v>
      </x:c>
      <x:c r="J1635" s="920">
        <x:v>144</x:v>
      </x:c>
      <x:c r="K1635" s="1378" t="s">
        <x:v>140</x:v>
      </x:c>
    </x:row>
    <x:row r="1636" spans="1:11">
      <x:c r="A1636" s="1410">
        <x:v>0.98472222222222228</x:v>
      </x:c>
      <x:c r="B1636" s="1082">
        <x:v>613422</x:v>
      </x:c>
      <x:c r="C1636" s="1083" t="s">
        <x:v>8571</x:v>
      </x:c>
      <x:c r="D1636" s="1083" t="s">
        <x:v>10334</x:v>
      </x:c>
      <x:c r="E1636" s="1083" t="s">
        <x:v>3882</x:v>
      </x:c>
      <x:c r="F1636" s="1083" t="s">
        <x:v>7427</x:v>
      </x:c>
      <x:c r="G1636" s="919" t="s">
        <x:v>10864</x:v>
      </x:c>
      <x:c r="H1636" s="919" t="s">
        <x:v>2802</x:v>
      </x:c>
      <x:c r="I1636" s="519" t="s">
        <x:v>6540</x:v>
      </x:c>
      <x:c r="J1636" s="920">
        <x:v>540</x:v>
      </x:c>
      <x:c r="K1636" s="1378" t="s">
        <x:v>140</x:v>
      </x:c>
    </x:row>
    <x:row r="1637" spans="1:11">
      <x:c r="A1637" s="1411">
        <x:v>0.99652777777777779</x:v>
      </x:c>
      <x:c r="B1637" s="1080">
        <x:v>613423</x:v>
      </x:c>
      <x:c r="C1637" s="1081" t="s">
        <x:v>8571</x:v>
      </x:c>
      <x:c r="D1637" s="1081" t="s">
        <x:v>10306</x:v>
      </x:c>
      <x:c r="E1637" s="1081" t="s">
        <x:v>6669</x:v>
      </x:c>
      <x:c r="F1637" s="1081" t="s">
        <x:v>3277</x:v>
      </x:c>
      <x:c r="G1637" s="919" t="s">
        <x:v>3811</x:v>
      </x:c>
      <x:c r="H1637" s="919" t="s">
        <x:v>11558</x:v>
      </x:c>
      <x:c r="I1637" s="519" t="s">
        <x:v>6540</x:v>
      </x:c>
      <x:c r="J1637" s="920">
        <x:v>270</x:v>
      </x:c>
      <x:c r="K1637" s="1378" t="s">
        <x:v>140</x:v>
      </x:c>
    </x:row>
    <x:row r="1638" spans="1:11" ht="16.75">
      <x:c r="A1638" s="1413">
        <x:v>0.99861111111111112</x:v>
      </x:c>
      <x:c r="B1638" s="1098" t="s">
        <x:v>6634</x:v>
      </x:c>
      <x:c r="C1638" s="1098" t="s">
        <x:v>8571</x:v>
      </x:c>
      <x:c r="D1638" s="1098" t="s">
        <x:v>10333</x:v>
      </x:c>
      <x:c r="E1638" s="1098" t="s">
        <x:v>6669</x:v>
      </x:c>
      <x:c r="F1638" s="1098" t="s">
        <x:v>1270</x:v>
      </x:c>
      <x:c r="G1638" s="929" t="s">
        <x:v>3763</x:v>
      </x:c>
      <x:c r="H1638" s="929" t="s">
        <x:v>5889</x:v>
      </x:c>
      <x:c r="I1638" s="527" t="s">
        <x:v>6553</x:v>
      </x:c>
      <x:c r="J1638" s="930">
        <x:v>340</x:v>
      </x:c>
      <x:c r="K1638" s="1379" t="s">
        <x:v>10301</x:v>
      </x:c>
    </x:row>
    <x:row r="1639" spans="1:11" ht="16.75">
      <x:c r="A1639" s="1179" t="s">
        <x:v>7163</x:v>
      </x:c>
      <x:c r="B1639" s="1180">
        <x:v>613425</x:v>
      </x:c>
      <x:c r="C1639" s="1181" t="s">
        <x:v>7299</x:v>
      </x:c>
      <x:c r="D1639" s="1181" t="s">
        <x:v>10306</x:v>
      </x:c>
      <x:c r="E1639" s="1181" t="s">
        <x:v>6423</x:v>
      </x:c>
      <x:c r="F1639" s="1181" t="s">
        <x:v>829</x:v>
      </x:c>
      <x:c r="G1639" s="915" t="s">
        <x:v>10532</x:v>
      </x:c>
      <x:c r="H1639" s="915" t="s">
        <x:v>5753</x:v>
      </x:c>
      <x:c r="I1639" s="1189" t="s">
        <x:v>3935</x:v>
      </x:c>
      <x:c r="J1639" s="916">
        <x:v>160</x:v>
      </x:c>
      <x:c r="K1639" s="1377" t="s">
        <x:v>10301</x:v>
      </x:c>
    </x:row>
    <x:row r="1640" spans="1:11">
      <x:c r="A1640" s="1410">
        <x:v>0.58263888888888893</x:v>
      </x:c>
      <x:c r="B1640" s="1083" t="s">
        <x:v>3386</x:v>
      </x:c>
      <x:c r="C1640" s="1083" t="s">
        <x:v>8571</x:v>
      </x:c>
      <x:c r="D1640" s="1083" t="s">
        <x:v>10334</x:v>
      </x:c>
      <x:c r="E1640" s="1083" t="s">
        <x:v>6423</x:v>
      </x:c>
      <x:c r="F1640" s="1083" t="s">
        <x:v>5432</x:v>
      </x:c>
      <x:c r="G1640" s="919" t="s">
        <x:v>9728</x:v>
      </x:c>
      <x:c r="H1640" s="919" t="s">
        <x:v>11866</x:v>
      </x:c>
      <x:c r="I1640" s="519" t="s">
        <x:v>3935</x:v>
      </x:c>
      <x:c r="J1640" s="920">
        <x:v>200</x:v>
      </x:c>
      <x:c r="K1640" s="1378" t="s">
        <x:v>10301</x:v>
      </x:c>
    </x:row>
    <x:row r="1641" spans="1:11">
      <x:c r="A1641" s="1411">
        <x:v>0.60277777777777775</x:v>
      </x:c>
      <x:c r="B1641" s="1080">
        <x:v>613427</x:v>
      </x:c>
      <x:c r="C1641" s="1081" t="s">
        <x:v>7299</x:v>
      </x:c>
      <x:c r="D1641" s="1081" t="s">
        <x:v>10333</x:v>
      </x:c>
      <x:c r="E1641" s="1081" t="s">
        <x:v>3882</x:v>
      </x:c>
      <x:c r="F1641" s="1081" t="s">
        <x:v>10505</x:v>
      </x:c>
      <x:c r="G1641" s="919" t="s">
        <x:v>9450</x:v>
      </x:c>
      <x:c r="H1641" s="919" t="s">
        <x:v>11546</x:v>
      </x:c>
      <x:c r="I1641" s="519" t="s">
        <x:v>6540</x:v>
      </x:c>
      <x:c r="J1641" s="920">
        <x:v>490</x:v>
      </x:c>
      <x:c r="K1641" s="1378" t="s">
        <x:v>10301</x:v>
      </x:c>
    </x:row>
    <x:row r="1642" spans="1:11" s="58" customFormat="1">
      <x:c r="A1642" s="1411">
        <x:v>0.61944444444444446</x:v>
      </x:c>
      <x:c r="B1642" s="1080">
        <x:v>13428</x:v>
      </x:c>
      <x:c r="C1642" s="1060" t="s">
        <x:v>8571</x:v>
      </x:c>
      <x:c r="D1642" s="1060" t="s">
        <x:v>10306</x:v>
      </x:c>
      <x:c r="E1642" s="1060" t="s">
        <x:v>3882</x:v>
      </x:c>
      <x:c r="F1642" s="1061" t="s">
        <x:v>5420</x:v>
      </x:c>
      <x:c r="G1642" s="919" t="s">
        <x:v>10621</x:v>
      </x:c>
      <x:c r="H1642" s="919" t="s">
        <x:v>7614</x:v>
      </x:c>
      <x:c r="I1642" s="519" t="s">
        <x:v>3935</x:v>
      </x:c>
      <x:c r="J1642" s="920">
        <x:v>738</x:v>
      </x:c>
      <x:c r="K1642" s="1378" t="s">
        <x:v>140</x:v>
      </x:c>
    </x:row>
    <x:row r="1643" spans="1:11" s="58" customFormat="1">
      <x:c r="A1643" s="1411">
        <x:v>0.63055555555555554</x:v>
      </x:c>
      <x:c r="B1643" s="1080">
        <x:v>13429</x:v>
      </x:c>
      <x:c r="C1643" s="1064" t="s">
        <x:v>8571</x:v>
      </x:c>
      <x:c r="D1643" s="1064" t="s">
        <x:v>10306</x:v>
      </x:c>
      <x:c r="E1643" s="1064" t="s">
        <x:v>3882</x:v>
      </x:c>
      <x:c r="F1643" s="1065" t="s">
        <x:v>14</x:v>
      </x:c>
      <x:c r="G1643" s="919" t="s">
        <x:v>9519</x:v>
      </x:c>
      <x:c r="H1643" s="919" t="s">
        <x:v>11951</x:v>
      </x:c>
      <x:c r="I1643" s="519" t="s">
        <x:v>3935</x:v>
      </x:c>
      <x:c r="J1643" s="920">
        <x:v>410</x:v>
      </x:c>
      <x:c r="K1643" s="1378" t="s">
        <x:v>10301</x:v>
      </x:c>
    </x:row>
    <x:row r="1644" spans="1:11">
      <x:c r="A1644" s="1410">
        <x:v>0.67986111111111114</x:v>
      </x:c>
      <x:c r="B1644" s="1082">
        <x:v>613430</x:v>
      </x:c>
      <x:c r="C1644" s="1083" t="s">
        <x:v>8571</x:v>
      </x:c>
      <x:c r="D1644" s="1083" t="s">
        <x:v>10333</x:v>
      </x:c>
      <x:c r="E1644" s="1083" t="s">
        <x:v>3882</x:v>
      </x:c>
      <x:c r="F1644" s="1083" t="s">
        <x:v>491</x:v>
      </x:c>
      <x:c r="G1644" s="919" t="s">
        <x:v>8628</x:v>
      </x:c>
      <x:c r="H1644" s="919" t="s">
        <x:v>2684</x:v>
      </x:c>
      <x:c r="I1644" s="519" t="s">
        <x:v>6540</x:v>
      </x:c>
      <x:c r="J1644" s="920">
        <x:v>320</x:v>
      </x:c>
      <x:c r="K1644" s="1378" t="s">
        <x:v>10301</x:v>
      </x:c>
    </x:row>
    <x:row r="1645" spans="1:11">
      <x:c r="A1645" s="1411">
        <x:v>0.69097222222222221</x:v>
      </x:c>
      <x:c r="B1645" s="1080">
        <x:v>613431</x:v>
      </x:c>
      <x:c r="C1645" s="1081" t="s">
        <x:v>8571</x:v>
      </x:c>
      <x:c r="D1645" s="1081" t="s">
        <x:v>10334</x:v>
      </x:c>
      <x:c r="E1645" s="1081" t="s">
        <x:v>6423</x:v>
      </x:c>
      <x:c r="F1645" s="1081" t="s">
        <x:v>4266</x:v>
      </x:c>
      <x:c r="G1645" s="919" t="s">
        <x:v>3772</x:v>
      </x:c>
      <x:c r="H1645" s="919" t="s">
        <x:v>7733</x:v>
      </x:c>
      <x:c r="I1645" s="519" t="s">
        <x:v>6540</x:v>
      </x:c>
      <x:c r="J1645" s="920">
        <x:v>100</x:v>
      </x:c>
      <x:c r="K1645" s="1378" t="s">
        <x:v>10301</x:v>
      </x:c>
    </x:row>
    <x:row r="1646" spans="1:11">
      <x:c r="A1646" s="1410">
        <x:v>0.70763888888888893</x:v>
      </x:c>
      <x:c r="B1646" s="1082">
        <x:v>613432</x:v>
      </x:c>
      <x:c r="C1646" s="1083" t="s">
        <x:v>8571</x:v>
      </x:c>
      <x:c r="D1646" s="1083" t="s">
        <x:v>10333</x:v>
      </x:c>
      <x:c r="E1646" s="1083" t="s">
        <x:v>3882</x:v>
      </x:c>
      <x:c r="F1646" s="1083" t="s">
        <x:v>3680</x:v>
      </x:c>
      <x:c r="G1646" s="919" t="s">
        <x:v>9916</x:v>
      </x:c>
      <x:c r="H1646" s="919" t="s">
        <x:v>12151</x:v>
      </x:c>
      <x:c r="I1646" s="519" t="s">
        <x:v>6540</x:v>
      </x:c>
      <x:c r="J1646" s="920">
        <x:v>140</x:v>
      </x:c>
      <x:c r="K1646" s="1378" t="s">
        <x:v>10301</x:v>
      </x:c>
    </x:row>
    <x:row r="1647" spans="1:11">
      <x:c r="A1647" s="1411">
        <x:v>0.72569444444444442</x:v>
      </x:c>
      <x:c r="B1647" s="1080">
        <x:v>613433</x:v>
      </x:c>
      <x:c r="C1647" s="1081" t="s">
        <x:v>8571</x:v>
      </x:c>
      <x:c r="D1647" s="1081" t="s">
        <x:v>10306</x:v>
      </x:c>
      <x:c r="E1647" s="1081" t="s">
        <x:v>6423</x:v>
      </x:c>
      <x:c r="F1647" s="1081" t="s">
        <x:v>6328</x:v>
      </x:c>
      <x:c r="G1647" s="919" t="s">
        <x:v>11001</x:v>
      </x:c>
      <x:c r="H1647" s="919" t="s">
        <x:v>2689</x:v>
      </x:c>
      <x:c r="I1647" s="519" t="s">
        <x:v>6540</x:v>
      </x:c>
      <x:c r="J1647" s="920">
        <x:v>270</x:v>
      </x:c>
      <x:c r="K1647" s="1378" t="s">
        <x:v>10301</x:v>
      </x:c>
    </x:row>
    <x:row r="1648" spans="1:11">
      <x:c r="A1648" s="1410">
        <x:v>0.77083333333333337</x:v>
      </x:c>
      <x:c r="B1648" s="1082">
        <x:v>613434</x:v>
      </x:c>
      <x:c r="C1648" s="1083" t="s">
        <x:v>8571</x:v>
      </x:c>
      <x:c r="D1648" s="1083" t="s">
        <x:v>10334</x:v>
      </x:c>
      <x:c r="E1648" s="1083" t="s">
        <x:v>6423</x:v>
      </x:c>
      <x:c r="F1648" s="1083" t="s">
        <x:v>1048</x:v>
      </x:c>
      <x:c r="G1648" s="1185" t="s">
        <x:v>3989</x:v>
      </x:c>
      <x:c r="H1648" s="919" t="s">
        <x:v>11776</x:v>
      </x:c>
      <x:c r="I1648" s="519" t="s">
        <x:v>3935</x:v>
      </x:c>
      <x:c r="J1648" s="920">
        <x:v>180</x:v>
      </x:c>
      <x:c r="K1648" s="1378" t="s">
        <x:v>10301</x:v>
      </x:c>
    </x:row>
    <x:row r="1649" spans="1:11">
      <x:c r="A1649" s="1411">
        <x:v>0.81944444444444442</x:v>
      </x:c>
      <x:c r="B1649" s="1081" t="s">
        <x:v>9360</x:v>
      </x:c>
      <x:c r="C1649" s="1081" t="s">
        <x:v>7299</x:v>
      </x:c>
      <x:c r="D1649" s="1081" t="s">
        <x:v>10306</x:v>
      </x:c>
      <x:c r="E1649" s="1081" t="s">
        <x:v>6423</x:v>
      </x:c>
      <x:c r="F1649" s="1081" t="s">
        <x:v>650</x:v>
      </x:c>
      <x:c r="G1649" s="919" t="s">
        <x:v>11368</x:v>
      </x:c>
      <x:c r="H1649" s="919" t="s">
        <x:v>12344</x:v>
      </x:c>
      <x:c r="I1649" s="519" t="s">
        <x:v>3935</x:v>
      </x:c>
      <x:c r="J1649" s="920">
        <x:v>990</x:v>
      </x:c>
      <x:c r="K1649" s="1378" t="s">
        <x:v>140</x:v>
      </x:c>
    </x:row>
    <x:row r="1650" spans="1:11" s="58" customFormat="1">
      <x:c r="A1650" s="1411">
        <x:v>0.82291666666666663</x:v>
      </x:c>
      <x:c r="B1650" s="1081" t="s">
        <x:v>6619</x:v>
      </x:c>
      <x:c r="C1650" s="1081" t="s">
        <x:v>7299</x:v>
      </x:c>
      <x:c r="D1650" s="1081" t="s">
        <x:v>10333</x:v>
      </x:c>
      <x:c r="E1650" s="1081" t="s">
        <x:v>6669</x:v>
      </x:c>
      <x:c r="F1650" s="1081" t="s">
        <x:v>1365</x:v>
      </x:c>
      <x:c r="G1650" s="919" t="s">
        <x:v>9495</x:v>
      </x:c>
      <x:c r="H1650" s="919" t="s">
        <x:v>2762</x:v>
      </x:c>
      <x:c r="I1650" s="519" t="s">
        <x:v>6553</x:v>
      </x:c>
      <x:c r="J1650" s="920">
        <x:v>171</x:v>
      </x:c>
      <x:c r="K1650" s="1378" t="s">
        <x:v>140</x:v>
      </x:c>
    </x:row>
    <x:row r="1651" spans="1:11">
      <x:c r="A1651" s="1410">
        <x:v>0.82499999999999996</x:v>
      </x:c>
      <x:c r="B1651" s="1083" t="s">
        <x:v>9944</x:v>
      </x:c>
      <x:c r="C1651" s="1083" t="s">
        <x:v>7299</x:v>
      </x:c>
      <x:c r="D1651" s="1083" t="s">
        <x:v>10306</x:v>
      </x:c>
      <x:c r="E1651" s="1083" t="s">
        <x:v>3882</x:v>
      </x:c>
      <x:c r="F1651" s="1083" t="s">
        <x:v>651</x:v>
      </x:c>
      <x:c r="G1651" s="919" t="s">
        <x:v>9495</x:v>
      </x:c>
      <x:c r="H1651" s="919" t="s">
        <x:v>2762</x:v>
      </x:c>
      <x:c r="I1651" s="519" t="s">
        <x:v>3935</x:v>
      </x:c>
      <x:c r="J1651" s="920">
        <x:v>288</x:v>
      </x:c>
      <x:c r="K1651" s="1378" t="s">
        <x:v>140</x:v>
      </x:c>
    </x:row>
    <x:row r="1652" spans="1:11">
      <x:c r="A1652" s="1411">
        <x:v>0.88680555555555551</x:v>
      </x:c>
      <x:c r="B1652" s="1080">
        <x:v>613438</x:v>
      </x:c>
      <x:c r="C1652" s="1081" t="s">
        <x:v>8571</x:v>
      </x:c>
      <x:c r="D1652" s="1081" t="s">
        <x:v>10306</x:v>
      </x:c>
      <x:c r="E1652" s="1081" t="s">
        <x:v>3882</x:v>
      </x:c>
      <x:c r="F1652" s="1081" t="s">
        <x:v>5422</x:v>
      </x:c>
      <x:c r="G1652" s="919" t="s">
        <x:v>6525</x:v>
      </x:c>
      <x:c r="H1652" s="919" t="s">
        <x:v>11975</x:v>
      </x:c>
      <x:c r="I1652" s="519" t="s">
        <x:v>3935</x:v>
      </x:c>
      <x:c r="J1652" s="920">
        <x:v>280</x:v>
      </x:c>
      <x:c r="K1652" s="1378" t="s">
        <x:v>10301</x:v>
      </x:c>
    </x:row>
    <x:row r="1653" spans="1:11">
      <x:c r="A1653" s="1410">
        <x:v>0.89513888888888893</x:v>
      </x:c>
      <x:c r="B1653" s="1082">
        <x:v>613439</x:v>
      </x:c>
      <x:c r="C1653" s="1083" t="s">
        <x:v>8571</x:v>
      </x:c>
      <x:c r="D1653" s="1083" t="s">
        <x:v>10334</x:v>
      </x:c>
      <x:c r="E1653" s="1083" t="s">
        <x:v>6423</x:v>
      </x:c>
      <x:c r="F1653" s="1083" t="s">
        <x:v>688</x:v>
      </x:c>
      <x:c r="G1653" s="919" t="s">
        <x:v>6466</x:v>
      </x:c>
      <x:c r="H1653" s="919" t="s">
        <x:v>11134</x:v>
      </x:c>
      <x:c r="I1653" s="519" t="s">
        <x:v>6540</x:v>
      </x:c>
      <x:c r="J1653" s="920">
        <x:v>100</x:v>
      </x:c>
      <x:c r="K1653" s="1378" t="s">
        <x:v>10301</x:v>
      </x:c>
    </x:row>
    <x:row r="1654" spans="1:11">
      <x:c r="A1654" s="1411">
        <x:v>0.93888888888888888</x:v>
      </x:c>
      <x:c r="B1654" s="1080">
        <x:v>613440</x:v>
      </x:c>
      <x:c r="C1654" s="1081" t="s">
        <x:v>8571</x:v>
      </x:c>
      <x:c r="D1654" s="1081" t="s">
        <x:v>10333</x:v>
      </x:c>
      <x:c r="E1654" s="1081" t="s">
        <x:v>6669</x:v>
      </x:c>
      <x:c r="F1654" s="1081" t="s">
        <x:v>10042</x:v>
      </x:c>
      <x:c r="G1654" s="919" t="s">
        <x:v>4205</x:v>
      </x:c>
      <x:c r="H1654" s="919" t="s">
        <x:v>11868</x:v>
      </x:c>
      <x:c r="I1654" s="519" t="s">
        <x:v>6540</x:v>
      </x:c>
      <x:c r="J1654" s="920">
        <x:v>360</x:v>
      </x:c>
      <x:c r="K1654" s="1378" t="s">
        <x:v>10301</x:v>
      </x:c>
    </x:row>
    <x:row r="1655" spans="1:11" s="58" customFormat="1">
      <x:c r="A1655" s="1410">
        <x:v>0.94027777777777777</x:v>
      </x:c>
      <x:c r="B1655" s="1082">
        <x:v>613441</x:v>
      </x:c>
      <x:c r="C1655" s="1083" t="s">
        <x:v>8571</x:v>
      </x:c>
      <x:c r="D1655" s="1083" t="s">
        <x:v>10333</x:v>
      </x:c>
      <x:c r="E1655" s="1083" t="s">
        <x:v>6423</x:v>
      </x:c>
      <x:c r="F1655" s="1083" t="s">
        <x:v>2986</x:v>
      </x:c>
      <x:c r="G1655" s="919" t="s">
        <x:v>5891</x:v>
      </x:c>
      <x:c r="H1655" s="919" t="s">
        <x:v>2262</x:v>
      </x:c>
      <x:c r="I1655" s="519" t="s">
        <x:v>6553</x:v>
      </x:c>
      <x:c r="J1655" s="920">
        <x:v>190</x:v>
      </x:c>
      <x:c r="K1655" s="1378" t="s">
        <x:v>10301</x:v>
      </x:c>
    </x:row>
    <x:row r="1656" spans="1:11">
      <x:c r="A1656" s="1410">
        <x:v>0.95277777777777772</x:v>
      </x:c>
      <x:c r="B1656" s="1082">
        <x:v>613442</x:v>
      </x:c>
      <x:c r="C1656" s="1083" t="s">
        <x:v>8571</x:v>
      </x:c>
      <x:c r="D1656" s="1083" t="s">
        <x:v>10333</x:v>
      </x:c>
      <x:c r="E1656" s="1083" t="s">
        <x:v>3882</x:v>
      </x:c>
      <x:c r="F1656" s="1083" t="s">
        <x:v>6919</x:v>
      </x:c>
      <x:c r="G1656" s="919" t="s">
        <x:v>3812</x:v>
      </x:c>
      <x:c r="H1656" s="919" t="s">
        <x:v>7630</x:v>
      </x:c>
      <x:c r="I1656" s="519" t="s">
        <x:v>6553</x:v>
      </x:c>
      <x:c r="J1656" s="920">
        <x:v>270</x:v>
      </x:c>
      <x:c r="K1656" s="1378" t="s">
        <x:v>140</x:v>
      </x:c>
    </x:row>
    <x:row r="1657" spans="1:11" s="58" customFormat="1">
      <x:c r="A1657" s="1411">
        <x:v>0.95833333333333337</x:v>
      </x:c>
      <x:c r="B1657" s="1080">
        <x:v>613443</x:v>
      </x:c>
      <x:c r="C1657" s="1081" t="s">
        <x:v>7299</x:v>
      </x:c>
      <x:c r="D1657" s="1081" t="s">
        <x:v>10333</x:v>
      </x:c>
      <x:c r="E1657" s="1081" t="s">
        <x:v>6423</x:v>
      </x:c>
      <x:c r="F1657" s="1081" t="s">
        <x:v>7396</x:v>
      </x:c>
      <x:c r="G1657" s="919" t="s">
        <x:v>5891</x:v>
      </x:c>
      <x:c r="H1657" s="919" t="s">
        <x:v>2262</x:v>
      </x:c>
      <x:c r="I1657" s="519" t="s">
        <x:v>6553</x:v>
      </x:c>
      <x:c r="J1657" s="920">
        <x:v>135</x:v>
      </x:c>
      <x:c r="K1657" s="1378" t="s">
        <x:v>140</x:v>
      </x:c>
    </x:row>
    <x:row r="1658" spans="1:11" s="58" customFormat="1">
      <x:c r="A1658" s="1410">
        <x:v>0.96111111111111114</x:v>
      </x:c>
      <x:c r="B1658" s="1082">
        <x:v>613444</x:v>
      </x:c>
      <x:c r="C1658" s="1083" t="s">
        <x:v>8571</x:v>
      </x:c>
      <x:c r="D1658" s="1083" t="s">
        <x:v>10306</x:v>
      </x:c>
      <x:c r="E1658" s="1083" t="s">
        <x:v>6669</x:v>
      </x:c>
      <x:c r="F1658" s="1083" t="s">
        <x:v>843</x:v>
      </x:c>
      <x:c r="G1658" s="919" t="s">
        <x:v>3301</x:v>
      </x:c>
      <x:c r="H1658" s="919" t="s">
        <x:v>11898</x:v>
      </x:c>
      <x:c r="I1658" s="519" t="s">
        <x:v>6553</x:v>
      </x:c>
      <x:c r="J1658" s="920">
        <x:v>216</x:v>
      </x:c>
      <x:c r="K1658" s="1378" t="s">
        <x:v>140</x:v>
      </x:c>
    </x:row>
    <x:row r="1659" spans="1:11">
      <x:c r="A1659" s="1411">
        <x:v>0.96944444444444444</x:v>
      </x:c>
      <x:c r="B1659" s="1080">
        <x:v>613445</x:v>
      </x:c>
      <x:c r="C1659" s="1081" t="s">
        <x:v>8571</x:v>
      </x:c>
      <x:c r="D1659" s="1081" t="s">
        <x:v>10279</x:v>
      </x:c>
      <x:c r="E1659" s="1081" t="s">
        <x:v>6669</x:v>
      </x:c>
      <x:c r="F1659" s="1081" t="s">
        <x:v>1630</x:v>
      </x:c>
      <x:c r="G1659" s="919" t="s">
        <x:v>9599</x:v>
      </x:c>
      <x:c r="H1659" s="919" t="s">
        <x:v>7596</x:v>
      </x:c>
      <x:c r="I1659" s="519" t="s">
        <x:v>6540</x:v>
      </x:c>
      <x:c r="J1659" s="920">
        <x:v>150</x:v>
      </x:c>
      <x:c r="K1659" s="1378" t="s">
        <x:v>140</x:v>
      </x:c>
    </x:row>
    <x:row r="1660" spans="1:11">
      <x:c r="A1660" s="1410">
        <x:v>0.97777777777777775</x:v>
      </x:c>
      <x:c r="B1660" s="1082">
        <x:v>613446</x:v>
      </x:c>
      <x:c r="C1660" s="1083" t="s">
        <x:v>8571</x:v>
      </x:c>
      <x:c r="D1660" s="1083" t="s">
        <x:v>10333</x:v>
      </x:c>
      <x:c r="E1660" s="1083" t="s">
        <x:v>6669</x:v>
      </x:c>
      <x:c r="F1660" s="1083" t="s">
        <x:v>523</x:v>
      </x:c>
      <x:c r="G1660" s="919" t="s">
        <x:v>9519</x:v>
      </x:c>
      <x:c r="H1660" s="919" t="s">
        <x:v>7944</x:v>
      </x:c>
      <x:c r="I1660" s="519" t="s">
        <x:v>6540</x:v>
      </x:c>
      <x:c r="J1660" s="920">
        <x:v>450</x:v>
      </x:c>
      <x:c r="K1660" s="1378" t="s">
        <x:v>10301</x:v>
      </x:c>
    </x:row>
    <x:row r="1661" spans="1:11" ht="16.75">
      <x:c r="A1661" s="1412">
        <x:v>0.9819444444444444</x:v>
      </x:c>
      <x:c r="B1661" s="1184">
        <x:v>613447</x:v>
      </x:c>
      <x:c r="C1661" s="1085" t="s">
        <x:v>7299</x:v>
      </x:c>
      <x:c r="D1661" s="1085" t="s">
        <x:v>10333</x:v>
      </x:c>
      <x:c r="E1661" s="1085" t="s">
        <x:v>6669</x:v>
      </x:c>
      <x:c r="F1661" s="1085" t="s">
        <x:v>9339</x:v>
      </x:c>
      <x:c r="G1661" s="1174" t="s">
        <x:v>10358</x:v>
      </x:c>
      <x:c r="H1661" s="1174" t="s">
        <x:v>10358</x:v>
      </x:c>
      <x:c r="I1661" s="527" t="s">
        <x:v>6540</x:v>
      </x:c>
      <x:c r="J1661" s="930">
        <x:v>400</x:v>
      </x:c>
      <x:c r="K1661" s="1379" t="s">
        <x:v>140</x:v>
      </x:c>
    </x:row>
    <x:row r="1662" spans="1:11" ht="16.75">
      <x:c r="A1662" s="1179" t="s">
        <x:v>4778</x:v>
      </x:c>
      <x:c r="B1662" s="1180">
        <x:v>613448</x:v>
      </x:c>
      <x:c r="C1662" s="1181" t="s">
        <x:v>7299</x:v>
      </x:c>
      <x:c r="D1662" s="1181" t="s">
        <x:v>10306</x:v>
      </x:c>
      <x:c r="E1662" s="1181" t="s">
        <x:v>6669</x:v>
      </x:c>
      <x:c r="F1662" s="1181" t="s">
        <x:v>10040</x:v>
      </x:c>
      <x:c r="G1662" s="915" t="s">
        <x:v>9495</x:v>
      </x:c>
      <x:c r="H1662" s="915" t="s">
        <x:v>2236</x:v>
      </x:c>
      <x:c r="I1662" s="1189" t="s">
        <x:v>6540</x:v>
      </x:c>
      <x:c r="J1662" s="916">
        <x:v>660</x:v>
      </x:c>
      <x:c r="K1662" s="1377" t="s">
        <x:v>140</x:v>
      </x:c>
    </x:row>
    <x:row r="1663" spans="1:11">
      <x:c r="A1663" s="1410">
        <x:v>0.52222222222222225</x:v>
      </x:c>
      <x:c r="B1663" s="1082">
        <x:v>613449</x:v>
      </x:c>
      <x:c r="C1663" s="1083" t="s">
        <x:v>8571</x:v>
      </x:c>
      <x:c r="D1663" s="1083" t="s">
        <x:v>10306</x:v>
      </x:c>
      <x:c r="E1663" s="1083" t="s">
        <x:v>6423</x:v>
      </x:c>
      <x:c r="F1663" s="1083" t="s">
        <x:v>1005</x:v>
      </x:c>
      <x:c r="G1663" s="919" t="s">
        <x:v>2709</x:v>
      </x:c>
      <x:c r="H1663" s="919" t="s">
        <x:v>7601</x:v>
      </x:c>
      <x:c r="I1663" s="519" t="s">
        <x:v>6540</x:v>
      </x:c>
      <x:c r="J1663" s="920">
        <x:v>390</x:v>
      </x:c>
      <x:c r="K1663" s="1378" t="s">
        <x:v>140</x:v>
      </x:c>
    </x:row>
    <x:row r="1664" spans="1:11">
      <x:c r="A1664" s="1411">
        <x:v>0.52708333333333335</x:v>
      </x:c>
      <x:c r="B1664" s="1080">
        <x:v>613450</x:v>
      </x:c>
      <x:c r="C1664" s="1081" t="s">
        <x:v>8571</x:v>
      </x:c>
      <x:c r="D1664" s="1081" t="s">
        <x:v>10306</x:v>
      </x:c>
      <x:c r="E1664" s="1081" t="s">
        <x:v>6669</x:v>
      </x:c>
      <x:c r="F1664" s="1081" t="s">
        <x:v>4626</x:v>
      </x:c>
      <x:c r="G1664" s="919" t="s">
        <x:v>3895</x:v>
      </x:c>
      <x:c r="H1664" s="919" t="s">
        <x:v>5907</x:v>
      </x:c>
      <x:c r="I1664" s="519" t="s">
        <x:v>6540</x:v>
      </x:c>
      <x:c r="J1664" s="920">
        <x:v>430</x:v>
      </x:c>
      <x:c r="K1664" s="1378" t="s">
        <x:v>10301</x:v>
      </x:c>
    </x:row>
    <x:row r="1665" spans="1:11">
      <x:c r="A1665" s="1410">
        <x:v>0.53402777777777777</x:v>
      </x:c>
      <x:c r="B1665" s="1082">
        <x:v>613451</x:v>
      </x:c>
      <x:c r="C1665" s="1083" t="s">
        <x:v>8571</x:v>
      </x:c>
      <x:c r="D1665" s="1083" t="s">
        <x:v>10306</x:v>
      </x:c>
      <x:c r="E1665" s="1083" t="s">
        <x:v>7974</x:v>
      </x:c>
      <x:c r="F1665" s="1083" t="s">
        <x:v>60</x:v>
      </x:c>
      <x:c r="G1665" s="919" t="s">
        <x:v>9891</x:v>
      </x:c>
      <x:c r="H1665" s="919" t="s">
        <x:v>2792</x:v>
      </x:c>
      <x:c r="I1665" s="519" t="s">
        <x:v>6540</x:v>
      </x:c>
      <x:c r="J1665" s="920">
        <x:v>120</x:v>
      </x:c>
      <x:c r="K1665" s="1378" t="s">
        <x:v>140</x:v>
      </x:c>
    </x:row>
    <x:row r="1666" spans="1:11">
      <x:c r="A1666" s="1411">
        <x:v>0.60972222222222228</x:v>
      </x:c>
      <x:c r="B1666" s="1080">
        <x:v>613452</x:v>
      </x:c>
      <x:c r="C1666" s="1081" t="s">
        <x:v>7299</x:v>
      </x:c>
      <x:c r="D1666" s="1081" t="s">
        <x:v>10306</x:v>
      </x:c>
      <x:c r="E1666" s="1081" t="s">
        <x:v>3882</x:v>
      </x:c>
      <x:c r="F1666" s="1081" t="s">
        <x:v>10779</x:v>
      </x:c>
      <x:c r="G1666" s="919" t="s">
        <x:v>3856</x:v>
      </x:c>
      <x:c r="H1666" s="919" t="s">
        <x:v>5919</x:v>
      </x:c>
      <x:c r="I1666" s="519" t="s">
        <x:v>6540</x:v>
      </x:c>
      <x:c r="J1666" s="920">
        <x:v>270</x:v>
      </x:c>
      <x:c r="K1666" s="1378" t="s">
        <x:v>140</x:v>
      </x:c>
    </x:row>
    <x:row r="1667" spans="1:11">
      <x:c r="A1667" s="1410">
        <x:v>0.71805555555555556</x:v>
      </x:c>
      <x:c r="B1667" s="1083" t="s">
        <x:v>10937</x:v>
      </x:c>
      <x:c r="C1667" s="1083" t="s">
        <x:v>8571</x:v>
      </x:c>
      <x:c r="D1667" s="1083" t="s">
        <x:v>10334</x:v>
      </x:c>
      <x:c r="E1667" s="1083" t="s">
        <x:v>6423</x:v>
      </x:c>
      <x:c r="F1667" s="1083" t="s">
        <x:v>12133</x:v>
      </x:c>
      <x:c r="G1667" s="1114" t="s">
        <x:v>10358</x:v>
      </x:c>
      <x:c r="H1667" s="1114" t="s">
        <x:v>10358</x:v>
      </x:c>
      <x:c r="I1667" s="519" t="s">
        <x:v>3935</x:v>
      </x:c>
      <x:c r="J1667" s="920">
        <x:v>135</x:v>
      </x:c>
      <x:c r="K1667" s="1378" t="s">
        <x:v>140</x:v>
      </x:c>
    </x:row>
    <x:row r="1668" spans="1:11">
      <x:c r="A1668" s="1411">
        <x:v>0.86875000000000002</x:v>
      </x:c>
      <x:c r="B1668" s="1081" t="s">
        <x:v>10602</x:v>
      </x:c>
      <x:c r="C1668" s="1081" t="s">
        <x:v>7299</x:v>
      </x:c>
      <x:c r="D1668" s="1081" t="s">
        <x:v>10334</x:v>
      </x:c>
      <x:c r="E1668" s="1081" t="s">
        <x:v>6669</x:v>
      </x:c>
      <x:c r="F1668" s="1081" t="s">
        <x:v>4617</x:v>
      </x:c>
      <x:c r="G1668" s="919" t="s">
        <x:v>3991</x:v>
      </x:c>
      <x:c r="H1668" s="919" t="s">
        <x:v>8025</x:v>
      </x:c>
      <x:c r="I1668" s="519" t="s">
        <x:v>6553</x:v>
      </x:c>
      <x:c r="J1668" s="920">
        <x:v>657</x:v>
      </x:c>
      <x:c r="K1668" s="1378" t="s">
        <x:v>140</x:v>
      </x:c>
    </x:row>
    <x:row r="1669" spans="1:11">
      <x:c r="A1669" s="1410">
        <x:v>0.87361111111111112</x:v>
      </x:c>
      <x:c r="B1669" s="1083" t="s">
        <x:v>6557</x:v>
      </x:c>
      <x:c r="C1669" s="1083" t="s">
        <x:v>7299</x:v>
      </x:c>
      <x:c r="D1669" s="1083" t="s">
        <x:v>10306</x:v>
      </x:c>
      <x:c r="E1669" s="1083" t="s">
        <x:v>6423</x:v>
      </x:c>
      <x:c r="F1669" s="1083" t="s">
        <x:v>1033</x:v>
      </x:c>
      <x:c r="G1669" s="919" t="s">
        <x:v>9940</x:v>
      </x:c>
      <x:c r="H1669" s="919" t="s">
        <x:v>11986</x:v>
      </x:c>
      <x:c r="I1669" s="519" t="s">
        <x:v>3935</x:v>
      </x:c>
      <x:c r="J1669" s="920">
        <x:v>378</x:v>
      </x:c>
      <x:c r="K1669" s="1378" t="s">
        <x:v>140</x:v>
      </x:c>
    </x:row>
    <x:row r="1670" spans="1:11">
      <x:c r="A1670" s="1411">
        <x:v>0.93472222222222223</x:v>
      </x:c>
      <x:c r="B1670" s="1081" t="s">
        <x:v>10783</x:v>
      </x:c>
      <x:c r="C1670" s="1081" t="s">
        <x:v>8571</x:v>
      </x:c>
      <x:c r="D1670" s="1081" t="s">
        <x:v>10333</x:v>
      </x:c>
      <x:c r="E1670" s="1081" t="s">
        <x:v>6669</x:v>
      </x:c>
      <x:c r="F1670" s="1081" t="s">
        <x:v>4719</x:v>
      </x:c>
      <x:c r="G1670" s="919" t="s">
        <x:v>9835</x:v>
      </x:c>
      <x:c r="H1670" s="919" t="s">
        <x:v>11562</x:v>
      </x:c>
      <x:c r="I1670" s="519" t="s">
        <x:v>6553</x:v>
      </x:c>
      <x:c r="J1670" s="920">
        <x:v>405</x:v>
      </x:c>
      <x:c r="K1670" s="1378" t="s">
        <x:v>140</x:v>
      </x:c>
    </x:row>
    <x:row r="1671" spans="1:11">
      <x:c r="A1671" s="1410">
        <x:v>0.93541666666666667</x:v>
      </x:c>
      <x:c r="B1671" s="1083" t="s">
        <x:v>4030</x:v>
      </x:c>
      <x:c r="C1671" s="1083" t="s">
        <x:v>8571</x:v>
      </x:c>
      <x:c r="D1671" s="1083" t="s">
        <x:v>10334</x:v>
      </x:c>
      <x:c r="E1671" s="1083" t="s">
        <x:v>6669</x:v>
      </x:c>
      <x:c r="F1671" s="1083" t="s">
        <x:v>8864</x:v>
      </x:c>
      <x:c r="G1671" s="1114" t="s">
        <x:v>10358</x:v>
      </x:c>
      <x:c r="H1671" s="1114" t="s">
        <x:v>10358</x:v>
      </x:c>
      <x:c r="I1671" s="519" t="s">
        <x:v>6553</x:v>
      </x:c>
      <x:c r="J1671" s="920">
        <x:v>160</x:v>
      </x:c>
      <x:c r="K1671" s="1378" t="s">
        <x:v>10301</x:v>
      </x:c>
    </x:row>
    <x:row r="1672" spans="1:11">
      <x:c r="A1672" s="1411">
        <x:v>0.94166666666666665</x:v>
      </x:c>
      <x:c r="B1672" s="1081" t="s">
        <x:v>10926</x:v>
      </x:c>
      <x:c r="C1672" s="1081" t="s">
        <x:v>8571</x:v>
      </x:c>
      <x:c r="D1672" s="1081" t="s">
        <x:v>10334</x:v>
      </x:c>
      <x:c r="E1672" s="1081" t="s">
        <x:v>3882</x:v>
      </x:c>
      <x:c r="F1672" s="1081" t="s">
        <x:v>1004</x:v>
      </x:c>
      <x:c r="G1672" s="919" t="s">
        <x:v>10012</x:v>
      </x:c>
      <x:c r="H1672" s="919" t="s">
        <x:v>2797</x:v>
      </x:c>
      <x:c r="I1672" s="519" t="s">
        <x:v>3935</x:v>
      </x:c>
      <x:c r="J1672" s="920">
        <x:v>785</x:v>
      </x:c>
      <x:c r="K1672" s="1378" t="s">
        <x:v>140</x:v>
      </x:c>
    </x:row>
    <x:row r="1673" spans="1:11" ht="16.75">
      <x:c r="A1673" s="1413">
        <x:v>0.97083333333333333</x:v>
      </x:c>
      <x:c r="B1673" s="1098" t="s">
        <x:v>3397</x:v>
      </x:c>
      <x:c r="C1673" s="1098" t="s">
        <x:v>7299</x:v>
      </x:c>
      <x:c r="D1673" s="1098" t="s">
        <x:v>10333</x:v>
      </x:c>
      <x:c r="E1673" s="1098" t="s">
        <x:v>6669</x:v>
      </x:c>
      <x:c r="F1673" s="1098" t="s">
        <x:v>3729</x:v>
      </x:c>
      <x:c r="G1673" s="929" t="s">
        <x:v>9835</x:v>
      </x:c>
      <x:c r="H1673" s="929" t="s">
        <x:v>11562</x:v>
      </x:c>
      <x:c r="I1673" s="527" t="s">
        <x:v>6553</x:v>
      </x:c>
      <x:c r="J1673" s="930">
        <x:v>240</x:v>
      </x:c>
      <x:c r="K1673" s="1379" t="s">
        <x:v>140</x:v>
      </x:c>
    </x:row>
    <x:row r="1674" spans="1:11" ht="16.75">
      <x:c r="A1674" s="1179" t="s">
        <x:v>7331</x:v>
      </x:c>
      <x:c r="B1674" s="1181" t="s">
        <x:v>3769</x:v>
      </x:c>
      <x:c r="C1674" s="1181" t="s">
        <x:v>8571</x:v>
      </x:c>
      <x:c r="D1674" s="1181" t="s">
        <x:v>10333</x:v>
      </x:c>
      <x:c r="E1674" s="1181" t="s">
        <x:v>3882</x:v>
      </x:c>
      <x:c r="F1674" s="1181" t="s">
        <x:v>485</x:v>
      </x:c>
      <x:c r="G1674" s="1177" t="s">
        <x:v>10358</x:v>
      </x:c>
      <x:c r="H1674" s="1177" t="s">
        <x:v>10358</x:v>
      </x:c>
      <x:c r="I1674" s="1189" t="s">
        <x:v>3935</x:v>
      </x:c>
      <x:c r="J1674" s="916">
        <x:v>130</x:v>
      </x:c>
      <x:c r="K1674" s="1377" t="s">
        <x:v>10301</x:v>
      </x:c>
    </x:row>
    <x:row r="1675" spans="1:11">
      <x:c r="A1675" s="1410">
        <x:v>0.55833333333333335</x:v>
      </x:c>
      <x:c r="B1675" s="1083" t="s">
        <x:v>9723</x:v>
      </x:c>
      <x:c r="C1675" s="1083" t="s">
        <x:v>8571</x:v>
      </x:c>
      <x:c r="D1675" s="1083" t="s">
        <x:v>10334</x:v>
      </x:c>
      <x:c r="E1675" s="1083" t="s">
        <x:v>6669</x:v>
      </x:c>
      <x:c r="F1675" s="1083" t="s">
        <x:v>910</x:v>
      </x:c>
      <x:c r="G1675" s="919" t="s">
        <x:v>8664</x:v>
      </x:c>
      <x:c r="H1675" s="919" t="s">
        <x:v>2673</x:v>
      </x:c>
      <x:c r="I1675" s="519" t="s">
        <x:v>3935</x:v>
      </x:c>
      <x:c r="J1675" s="920">
        <x:v>640</x:v>
      </x:c>
      <x:c r="K1675" s="1378" t="s">
        <x:v>10301</x:v>
      </x:c>
    </x:row>
    <x:row r="1676" spans="1:11">
      <x:c r="A1676" s="1411">
        <x:v>0.57777777777777772</x:v>
      </x:c>
      <x:c r="B1676" s="1081" t="s">
        <x:v>10840</x:v>
      </x:c>
      <x:c r="C1676" s="1081" t="s">
        <x:v>8571</x:v>
      </x:c>
      <x:c r="D1676" s="1081" t="s">
        <x:v>10334</x:v>
      </x:c>
      <x:c r="E1676" s="1081" t="s">
        <x:v>3882</x:v>
      </x:c>
      <x:c r="F1676" s="1081" t="s">
        <x:v>484</x:v>
      </x:c>
      <x:c r="G1676" s="919" t="s">
        <x:v>8591</x:v>
      </x:c>
      <x:c r="H1676" s="919" t="s">
        <x:v>11846</x:v>
      </x:c>
      <x:c r="I1676" s="519" t="s">
        <x:v>3935</x:v>
      </x:c>
      <x:c r="J1676" s="920">
        <x:v>270</x:v>
      </x:c>
      <x:c r="K1676" s="1378" t="s">
        <x:v>140</x:v>
      </x:c>
    </x:row>
    <x:row r="1677" spans="1:11">
      <x:c r="A1677" s="1410">
        <x:v>0.66319444444444442</x:v>
      </x:c>
      <x:c r="B1677" s="1083" t="s">
        <x:v>10541</x:v>
      </x:c>
      <x:c r="C1677" s="1083" t="s">
        <x:v>7299</x:v>
      </x:c>
      <x:c r="D1677" s="1083" t="s">
        <x:v>10333</x:v>
      </x:c>
      <x:c r="E1677" s="1083" t="s">
        <x:v>3882</x:v>
      </x:c>
      <x:c r="F1677" s="1083" t="s">
        <x:v>253</x:v>
      </x:c>
      <x:c r="G1677" s="919" t="s">
        <x:v>10540</x:v>
      </x:c>
      <x:c r="H1677" s="919" t="s">
        <x:v>11822</x:v>
      </x:c>
      <x:c r="I1677" s="519" t="s">
        <x:v>3935</x:v>
      </x:c>
      <x:c r="J1677" s="920">
        <x:v>495</x:v>
      </x:c>
      <x:c r="K1677" s="1378" t="s">
        <x:v>140</x:v>
      </x:c>
    </x:row>
    <x:row r="1678" spans="1:11">
      <x:c r="A1678" s="1411">
        <x:v>0.6875</x:v>
      </x:c>
      <x:c r="B1678" s="1081" t="s">
        <x:v>3966</x:v>
      </x:c>
      <x:c r="C1678" s="1081" t="s">
        <x:v>8571</x:v>
      </x:c>
      <x:c r="D1678" s="1081" t="s">
        <x:v>10334</x:v>
      </x:c>
      <x:c r="E1678" s="1081" t="s">
        <x:v>3882</x:v>
      </x:c>
      <x:c r="F1678" s="1081" t="s">
        <x:v>10435</x:v>
      </x:c>
      <x:c r="G1678" s="919" t="s">
        <x:v>3331</x:v>
      </x:c>
      <x:c r="H1678" s="919" t="s">
        <x:v>11136</x:v>
      </x:c>
      <x:c r="I1678" s="519" t="s">
        <x:v>3935</x:v>
      </x:c>
      <x:c r="J1678" s="920">
        <x:v>190</x:v>
      </x:c>
      <x:c r="K1678" s="1378" t="s">
        <x:v>10301</x:v>
      </x:c>
    </x:row>
    <x:row r="1679" spans="1:11">
      <x:c r="A1679" s="1410">
        <x:v>0.71875</x:v>
      </x:c>
      <x:c r="B1679" s="1082">
        <x:v>13465</x:v>
      </x:c>
      <x:c r="C1679" s="1083" t="s">
        <x:v>8571</x:v>
      </x:c>
      <x:c r="D1679" s="1083" t="s">
        <x:v>10334</x:v>
      </x:c>
      <x:c r="E1679" s="1083" t="s">
        <x:v>6669</x:v>
      </x:c>
      <x:c r="F1679" s="1083" t="s">
        <x:v>1090</x:v>
      </x:c>
      <x:c r="G1679" s="1114" t="s">
        <x:v>10358</x:v>
      </x:c>
      <x:c r="H1679" s="1114" t="s">
        <x:v>10358</x:v>
      </x:c>
      <x:c r="I1679" s="519" t="s">
        <x:v>6553</x:v>
      </x:c>
      <x:c r="J1679" s="920">
        <x:v>290</x:v>
      </x:c>
      <x:c r="K1679" s="1378" t="s">
        <x:v>10301</x:v>
      </x:c>
    </x:row>
    <x:row r="1680" spans="1:11">
      <x:c r="A1680" s="1411">
        <x:v>0.82361111111111107</x:v>
      </x:c>
      <x:c r="B1680" s="1081" t="s">
        <x:v>3887</x:v>
      </x:c>
      <x:c r="C1680" s="1081" t="s">
        <x:v>8571</x:v>
      </x:c>
      <x:c r="D1680" s="1081" t="s">
        <x:v>10334</x:v>
      </x:c>
      <x:c r="E1680" s="1081" t="s">
        <x:v>6423</x:v>
      </x:c>
      <x:c r="F1680" s="1081" t="s">
        <x:v>11090</x:v>
      </x:c>
      <x:c r="G1680" s="919" t="s">
        <x:v>6451</x:v>
      </x:c>
      <x:c r="H1680" s="919" t="s">
        <x:v>11840</x:v>
      </x:c>
      <x:c r="I1680" s="519" t="s">
        <x:v>3935</x:v>
      </x:c>
      <x:c r="J1680" s="920">
        <x:v>160</x:v>
      </x:c>
      <x:c r="K1680" s="1378" t="s">
        <x:v>10301</x:v>
      </x:c>
    </x:row>
    <x:row r="1681" spans="1:11">
      <x:c r="A1681" s="1410">
        <x:v>0.86250000000000004</x:v>
      </x:c>
      <x:c r="B1681" s="1083" t="s">
        <x:v>9965</x:v>
      </x:c>
      <x:c r="C1681" s="1083" t="s">
        <x:v>8571</x:v>
      </x:c>
      <x:c r="D1681" s="1083" t="s">
        <x:v>10334</x:v>
      </x:c>
      <x:c r="E1681" s="1083" t="s">
        <x:v>3882</x:v>
      </x:c>
      <x:c r="F1681" s="1083" t="s">
        <x:v>1074</x:v>
      </x:c>
      <x:c r="G1681" s="919" t="s">
        <x:v>10791</x:v>
      </x:c>
      <x:c r="H1681" s="919" t="s">
        <x:v>2289</x:v>
      </x:c>
      <x:c r="I1681" s="519" t="s">
        <x:v>3935</x:v>
      </x:c>
      <x:c r="J1681" s="920">
        <x:v>150</x:v>
      </x:c>
      <x:c r="K1681" s="1378" t="s">
        <x:v>140</x:v>
      </x:c>
    </x:row>
    <x:row r="1682" spans="1:11">
      <x:c r="A1682" s="1411">
        <x:v>0.88055555555555554</x:v>
      </x:c>
      <x:c r="B1682" s="1081" t="s">
        <x:v>3359</x:v>
      </x:c>
      <x:c r="C1682" s="1081" t="s">
        <x:v>8571</x:v>
      </x:c>
      <x:c r="D1682" s="1081" t="s">
        <x:v>10334</x:v>
      </x:c>
      <x:c r="E1682" s="1081" t="s">
        <x:v>3882</x:v>
      </x:c>
      <x:c r="F1682" s="1081" t="s">
        <x:v>1028</x:v>
      </x:c>
      <x:c r="G1682" s="919" t="s">
        <x:v>10791</x:v>
      </x:c>
      <x:c r="H1682" s="919" t="s">
        <x:v>2289</x:v>
      </x:c>
      <x:c r="I1682" s="519" t="s">
        <x:v>3935</x:v>
      </x:c>
      <x:c r="J1682" s="920">
        <x:v>150</x:v>
      </x:c>
      <x:c r="K1682" s="1378" t="s">
        <x:v>140</x:v>
      </x:c>
    </x:row>
    <x:row r="1683" spans="1:11">
      <x:c r="A1683" s="1410">
        <x:v>0.89652777777777781</x:v>
      </x:c>
      <x:c r="B1683" s="1082">
        <x:v>613469</x:v>
      </x:c>
      <x:c r="C1683" s="1083" t="s">
        <x:v>8571</x:v>
      </x:c>
      <x:c r="D1683" s="1083" t="s">
        <x:v>10306</x:v>
      </x:c>
      <x:c r="E1683" s="1083" t="s">
        <x:v>6669</x:v>
      </x:c>
      <x:c r="F1683" s="1083" t="s">
        <x:v>1747</x:v>
      </x:c>
      <x:c r="G1683" s="919" t="s">
        <x:v>2943</x:v>
      </x:c>
      <x:c r="H1683" s="919" t="s">
        <x:v>2750</x:v>
      </x:c>
      <x:c r="I1683" s="519" t="s">
        <x:v>6553</x:v>
      </x:c>
      <x:c r="J1683" s="920">
        <x:v>324</x:v>
      </x:c>
      <x:c r="K1683" s="1378" t="s">
        <x:v>140</x:v>
      </x:c>
    </x:row>
    <x:row r="1684" spans="1:11">
      <x:c r="A1684" s="1411">
        <x:v>0.90277777777777779</x:v>
      </x:c>
      <x:c r="B1684" s="1080">
        <x:v>613470</x:v>
      </x:c>
      <x:c r="C1684" s="1081" t="s">
        <x:v>8571</x:v>
      </x:c>
      <x:c r="D1684" s="1081" t="s">
        <x:v>10306</x:v>
      </x:c>
      <x:c r="E1684" s="1081" t="s">
        <x:v>6669</x:v>
      </x:c>
      <x:c r="F1684" s="1081" t="s">
        <x:v>10670</x:v>
      </x:c>
      <x:c r="G1684" s="1114" t="s">
        <x:v>10358</x:v>
      </x:c>
      <x:c r="H1684" s="1114" t="s">
        <x:v>10358</x:v>
      </x:c>
      <x:c r="I1684" s="519" t="s">
        <x:v>6553</x:v>
      </x:c>
      <x:c r="J1684" s="920">
        <x:v>576</x:v>
      </x:c>
      <x:c r="K1684" s="1378" t="s">
        <x:v>140</x:v>
      </x:c>
    </x:row>
    <x:row r="1685" spans="1:11">
      <x:c r="A1685" s="1410">
        <x:v>0.91180555555555554</x:v>
      </x:c>
      <x:c r="B1685" s="1083" t="s">
        <x:v>9679</x:v>
      </x:c>
      <x:c r="C1685" s="1083" t="s">
        <x:v>8571</x:v>
      </x:c>
      <x:c r="D1685" s="1083" t="s">
        <x:v>10306</x:v>
      </x:c>
      <x:c r="E1685" s="1083" t="s">
        <x:v>7974</x:v>
      </x:c>
      <x:c r="F1685" s="1083" t="s">
        <x:v>1109</x:v>
      </x:c>
      <x:c r="G1685" s="1114" t="s">
        <x:v>10358</x:v>
      </x:c>
      <x:c r="H1685" s="1114" t="s">
        <x:v>10358</x:v>
      </x:c>
      <x:c r="I1685" s="519" t="s">
        <x:v>3935</x:v>
      </x:c>
      <x:c r="J1685" s="920">
        <x:v>279</x:v>
      </x:c>
      <x:c r="K1685" s="1378" t="s">
        <x:v>140</x:v>
      </x:c>
    </x:row>
    <x:row r="1686" spans="1:11">
      <x:c r="A1686" s="1411">
        <x:v>0.9243055555555556</x:v>
      </x:c>
      <x:c r="B1686" s="1081" t="s">
        <x:v>10598</x:v>
      </x:c>
      <x:c r="C1686" s="1081" t="s">
        <x:v>7299</x:v>
      </x:c>
      <x:c r="D1686" s="1081" t="s">
        <x:v>10279</x:v>
      </x:c>
      <x:c r="E1686" s="1081" t="s">
        <x:v>3882</x:v>
      </x:c>
      <x:c r="F1686" s="1081" t="s">
        <x:v>8298</x:v>
      </x:c>
      <x:c r="G1686" s="919" t="s">
        <x:v>9926</x:v>
      </x:c>
      <x:c r="H1686" s="919" t="s">
        <x:v>2664</x:v>
      </x:c>
      <x:c r="I1686" s="519" t="s">
        <x:v>3935</x:v>
      </x:c>
      <x:c r="J1686" s="920">
        <x:v>342</x:v>
      </x:c>
      <x:c r="K1686" s="1378" t="s">
        <x:v>140</x:v>
      </x:c>
    </x:row>
    <x:row r="1687" spans="1:11">
      <x:c r="A1687" s="1410">
        <x:v>0.93125000000000002</x:v>
      </x:c>
      <x:c r="B1687" s="1082">
        <x:v>613473</x:v>
      </x:c>
      <x:c r="C1687" s="1083" t="s">
        <x:v>8571</x:v>
      </x:c>
      <x:c r="D1687" s="1083" t="s">
        <x:v>10333</x:v>
      </x:c>
      <x:c r="E1687" s="1083" t="s">
        <x:v>3882</x:v>
      </x:c>
      <x:c r="F1687" s="1083" t="s">
        <x:v>1124</x:v>
      </x:c>
      <x:c r="G1687" s="919" t="s">
        <x:v>10915</x:v>
      </x:c>
      <x:c r="H1687" s="919" t="s">
        <x:v>11796</x:v>
      </x:c>
      <x:c r="I1687" s="519" t="s">
        <x:v>6553</x:v>
      </x:c>
      <x:c r="J1687" s="920">
        <x:v>300</x:v>
      </x:c>
      <x:c r="K1687" s="1378" t="s">
        <x:v>10301</x:v>
      </x:c>
    </x:row>
    <x:row r="1688" spans="1:11">
      <x:c r="A1688" s="1411">
        <x:v>0.94861111111111107</x:v>
      </x:c>
      <x:c r="B1688" s="1080">
        <x:v>613474</x:v>
      </x:c>
      <x:c r="C1688" s="1081" t="s">
        <x:v>8571</x:v>
      </x:c>
      <x:c r="D1688" s="1081" t="s">
        <x:v>10334</x:v>
      </x:c>
      <x:c r="E1688" s="1081" t="s">
        <x:v>6669</x:v>
      </x:c>
      <x:c r="F1688" s="1081" t="s">
        <x:v>1748</x:v>
      </x:c>
      <x:c r="G1688" s="1114" t="s">
        <x:v>10358</x:v>
      </x:c>
      <x:c r="H1688" s="1114" t="s">
        <x:v>10358</x:v>
      </x:c>
      <x:c r="I1688" s="519" t="s">
        <x:v>6553</x:v>
      </x:c>
      <x:c r="J1688" s="920">
        <x:v>360</x:v>
      </x:c>
      <x:c r="K1688" s="1378" t="s">
        <x:v>10301</x:v>
      </x:c>
    </x:row>
    <x:row r="1689" spans="1:11">
      <x:c r="A1689" s="1410">
        <x:v>0.96319444444444446</x:v>
      </x:c>
      <x:c r="B1689" s="1082">
        <x:v>613475</x:v>
      </x:c>
      <x:c r="C1689" s="1083" t="s">
        <x:v>8571</x:v>
      </x:c>
      <x:c r="D1689" s="1083" t="s">
        <x:v>10333</x:v>
      </x:c>
      <x:c r="E1689" s="1083" t="s">
        <x:v>6423</x:v>
      </x:c>
      <x:c r="F1689" s="1083" t="s">
        <x:v>7080</x:v>
      </x:c>
      <x:c r="G1689" s="919" t="s">
        <x:v>11006</x:v>
      </x:c>
      <x:c r="H1689" s="919" t="s">
        <x:v>5698</x:v>
      </x:c>
      <x:c r="I1689" s="519" t="s">
        <x:v>6553</x:v>
      </x:c>
      <x:c r="J1689" s="920">
        <x:v>150</x:v>
      </x:c>
      <x:c r="K1689" s="1378" t="s">
        <x:v>10301</x:v>
      </x:c>
    </x:row>
    <x:row r="1690" spans="1:11">
      <x:c r="A1690" s="524">
        <x:v>0.98750000000000004</x:v>
      </x:c>
      <x:c r="B1690" s="920">
        <x:v>13476</x:v>
      </x:c>
      <x:c r="C1690" s="920"/>
      <x:c r="D1690" s="920"/>
      <x:c r="E1690" s="920"/>
      <x:c r="F1690" s="920"/>
      <x:c r="G1690" s="919" t="s">
        <x:v>10960</x:v>
      </x:c>
      <x:c r="H1690" s="919" t="s">
        <x:v>7990</x:v>
      </x:c>
      <x:c r="I1690" s="519" t="s">
        <x:v>3935</x:v>
      </x:c>
      <x:c r="J1690" s="920">
        <x:v>520</x:v>
      </x:c>
      <x:c r="K1690" s="1378" t="s">
        <x:v>140</x:v>
      </x:c>
    </x:row>
    <x:row r="1691" spans="1:11">
      <x:c r="A1691" s="1411">
        <x:v>0.9916666666666667</x:v>
      </x:c>
      <x:c r="B1691" s="1080">
        <x:v>613477</x:v>
      </x:c>
      <x:c r="C1691" s="1081" t="s">
        <x:v>7299</x:v>
      </x:c>
      <x:c r="D1691" s="1081" t="s">
        <x:v>10334</x:v>
      </x:c>
      <x:c r="E1691" s="1081" t="s">
        <x:v>6669</x:v>
      </x:c>
      <x:c r="F1691" s="1081" t="s">
        <x:v>507</x:v>
      </x:c>
      <x:c r="G1691" s="919" t="s">
        <x:v>3895</x:v>
      </x:c>
      <x:c r="H1691" s="919" t="s">
        <x:v>2426</x:v>
      </x:c>
      <x:c r="I1691" s="519" t="s">
        <x:v>6553</x:v>
      </x:c>
      <x:c r="J1691" s="920">
        <x:v>612</x:v>
      </x:c>
      <x:c r="K1691" s="1378" t="s">
        <x:v>140</x:v>
      </x:c>
    </x:row>
    <x:row r="1692" spans="1:11" ht="16.75">
      <x:c r="A1692" s="525">
        <x:v>0.99375000000000002</x:v>
      </x:c>
      <x:c r="B1692" s="930">
        <x:v>13478</x:v>
      </x:c>
      <x:c r="C1692" s="930"/>
      <x:c r="D1692" s="930"/>
      <x:c r="E1692" s="930"/>
      <x:c r="F1692" s="930"/>
      <x:c r="G1692" s="929" t="s">
        <x:v>9559</x:v>
      </x:c>
      <x:c r="H1692" s="929" t="s">
        <x:v>11859</x:v>
      </x:c>
      <x:c r="I1692" s="527" t="s">
        <x:v>3935</x:v>
      </x:c>
      <x:c r="J1692" s="930">
        <x:v>360</x:v>
      </x:c>
      <x:c r="K1692" s="1379" t="s">
        <x:v>140</x:v>
      </x:c>
    </x:row>
    <x:row r="1693" spans="1:11" ht="16.75">
      <x:c r="A1693" s="1077" t="s">
        <x:v>7082</x:v>
      </x:c>
      <x:c r="B1693" s="1078">
        <x:v>613479</x:v>
      </x:c>
      <x:c r="C1693" s="1079" t="s">
        <x:v>8571</x:v>
      </x:c>
      <x:c r="D1693" s="1079" t="s">
        <x:v>10306</x:v>
      </x:c>
      <x:c r="E1693" s="1079" t="s">
        <x:v>6669</x:v>
      </x:c>
      <x:c r="F1693" s="1079" t="s">
        <x:v>667</x:v>
      </x:c>
      <x:c r="G1693" s="915" t="s">
        <x:v>6464</x:v>
      </x:c>
      <x:c r="H1693" s="915" t="s">
        <x:v>5739</x:v>
      </x:c>
      <x:c r="I1693" s="1189" t="s">
        <x:v>6540</x:v>
      </x:c>
      <x:c r="J1693" s="916">
        <x:v>666</x:v>
      </x:c>
      <x:c r="K1693" s="1377" t="s">
        <x:v>140</x:v>
      </x:c>
    </x:row>
    <x:row r="1694" spans="1:11">
      <x:c r="A1694" s="1411">
        <x:v>0.58958333333333335</x:v>
      </x:c>
      <x:c r="B1694" s="1080">
        <x:v>613480</x:v>
      </x:c>
      <x:c r="C1694" s="1081" t="s">
        <x:v>8571</x:v>
      </x:c>
      <x:c r="D1694" s="1081" t="s">
        <x:v>10334</x:v>
      </x:c>
      <x:c r="E1694" s="1081" t="s">
        <x:v>3882</x:v>
      </x:c>
      <x:c r="F1694" s="1081" t="s">
        <x:v>934</x:v>
      </x:c>
      <x:c r="G1694" s="919" t="s">
        <x:v>3856</x:v>
      </x:c>
      <x:c r="H1694" s="919" t="s">
        <x:v>11133</x:v>
      </x:c>
      <x:c r="I1694" s="519" t="s">
        <x:v>6540</x:v>
      </x:c>
      <x:c r="J1694" s="920">
        <x:v>306</x:v>
      </x:c>
      <x:c r="K1694" s="1378" t="s">
        <x:v>140</x:v>
      </x:c>
    </x:row>
    <x:row r="1695" spans="1:12" s="54" customFormat="1">
      <x:c r="A1695" s="1411">
        <x:v>0.69166666666666665</x:v>
      </x:c>
      <x:c r="B1695" s="1080">
        <x:v>13481</x:v>
      </x:c>
      <x:c r="C1695" s="1081" t="s">
        <x:v>8571</x:v>
      </x:c>
      <x:c r="D1695" s="1081" t="s">
        <x:v>10306</x:v>
      </x:c>
      <x:c r="E1695" s="1081" t="s">
        <x:v>6669</x:v>
      </x:c>
      <x:c r="F1695" s="1081" t="s">
        <x:v>11070</x:v>
      </x:c>
      <x:c r="G1695" s="919" t="s">
        <x:v>3895</x:v>
      </x:c>
      <x:c r="H1695" s="919" t="s">
        <x:v>11772</x:v>
      </x:c>
      <x:c r="I1695" s="519" t="s">
        <x:v>6540</x:v>
      </x:c>
      <x:c r="J1695" s="920">
        <x:v>405</x:v>
      </x:c>
      <x:c r="K1695" s="1378" t="s">
        <x:v>140</x:v>
      </x:c>
      <x:c r="L1695" s="53"/>
    </x:row>
    <x:row r="1696" spans="1:11">
      <x:c r="A1696" s="1410">
        <x:v>0.71736111111111112</x:v>
      </x:c>
      <x:c r="B1696" s="1082">
        <x:v>613482</x:v>
      </x:c>
      <x:c r="C1696" s="1083" t="s">
        <x:v>8571</x:v>
      </x:c>
      <x:c r="D1696" s="1083" t="s">
        <x:v>10333</x:v>
      </x:c>
      <x:c r="E1696" s="1083" t="s">
        <x:v>6669</x:v>
      </x:c>
      <x:c r="F1696" s="1083" t="s">
        <x:v>4622</x:v>
      </x:c>
      <x:c r="G1696" s="919" t="s">
        <x:v>3856</x:v>
      </x:c>
      <x:c r="H1696" s="919" t="s">
        <x:v>2811</x:v>
      </x:c>
      <x:c r="I1696" s="519" t="s">
        <x:v>6540</x:v>
      </x:c>
      <x:c r="J1696" s="920">
        <x:v>290</x:v>
      </x:c>
      <x:c r="K1696" s="1378" t="s">
        <x:v>10301</x:v>
      </x:c>
    </x:row>
    <x:row r="1697" spans="1:11">
      <x:c r="A1697" s="1411">
        <x:v>0.71875</x:v>
      </x:c>
      <x:c r="B1697" s="1080">
        <x:v>613483</x:v>
      </x:c>
      <x:c r="C1697" s="1081" t="s">
        <x:v>7299</x:v>
      </x:c>
      <x:c r="D1697" s="1081" t="s">
        <x:v>10333</x:v>
      </x:c>
      <x:c r="E1697" s="1081" t="s">
        <x:v>6669</x:v>
      </x:c>
      <x:c r="F1697" s="1081" t="s">
        <x:v>488</x:v>
      </x:c>
      <x:c r="G1697" s="919" t="s">
        <x:v>3856</x:v>
      </x:c>
      <x:c r="H1697" s="919" t="s">
        <x:v>2811</x:v>
      </x:c>
      <x:c r="I1697" s="519" t="s">
        <x:v>6540</x:v>
      </x:c>
      <x:c r="J1697" s="920">
        <x:v>300</x:v>
      </x:c>
      <x:c r="K1697" s="1378" t="s">
        <x:v>10301</x:v>
      </x:c>
    </x:row>
    <x:row r="1698" spans="1:11">
      <x:c r="A1698" s="1410">
        <x:v>0.72222222222222221</x:v>
      </x:c>
      <x:c r="B1698" s="1082">
        <x:v>613484</x:v>
      </x:c>
      <x:c r="C1698" s="1083" t="s">
        <x:v>7299</x:v>
      </x:c>
      <x:c r="D1698" s="1083" t="s">
        <x:v>10333</x:v>
      </x:c>
      <x:c r="E1698" s="1083" t="s">
        <x:v>6669</x:v>
      </x:c>
      <x:c r="F1698" s="1083" t="s">
        <x:v>3280</x:v>
      </x:c>
      <x:c r="G1698" s="919" t="s">
        <x:v>3856</x:v>
      </x:c>
      <x:c r="H1698" s="919" t="s">
        <x:v>2811</x:v>
      </x:c>
      <x:c r="I1698" s="519" t="s">
        <x:v>6540</x:v>
      </x:c>
      <x:c r="J1698" s="920">
        <x:v>342</x:v>
      </x:c>
      <x:c r="K1698" s="1378" t="s">
        <x:v>140</x:v>
      </x:c>
    </x:row>
    <x:row r="1699" spans="1:12" s="54" customFormat="1">
      <x:c r="A1699" s="1410">
        <x:v>0.74236111111111114</x:v>
      </x:c>
      <x:c r="B1699" s="1082">
        <x:v>81003</x:v>
      </x:c>
      <x:c r="C1699" s="1083" t="s">
        <x:v>7299</x:v>
      </x:c>
      <x:c r="D1699" s="1083" t="s">
        <x:v>10334</x:v>
      </x:c>
      <x:c r="E1699" s="1083" t="s">
        <x:v>3882</x:v>
      </x:c>
      <x:c r="F1699" s="1083" t="s">
        <x:v>1539</x:v>
      </x:c>
      <x:c r="G1699" s="919" t="s">
        <x:v>3301</x:v>
      </x:c>
      <x:c r="H1699" s="919" t="s">
        <x:v>8044</x:v>
      </x:c>
      <x:c r="I1699" s="1475" t="s">
        <x:v>10358</x:v>
      </x:c>
      <x:c r="J1699" s="920">
        <x:v>0</x:v>
      </x:c>
      <x:c r="K1699" s="1378" t="s">
        <x:v>10358</x:v>
      </x:c>
      <x:c r="L1699" s="53"/>
    </x:row>
    <x:row r="1700" spans="1:12" s="54" customFormat="1">
      <x:c r="A1700" s="1411">
        <x:v>0.74444444444444446</x:v>
      </x:c>
      <x:c r="B1700" s="1080">
        <x:v>613485</x:v>
      </x:c>
      <x:c r="C1700" s="1081" t="s">
        <x:v>8571</x:v>
      </x:c>
      <x:c r="D1700" s="1081" t="s">
        <x:v>10306</x:v>
      </x:c>
      <x:c r="E1700" s="1081" t="s">
        <x:v>6669</x:v>
      </x:c>
      <x:c r="F1700" s="1081" t="s">
        <x:v>6355</x:v>
      </x:c>
      <x:c r="G1700" s="919" t="s">
        <x:v>10561</x:v>
      </x:c>
      <x:c r="H1700" s="919" t="s">
        <x:v>11541</x:v>
      </x:c>
      <x:c r="I1700" s="519" t="s">
        <x:v>6540</x:v>
      </x:c>
      <x:c r="J1700" s="920">
        <x:v>801</x:v>
      </x:c>
      <x:c r="K1700" s="1378" t="s">
        <x:v>140</x:v>
      </x:c>
      <x:c r="L1700" s="53"/>
    </x:row>
    <x:row r="1701" spans="1:11">
      <x:c r="A1701" s="1411">
        <x:v>0.78055555555555556</x:v>
      </x:c>
      <x:c r="B1701" s="1080">
        <x:v>13486</x:v>
      </x:c>
      <x:c r="C1701" s="1081" t="s">
        <x:v>8571</x:v>
      </x:c>
      <x:c r="D1701" s="1081" t="s">
        <x:v>10333</x:v>
      </x:c>
      <x:c r="E1701" s="1081" t="s">
        <x:v>6669</x:v>
      </x:c>
      <x:c r="F1701" s="1081" t="s">
        <x:v>10737</x:v>
      </x:c>
      <x:c r="G1701" s="1114" t="s">
        <x:v>10358</x:v>
      </x:c>
      <x:c r="H1701" s="1114" t="s">
        <x:v>10358</x:v>
      </x:c>
      <x:c r="I1701" s="519" t="s">
        <x:v>6553</x:v>
      </x:c>
      <x:c r="J1701" s="920">
        <x:v>360</x:v>
      </x:c>
      <x:c r="K1701" s="1378" t="s">
        <x:v>10301</x:v>
      </x:c>
    </x:row>
    <x:row r="1702" spans="1:11">
      <x:c r="A1702" s="1410">
        <x:v>0.80208333333333337</x:v>
      </x:c>
      <x:c r="B1702" s="1082">
        <x:v>13487</x:v>
      </x:c>
      <x:c r="C1702" s="1083" t="s">
        <x:v>7299</x:v>
      </x:c>
      <x:c r="D1702" s="1083" t="s">
        <x:v>10333</x:v>
      </x:c>
      <x:c r="E1702" s="1083" t="s">
        <x:v>6669</x:v>
      </x:c>
      <x:c r="F1702" s="1083" t="s">
        <x:v>260</x:v>
      </x:c>
      <x:c r="G1702" s="919" t="s">
        <x:v>3317</x:v>
      </x:c>
      <x:c r="H1702" s="919" t="s">
        <x:v>2790</x:v>
      </x:c>
      <x:c r="I1702" s="519" t="s">
        <x:v>6553</x:v>
      </x:c>
      <x:c r="J1702" s="920">
        <x:v>180</x:v>
      </x:c>
      <x:c r="K1702" s="1378" t="s">
        <x:v>140</x:v>
      </x:c>
    </x:row>
    <x:row r="1703" spans="1:11">
      <x:c r="A1703" s="1411">
        <x:v>0.87152777777777779</x:v>
      </x:c>
      <x:c r="B1703" s="1080">
        <x:v>613488</x:v>
      </x:c>
      <x:c r="C1703" s="1081" t="s">
        <x:v>7299</x:v>
      </x:c>
      <x:c r="D1703" s="1081" t="s">
        <x:v>10333</x:v>
      </x:c>
      <x:c r="E1703" s="1081" t="s">
        <x:v>6669</x:v>
      </x:c>
      <x:c r="F1703" s="1081" t="s">
        <x:v>3284</x:v>
      </x:c>
      <x:c r="G1703" s="919" t="s">
        <x:v>11025</x:v>
      </x:c>
      <x:c r="H1703" s="919" t="s">
        <x:v>11246</x:v>
      </x:c>
      <x:c r="I1703" s="519" t="s">
        <x:v>6540</x:v>
      </x:c>
      <x:c r="J1703" s="920">
        <x:v>250</x:v>
      </x:c>
      <x:c r="K1703" s="1378" t="s">
        <x:v>10301</x:v>
      </x:c>
    </x:row>
    <x:row r="1704" spans="1:11">
      <x:c r="A1704" s="1410">
        <x:v>0.87569444444444444</x:v>
      </x:c>
      <x:c r="B1704" s="1082">
        <x:v>613489</x:v>
      </x:c>
      <x:c r="C1704" s="1083" t="s">
        <x:v>7299</x:v>
      </x:c>
      <x:c r="D1704" s="1083" t="s">
        <x:v>10333</x:v>
      </x:c>
      <x:c r="E1704" s="1083" t="s">
        <x:v>6669</x:v>
      </x:c>
      <x:c r="F1704" s="1083" t="s">
        <x:v>249</x:v>
      </x:c>
      <x:c r="G1704" s="919" t="s">
        <x:v>11025</x:v>
      </x:c>
      <x:c r="H1704" s="919" t="s">
        <x:v>11246</x:v>
      </x:c>
      <x:c r="I1704" s="519" t="s">
        <x:v>6540</x:v>
      </x:c>
      <x:c r="J1704" s="920">
        <x:v>150</x:v>
      </x:c>
      <x:c r="K1704" s="1378" t="s">
        <x:v>10301</x:v>
      </x:c>
    </x:row>
    <x:row r="1705" spans="1:11">
      <x:c r="A1705" s="1411">
        <x:v>0.89930555555555558</x:v>
      </x:c>
      <x:c r="B1705" s="1080">
        <x:v>613490</x:v>
      </x:c>
      <x:c r="C1705" s="1081" t="s">
        <x:v>7299</x:v>
      </x:c>
      <x:c r="D1705" s="1081" t="s">
        <x:v>10306</x:v>
      </x:c>
      <x:c r="E1705" s="1081" t="s">
        <x:v>6669</x:v>
      </x:c>
      <x:c r="F1705" s="1081" t="s">
        <x:v>1087</x:v>
      </x:c>
      <x:c r="G1705" s="919" t="s">
        <x:v>9440</x:v>
      </x:c>
      <x:c r="H1705" s="919" t="s">
        <x:v>12787</x:v>
      </x:c>
      <x:c r="I1705" s="519" t="s">
        <x:v>6553</x:v>
      </x:c>
      <x:c r="J1705" s="920">
        <x:v>200</x:v>
      </x:c>
      <x:c r="K1705" s="1378" t="s">
        <x:v>10301</x:v>
      </x:c>
    </x:row>
    <x:row r="1706" spans="1:11">
      <x:c r="A1706" s="1410">
        <x:v>0.92361111111111116</x:v>
      </x:c>
      <x:c r="B1706" s="1082">
        <x:v>613491</x:v>
      </x:c>
      <x:c r="C1706" s="1083" t="s">
        <x:v>8571</x:v>
      </x:c>
      <x:c r="D1706" s="1083" t="s">
        <x:v>10333</x:v>
      </x:c>
      <x:c r="E1706" s="1083" t="s">
        <x:v>6669</x:v>
      </x:c>
      <x:c r="F1706" s="1083" t="s">
        <x:v>1484</x:v>
      </x:c>
      <x:c r="G1706" s="919" t="s">
        <x:v>3895</x:v>
      </x:c>
      <x:c r="H1706" s="919" t="s">
        <x:v>12153</x:v>
      </x:c>
      <x:c r="I1706" s="519" t="s">
        <x:v>6540</x:v>
      </x:c>
      <x:c r="J1706" s="920">
        <x:v>240</x:v>
      </x:c>
      <x:c r="K1706" s="1378" t="s">
        <x:v>10301</x:v>
      </x:c>
    </x:row>
    <x:row r="1707" spans="1:11">
      <x:c r="A1707" s="1411">
        <x:v>0.94097222222222221</x:v>
      </x:c>
      <x:c r="B1707" s="1080">
        <x:v>13492</x:v>
      </x:c>
      <x:c r="C1707" s="1081" t="s">
        <x:v>8571</x:v>
      </x:c>
      <x:c r="D1707" s="1081" t="s">
        <x:v>10306</x:v>
      </x:c>
      <x:c r="E1707" s="1081" t="s">
        <x:v>6669</x:v>
      </x:c>
      <x:c r="F1707" s="1081" t="s">
        <x:v>1367</x:v>
      </x:c>
      <x:c r="G1707" s="1114" t="s">
        <x:v>10358</x:v>
      </x:c>
      <x:c r="H1707" s="1114" t="s">
        <x:v>10358</x:v>
      </x:c>
      <x:c r="I1707" s="519" t="s">
        <x:v>6540</x:v>
      </x:c>
      <x:c r="J1707" s="920">
        <x:v>160</x:v>
      </x:c>
      <x:c r="K1707" s="1378" t="s">
        <x:v>10301</x:v>
      </x:c>
    </x:row>
    <x:row r="1708" spans="1:11">
      <x:c r="A1708" s="1410">
        <x:v>0.94166666666666665</x:v>
      </x:c>
      <x:c r="B1708" s="1082">
        <x:v>613493</x:v>
      </x:c>
      <x:c r="C1708" s="1083" t="s">
        <x:v>8571</x:v>
      </x:c>
      <x:c r="D1708" s="1083" t="s">
        <x:v>10306</x:v>
      </x:c>
      <x:c r="E1708" s="1083" t="s">
        <x:v>6669</x:v>
      </x:c>
      <x:c r="F1708" s="1083" t="s">
        <x:v>978</x:v>
      </x:c>
      <x:c r="G1708" s="919" t="s">
        <x:v>3856</x:v>
      </x:c>
      <x:c r="H1708" s="919" t="s">
        <x:v>2718</x:v>
      </x:c>
      <x:c r="I1708" s="519" t="s">
        <x:v>6540</x:v>
      </x:c>
      <x:c r="J1708" s="920">
        <x:v>330</x:v>
      </x:c>
      <x:c r="K1708" s="1378" t="s">
        <x:v>10301</x:v>
      </x:c>
    </x:row>
    <x:row r="1709" spans="1:11">
      <x:c r="A1709" s="1411">
        <x:v>0.94791666666666663</x:v>
      </x:c>
      <x:c r="B1709" s="1080">
        <x:v>613494</x:v>
      </x:c>
      <x:c r="C1709" s="1081" t="s">
        <x:v>7299</x:v>
      </x:c>
      <x:c r="D1709" s="1081" t="s">
        <x:v>10333</x:v>
      </x:c>
      <x:c r="E1709" s="1081" t="s">
        <x:v>6669</x:v>
      </x:c>
      <x:c r="F1709" s="1081" t="s">
        <x:v>7449</x:v>
      </x:c>
      <x:c r="G1709" s="919" t="s">
        <x:v>3418</x:v>
      </x:c>
      <x:c r="H1709" s="919" t="s">
        <x:v>12169</x:v>
      </x:c>
      <x:c r="I1709" s="519" t="s">
        <x:v>6540</x:v>
      </x:c>
      <x:c r="J1709" s="920">
        <x:v>230</x:v>
      </x:c>
      <x:c r="K1709" s="1378" t="s">
        <x:v>10301</x:v>
      </x:c>
    </x:row>
    <x:row r="1710" spans="1:11">
      <x:c r="A1710" s="1410">
        <x:v>0.98402777777777772</x:v>
      </x:c>
      <x:c r="B1710" s="1082">
        <x:v>613495</x:v>
      </x:c>
      <x:c r="C1710" s="1083" t="s">
        <x:v>8571</x:v>
      </x:c>
      <x:c r="D1710" s="1083" t="s">
        <x:v>10279</x:v>
      </x:c>
      <x:c r="E1710" s="1083" t="s">
        <x:v>6669</x:v>
      </x:c>
      <x:c r="F1710" s="1083" t="s">
        <x:v>152</x:v>
      </x:c>
      <x:c r="G1710" s="919" t="s">
        <x:v>6489</x:v>
      </x:c>
      <x:c r="H1710" s="919" t="s">
        <x:v>2738</x:v>
      </x:c>
      <x:c r="I1710" s="519" t="s">
        <x:v>6540</x:v>
      </x:c>
      <x:c r="J1710" s="920">
        <x:v>360</x:v>
      </x:c>
      <x:c r="K1710" s="1378" t="s">
        <x:v>140</x:v>
      </x:c>
    </x:row>
    <x:row r="1711" spans="1:11">
      <x:c r="A1711" s="1411">
        <x:v>0.99513888888888891</x:v>
      </x:c>
      <x:c r="B1711" s="1080">
        <x:v>613496</x:v>
      </x:c>
      <x:c r="C1711" s="1081" t="s">
        <x:v>7299</x:v>
      </x:c>
      <x:c r="D1711" s="1081" t="s">
        <x:v>10279</x:v>
      </x:c>
      <x:c r="E1711" s="1081" t="s">
        <x:v>6669</x:v>
      </x:c>
      <x:c r="F1711" s="1081" t="s">
        <x:v>933</x:v>
      </x:c>
      <x:c r="G1711" s="919" t="s">
        <x:v>6489</x:v>
      </x:c>
      <x:c r="H1711" s="919" t="s">
        <x:v>2738</x:v>
      </x:c>
      <x:c r="I1711" s="519" t="s">
        <x:v>6540</x:v>
      </x:c>
      <x:c r="J1711" s="920">
        <x:v>144</x:v>
      </x:c>
      <x:c r="K1711" s="1378" t="s">
        <x:v>140</x:v>
      </x:c>
    </x:row>
    <x:row r="1712" spans="1:11" ht="16.75">
      <x:c r="A1712" s="1413">
        <x:v>0.99583333333333335</x:v>
      </x:c>
      <x:c r="B1712" s="1186">
        <x:v>163497</x:v>
      </x:c>
      <x:c r="C1712" s="1098" t="s">
        <x:v>8571</x:v>
      </x:c>
      <x:c r="D1712" s="1098" t="s">
        <x:v>10334</x:v>
      </x:c>
      <x:c r="E1712" s="1098" t="s">
        <x:v>6423</x:v>
      </x:c>
      <x:c r="F1712" s="1098" t="s">
        <x:v>1392</x:v>
      </x:c>
      <x:c r="G1712" s="929" t="s">
        <x:v>10865</x:v>
      </x:c>
      <x:c r="H1712" s="929" t="s">
        <x:v>7638</x:v>
      </x:c>
      <x:c r="I1712" s="527" t="s">
        <x:v>6553</x:v>
      </x:c>
      <x:c r="J1712" s="930">
        <x:v>470</x:v>
      </x:c>
      <x:c r="K1712" s="1379" t="s">
        <x:v>10301</x:v>
      </x:c>
    </x:row>
    <x:row r="1713" spans="1:11" ht="16.75">
      <x:c r="A1713" s="1179" t="s">
        <x:v>4728</x:v>
      </x:c>
      <x:c r="B1713" s="1180">
        <x:v>613498</x:v>
      </x:c>
      <x:c r="C1713" s="1181" t="s">
        <x:v>8571</x:v>
      </x:c>
      <x:c r="D1713" s="1181" t="s">
        <x:v>10334</x:v>
      </x:c>
      <x:c r="E1713" s="1181" t="s">
        <x:v>6423</x:v>
      </x:c>
      <x:c r="F1713" s="1181" t="s">
        <x:v>656</x:v>
      </x:c>
      <x:c r="G1713" s="915" t="s">
        <x:v>789</x:v>
      </x:c>
      <x:c r="H1713" s="915" t="s">
        <x:v>8011</x:v>
      </x:c>
      <x:c r="I1713" s="1189" t="s">
        <x:v>6540</x:v>
      </x:c>
      <x:c r="J1713" s="916">
        <x:v>180</x:v>
      </x:c>
      <x:c r="K1713" s="1377" t="s">
        <x:v>10301</x:v>
      </x:c>
    </x:row>
    <x:row r="1714" spans="1:11">
      <x:c r="A1714" s="1410">
        <x:v>0.61458333333333337</x:v>
      </x:c>
      <x:c r="B1714" s="1082">
        <x:v>613499</x:v>
      </x:c>
      <x:c r="C1714" s="1083" t="s">
        <x:v>8571</x:v>
      </x:c>
      <x:c r="D1714" s="1083" t="s">
        <x:v>10279</x:v>
      </x:c>
      <x:c r="E1714" s="1083" t="s">
        <x:v>6423</x:v>
      </x:c>
      <x:c r="F1714" s="1083" t="s">
        <x:v>1648</x:v>
      </x:c>
      <x:c r="G1714" s="919" t="s">
        <x:v>3419</x:v>
      </x:c>
      <x:c r="H1714" s="919" t="s">
        <x:v>7635</x:v>
      </x:c>
      <x:c r="I1714" s="519" t="s">
        <x:v>6540</x:v>
      </x:c>
      <x:c r="J1714" s="920">
        <x:v>297</x:v>
      </x:c>
      <x:c r="K1714" s="1378" t="s">
        <x:v>140</x:v>
      </x:c>
    </x:row>
    <x:row r="1715" spans="1:11">
      <x:c r="A1715" s="1411">
        <x:v>0.65277777777777779</x:v>
      </x:c>
      <x:c r="B1715" s="1081" t="s">
        <x:v>6603</x:v>
      </x:c>
      <x:c r="C1715" s="1081" t="s">
        <x:v>8571</x:v>
      </x:c>
      <x:c r="D1715" s="1081" t="s">
        <x:v>10306</x:v>
      </x:c>
      <x:c r="E1715" s="1081" t="s">
        <x:v>3882</x:v>
      </x:c>
      <x:c r="F1715" s="1081" t="s">
        <x:v>7405</x:v>
      </x:c>
      <x:c r="G1715" s="919" t="s">
        <x:v>9563</x:v>
      </x:c>
      <x:c r="H1715" s="919" t="s">
        <x:v>12147</x:v>
      </x:c>
      <x:c r="I1715" s="519" t="s">
        <x:v>3935</x:v>
      </x:c>
      <x:c r="J1715" s="920">
        <x:v>369</x:v>
      </x:c>
      <x:c r="K1715" s="1378" t="s">
        <x:v>140</x:v>
      </x:c>
    </x:row>
    <x:row r="1716" spans="1:11">
      <x:c r="A1716" s="1410">
        <x:v>0.66666666666666663</x:v>
      </x:c>
      <x:c r="B1716" s="1083" t="s">
        <x:v>6473</x:v>
      </x:c>
      <x:c r="C1716" s="1083" t="s">
        <x:v>8571</x:v>
      </x:c>
      <x:c r="D1716" s="1083" t="s">
        <x:v>10333</x:v>
      </x:c>
      <x:c r="E1716" s="1083" t="s">
        <x:v>3882</x:v>
      </x:c>
      <x:c r="F1716" s="1083" t="s">
        <x:v>4285</x:v>
      </x:c>
      <x:c r="G1716" s="919" t="s">
        <x:v>3784</x:v>
      </x:c>
      <x:c r="H1716" s="919" t="s">
        <x:v>5818</x:v>
      </x:c>
      <x:c r="I1716" s="519" t="s">
        <x:v>3935</x:v>
      </x:c>
      <x:c r="J1716" s="920">
        <x:v>890</x:v>
      </x:c>
      <x:c r="K1716" s="1378" t="s">
        <x:v>140</x:v>
      </x:c>
    </x:row>
    <x:row r="1717" spans="1:11">
      <x:c r="A1717" s="1411">
        <x:v>0.6694444444444444</x:v>
      </x:c>
      <x:c r="B1717" s="1081" t="s">
        <x:v>3981</x:v>
      </x:c>
      <x:c r="C1717" s="1081" t="s">
        <x:v>7299</x:v>
      </x:c>
      <x:c r="D1717" s="1081" t="s">
        <x:v>10306</x:v>
      </x:c>
      <x:c r="E1717" s="1081" t="s">
        <x:v>3882</x:v>
      </x:c>
      <x:c r="F1717" s="1081" t="s">
        <x:v>1602</x:v>
      </x:c>
      <x:c r="G1717" s="919" t="s">
        <x:v>6525</x:v>
      </x:c>
      <x:c r="H1717" s="919" t="s">
        <x:v>11456</x:v>
      </x:c>
      <x:c r="I1717" s="519" t="s">
        <x:v>3935</x:v>
      </x:c>
      <x:c r="J1717" s="920">
        <x:v>180</x:v>
      </x:c>
      <x:c r="K1717" s="1378" t="s">
        <x:v>140</x:v>
      </x:c>
    </x:row>
    <x:row r="1718" spans="1:11">
      <x:c r="A1718" s="1410">
        <x:v>0.70416666666666672</x:v>
      </x:c>
      <x:c r="B1718" s="1082">
        <x:v>613503</x:v>
      </x:c>
      <x:c r="C1718" s="1083" t="s">
        <x:v>8571</x:v>
      </x:c>
      <x:c r="D1718" s="1083" t="s">
        <x:v>10306</x:v>
      </x:c>
      <x:c r="E1718" s="1083" t="s">
        <x:v>3882</x:v>
      </x:c>
      <x:c r="F1718" s="1083" t="s">
        <x:v>813</x:v>
      </x:c>
      <x:c r="G1718" s="919" t="s">
        <x:v>3856</x:v>
      </x:c>
      <x:c r="H1718" s="919" t="s">
        <x:v>2672</x:v>
      </x:c>
      <x:c r="I1718" s="519" t="s">
        <x:v>6540</x:v>
      </x:c>
      <x:c r="J1718" s="920">
        <x:v>378</x:v>
      </x:c>
      <x:c r="K1718" s="1378" t="s">
        <x:v>140</x:v>
      </x:c>
    </x:row>
    <x:row r="1719" spans="1:11">
      <x:c r="A1719" s="1411">
        <x:v>0.7319444444444444</x:v>
      </x:c>
      <x:c r="B1719" s="1081" t="s">
        <x:v>10921</x:v>
      </x:c>
      <x:c r="C1719" s="1081" t="s">
        <x:v>7299</x:v>
      </x:c>
      <x:c r="D1719" s="1081" t="s">
        <x:v>10333</x:v>
      </x:c>
      <x:c r="E1719" s="1081" t="s">
        <x:v>3882</x:v>
      </x:c>
      <x:c r="F1719" s="1081" t="s">
        <x:v>1594</x:v>
      </x:c>
      <x:c r="G1719" s="919" t="s">
        <x:v>9508</x:v>
      </x:c>
      <x:c r="H1719" s="919" t="s">
        <x:v>11201</x:v>
      </x:c>
      <x:c r="I1719" s="519" t="s">
        <x:v>3935</x:v>
      </x:c>
      <x:c r="J1719" s="920">
        <x:v>430</x:v>
      </x:c>
      <x:c r="K1719" s="1378" t="s">
        <x:v>10301</x:v>
      </x:c>
    </x:row>
    <x:row r="1720" spans="1:11">
      <x:c r="A1720" s="1410">
        <x:v>0.7416666666666667</x:v>
      </x:c>
      <x:c r="B1720" s="1082">
        <x:v>613505</x:v>
      </x:c>
      <x:c r="C1720" s="1083" t="s">
        <x:v>7299</x:v>
      </x:c>
      <x:c r="D1720" s="1083" t="s">
        <x:v>10333</x:v>
      </x:c>
      <x:c r="E1720" s="1083" t="s">
        <x:v>6669</x:v>
      </x:c>
      <x:c r="F1720" s="1083" t="s">
        <x:v>4326</x:v>
      </x:c>
      <x:c r="G1720" s="919" t="s">
        <x:v>9514</x:v>
      </x:c>
      <x:c r="H1720" s="919" t="s">
        <x:v>11143</x:v>
      </x:c>
      <x:c r="I1720" s="519" t="s">
        <x:v>6540</x:v>
      </x:c>
      <x:c r="J1720" s="920">
        <x:v>380</x:v>
      </x:c>
      <x:c r="K1720" s="1378" t="s">
        <x:v>10301</x:v>
      </x:c>
    </x:row>
    <x:row r="1721" spans="1:11">
      <x:c r="A1721" s="1411">
        <x:v>0.77152777777777781</x:v>
      </x:c>
      <x:c r="B1721" s="1080">
        <x:v>613506</x:v>
      </x:c>
      <x:c r="C1721" s="1081" t="s">
        <x:v>8571</x:v>
      </x:c>
      <x:c r="D1721" s="1081" t="s">
        <x:v>10334</x:v>
      </x:c>
      <x:c r="E1721" s="1081" t="s">
        <x:v>6669</x:v>
      </x:c>
      <x:c r="F1721" s="1081" t="s">
        <x:v>669</x:v>
      </x:c>
      <x:c r="G1721" s="919" t="s">
        <x:v>3856</x:v>
      </x:c>
      <x:c r="H1721" s="919" t="s">
        <x:v>11819</x:v>
      </x:c>
      <x:c r="I1721" s="519" t="s">
        <x:v>6540</x:v>
      </x:c>
      <x:c r="J1721" s="920">
        <x:v>324</x:v>
      </x:c>
      <x:c r="K1721" s="1378" t="s">
        <x:v>140</x:v>
      </x:c>
    </x:row>
    <x:row r="1722" spans="1:11">
      <x:c r="A1722" s="1410">
        <x:v>0.7895833333333333</x:v>
      </x:c>
      <x:c r="B1722" s="1082">
        <x:v>613507</x:v>
      </x:c>
      <x:c r="C1722" s="1083" t="s">
        <x:v>7299</x:v>
      </x:c>
      <x:c r="D1722" s="1083" t="s">
        <x:v>10333</x:v>
      </x:c>
      <x:c r="E1722" s="1083" t="s">
        <x:v>6669</x:v>
      </x:c>
      <x:c r="F1722" s="1083" t="s">
        <x:v>10434</x:v>
      </x:c>
      <x:c r="G1722" s="919" t="s">
        <x:v>10847</x:v>
      </x:c>
      <x:c r="H1722" s="919" t="s">
        <x:v>2292</x:v>
      </x:c>
      <x:c r="I1722" s="519" t="s">
        <x:v>6540</x:v>
      </x:c>
      <x:c r="J1722" s="920">
        <x:v>180</x:v>
      </x:c>
      <x:c r="K1722" s="1378" t="s">
        <x:v>10301</x:v>
      </x:c>
    </x:row>
    <x:row r="1723" spans="1:11">
      <x:c r="A1723" s="1411">
        <x:v>0.82847222222222228</x:v>
      </x:c>
      <x:c r="B1723" s="1081" t="s">
        <x:v>3313</x:v>
      </x:c>
      <x:c r="C1723" s="1081" t="s">
        <x:v>8571</x:v>
      </x:c>
      <x:c r="D1723" s="1081" t="s">
        <x:v>10306</x:v>
      </x:c>
      <x:c r="E1723" s="1081" t="s">
        <x:v>6423</x:v>
      </x:c>
      <x:c r="F1723" s="1081" t="s">
        <x:v>1528</x:v>
      </x:c>
      <x:c r="G1723" s="1114" t="s">
        <x:v>10358</x:v>
      </x:c>
      <x:c r="H1723" s="1114" t="s">
        <x:v>10358</x:v>
      </x:c>
      <x:c r="I1723" s="519" t="s">
        <x:v>3935</x:v>
      </x:c>
      <x:c r="J1723" s="920">
        <x:v>153</x:v>
      </x:c>
      <x:c r="K1723" s="1378" t="s">
        <x:v>140</x:v>
      </x:c>
    </x:row>
    <x:row r="1724" spans="1:11" s="53" customFormat="1">
      <x:c r="A1724" s="1410">
        <x:v>0.8305555555555556</x:v>
      </x:c>
      <x:c r="B1724" s="1082">
        <x:v>613509</x:v>
      </x:c>
      <x:c r="C1724" s="1083" t="s">
        <x:v>8571</x:v>
      </x:c>
      <x:c r="D1724" s="1083" t="s">
        <x:v>10333</x:v>
      </x:c>
      <x:c r="E1724" s="1083" t="s">
        <x:v>6669</x:v>
      </x:c>
      <x:c r="F1724" s="1083" t="s">
        <x:v>10665</x:v>
      </x:c>
      <x:c r="G1724" s="919" t="s">
        <x:v>3740</x:v>
      </x:c>
      <x:c r="H1724" s="919" t="s">
        <x:v>5661</x:v>
      </x:c>
      <x:c r="I1724" s="519" t="s">
        <x:v>6553</x:v>
      </x:c>
      <x:c r="J1724" s="920">
        <x:v>490</x:v>
      </x:c>
      <x:c r="K1724" s="1378" t="s">
        <x:v>10301</x:v>
      </x:c>
    </x:row>
    <x:row r="1725" spans="1:11" s="53" customFormat="1">
      <x:c r="A1725" s="1411">
        <x:v>0.83125000000000004</x:v>
      </x:c>
      <x:c r="B1725" s="1081">
        <x:v>13510</x:v>
      </x:c>
      <x:c r="C1725" s="1064" t="s">
        <x:v>8571</x:v>
      </x:c>
      <x:c r="D1725" s="1064" t="s">
        <x:v>10306</x:v>
      </x:c>
      <x:c r="E1725" s="1064" t="s">
        <x:v>7974</x:v>
      </x:c>
      <x:c r="F1725" s="1065" t="s">
        <x:v>11100</x:v>
      </x:c>
      <x:c r="G1725" s="919" t="s">
        <x:v>9599</x:v>
      </x:c>
      <x:c r="H1725" s="919" t="s">
        <x:v>7634</x:v>
      </x:c>
      <x:c r="I1725" s="519" t="s">
        <x:v>3935</x:v>
      </x:c>
      <x:c r="J1725" s="920">
        <x:v>441</x:v>
      </x:c>
      <x:c r="K1725" s="1378" t="s">
        <x:v>140</x:v>
      </x:c>
    </x:row>
    <x:row r="1726" spans="1:11" s="53" customFormat="1">
      <x:c r="A1726" s="1411">
        <x:v>0.8354166666666667</x:v>
      </x:c>
      <x:c r="B1726" s="1080">
        <x:v>613511</x:v>
      </x:c>
      <x:c r="C1726" s="1081" t="s">
        <x:v>8571</x:v>
      </x:c>
      <x:c r="D1726" s="1081" t="s">
        <x:v>10334</x:v>
      </x:c>
      <x:c r="E1726" s="1081" t="s">
        <x:v>6669</x:v>
      </x:c>
      <x:c r="F1726" s="1081" t="s">
        <x:v>697</x:v>
      </x:c>
      <x:c r="G1726" s="919" t="s">
        <x:v>3740</x:v>
      </x:c>
      <x:c r="H1726" s="919" t="s">
        <x:v>5661</x:v>
      </x:c>
      <x:c r="I1726" s="519" t="s">
        <x:v>6553</x:v>
      </x:c>
      <x:c r="J1726" s="920">
        <x:v>423</x:v>
      </x:c>
      <x:c r="K1726" s="1378" t="s">
        <x:v>140</x:v>
      </x:c>
    </x:row>
    <x:row r="1727" spans="1:11" s="53" customFormat="1">
      <x:c r="A1727" s="1410">
        <x:v>0.85347222222222219</x:v>
      </x:c>
      <x:c r="B1727" s="1082">
        <x:v>63512</x:v>
      </x:c>
      <x:c r="C1727" s="1083" t="s">
        <x:v>7299</x:v>
      </x:c>
      <x:c r="D1727" s="1083" t="s">
        <x:v>10334</x:v>
      </x:c>
      <x:c r="E1727" s="1083" t="s">
        <x:v>6669</x:v>
      </x:c>
      <x:c r="F1727" s="1083" t="s">
        <x:v>7092</x:v>
      </x:c>
      <x:c r="G1727" s="919" t="s">
        <x:v>4049</x:v>
      </x:c>
      <x:c r="H1727" s="919" t="s">
        <x:v>11907</x:v>
      </x:c>
      <x:c r="I1727" s="519" t="s">
        <x:v>6553</x:v>
      </x:c>
      <x:c r="J1727" s="920">
        <x:v>324</x:v>
      </x:c>
      <x:c r="K1727" s="1378" t="s">
        <x:v>140</x:v>
      </x:c>
    </x:row>
    <x:row r="1728" spans="1:11">
      <x:c r="A1728" s="1410">
        <x:v>0.86111111111111116</x:v>
      </x:c>
      <x:c r="B1728" s="1083" t="s">
        <x:v>3770</x:v>
      </x:c>
      <x:c r="C1728" s="1083" t="s">
        <x:v>7299</x:v>
      </x:c>
      <x:c r="D1728" s="1083" t="s">
        <x:v>10334</x:v>
      </x:c>
      <x:c r="E1728" s="1083" t="s">
        <x:v>3882</x:v>
      </x:c>
      <x:c r="F1728" s="1083" t="s">
        <x:v>3701</x:v>
      </x:c>
      <x:c r="G1728" s="919" t="s">
        <x:v>3433</x:v>
      </x:c>
      <x:c r="H1728" s="919" t="s">
        <x:v>5734</x:v>
      </x:c>
      <x:c r="I1728" s="519" t="s">
        <x:v>3935</x:v>
      </x:c>
      <x:c r="J1728" s="920">
        <x:v>490</x:v>
      </x:c>
      <x:c r="K1728" s="1378" t="s">
        <x:v>140</x:v>
      </x:c>
    </x:row>
    <x:row r="1729" spans="1:11">
      <x:c r="A1729" s="1411">
        <x:v>0.875</x:v>
      </x:c>
      <x:c r="B1729" s="1080">
        <x:v>613514</x:v>
      </x:c>
      <x:c r="C1729" s="1081" t="s">
        <x:v>8571</x:v>
      </x:c>
      <x:c r="D1729" s="1081" t="s">
        <x:v>10333</x:v>
      </x:c>
      <x:c r="E1729" s="1081" t="s">
        <x:v>6423</x:v>
      </x:c>
      <x:c r="F1729" s="1081" t="s">
        <x:v>12091</x:v>
      </x:c>
      <x:c r="G1729" s="919" t="s">
        <x:v>3774</x:v>
      </x:c>
      <x:c r="H1729" s="919" t="s">
        <x:v>11844</x:v>
      </x:c>
      <x:c r="I1729" s="519" t="s">
        <x:v>6553</x:v>
      </x:c>
      <x:c r="J1729" s="920">
        <x:v>417</x:v>
      </x:c>
      <x:c r="K1729" s="1378" t="s">
        <x:v>140</x:v>
      </x:c>
    </x:row>
    <x:row r="1730" spans="1:11">
      <x:c r="A1730" s="1411">
        <x:v>0.88749999999999996</x:v>
      </x:c>
      <x:c r="B1730" s="1080">
        <x:v>613515</x:v>
      </x:c>
      <x:c r="C1730" s="1081" t="s">
        <x:v>8571</x:v>
      </x:c>
      <x:c r="D1730" s="1081" t="s">
        <x:v>10333</x:v>
      </x:c>
      <x:c r="E1730" s="1081" t="s">
        <x:v>6669</x:v>
      </x:c>
      <x:c r="F1730" s="1081" t="s">
        <x:v>1149</x:v>
      </x:c>
      <x:c r="G1730" s="919" t="s">
        <x:v>4141</x:v>
      </x:c>
      <x:c r="H1730" s="919" t="s">
        <x:v>11682</x:v>
      </x:c>
      <x:c r="I1730" s="519" t="s">
        <x:v>6553</x:v>
      </x:c>
      <x:c r="J1730" s="920">
        <x:v>260</x:v>
      </x:c>
      <x:c r="K1730" s="1378" t="s">
        <x:v>140</x:v>
      </x:c>
    </x:row>
    <x:row r="1731" spans="1:11">
      <x:c r="A1731" s="1410">
        <x:v>0.90972222222222221</x:v>
      </x:c>
      <x:c r="B1731" s="1082">
        <x:v>613516</x:v>
      </x:c>
      <x:c r="C1731" s="1083" t="s">
        <x:v>8571</x:v>
      </x:c>
      <x:c r="D1731" s="1083" t="s">
        <x:v>10334</x:v>
      </x:c>
      <x:c r="E1731" s="1083" t="s">
        <x:v>6669</x:v>
      </x:c>
      <x:c r="F1731" s="1083" t="s">
        <x:v>1548</x:v>
      </x:c>
      <x:c r="G1731" s="919" t="s">
        <x:v>6511</x:v>
      </x:c>
      <x:c r="H1731" s="919" t="s">
        <x:v>2304</x:v>
      </x:c>
      <x:c r="I1731" s="519" t="s">
        <x:v>6553</x:v>
      </x:c>
      <x:c r="J1731" s="920">
        <x:v>820</x:v>
      </x:c>
      <x:c r="K1731" s="1378" t="s">
        <x:v>140</x:v>
      </x:c>
    </x:row>
    <x:row r="1732" spans="1:11" s="53" customFormat="1">
      <x:c r="A1732" s="1410">
        <x:v>0.92291666666666672</x:v>
      </x:c>
      <x:c r="B1732" s="1082">
        <x:v>613517</x:v>
      </x:c>
      <x:c r="C1732" s="1083" t="s">
        <x:v>7299</x:v>
      </x:c>
      <x:c r="D1732" s="1083" t="s">
        <x:v>10306</x:v>
      </x:c>
      <x:c r="E1732" s="1083" t="s">
        <x:v>6669</x:v>
      </x:c>
      <x:c r="F1732" s="1083" t="s">
        <x:v>10641</x:v>
      </x:c>
      <x:c r="G1732" s="919" t="s">
        <x:v>9790</x:v>
      </x:c>
      <x:c r="H1732" s="919" t="s">
        <x:v>11912</x:v>
      </x:c>
      <x:c r="I1732" s="519" t="s">
        <x:v>6553</x:v>
      </x:c>
      <x:c r="J1732" s="920">
        <x:v>999</x:v>
      </x:c>
      <x:c r="K1732" s="1378" t="s">
        <x:v>140</x:v>
      </x:c>
    </x:row>
    <x:row r="1733" spans="1:11" s="53" customFormat="1">
      <x:c r="A1733" s="1410">
        <x:v>0.92569444444444449</x:v>
      </x:c>
      <x:c r="B1733" s="1082">
        <x:v>13518</x:v>
      </x:c>
      <x:c r="C1733" s="1064" t="s">
        <x:v>8571</x:v>
      </x:c>
      <x:c r="D1733" s="1064" t="s">
        <x:v>10306</x:v>
      </x:c>
      <x:c r="E1733" s="1064" t="s">
        <x:v>3882</x:v>
      </x:c>
      <x:c r="F1733" s="1065" t="s">
        <x:v>112</x:v>
      </x:c>
      <x:c r="G1733" s="919" t="s">
        <x:v>9809</x:v>
      </x:c>
      <x:c r="H1733" s="919" t="s">
        <x:v>5737</x:v>
      </x:c>
      <x:c r="I1733" s="519" t="s">
        <x:v>3935</x:v>
      </x:c>
      <x:c r="J1733" s="920">
        <x:v>295</x:v>
      </x:c>
      <x:c r="K1733" s="1378" t="s">
        <x:v>140</x:v>
      </x:c>
    </x:row>
    <x:row r="1734" spans="1:11">
      <x:c r="A1734" s="1411">
        <x:v>0.92708333333333337</x:v>
      </x:c>
      <x:c r="B1734" s="1080">
        <x:v>613519</x:v>
      </x:c>
      <x:c r="C1734" s="1081" t="s">
        <x:v>8571</x:v>
      </x:c>
      <x:c r="D1734" s="1081" t="s">
        <x:v>10333</x:v>
      </x:c>
      <x:c r="E1734" s="1081" t="s">
        <x:v>6669</x:v>
      </x:c>
      <x:c r="F1734" s="1081" t="s">
        <x:v>2875</x:v>
      </x:c>
      <x:c r="G1734" s="919" t="s">
        <x:v>10932</x:v>
      </x:c>
      <x:c r="H1734" s="919" t="s">
        <x:v>11704</x:v>
      </x:c>
      <x:c r="I1734" s="519" t="s">
        <x:v>6553</x:v>
      </x:c>
      <x:c r="J1734" s="920">
        <x:v>531</x:v>
      </x:c>
      <x:c r="K1734" s="1378" t="s">
        <x:v>140</x:v>
      </x:c>
    </x:row>
    <x:row r="1735" spans="1:11">
      <x:c r="A1735" s="524">
        <x:v>0.94930555555555551</x:v>
      </x:c>
      <x:c r="B1735" s="920">
        <x:v>13520</x:v>
      </x:c>
      <x:c r="C1735" s="920"/>
      <x:c r="D1735" s="920"/>
      <x:c r="E1735" s="920"/>
      <x:c r="F1735" s="920"/>
      <x:c r="G1735" s="1114" t="s">
        <x:v>10358</x:v>
      </x:c>
      <x:c r="H1735" s="1114" t="s">
        <x:v>10358</x:v>
      </x:c>
      <x:c r="I1735" s="519" t="s">
        <x:v>6553</x:v>
      </x:c>
      <x:c r="J1735" s="920">
        <x:v>150</x:v>
      </x:c>
      <x:c r="K1735" s="1378" t="s">
        <x:v>140</x:v>
      </x:c>
    </x:row>
    <x:row r="1736" spans="1:11">
      <x:c r="A1736" s="524">
        <x:v>0.9506944444444444</x:v>
      </x:c>
      <x:c r="B1736" s="920">
        <x:v>13521</x:v>
      </x:c>
      <x:c r="C1736" s="920"/>
      <x:c r="D1736" s="920"/>
      <x:c r="E1736" s="920"/>
      <x:c r="F1736" s="920"/>
      <x:c r="G1736" s="919" t="s">
        <x:v>3856</x:v>
      </x:c>
      <x:c r="H1736" s="919" t="s">
        <x:v>7615</x:v>
      </x:c>
      <x:c r="I1736" s="519" t="s">
        <x:v>6553</x:v>
      </x:c>
      <x:c r="J1736" s="920">
        <x:v>180</x:v>
      </x:c>
      <x:c r="K1736" s="1378" t="s">
        <x:v>10301</x:v>
      </x:c>
    </x:row>
    <x:row r="1737" spans="1:11">
      <x:c r="A1737" s="524">
        <x:v>0.95486111111111116</x:v>
      </x:c>
      <x:c r="B1737" s="920">
        <x:v>13522</x:v>
      </x:c>
      <x:c r="C1737" s="1060" t="s">
        <x:v>8571</x:v>
      </x:c>
      <x:c r="D1737" s="1060" t="s">
        <x:v>10334</x:v>
      </x:c>
      <x:c r="E1737" s="1060" t="s">
        <x:v>6423</x:v>
      </x:c>
      <x:c r="F1737" s="1061" t="s">
        <x:v>1279</x:v>
      </x:c>
      <x:c r="G1737" s="919" t="s">
        <x:v>9682</x:v>
      </x:c>
      <x:c r="H1737" s="919" t="s">
        <x:v>7943</x:v>
      </x:c>
      <x:c r="I1737" s="519" t="s">
        <x:v>3935</x:v>
      </x:c>
      <x:c r="J1737" s="920">
        <x:v>290</x:v>
      </x:c>
      <x:c r="K1737" s="1378" t="s">
        <x:v>140</x:v>
      </x:c>
    </x:row>
    <x:row r="1738" spans="1:11">
      <x:c r="A1738" s="524">
        <x:v>0.97430555555555554</x:v>
      </x:c>
      <x:c r="B1738" s="920">
        <x:v>13523</x:v>
      </x:c>
      <x:c r="C1738" s="920"/>
      <x:c r="D1738" s="920"/>
      <x:c r="E1738" s="920"/>
      <x:c r="F1738" s="920"/>
      <x:c r="G1738" s="1114" t="s">
        <x:v>10358</x:v>
      </x:c>
      <x:c r="H1738" s="1114" t="s">
        <x:v>10358</x:v>
      </x:c>
      <x:c r="I1738" s="519" t="s">
        <x:v>6553</x:v>
      </x:c>
      <x:c r="J1738" s="920">
        <x:v>120</x:v>
      </x:c>
      <x:c r="K1738" s="1378" t="s">
        <x:v>10301</x:v>
      </x:c>
    </x:row>
    <x:row r="1739" spans="1:11">
      <x:c r="A1739" s="524">
        <x:v>0.98958333333333337</x:v>
      </x:c>
      <x:c r="B1739" s="920">
        <x:v>13524</x:v>
      </x:c>
      <x:c r="C1739" s="920"/>
      <x:c r="D1739" s="920"/>
      <x:c r="E1739" s="920"/>
      <x:c r="F1739" s="920"/>
      <x:c r="G1739" s="919" t="s">
        <x:v>6430</x:v>
      </x:c>
      <x:c r="H1739" s="919" t="s">
        <x:v>11893</x:v>
      </x:c>
      <x:c r="I1739" s="519" t="s">
        <x:v>6553</x:v>
      </x:c>
      <x:c r="J1739" s="920">
        <x:v>162</x:v>
      </x:c>
      <x:c r="K1739" s="1378" t="s">
        <x:v>140</x:v>
      </x:c>
    </x:row>
    <x:row r="1740" spans="1:11" ht="16.75">
      <x:c r="A1740" s="525">
        <x:v>0.99652777777777779</x:v>
      </x:c>
      <x:c r="B1740" s="930">
        <x:v>13525</x:v>
      </x:c>
      <x:c r="C1740" s="1064" t="s">
        <x:v>8571</x:v>
      </x:c>
      <x:c r="D1740" s="1064" t="s">
        <x:v>10333</x:v>
      </x:c>
      <x:c r="E1740" s="1064" t="s">
        <x:v>3882</x:v>
      </x:c>
      <x:c r="F1740" s="1065" t="s">
        <x:v>11063</x:v>
      </x:c>
      <x:c r="G1740" s="929" t="s">
        <x:v>3800</x:v>
      </x:c>
      <x:c r="H1740" s="929" t="s">
        <x:v>11137</x:v>
      </x:c>
      <x:c r="I1740" s="527" t="s">
        <x:v>3935</x:v>
      </x:c>
      <x:c r="J1740" s="930">
        <x:v>747</x:v>
      </x:c>
      <x:c r="K1740" s="1379" t="s">
        <x:v>140</x:v>
      </x:c>
    </x:row>
    <x:row r="1741" spans="1:11" ht="16.75">
      <x:c r="A1741" s="1077" t="s">
        <x:v>4787</x:v>
      </x:c>
      <x:c r="B1741" s="1078">
        <x:v>613526</x:v>
      </x:c>
      <x:c r="C1741" s="1079" t="s">
        <x:v>8571</x:v>
      </x:c>
      <x:c r="D1741" s="1079" t="s">
        <x:v>10306</x:v>
      </x:c>
      <x:c r="E1741" s="1079" t="s">
        <x:v>3882</x:v>
      </x:c>
      <x:c r="F1741" s="1079" t="s">
        <x:v>1608</x:v>
      </x:c>
      <x:c r="G1741" s="915" t="s">
        <x:v>9435</x:v>
      </x:c>
      <x:c r="H1741" s="915" t="s">
        <x:v>2690</x:v>
      </x:c>
      <x:c r="I1741" s="1189" t="s">
        <x:v>6540</x:v>
      </x:c>
      <x:c r="J1741" s="916">
        <x:v>405</x:v>
      </x:c>
      <x:c r="K1741" s="1377" t="s">
        <x:v>140</x:v>
      </x:c>
    </x:row>
    <x:row r="1742" spans="1:11">
      <x:c r="A1742" s="1411">
        <x:v>0.61944444444444446</x:v>
      </x:c>
      <x:c r="B1742" s="1081" t="s">
        <x:v>9390</x:v>
      </x:c>
      <x:c r="C1742" s="1081" t="s">
        <x:v>8571</x:v>
      </x:c>
      <x:c r="D1742" s="1081" t="s">
        <x:v>10334</x:v>
      </x:c>
      <x:c r="E1742" s="1081" t="s">
        <x:v>6423</x:v>
      </x:c>
      <x:c r="F1742" s="1081" t="s">
        <x:v>874</x:v>
      </x:c>
      <x:c r="G1742" s="919" t="s">
        <x:v>6593</x:v>
      </x:c>
      <x:c r="H1742" s="919" t="s">
        <x:v>8068</x:v>
      </x:c>
      <x:c r="I1742" s="519" t="s">
        <x:v>3935</x:v>
      </x:c>
      <x:c r="J1742" s="920">
        <x:v>170</x:v>
      </x:c>
      <x:c r="K1742" s="1378" t="s">
        <x:v>140</x:v>
      </x:c>
    </x:row>
    <x:row r="1743" spans="1:11">
      <x:c r="A1743" s="1410">
        <x:v>0.66180555555555554</x:v>
      </x:c>
      <x:c r="B1743" s="1083" t="s">
        <x:v>10795</x:v>
      </x:c>
      <x:c r="C1743" s="1083" t="s">
        <x:v>8571</x:v>
      </x:c>
      <x:c r="D1743" s="1083" t="s">
        <x:v>10334</x:v>
      </x:c>
      <x:c r="E1743" s="1083" t="s">
        <x:v>3882</x:v>
      </x:c>
      <x:c r="F1743" s="1083" t="s">
        <x:v>10443</x:v>
      </x:c>
      <x:c r="G1743" s="919" t="s">
        <x:v>10529</x:v>
      </x:c>
      <x:c r="H1743" s="919" t="s">
        <x:v>11782</x:v>
      </x:c>
      <x:c r="I1743" s="519" t="s">
        <x:v>3935</x:v>
      </x:c>
      <x:c r="J1743" s="920">
        <x:v>279</x:v>
      </x:c>
      <x:c r="K1743" s="1378" t="s">
        <x:v>140</x:v>
      </x:c>
    </x:row>
    <x:row r="1744" spans="1:11">
      <x:c r="A1744" s="1411">
        <x:v>0.69930555555555551</x:v>
      </x:c>
      <x:c r="B1744" s="1081" t="s">
        <x:v>4006</x:v>
      </x:c>
      <x:c r="C1744" s="1081" t="s">
        <x:v>8571</x:v>
      </x:c>
      <x:c r="D1744" s="1081" t="s">
        <x:v>10333</x:v>
      </x:c>
      <x:c r="E1744" s="1081" t="s">
        <x:v>3882</x:v>
      </x:c>
      <x:c r="F1744" s="1081" t="s">
        <x:v>3679</x:v>
      </x:c>
      <x:c r="G1744" s="919" t="s">
        <x:v>4225</x:v>
      </x:c>
      <x:c r="H1744" s="919" t="s">
        <x:v>11135</x:v>
      </x:c>
      <x:c r="I1744" s="519" t="s">
        <x:v>3935</x:v>
      </x:c>
      <x:c r="J1744" s="920">
        <x:v>140</x:v>
      </x:c>
      <x:c r="K1744" s="1378" t="s">
        <x:v>10301</x:v>
      </x:c>
    </x:row>
    <x:row r="1745" spans="1:11">
      <x:c r="A1745" s="1410">
        <x:v>0.73888888888888893</x:v>
      </x:c>
      <x:c r="B1745" s="1083" t="s">
        <x:v>9630</x:v>
      </x:c>
      <x:c r="C1745" s="1083" t="s">
        <x:v>8571</x:v>
      </x:c>
      <x:c r="D1745" s="1083" t="s">
        <x:v>10306</x:v>
      </x:c>
      <x:c r="E1745" s="1083" t="s">
        <x:v>7974</x:v>
      </x:c>
      <x:c r="F1745" s="1083" t="s">
        <x:v>11100</x:v>
      </x:c>
      <x:c r="G1745" s="1114" t="s">
        <x:v>10358</x:v>
      </x:c>
      <x:c r="H1745" s="1114" t="s">
        <x:v>10358</x:v>
      </x:c>
      <x:c r="I1745" s="519" t="s">
        <x:v>3935</x:v>
      </x:c>
      <x:c r="J1745" s="920">
        <x:v>126</x:v>
      </x:c>
      <x:c r="K1745" s="1378" t="s">
        <x:v>140</x:v>
      </x:c>
    </x:row>
    <x:row r="1746" spans="1:11" s="52" customFormat="1">
      <x:c r="A1746" s="1410">
        <x:v>0.90763888888888888</x:v>
      </x:c>
      <x:c r="B1746" s="1083" t="s">
        <x:v>3781</x:v>
      </x:c>
      <x:c r="C1746" s="1083" t="s">
        <x:v>8571</x:v>
      </x:c>
      <x:c r="D1746" s="1083" t="s">
        <x:v>10334</x:v>
      </x:c>
      <x:c r="E1746" s="1083" t="s">
        <x:v>3882</x:v>
      </x:c>
      <x:c r="F1746" s="1083" t="s">
        <x:v>90</x:v>
      </x:c>
      <x:c r="G1746" s="1114" t="s">
        <x:v>10358</x:v>
      </x:c>
      <x:c r="H1746" s="1114" t="s">
        <x:v>10358</x:v>
      </x:c>
      <x:c r="I1746" s="519" t="s">
        <x:v>6553</x:v>
      </x:c>
      <x:c r="J1746" s="920">
        <x:v>50</x:v>
      </x:c>
      <x:c r="K1746" s="1515" t="s">
        <x:v>10358</x:v>
      </x:c>
    </x:row>
    <x:row r="1747" spans="1:11">
      <x:c r="A1747" s="1411">
        <x:v>0.94097222222222221</x:v>
      </x:c>
      <x:c r="B1747" s="1080">
        <x:v>613532</x:v>
      </x:c>
      <x:c r="C1747" s="1081" t="s">
        <x:v>8571</x:v>
      </x:c>
      <x:c r="D1747" s="1081" t="s">
        <x:v>10333</x:v>
      </x:c>
      <x:c r="E1747" s="1081" t="s">
        <x:v>6669</x:v>
      </x:c>
      <x:c r="F1747" s="1081" t="s">
        <x:v>4294</x:v>
      </x:c>
      <x:c r="G1747" s="919" t="s">
        <x:v>10561</x:v>
      </x:c>
      <x:c r="H1747" s="919" t="s">
        <x:v>8005</x:v>
      </x:c>
      <x:c r="I1747" s="519" t="s">
        <x:v>6553</x:v>
      </x:c>
      <x:c r="J1747" s="920">
        <x:v>580</x:v>
      </x:c>
      <x:c r="K1747" s="1378" t="s">
        <x:v>10301</x:v>
      </x:c>
    </x:row>
    <x:row r="1748" spans="1:11" s="52" customFormat="1">
      <x:c r="A1748" s="1411">
        <x:v>0.9458333333333333</x:v>
      </x:c>
      <x:c r="B1748" s="1081" t="s">
        <x:v>10584</x:v>
      </x:c>
      <x:c r="C1748" s="1081" t="s">
        <x:v>8571</x:v>
      </x:c>
      <x:c r="D1748" s="1081" t="s">
        <x:v>10334</x:v>
      </x:c>
      <x:c r="E1748" s="1081" t="s">
        <x:v>3882</x:v>
      </x:c>
      <x:c r="F1748" s="1081" t="s">
        <x:v>509</x:v>
      </x:c>
      <x:c r="G1748" s="1114" t="s">
        <x:v>10358</x:v>
      </x:c>
      <x:c r="H1748" s="1114" t="s">
        <x:v>10358</x:v>
      </x:c>
      <x:c r="I1748" s="519" t="s">
        <x:v>3935</x:v>
      </x:c>
      <x:c r="J1748" s="920">
        <x:v>162</x:v>
      </x:c>
      <x:c r="K1748" s="1378" t="s">
        <x:v>140</x:v>
      </x:c>
    </x:row>
    <x:row r="1749" spans="1:11" ht="16.75">
      <x:c r="A1749" s="1413">
        <x:v>0.95416666666666672</x:v>
      </x:c>
      <x:c r="B1749" s="1186">
        <x:v>613534</x:v>
      </x:c>
      <x:c r="C1749" s="1098" t="s">
        <x:v>8571</x:v>
      </x:c>
      <x:c r="D1749" s="1098" t="s">
        <x:v>10333</x:v>
      </x:c>
      <x:c r="E1749" s="1098" t="s">
        <x:v>6669</x:v>
      </x:c>
      <x:c r="F1749" s="1098" t="s">
        <x:v>1664</x:v>
      </x:c>
      <x:c r="G1749" s="1174" t="s">
        <x:v>10358</x:v>
      </x:c>
      <x:c r="H1749" s="1174" t="s">
        <x:v>10358</x:v>
      </x:c>
      <x:c r="I1749" s="527" t="s">
        <x:v>6553</x:v>
      </x:c>
      <x:c r="J1749" s="930">
        <x:v>100</x:v>
      </x:c>
      <x:c r="K1749" s="1379" t="s">
        <x:v>10301</x:v>
      </x:c>
    </x:row>
    <x:row r="1750" spans="1:11" ht="16.75">
      <x:c r="A1750" s="1179" t="s">
        <x:v>4738</x:v>
      </x:c>
      <x:c r="B1750" s="1181" t="s">
        <x:v>6627</x:v>
      </x:c>
      <x:c r="C1750" s="1181" t="s">
        <x:v>8571</x:v>
      </x:c>
      <x:c r="D1750" s="1181" t="s">
        <x:v>10334</x:v>
      </x:c>
      <x:c r="E1750" s="1181" t="s">
        <x:v>6423</x:v>
      </x:c>
      <x:c r="F1750" s="1181" t="s">
        <x:v>1635</x:v>
      </x:c>
      <x:c r="G1750" s="915" t="s">
        <x:v>6415</x:v>
      </x:c>
      <x:c r="H1750" s="915" t="s">
        <x:v>7613</x:v>
      </x:c>
      <x:c r="I1750" s="1189" t="s">
        <x:v>3935</x:v>
      </x:c>
      <x:c r="J1750" s="916">
        <x:v>215</x:v>
      </x:c>
      <x:c r="K1750" s="1377" t="s">
        <x:v>140</x:v>
      </x:c>
    </x:row>
    <x:row r="1751" spans="1:11">
      <x:c r="A1751" s="1410">
        <x:v>0.72916666666666663</x:v>
      </x:c>
      <x:c r="B1751" s="1083" t="s">
        <x:v>6468</x:v>
      </x:c>
      <x:c r="C1751" s="1083" t="s">
        <x:v>8571</x:v>
      </x:c>
      <x:c r="D1751" s="1083" t="s">
        <x:v>10334</x:v>
      </x:c>
      <x:c r="E1751" s="1083" t="s">
        <x:v>3882</x:v>
      </x:c>
      <x:c r="F1751" s="1083" t="s">
        <x:v>11116</x:v>
      </x:c>
      <x:c r="G1751" s="919" t="s">
        <x:v>10812</x:v>
      </x:c>
      <x:c r="H1751" s="919" t="s">
        <x:v>7603</x:v>
      </x:c>
      <x:c r="I1751" s="519" t="s">
        <x:v>3935</x:v>
      </x:c>
      <x:c r="J1751" s="920">
        <x:v>300</x:v>
      </x:c>
      <x:c r="K1751" s="1378" t="s">
        <x:v>10301</x:v>
      </x:c>
    </x:row>
    <x:row r="1752" spans="1:11">
      <x:c r="A1752" s="1411">
        <x:v>0.73055555555555551</x:v>
      </x:c>
      <x:c r="B1752" s="1081" t="s">
        <x:v>3783</x:v>
      </x:c>
      <x:c r="C1752" s="1081" t="s">
        <x:v>8571</x:v>
      </x:c>
      <x:c r="D1752" s="1081" t="s">
        <x:v>10334</x:v>
      </x:c>
      <x:c r="E1752" s="1081" t="s">
        <x:v>3882</x:v>
      </x:c>
      <x:c r="F1752" s="1081" t="s">
        <x:v>4260</x:v>
      </x:c>
      <x:c r="G1752" s="919" t="s">
        <x:v>10812</x:v>
      </x:c>
      <x:c r="H1752" s="919" t="s">
        <x:v>7603</x:v>
      </x:c>
      <x:c r="I1752" s="519" t="s">
        <x:v>3935</x:v>
      </x:c>
      <x:c r="J1752" s="920">
        <x:v>160</x:v>
      </x:c>
      <x:c r="K1752" s="1378" t="s">
        <x:v>10301</x:v>
      </x:c>
    </x:row>
    <x:row r="1753" spans="1:11">
      <x:c r="A1753" s="1410">
        <x:v>0.74583333333333335</x:v>
      </x:c>
      <x:c r="B1753" s="1083" t="s">
        <x:v>10514</x:v>
      </x:c>
      <x:c r="C1753" s="1083" t="s">
        <x:v>8571</x:v>
      </x:c>
      <x:c r="D1753" s="1083" t="s">
        <x:v>10333</x:v>
      </x:c>
      <x:c r="E1753" s="1083" t="s">
        <x:v>6423</x:v>
      </x:c>
      <x:c r="F1753" s="1083" t="s">
        <x:v>500</x:v>
      </x:c>
      <x:c r="G1753" s="1114" t="s">
        <x:v>10358</x:v>
      </x:c>
      <x:c r="H1753" s="1114" t="s">
        <x:v>10358</x:v>
      </x:c>
      <x:c r="I1753" s="519" t="s">
        <x:v>3935</x:v>
      </x:c>
      <x:c r="J1753" s="920">
        <x:v>160</x:v>
      </x:c>
      <x:c r="K1753" s="1378" t="s">
        <x:v>10301</x:v>
      </x:c>
    </x:row>
    <x:row r="1754" spans="1:11" s="51" customFormat="1">
      <x:c r="A1754" s="1410">
        <x:v>0.77708333333333335</x:v>
      </x:c>
      <x:c r="B1754" s="1082">
        <x:v>613539</x:v>
      </x:c>
      <x:c r="C1754" s="1083" t="s">
        <x:v>7299</x:v>
      </x:c>
      <x:c r="D1754" s="1083" t="s">
        <x:v>10306</x:v>
      </x:c>
      <x:c r="E1754" s="1083" t="s">
        <x:v>6669</x:v>
      </x:c>
      <x:c r="F1754" s="1083" t="s">
        <x:v>1451</x:v>
      </x:c>
      <x:c r="G1754" s="919" t="s">
        <x:v>3999</x:v>
      </x:c>
      <x:c r="H1754" s="919" t="s">
        <x:v>11729</x:v>
      </x:c>
      <x:c r="I1754" s="519" t="s">
        <x:v>6553</x:v>
      </x:c>
      <x:c r="J1754" s="920">
        <x:v>320</x:v>
      </x:c>
      <x:c r="K1754" s="1378" t="s">
        <x:v>140</x:v>
      </x:c>
    </x:row>
    <x:row r="1755" spans="1:11">
      <x:c r="A1755" s="1411">
        <x:v>0.77847222222222223</x:v>
      </x:c>
      <x:c r="B1755" s="1080">
        <x:v>613540</x:v>
      </x:c>
      <x:c r="C1755" s="1081" t="s">
        <x:v>8571</x:v>
      </x:c>
      <x:c r="D1755" s="1081" t="s">
        <x:v>10333</x:v>
      </x:c>
      <x:c r="E1755" s="1081" t="s">
        <x:v>6669</x:v>
      </x:c>
      <x:c r="F1755" s="1081" t="s">
        <x:v>4634</x:v>
      </x:c>
      <x:c r="G1755" s="919" t="s">
        <x:v>4116</x:v>
      </x:c>
      <x:c r="H1755" s="919" t="s">
        <x:v>2666</x:v>
      </x:c>
      <x:c r="I1755" s="519" t="s">
        <x:v>6540</x:v>
      </x:c>
      <x:c r="J1755" s="920">
        <x:v>190</x:v>
      </x:c>
      <x:c r="K1755" s="1378" t="s">
        <x:v>10301</x:v>
      </x:c>
    </x:row>
    <x:row r="1756" spans="1:11">
      <x:c r="A1756" s="1411">
        <x:v>0.80138888888888893</x:v>
      </x:c>
      <x:c r="B1756" s="1080">
        <x:v>613541</x:v>
      </x:c>
      <x:c r="C1756" s="1081" t="s">
        <x:v>7299</x:v>
      </x:c>
      <x:c r="D1756" s="1081" t="s">
        <x:v>10333</x:v>
      </x:c>
      <x:c r="E1756" s="1081" t="s">
        <x:v>6669</x:v>
      </x:c>
      <x:c r="F1756" s="1081" t="s">
        <x:v>10681</x:v>
      </x:c>
      <x:c r="G1756" s="919" t="s">
        <x:v>9878</x:v>
      </x:c>
      <x:c r="H1756" s="919" t="s">
        <x:v>8008</x:v>
      </x:c>
      <x:c r="I1756" s="519" t="s">
        <x:v>6553</x:v>
      </x:c>
      <x:c r="J1756" s="920">
        <x:v>160</x:v>
      </x:c>
      <x:c r="K1756" s="1378" t="s">
        <x:v>10301</x:v>
      </x:c>
    </x:row>
    <x:row r="1757" spans="1:11">
      <x:c r="A1757" s="1410">
        <x:v>0.82222222222222219</x:v>
      </x:c>
      <x:c r="B1757" s="1082">
        <x:v>613542</x:v>
      </x:c>
      <x:c r="C1757" s="1083" t="s">
        <x:v>8571</x:v>
      </x:c>
      <x:c r="D1757" s="1083" t="s">
        <x:v>10333</x:v>
      </x:c>
      <x:c r="E1757" s="1083" t="s">
        <x:v>6669</x:v>
      </x:c>
      <x:c r="F1757" s="1083" t="s">
        <x:v>4766</x:v>
      </x:c>
      <x:c r="G1757" s="919" t="s">
        <x:v>3895</x:v>
      </x:c>
      <x:c r="H1757" s="919" t="s">
        <x:v>12146</x:v>
      </x:c>
      <x:c r="I1757" s="519" t="s">
        <x:v>6553</x:v>
      </x:c>
      <x:c r="J1757" s="920">
        <x:v>220</x:v>
      </x:c>
      <x:c r="K1757" s="1378" t="s">
        <x:v>10301</x:v>
      </x:c>
    </x:row>
    <x:row r="1758" spans="1:11">
      <x:c r="A1758" s="1411">
        <x:v>0.83194444444444449</x:v>
      </x:c>
      <x:c r="B1758" s="1080">
        <x:v>613543</x:v>
      </x:c>
      <x:c r="C1758" s="1081" t="s">
        <x:v>8571</x:v>
      </x:c>
      <x:c r="D1758" s="1081" t="s">
        <x:v>10333</x:v>
      </x:c>
      <x:c r="E1758" s="1081" t="s">
        <x:v>6669</x:v>
      </x:c>
      <x:c r="F1758" s="1081" t="s">
        <x:v>10683</x:v>
      </x:c>
      <x:c r="G1758" s="1114" t="s">
        <x:v>10358</x:v>
      </x:c>
      <x:c r="H1758" s="1114" t="s">
        <x:v>10358</x:v>
      </x:c>
      <x:c r="I1758" s="519" t="s">
        <x:v>6553</x:v>
      </x:c>
      <x:c r="J1758" s="920">
        <x:v>90</x:v>
      </x:c>
      <x:c r="K1758" s="1378" t="s">
        <x:v>140</x:v>
      </x:c>
    </x:row>
    <x:row r="1759" spans="1:11" s="51" customFormat="1">
      <x:c r="A1759" s="1410">
        <x:v>0.84583333333333333</x:v>
      </x:c>
      <x:c r="B1759" s="1083" t="s">
        <x:v>10909</x:v>
      </x:c>
      <x:c r="C1759" s="1083" t="s">
        <x:v>7299</x:v>
      </x:c>
      <x:c r="D1759" s="1083" t="s">
        <x:v>10279</x:v>
      </x:c>
      <x:c r="E1759" s="1083" t="s">
        <x:v>3882</x:v>
      </x:c>
      <x:c r="F1759" s="1083" t="s">
        <x:v>658</x:v>
      </x:c>
      <x:c r="G1759" s="919" t="s">
        <x:v>6517</x:v>
      </x:c>
      <x:c r="H1759" s="919" t="s">
        <x:v>2804</x:v>
      </x:c>
      <x:c r="I1759" s="519" t="s">
        <x:v>3935</x:v>
      </x:c>
      <x:c r="J1759" s="920">
        <x:v>216</x:v>
      </x:c>
      <x:c r="K1759" s="1378" t="s">
        <x:v>140</x:v>
      </x:c>
    </x:row>
    <x:row r="1760" spans="1:11">
      <x:c r="A1760" s="1410">
        <x:v>0.84791666666666665</x:v>
      </x:c>
      <x:c r="B1760" s="1082">
        <x:v>613545</x:v>
      </x:c>
      <x:c r="C1760" s="1083" t="s">
        <x:v>8571</x:v>
      </x:c>
      <x:c r="D1760" s="1083" t="s">
        <x:v>10334</x:v>
      </x:c>
      <x:c r="E1760" s="1083" t="s">
        <x:v>6423</x:v>
      </x:c>
      <x:c r="F1760" s="1083" t="s">
        <x:v>10774</x:v>
      </x:c>
      <x:c r="G1760" s="919" t="s">
        <x:v>7102</x:v>
      </x:c>
      <x:c r="H1760" s="919" t="s">
        <x:v>11775</x:v>
      </x:c>
      <x:c r="I1760" s="519" t="s">
        <x:v>6540</x:v>
      </x:c>
      <x:c r="J1760" s="920">
        <x:v>160</x:v>
      </x:c>
      <x:c r="K1760" s="1378" t="s">
        <x:v>140</x:v>
      </x:c>
    </x:row>
    <x:row r="1761" spans="1:11">
      <x:c r="A1761" s="1411">
        <x:v>0.84930555555555554</x:v>
      </x:c>
      <x:c r="B1761" s="1080">
        <x:v>613546</x:v>
      </x:c>
      <x:c r="C1761" s="1081" t="s">
        <x:v>8571</x:v>
      </x:c>
      <x:c r="D1761" s="1081" t="s">
        <x:v>10334</x:v>
      </x:c>
      <x:c r="E1761" s="1081" t="s">
        <x:v>6423</x:v>
      </x:c>
      <x:c r="F1761" s="1081" t="s">
        <x:v>3720</x:v>
      </x:c>
      <x:c r="G1761" s="919" t="s">
        <x:v>3959</x:v>
      </x:c>
      <x:c r="H1761" s="919" t="s">
        <x:v>11144</x:v>
      </x:c>
      <x:c r="I1761" s="519" t="s">
        <x:v>6540</x:v>
      </x:c>
      <x:c r="J1761" s="920">
        <x:v>144</x:v>
      </x:c>
      <x:c r="K1761" s="1378" t="s">
        <x:v>140</x:v>
      </x:c>
    </x:row>
    <x:row r="1762" spans="1:11">
      <x:c r="A1762" s="1411">
        <x:v>0.86944444444444446</x:v>
      </x:c>
      <x:c r="B1762" s="1080">
        <x:v>613547</x:v>
      </x:c>
      <x:c r="C1762" s="1081" t="s">
        <x:v>7299</x:v>
      </x:c>
      <x:c r="D1762" s="1081" t="s">
        <x:v>10333</x:v>
      </x:c>
      <x:c r="E1762" s="1081" t="s">
        <x:v>6669</x:v>
      </x:c>
      <x:c r="F1762" s="1081" t="s">
        <x:v>677</x:v>
      </x:c>
      <x:c r="G1762" s="919" t="s">
        <x:v>6433</x:v>
      </x:c>
      <x:c r="H1762" s="919" t="s">
        <x:v>11404</x:v>
      </x:c>
      <x:c r="I1762" s="519" t="s">
        <x:v>6540</x:v>
      </x:c>
      <x:c r="J1762" s="920">
        <x:v>200</x:v>
      </x:c>
      <x:c r="K1762" s="1378" t="s">
        <x:v>10301</x:v>
      </x:c>
    </x:row>
    <x:row r="1763" spans="1:11">
      <x:c r="A1763" s="1410">
        <x:v>0.92638888888888893</x:v>
      </x:c>
      <x:c r="B1763" s="1083" t="s">
        <x:v>3296</x:v>
      </x:c>
      <x:c r="C1763" s="1083" t="s">
        <x:v>8571</x:v>
      </x:c>
      <x:c r="D1763" s="1083" t="s">
        <x:v>10333</x:v>
      </x:c>
      <x:c r="E1763" s="1083" t="s">
        <x:v>3882</x:v>
      </x:c>
      <x:c r="F1763" s="1083" t="s">
        <x:v>23</x:v>
      </x:c>
      <x:c r="G1763" s="1114" t="s">
        <x:v>10358</x:v>
      </x:c>
      <x:c r="H1763" s="1114" t="s">
        <x:v>10358</x:v>
      </x:c>
      <x:c r="I1763" s="519" t="s">
        <x:v>3935</x:v>
      </x:c>
      <x:c r="J1763" s="920">
        <x:v>160</x:v>
      </x:c>
      <x:c r="K1763" s="1378" t="s">
        <x:v>10301</x:v>
      </x:c>
    </x:row>
    <x:row r="1764" spans="1:11" ht="16.75">
      <x:c r="A1764" s="1412">
        <x:v>0.98819444444444449</x:v>
      </x:c>
      <x:c r="B1764" s="1085" t="s">
        <x:v>6653</x:v>
      </x:c>
      <x:c r="C1764" s="1085" t="s">
        <x:v>7299</x:v>
      </x:c>
      <x:c r="D1764" s="1085" t="s">
        <x:v>10333</x:v>
      </x:c>
      <x:c r="E1764" s="1085" t="s">
        <x:v>6423</x:v>
      </x:c>
      <x:c r="F1764" s="1085" t="s">
        <x:v>1297</x:v>
      </x:c>
      <x:c r="G1764" s="929" t="s">
        <x:v>9972</x:v>
      </x:c>
      <x:c r="H1764" s="929" t="s">
        <x:v>2334</x:v>
      </x:c>
      <x:c r="I1764" s="527" t="s">
        <x:v>3935</x:v>
      </x:c>
      <x:c r="J1764" s="930">
        <x:v>710</x:v>
      </x:c>
      <x:c r="K1764" s="1379" t="s">
        <x:v>140</x:v>
      </x:c>
    </x:row>
    <x:row r="1765" spans="1:11" ht="16.75">
      <x:c r="A1765" s="1077" t="s">
        <x:v>7055</x:v>
      </x:c>
      <x:c r="B1765" s="1078">
        <x:v>613550</x:v>
      </x:c>
      <x:c r="C1765" s="1079" t="s">
        <x:v>8571</x:v>
      </x:c>
      <x:c r="D1765" s="1079" t="s">
        <x:v>10333</x:v>
      </x:c>
      <x:c r="E1765" s="1079" t="s">
        <x:v>6669</x:v>
      </x:c>
      <x:c r="F1765" s="1079" t="s">
        <x:v>5401</x:v>
      </x:c>
      <x:c r="G1765" s="915" t="s">
        <x:v>3917</x:v>
      </x:c>
      <x:c r="H1765" s="915" t="s">
        <x:v>2777</x:v>
      </x:c>
      <x:c r="I1765" s="1189" t="s">
        <x:v>6540</x:v>
      </x:c>
      <x:c r="J1765" s="916">
        <x:v>765</x:v>
      </x:c>
      <x:c r="K1765" s="1377" t="s">
        <x:v>140</x:v>
      </x:c>
    </x:row>
    <x:row r="1766" spans="1:12">
      <x:c r="A1766" s="1411">
        <x:v>0.61111111111111116</x:v>
      </x:c>
      <x:c r="B1766" s="1081" t="s">
        <x:v>10547</x:v>
      </x:c>
      <x:c r="C1766" s="1081" t="s">
        <x:v>7299</x:v>
      </x:c>
      <x:c r="D1766" s="1081" t="s">
        <x:v>10334</x:v>
      </x:c>
      <x:c r="E1766" s="1081" t="s">
        <x:v>6423</x:v>
      </x:c>
      <x:c r="F1766" s="1081" t="s">
        <x:v>1146</x:v>
      </x:c>
      <x:c r="G1766" s="919" t="s">
        <x:v>8832</x:v>
      </x:c>
      <x:c r="H1766" s="919" t="s">
        <x:v>7653</x:v>
      </x:c>
      <x:c r="I1766" s="519" t="s">
        <x:v>3935</x:v>
      </x:c>
      <x:c r="J1766" s="920">
        <x:v>170</x:v>
      </x:c>
      <x:c r="K1766" s="1378" t="s">
        <x:v>10301</x:v>
      </x:c>
      <x:c r="L1766" s="1551" t="s">
        <x:v>7050</x:v>
      </x:c>
    </x:row>
    <x:row r="1767" spans="1:11">
      <x:c r="A1767" s="1410">
        <x:v>0.65972222222222221</x:v>
      </x:c>
      <x:c r="B1767" s="1082">
        <x:v>613552</x:v>
      </x:c>
      <x:c r="C1767" s="1083" t="s">
        <x:v>8571</x:v>
      </x:c>
      <x:c r="D1767" s="1083" t="s">
        <x:v>10306</x:v>
      </x:c>
      <x:c r="E1767" s="1083" t="s">
        <x:v>3882</x:v>
      </x:c>
      <x:c r="F1767" s="1083" t="s">
        <x:v>1454</x:v>
      </x:c>
      <x:c r="G1767" s="919" t="s">
        <x:v>10588</x:v>
      </x:c>
      <x:c r="H1767" s="919" t="s">
        <x:v>11848</x:v>
      </x:c>
      <x:c r="I1767" s="519" t="s">
        <x:v>6540</x:v>
      </x:c>
      <x:c r="J1767" s="920">
        <x:v>330</x:v>
      </x:c>
      <x:c r="K1767" s="1378" t="s">
        <x:v>10301</x:v>
      </x:c>
    </x:row>
    <x:row r="1768" spans="1:11">
      <x:c r="A1768" s="1411">
        <x:v>0.66249999999999998</x:v>
      </x:c>
      <x:c r="B1768" s="1080">
        <x:v>613553</x:v>
      </x:c>
      <x:c r="C1768" s="1081" t="s">
        <x:v>7299</x:v>
      </x:c>
      <x:c r="D1768" s="1081" t="s">
        <x:v>10306</x:v>
      </x:c>
      <x:c r="E1768" s="1081" t="s">
        <x:v>3882</x:v>
      </x:c>
      <x:c r="F1768" s="1081" t="s">
        <x:v>1039</x:v>
      </x:c>
      <x:c r="G1768" s="919" t="s">
        <x:v>10588</x:v>
      </x:c>
      <x:c r="H1768" s="919" t="s">
        <x:v>11848</x:v>
      </x:c>
      <x:c r="I1768" s="519" t="s">
        <x:v>6540</x:v>
      </x:c>
      <x:c r="J1768" s="920">
        <x:v>190</x:v>
      </x:c>
      <x:c r="K1768" s="1378" t="s">
        <x:v>10301</x:v>
      </x:c>
    </x:row>
    <x:row r="1769" spans="1:11">
      <x:c r="A1769" s="1410">
        <x:v>0.66736111111111107</x:v>
      </x:c>
      <x:c r="B1769" s="1083" t="s">
        <x:v>9666</x:v>
      </x:c>
      <x:c r="C1769" s="1083" t="s">
        <x:v>7299</x:v>
      </x:c>
      <x:c r="D1769" s="1083" t="s">
        <x:v>10334</x:v>
      </x:c>
      <x:c r="E1769" s="1083" t="s">
        <x:v>6423</x:v>
      </x:c>
      <x:c r="F1769" s="1083" t="s">
        <x:v>1040</x:v>
      </x:c>
      <x:c r="G1769" s="919" t="s">
        <x:v>11526</x:v>
      </x:c>
      <x:c r="H1769" s="919" t="s">
        <x:v>2349</x:v>
      </x:c>
      <x:c r="I1769" s="519" t="s">
        <x:v>3935</x:v>
      </x:c>
      <x:c r="J1769" s="920">
        <x:v>170</x:v>
      </x:c>
      <x:c r="K1769" s="1378" t="s">
        <x:v>140</x:v>
      </x:c>
    </x:row>
    <x:row r="1770" spans="1:11">
      <x:c r="A1770" s="1411">
        <x:v>0.72361111111111109</x:v>
      </x:c>
      <x:c r="B1770" s="1081" t="s">
        <x:v>3951</x:v>
      </x:c>
      <x:c r="C1770" s="1081" t="s">
        <x:v>8571</x:v>
      </x:c>
      <x:c r="D1770" s="1081" t="s">
        <x:v>10279</x:v>
      </x:c>
      <x:c r="E1770" s="1081" t="s">
        <x:v>3882</x:v>
      </x:c>
      <x:c r="F1770" s="1081" t="s">
        <x:v>4280</x:v>
      </x:c>
      <x:c r="G1770" s="919" t="s">
        <x:v>11008</x:v>
      </x:c>
      <x:c r="H1770" s="919" t="s">
        <x:v>2843</x:v>
      </x:c>
      <x:c r="I1770" s="519" t="s">
        <x:v>3935</x:v>
      </x:c>
      <x:c r="J1770" s="920">
        <x:v>330</x:v>
      </x:c>
      <x:c r="K1770" s="1378" t="s">
        <x:v>10301</x:v>
      </x:c>
    </x:row>
    <x:row r="1771" spans="1:11">
      <x:c r="A1771" s="1410">
        <x:v>0.78402777777777777</x:v>
      </x:c>
      <x:c r="B1771" s="1082">
        <x:v>613556</x:v>
      </x:c>
      <x:c r="C1771" s="1083" t="s">
        <x:v>7299</x:v>
      </x:c>
      <x:c r="D1771" s="1083" t="s">
        <x:v>10334</x:v>
      </x:c>
      <x:c r="E1771" s="1083" t="s">
        <x:v>6669</x:v>
      </x:c>
      <x:c r="F1771" s="1083" t="s">
        <x:v>10394</x:v>
      </x:c>
      <x:c r="G1771" s="919" t="s">
        <x:v>3915</x:v>
      </x:c>
      <x:c r="H1771" s="919" t="s">
        <x:v>5525</x:v>
      </x:c>
      <x:c r="I1771" s="519" t="s">
        <x:v>6540</x:v>
      </x:c>
      <x:c r="J1771" s="920">
        <x:v>306</x:v>
      </x:c>
      <x:c r="K1771" s="1378" t="s">
        <x:v>140</x:v>
      </x:c>
    </x:row>
    <x:row r="1772" spans="1:11">
      <x:c r="A1772" s="1411">
        <x:v>0.80555555555555558</x:v>
      </x:c>
      <x:c r="B1772" s="1080">
        <x:v>613557</x:v>
      </x:c>
      <x:c r="C1772" s="1081" t="s">
        <x:v>8571</x:v>
      </x:c>
      <x:c r="D1772" s="1081" t="s">
        <x:v>10306</x:v>
      </x:c>
      <x:c r="E1772" s="1081" t="s">
        <x:v>7974</x:v>
      </x:c>
      <x:c r="F1772" s="1081" t="s">
        <x:v>950</x:v>
      </x:c>
      <x:c r="G1772" s="919" t="s">
        <x:v>10608</x:v>
      </x:c>
      <x:c r="H1772" s="919" t="s">
        <x:v>7629</x:v>
      </x:c>
      <x:c r="I1772" s="519" t="s">
        <x:v>6540</x:v>
      </x:c>
      <x:c r="J1772" s="920">
        <x:v>229</x:v>
      </x:c>
      <x:c r="K1772" s="1378" t="s">
        <x:v>140</x:v>
      </x:c>
    </x:row>
    <x:row r="1773" spans="1:11">
      <x:c r="A1773" s="1410">
        <x:v>0.81666666666666665</x:v>
      </x:c>
      <x:c r="B1773" s="1082">
        <x:v>613558</x:v>
      </x:c>
      <x:c r="C1773" s="1083" t="s">
        <x:v>7299</x:v>
      </x:c>
      <x:c r="D1773" s="1083" t="s">
        <x:v>10334</x:v>
      </x:c>
      <x:c r="E1773" s="1083" t="s">
        <x:v>3882</x:v>
      </x:c>
      <x:c r="F1773" s="1083" t="s">
        <x:v>39</x:v>
      </x:c>
      <x:c r="G1773" s="1114" t="s">
        <x:v>10358</x:v>
      </x:c>
      <x:c r="H1773" s="1114" t="s">
        <x:v>10358</x:v>
      </x:c>
      <x:c r="I1773" s="519" t="s">
        <x:v>6540</x:v>
      </x:c>
      <x:c r="J1773" s="920">
        <x:v>300</x:v>
      </x:c>
      <x:c r="K1773" s="1378" t="s">
        <x:v>10301</x:v>
      </x:c>
    </x:row>
    <x:row r="1774" spans="1:11">
      <x:c r="A1774" s="1411">
        <x:v>0.88194444444444442</x:v>
      </x:c>
      <x:c r="B1774" s="1080">
        <x:v>613559</x:v>
      </x:c>
      <x:c r="C1774" s="1081" t="s">
        <x:v>8571</x:v>
      </x:c>
      <x:c r="D1774" s="1081" t="s">
        <x:v>10306</x:v>
      </x:c>
      <x:c r="E1774" s="1081" t="s">
        <x:v>6669</x:v>
      </x:c>
      <x:c r="F1774" s="1081" t="s">
        <x:v>973</x:v>
      </x:c>
      <x:c r="G1774" s="919" t="s">
        <x:v>9984</x:v>
      </x:c>
      <x:c r="H1774" s="919" t="s">
        <x:v>2745</x:v>
      </x:c>
      <x:c r="I1774" s="519" t="s">
        <x:v>6540</x:v>
      </x:c>
      <x:c r="J1774" s="920">
        <x:v>220</x:v>
      </x:c>
      <x:c r="K1774" s="1378" t="s">
        <x:v>10301</x:v>
      </x:c>
    </x:row>
    <x:row r="1775" spans="1:11">
      <x:c r="A1775" s="1410">
        <x:v>0.93263888888888891</x:v>
      </x:c>
      <x:c r="B1775" s="1083" t="s">
        <x:v>3956</x:v>
      </x:c>
      <x:c r="C1775" s="1083" t="s">
        <x:v>8571</x:v>
      </x:c>
      <x:c r="D1775" s="1083" t="s">
        <x:v>10333</x:v>
      </x:c>
      <x:c r="E1775" s="1083" t="s">
        <x:v>3882</x:v>
      </x:c>
      <x:c r="F1775" s="1083" t="s">
        <x:v>4293</x:v>
      </x:c>
      <x:c r="G1775" s="919" t="s">
        <x:v>5750</x:v>
      </x:c>
      <x:c r="H1775" s="919" t="s">
        <x:v>11952</x:v>
      </x:c>
      <x:c r="I1775" s="519" t="s">
        <x:v>3935</x:v>
      </x:c>
      <x:c r="J1775" s="920">
        <x:v>280</x:v>
      </x:c>
      <x:c r="K1775" s="1378" t="s">
        <x:v>10301</x:v>
      </x:c>
    </x:row>
    <x:row r="1776" spans="1:11" ht="16.75">
      <x:c r="A1776" s="1412">
        <x:v>0.99375000000000002</x:v>
      </x:c>
      <x:c r="B1776" s="1085" t="s">
        <x:v>10626</x:v>
      </x:c>
      <x:c r="C1776" s="1085" t="s">
        <x:v>8571</x:v>
      </x:c>
      <x:c r="D1776" s="1085" t="s">
        <x:v>10333</x:v>
      </x:c>
      <x:c r="E1776" s="1085" t="s">
        <x:v>3882</x:v>
      </x:c>
      <x:c r="F1776" s="1085" t="s">
        <x:v>10422</x:v>
      </x:c>
      <x:c r="G1776" s="929" t="s">
        <x:v>9957</x:v>
      </x:c>
      <x:c r="H1776" s="929" t="s">
        <x:v>2765</x:v>
      </x:c>
      <x:c r="I1776" s="527" t="s">
        <x:v>3935</x:v>
      </x:c>
      <x:c r="J1776" s="930">
        <x:v>260</x:v>
      </x:c>
      <x:c r="K1776" s="1379" t="s">
        <x:v>10301</x:v>
      </x:c>
    </x:row>
    <x:row r="1777" spans="1:11" ht="17.149999999999999">
      <x:c r="A1777" s="1552" t="s">
        <x:v>4848</x:v>
      </x:c>
      <x:c r="B1777" s="1553">
        <x:v>613562</x:v>
      </x:c>
      <x:c r="C1777" s="1554" t="s">
        <x:v>7299</x:v>
      </x:c>
      <x:c r="D1777" s="1554" t="s">
        <x:v>10333</x:v>
      </x:c>
      <x:c r="E1777" s="1554" t="s">
        <x:v>3882</x:v>
      </x:c>
      <x:c r="F1777" s="1554" t="s">
        <x:v>5392</x:v>
      </x:c>
      <x:c r="G1777" s="1555" t="s">
        <x:v>9364</x:v>
      </x:c>
      <x:c r="H1777" s="1555" t="s">
        <x:v>5796</x:v>
      </x:c>
      <x:c r="I1777" s="1556" t="s">
        <x:v>6540</x:v>
      </x:c>
      <x:c r="J1777" s="1557">
        <x:v>792</x:v>
      </x:c>
      <x:c r="K1777" s="1558" t="s">
        <x:v>140</x:v>
      </x:c>
    </x:row>
    <x:row r="1778" spans="1:11" ht="16.75">
      <x:c r="A1778" s="1179" t="s">
        <x:v>7051</x:v>
      </x:c>
      <x:c r="B1778" s="1181" t="s">
        <x:v>9934</x:v>
      </x:c>
      <x:c r="C1778" s="1181" t="s">
        <x:v>7299</x:v>
      </x:c>
      <x:c r="D1778" s="1181" t="s">
        <x:v>10333</x:v>
      </x:c>
      <x:c r="E1778" s="1181" t="s">
        <x:v>6669</x:v>
      </x:c>
      <x:c r="F1778" s="1181" t="s">
        <x:v>1433</x:v>
      </x:c>
      <x:c r="G1778" s="915" t="s">
        <x:v>4021</x:v>
      </x:c>
      <x:c r="H1778" s="915" t="s">
        <x:v>11915</x:v>
      </x:c>
      <x:c r="I1778" s="1189" t="s">
        <x:v>3935</x:v>
      </x:c>
      <x:c r="J1778" s="916">
        <x:v>130</x:v>
      </x:c>
      <x:c r="K1778" s="1377" t="s">
        <x:v>10301</x:v>
      </x:c>
    </x:row>
    <x:row r="1779" spans="1:11">
      <x:c r="A1779" s="1410">
        <x:v>0.60833333333333328</x:v>
      </x:c>
      <x:c r="B1779" s="1083" t="s">
        <x:v>9689</x:v>
      </x:c>
      <x:c r="C1779" s="1083" t="s">
        <x:v>8571</x:v>
      </x:c>
      <x:c r="D1779" s="1083" t="s">
        <x:v>10334</x:v>
      </x:c>
      <x:c r="E1779" s="1083" t="s">
        <x:v>7974</x:v>
      </x:c>
      <x:c r="F1779" s="1083" t="s">
        <x:v>1762</x:v>
      </x:c>
      <x:c r="G1779" s="919" t="s">
        <x:v>3965</x:v>
      </x:c>
      <x:c r="H1779" s="919" t="s">
        <x:v>11902</x:v>
      </x:c>
      <x:c r="I1779" s="519" t="s">
        <x:v>3935</x:v>
      </x:c>
      <x:c r="J1779" s="920">
        <x:v>170</x:v>
      </x:c>
      <x:c r="K1779" s="1378" t="s">
        <x:v>10301</x:v>
      </x:c>
    </x:row>
    <x:row r="1780" spans="1:11">
      <x:c r="A1780" s="1411">
        <x:v>0.62708333333333333</x:v>
      </x:c>
      <x:c r="B1780" s="1081" t="s">
        <x:v>6681</x:v>
      </x:c>
      <x:c r="C1780" s="1081" t="s">
        <x:v>8571</x:v>
      </x:c>
      <x:c r="D1780" s="1081" t="s">
        <x:v>10334</x:v>
      </x:c>
      <x:c r="E1780" s="1081" t="s">
        <x:v>3882</x:v>
      </x:c>
      <x:c r="F1780" s="1081" t="s">
        <x:v>4318</x:v>
      </x:c>
      <x:c r="G1780" s="1114" t="s">
        <x:v>10358</x:v>
      </x:c>
      <x:c r="H1780" s="1114" t="s">
        <x:v>10358</x:v>
      </x:c>
      <x:c r="I1780" s="519" t="s">
        <x:v>3935</x:v>
      </x:c>
      <x:c r="J1780" s="920">
        <x:v>297</x:v>
      </x:c>
      <x:c r="K1780" s="1378" t="s">
        <x:v>140</x:v>
      </x:c>
    </x:row>
    <x:row r="1781" spans="1:11" s="49" customFormat="1">
      <x:c r="A1781" s="1411">
        <x:v>0.63680555555555551</x:v>
      </x:c>
      <x:c r="B1781" s="1081">
        <x:v>13566</x:v>
      </x:c>
      <x:c r="C1781" s="1504" t="s">
        <x:v>8571</x:v>
      </x:c>
      <x:c r="D1781" s="1504" t="s">
        <x:v>10306</x:v>
      </x:c>
      <x:c r="E1781" s="1504" t="s">
        <x:v>7974</x:v>
      </x:c>
      <x:c r="F1781" s="1559" t="s">
        <x:v>1141</x:v>
      </x:c>
      <x:c r="G1781" s="919" t="s">
        <x:v>10558</x:v>
      </x:c>
      <x:c r="H1781" s="919" t="s">
        <x:v>7961</x:v>
      </x:c>
      <x:c r="I1781" s="519" t="s">
        <x:v>3935</x:v>
      </x:c>
      <x:c r="J1781" s="920">
        <x:v>190</x:v>
      </x:c>
      <x:c r="K1781" s="1378" t="s">
        <x:v>10301</x:v>
      </x:c>
    </x:row>
    <x:row r="1782" spans="1:11" s="49" customFormat="1">
      <x:c r="A1782" s="1411">
        <x:v>0.74583333333333335</x:v>
      </x:c>
      <x:c r="B1782" s="1081">
        <x:v>13567</x:v>
      </x:c>
      <x:c r="C1782" s="1064" t="s">
        <x:v>8571</x:v>
      </x:c>
      <x:c r="D1782" s="1064" t="s">
        <x:v>10306</x:v>
      </x:c>
      <x:c r="E1782" s="1064" t="s">
        <x:v>3882</x:v>
      </x:c>
      <x:c r="F1782" s="1065" t="s">
        <x:v>955</x:v>
      </x:c>
      <x:c r="G1782" s="919" t="s">
        <x:v>3367</x:v>
      </x:c>
      <x:c r="H1782" s="919" t="s">
        <x:v>11677</x:v>
      </x:c>
      <x:c r="I1782" s="519" t="s">
        <x:v>3935</x:v>
      </x:c>
      <x:c r="J1782" s="920">
        <x:v>162</x:v>
      </x:c>
      <x:c r="K1782" s="1378" t="s">
        <x:v>140</x:v>
      </x:c>
    </x:row>
    <x:row r="1783" spans="1:11">
      <x:c r="A1783" s="1410">
        <x:v>0.77708333333333335</x:v>
      </x:c>
      <x:c r="B1783" s="1083" t="s">
        <x:v>10824</x:v>
      </x:c>
      <x:c r="C1783" s="1083" t="s">
        <x:v>8571</x:v>
      </x:c>
      <x:c r="D1783" s="1083" t="s">
        <x:v>10279</x:v>
      </x:c>
      <x:c r="E1783" s="1083" t="s">
        <x:v>6669</x:v>
      </x:c>
      <x:c r="F1783" s="1083" t="s">
        <x:v>5421</x:v>
      </x:c>
      <x:c r="G1783" s="1114" t="s">
        <x:v>10358</x:v>
      </x:c>
      <x:c r="H1783" s="1114" t="s">
        <x:v>10358</x:v>
      </x:c>
      <x:c r="I1783" s="519" t="s">
        <x:v>3935</x:v>
      </x:c>
      <x:c r="J1783" s="920">
        <x:v>1680</x:v>
      </x:c>
      <x:c r="K1783" s="1378" t="s">
        <x:v>140</x:v>
      </x:c>
    </x:row>
    <x:row r="1784" spans="1:11" ht="16.75">
      <x:c r="A1784" s="1412">
        <x:v>0.80902777777777779</x:v>
      </x:c>
      <x:c r="B1784" s="1085" t="s">
        <x:v>10592</x:v>
      </x:c>
      <x:c r="C1784" s="1085" t="s">
        <x:v>8571</x:v>
      </x:c>
      <x:c r="D1784" s="1085" t="s">
        <x:v>10333</x:v>
      </x:c>
      <x:c r="E1784" s="1085" t="s">
        <x:v>3882</x:v>
      </x:c>
      <x:c r="F1784" s="1085" t="s">
        <x:v>501</x:v>
      </x:c>
      <x:c r="G1784" s="929" t="s">
        <x:v>10996</x:v>
      </x:c>
      <x:c r="H1784" s="929" t="s">
        <x:v>11821</x:v>
      </x:c>
      <x:c r="I1784" s="527" t="s">
        <x:v>3935</x:v>
      </x:c>
      <x:c r="J1784" s="930">
        <x:v>250</x:v>
      </x:c>
      <x:c r="K1784" s="1379" t="s">
        <x:v>140</x:v>
      </x:c>
    </x:row>
    <x:row r="1785" spans="1:11" ht="16.75">
      <x:c r="A1785" s="1077" t="s">
        <x:v>7093</x:v>
      </x:c>
      <x:c r="B1785" s="1078">
        <x:v>613570</x:v>
      </x:c>
      <x:c r="C1785" s="1079" t="s">
        <x:v>8571</x:v>
      </x:c>
      <x:c r="D1785" s="1079" t="s">
        <x:v>10333</x:v>
      </x:c>
      <x:c r="E1785" s="1079" t="s">
        <x:v>7974</x:v>
      </x:c>
      <x:c r="F1785" s="1079" t="s">
        <x:v>80</x:v>
      </x:c>
      <x:c r="G1785" s="1177" t="s">
        <x:v>10358</x:v>
      </x:c>
      <x:c r="H1785" s="1177" t="s">
        <x:v>10358</x:v>
      </x:c>
      <x:c r="I1785" s="1189" t="s">
        <x:v>6540</x:v>
      </x:c>
      <x:c r="J1785" s="916">
        <x:v>216</x:v>
      </x:c>
      <x:c r="K1785" s="1377" t="s">
        <x:v>140</x:v>
      </x:c>
    </x:row>
    <x:row r="1786" spans="1:11">
      <x:c r="A1786" s="1411">
        <x:v>0.58888888888888891</x:v>
      </x:c>
      <x:c r="B1786" s="1080">
        <x:v>613571</x:v>
      </x:c>
      <x:c r="C1786" s="1081" t="s">
        <x:v>8571</x:v>
      </x:c>
      <x:c r="D1786" s="1081" t="s">
        <x:v>10334</x:v>
      </x:c>
      <x:c r="E1786" s="1081" t="s">
        <x:v>6423</x:v>
      </x:c>
      <x:c r="F1786" s="1081" t="s">
        <x:v>3910</x:v>
      </x:c>
      <x:c r="G1786" s="919" t="s">
        <x:v>10919</x:v>
      </x:c>
      <x:c r="H1786" s="919" t="s">
        <x:v>11818</x:v>
      </x:c>
      <x:c r="I1786" s="519" t="s">
        <x:v>6540</x:v>
      </x:c>
      <x:c r="J1786" s="920">
        <x:v>540</x:v>
      </x:c>
      <x:c r="K1786" s="1378" t="s">
        <x:v>140</x:v>
      </x:c>
    </x:row>
    <x:row r="1787" spans="1:11" ht="16.75">
      <x:c r="A1787" s="1413">
        <x:v>0.73958333333333337</x:v>
      </x:c>
      <x:c r="B1787" s="1186">
        <x:v>613572</x:v>
      </x:c>
      <x:c r="C1787" s="1098" t="s">
        <x:v>8571</x:v>
      </x:c>
      <x:c r="D1787" s="1098" t="s">
        <x:v>10333</x:v>
      </x:c>
      <x:c r="E1787" s="1098" t="s">
        <x:v>3882</x:v>
      </x:c>
      <x:c r="F1787" s="1098" t="s">
        <x:v>10483</x:v>
      </x:c>
      <x:c r="G1787" s="929" t="s">
        <x:v>9795</x:v>
      </x:c>
      <x:c r="H1787" s="929" t="s">
        <x:v>7999</x:v>
      </x:c>
      <x:c r="I1787" s="527" t="s">
        <x:v>6540</x:v>
      </x:c>
      <x:c r="J1787" s="930">
        <x:v>150</x:v>
      </x:c>
      <x:c r="K1787" s="1379" t="s">
        <x:v>140</x:v>
      </x:c>
    </x:row>
    <x:row r="1788" spans="1:11" ht="16.75">
      <x:c r="A1788" s="1179" t="s">
        <x:v>7161</x:v>
      </x:c>
      <x:c r="B1788" s="1181" t="s">
        <x:v>10552</x:v>
      </x:c>
      <x:c r="C1788" s="1181" t="s">
        <x:v>8571</x:v>
      </x:c>
      <x:c r="D1788" s="1181" t="s">
        <x:v>10334</x:v>
      </x:c>
      <x:c r="E1788" s="1181" t="s">
        <x:v>7974</x:v>
      </x:c>
      <x:c r="F1788" s="1181" t="s">
        <x:v>1219</x:v>
      </x:c>
      <x:c r="G1788" s="915" t="s">
        <x:v>9388</x:v>
      </x:c>
      <x:c r="H1788" s="915" t="s">
        <x:v>2687</x:v>
      </x:c>
      <x:c r="I1788" s="1189" t="s">
        <x:v>3935</x:v>
      </x:c>
      <x:c r="J1788" s="916">
        <x:v>150</x:v>
      </x:c>
      <x:c r="K1788" s="1377" t="s">
        <x:v>140</x:v>
      </x:c>
    </x:row>
    <x:row r="1789" spans="1:11" ht="16.75">
      <x:c r="A1789" s="1413">
        <x:v>0.64097222222222228</x:v>
      </x:c>
      <x:c r="B1789" s="1098" t="s">
        <x:v>3393</x:v>
      </x:c>
      <x:c r="C1789" s="1098" t="s">
        <x:v>8571</x:v>
      </x:c>
      <x:c r="D1789" s="1098" t="s">
        <x:v>10334</x:v>
      </x:c>
      <x:c r="E1789" s="1098" t="s">
        <x:v>7974</x:v>
      </x:c>
      <x:c r="F1789" s="1098" t="s">
        <x:v>974</x:v>
      </x:c>
      <x:c r="G1789" s="929" t="s">
        <x:v>9388</x:v>
      </x:c>
      <x:c r="H1789" s="929" t="s">
        <x:v>2687</x:v>
      </x:c>
      <x:c r="I1789" s="527" t="s">
        <x:v>3935</x:v>
      </x:c>
      <x:c r="J1789" s="930">
        <x:v>171</x:v>
      </x:c>
      <x:c r="K1789" s="1379" t="s">
        <x:v>140</x:v>
      </x:c>
    </x:row>
    <x:row r="1790" spans="1:11" ht="16.75">
      <x:c r="A1790" s="1179" t="s">
        <x:v>7029</x:v>
      </x:c>
      <x:c r="B1790" s="1181" t="s">
        <x:v>4028</x:v>
      </x:c>
      <x:c r="C1790" s="1181" t="s">
        <x:v>8571</x:v>
      </x:c>
      <x:c r="D1790" s="1181" t="s">
        <x:v>10334</x:v>
      </x:c>
      <x:c r="E1790" s="1181" t="s">
        <x:v>3882</x:v>
      </x:c>
      <x:c r="F1790" s="1181" t="s">
        <x:v>800</x:v>
      </x:c>
      <x:c r="G1790" s="915" t="s">
        <x:v>10594</x:v>
      </x:c>
      <x:c r="H1790" s="915" t="s">
        <x:v>5880</x:v>
      </x:c>
      <x:c r="I1790" s="1189" t="s">
        <x:v>3935</x:v>
      </x:c>
      <x:c r="J1790" s="916">
        <x:v>261</x:v>
      </x:c>
      <x:c r="K1790" s="1377" t="s">
        <x:v>140</x:v>
      </x:c>
    </x:row>
    <x:row r="1791" spans="1:11">
      <x:c r="A1791" s="1410">
        <x:v>0.60972222222222228</x:v>
      </x:c>
      <x:c r="B1791" s="1083" t="s">
        <x:v>6629</x:v>
      </x:c>
      <x:c r="C1791" s="1083" t="s">
        <x:v>7299</x:v>
      </x:c>
      <x:c r="D1791" s="1083" t="s">
        <x:v>10306</x:v>
      </x:c>
      <x:c r="E1791" s="1083" t="s">
        <x:v>3882</x:v>
      </x:c>
      <x:c r="F1791" s="1083" t="s">
        <x:v>2890</x:v>
      </x:c>
      <x:c r="G1791" s="919" t="s">
        <x:v>10847</x:v>
      </x:c>
      <x:c r="H1791" s="919" t="s">
        <x:v>2292</x:v>
      </x:c>
      <x:c r="I1791" s="519" t="s">
        <x:v>6553</x:v>
      </x:c>
      <x:c r="J1791" s="920">
        <x:v>666</x:v>
      </x:c>
      <x:c r="K1791" s="1378" t="s">
        <x:v>140</x:v>
      </x:c>
    </x:row>
    <x:row r="1792" spans="1:11">
      <x:c r="A1792" s="1411">
        <x:v>0.65555555555555556</x:v>
      </x:c>
      <x:c r="B1792" s="1080">
        <x:v>613577</x:v>
      </x:c>
      <x:c r="C1792" s="1081" t="s">
        <x:v>7299</x:v>
      </x:c>
      <x:c r="D1792" s="1081" t="s">
        <x:v>10333</x:v>
      </x:c>
      <x:c r="E1792" s="1081" t="s">
        <x:v>3882</x:v>
      </x:c>
      <x:c r="F1792" s="1081" t="s">
        <x:v>960</x:v>
      </x:c>
      <x:c r="G1792" s="919" t="s">
        <x:v>9527</x:v>
      </x:c>
      <x:c r="H1792" s="919" t="s">
        <x:v>12249</x:v>
      </x:c>
      <x:c r="I1792" s="519" t="s">
        <x:v>6540</x:v>
      </x:c>
      <x:c r="J1792" s="920">
        <x:v>200</x:v>
      </x:c>
      <x:c r="K1792" s="1378" t="s">
        <x:v>10301</x:v>
      </x:c>
    </x:row>
    <x:row r="1793" spans="1:11">
      <x:c r="A1793" s="1410">
        <x:v>0.71736111111111112</x:v>
      </x:c>
      <x:c r="B1793" s="1083" t="s">
        <x:v>3873</x:v>
      </x:c>
      <x:c r="C1793" s="1083" t="s">
        <x:v>7299</x:v>
      </x:c>
      <x:c r="D1793" s="1083" t="s">
        <x:v>10333</x:v>
      </x:c>
      <x:c r="E1793" s="1083" t="s">
        <x:v>6669</x:v>
      </x:c>
      <x:c r="F1793" s="1083" t="s">
        <x:v>724</x:v>
      </x:c>
      <x:c r="G1793" s="919" t="s">
        <x:v>9472</x:v>
      </x:c>
      <x:c r="H1793" s="919" t="s">
        <x:v>11508</x:v>
      </x:c>
      <x:c r="I1793" s="519" t="s">
        <x:v>3935</x:v>
      </x:c>
      <x:c r="J1793" s="920">
        <x:v>110</x:v>
      </x:c>
      <x:c r="K1793" s="1378" t="s">
        <x:v>140</x:v>
      </x:c>
    </x:row>
    <x:row r="1794" spans="1:11">
      <x:c r="A1794" s="1411">
        <x:v>0.72986111111111107</x:v>
      </x:c>
      <x:c r="B1794" s="1081" t="s">
        <x:v>10794</x:v>
      </x:c>
      <x:c r="C1794" s="1081" t="s">
        <x:v>7299</x:v>
      </x:c>
      <x:c r="D1794" s="1081" t="s">
        <x:v>10306</x:v>
      </x:c>
      <x:c r="E1794" s="1081" t="s">
        <x:v>6423</x:v>
      </x:c>
      <x:c r="F1794" s="1081" t="s">
        <x:v>7436</x:v>
      </x:c>
      <x:c r="G1794" s="919" t="s">
        <x:v>10619</x:v>
      </x:c>
      <x:c r="H1794" s="919" t="s">
        <x:v>8047</x:v>
      </x:c>
      <x:c r="I1794" s="519" t="s">
        <x:v>3935</x:v>
      </x:c>
      <x:c r="J1794" s="920">
        <x:v>171</x:v>
      </x:c>
      <x:c r="K1794" s="1378" t="s">
        <x:v>140</x:v>
      </x:c>
    </x:row>
    <x:row r="1795" spans="1:12">
      <x:c r="A1795" s="1410">
        <x:v>0.79374999999999996</x:v>
      </x:c>
      <x:c r="B1795" s="1083" t="s">
        <x:v>10620</x:v>
      </x:c>
      <x:c r="C1795" s="1083" t="s">
        <x:v>7299</x:v>
      </x:c>
      <x:c r="D1795" s="1083" t="s">
        <x:v>10333</x:v>
      </x:c>
      <x:c r="E1795" s="1083" t="s">
        <x:v>6669</x:v>
      </x:c>
      <x:c r="F1795" s="1083" t="s">
        <x:v>1163</x:v>
      </x:c>
      <x:c r="G1795" s="1114" t="s">
        <x:v>10358</x:v>
      </x:c>
      <x:c r="H1795" s="1114" t="s">
        <x:v>10358</x:v>
      </x:c>
      <x:c r="I1795" s="519" t="s">
        <x:v>6553</x:v>
      </x:c>
      <x:c r="J1795" s="920">
        <x:v>0</x:v>
      </x:c>
      <x:c r="K1795" s="1378" t="s">
        <x:v>10358</x:v>
      </x:c>
      <x:c r="L1795" s="47" t="s">
        <x:v>10357</x:v>
      </x:c>
    </x:row>
    <x:row r="1796" spans="1:11" ht="16.75">
      <x:c r="A1796" s="1412">
        <x:v>0.96180555555555558</x:v>
      </x:c>
      <x:c r="B1796" s="1184">
        <x:v>613581</x:v>
      </x:c>
      <x:c r="C1796" s="1085" t="s">
        <x:v>7299</x:v>
      </x:c>
      <x:c r="D1796" s="1085" t="s">
        <x:v>10306</x:v>
      </x:c>
      <x:c r="E1796" s="1085" t="s">
        <x:v>3882</x:v>
      </x:c>
      <x:c r="F1796" s="1085" t="s">
        <x:v>86</x:v>
      </x:c>
      <x:c r="G1796" s="929" t="s">
        <x:v>4155</x:v>
      </x:c>
      <x:c r="H1796" s="929" t="s">
        <x:v>2448</x:v>
      </x:c>
      <x:c r="I1796" s="527" t="s">
        <x:v>6540</x:v>
      </x:c>
      <x:c r="J1796" s="930">
        <x:v>963</x:v>
      </x:c>
      <x:c r="K1796" s="1379" t="s">
        <x:v>140</x:v>
      </x:c>
    </x:row>
    <x:row r="1797" spans="1:11" ht="16.75">
      <x:c r="A1797" s="1077" t="s">
        <x:v>5266</x:v>
      </x:c>
      <x:c r="B1797" s="1079" t="s">
        <x:v>3410</x:v>
      </x:c>
      <x:c r="C1797" s="1079" t="s">
        <x:v>7299</x:v>
      </x:c>
      <x:c r="D1797" s="1079" t="s">
        <x:v>10306</x:v>
      </x:c>
      <x:c r="E1797" s="1079" t="s">
        <x:v>139</x:v>
      </x:c>
      <x:c r="F1797" s="1079" t="s">
        <x:v>7381</x:v>
      </x:c>
      <x:c r="G1797" s="1177" t="s">
        <x:v>10358</x:v>
      </x:c>
      <x:c r="H1797" s="1177" t="s">
        <x:v>10358</x:v>
      </x:c>
      <x:c r="I1797" s="1189" t="s">
        <x:v>3935</x:v>
      </x:c>
      <x:c r="J1797" s="916">
        <x:v>170</x:v>
      </x:c>
      <x:c r="K1797" s="1377" t="s">
        <x:v>10301</x:v>
      </x:c>
    </x:row>
    <x:row r="1798" spans="1:11">
      <x:c r="A1798" s="1411">
        <x:v>0.58263888888888893</x:v>
      </x:c>
      <x:c r="B1798" s="1081" t="s">
        <x:v>3765</x:v>
      </x:c>
      <x:c r="C1798" s="1081" t="s">
        <x:v>7299</x:v>
      </x:c>
      <x:c r="D1798" s="1081" t="s">
        <x:v>10333</x:v>
      </x:c>
      <x:c r="E1798" s="1081" t="s">
        <x:v>3882</x:v>
      </x:c>
      <x:c r="F1798" s="1081" t="s">
        <x:v>12020</x:v>
      </x:c>
      <x:c r="G1798" s="919" t="s">
        <x:v>4011</x:v>
      </x:c>
      <x:c r="H1798" s="919" t="s">
        <x:v>1905</x:v>
      </x:c>
      <x:c r="I1798" s="519" t="s">
        <x:v>3935</x:v>
      </x:c>
      <x:c r="J1798" s="920">
        <x:v>340</x:v>
      </x:c>
      <x:c r="K1798" s="1378" t="s">
        <x:v>140</x:v>
      </x:c>
    </x:row>
    <x:row r="1799" spans="1:11">
      <x:c r="A1799" s="1410">
        <x:v>0.66736111111111107</x:v>
      </x:c>
      <x:c r="B1799" s="1082">
        <x:v>613584</x:v>
      </x:c>
      <x:c r="C1799" s="1083" t="s">
        <x:v>8571</x:v>
      </x:c>
      <x:c r="D1799" s="1083" t="s">
        <x:v>10333</x:v>
      </x:c>
      <x:c r="E1799" s="1083" t="s">
        <x:v>6669</x:v>
      </x:c>
      <x:c r="F1799" s="1083" t="s">
        <x:v>988</x:v>
      </x:c>
      <x:c r="G1799" s="919" t="s">
        <x:v>10798</x:v>
      </x:c>
      <x:c r="H1799" s="919" t="s">
        <x:v>2818</x:v>
      </x:c>
      <x:c r="I1799" s="519" t="s">
        <x:v>6540</x:v>
      </x:c>
      <x:c r="J1799" s="920">
        <x:v>260</x:v>
      </x:c>
      <x:c r="K1799" s="1378" t="s">
        <x:v>10301</x:v>
      </x:c>
    </x:row>
    <x:row r="1800" spans="1:11">
      <x:c r="A1800" s="1411">
        <x:v>0.71111111111111114</x:v>
      </x:c>
      <x:c r="B1800" s="1081" t="s">
        <x:v>6539</x:v>
      </x:c>
      <x:c r="C1800" s="1081" t="s">
        <x:v>8571</x:v>
      </x:c>
      <x:c r="D1800" s="1081" t="s">
        <x:v>10333</x:v>
      </x:c>
      <x:c r="E1800" s="1081" t="s">
        <x:v>3882</x:v>
      </x:c>
      <x:c r="F1800" s="1081" t="s">
        <x:v>1517</x:v>
      </x:c>
      <x:c r="G1800" s="919" t="s">
        <x:v>2710</x:v>
      </x:c>
      <x:c r="H1800" s="919" t="s">
        <x:v>11935</x:v>
      </x:c>
      <x:c r="I1800" s="519" t="s">
        <x:v>3935</x:v>
      </x:c>
      <x:c r="J1800" s="920">
        <x:v>140</x:v>
      </x:c>
      <x:c r="K1800" s="1378" t="s">
        <x:v>140</x:v>
      </x:c>
    </x:row>
    <x:row r="1801" spans="1:11">
      <x:c r="A1801" s="1410">
        <x:v>0.89722222222222225</x:v>
      </x:c>
      <x:c r="B1801" s="1082">
        <x:v>613586</x:v>
      </x:c>
      <x:c r="C1801" s="1083" t="s">
        <x:v>8571</x:v>
      </x:c>
      <x:c r="D1801" s="1083" t="s">
        <x:v>10333</x:v>
      </x:c>
      <x:c r="E1801" s="1083" t="s">
        <x:v>3882</x:v>
      </x:c>
      <x:c r="F1801" s="1083" t="s">
        <x:v>694</x:v>
      </x:c>
      <x:c r="G1801" s="919" t="s">
        <x:v>10586</x:v>
      </x:c>
      <x:c r="H1801" s="919" t="s">
        <x:v>8048</x:v>
      </x:c>
      <x:c r="I1801" s="519" t="s">
        <x:v>6540</x:v>
      </x:c>
      <x:c r="J1801" s="920">
        <x:v>198</x:v>
      </x:c>
      <x:c r="K1801" s="1378" t="s">
        <x:v>140</x:v>
      </x:c>
    </x:row>
    <x:row r="1802" spans="1:11">
      <x:c r="A1802" s="1411">
        <x:v>0.89930555555555558</x:v>
      </x:c>
      <x:c r="B1802" s="1081" t="s">
        <x:v>6651</x:v>
      </x:c>
      <x:c r="C1802" s="1081" t="s">
        <x:v>8571</x:v>
      </x:c>
      <x:c r="D1802" s="1081" t="s">
        <x:v>10306</x:v>
      </x:c>
      <x:c r="E1802" s="1081" t="s">
        <x:v>6423</x:v>
      </x:c>
      <x:c r="F1802" s="1081" t="s">
        <x:v>10401</x:v>
      </x:c>
      <x:c r="G1802" s="1114" t="s">
        <x:v>10358</x:v>
      </x:c>
      <x:c r="H1802" s="1114" t="s">
        <x:v>10358</x:v>
      </x:c>
      <x:c r="I1802" s="519" t="s">
        <x:v>3935</x:v>
      </x:c>
      <x:c r="J1802" s="920">
        <x:v>190</x:v>
      </x:c>
      <x:c r="K1802" s="1378" t="s">
        <x:v>10301</x:v>
      </x:c>
    </x:row>
    <x:row r="1803" spans="1:11" s="46" customFormat="1">
      <x:c r="A1803" s="1411">
        <x:v>0.91041666666666665</x:v>
      </x:c>
      <x:c r="B1803" s="1081">
        <x:v>13588</x:v>
      </x:c>
      <x:c r="C1803" s="1081"/>
      <x:c r="D1803" s="1081"/>
      <x:c r="E1803" s="1081"/>
      <x:c r="F1803" s="1081"/>
      <x:c r="G1803" s="919" t="s">
        <x:v>9638</x:v>
      </x:c>
      <x:c r="H1803" s="919" t="s">
        <x:v>2277</x:v>
      </x:c>
      <x:c r="I1803" s="519" t="s">
        <x:v>6553</x:v>
      </x:c>
      <x:c r="J1803" s="920">
        <x:v>126</x:v>
      </x:c>
      <x:c r="K1803" s="1378" t="s">
        <x:v>140</x:v>
      </x:c>
    </x:row>
    <x:row r="1804" spans="1:11">
      <x:c r="A1804" s="1410">
        <x:v>0.92777777777777781</x:v>
      </x:c>
      <x:c r="B1804" s="1082">
        <x:v>613589</x:v>
      </x:c>
      <x:c r="C1804" s="1083" t="s">
        <x:v>7299</x:v>
      </x:c>
      <x:c r="D1804" s="1083" t="s">
        <x:v>10333</x:v>
      </x:c>
      <x:c r="E1804" s="1083" t="s">
        <x:v>6669</x:v>
      </x:c>
      <x:c r="F1804" s="1083" t="s">
        <x:v>10761</x:v>
      </x:c>
      <x:c r="G1804" s="919" t="s">
        <x:v>9618</x:v>
      </x:c>
      <x:c r="H1804" s="919" t="s">
        <x:v>5771</x:v>
      </x:c>
      <x:c r="I1804" s="519" t="s">
        <x:v>6540</x:v>
      </x:c>
      <x:c r="J1804" s="920">
        <x:v>297</x:v>
      </x:c>
      <x:c r="K1804" s="1378" t="s">
        <x:v>140</x:v>
      </x:c>
    </x:row>
    <x:row r="1805" spans="1:11" ht="16.75">
      <x:c r="A1805" s="1412">
        <x:v>0.98124999999999996</x:v>
      </x:c>
      <x:c r="B1805" s="1184">
        <x:v>613590</x:v>
      </x:c>
      <x:c r="C1805" s="1085" t="s">
        <x:v>7299</x:v>
      </x:c>
      <x:c r="D1805" s="1085" t="s">
        <x:v>10333</x:v>
      </x:c>
      <x:c r="E1805" s="1085" t="s">
        <x:v>3882</x:v>
      </x:c>
      <x:c r="F1805" s="1085" t="s">
        <x:v>10453</x:v>
      </x:c>
      <x:c r="G1805" s="929" t="s">
        <x:v>293</x:v>
      </x:c>
      <x:c r="H1805" s="929" t="s">
        <x:v>5932</x:v>
      </x:c>
      <x:c r="I1805" s="527" t="s">
        <x:v>6540</x:v>
      </x:c>
      <x:c r="J1805" s="930">
        <x:v>280</x:v>
      </x:c>
      <x:c r="K1805" s="1379" t="s">
        <x:v>10301</x:v>
      </x:c>
    </x:row>
    <x:row r="1806" spans="1:11" ht="16.75">
      <x:c r="A1806" s="1077" t="s">
        <x:v>4880</x:v>
      </x:c>
      <x:c r="B1806" s="1079" t="s">
        <x:v>10545</x:v>
      </x:c>
      <x:c r="C1806" s="1079" t="s">
        <x:v>7299</x:v>
      </x:c>
      <x:c r="D1806" s="1079" t="s">
        <x:v>10334</x:v>
      </x:c>
      <x:c r="E1806" s="1079" t="s">
        <x:v>6669</x:v>
      </x:c>
      <x:c r="F1806" s="1079" t="s">
        <x:v>936</x:v>
      </x:c>
      <x:c r="G1806" s="915" t="s">
        <x:v>11714</x:v>
      </x:c>
      <x:c r="H1806" s="915" t="s">
        <x:v>7950</x:v>
      </x:c>
      <x:c r="I1806" s="1189" t="s">
        <x:v>3935</x:v>
      </x:c>
      <x:c r="J1806" s="916">
        <x:v>405</x:v>
      </x:c>
      <x:c r="K1806" s="1377" t="s">
        <x:v>140</x:v>
      </x:c>
    </x:row>
    <x:row r="1807" spans="1:11">
      <x:c r="A1807" s="1411">
        <x:v>0.5131944444444444</x:v>
      </x:c>
      <x:c r="B1807" s="1081" t="s">
        <x:v>9827</x:v>
      </x:c>
      <x:c r="C1807" s="1081" t="s">
        <x:v>8571</x:v>
      </x:c>
      <x:c r="D1807" s="1081" t="s">
        <x:v>10306</x:v>
      </x:c>
      <x:c r="E1807" s="1081" t="s">
        <x:v>6669</x:v>
      </x:c>
      <x:c r="F1807" s="1081" t="s">
        <x:v>1419</x:v>
      </x:c>
      <x:c r="G1807" s="919" t="s">
        <x:v>3856</x:v>
      </x:c>
      <x:c r="H1807" s="919" t="s">
        <x:v>11852</x:v>
      </x:c>
      <x:c r="I1807" s="519" t="s">
        <x:v>3935</x:v>
      </x:c>
      <x:c r="J1807" s="920">
        <x:v>270</x:v>
      </x:c>
      <x:c r="K1807" s="1378" t="s">
        <x:v>140</x:v>
      </x:c>
    </x:row>
    <x:row r="1808" spans="1:12">
      <x:c r="A1808" s="1410">
        <x:v>0.53888888888888886</x:v>
      </x:c>
      <x:c r="B1808" s="1083" t="s">
        <x:v>6469</x:v>
      </x:c>
      <x:c r="C1808" s="1083" t="s">
        <x:v>8571</x:v>
      </x:c>
      <x:c r="D1808" s="1083" t="s">
        <x:v>10279</x:v>
      </x:c>
      <x:c r="E1808" s="1083" t="s">
        <x:v>6423</x:v>
      </x:c>
      <x:c r="F1808" s="1083" t="s">
        <x:v>149</x:v>
      </x:c>
      <x:c r="G1808" s="919" t="s">
        <x:v>2710</x:v>
      </x:c>
      <x:c r="H1808" s="919" t="s">
        <x:v>11935</x:v>
      </x:c>
      <x:c r="I1808" s="519" t="s">
        <x:v>3935</x:v>
      </x:c>
      <x:c r="J1808" s="920">
        <x:v>0</x:v>
      </x:c>
      <x:c r="K1808" s="652" t="s">
        <x:v>10358</x:v>
      </x:c>
      <x:c r="L1808" s="46" t="s">
        <x:v>10357</x:v>
      </x:c>
    </x:row>
    <x:row r="1809" spans="1:11">
      <x:c r="A1809" s="1411">
        <x:v>0.64236111111111116</x:v>
      </x:c>
      <x:c r="B1809" s="1081" t="s">
        <x:v>10611</x:v>
      </x:c>
      <x:c r="C1809" s="1081" t="s">
        <x:v>7299</x:v>
      </x:c>
      <x:c r="D1809" s="1081" t="s">
        <x:v>10306</x:v>
      </x:c>
      <x:c r="E1809" s="1081" t="s">
        <x:v>6423</x:v>
      </x:c>
      <x:c r="F1809" s="1081" t="s">
        <x:v>1226</x:v>
      </x:c>
      <x:c r="G1809" s="919" t="s">
        <x:v>9891</x:v>
      </x:c>
      <x:c r="H1809" s="919" t="s">
        <x:v>7531</x:v>
      </x:c>
      <x:c r="I1809" s="519" t="s">
        <x:v>3935</x:v>
      </x:c>
      <x:c r="J1809" s="920">
        <x:v>230</x:v>
      </x:c>
      <x:c r="K1809" s="1378" t="s">
        <x:v>10301</x:v>
      </x:c>
    </x:row>
    <x:row r="1810" spans="1:11">
      <x:c r="A1810" s="1410">
        <x:v>0.64930555555555558</x:v>
      </x:c>
      <x:c r="B1810" s="1082">
        <x:v>613595</x:v>
      </x:c>
      <x:c r="C1810" s="1083" t="s">
        <x:v>8571</x:v>
      </x:c>
      <x:c r="D1810" s="1083" t="s">
        <x:v>10333</x:v>
      </x:c>
      <x:c r="E1810" s="1083" t="s">
        <x:v>6669</x:v>
      </x:c>
      <x:c r="F1810" s="1083" t="s">
        <x:v>959</x:v>
      </x:c>
      <x:c r="G1810" s="919" t="s">
        <x:v>3895</x:v>
      </x:c>
      <x:c r="H1810" s="919" t="s">
        <x:v>11581</x:v>
      </x:c>
      <x:c r="I1810" s="519" t="s">
        <x:v>6540</x:v>
      </x:c>
      <x:c r="J1810" s="920">
        <x:v>288</x:v>
      </x:c>
      <x:c r="K1810" s="1378" t="s">
        <x:v>140</x:v>
      </x:c>
    </x:row>
    <x:row r="1811" spans="1:11">
      <x:c r="A1811" s="1411">
        <x:v>0.6743055555555556</x:v>
      </x:c>
      <x:c r="B1811" s="1081" t="s">
        <x:v>10544</x:v>
      </x:c>
      <x:c r="C1811" s="1081" t="s">
        <x:v>7299</x:v>
      </x:c>
      <x:c r="D1811" s="1081" t="s">
        <x:v>10306</x:v>
      </x:c>
      <x:c r="E1811" s="1081" t="s">
        <x:v>6423</x:v>
      </x:c>
      <x:c r="F1811" s="1081" t="s">
        <x:v>137</x:v>
      </x:c>
      <x:c r="G1811" s="919" t="s">
        <x:v>9835</x:v>
      </x:c>
      <x:c r="H1811" s="919" t="s">
        <x:v>11182</x:v>
      </x:c>
      <x:c r="I1811" s="519" t="s">
        <x:v>3935</x:v>
      </x:c>
      <x:c r="J1811" s="920">
        <x:v>170</x:v>
      </x:c>
      <x:c r="K1811" s="1378" t="s">
        <x:v>140</x:v>
      </x:c>
    </x:row>
    <x:row r="1812" spans="1:11">
      <x:c r="A1812" s="1410">
        <x:v>0.73958333333333337</x:v>
      </x:c>
      <x:c r="B1812" s="1083" t="s">
        <x:v>3986</x:v>
      </x:c>
      <x:c r="C1812" s="1083" t="s">
        <x:v>8571</x:v>
      </x:c>
      <x:c r="D1812" s="1083" t="s">
        <x:v>10306</x:v>
      </x:c>
      <x:c r="E1812" s="1083" t="s">
        <x:v>6423</x:v>
      </x:c>
      <x:c r="F1812" s="1083" t="s">
        <x:v>544</x:v>
      </x:c>
      <x:c r="G1812" s="919" t="s">
        <x:v>10595</x:v>
      </x:c>
      <x:c r="H1812" s="919" t="s">
        <x:v>2328</x:v>
      </x:c>
      <x:c r="I1812" s="519" t="s">
        <x:v>3935</x:v>
      </x:c>
      <x:c r="J1812" s="920">
        <x:v>180</x:v>
      </x:c>
      <x:c r="K1812" s="1378" t="s">
        <x:v>10301</x:v>
      </x:c>
    </x:row>
    <x:row r="1813" spans="1:11" s="46" customFormat="1">
      <x:c r="A1813" s="1410">
        <x:v>0.74513888888888891</x:v>
      </x:c>
      <x:c r="B1813" s="1082">
        <x:v>613598</x:v>
      </x:c>
      <x:c r="C1813" s="1083" t="s">
        <x:v>8571</x:v>
      </x:c>
      <x:c r="D1813" s="1083" t="s">
        <x:v>10333</x:v>
      </x:c>
      <x:c r="E1813" s="1083" t="s">
        <x:v>6669</x:v>
      </x:c>
      <x:c r="F1813" s="1083" t="s">
        <x:v>920</x:v>
      </x:c>
      <x:c r="G1813" s="919" t="s">
        <x:v>6660</x:v>
      </x:c>
      <x:c r="H1813" s="919" t="s">
        <x:v>8017</x:v>
      </x:c>
      <x:c r="I1813" s="519" t="s">
        <x:v>6540</x:v>
      </x:c>
      <x:c r="J1813" s="920">
        <x:v>260</x:v>
      </x:c>
      <x:c r="K1813" s="1378" t="s">
        <x:v>10301</x:v>
      </x:c>
    </x:row>
    <x:row r="1814" spans="1:11">
      <x:c r="A1814" s="1411">
        <x:v>0.74791666666666667</x:v>
      </x:c>
      <x:c r="B1814" s="1081" t="s">
        <x:v>10569</x:v>
      </x:c>
      <x:c r="C1814" s="1081" t="s">
        <x:v>8571</x:v>
      </x:c>
      <x:c r="D1814" s="1081" t="s">
        <x:v>10333</x:v>
      </x:c>
      <x:c r="E1814" s="1081" t="s">
        <x:v>3882</x:v>
      </x:c>
      <x:c r="F1814" s="1081" t="s">
        <x:v>1107</x:v>
      </x:c>
      <x:c r="G1814" s="919" t="s">
        <x:v>3790</x:v>
      </x:c>
      <x:c r="H1814" s="919" t="s">
        <x:v>5876</x:v>
      </x:c>
      <x:c r="I1814" s="519" t="s">
        <x:v>3935</x:v>
      </x:c>
      <x:c r="J1814" s="920">
        <x:v>180</x:v>
      </x:c>
      <x:c r="K1814" s="1378" t="s">
        <x:v>10301</x:v>
      </x:c>
    </x:row>
    <x:row r="1815" spans="1:11">
      <x:c r="A1815" s="1410">
        <x:v>0.75624999999999998</x:v>
      </x:c>
      <x:c r="B1815" s="1083" t="s">
        <x:v>3344</x:v>
      </x:c>
      <x:c r="C1815" s="1083" t="s">
        <x:v>8571</x:v>
      </x:c>
      <x:c r="D1815" s="1083" t="s">
        <x:v>10333</x:v>
      </x:c>
      <x:c r="E1815" s="1083" t="s">
        <x:v>6669</x:v>
      </x:c>
      <x:c r="F1815" s="1083" t="s">
        <x:v>1563</x:v>
      </x:c>
      <x:c r="G1815" s="919" t="s">
        <x:v>3790</x:v>
      </x:c>
      <x:c r="H1815" s="919" t="s">
        <x:v>5876</x:v>
      </x:c>
      <x:c r="I1815" s="519" t="s">
        <x:v>3935</x:v>
      </x:c>
      <x:c r="J1815" s="920">
        <x:v>200</x:v>
      </x:c>
      <x:c r="K1815" s="1378" t="s">
        <x:v>10301</x:v>
      </x:c>
    </x:row>
    <x:row r="1816" spans="1:11">
      <x:c r="A1816" s="1411">
        <x:v>0.76041666666666663</x:v>
      </x:c>
      <x:c r="B1816" s="1081" t="s">
        <x:v>3371</x:v>
      </x:c>
      <x:c r="C1816" s="1081" t="s">
        <x:v>8571</x:v>
      </x:c>
      <x:c r="D1816" s="1081" t="s">
        <x:v>10306</x:v>
      </x:c>
      <x:c r="E1816" s="1081" t="s">
        <x:v>6669</x:v>
      </x:c>
      <x:c r="F1816" s="1081" t="s">
        <x:v>1337</x:v>
      </x:c>
      <x:c r="G1816" s="919" t="s">
        <x:v>10955</x:v>
      </x:c>
      <x:c r="H1816" s="919" t="s">
        <x:v>11757</x:v>
      </x:c>
      <x:c r="I1816" s="519" t="s">
        <x:v>3935</x:v>
      </x:c>
      <x:c r="J1816" s="920">
        <x:v>180</x:v>
      </x:c>
      <x:c r="K1816" s="1378" t="s">
        <x:v>10301</x:v>
      </x:c>
    </x:row>
    <x:row r="1817" spans="1:12">
      <x:c r="A1817" s="1410">
        <x:v>0.77222222222222225</x:v>
      </x:c>
      <x:c r="B1817" s="1083" t="s">
        <x:v>9717</x:v>
      </x:c>
      <x:c r="C1817" s="1083" t="s">
        <x:v>7299</x:v>
      </x:c>
      <x:c r="D1817" s="1083" t="s">
        <x:v>10306</x:v>
      </x:c>
      <x:c r="E1817" s="1083" t="s">
        <x:v>3882</x:v>
      </x:c>
      <x:c r="F1817" s="1083" t="s">
        <x:v>3734</x:v>
      </x:c>
      <x:c r="G1817" s="919" t="s">
        <x:v>9381</x:v>
      </x:c>
      <x:c r="H1817" s="919" t="s">
        <x:v>8038</x:v>
      </x:c>
      <x:c r="I1817" s="519" t="s">
        <x:v>3935</x:v>
      </x:c>
      <x:c r="J1817" s="920">
        <x:v>144</x:v>
      </x:c>
      <x:c r="K1817" s="1378" t="s">
        <x:v>140</x:v>
      </x:c>
      <x:c r="L1817" s="1570" t="s">
        <x:v>1145</x:v>
      </x:c>
    </x:row>
    <x:row r="1818" spans="1:11">
      <x:c r="A1818" s="1411">
        <x:v>0.78055555555555556</x:v>
      </x:c>
      <x:c r="B1818" s="1081" t="s">
        <x:v>2931</x:v>
      </x:c>
      <x:c r="C1818" s="1081" t="s">
        <x:v>8571</x:v>
      </x:c>
      <x:c r="D1818" s="1081" t="s">
        <x:v>10334</x:v>
      </x:c>
      <x:c r="E1818" s="1081" t="s">
        <x:v>6423</x:v>
      </x:c>
      <x:c r="F1818" s="1081" t="s">
        <x:v>11082</x:v>
      </x:c>
      <x:c r="G1818" s="919" t="s">
        <x:v>9589</x:v>
      </x:c>
      <x:c r="H1818" s="919" t="s">
        <x:v>7580</x:v>
      </x:c>
      <x:c r="I1818" s="519" t="s">
        <x:v>3935</x:v>
      </x:c>
      <x:c r="J1818" s="920">
        <x:v>171</x:v>
      </x:c>
      <x:c r="K1818" s="1378" t="s">
        <x:v>140</x:v>
      </x:c>
    </x:row>
    <x:row r="1819" spans="1:11" ht="16.75">
      <x:c r="A1819" s="1412">
        <x:v>0.94166666666666665</x:v>
      </x:c>
      <x:c r="B1819" s="1184">
        <x:v>613604</x:v>
      </x:c>
      <x:c r="C1819" s="1085" t="s">
        <x:v>7299</x:v>
      </x:c>
      <x:c r="D1819" s="1085" t="s">
        <x:v>10333</x:v>
      </x:c>
      <x:c r="E1819" s="1085" t="s">
        <x:v>6669</x:v>
      </x:c>
      <x:c r="F1819" s="1085" t="s">
        <x:v>1041</x:v>
      </x:c>
      <x:c r="G1819" s="929" t="s">
        <x:v>9440</x:v>
      </x:c>
      <x:c r="H1819" s="929" t="s">
        <x:v>5916</x:v>
      </x:c>
      <x:c r="I1819" s="527" t="s">
        <x:v>6540</x:v>
      </x:c>
      <x:c r="J1819" s="930">
        <x:v>200</x:v>
      </x:c>
      <x:c r="K1819" s="1379" t="s">
        <x:v>10301</x:v>
      </x:c>
    </x:row>
    <x:row r="1820" spans="1:11" ht="16.75">
      <x:c r="A1820" s="1077" t="s">
        <x:v>5366</x:v>
      </x:c>
      <x:c r="B1820" s="1078">
        <x:v>613605</x:v>
      </x:c>
      <x:c r="C1820" s="1079" t="s">
        <x:v>7299</x:v>
      </x:c>
      <x:c r="D1820" s="1079" t="s">
        <x:v>10333</x:v>
      </x:c>
      <x:c r="E1820" s="1079" t="s">
        <x:v>7974</x:v>
      </x:c>
      <x:c r="F1820" s="1079" t="s">
        <x:v>7389</x:v>
      </x:c>
      <x:c r="G1820" s="915" t="s">
        <x:v>2933</x:v>
      </x:c>
      <x:c r="H1820" s="915" t="s">
        <x:v>11787</x:v>
      </x:c>
      <x:c r="I1820" s="1189" t="s">
        <x:v>6540</x:v>
      </x:c>
      <x:c r="J1820" s="916">
        <x:v>120</x:v>
      </x:c>
      <x:c r="K1820" s="1377" t="s">
        <x:v>10301</x:v>
      </x:c>
    </x:row>
    <x:row r="1821" spans="1:11">
      <x:c r="A1821" s="1411">
        <x:v>0.52222222222222225</x:v>
      </x:c>
      <x:c r="B1821" s="1080">
        <x:v>613606</x:v>
      </x:c>
      <x:c r="C1821" s="1081" t="s">
        <x:v>7299</x:v>
      </x:c>
      <x:c r="D1821" s="1081" t="s">
        <x:v>10279</x:v>
      </x:c>
      <x:c r="E1821" s="1081" t="s">
        <x:v>7974</x:v>
      </x:c>
      <x:c r="F1821" s="1081" t="s">
        <x:v>8145</x:v>
      </x:c>
      <x:c r="G1821" s="919" t="s">
        <x:v>1826</x:v>
      </x:c>
      <x:c r="H1821" s="919" t="s">
        <x:v>12760</x:v>
      </x:c>
      <x:c r="I1821" s="519" t="s">
        <x:v>6540</x:v>
      </x:c>
      <x:c r="J1821" s="920">
        <x:v>190</x:v>
      </x:c>
      <x:c r="K1821" s="1378" t="s">
        <x:v>10301</x:v>
      </x:c>
    </x:row>
    <x:row r="1822" spans="1:11">
      <x:c r="A1822" s="1410">
        <x:v>0.6166666666666667</x:v>
      </x:c>
      <x:c r="B1822" s="1082">
        <x:v>613607</x:v>
      </x:c>
      <x:c r="C1822" s="1083" t="s">
        <x:v>8571</x:v>
      </x:c>
      <x:c r="D1822" s="1083" t="s">
        <x:v>10333</x:v>
      </x:c>
      <x:c r="E1822" s="1083" t="s">
        <x:v>3882</x:v>
      </x:c>
      <x:c r="F1822" s="1083" t="s">
        <x:v>1607</x:v>
      </x:c>
      <x:c r="G1822" s="919" t="s">
        <x:v>9599</x:v>
      </x:c>
      <x:c r="H1822" s="919" t="s">
        <x:v>2828</x:v>
      </x:c>
      <x:c r="I1822" s="519" t="s">
        <x:v>6540</x:v>
      </x:c>
      <x:c r="J1822" s="920">
        <x:v>160</x:v>
      </x:c>
      <x:c r="K1822" s="1378" t="s">
        <x:v>10301</x:v>
      </x:c>
    </x:row>
    <x:row r="1823" spans="1:11">
      <x:c r="A1823" s="1411">
        <x:v>0.77222222222222225</x:v>
      </x:c>
      <x:c r="B1823" s="1081" t="s">
        <x:v>6678</x:v>
      </x:c>
      <x:c r="C1823" s="1081" t="s">
        <x:v>8571</x:v>
      </x:c>
      <x:c r="D1823" s="1081" t="s">
        <x:v>10333</x:v>
      </x:c>
      <x:c r="E1823" s="1081" t="s">
        <x:v>6669</x:v>
      </x:c>
      <x:c r="F1823" s="1081" t="s">
        <x:v>10429</x:v>
      </x:c>
      <x:c r="G1823" s="919" t="s">
        <x:v>9809</x:v>
      </x:c>
      <x:c r="H1823" s="919" t="s">
        <x:v>8026</x:v>
      </x:c>
      <x:c r="I1823" s="519" t="s">
        <x:v>3935</x:v>
      </x:c>
      <x:c r="J1823" s="920">
        <x:v>150</x:v>
      </x:c>
      <x:c r="K1823" s="1378" t="s">
        <x:v>140</x:v>
      </x:c>
    </x:row>
    <x:row r="1824" spans="1:11" ht="16.75">
      <x:c r="A1824" s="1413">
        <x:v>0.8208333333333333</x:v>
      </x:c>
      <x:c r="B1824" s="1098" t="s">
        <x:v>10531</x:v>
      </x:c>
      <x:c r="C1824" s="1098" t="s">
        <x:v>7299</x:v>
      </x:c>
      <x:c r="D1824" s="1098" t="s">
        <x:v>10306</x:v>
      </x:c>
      <x:c r="E1824" s="1098" t="s">
        <x:v>3882</x:v>
      </x:c>
      <x:c r="F1824" s="1098" t="s">
        <x:v>6348</x:v>
      </x:c>
      <x:c r="G1824" s="929" t="s">
        <x:v>10924</x:v>
      </x:c>
      <x:c r="H1824" s="929" t="s">
        <x:v>11132</x:v>
      </x:c>
      <x:c r="I1824" s="527" t="s">
        <x:v>3935</x:v>
      </x:c>
      <x:c r="J1824" s="930">
        <x:v>160</x:v>
      </x:c>
      <x:c r="K1824" s="1379" t="s">
        <x:v>140</x:v>
      </x:c>
    </x:row>
    <x:row r="1825" spans="1:11" ht="16.75">
      <x:c r="A1825" s="1179" t="s">
        <x:v>7188</x:v>
      </x:c>
      <x:c r="B1825" s="1180">
        <x:v>613610</x:v>
      </x:c>
      <x:c r="C1825" s="1181" t="s">
        <x:v>8571</x:v>
      </x:c>
      <x:c r="D1825" s="1181" t="s">
        <x:v>10306</x:v>
      </x:c>
      <x:c r="E1825" s="1181" t="s">
        <x:v>6669</x:v>
      </x:c>
      <x:c r="F1825" s="1181" t="s">
        <x:v>995</x:v>
      </x:c>
      <x:c r="G1825" s="915" t="s">
        <x:v>6379</x:v>
      </x:c>
      <x:c r="H1825" s="915" t="s">
        <x:v>11847</x:v>
      </x:c>
      <x:c r="I1825" s="1189" t="s">
        <x:v>6540</x:v>
      </x:c>
      <x:c r="J1825" s="916">
        <x:v>243</x:v>
      </x:c>
      <x:c r="K1825" s="1377" t="s">
        <x:v>140</x:v>
      </x:c>
    </x:row>
    <x:row r="1826" spans="1:11">
      <x:c r="A1826" s="1410">
        <x:v>0.70694444444444449</x:v>
      </x:c>
      <x:c r="B1826" s="1082">
        <x:v>13611</x:v>
      </x:c>
      <x:c r="C1826" s="1083" t="s">
        <x:v>7299</x:v>
      </x:c>
      <x:c r="D1826" s="1083" t="s">
        <x:v>10306</x:v>
      </x:c>
      <x:c r="E1826" s="1083" t="s">
        <x:v>139</x:v>
      </x:c>
      <x:c r="F1826" s="1083" t="s">
        <x:v>8651</x:v>
      </x:c>
      <x:c r="G1826" s="919" t="s">
        <x:v>9876</x:v>
      </x:c>
      <x:c r="H1826" s="919" t="s">
        <x:v>7915</x:v>
      </x:c>
      <x:c r="I1826" s="519" t="s">
        <x:v>6553</x:v>
      </x:c>
      <x:c r="J1826" s="920">
        <x:v>150</x:v>
      </x:c>
      <x:c r="K1826" s="1378" t="s">
        <x:v>10301</x:v>
      </x:c>
    </x:row>
    <x:row r="1827" spans="1:11">
      <x:c r="A1827" s="1411">
        <x:v>0.71666666666666667</x:v>
      </x:c>
      <x:c r="B1827" s="1080">
        <x:v>13612</x:v>
      </x:c>
      <x:c r="C1827" s="1081" t="s">
        <x:v>8571</x:v>
      </x:c>
      <x:c r="D1827" s="1081" t="s">
        <x:v>10334</x:v>
      </x:c>
      <x:c r="E1827" s="1081" t="s">
        <x:v>3882</x:v>
      </x:c>
      <x:c r="F1827" s="1081" t="s">
        <x:v>12083</x:v>
      </x:c>
      <x:c r="G1827" s="1114" t="s">
        <x:v>10358</x:v>
      </x:c>
      <x:c r="H1827" s="1114" t="s">
        <x:v>10358</x:v>
      </x:c>
      <x:c r="I1827" s="519" t="s">
        <x:v>6553</x:v>
      </x:c>
      <x:c r="J1827" s="920">
        <x:v>230</x:v>
      </x:c>
      <x:c r="K1827" s="1378" t="s">
        <x:v>10301</x:v>
      </x:c>
    </x:row>
    <x:row r="1828" spans="1:11">
      <x:c r="A1828" s="1410">
        <x:v>0.75208333333333333</x:v>
      </x:c>
      <x:c r="B1828" s="1082">
        <x:v>613613</x:v>
      </x:c>
      <x:c r="C1828" s="1083" t="s">
        <x:v>8571</x:v>
      </x:c>
      <x:c r="D1828" s="1083" t="s">
        <x:v>10334</x:v>
      </x:c>
      <x:c r="E1828" s="1083" t="s">
        <x:v>6669</x:v>
      </x:c>
      <x:c r="F1828" s="1083" t="s">
        <x:v>923</x:v>
      </x:c>
      <x:c r="G1828" s="919" t="s">
        <x:v>10010</x:v>
      </x:c>
      <x:c r="H1828" s="919" t="s">
        <x:v>2274</x:v>
      </x:c>
      <x:c r="I1828" s="519" t="s">
        <x:v>6540</x:v>
      </x:c>
      <x:c r="J1828" s="920">
        <x:v>180</x:v>
      </x:c>
      <x:c r="K1828" s="1378" t="s">
        <x:v>10301</x:v>
      </x:c>
    </x:row>
    <x:row r="1829" spans="1:11" ht="16.75">
      <x:c r="A1829" s="1412">
        <x:v>0.77847222222222223</x:v>
      </x:c>
      <x:c r="B1829" s="1184">
        <x:v>613614</x:v>
      </x:c>
      <x:c r="C1829" s="1085" t="s">
        <x:v>8571</x:v>
      </x:c>
      <x:c r="D1829" s="1085" t="s">
        <x:v>10334</x:v>
      </x:c>
      <x:c r="E1829" s="1085" t="s">
        <x:v>6669</x:v>
      </x:c>
      <x:c r="F1829" s="1085" t="s">
        <x:v>1301</x:v>
      </x:c>
      <x:c r="G1829" s="929" t="s">
        <x:v>9429</x:v>
      </x:c>
      <x:c r="H1829" s="929" t="s">
        <x:v>11946</x:v>
      </x:c>
      <x:c r="I1829" s="527" t="s">
        <x:v>6540</x:v>
      </x:c>
      <x:c r="J1829" s="930">
        <x:v>279</x:v>
      </x:c>
      <x:c r="K1829" s="1379" t="s">
        <x:v>140</x:v>
      </x:c>
    </x:row>
    <x:row r="1830" spans="1:11" ht="16.75">
      <x:c r="A1830" s="1077" t="s">
        <x:v>7155</x:v>
      </x:c>
      <x:c r="B1830" s="1078">
        <x:v>613615</x:v>
      </x:c>
      <x:c r="C1830" s="1079" t="s">
        <x:v>8571</x:v>
      </x:c>
      <x:c r="D1830" s="1079" t="s">
        <x:v>10333</x:v>
      </x:c>
      <x:c r="E1830" s="1079" t="s">
        <x:v>6669</x:v>
      </x:c>
      <x:c r="F1830" s="1079" t="s">
        <x:v>1140</x:v>
      </x:c>
      <x:c r="G1830" s="915" t="s">
        <x:v>9532</x:v>
      </x:c>
      <x:c r="H1830" s="915" t="s">
        <x:v>12143</x:v>
      </x:c>
      <x:c r="I1830" s="1189" t="s">
        <x:v>6553</x:v>
      </x:c>
      <x:c r="J1830" s="916">
        <x:v>390</x:v>
      </x:c>
      <x:c r="K1830" s="1377" t="s">
        <x:v>140</x:v>
      </x:c>
    </x:row>
    <x:row r="1831" spans="1:11" s="38" customFormat="1">
      <x:c r="A1831" s="1410">
        <x:v>0.8305555555555556</x:v>
      </x:c>
      <x:c r="B1831" s="1082">
        <x:v>613616</x:v>
      </x:c>
      <x:c r="C1831" s="1083" t="s">
        <x:v>8571</x:v>
      </x:c>
      <x:c r="D1831" s="1083" t="s">
        <x:v>10333</x:v>
      </x:c>
      <x:c r="E1831" s="1083" t="s">
        <x:v>3882</x:v>
      </x:c>
      <x:c r="F1831" s="1083" t="s">
        <x:v>1101</x:v>
      </x:c>
      <x:c r="G1831" s="919" t="s">
        <x:v>3861</x:v>
      </x:c>
      <x:c r="H1831" s="919" t="s">
        <x:v>11575</x:v>
      </x:c>
      <x:c r="I1831" s="519" t="s">
        <x:v>6553</x:v>
      </x:c>
      <x:c r="J1831" s="920">
        <x:v>180</x:v>
      </x:c>
      <x:c r="K1831" s="1378" t="s">
        <x:v>10301</x:v>
      </x:c>
    </x:row>
    <x:row r="1832" spans="1:11">
      <x:c r="A1832" s="1411">
        <x:v>0.83333333333333337</x:v>
      </x:c>
      <x:c r="B1832" s="1080">
        <x:v>613617</x:v>
      </x:c>
      <x:c r="C1832" s="1081" t="s">
        <x:v>8571</x:v>
      </x:c>
      <x:c r="D1832" s="1081" t="s">
        <x:v>10333</x:v>
      </x:c>
      <x:c r="E1832" s="1081" t="s">
        <x:v>6669</x:v>
      </x:c>
      <x:c r="F1832" s="1081" t="s">
        <x:v>3668</x:v>
      </x:c>
      <x:c r="G1832" s="919" t="s">
        <x:v>9926</x:v>
      </x:c>
      <x:c r="H1832" s="919" t="s">
        <x:v>11758</x:v>
      </x:c>
      <x:c r="I1832" s="519" t="s">
        <x:v>6553</x:v>
      </x:c>
      <x:c r="J1832" s="920">
        <x:v>261</x:v>
      </x:c>
      <x:c r="K1832" s="1378" t="s">
        <x:v>140</x:v>
      </x:c>
    </x:row>
    <x:row r="1833" spans="1:11">
      <x:c r="A1833" s="1411">
        <x:v>0.8520833333333333</x:v>
      </x:c>
      <x:c r="B1833" s="1080">
        <x:v>613618</x:v>
      </x:c>
      <x:c r="C1833" s="1081" t="s">
        <x:v>7299</x:v>
      </x:c>
      <x:c r="D1833" s="1081" t="s">
        <x:v>10333</x:v>
      </x:c>
      <x:c r="E1833" s="1081" t="s">
        <x:v>6423</x:v>
      </x:c>
      <x:c r="F1833" s="1081" t="s">
        <x:v>4766</x:v>
      </x:c>
      <x:c r="G1833" s="919" t="s">
        <x:v>4142</x:v>
      </x:c>
      <x:c r="H1833" s="919" t="s">
        <x:v>2382</x:v>
      </x:c>
      <x:c r="I1833" s="519" t="s">
        <x:v>6553</x:v>
      </x:c>
      <x:c r="J1833" s="920">
        <x:v>171</x:v>
      </x:c>
      <x:c r="K1833" s="1378" t="s">
        <x:v>140</x:v>
      </x:c>
    </x:row>
    <x:row r="1834" spans="1:11">
      <x:c r="A1834" s="1410">
        <x:v>0.875</x:v>
      </x:c>
      <x:c r="B1834" s="1082">
        <x:v>613619</x:v>
      </x:c>
      <x:c r="C1834" s="1083" t="s">
        <x:v>8571</x:v>
      </x:c>
      <x:c r="D1834" s="1083" t="s">
        <x:v>10279</x:v>
      </x:c>
      <x:c r="E1834" s="1083" t="s">
        <x:v>6669</x:v>
      </x:c>
      <x:c r="F1834" s="1083" t="s">
        <x:v>467</x:v>
      </x:c>
      <x:c r="G1834" s="919" t="s">
        <x:v>9656</x:v>
      </x:c>
      <x:c r="H1834" s="919" t="s">
        <x:v>2838</x:v>
      </x:c>
      <x:c r="I1834" s="519" t="s">
        <x:v>6553</x:v>
      </x:c>
      <x:c r="J1834" s="920">
        <x:v>130</x:v>
      </x:c>
      <x:c r="K1834" s="1378" t="s">
        <x:v>140</x:v>
      </x:c>
    </x:row>
    <x:row r="1835" spans="1:11" ht="16.75">
      <x:c r="A1835" s="1412">
        <x:v>0.90138888888888891</x:v>
      </x:c>
      <x:c r="B1835" s="1184">
        <x:v>613620</x:v>
      </x:c>
      <x:c r="C1835" s="1085" t="s">
        <x:v>8571</x:v>
      </x:c>
      <x:c r="D1835" s="1085" t="s">
        <x:v>10333</x:v>
      </x:c>
      <x:c r="E1835" s="1085" t="s">
        <x:v>6669</x:v>
      </x:c>
      <x:c r="F1835" s="1085" t="s">
        <x:v>8326</x:v>
      </x:c>
      <x:c r="G1835" s="929" t="s">
        <x:v>9725</x:v>
      </x:c>
      <x:c r="H1835" s="929" t="s">
        <x:v>7572</x:v>
      </x:c>
      <x:c r="I1835" s="527" t="s">
        <x:v>6553</x:v>
      </x:c>
      <x:c r="J1835" s="930">
        <x:v>468</x:v>
      </x:c>
      <x:c r="K1835" s="1379" t="s">
        <x:v>140</x:v>
      </x:c>
    </x:row>
    <x:row r="1836" spans="1:11" ht="16.75">
      <x:c r="A1836" s="1179" t="s">
        <x:v>5348</x:v>
      </x:c>
      <x:c r="B1836" s="1180">
        <x:v>613621</x:v>
      </x:c>
      <x:c r="C1836" s="1181" t="s">
        <x:v>8571</x:v>
      </x:c>
      <x:c r="D1836" s="1181" t="s">
        <x:v>10306</x:v>
      </x:c>
      <x:c r="E1836" s="1181" t="s">
        <x:v>6669</x:v>
      </x:c>
      <x:c r="F1836" s="1181" t="s">
        <x:v>11092</x:v>
      </x:c>
      <x:c r="G1836" s="915" t="s">
        <x:v>3812</x:v>
      </x:c>
      <x:c r="H1836" s="915" t="s">
        <x:v>11588</x:v>
      </x:c>
      <x:c r="I1836" s="1189" t="s">
        <x:v>6540</x:v>
      </x:c>
      <x:c r="J1836" s="916">
        <x:v>320</x:v>
      </x:c>
      <x:c r="K1836" s="1377" t="s">
        <x:v>10301</x:v>
      </x:c>
    </x:row>
    <x:row r="1837" spans="1:11">
      <x:c r="A1837" s="1410">
        <x:v>0.6381944444444444</x:v>
      </x:c>
      <x:c r="B1837" s="1082">
        <x:v>613622</x:v>
      </x:c>
      <x:c r="C1837" s="1083" t="s">
        <x:v>8571</x:v>
      </x:c>
      <x:c r="D1837" s="1083" t="s">
        <x:v>10333</x:v>
      </x:c>
      <x:c r="E1837" s="1083" t="s">
        <x:v>6423</x:v>
      </x:c>
      <x:c r="F1837" s="1083" t="s">
        <x:v>1302</x:v>
      </x:c>
      <x:c r="G1837" s="1114" t="s">
        <x:v>10358</x:v>
      </x:c>
      <x:c r="H1837" s="1114" t="s">
        <x:v>10358</x:v>
      </x:c>
      <x:c r="I1837" s="519" t="s">
        <x:v>6540</x:v>
      </x:c>
      <x:c r="J1837" s="920">
        <x:v>170</x:v>
      </x:c>
      <x:c r="K1837" s="1378" t="s">
        <x:v>10301</x:v>
      </x:c>
    </x:row>
    <x:row r="1838" spans="1:11">
      <x:c r="A1838" s="1411">
        <x:v>0.72777777777777775</x:v>
      </x:c>
      <x:c r="B1838" s="1080">
        <x:v>613623</x:v>
      </x:c>
      <x:c r="C1838" s="1081" t="s">
        <x:v>8571</x:v>
      </x:c>
      <x:c r="D1838" s="1081" t="s">
        <x:v>10306</x:v>
      </x:c>
      <x:c r="E1838" s="1081" t="s">
        <x:v>6669</x:v>
      </x:c>
      <x:c r="F1838" s="1081" t="s">
        <x:v>999</x:v>
      </x:c>
      <x:c r="G1838" s="919" t="s">
        <x:v>9926</x:v>
      </x:c>
      <x:c r="H1838" s="919" t="s">
        <x:v>2680</x:v>
      </x:c>
      <x:c r="I1838" s="519" t="s">
        <x:v>6540</x:v>
      </x:c>
      <x:c r="J1838" s="920">
        <x:v>80</x:v>
      </x:c>
      <x:c r="K1838" s="1378" t="s">
        <x:v>10301</x:v>
      </x:c>
    </x:row>
    <x:row r="1839" spans="1:11">
      <x:c r="A1839" s="1410">
        <x:v>0.7895833333333333</x:v>
      </x:c>
      <x:c r="B1839" s="1082">
        <x:v>613624</x:v>
      </x:c>
      <x:c r="C1839" s="1083" t="s">
        <x:v>8571</x:v>
      </x:c>
      <x:c r="D1839" s="1083" t="s">
        <x:v>10333</x:v>
      </x:c>
      <x:c r="E1839" s="1083" t="s">
        <x:v>6669</x:v>
      </x:c>
      <x:c r="F1839" s="1083" t="s">
        <x:v>1610</x:v>
      </x:c>
      <x:c r="G1839" s="919" t="s">
        <x:v>6379</x:v>
      </x:c>
      <x:c r="H1839" s="919" t="s">
        <x:v>7666</x:v>
      </x:c>
      <x:c r="I1839" s="519" t="s">
        <x:v>6540</x:v>
      </x:c>
      <x:c r="J1839" s="920">
        <x:v>180</x:v>
      </x:c>
      <x:c r="K1839" s="1378" t="s">
        <x:v>10301</x:v>
      </x:c>
    </x:row>
    <x:row r="1840" spans="1:11">
      <x:c r="A1840" s="1411">
        <x:v>0.86736111111111114</x:v>
      </x:c>
      <x:c r="B1840" s="1080">
        <x:v>613625</x:v>
      </x:c>
      <x:c r="C1840" s="1081" t="s">
        <x:v>7299</x:v>
      </x:c>
      <x:c r="D1840" s="1081" t="s">
        <x:v>10279</x:v>
      </x:c>
      <x:c r="E1840" s="1081" t="s">
        <x:v>6669</x:v>
      </x:c>
      <x:c r="F1840" s="1081" t="s">
        <x:v>5438</x:v>
      </x:c>
      <x:c r="G1840" s="919" t="s">
        <x:v>9656</x:v>
      </x:c>
      <x:c r="H1840" s="919" t="s">
        <x:v>2838</x:v>
      </x:c>
      <x:c r="I1840" s="519" t="s">
        <x:v>6540</x:v>
      </x:c>
      <x:c r="J1840" s="920">
        <x:v>140</x:v>
      </x:c>
      <x:c r="K1840" s="1378" t="s">
        <x:v>140</x:v>
      </x:c>
    </x:row>
    <x:row r="1841" spans="1:11" ht="16.75">
      <x:c r="A1841" s="1413">
        <x:v>0.88263888888888886</x:v>
      </x:c>
      <x:c r="B1841" s="1186">
        <x:v>613626</x:v>
      </x:c>
      <x:c r="C1841" s="1098" t="s">
        <x:v>8571</x:v>
      </x:c>
      <x:c r="D1841" s="1098" t="s">
        <x:v>10333</x:v>
      </x:c>
      <x:c r="E1841" s="1098" t="s">
        <x:v>3882</x:v>
      </x:c>
      <x:c r="F1841" s="1098" t="s">
        <x:v>1573</x:v>
      </x:c>
      <x:c r="G1841" s="929" t="s">
        <x:v>10618</x:v>
      </x:c>
      <x:c r="H1841" s="929" t="s">
        <x:v>11568</x:v>
      </x:c>
      <x:c r="I1841" s="527" t="s">
        <x:v>6540</x:v>
      </x:c>
      <x:c r="J1841" s="930">
        <x:v>180</x:v>
      </x:c>
      <x:c r="K1841" s="1379" t="s">
        <x:v>10301</x:v>
      </x:c>
    </x:row>
    <x:row r="1842" spans="1:11" ht="16.75">
      <x:c r="A1842" s="1179" t="s">
        <x:v>5273</x:v>
      </x:c>
      <x:c r="B1842" s="1180">
        <x:v>613627</x:v>
      </x:c>
      <x:c r="C1842" s="1181" t="s">
        <x:v>8571</x:v>
      </x:c>
      <x:c r="D1842" s="1181" t="s">
        <x:v>10306</x:v>
      </x:c>
      <x:c r="E1842" s="1181" t="s">
        <x:v>6669</x:v>
      </x:c>
      <x:c r="F1842" s="1181" t="s">
        <x:v>971</x:v>
      </x:c>
      <x:c r="G1842" s="915" t="s">
        <x:v>9891</x:v>
      </x:c>
      <x:c r="H1842" s="915" t="s">
        <x:v>8042</x:v>
      </x:c>
      <x:c r="I1842" s="1189" t="s">
        <x:v>6540</x:v>
      </x:c>
      <x:c r="J1842" s="916">
        <x:v>230</x:v>
      </x:c>
      <x:c r="K1842" s="1377" t="s">
        <x:v>10301</x:v>
      </x:c>
    </x:row>
    <x:row r="1843" spans="1:11">
      <x:c r="A1843" s="1410">
        <x:v>0.55138888888888893</x:v>
      </x:c>
      <x:c r="B1843" s="1082">
        <x:v>613628</x:v>
      </x:c>
      <x:c r="C1843" s="1083" t="s">
        <x:v>8571</x:v>
      </x:c>
      <x:c r="D1843" s="1083" t="s">
        <x:v>10334</x:v>
      </x:c>
      <x:c r="E1843" s="1083" t="s">
        <x:v>6423</x:v>
      </x:c>
      <x:c r="F1843" s="1083" t="s">
        <x:v>10494</x:v>
      </x:c>
      <x:c r="G1843" s="919" t="s">
        <x:v>3987</x:v>
      </x:c>
      <x:c r="H1843" s="919" t="s">
        <x:v>11595</x:v>
      </x:c>
      <x:c r="I1843" s="519" t="s">
        <x:v>6540</x:v>
      </x:c>
      <x:c r="J1843" s="920">
        <x:v>180</x:v>
      </x:c>
      <x:c r="K1843" s="1378" t="s">
        <x:v>10301</x:v>
      </x:c>
    </x:row>
    <x:row r="1844" spans="1:11">
      <x:c r="A1844" s="1411">
        <x:v>0.67291666666666672</x:v>
      </x:c>
      <x:c r="B1844" s="1081" t="s">
        <x:v>10964</x:v>
      </x:c>
      <x:c r="C1844" s="1081" t="s">
        <x:v>7299</x:v>
      </x:c>
      <x:c r="D1844" s="1081" t="s">
        <x:v>10333</x:v>
      </x:c>
      <x:c r="E1844" s="1081" t="s">
        <x:v>3882</x:v>
      </x:c>
      <x:c r="F1844" s="1081" t="s">
        <x:v>902</x:v>
      </x:c>
      <x:c r="G1844" s="919" t="s">
        <x:v>6553</x:v>
      </x:c>
      <x:c r="H1844" s="919" t="s">
        <x:v>8097</x:v>
      </x:c>
      <x:c r="I1844" s="519" t="s">
        <x:v>3935</x:v>
      </x:c>
      <x:c r="J1844" s="920">
        <x:v>240</x:v>
      </x:c>
      <x:c r="K1844" s="1378" t="s">
        <x:v>10301</x:v>
      </x:c>
    </x:row>
    <x:row r="1845" spans="1:11">
      <x:c r="A1845" s="1410">
        <x:v>0.67847222222222225</x:v>
      </x:c>
      <x:c r="B1845" s="1083" t="s">
        <x:v>10522</x:v>
      </x:c>
      <x:c r="C1845" s="1083" t="s">
        <x:v>7299</x:v>
      </x:c>
      <x:c r="D1845" s="1083" t="s">
        <x:v>10333</x:v>
      </x:c>
      <x:c r="E1845" s="1083" t="s">
        <x:v>3882</x:v>
      </x:c>
      <x:c r="F1845" s="1083" t="s">
        <x:v>1617</x:v>
      </x:c>
      <x:c r="G1845" s="919" t="s">
        <x:v>9677</x:v>
      </x:c>
      <x:c r="H1845" s="919" t="s">
        <x:v>12739</x:v>
      </x:c>
      <x:c r="I1845" s="519" t="s">
        <x:v>3935</x:v>
      </x:c>
      <x:c r="J1845" s="920">
        <x:v>610</x:v>
      </x:c>
      <x:c r="K1845" s="1378" t="s">
        <x:v>10301</x:v>
      </x:c>
    </x:row>
    <x:row r="1846" spans="1:11">
      <x:c r="A1846" s="1411">
        <x:v>0.77430555555555558</x:v>
      </x:c>
      <x:c r="B1846" s="1080">
        <x:v>613631</x:v>
      </x:c>
      <x:c r="C1846" s="1081" t="s">
        <x:v>8571</x:v>
      </x:c>
      <x:c r="D1846" s="1081" t="s">
        <x:v>10306</x:v>
      </x:c>
      <x:c r="E1846" s="1081" t="s">
        <x:v>6423</x:v>
      </x:c>
      <x:c r="F1846" s="1081" t="s">
        <x:v>4263</x:v>
      </x:c>
      <x:c r="G1846" s="919" t="s">
        <x:v>10308</x:v>
      </x:c>
      <x:c r="H1846" s="919" t="s">
        <x:v>5882</x:v>
      </x:c>
      <x:c r="I1846" s="519" t="s">
        <x:v>6540</x:v>
      </x:c>
      <x:c r="J1846" s="920">
        <x:v>130</x:v>
      </x:c>
      <x:c r="K1846" s="1378" t="s">
        <x:v>10301</x:v>
      </x:c>
    </x:row>
    <x:row r="1847" spans="1:11">
      <x:c r="A1847" s="1410">
        <x:v>0.94930555555555551</x:v>
      </x:c>
      <x:c r="B1847" s="1083" t="s">
        <x:v>10585</x:v>
      </x:c>
      <x:c r="C1847" s="1083" t="s">
        <x:v>8571</x:v>
      </x:c>
      <x:c r="D1847" s="1083" t="s">
        <x:v>10334</x:v>
      </x:c>
      <x:c r="E1847" s="1083" t="s">
        <x:v>6669</x:v>
      </x:c>
      <x:c r="F1847" s="1083" t="s">
        <x:v>10045</x:v>
      </x:c>
      <x:c r="G1847" s="1114" t="s">
        <x:v>10358</x:v>
      </x:c>
      <x:c r="H1847" s="1114" t="s">
        <x:v>10358</x:v>
      </x:c>
      <x:c r="I1847" s="519" t="s">
        <x:v>3935</x:v>
      </x:c>
      <x:c r="J1847" s="920">
        <x:v>280</x:v>
      </x:c>
      <x:c r="K1847" s="1378" t="s">
        <x:v>10301</x:v>
      </x:c>
    </x:row>
    <x:row r="1848" spans="1:11" ht="16.75">
      <x:c r="A1848" s="1412">
        <x:v>0.96666666666666667</x:v>
      </x:c>
      <x:c r="B1848" s="1085" t="s">
        <x:v>10887</x:v>
      </x:c>
      <x:c r="C1848" s="1085" t="s">
        <x:v>8571</x:v>
      </x:c>
      <x:c r="D1848" s="1085" t="s">
        <x:v>10334</x:v>
      </x:c>
      <x:c r="E1848" s="1085" t="s">
        <x:v>6669</x:v>
      </x:c>
      <x:c r="F1848" s="1085" t="s">
        <x:v>852</x:v>
      </x:c>
      <x:c r="G1848" s="929" t="s">
        <x:v>3318</x:v>
      </x:c>
      <x:c r="H1848" s="929" t="s">
        <x:v>7946</x:v>
      </x:c>
      <x:c r="I1848" s="527" t="s">
        <x:v>3935</x:v>
      </x:c>
      <x:c r="J1848" s="930">
        <x:v>835</x:v>
      </x:c>
      <x:c r="K1848" s="1379" t="s">
        <x:v>140</x:v>
      </x:c>
    </x:row>
    <x:row r="1849" spans="1:11" ht="16.75">
      <x:c r="A1849" s="1077" t="s">
        <x:v>7020</x:v>
      </x:c>
      <x:c r="B1849" s="1078">
        <x:v>613634</x:v>
      </x:c>
      <x:c r="C1849" s="1079" t="s">
        <x:v>8571</x:v>
      </x:c>
      <x:c r="D1849" s="1079" t="s">
        <x:v>10334</x:v>
      </x:c>
      <x:c r="E1849" s="1079" t="s">
        <x:v>6423</x:v>
      </x:c>
      <x:c r="F1849" s="1079" t="s">
        <x:v>268</x:v>
      </x:c>
      <x:c r="G1849" s="915" t="s">
        <x:v>6525</x:v>
      </x:c>
      <x:c r="H1849" s="915" t="s">
        <x:v>11520</x:v>
      </x:c>
      <x:c r="I1849" s="1189" t="s">
        <x:v>6540</x:v>
      </x:c>
      <x:c r="J1849" s="916">
        <x:v>400</x:v>
      </x:c>
      <x:c r="K1849" s="1377" t="s">
        <x:v>140</x:v>
      </x:c>
    </x:row>
    <x:row r="1850" spans="1:11">
      <x:c r="A1850" s="1411">
        <x:v>0.45208333333333334</x:v>
      </x:c>
      <x:c r="B1850" s="1080">
        <x:v>613635</x:v>
      </x:c>
      <x:c r="C1850" s="1081" t="s">
        <x:v>7299</x:v>
      </x:c>
      <x:c r="D1850" s="1081" t="s">
        <x:v>10333</x:v>
      </x:c>
      <x:c r="E1850" s="1081" t="s">
        <x:v>6423</x:v>
      </x:c>
      <x:c r="F1850" s="1081" t="s">
        <x:v>7383</x:v>
      </x:c>
      <x:c r="G1850" s="919" t="s">
        <x:v>3965</x:v>
      </x:c>
      <x:c r="H1850" s="919" t="s">
        <x:v>2527</x:v>
      </x:c>
      <x:c r="I1850" s="519" t="s">
        <x:v>6540</x:v>
      </x:c>
      <x:c r="J1850" s="920">
        <x:v>100</x:v>
      </x:c>
      <x:c r="K1850" s="1378" t="s">
        <x:v>140</x:v>
      </x:c>
    </x:row>
    <x:row r="1851" spans="1:11">
      <x:c r="A1851" s="1410">
        <x:v>0.46527777777777779</x:v>
      </x:c>
      <x:c r="B1851" s="1082">
        <x:v>613636</x:v>
      </x:c>
      <x:c r="C1851" s="1083" t="s">
        <x:v>7299</x:v>
      </x:c>
      <x:c r="D1851" s="1083" t="s">
        <x:v>10333</x:v>
      </x:c>
      <x:c r="E1851" s="1083" t="s">
        <x:v>6669</x:v>
      </x:c>
      <x:c r="F1851" s="1083" t="s">
        <x:v>1073</x:v>
      </x:c>
      <x:c r="G1851" s="919" t="s">
        <x:v>3856</x:v>
      </x:c>
      <x:c r="H1851" s="919" t="s">
        <x:v>2718</x:v>
      </x:c>
      <x:c r="I1851" s="519" t="s">
        <x:v>6540</x:v>
      </x:c>
      <x:c r="J1851" s="920">
        <x:v>150</x:v>
      </x:c>
      <x:c r="K1851" s="1378" t="s">
        <x:v>10301</x:v>
      </x:c>
    </x:row>
    <x:row r="1852" spans="1:11">
      <x:c r="A1852" s="1411">
        <x:v>0.65277777777777779</x:v>
      </x:c>
      <x:c r="B1852" s="1081" t="s">
        <x:v>3750</x:v>
      </x:c>
      <x:c r="C1852" s="1081" t="s">
        <x:v>7299</x:v>
      </x:c>
      <x:c r="D1852" s="1081" t="s">
        <x:v>10334</x:v>
      </x:c>
      <x:c r="E1852" s="1081" t="s">
        <x:v>6423</x:v>
      </x:c>
      <x:c r="F1852" s="1081" t="s">
        <x:v>4637</x:v>
      </x:c>
      <x:c r="G1852" s="919" t="s">
        <x:v>3991</x:v>
      </x:c>
      <x:c r="H1852" s="919" t="s">
        <x:v>8025</x:v>
      </x:c>
      <x:c r="I1852" s="519" t="s">
        <x:v>3935</x:v>
      </x:c>
      <x:c r="J1852" s="920">
        <x:v>684</x:v>
      </x:c>
      <x:c r="K1852" s="1378" t="s">
        <x:v>140</x:v>
      </x:c>
    </x:row>
    <x:row r="1853" spans="1:11">
      <x:c r="A1853" s="1410">
        <x:v>0.71319444444444446</x:v>
      </x:c>
      <x:c r="B1853" s="1083" t="s">
        <x:v>3985</x:v>
      </x:c>
      <x:c r="C1853" s="1083" t="s">
        <x:v>8571</x:v>
      </x:c>
      <x:c r="D1853" s="1083" t="s">
        <x:v>10279</x:v>
      </x:c>
      <x:c r="E1853" s="1083" t="s">
        <x:v>3882</x:v>
      </x:c>
      <x:c r="F1853" s="1083" t="s">
        <x:v>1764</x:v>
      </x:c>
      <x:c r="G1853" s="919" t="s">
        <x:v>3342</x:v>
      </x:c>
      <x:c r="H1853" s="919" t="s">
        <x:v>8015</x:v>
      </x:c>
      <x:c r="I1853" s="519" t="s">
        <x:v>3935</x:v>
      </x:c>
      <x:c r="J1853" s="920">
        <x:v>160</x:v>
      </x:c>
      <x:c r="K1853" s="1378" t="s">
        <x:v>10301</x:v>
      </x:c>
    </x:row>
    <x:row r="1854" spans="1:11" s="38" customFormat="1">
      <x:c r="A1854" s="1410">
        <x:v>0.85624999999999996</x:v>
      </x:c>
      <x:c r="B1854" s="1083">
        <x:v>13639</x:v>
      </x:c>
      <x:c r="C1854" s="1083"/>
      <x:c r="D1854" s="1083"/>
      <x:c r="E1854" s="1083"/>
      <x:c r="F1854" s="1083"/>
      <x:c r="G1854" s="1114" t="s">
        <x:v>10358</x:v>
      </x:c>
      <x:c r="H1854" s="1114" t="s">
        <x:v>10358</x:v>
      </x:c>
      <x:c r="I1854" s="519" t="s">
        <x:v>3935</x:v>
      </x:c>
      <x:c r="J1854" s="920">
        <x:v>120</x:v>
      </x:c>
      <x:c r="K1854" s="1378" t="s">
        <x:v>140</x:v>
      </x:c>
    </x:row>
    <x:row r="1855" spans="1:11">
      <x:c r="A1855" s="1411">
        <x:v>0.87222222222222223</x:v>
      </x:c>
      <x:c r="B1855" s="1080">
        <x:v>613640</x:v>
      </x:c>
      <x:c r="C1855" s="1081" t="s">
        <x:v>8571</x:v>
      </x:c>
      <x:c r="D1855" s="1081" t="s">
        <x:v>10306</x:v>
      </x:c>
      <x:c r="E1855" s="1081" t="s">
        <x:v>6669</x:v>
      </x:c>
      <x:c r="F1855" s="1081" t="s">
        <x:v>10025</x:v>
      </x:c>
      <x:c r="G1855" s="919" t="s">
        <x:v>3876</x:v>
      </x:c>
      <x:c r="H1855" s="919" t="s">
        <x:v>5859</x:v>
      </x:c>
      <x:c r="I1855" s="519" t="s">
        <x:v>6540</x:v>
      </x:c>
      <x:c r="J1855" s="920">
        <x:v>170</x:v>
      </x:c>
      <x:c r="K1855" s="1378" t="s">
        <x:v>10301</x:v>
      </x:c>
    </x:row>
    <x:row r="1856" spans="1:11" s="38" customFormat="1" ht="16.75">
      <x:c r="A1856" s="1412">
        <x:v>0.99652777777777779</x:v>
      </x:c>
      <x:c r="B1856" s="1184">
        <x:v>13641</x:v>
      </x:c>
      <x:c r="C1856" s="1085"/>
      <x:c r="D1856" s="1085"/>
      <x:c r="E1856" s="1085"/>
      <x:c r="F1856" s="1085"/>
      <x:c r="G1856" s="1174" t="s">
        <x:v>10358</x:v>
      </x:c>
      <x:c r="H1856" s="1174" t="s">
        <x:v>10358</x:v>
      </x:c>
      <x:c r="I1856" s="527" t="s">
        <x:v>3935</x:v>
      </x:c>
      <x:c r="J1856" s="930">
        <x:v>125</x:v>
      </x:c>
      <x:c r="K1856" s="1379" t="s">
        <x:v>140</x:v>
      </x:c>
    </x:row>
    <x:row r="1857" spans="1:11" ht="16.75">
      <x:c r="A1857" s="1077" t="s">
        <x:v>7150</x:v>
      </x:c>
      <x:c r="B1857" s="1079" t="s">
        <x:v>9387</x:v>
      </x:c>
      <x:c r="C1857" s="1079" t="s">
        <x:v>8571</x:v>
      </x:c>
      <x:c r="D1857" s="1079" t="s">
        <x:v>10333</x:v>
      </x:c>
      <x:c r="E1857" s="1079" t="s">
        <x:v>6669</x:v>
      </x:c>
      <x:c r="F1857" s="1079" t="s">
        <x:v>2900</x:v>
      </x:c>
      <x:c r="G1857" s="915" t="s">
        <x:v>3305</x:v>
      </x:c>
      <x:c r="H1857" s="915" t="s">
        <x:v>5884</x:v>
      </x:c>
      <x:c r="I1857" s="1189" t="s">
        <x:v>3935</x:v>
      </x:c>
      <x:c r="J1857" s="916">
        <x:v>600</x:v>
      </x:c>
      <x:c r="K1857" s="1377" t="s">
        <x:v>10301</x:v>
      </x:c>
    </x:row>
    <x:row r="1858" spans="1:11">
      <x:c r="A1858" s="1411">
        <x:v>0.62291666666666667</x:v>
      </x:c>
      <x:c r="B1858" s="1081" t="s">
        <x:v>10939</x:v>
      </x:c>
      <x:c r="C1858" s="1081" t="s">
        <x:v>8571</x:v>
      </x:c>
      <x:c r="D1858" s="1081" t="s">
        <x:v>10333</x:v>
      </x:c>
      <x:c r="E1858" s="1081" t="s">
        <x:v>6669</x:v>
      </x:c>
      <x:c r="F1858" s="1081" t="s">
        <x:v>652</x:v>
      </x:c>
      <x:c r="G1858" s="919" t="s">
        <x:v>3305</x:v>
      </x:c>
      <x:c r="H1858" s="919" t="s">
        <x:v>5884</x:v>
      </x:c>
      <x:c r="I1858" s="519" t="s">
        <x:v>3935</x:v>
      </x:c>
      <x:c r="J1858" s="920">
        <x:v>150</x:v>
      </x:c>
      <x:c r="K1858" s="1378" t="s">
        <x:v>10301</x:v>
      </x:c>
    </x:row>
    <x:row r="1859" spans="1:11">
      <x:c r="A1859" s="1410">
        <x:v>0.62361111111111112</x:v>
      </x:c>
      <x:c r="B1859" s="1083" t="s">
        <x:v>10521</x:v>
      </x:c>
      <x:c r="C1859" s="1083" t="s">
        <x:v>8571</x:v>
      </x:c>
      <x:c r="D1859" s="1083" t="s">
        <x:v>10333</x:v>
      </x:c>
      <x:c r="E1859" s="1083" t="s">
        <x:v>6669</x:v>
      </x:c>
      <x:c r="F1859" s="1083" t="s">
        <x:v>3677</x:v>
      </x:c>
      <x:c r="G1859" s="919" t="s">
        <x:v>4080</x:v>
      </x:c>
      <x:c r="H1859" s="919" t="s">
        <x:v>2674</x:v>
      </x:c>
      <x:c r="I1859" s="519" t="s">
        <x:v>3935</x:v>
      </x:c>
      <x:c r="J1859" s="920">
        <x:v>100</x:v>
      </x:c>
      <x:c r="K1859" s="1378" t="s">
        <x:v>10301</x:v>
      </x:c>
    </x:row>
    <x:row r="1860" spans="1:11">
      <x:c r="A1860" s="1411">
        <x:v>0.79097222222222219</x:v>
      </x:c>
      <x:c r="B1860" s="1080">
        <x:v>613645</x:v>
      </x:c>
      <x:c r="C1860" s="1081" t="s">
        <x:v>8571</x:v>
      </x:c>
      <x:c r="D1860" s="1081" t="s">
        <x:v>10333</x:v>
      </x:c>
      <x:c r="E1860" s="1081" t="s">
        <x:v>3882</x:v>
      </x:c>
      <x:c r="F1860" s="1081" t="s">
        <x:v>7370</x:v>
      </x:c>
      <x:c r="G1860" s="919" t="s">
        <x:v>3737</x:v>
      </x:c>
      <x:c r="H1860" s="919" t="s">
        <x:v>11895</x:v>
      </x:c>
      <x:c r="I1860" s="519" t="s">
        <x:v>6540</x:v>
      </x:c>
      <x:c r="J1860" s="920">
        <x:v>150</x:v>
      </x:c>
      <x:c r="K1860" s="1378" t="s">
        <x:v>10301</x:v>
      </x:c>
    </x:row>
    <x:row r="1861" spans="1:11">
      <x:c r="A1861" s="1410">
        <x:v>0.83611111111111114</x:v>
      </x:c>
      <x:c r="B1861" s="1083" t="s">
        <x:v>3442</x:v>
      </x:c>
      <x:c r="C1861" s="1083" t="s">
        <x:v>8571</x:v>
      </x:c>
      <x:c r="D1861" s="1083" t="s">
        <x:v>10334</x:v>
      </x:c>
      <x:c r="E1861" s="1083" t="s">
        <x:v>3882</x:v>
      </x:c>
      <x:c r="F1861" s="1083" t="s">
        <x:v>3693</x:v>
      </x:c>
      <x:c r="G1861" s="919" t="s">
        <x:v>9973</x:v>
      </x:c>
      <x:c r="H1861" s="919" t="s">
        <x:v>11597</x:v>
      </x:c>
      <x:c r="I1861" s="519" t="s">
        <x:v>3935</x:v>
      </x:c>
      <x:c r="J1861" s="920">
        <x:v>340</x:v>
      </x:c>
      <x:c r="K1861" s="1378" t="s">
        <x:v>10301</x:v>
      </x:c>
    </x:row>
    <x:row r="1862" spans="1:11" ht="16.75">
      <x:c r="A1862" s="1412">
        <x:v>0.87013888888888891</x:v>
      </x:c>
      <x:c r="B1862" s="1085" t="s">
        <x:v>10548</x:v>
      </x:c>
      <x:c r="C1862" s="1085" t="s">
        <x:v>7299</x:v>
      </x:c>
      <x:c r="D1862" s="1085" t="s">
        <x:v>10306</x:v>
      </x:c>
      <x:c r="E1862" s="1085" t="s">
        <x:v>6669</x:v>
      </x:c>
      <x:c r="F1862" s="1085" t="s">
        <x:v>809</x:v>
      </x:c>
      <x:c r="G1862" s="929" t="s">
        <x:v>6379</x:v>
      </x:c>
      <x:c r="H1862" s="929" t="s">
        <x:v>11853</x:v>
      </x:c>
      <x:c r="I1862" s="527" t="s">
        <x:v>3935</x:v>
      </x:c>
      <x:c r="J1862" s="930">
        <x:v>378</x:v>
      </x:c>
      <x:c r="K1862" s="1379" t="s">
        <x:v>140</x:v>
      </x:c>
    </x:row>
    <x:row r="1863" spans="1:11" ht="16.75">
      <x:c r="A1863" s="1077" t="s">
        <x:v>7046</x:v>
      </x:c>
      <x:c r="B1863" s="1079" t="s">
        <x:v>795</x:v>
      </x:c>
      <x:c r="C1863" s="1079" t="s">
        <x:v>8571</x:v>
      </x:c>
      <x:c r="D1863" s="1079" t="s">
        <x:v>10333</x:v>
      </x:c>
      <x:c r="E1863" s="1079" t="s">
        <x:v>6423</x:v>
      </x:c>
      <x:c r="F1863" s="1079" t="s">
        <x:v>1448</x:v>
      </x:c>
      <x:c r="G1863" s="915" t="s">
        <x:v>10940</x:v>
      </x:c>
      <x:c r="H1863" s="915" t="s">
        <x:v>1924</x:v>
      </x:c>
      <x:c r="I1863" s="1189" t="s">
        <x:v>3935</x:v>
      </x:c>
      <x:c r="J1863" s="916">
        <x:v>180</x:v>
      </x:c>
      <x:c r="K1863" s="1377" t="s">
        <x:v>10301</x:v>
      </x:c>
    </x:row>
    <x:row r="1864" spans="1:11">
      <x:c r="A1864" s="1411">
        <x:v>0.67708333333333337</x:v>
      </x:c>
      <x:c r="B1864" s="1080">
        <x:v>613649</x:v>
      </x:c>
      <x:c r="C1864" s="1081" t="s">
        <x:v>8571</x:v>
      </x:c>
      <x:c r="D1864" s="1081" t="s">
        <x:v>10306</x:v>
      </x:c>
      <x:c r="E1864" s="1081" t="s">
        <x:v>6669</x:v>
      </x:c>
      <x:c r="F1864" s="1081" t="s">
        <x:v>1388</x:v>
      </x:c>
      <x:c r="G1864" s="919" t="s">
        <x:v>9514</x:v>
      </x:c>
      <x:c r="H1864" s="919" t="s">
        <x:v>12168</x:v>
      </x:c>
      <x:c r="I1864" s="519" t="s">
        <x:v>6540</x:v>
      </x:c>
      <x:c r="J1864" s="920">
        <x:v>130</x:v>
      </x:c>
      <x:c r="K1864" s="1378" t="s">
        <x:v>10301</x:v>
      </x:c>
    </x:row>
    <x:row r="1865" spans="1:11" ht="16.75">
      <x:c r="A1865" s="1413">
        <x:v>0.7944444444444444</x:v>
      </x:c>
      <x:c r="B1865" s="1186">
        <x:v>613650</x:v>
      </x:c>
      <x:c r="C1865" s="1098" t="s">
        <x:v>7299</x:v>
      </x:c>
      <x:c r="D1865" s="1098" t="s">
        <x:v>10334</x:v>
      </x:c>
      <x:c r="E1865" s="1098" t="s">
        <x:v>6423</x:v>
      </x:c>
      <x:c r="F1865" s="1098" t="s">
        <x:v>4286</x:v>
      </x:c>
      <x:c r="G1865" s="929" t="s">
        <x:v>10919</x:v>
      </x:c>
      <x:c r="H1865" s="929" t="s">
        <x:v>11818</x:v>
      </x:c>
      <x:c r="I1865" s="527" t="s">
        <x:v>6540</x:v>
      </x:c>
      <x:c r="J1865" s="930">
        <x:v>360</x:v>
      </x:c>
      <x:c r="K1865" s="1379" t="s">
        <x:v>140</x:v>
      </x:c>
    </x:row>
    <x:row r="1866" spans="1:11" ht="16.75">
      <x:c r="A1866" s="1179" t="s">
        <x:v>4859</x:v>
      </x:c>
      <x:c r="B1866" s="1181" t="s">
        <x:v>10513</x:v>
      </x:c>
      <x:c r="C1866" s="1181" t="s">
        <x:v>8571</x:v>
      </x:c>
      <x:c r="D1866" s="1181" t="s">
        <x:v>10334</x:v>
      </x:c>
      <x:c r="E1866" s="1181" t="s">
        <x:v>3882</x:v>
      </x:c>
      <x:c r="F1866" s="1181" t="s">
        <x:v>490</x:v>
      </x:c>
      <x:c r="G1866" s="915" t="s">
        <x:v>9971</x:v>
      </x:c>
      <x:c r="H1866" s="915" t="s">
        <x:v>12142</x:v>
      </x:c>
      <x:c r="I1866" s="1189" t="s">
        <x:v>3935</x:v>
      </x:c>
      <x:c r="J1866" s="916">
        <x:v>140</x:v>
      </x:c>
      <x:c r="K1866" s="1377" t="s">
        <x:v>10301</x:v>
      </x:c>
    </x:row>
    <x:row r="1867" spans="1:11">
      <x:c r="A1867" s="1410">
        <x:v>0.64236111111111116</x:v>
      </x:c>
      <x:c r="B1867" s="1083" t="s">
        <x:v>3395</x:v>
      </x:c>
      <x:c r="C1867" s="1083" t="s">
        <x:v>7299</x:v>
      </x:c>
      <x:c r="D1867" s="1083" t="s">
        <x:v>10333</x:v>
      </x:c>
      <x:c r="E1867" s="1083" t="s">
        <x:v>6423</x:v>
      </x:c>
      <x:c r="F1867" s="1083" t="s">
        <x:v>10399</x:v>
      </x:c>
      <x:c r="G1867" s="919" t="s">
        <x:v>3984</x:v>
      </x:c>
      <x:c r="H1867" s="919" t="s">
        <x:v>5668</x:v>
      </x:c>
      <x:c r="I1867" s="519" t="s">
        <x:v>3935</x:v>
      </x:c>
      <x:c r="J1867" s="920">
        <x:v>160</x:v>
      </x:c>
      <x:c r="K1867" s="1378" t="s">
        <x:v>10301</x:v>
      </x:c>
    </x:row>
    <x:row r="1868" spans="1:12">
      <x:c r="A1868" s="1411">
        <x:v>0.68541666666666667</x:v>
      </x:c>
      <x:c r="B1868" s="1080">
        <x:v>613653</x:v>
      </x:c>
      <x:c r="C1868" s="1081" t="s">
        <x:v>7299</x:v>
      </x:c>
      <x:c r="D1868" s="1081" t="s">
        <x:v>10306</x:v>
      </x:c>
      <x:c r="E1868" s="1081" t="s">
        <x:v>6669</x:v>
      </x:c>
      <x:c r="F1868" s="1081" t="s">
        <x:v>498</x:v>
      </x:c>
      <x:c r="G1868" s="919" t="s">
        <x:v>9419</x:v>
      </x:c>
      <x:c r="H1868" s="919" t="s">
        <x:v>11584</x:v>
      </x:c>
      <x:c r="I1868" s="519" t="s">
        <x:v>6540</x:v>
      </x:c>
      <x:c r="J1868" s="920">
        <x:v>170</x:v>
      </x:c>
      <x:c r="K1868" s="1378" t="s">
        <x:v>10301</x:v>
      </x:c>
      <x:c r="L1868" s="1572" t="s">
        <x:v>10686</x:v>
      </x:c>
    </x:row>
    <x:row r="1869" spans="1:11" ht="16.75">
      <x:c r="A1869" s="1413">
        <x:v>0.70277777777777772</x:v>
      </x:c>
      <x:c r="B1869" s="1186">
        <x:v>613654</x:v>
      </x:c>
      <x:c r="C1869" s="1098" t="s">
        <x:v>7299</x:v>
      </x:c>
      <x:c r="D1869" s="1098" t="s">
        <x:v>10334</x:v>
      </x:c>
      <x:c r="E1869" s="1098" t="s">
        <x:v>6423</x:v>
      </x:c>
      <x:c r="F1869" s="1098" t="s">
        <x:v>9327</x:v>
      </x:c>
      <x:c r="G1869" s="929" t="s">
        <x:v>9709</x:v>
      </x:c>
      <x:c r="H1869" s="929" t="s">
        <x:v>7624</x:v>
      </x:c>
      <x:c r="I1869" s="527" t="s">
        <x:v>6540</x:v>
      </x:c>
      <x:c r="J1869" s="930">
        <x:v>350</x:v>
      </x:c>
      <x:c r="K1869" s="1379" t="s">
        <x:v>140</x:v>
      </x:c>
    </x:row>
    <x:row r="1870" spans="1:11" ht="16.75">
      <x:c r="A1870" s="1179" t="s">
        <x:v>4804</x:v>
      </x:c>
      <x:c r="B1870" s="1181" t="s">
        <x:v>3888</x:v>
      </x:c>
      <x:c r="C1870" s="1181" t="s">
        <x:v>8571</x:v>
      </x:c>
      <x:c r="D1870" s="1181" t="s">
        <x:v>10333</x:v>
      </x:c>
      <x:c r="E1870" s="1181" t="s">
        <x:v>3882</x:v>
      </x:c>
      <x:c r="F1870" s="1181" t="s">
        <x:v>1260</x:v>
      </x:c>
      <x:c r="G1870" s="915" t="s">
        <x:v>4205</x:v>
      </x:c>
      <x:c r="H1870" s="915" t="s">
        <x:v>8046</x:v>
      </x:c>
      <x:c r="I1870" s="1189" t="s">
        <x:v>3935</x:v>
      </x:c>
      <x:c r="J1870" s="916">
        <x:v>300</x:v>
      </x:c>
      <x:c r="K1870" s="1377" t="s">
        <x:v>10301</x:v>
      </x:c>
    </x:row>
    <x:row r="1871" spans="1:11">
      <x:c r="A1871" s="1410">
        <x:v>0.56111111111111112</x:v>
      </x:c>
      <x:c r="B1871" s="1083" t="s">
        <x:v>9379</x:v>
      </x:c>
      <x:c r="C1871" s="1083" t="s">
        <x:v>8571</x:v>
      </x:c>
      <x:c r="D1871" s="1083" t="s">
        <x:v>10333</x:v>
      </x:c>
      <x:c r="E1871" s="1083" t="s">
        <x:v>3882</x:v>
      </x:c>
      <x:c r="F1871" s="1083" t="s">
        <x:v>8305</x:v>
      </x:c>
      <x:c r="G1871" s="919" t="s">
        <x:v>4205</x:v>
      </x:c>
      <x:c r="H1871" s="919" t="s">
        <x:v>8046</x:v>
      </x:c>
      <x:c r="I1871" s="519" t="s">
        <x:v>3935</x:v>
      </x:c>
      <x:c r="J1871" s="920">
        <x:v>390</x:v>
      </x:c>
      <x:c r="K1871" s="1378" t="s">
        <x:v>140</x:v>
      </x:c>
    </x:row>
    <x:row r="1872" spans="1:11">
      <x:c r="A1872" s="1411">
        <x:v>0.58958333333333335</x:v>
      </x:c>
      <x:c r="B1872" s="1081" t="s">
        <x:v>6636</x:v>
      </x:c>
      <x:c r="C1872" s="1081" t="s">
        <x:v>8571</x:v>
      </x:c>
      <x:c r="D1872" s="1081" t="s">
        <x:v>10279</x:v>
      </x:c>
      <x:c r="E1872" s="1081" t="s">
        <x:v>3882</x:v>
      </x:c>
      <x:c r="F1872" s="1081" t="s">
        <x:v>2908</x:v>
      </x:c>
      <x:c r="G1872" s="1114" t="s">
        <x:v>10358</x:v>
      </x:c>
      <x:c r="H1872" s="1114" t="s">
        <x:v>10358</x:v>
      </x:c>
      <x:c r="I1872" s="519" t="s">
        <x:v>3935</x:v>
      </x:c>
      <x:c r="J1872" s="920">
        <x:v>150</x:v>
      </x:c>
      <x:c r="K1872" s="1378" t="s">
        <x:v>140</x:v>
      </x:c>
    </x:row>
    <x:row r="1873" spans="1:11" ht="16.75">
      <x:c r="A1873" s="1413">
        <x:v>0.74652777777777779</x:v>
      </x:c>
      <x:c r="B1873" s="1186">
        <x:v>613658</x:v>
      </x:c>
      <x:c r="C1873" s="1098" t="s">
        <x:v>8571</x:v>
      </x:c>
      <x:c r="D1873" s="1098" t="s">
        <x:v>10306</x:v>
      </x:c>
      <x:c r="E1873" s="1098" t="s">
        <x:v>6669</x:v>
      </x:c>
      <x:c r="F1873" s="1098" t="s">
        <x:v>5394</x:v>
      </x:c>
      <x:c r="G1873" s="929" t="s">
        <x:v>3856</x:v>
      </x:c>
      <x:c r="H1873" s="929" t="s">
        <x:v>8036</x:v>
      </x:c>
      <x:c r="I1873" s="527" t="s">
        <x:v>6540</x:v>
      </x:c>
      <x:c r="J1873" s="930">
        <x:v>150</x:v>
      </x:c>
      <x:c r="K1873" s="1379" t="s">
        <x:v>10301</x:v>
      </x:c>
    </x:row>
    <x:row r="1874" spans="1:11" ht="16.75">
      <x:c r="A1874" s="1179" t="s">
        <x:v>7140</x:v>
      </x:c>
      <x:c r="B1874" s="1181" t="s">
        <x:v>11000</x:v>
      </x:c>
      <x:c r="C1874" s="1181" t="s">
        <x:v>8571</x:v>
      </x:c>
      <x:c r="D1874" s="1181" t="s">
        <x:v>10333</x:v>
      </x:c>
      <x:c r="E1874" s="1181" t="s">
        <x:v>3882</x:v>
      </x:c>
      <x:c r="F1874" s="1181" t="s">
        <x:v>1265</x:v>
      </x:c>
      <x:c r="G1874" s="1177" t="s">
        <x:v>10358</x:v>
      </x:c>
      <x:c r="H1874" s="1177" t="s">
        <x:v>10358</x:v>
      </x:c>
      <x:c r="I1874" s="1189" t="s">
        <x:v>3935</x:v>
      </x:c>
      <x:c r="J1874" s="916">
        <x:v>160</x:v>
      </x:c>
      <x:c r="K1874" s="1377" t="s">
        <x:v>10301</x:v>
      </x:c>
    </x:row>
    <x:row r="1875" spans="1:11">
      <x:c r="A1875" s="1410">
        <x:v>0.70763888888888893</x:v>
      </x:c>
      <x:c r="B1875" s="1082">
        <x:v>613660</x:v>
      </x:c>
      <x:c r="C1875" s="1083" t="s">
        <x:v>8571</x:v>
      </x:c>
      <x:c r="D1875" s="1083" t="s">
        <x:v>10306</x:v>
      </x:c>
      <x:c r="E1875" s="1083" t="s">
        <x:v>3882</x:v>
      </x:c>
      <x:c r="F1875" s="1083" t="s">
        <x:v>10031</x:v>
      </x:c>
      <x:c r="G1875" s="919" t="s">
        <x:v>9444</x:v>
      </x:c>
      <x:c r="H1875" s="919" t="s">
        <x:v>11957</x:v>
      </x:c>
      <x:c r="I1875" s="519" t="s">
        <x:v>6540</x:v>
      </x:c>
      <x:c r="J1875" s="920">
        <x:v>170</x:v>
      </x:c>
      <x:c r="K1875" s="1378" t="s">
        <x:v>10301</x:v>
      </x:c>
    </x:row>
    <x:row r="1876" spans="1:11">
      <x:c r="A1876" s="1411">
        <x:v>0.75069444444444444</x:v>
      </x:c>
      <x:c r="B1876" s="1080">
        <x:v>613661</x:v>
      </x:c>
      <x:c r="C1876" s="1081" t="s">
        <x:v>7299</x:v>
      </x:c>
      <x:c r="D1876" s="1081" t="s">
        <x:v>10306</x:v>
      </x:c>
      <x:c r="E1876" s="1081" t="s">
        <x:v>6669</x:v>
      </x:c>
      <x:c r="F1876" s="1081" t="s">
        <x:v>876</x:v>
      </x:c>
      <x:c r="G1876" s="1114" t="s">
        <x:v>10358</x:v>
      </x:c>
      <x:c r="H1876" s="1114" t="s">
        <x:v>10358</x:v>
      </x:c>
      <x:c r="I1876" s="519" t="s">
        <x:v>6540</x:v>
      </x:c>
      <x:c r="J1876" s="920">
        <x:v>130</x:v>
      </x:c>
      <x:c r="K1876" s="1378" t="s">
        <x:v>140</x:v>
      </x:c>
    </x:row>
    <x:row r="1877" spans="1:11">
      <x:c r="A1877" s="1410">
        <x:v>0.8041666666666667</x:v>
      </x:c>
      <x:c r="B1877" s="1082">
        <x:v>613662</x:v>
      </x:c>
      <x:c r="C1877" s="1083" t="s">
        <x:v>8571</x:v>
      </x:c>
      <x:c r="D1877" s="1083" t="s">
        <x:v>10333</x:v>
      </x:c>
      <x:c r="E1877" s="1083" t="s">
        <x:v>3882</x:v>
      </x:c>
      <x:c r="F1877" s="1083" t="s">
        <x:v>95</x:v>
      </x:c>
      <x:c r="G1877" s="919" t="s">
        <x:v>4231</x:v>
      </x:c>
      <x:c r="H1877" s="919" t="s">
        <x:v>11807</x:v>
      </x:c>
      <x:c r="I1877" s="519" t="s">
        <x:v>6540</x:v>
      </x:c>
      <x:c r="J1877" s="920">
        <x:v>360</x:v>
      </x:c>
      <x:c r="K1877" s="1378" t="s">
        <x:v>140</x:v>
      </x:c>
    </x:row>
    <x:row r="1878" spans="1:11" ht="16.75">
      <x:c r="A1878" s="1412">
        <x:v>0.8930555555555556</x:v>
      </x:c>
      <x:c r="B1878" s="1184">
        <x:v>613663</x:v>
      </x:c>
      <x:c r="C1878" s="1085" t="s">
        <x:v>8571</x:v>
      </x:c>
      <x:c r="D1878" s="1085" t="s">
        <x:v>10306</x:v>
      </x:c>
      <x:c r="E1878" s="1085" t="s">
        <x:v>6669</x:v>
      </x:c>
      <x:c r="F1878" s="1085" t="s">
        <x:v>266</x:v>
      </x:c>
      <x:c r="G1878" s="929" t="s">
        <x:v>3941</x:v>
      </x:c>
      <x:c r="H1878" s="929" t="s">
        <x:v>2727</x:v>
      </x:c>
      <x:c r="I1878" s="527" t="s">
        <x:v>6540</x:v>
      </x:c>
      <x:c r="J1878" s="930">
        <x:v>350</x:v>
      </x:c>
      <x:c r="K1878" s="1379" t="s">
        <x:v>140</x:v>
      </x:c>
    </x:row>
    <x:row r="1879" spans="1:11" ht="16.75">
      <x:c r="A1879" s="1077" t="s">
        <x:v>4862</x:v>
      </x:c>
      <x:c r="B1879" s="1079" t="s">
        <x:v>4196</x:v>
      </x:c>
      <x:c r="C1879" s="1079" t="s">
        <x:v>8571</x:v>
      </x:c>
      <x:c r="D1879" s="1079" t="s">
        <x:v>10306</x:v>
      </x:c>
      <x:c r="E1879" s="1079" t="s">
        <x:v>6669</x:v>
      </x:c>
      <x:c r="F1879" s="1079" t="s">
        <x:v>4287</x:v>
      </x:c>
      <x:c r="G1879" s="915" t="s">
        <x:v>6618</x:v>
      </x:c>
      <x:c r="H1879" s="915" t="s">
        <x:v>2744</x:v>
      </x:c>
      <x:c r="I1879" s="1189" t="s">
        <x:v>3935</x:v>
      </x:c>
      <x:c r="J1879" s="916">
        <x:v>150</x:v>
      </x:c>
      <x:c r="K1879" s="1377" t="s">
        <x:v>10301</x:v>
      </x:c>
    </x:row>
    <x:row r="1880" spans="1:11">
      <x:c r="A1880" s="1411">
        <x:v>0.69861111111111107</x:v>
      </x:c>
      <x:c r="B1880" s="1080">
        <x:v>613665</x:v>
      </x:c>
      <x:c r="C1880" s="1081" t="s">
        <x:v>8571</x:v>
      </x:c>
      <x:c r="D1880" s="1081" t="s">
        <x:v>10306</x:v>
      </x:c>
      <x:c r="E1880" s="1081" t="s">
        <x:v>7974</x:v>
      </x:c>
      <x:c r="F1880" s="1081" t="s">
        <x:v>91</x:v>
      </x:c>
      <x:c r="G1880" s="919" t="s">
        <x:v>10614</x:v>
      </x:c>
      <x:c r="H1880" s="919" t="s">
        <x:v>8049</x:v>
      </x:c>
      <x:c r="I1880" s="519" t="s">
        <x:v>6540</x:v>
      </x:c>
      <x:c r="J1880" s="920">
        <x:v>230</x:v>
      </x:c>
      <x:c r="K1880" s="1378" t="s">
        <x:v>10301</x:v>
      </x:c>
    </x:row>
    <x:row r="1881" spans="1:11">
      <x:c r="A1881" s="1410">
        <x:v>0.72430555555555554</x:v>
      </x:c>
      <x:c r="B1881" s="1082">
        <x:v>613666</x:v>
      </x:c>
      <x:c r="C1881" s="1083" t="s">
        <x:v>7299</x:v>
      </x:c>
      <x:c r="D1881" s="1083" t="s">
        <x:v>10333</x:v>
      </x:c>
      <x:c r="E1881" s="1083" t="s">
        <x:v>3882</x:v>
      </x:c>
      <x:c r="F1881" s="1083" t="s">
        <x:v>6323</x:v>
      </x:c>
      <x:c r="G1881" s="919" t="s">
        <x:v>3965</x:v>
      </x:c>
      <x:c r="H1881" s="919" t="s">
        <x:v>2515</x:v>
      </x:c>
      <x:c r="I1881" s="519" t="s">
        <x:v>6540</x:v>
      </x:c>
      <x:c r="J1881" s="920">
        <x:v>350</x:v>
      </x:c>
      <x:c r="K1881" s="1378" t="s">
        <x:v>10301</x:v>
      </x:c>
    </x:row>
    <x:row r="1882" spans="1:11">
      <x:c r="A1882" s="1411">
        <x:v>0.78541666666666665</x:v>
      </x:c>
      <x:c r="B1882" s="1081" t="s">
        <x:v>10567</x:v>
      </x:c>
      <x:c r="C1882" s="1081" t="s">
        <x:v>7299</x:v>
      </x:c>
      <x:c r="D1882" s="1081" t="s">
        <x:v>10334</x:v>
      </x:c>
      <x:c r="E1882" s="1081" t="s">
        <x:v>6423</x:v>
      </x:c>
      <x:c r="F1882" s="1081" t="s">
        <x:v>962</x:v>
      </x:c>
      <x:c r="G1882" s="919" t="s">
        <x:v>6606</x:v>
      </x:c>
      <x:c r="H1882" s="919" t="s">
        <x:v>11140</x:v>
      </x:c>
      <x:c r="I1882" s="519" t="s">
        <x:v>3935</x:v>
      </x:c>
      <x:c r="J1882" s="920">
        <x:v>390</x:v>
      </x:c>
      <x:c r="K1882" s="1378" t="s">
        <x:v>10301</x:v>
      </x:c>
    </x:row>
    <x:row r="1883" spans="1:11">
      <x:c r="A1883" s="1410">
        <x:v>0.80902777777777779</x:v>
      </x:c>
      <x:c r="B1883" s="1082">
        <x:v>613668</x:v>
      </x:c>
      <x:c r="C1883" s="1083" t="s">
        <x:v>7299</x:v>
      </x:c>
      <x:c r="D1883" s="1083" t="s">
        <x:v>10279</x:v>
      </x:c>
      <x:c r="E1883" s="1083" t="s">
        <x:v>3882</x:v>
      </x:c>
      <x:c r="F1883" s="1083" t="s">
        <x:v>921</x:v>
      </x:c>
      <x:c r="G1883" s="919" t="s">
        <x:v>6395</x:v>
      </x:c>
      <x:c r="H1883" s="919" t="s">
        <x:v>2648</x:v>
      </x:c>
      <x:c r="I1883" s="519" t="s">
        <x:v>6540</x:v>
      </x:c>
      <x:c r="J1883" s="920">
        <x:v>170</x:v>
      </x:c>
      <x:c r="K1883" s="1378" t="s">
        <x:v>140</x:v>
      </x:c>
    </x:row>
    <x:row r="1884" spans="1:11">
      <x:c r="A1884" s="1411">
        <x:v>0.87152777777777779</x:v>
      </x:c>
      <x:c r="B1884" s="1080">
        <x:v>613669</x:v>
      </x:c>
      <x:c r="C1884" s="1081" t="s">
        <x:v>8571</x:v>
      </x:c>
      <x:c r="D1884" s="1081" t="s">
        <x:v>10306</x:v>
      </x:c>
      <x:c r="E1884" s="1081" t="s">
        <x:v>3882</x:v>
      </x:c>
      <x:c r="F1884" s="1081" t="s">
        <x:v>3682</x:v>
      </x:c>
      <x:c r="G1884" s="919" t="s">
        <x:v>9809</x:v>
      </x:c>
      <x:c r="H1884" s="919" t="s">
        <x:v>2721</x:v>
      </x:c>
      <x:c r="I1884" s="519" t="s">
        <x:v>6540</x:v>
      </x:c>
      <x:c r="J1884" s="920">
        <x:v>170</x:v>
      </x:c>
      <x:c r="K1884" s="1378" t="s">
        <x:v>10301</x:v>
      </x:c>
    </x:row>
    <x:row r="1885" spans="1:11">
      <x:c r="A1885" s="1410">
        <x:v>0.91736111111111107</x:v>
      </x:c>
      <x:c r="B1885" s="1082">
        <x:v>613670</x:v>
      </x:c>
      <x:c r="C1885" s="1083" t="s">
        <x:v>8571</x:v>
      </x:c>
      <x:c r="D1885" s="1083" t="s">
        <x:v>10333</x:v>
      </x:c>
      <x:c r="E1885" s="1083" t="s">
        <x:v>3882</x:v>
      </x:c>
      <x:c r="F1885" s="1083" t="s">
        <x:v>5425</x:v>
      </x:c>
      <x:c r="G1885" s="919" t="s">
        <x:v>6552</x:v>
      </x:c>
      <x:c r="H1885" s="919" t="s">
        <x:v>8002</x:v>
      </x:c>
      <x:c r="I1885" s="519" t="s">
        <x:v>6540</x:v>
      </x:c>
      <x:c r="J1885" s="920">
        <x:v>216</x:v>
      </x:c>
      <x:c r="K1885" s="1378" t="s">
        <x:v>140</x:v>
      </x:c>
    </x:row>
    <x:row r="1886" spans="1:11" ht="16.75">
      <x:c r="A1886" s="1412">
        <x:v>0.92152777777777772</x:v>
      </x:c>
      <x:c r="B1886" s="1184">
        <x:v>613671</x:v>
      </x:c>
      <x:c r="C1886" s="1085" t="s">
        <x:v>7299</x:v>
      </x:c>
      <x:c r="D1886" s="1085" t="s">
        <x:v>10333</x:v>
      </x:c>
      <x:c r="E1886" s="1085" t="s">
        <x:v>3882</x:v>
      </x:c>
      <x:c r="F1886" s="1085" t="s">
        <x:v>8297</x:v>
      </x:c>
      <x:c r="G1886" s="929" t="s">
        <x:v>6552</x:v>
      </x:c>
      <x:c r="H1886" s="929" t="s">
        <x:v>8002</x:v>
      </x:c>
      <x:c r="I1886" s="527" t="s">
        <x:v>6540</x:v>
      </x:c>
      <x:c r="J1886" s="930">
        <x:v>160</x:v>
      </x:c>
      <x:c r="K1886" s="1379" t="s">
        <x:v>10301</x:v>
      </x:c>
    </x:row>
    <x:row r="1887" spans="1:11" ht="16.75">
      <x:c r="A1887" s="1077" t="s">
        <x:v>7349</x:v>
      </x:c>
      <x:c r="B1887" s="1079" t="s">
        <x:v>2921</x:v>
      </x:c>
      <x:c r="C1887" s="1079" t="s">
        <x:v>8571</x:v>
      </x:c>
      <x:c r="D1887" s="1079" t="s">
        <x:v>10306</x:v>
      </x:c>
      <x:c r="E1887" s="1079" t="s">
        <x:v>7974</x:v>
      </x:c>
      <x:c r="F1887" s="1079" t="s">
        <x:v>1389</x:v>
      </x:c>
      <x:c r="G1887" s="1177" t="s">
        <x:v>10358</x:v>
      </x:c>
      <x:c r="H1887" s="1177" t="s">
        <x:v>10358</x:v>
      </x:c>
      <x:c r="I1887" s="1189" t="s">
        <x:v>3935</x:v>
      </x:c>
      <x:c r="J1887" s="916">
        <x:v>120</x:v>
      </x:c>
      <x:c r="K1887" s="1377" t="s">
        <x:v>10301</x:v>
      </x:c>
    </x:row>
    <x:row r="1888" spans="1:11">
      <x:c r="A1888" s="1411">
        <x:v>0.59583333333333333</x:v>
      </x:c>
      <x:c r="B1888" s="1081" t="s">
        <x:v>4000</x:v>
      </x:c>
      <x:c r="C1888" s="1081" t="s">
        <x:v>8571</x:v>
      </x:c>
      <x:c r="D1888" s="1081" t="s">
        <x:v>10279</x:v>
      </x:c>
      <x:c r="E1888" s="1081" t="s">
        <x:v>3882</x:v>
      </x:c>
      <x:c r="F1888" s="1081" t="s">
        <x:v>814</x:v>
      </x:c>
      <x:c r="G1888" s="919" t="s">
        <x:v>10916</x:v>
      </x:c>
      <x:c r="H1888" s="919" t="s">
        <x:v>2670</x:v>
      </x:c>
      <x:c r="I1888" s="519" t="s">
        <x:v>3935</x:v>
      </x:c>
      <x:c r="J1888" s="920">
        <x:v>990</x:v>
      </x:c>
      <x:c r="K1888" s="1378" t="s">
        <x:v>140</x:v>
      </x:c>
    </x:row>
    <x:row r="1889" spans="1:11">
      <x:c r="A1889" s="1410">
        <x:v>0.60486111111111107</x:v>
      </x:c>
      <x:c r="B1889" s="1083" t="s">
        <x:v>10869</x:v>
      </x:c>
      <x:c r="C1889" s="1083" t="s">
        <x:v>8571</x:v>
      </x:c>
      <x:c r="D1889" s="1083" t="s">
        <x:v>10306</x:v>
      </x:c>
      <x:c r="E1889" s="1083" t="s">
        <x:v>3882</x:v>
      </x:c>
      <x:c r="F1889" s="1083" t="s">
        <x:v>4261</x:v>
      </x:c>
      <x:c r="G1889" s="919" t="s">
        <x:v>9589</x:v>
      </x:c>
      <x:c r="H1889" s="919" t="s">
        <x:v>8032</x:v>
      </x:c>
      <x:c r="I1889" s="519" t="s">
        <x:v>3935</x:v>
      </x:c>
      <x:c r="J1889" s="920">
        <x:v>160</x:v>
      </x:c>
      <x:c r="K1889" s="1378" t="s">
        <x:v>10301</x:v>
      </x:c>
    </x:row>
    <x:row r="1890" spans="1:11">
      <x:c r="A1890" s="1411">
        <x:v>0.62013888888888891</x:v>
      </x:c>
      <x:c r="B1890" s="1081" t="s">
        <x:v>6543</x:v>
      </x:c>
      <x:c r="C1890" s="1081" t="s">
        <x:v>8571</x:v>
      </x:c>
      <x:c r="D1890" s="1081" t="s">
        <x:v>10334</x:v>
      </x:c>
      <x:c r="E1890" s="1081" t="s">
        <x:v>3882</x:v>
      </x:c>
      <x:c r="F1890" s="1081" t="s">
        <x:v>4295</x:v>
      </x:c>
      <x:c r="G1890" s="919" t="s">
        <x:v>6571</x:v>
      </x:c>
      <x:c r="H1890" s="919" t="s">
        <x:v>7586</x:v>
      </x:c>
      <x:c r="I1890" s="519" t="s">
        <x:v>3935</x:v>
      </x:c>
      <x:c r="J1890" s="920">
        <x:v>250</x:v>
      </x:c>
      <x:c r="K1890" s="1378" t="s">
        <x:v>140</x:v>
      </x:c>
    </x:row>
    <x:row r="1891" spans="1:11">
      <x:c r="A1891" s="1410">
        <x:v>0.70763888888888893</x:v>
      </x:c>
      <x:c r="B1891" s="1082">
        <x:v>613676</x:v>
      </x:c>
      <x:c r="C1891" s="1083" t="s">
        <x:v>8571</x:v>
      </x:c>
      <x:c r="D1891" s="1083" t="s">
        <x:v>10333</x:v>
      </x:c>
      <x:c r="E1891" s="1083" t="s">
        <x:v>3882</x:v>
      </x:c>
      <x:c r="F1891" s="1083" t="s">
        <x:v>1577</x:v>
      </x:c>
      <x:c r="G1891" s="919" t="s">
        <x:v>3895</x:v>
      </x:c>
      <x:c r="H1891" s="919" t="s">
        <x:v>8035</x:v>
      </x:c>
      <x:c r="I1891" s="519" t="s">
        <x:v>6540</x:v>
      </x:c>
      <x:c r="J1891" s="920">
        <x:v>150</x:v>
      </x:c>
      <x:c r="K1891" s="1378" t="s">
        <x:v>10301</x:v>
      </x:c>
    </x:row>
    <x:row r="1892" spans="1:11">
      <x:c r="A1892" s="1411">
        <x:v>0.78333333333333333</x:v>
      </x:c>
      <x:c r="B1892" s="1081" t="s">
        <x:v>6626</x:v>
      </x:c>
      <x:c r="C1892" s="1081" t="s">
        <x:v>7299</x:v>
      </x:c>
      <x:c r="D1892" s="1081" t="s">
        <x:v>10334</x:v>
      </x:c>
      <x:c r="E1892" s="1081" t="s">
        <x:v>7974</x:v>
      </x:c>
      <x:c r="F1892" s="1081" t="s">
        <x:v>2901</x:v>
      </x:c>
      <x:c r="G1892" s="919" t="s">
        <x:v>3337</x:v>
      </x:c>
      <x:c r="H1892" s="919" t="s">
        <x:v>11699</x:v>
      </x:c>
      <x:c r="I1892" s="519" t="s">
        <x:v>3935</x:v>
      </x:c>
      <x:c r="J1892" s="920">
        <x:v>140</x:v>
      </x:c>
      <x:c r="K1892" s="1378" t="s">
        <x:v>10301</x:v>
      </x:c>
    </x:row>
    <x:row r="1893" spans="1:11">
      <x:c r="A1893" s="1410">
        <x:v>0.82222222222222219</x:v>
      </x:c>
      <x:c r="B1893" s="1083" t="s">
        <x:v>10957</x:v>
      </x:c>
      <x:c r="C1893" s="1083" t="s">
        <x:v>8571</x:v>
      </x:c>
      <x:c r="D1893" s="1083" t="s">
        <x:v>10306</x:v>
      </x:c>
      <x:c r="E1893" s="1083" t="s">
        <x:v>6423</x:v>
      </x:c>
      <x:c r="F1893" s="1083" t="s">
        <x:v>1483</x:v>
      </x:c>
      <x:c r="G1893" s="1114" t="s">
        <x:v>10358</x:v>
      </x:c>
      <x:c r="H1893" s="1114" t="s">
        <x:v>10358</x:v>
      </x:c>
      <x:c r="I1893" s="519" t="s">
        <x:v>3935</x:v>
      </x:c>
      <x:c r="J1893" s="920">
        <x:v>160</x:v>
      </x:c>
      <x:c r="K1893" s="1378" t="s">
        <x:v>10301</x:v>
      </x:c>
    </x:row>
    <x:row r="1894" spans="1:11">
      <x:c r="A1894" s="1411">
        <x:v>0.88958333333333328</x:v>
      </x:c>
      <x:c r="B1894" s="1081" t="s">
        <x:v>9605</x:v>
      </x:c>
      <x:c r="C1894" s="1081" t="s">
        <x:v>8571</x:v>
      </x:c>
      <x:c r="D1894" s="1081" t="s">
        <x:v>10334</x:v>
      </x:c>
      <x:c r="E1894" s="1081" t="s">
        <x:v>6423</x:v>
      </x:c>
      <x:c r="F1894" s="1081" t="s">
        <x:v>12055</x:v>
      </x:c>
      <x:c r="G1894" s="919" t="s">
        <x:v>3388</x:v>
      </x:c>
      <x:c r="H1894" s="919" t="s">
        <x:v>7989</x:v>
      </x:c>
      <x:c r="I1894" s="519" t="s">
        <x:v>3935</x:v>
      </x:c>
      <x:c r="J1894" s="920">
        <x:v>198</x:v>
      </x:c>
      <x:c r="K1894" s="1378" t="s">
        <x:v>140</x:v>
      </x:c>
    </x:row>
    <x:row r="1895" spans="1:11" s="38" customFormat="1" ht="16.75">
      <x:c r="A1895" s="1412">
        <x:v>0.92222222222222228</x:v>
      </x:c>
      <x:c r="B1895" s="1085">
        <x:v>13680</x:v>
      </x:c>
      <x:c r="C1895" s="1085"/>
      <x:c r="D1895" s="1085"/>
      <x:c r="E1895" s="1085"/>
      <x:c r="F1895" s="1085"/>
      <x:c r="G1895" s="929" t="s">
        <x:v>3400</x:v>
      </x:c>
      <x:c r="H1895" s="929" t="s">
        <x:v>5660</x:v>
      </x:c>
      <x:c r="I1895" s="527" t="s">
        <x:v>3935</x:v>
      </x:c>
      <x:c r="J1895" s="930">
        <x:v>180</x:v>
      </x:c>
      <x:c r="K1895" s="1379" t="s">
        <x:v>140</x:v>
      </x:c>
    </x:row>
    <x:row r="1896" spans="1:11" ht="16.75">
      <x:c r="A1896" s="1077" t="s">
        <x:v>7062</x:v>
      </x:c>
      <x:c r="B1896" s="1079" t="s">
        <x:v>4001</x:v>
      </x:c>
      <x:c r="C1896" s="1079" t="s">
        <x:v>8571</x:v>
      </x:c>
      <x:c r="D1896" s="1079" t="s">
        <x:v>10333</x:v>
      </x:c>
      <x:c r="E1896" s="1079" t="s">
        <x:v>6669</x:v>
      </x:c>
      <x:c r="F1896" s="1079" t="s">
        <x:v>3735</x:v>
      </x:c>
      <x:c r="G1896" s="915" t="s">
        <x:v>11041</x:v>
      </x:c>
      <x:c r="H1896" s="915" t="s">
        <x:v>11589</x:v>
      </x:c>
      <x:c r="I1896" s="1189" t="s">
        <x:v>3935</x:v>
      </x:c>
      <x:c r="J1896" s="916">
        <x:v>225</x:v>
      </x:c>
      <x:c r="K1896" s="1377" t="s">
        <x:v>140</x:v>
      </x:c>
    </x:row>
    <x:row r="1897" spans="1:11">
      <x:c r="A1897" s="1411">
        <x:v>0.68402777777777779</x:v>
      </x:c>
      <x:c r="B1897" s="1080">
        <x:v>613682</x:v>
      </x:c>
      <x:c r="C1897" s="1081" t="s">
        <x:v>7299</x:v>
      </x:c>
      <x:c r="D1897" s="1081" t="s">
        <x:v>10333</x:v>
      </x:c>
      <x:c r="E1897" s="1081" t="s">
        <x:v>6669</x:v>
      </x:c>
      <x:c r="F1897" s="1081" t="s">
        <x:v>547</x:v>
      </x:c>
      <x:c r="G1897" s="919" t="s">
        <x:v>3933</x:v>
      </x:c>
      <x:c r="H1897" s="919" t="s">
        <x:v>5915</x:v>
      </x:c>
      <x:c r="I1897" s="519" t="s">
        <x:v>6540</x:v>
      </x:c>
      <x:c r="J1897" s="920">
        <x:v>306</x:v>
      </x:c>
      <x:c r="K1897" s="1378" t="s">
        <x:v>140</x:v>
      </x:c>
    </x:row>
    <x:row r="1898" spans="1:11" ht="16.75">
      <x:c r="A1898" s="1413">
        <x:v>0.82708333333333328</x:v>
      </x:c>
      <x:c r="B1898" s="1186">
        <x:v>613683</x:v>
      </x:c>
      <x:c r="C1898" s="1098" t="s">
        <x:v>8571</x:v>
      </x:c>
      <x:c r="D1898" s="1098" t="s">
        <x:v>10333</x:v>
      </x:c>
      <x:c r="E1898" s="1098" t="s">
        <x:v>6669</x:v>
      </x:c>
      <x:c r="F1898" s="1098" t="s">
        <x:v>1401</x:v>
      </x:c>
      <x:c r="G1898" s="929" t="s">
        <x:v>6564</x:v>
      </x:c>
      <x:c r="H1898" s="929" t="s">
        <x:v>11577</x:v>
      </x:c>
      <x:c r="I1898" s="527" t="s">
        <x:v>6540</x:v>
      </x:c>
      <x:c r="J1898" s="930">
        <x:v>150</x:v>
      </x:c>
      <x:c r="K1898" s="1379" t="s">
        <x:v>10301</x:v>
      </x:c>
    </x:row>
    <x:row r="1899" spans="1:11" ht="16.75">
      <x:c r="A1899" s="1179" t="s">
        <x:v>4776</x:v>
      </x:c>
      <x:c r="B1899" s="1180">
        <x:v>613684</x:v>
      </x:c>
      <x:c r="C1899" s="1181" t="s">
        <x:v>8571</x:v>
      </x:c>
      <x:c r="D1899" s="1181" t="s">
        <x:v>10333</x:v>
      </x:c>
      <x:c r="E1899" s="1181" t="s">
        <x:v>6669</x:v>
      </x:c>
      <x:c r="F1899" s="1181" t="s">
        <x:v>913</x:v>
      </x:c>
      <x:c r="G1899" s="915" t="s">
        <x:v>3317</x:v>
      </x:c>
      <x:c r="H1899" s="915" t="s">
        <x:v>11911</x:v>
      </x:c>
      <x:c r="I1899" s="1189" t="s">
        <x:v>6540</x:v>
      </x:c>
      <x:c r="J1899" s="916">
        <x:v>310</x:v>
      </x:c>
      <x:c r="K1899" s="1377" t="s">
        <x:v>10301</x:v>
      </x:c>
    </x:row>
    <x:row r="1900" spans="1:11">
      <x:c r="A1900" s="1410">
        <x:v>0.68611111111111112</x:v>
      </x:c>
      <x:c r="B1900" s="1083" t="s">
        <x:v>10823</x:v>
      </x:c>
      <x:c r="C1900" s="1083" t="s">
        <x:v>7299</x:v>
      </x:c>
      <x:c r="D1900" s="1083" t="s">
        <x:v>10333</x:v>
      </x:c>
      <x:c r="E1900" s="1083" t="s">
        <x:v>3882</x:v>
      </x:c>
      <x:c r="F1900" s="1083" t="s">
        <x:v>1782</x:v>
      </x:c>
      <x:c r="G1900" s="919" t="s">
        <x:v>6547</x:v>
      </x:c>
      <x:c r="H1900" s="919" t="s">
        <x:v>5647</x:v>
      </x:c>
      <x:c r="I1900" s="519" t="s">
        <x:v>3935</x:v>
      </x:c>
      <x:c r="J1900" s="920">
        <x:v>234</x:v>
      </x:c>
      <x:c r="K1900" s="1378" t="s">
        <x:v>140</x:v>
      </x:c>
    </x:row>
    <x:row r="1901" spans="1:11">
      <x:c r="A1901" s="1411">
        <x:v>0.7631944444444444</x:v>
      </x:c>
      <x:c r="B1901" s="1081" t="s">
        <x:v>9718</x:v>
      </x:c>
      <x:c r="C1901" s="1081" t="s">
        <x:v>8571</x:v>
      </x:c>
      <x:c r="D1901" s="1081" t="s">
        <x:v>10333</x:v>
      </x:c>
      <x:c r="E1901" s="1081" t="s">
        <x:v>7974</x:v>
      </x:c>
      <x:c r="F1901" s="1081" t="s">
        <x:v>2882</x:v>
      </x:c>
      <x:c r="G1901" s="919" t="s">
        <x:v>11855</x:v>
      </x:c>
      <x:c r="H1901" s="919" t="s">
        <x:v>11151</x:v>
      </x:c>
      <x:c r="I1901" s="519" t="s">
        <x:v>3935</x:v>
      </x:c>
      <x:c r="J1901" s="920">
        <x:v>250</x:v>
      </x:c>
      <x:c r="K1901" s="1378" t="s">
        <x:v>140</x:v>
      </x:c>
    </x:row>
    <x:row r="1902" spans="1:11" ht="16.75">
      <x:c r="A1902" s="1413">
        <x:v>0.81805555555555554</x:v>
      </x:c>
      <x:c r="B1902" s="1098" t="s">
        <x:v>2929</x:v>
      </x:c>
      <x:c r="C1902" s="1098" t="s">
        <x:v>8571</x:v>
      </x:c>
      <x:c r="D1902" s="1098" t="s">
        <x:v>10306</x:v>
      </x:c>
      <x:c r="E1902" s="1098" t="s">
        <x:v>3882</x:v>
      </x:c>
      <x:c r="F1902" s="1098" t="s">
        <x:v>1535</x:v>
      </x:c>
      <x:c r="G1902" s="929" t="s">
        <x:v>3318</x:v>
      </x:c>
      <x:c r="H1902" s="929" t="s">
        <x:v>11606</x:v>
      </x:c>
      <x:c r="I1902" s="527" t="s">
        <x:v>3935</x:v>
      </x:c>
      <x:c r="J1902" s="930">
        <x:v>280</x:v>
      </x:c>
      <x:c r="K1902" s="1379" t="s">
        <x:v>140</x:v>
      </x:c>
    </x:row>
    <x:row r="1903" spans="1:12" ht="16.75">
      <x:c r="A1903" s="1179" t="s">
        <x:v>7063</x:v>
      </x:c>
      <x:c r="B1903" s="1181" t="s">
        <x:v>3945</x:v>
      </x:c>
      <x:c r="C1903" s="1181" t="s">
        <x:v>8571</x:v>
      </x:c>
      <x:c r="D1903" s="1181" t="s">
        <x:v>10334</x:v>
      </x:c>
      <x:c r="E1903" s="1181" t="s">
        <x:v>3882</x:v>
      </x:c>
      <x:c r="F1903" s="1181" t="s">
        <x:v>11127</x:v>
      </x:c>
      <x:c r="G1903" s="915" t="s">
        <x:v>5639</x:v>
      </x:c>
      <x:c r="H1903" s="915" t="s">
        <x:v>5792</x:v>
      </x:c>
      <x:c r="I1903" s="1189" t="s">
        <x:v>3935</x:v>
      </x:c>
      <x:c r="J1903" s="916">
        <x:v>270</x:v>
      </x:c>
      <x:c r="K1903" s="1377" t="s">
        <x:v>140</x:v>
      </x:c>
      <x:c r="L1903" s="1572" t="s">
        <x:v>4709</x:v>
      </x:c>
    </x:row>
    <x:row r="1904" spans="1:11">
      <x:c r="A1904" s="1410">
        <x:v>0.87083333333333335</x:v>
      </x:c>
      <x:c r="B1904" s="1083" t="s">
        <x:v>9997</x:v>
      </x:c>
      <x:c r="C1904" s="1083" t="s">
        <x:v>8571</x:v>
      </x:c>
      <x:c r="D1904" s="1083" t="s">
        <x:v>10334</x:v>
      </x:c>
      <x:c r="E1904" s="1083" t="s">
        <x:v>3882</x:v>
      </x:c>
      <x:c r="F1904" s="1083" t="s">
        <x:v>10414</x:v>
      </x:c>
      <x:c r="G1904" s="919" t="s">
        <x:v>9835</x:v>
      </x:c>
      <x:c r="H1904" s="919" t="s">
        <x:v>2820</x:v>
      </x:c>
      <x:c r="I1904" s="519" t="s">
        <x:v>3935</x:v>
      </x:c>
      <x:c r="J1904" s="920">
        <x:v>200</x:v>
      </x:c>
      <x:c r="K1904" s="1378" t="s">
        <x:v>140</x:v>
      </x:c>
    </x:row>
    <x:row r="1905" spans="1:11" ht="16.75">
      <x:c r="A1905" s="1412">
        <x:v>0.88055555555555554</x:v>
      </x:c>
      <x:c r="B1905" s="1085" t="s">
        <x:v>3353</x:v>
      </x:c>
      <x:c r="C1905" s="1085" t="s">
        <x:v>7299</x:v>
      </x:c>
      <x:c r="D1905" s="1085" t="s">
        <x:v>10334</x:v>
      </x:c>
      <x:c r="E1905" s="1085" t="s">
        <x:v>6423</x:v>
      </x:c>
      <x:c r="F1905" s="1085" t="s">
        <x:v>10456</x:v>
      </x:c>
      <x:c r="G1905" s="929" t="s">
        <x:v>6658</x:v>
      </x:c>
      <x:c r="H1905" s="929" t="s">
        <x:v>11740</x:v>
      </x:c>
      <x:c r="I1905" s="527" t="s">
        <x:v>3935</x:v>
      </x:c>
      <x:c r="J1905" s="930">
        <x:v>430</x:v>
      </x:c>
      <x:c r="K1905" s="1379" t="s">
        <x:v>140</x:v>
      </x:c>
    </x:row>
    <x:row r="1906" spans="1:11" ht="16.75">
      <x:c r="A1906" s="1077" t="s">
        <x:v>4750</x:v>
      </x:c>
      <x:c r="B1906" s="1078">
        <x:v>613691</x:v>
      </x:c>
      <x:c r="C1906" s="1079" t="s">
        <x:v>8571</x:v>
      </x:c>
      <x:c r="D1906" s="1079" t="s">
        <x:v>10306</x:v>
      </x:c>
      <x:c r="E1906" s="1079" t="s">
        <x:v>3882</x:v>
      </x:c>
      <x:c r="F1906" s="1079" t="s">
        <x:v>1615</x:v>
      </x:c>
      <x:c r="G1906" s="1177" t="s">
        <x:v>10358</x:v>
      </x:c>
      <x:c r="H1906" s="1177" t="s">
        <x:v>10358</x:v>
      </x:c>
      <x:c r="I1906" s="1189" t="s">
        <x:v>6540</x:v>
      </x:c>
      <x:c r="J1906" s="916">
        <x:v>180</x:v>
      </x:c>
      <x:c r="K1906" s="1377" t="s">
        <x:v>10301</x:v>
      </x:c>
    </x:row>
    <x:row r="1907" spans="1:11">
      <x:c r="A1907" s="1411">
        <x:v>0.72499999999999998</x:v>
      </x:c>
      <x:c r="B1907" s="1080">
        <x:v>613692</x:v>
      </x:c>
      <x:c r="C1907" s="1081" t="s">
        <x:v>8571</x:v>
      </x:c>
      <x:c r="D1907" s="1081" t="s">
        <x:v>10333</x:v>
      </x:c>
      <x:c r="E1907" s="1081" t="s">
        <x:v>6669</x:v>
      </x:c>
      <x:c r="F1907" s="1081" t="s">
        <x:v>1525</x:v>
      </x:c>
      <x:c r="G1907" s="919" t="s">
        <x:v>10337</x:v>
      </x:c>
      <x:c r="H1907" s="919" t="s">
        <x:v>11559</x:v>
      </x:c>
      <x:c r="I1907" s="519" t="s">
        <x:v>6553</x:v>
      </x:c>
      <x:c r="J1907" s="920">
        <x:v>300</x:v>
      </x:c>
      <x:c r="K1907" s="1378" t="s">
        <x:v>10301</x:v>
      </x:c>
    </x:row>
    <x:row r="1908" spans="1:11" ht="16.75">
      <x:c r="A1908" s="1413">
        <x:v>0.88263888888888886</x:v>
      </x:c>
      <x:c r="B1908" s="1186">
        <x:v>613693</x:v>
      </x:c>
      <x:c r="C1908" s="1098" t="s">
        <x:v>7299</x:v>
      </x:c>
      <x:c r="D1908" s="1098" t="s">
        <x:v>10333</x:v>
      </x:c>
      <x:c r="E1908" s="1098" t="s">
        <x:v>6669</x:v>
      </x:c>
      <x:c r="F1908" s="1098" t="s">
        <x:v>1217</x:v>
      </x:c>
      <x:c r="G1908" s="929" t="s">
        <x:v>4154</x:v>
      </x:c>
      <x:c r="H1908" s="929" t="s">
        <x:v>12413</x:v>
      </x:c>
      <x:c r="I1908" s="527" t="s">
        <x:v>6540</x:v>
      </x:c>
      <x:c r="J1908" s="930">
        <x:v>270</x:v>
      </x:c>
      <x:c r="K1908" s="1379" t="s">
        <x:v>140</x:v>
      </x:c>
    </x:row>
    <x:row r="1909" spans="1:11" ht="16.75">
      <x:c r="A1909" s="1179" t="s">
        <x:v>5265</x:v>
      </x:c>
      <x:c r="B1909" s="1181" t="s">
        <x:v>3759</x:v>
      </x:c>
      <x:c r="C1909" s="1181" t="s">
        <x:v>8571</x:v>
      </x:c>
      <x:c r="D1909" s="1181" t="s">
        <x:v>10306</x:v>
      </x:c>
      <x:c r="E1909" s="1181" t="s">
        <x:v>6423</x:v>
      </x:c>
      <x:c r="F1909" s="1181" t="s">
        <x:v>10763</x:v>
      </x:c>
      <x:c r="G1909" s="915" t="s">
        <x:v>8644</x:v>
      </x:c>
      <x:c r="H1909" s="915" t="s">
        <x:v>5666</x:v>
      </x:c>
      <x:c r="I1909" s="1189" t="s">
        <x:v>3935</x:v>
      </x:c>
      <x:c r="J1909" s="916">
        <x:v>320</x:v>
      </x:c>
      <x:c r="K1909" s="1377" t="s">
        <x:v>10301</x:v>
      </x:c>
    </x:row>
    <x:row r="1910" spans="1:11">
      <x:c r="A1910" s="1410">
        <x:v>0.81527777777777777</x:v>
      </x:c>
      <x:c r="B1910" s="1083" t="s">
        <x:v>6586</x:v>
      </x:c>
      <x:c r="C1910" s="1083" t="s">
        <x:v>8571</x:v>
      </x:c>
      <x:c r="D1910" s="1083" t="s">
        <x:v>10333</x:v>
      </x:c>
      <x:c r="E1910" s="1083" t="s">
        <x:v>3882</x:v>
      </x:c>
      <x:c r="F1910" s="1083" t="s">
        <x:v>1357</x:v>
      </x:c>
      <x:c r="G1910" s="919" t="s">
        <x:v>4189</x:v>
      </x:c>
      <x:c r="H1910" s="919" t="s">
        <x:v>11728</x:v>
      </x:c>
      <x:c r="I1910" s="519" t="s">
        <x:v>3935</x:v>
      </x:c>
      <x:c r="J1910" s="920">
        <x:v>160</x:v>
      </x:c>
      <x:c r="K1910" s="1378" t="s">
        <x:v>10301</x:v>
      </x:c>
    </x:row>
    <x:row r="1911" spans="1:11">
      <x:c r="A1911" s="1411">
        <x:v>0.84375</x:v>
      </x:c>
      <x:c r="B1911" s="1081" t="s">
        <x:v>6614</x:v>
      </x:c>
      <x:c r="C1911" s="1081" t="s">
        <x:v>7299</x:v>
      </x:c>
      <x:c r="D1911" s="1081" t="s">
        <x:v>10334</x:v>
      </x:c>
      <x:c r="E1911" s="1081" t="s">
        <x:v>6423</x:v>
      </x:c>
      <x:c r="F1911" s="1081" t="s">
        <x:v>855</x:v>
      </x:c>
      <x:c r="G1911" s="919" t="s">
        <x:v>9800</x:v>
      </x:c>
      <x:c r="H1911" s="919" t="s">
        <x:v>7919</x:v>
      </x:c>
      <x:c r="I1911" s="519" t="s">
        <x:v>3935</x:v>
      </x:c>
      <x:c r="J1911" s="920">
        <x:v>270</x:v>
      </x:c>
      <x:c r="K1911" s="1378" t="s">
        <x:v>140</x:v>
      </x:c>
    </x:row>
    <x:row r="1912" spans="1:11">
      <x:c r="A1912" s="1410">
        <x:v>0.84791666666666665</x:v>
      </x:c>
      <x:c r="B1912" s="1083" t="s">
        <x:v>2929</x:v>
      </x:c>
      <x:c r="C1912" s="1083" t="s">
        <x:v>7299</x:v>
      </x:c>
      <x:c r="D1912" s="1083" t="s">
        <x:v>10279</x:v>
      </x:c>
      <x:c r="E1912" s="1083" t="s">
        <x:v>6423</x:v>
      </x:c>
      <x:c r="F1912" s="1083" t="s">
        <x:v>1605</x:v>
      </x:c>
      <x:c r="G1912" s="919" t="s">
        <x:v>9800</x:v>
      </x:c>
      <x:c r="H1912" s="919" t="s">
        <x:v>7919</x:v>
      </x:c>
      <x:c r="I1912" s="519" t="s">
        <x:v>3935</x:v>
      </x:c>
      <x:c r="J1912" s="920">
        <x:v>210</x:v>
      </x:c>
      <x:c r="K1912" s="1378" t="s">
        <x:v>140</x:v>
      </x:c>
    </x:row>
    <x:row r="1913" spans="1:11">
      <x:c r="A1913" s="1411">
        <x:v>0.85972222222222228</x:v>
      </x:c>
      <x:c r="B1913" s="1081" t="s">
        <x:v>2945</x:v>
      </x:c>
      <x:c r="C1913" s="1081" t="s">
        <x:v>8571</x:v>
      </x:c>
      <x:c r="D1913" s="1081" t="s">
        <x:v>10306</x:v>
      </x:c>
      <x:c r="E1913" s="1081" t="s">
        <x:v>3882</x:v>
      </x:c>
      <x:c r="F1913" s="1081" t="s">
        <x:v>1271</x:v>
      </x:c>
      <x:c r="G1913" s="1114" t="s">
        <x:v>10358</x:v>
      </x:c>
      <x:c r="H1913" s="1114" t="s">
        <x:v>10358</x:v>
      </x:c>
      <x:c r="I1913" s="519" t="s">
        <x:v>3935</x:v>
      </x:c>
      <x:c r="J1913" s="920">
        <x:v>280</x:v>
      </x:c>
      <x:c r="K1913" s="1378" t="s">
        <x:v>10301</x:v>
      </x:c>
    </x:row>
    <x:row r="1914" spans="1:11" ht="16.75">
      <x:c r="A1914" s="1413">
        <x:v>0.91388888888888886</x:v>
      </x:c>
      <x:c r="B1914" s="1098" t="s">
        <x:v>6596</x:v>
      </x:c>
      <x:c r="C1914" s="1098" t="s">
        <x:v>8571</x:v>
      </x:c>
      <x:c r="D1914" s="1098" t="s">
        <x:v>10333</x:v>
      </x:c>
      <x:c r="E1914" s="1098" t="s">
        <x:v>6423</x:v>
      </x:c>
      <x:c r="F1914" s="1098" t="s">
        <x:v>12077</x:v>
      </x:c>
      <x:c r="G1914" s="929" t="s">
        <x:v>9706</x:v>
      </x:c>
      <x:c r="H1914" s="929" t="s">
        <x:v>11548</x:v>
      </x:c>
      <x:c r="I1914" s="527" t="s">
        <x:v>3935</x:v>
      </x:c>
      <x:c r="J1914" s="930">
        <x:v>150</x:v>
      </x:c>
      <x:c r="K1914" s="1379" t="s">
        <x:v>140</x:v>
      </x:c>
    </x:row>
    <x:row r="1915" spans="1:11" ht="16.75">
      <x:c r="A1915" s="1179" t="s">
        <x:v>7348</x:v>
      </x:c>
      <x:c r="B1915" s="1181" t="s">
        <x:v>9830</x:v>
      </x:c>
      <x:c r="C1915" s="1181" t="s">
        <x:v>8571</x:v>
      </x:c>
      <x:c r="D1915" s="1181" t="s">
        <x:v>10279</x:v>
      </x:c>
      <x:c r="E1915" s="1181" t="s">
        <x:v>6423</x:v>
      </x:c>
      <x:c r="F1915" s="1181" t="s">
        <x:v>3908</x:v>
      </x:c>
      <x:c r="G1915" s="915" t="s">
        <x:v>9797</x:v>
      </x:c>
      <x:c r="H1915" s="915" t="s">
        <x:v>2296</x:v>
      </x:c>
      <x:c r="I1915" s="1189" t="s">
        <x:v>3935</x:v>
      </x:c>
      <x:c r="J1915" s="916">
        <x:v>700</x:v>
      </x:c>
      <x:c r="K1915" s="1377" t="s">
        <x:v>140</x:v>
      </x:c>
    </x:row>
    <x:row r="1916" spans="1:11">
      <x:c r="A1916" s="1410">
        <x:v>0.78888888888888886</x:v>
      </x:c>
      <x:c r="B1916" s="1082">
        <x:v>613701</x:v>
      </x:c>
      <x:c r="C1916" s="1083" t="s">
        <x:v>8571</x:v>
      </x:c>
      <x:c r="D1916" s="1083" t="s">
        <x:v>10279</x:v>
      </x:c>
      <x:c r="E1916" s="1083" t="s">
        <x:v>3882</x:v>
      </x:c>
      <x:c r="F1916" s="1083" t="s">
        <x:v>1561</x:v>
      </x:c>
      <x:c r="G1916" s="919" t="s">
        <x:v>9797</x:v>
      </x:c>
      <x:c r="H1916" s="919" t="s">
        <x:v>2296</x:v>
      </x:c>
      <x:c r="I1916" s="519" t="s">
        <x:v>6540</x:v>
      </x:c>
      <x:c r="J1916" s="920">
        <x:v>260</x:v>
      </x:c>
      <x:c r="K1916" s="1378" t="s">
        <x:v>140</x:v>
      </x:c>
    </x:row>
    <x:row r="1917" spans="1:11">
      <x:c r="A1917" s="1411">
        <x:v>0.79374999999999996</x:v>
      </x:c>
      <x:c r="B1917" s="1080">
        <x:v>613702</x:v>
      </x:c>
      <x:c r="C1917" s="1081" t="s">
        <x:v>8571</x:v>
      </x:c>
      <x:c r="D1917" s="1081" t="s">
        <x:v>10333</x:v>
      </x:c>
      <x:c r="E1917" s="1081" t="s">
        <x:v>3882</x:v>
      </x:c>
      <x:c r="F1917" s="1081" t="s">
        <x:v>5411</x:v>
      </x:c>
      <x:c r="G1917" s="919" t="s">
        <x:v>9809</x:v>
      </x:c>
      <x:c r="H1917" s="919" t="s">
        <x:v>11744</x:v>
      </x:c>
      <x:c r="I1917" s="519" t="s">
        <x:v>6540</x:v>
      </x:c>
      <x:c r="J1917" s="920">
        <x:v>150</x:v>
      </x:c>
      <x:c r="K1917" s="1378" t="s">
        <x:v>140</x:v>
      </x:c>
    </x:row>
    <x:row r="1918" spans="1:11" s="38" customFormat="1" ht="16.75">
      <x:c r="A1918" s="1412">
        <x:v>0.81805555555555554</x:v>
      </x:c>
      <x:c r="B1918" s="1184">
        <x:v>13703</x:v>
      </x:c>
      <x:c r="C1918" s="1085"/>
      <x:c r="D1918" s="1085"/>
      <x:c r="E1918" s="1085"/>
      <x:c r="F1918" s="1085"/>
      <x:c r="G1918" s="929" t="s">
        <x:v>3878</x:v>
      </x:c>
      <x:c r="H1918" s="929" t="s">
        <x:v>2685</x:v>
      </x:c>
      <x:c r="I1918" s="527" t="s">
        <x:v>3935</x:v>
      </x:c>
      <x:c r="J1918" s="930">
        <x:v>130</x:v>
      </x:c>
      <x:c r="K1918" s="1379" t="s">
        <x:v>140</x:v>
      </x:c>
    </x:row>
    <x:row r="1919" spans="1:11" ht="16.75">
      <x:c r="A1919" s="1077" t="s">
        <x:v>5302</x:v>
      </x:c>
      <x:c r="B1919" s="1078">
        <x:v>613704</x:v>
      </x:c>
      <x:c r="C1919" s="1079" t="s">
        <x:v>8571</x:v>
      </x:c>
      <x:c r="D1919" s="1079" t="s">
        <x:v>10306</x:v>
      </x:c>
      <x:c r="E1919" s="1079" t="s">
        <x:v>6669</x:v>
      </x:c>
      <x:c r="F1919" s="1079" t="s">
        <x:v>3907</x:v>
      </x:c>
      <x:c r="G1919" s="1177" t="s">
        <x:v>10358</x:v>
      </x:c>
      <x:c r="H1919" s="1177" t="s">
        <x:v>10358</x:v>
      </x:c>
      <x:c r="I1919" s="1189" t="s">
        <x:v>6540</x:v>
      </x:c>
      <x:c r="J1919" s="916">
        <x:v>162</x:v>
      </x:c>
      <x:c r="K1919" s="1377" t="s">
        <x:v>140</x:v>
      </x:c>
    </x:row>
    <x:row r="1920" spans="1:11">
      <x:c r="A1920" s="1411">
        <x:v>0.68402777777777779</x:v>
      </x:c>
      <x:c r="B1920" s="1081" t="s">
        <x:v>10617</x:v>
      </x:c>
      <x:c r="C1920" s="1081" t="s">
        <x:v>7299</x:v>
      </x:c>
      <x:c r="D1920" s="1081" t="s">
        <x:v>10334</x:v>
      </x:c>
      <x:c r="E1920" s="1081" t="s">
        <x:v>6669</x:v>
      </x:c>
      <x:c r="F1920" s="1081" t="s">
        <x:v>456</x:v>
      </x:c>
      <x:c r="G1920" s="919" t="s">
        <x:v>9495</x:v>
      </x:c>
      <x:c r="H1920" s="919" t="s">
        <x:v>7560</x:v>
      </x:c>
      <x:c r="I1920" s="519" t="s">
        <x:v>3935</x:v>
      </x:c>
      <x:c r="J1920" s="920">
        <x:v>500</x:v>
      </x:c>
      <x:c r="K1920" s="1378" t="s">
        <x:v>140</x:v>
      </x:c>
    </x:row>
    <x:row r="1921" spans="1:11">
      <x:c r="A1921" s="1410">
        <x:v>0.69166666666666665</x:v>
      </x:c>
      <x:c r="B1921" s="1083" t="s">
        <x:v>10885</x:v>
      </x:c>
      <x:c r="C1921" s="1083" t="s">
        <x:v>7299</x:v>
      </x:c>
      <x:c r="D1921" s="1083" t="s">
        <x:v>10334</x:v>
      </x:c>
      <x:c r="E1921" s="1083" t="s">
        <x:v>6423</x:v>
      </x:c>
      <x:c r="F1921" s="1083" t="s">
        <x:v>10708</x:v>
      </x:c>
      <x:c r="G1921" s="919" t="s">
        <x:v>9807</x:v>
      </x:c>
      <x:c r="H1921" s="919" t="s">
        <x:v>2048</x:v>
      </x:c>
      <x:c r="I1921" s="519" t="s">
        <x:v>3935</x:v>
      </x:c>
      <x:c r="J1921" s="920">
        <x:v>130</x:v>
      </x:c>
      <x:c r="K1921" s="1378" t="s">
        <x:v>10301</x:v>
      </x:c>
    </x:row>
    <x:row r="1922" spans="1:11" s="38" customFormat="1">
      <x:c r="A1922" s="1410">
        <x:v>0.7270833333333333</x:v>
      </x:c>
      <x:c r="B1922" s="1083">
        <x:v>13707</x:v>
      </x:c>
      <x:c r="C1922" s="1083"/>
      <x:c r="D1922" s="1083"/>
      <x:c r="E1922" s="1083"/>
      <x:c r="F1922" s="1083"/>
      <x:c r="G1922" s="919" t="s">
        <x:v>10987</x:v>
      </x:c>
      <x:c r="H1922" s="919" t="s">
        <x:v>2860</x:v>
      </x:c>
      <x:c r="I1922" s="519" t="s">
        <x:v>3935</x:v>
      </x:c>
      <x:c r="J1922" s="920">
        <x:v>297</x:v>
      </x:c>
      <x:c r="K1922" s="1378" t="s">
        <x:v>140</x:v>
      </x:c>
    </x:row>
    <x:row r="1923" spans="1:11">
      <x:c r="A1923" s="1411">
        <x:v>0.85347222222222219</x:v>
      </x:c>
      <x:c r="B1923" s="1080">
        <x:v>613708</x:v>
      </x:c>
      <x:c r="C1923" s="1081" t="s">
        <x:v>8571</x:v>
      </x:c>
      <x:c r="D1923" s="1081" t="s">
        <x:v>10306</x:v>
      </x:c>
      <x:c r="E1923" s="1081" t="s">
        <x:v>6423</x:v>
      </x:c>
      <x:c r="F1923" s="1081" t="s">
        <x:v>1612</x:v>
      </x:c>
      <x:c r="G1923" s="919" t="s">
        <x:v>10941</x:v>
      </x:c>
      <x:c r="H1923" s="919" t="s">
        <x:v>11967</x:v>
      </x:c>
      <x:c r="I1923" s="519" t="s">
        <x:v>6540</x:v>
      </x:c>
      <x:c r="J1923" s="920">
        <x:v>198</x:v>
      </x:c>
      <x:c r="K1923" s="1378" t="s">
        <x:v>140</x:v>
      </x:c>
    </x:row>
    <x:row r="1924" spans="1:11">
      <x:c r="A1924" s="1410">
        <x:v>0.86736111111111114</x:v>
      </x:c>
      <x:c r="B1924" s="1083" t="s">
        <x:v>9919</x:v>
      </x:c>
      <x:c r="C1924" s="1083" t="s">
        <x:v>8571</x:v>
      </x:c>
      <x:c r="D1924" s="1083" t="s">
        <x:v>10334</x:v>
      </x:c>
      <x:c r="E1924" s="1083" t="s">
        <x:v>6669</x:v>
      </x:c>
      <x:c r="F1924" s="1083" t="s">
        <x:v>12031</x:v>
      </x:c>
      <x:c r="G1924" s="919" t="s">
        <x:v>2255</x:v>
      </x:c>
      <x:c r="H1924" s="919" t="s">
        <x:v>12154</x:v>
      </x:c>
      <x:c r="I1924" s="519" t="s">
        <x:v>3935</x:v>
      </x:c>
      <x:c r="J1924" s="920">
        <x:v>180</x:v>
      </x:c>
      <x:c r="K1924" s="1378" t="s">
        <x:v>10301</x:v>
      </x:c>
    </x:row>
    <x:row r="1925" spans="1:11">
      <x:c r="A1925" s="1411">
        <x:v>0.89513888888888893</x:v>
      </x:c>
      <x:c r="B1925" s="1080">
        <x:v>613710</x:v>
      </x:c>
      <x:c r="C1925" s="1081" t="s">
        <x:v>8571</x:v>
      </x:c>
      <x:c r="D1925" s="1081" t="s">
        <x:v>10333</x:v>
      </x:c>
      <x:c r="E1925" s="1081" t="s">
        <x:v>6669</x:v>
      </x:c>
      <x:c r="F1925" s="1081" t="s">
        <x:v>945</x:v>
      </x:c>
      <x:c r="G1925" s="919" t="s">
        <x:v>9677</x:v>
      </x:c>
      <x:c r="H1925" s="919" t="s">
        <x:v>11519</x:v>
      </x:c>
      <x:c r="I1925" s="519" t="s">
        <x:v>6540</x:v>
      </x:c>
      <x:c r="J1925" s="920">
        <x:v>135</x:v>
      </x:c>
      <x:c r="K1925" s="1378" t="s">
        <x:v>10301</x:v>
      </x:c>
    </x:row>
    <x:row r="1926" spans="1:11" ht="16.75">
      <x:c r="A1926" s="1413">
        <x:v>0.9291666666666667</x:v>
      </x:c>
      <x:c r="B1926" s="1098" t="s">
        <x:v>6548</x:v>
      </x:c>
      <x:c r="C1926" s="1098" t="s">
        <x:v>8571</x:v>
      </x:c>
      <x:c r="D1926" s="1098" t="s">
        <x:v>10334</x:v>
      </x:c>
      <x:c r="E1926" s="1098" t="s">
        <x:v>6423</x:v>
      </x:c>
      <x:c r="F1926" s="1098" t="s">
        <x:v>4249</x:v>
      </x:c>
      <x:c r="G1926" s="929" t="s">
        <x:v>9375</x:v>
      </x:c>
      <x:c r="H1926" s="929" t="s">
        <x:v>7579</x:v>
      </x:c>
      <x:c r="I1926" s="527" t="s">
        <x:v>3935</x:v>
      </x:c>
      <x:c r="J1926" s="930">
        <x:v>180</x:v>
      </x:c>
      <x:c r="K1926" s="1379" t="s">
        <x:v>140</x:v>
      </x:c>
    </x:row>
    <x:row r="1927" spans="1:11" ht="16.75">
      <x:c r="A1927" s="1179" t="s">
        <x:v>5282</x:v>
      </x:c>
      <x:c r="B1927" s="1181" t="s">
        <x:v>10573</x:v>
      </x:c>
      <x:c r="C1927" s="1181" t="s">
        <x:v>8571</x:v>
      </x:c>
      <x:c r="D1927" s="1181" t="s">
        <x:v>10306</x:v>
      </x:c>
      <x:c r="E1927" s="1181" t="s">
        <x:v>6423</x:v>
      </x:c>
      <x:c r="F1927" s="1181" t="s">
        <x:v>10490</x:v>
      </x:c>
      <x:c r="G1927" s="915" t="s">
        <x:v>8096</x:v>
      </x:c>
      <x:c r="H1927" s="915" t="s">
        <x:v>2810</x:v>
      </x:c>
      <x:c r="I1927" s="1189" t="s">
        <x:v>3935</x:v>
      </x:c>
      <x:c r="J1927" s="916">
        <x:v>190</x:v>
      </x:c>
      <x:c r="K1927" s="1377" t="s">
        <x:v>10301</x:v>
      </x:c>
    </x:row>
    <x:row r="1928" spans="1:11" ht="16.75">
      <x:c r="A1928" s="1413">
        <x:v>0.6166666666666667</x:v>
      </x:c>
      <x:c r="B1928" s="1098" t="s">
        <x:v>2925</x:v>
      </x:c>
      <x:c r="C1928" s="1098" t="s">
        <x:v>7299</x:v>
      </x:c>
      <x:c r="D1928" s="1098" t="s">
        <x:v>10306</x:v>
      </x:c>
      <x:c r="E1928" s="1098" t="s">
        <x:v>7974</x:v>
      </x:c>
      <x:c r="F1928" s="1098" t="s">
        <x:v>10464</x:v>
      </x:c>
      <x:c r="G1928" s="929" t="s">
        <x:v>3878</x:v>
      </x:c>
      <x:c r="H1928" s="929" t="s">
        <x:v>2528</x:v>
      </x:c>
      <x:c r="I1928" s="527" t="s">
        <x:v>3935</x:v>
      </x:c>
      <x:c r="J1928" s="930">
        <x:v>300</x:v>
      </x:c>
      <x:c r="K1928" s="1379" t="s">
        <x:v>140</x:v>
      </x:c>
    </x:row>
    <x:row r="1929" spans="1:11" ht="16.75">
      <x:c r="A1929" s="1179" t="s">
        <x:v>7056</x:v>
      </x:c>
      <x:c r="B1929" s="1180">
        <x:v>613714</x:v>
      </x:c>
      <x:c r="C1929" s="1181" t="s">
        <x:v>8571</x:v>
      </x:c>
      <x:c r="D1929" s="1181" t="s">
        <x:v>10279</x:v>
      </x:c>
      <x:c r="E1929" s="1181" t="s">
        <x:v>7974</x:v>
      </x:c>
      <x:c r="F1929" s="1181" t="s">
        <x:v>1306</x:v>
      </x:c>
      <x:c r="G1929" s="1177" t="s">
        <x:v>10358</x:v>
      </x:c>
      <x:c r="H1929" s="1177" t="s">
        <x:v>10358</x:v>
      </x:c>
      <x:c r="I1929" s="1189" t="s">
        <x:v>6540</x:v>
      </x:c>
      <x:c r="J1929" s="916">
        <x:v>130</x:v>
      </x:c>
      <x:c r="K1929" s="1377" t="s">
        <x:v>10301</x:v>
      </x:c>
    </x:row>
    <x:row r="1930" spans="1:11">
      <x:c r="A1930" s="1410">
        <x:v>0.84930555555555554</x:v>
      </x:c>
      <x:c r="B1930" s="1082">
        <x:v>613715</x:v>
      </x:c>
      <x:c r="C1930" s="1083" t="s">
        <x:v>8571</x:v>
      </x:c>
      <x:c r="D1930" s="1083" t="s">
        <x:v>10279</x:v>
      </x:c>
      <x:c r="E1930" s="1083" t="s">
        <x:v>6423</x:v>
      </x:c>
      <x:c r="F1930" s="1083" t="s">
        <x:v>10773</x:v>
      </x:c>
      <x:c r="G1930" s="1114" t="s">
        <x:v>10358</x:v>
      </x:c>
      <x:c r="H1930" s="1114" t="s">
        <x:v>10358</x:v>
      </x:c>
      <x:c r="I1930" s="519" t="s">
        <x:v>6540</x:v>
      </x:c>
      <x:c r="J1930" s="920">
        <x:v>954</x:v>
      </x:c>
      <x:c r="K1930" s="1378" t="s">
        <x:v>140</x:v>
      </x:c>
    </x:row>
    <x:row r="1931" spans="1:11" ht="16.75">
      <x:c r="A1931" s="1412">
        <x:v>0.88680555555555551</x:v>
      </x:c>
      <x:c r="B1931" s="1184">
        <x:v>613716</x:v>
      </x:c>
      <x:c r="C1931" s="1085" t="s">
        <x:v>8571</x:v>
      </x:c>
      <x:c r="D1931" s="1085" t="s">
        <x:v>10334</x:v>
      </x:c>
      <x:c r="E1931" s="1085" t="s">
        <x:v>3882</x:v>
      </x:c>
      <x:c r="F1931" s="1085" t="s">
        <x:v>10762</x:v>
      </x:c>
      <x:c r="G1931" s="929" t="s">
        <x:v>9584</x:v>
      </x:c>
      <x:c r="H1931" s="929" t="s">
        <x:v>11764</x:v>
      </x:c>
      <x:c r="I1931" s="527" t="s">
        <x:v>6540</x:v>
      </x:c>
      <x:c r="J1931" s="930">
        <x:v>430</x:v>
      </x:c>
      <x:c r="K1931" s="1379" t="s">
        <x:v>140</x:v>
      </x:c>
    </x:row>
    <x:row r="1932" spans="1:11" ht="16.75">
      <x:c r="A1932" s="1077" t="s">
        <x:v>7160</x:v>
      </x:c>
      <x:c r="B1932" s="1079" t="s">
        <x:v>3995</x:v>
      </x:c>
      <x:c r="C1932" s="1079" t="s">
        <x:v>8571</x:v>
      </x:c>
      <x:c r="D1932" s="1079" t="s">
        <x:v>10333</x:v>
      </x:c>
      <x:c r="E1932" s="1079" t="s">
        <x:v>6423</x:v>
      </x:c>
      <x:c r="F1932" s="1079" t="s">
        <x:v>10030</x:v>
      </x:c>
      <x:c r="G1932" s="915" t="s">
        <x:v>10535</x:v>
      </x:c>
      <x:c r="H1932" s="915" t="s">
        <x:v>11612</x:v>
      </x:c>
      <x:c r="I1932" s="1189" t="s">
        <x:v>3935</x:v>
      </x:c>
      <x:c r="J1932" s="916">
        <x:v>185</x:v>
      </x:c>
      <x:c r="K1932" s="1377" t="s">
        <x:v>140</x:v>
      </x:c>
    </x:row>
    <x:row r="1933" spans="1:11">
      <x:c r="A1933" s="1411">
        <x:v>0.69722222222222219</x:v>
      </x:c>
      <x:c r="B1933" s="1081" t="s">
        <x:v>3947</x:v>
      </x:c>
      <x:c r="C1933" s="1081" t="s">
        <x:v>8571</x:v>
      </x:c>
      <x:c r="D1933" s="1081" t="s">
        <x:v>10334</x:v>
      </x:c>
      <x:c r="E1933" s="1081" t="s">
        <x:v>6423</x:v>
      </x:c>
      <x:c r="F1933" s="1081" t="s">
        <x:v>1299</x:v>
      </x:c>
      <x:c r="G1933" s="919" t="s">
        <x:v>10881</x:v>
      </x:c>
      <x:c r="H1933" s="919" t="s">
        <x:v>11695</x:v>
      </x:c>
      <x:c r="I1933" s="519" t="s">
        <x:v>3935</x:v>
      </x:c>
      <x:c r="J1933" s="920">
        <x:v>600</x:v>
      </x:c>
      <x:c r="K1933" s="1378" t="s">
        <x:v>140</x:v>
      </x:c>
    </x:row>
    <x:row r="1934" spans="1:11">
      <x:c r="A1934" s="1410">
        <x:v>0.73888888888888893</x:v>
      </x:c>
      <x:c r="B1934" s="1083" t="s">
        <x:v>2932</x:v>
      </x:c>
      <x:c r="C1934" s="1083" t="s">
        <x:v>7299</x:v>
      </x:c>
      <x:c r="D1934" s="1083" t="s">
        <x:v>10333</x:v>
      </x:c>
      <x:c r="E1934" s="1083" t="s">
        <x:v>3882</x:v>
      </x:c>
      <x:c r="F1934" s="1083" t="s">
        <x:v>1309</x:v>
      </x:c>
      <x:c r="G1934" s="919" t="s">
        <x:v>10579</x:v>
      </x:c>
      <x:c r="H1934" s="919" t="s">
        <x:v>5637</x:v>
      </x:c>
      <x:c r="I1934" s="519" t="s">
        <x:v>3935</x:v>
      </x:c>
      <x:c r="J1934" s="920">
        <x:v>160</x:v>
      </x:c>
      <x:c r="K1934" s="1378" t="s">
        <x:v>10301</x:v>
      </x:c>
    </x:row>
    <x:row r="1935" spans="1:11">
      <x:c r="A1935" s="1411">
        <x:v>0.76875000000000004</x:v>
      </x:c>
      <x:c r="B1935" s="1080">
        <x:v>613720</x:v>
      </x:c>
      <x:c r="C1935" s="1081" t="s">
        <x:v>8571</x:v>
      </x:c>
      <x:c r="D1935" s="1081" t="s">
        <x:v>10279</x:v>
      </x:c>
      <x:c r="E1935" s="1081" t="s">
        <x:v>3882</x:v>
      </x:c>
      <x:c r="F1935" s="1081" t="s">
        <x:v>381</x:v>
      </x:c>
      <x:c r="G1935" s="1114" t="s">
        <x:v>10358</x:v>
      </x:c>
      <x:c r="H1935" s="1114" t="s">
        <x:v>10358</x:v>
      </x:c>
      <x:c r="I1935" s="519" t="s">
        <x:v>6553</x:v>
      </x:c>
      <x:c r="J1935" s="920">
        <x:v>126</x:v>
      </x:c>
      <x:c r="K1935" s="1378" t="s">
        <x:v>140</x:v>
      </x:c>
    </x:row>
    <x:row r="1936" spans="1:11">
      <x:c r="A1936" s="1410">
        <x:v>0.77013888888888893</x:v>
      </x:c>
      <x:c r="B1936" s="1083" t="s">
        <x:v>10587</x:v>
      </x:c>
      <x:c r="C1936" s="1083" t="s">
        <x:v>7299</x:v>
      </x:c>
      <x:c r="D1936" s="1083" t="s">
        <x:v>10333</x:v>
      </x:c>
      <x:c r="E1936" s="1083" t="s">
        <x:v>6669</x:v>
      </x:c>
      <x:c r="F1936" s="1083" t="s">
        <x:v>10751</x:v>
      </x:c>
      <x:c r="G1936" s="919" t="s">
        <x:v>10373</x:v>
      </x:c>
      <x:c r="H1936" s="919" t="s">
        <x:v>2681</x:v>
      </x:c>
      <x:c r="I1936" s="519" t="s">
        <x:v>6553</x:v>
      </x:c>
      <x:c r="J1936" s="920">
        <x:v>330</x:v>
      </x:c>
      <x:c r="K1936" s="1378" t="s">
        <x:v>10301</x:v>
      </x:c>
    </x:row>
    <x:row r="1937" spans="1:11">
      <x:c r="A1937" s="1411">
        <x:v>0.79374999999999996</x:v>
      </x:c>
      <x:c r="B1937" s="1081" t="s">
        <x:v>9975</x:v>
      </x:c>
      <x:c r="C1937" s="1081" t="s">
        <x:v>7299</x:v>
      </x:c>
      <x:c r="D1937" s="1081" t="s">
        <x:v>10333</x:v>
      </x:c>
      <x:c r="E1937" s="1081" t="s">
        <x:v>3882</x:v>
      </x:c>
      <x:c r="F1937" s="1081" t="s">
        <x:v>12069</x:v>
      </x:c>
      <x:c r="G1937" s="919" t="s">
        <x:v>9588</x:v>
      </x:c>
      <x:c r="H1937" s="919" t="s">
        <x:v>8006</x:v>
      </x:c>
      <x:c r="I1937" s="519" t="s">
        <x:v>6553</x:v>
      </x:c>
      <x:c r="J1937" s="920">
        <x:v>100</x:v>
      </x:c>
      <x:c r="K1937" s="1378" t="s">
        <x:v>10301</x:v>
      </x:c>
    </x:row>
    <x:row r="1938" spans="1:11">
      <x:c r="A1938" s="1410">
        <x:v>0.87638888888888888</x:v>
      </x:c>
      <x:c r="B1938" s="1083" t="s">
        <x:v>10583</x:v>
      </x:c>
      <x:c r="C1938" s="1083" t="s">
        <x:v>8571</x:v>
      </x:c>
      <x:c r="D1938" s="1083" t="s">
        <x:v>10279</x:v>
      </x:c>
      <x:c r="E1938" s="1083" t="s">
        <x:v>7974</x:v>
      </x:c>
      <x:c r="F1938" s="1083" t="s">
        <x:v>1437</x:v>
      </x:c>
      <x:c r="G1938" s="1114" t="s">
        <x:v>10358</x:v>
      </x:c>
      <x:c r="H1938" s="1114" t="s">
        <x:v>10358</x:v>
      </x:c>
      <x:c r="I1938" s="519" t="s">
        <x:v>3935</x:v>
      </x:c>
      <x:c r="J1938" s="920">
        <x:v>180</x:v>
      </x:c>
      <x:c r="K1938" s="1378" t="s">
        <x:v>140</x:v>
      </x:c>
    </x:row>
    <x:row r="1939" spans="1:11" ht="16.75">
      <x:c r="A1939" s="1412">
        <x:v>0.90902777777777777</x:v>
      </x:c>
      <x:c r="B1939" s="1085" t="s">
        <x:v>9678</x:v>
      </x:c>
      <x:c r="C1939" s="1085" t="s">
        <x:v>8571</x:v>
      </x:c>
      <x:c r="D1939" s="1085" t="s">
        <x:v>10306</x:v>
      </x:c>
      <x:c r="E1939" s="1085" t="s">
        <x:v>7974</x:v>
      </x:c>
      <x:c r="F1939" s="1085" t="s">
        <x:v>11995</x:v>
      </x:c>
      <x:c r="G1939" s="929" t="s">
        <x:v>2941</x:v>
      </x:c>
      <x:c r="H1939" s="929" t="s">
        <x:v>11570</x:v>
      </x:c>
      <x:c r="I1939" s="527" t="s">
        <x:v>3935</x:v>
      </x:c>
      <x:c r="J1939" s="930">
        <x:v>200</x:v>
      </x:c>
      <x:c r="K1939" s="1379" t="s">
        <x:v>140</x:v>
      </x:c>
    </x:row>
    <x:row r="1940" spans="1:11" ht="16.75">
      <x:c r="A1940" s="1077" t="s">
        <x:v>7119</x:v>
      </x:c>
      <x:c r="B1940" s="1078">
        <x:v>613725</x:v>
      </x:c>
      <x:c r="C1940" s="1079" t="s">
        <x:v>8571</x:v>
      </x:c>
      <x:c r="D1940" s="1079" t="s">
        <x:v>10279</x:v>
      </x:c>
      <x:c r="E1940" s="1079" t="s">
        <x:v>3882</x:v>
      </x:c>
      <x:c r="F1940" s="1079" t="s">
        <x:v>121</x:v>
      </x:c>
      <x:c r="G1940" s="915" t="s">
        <x:v>3812</x:v>
      </x:c>
      <x:c r="H1940" s="915" t="s">
        <x:v>2827</x:v>
      </x:c>
      <x:c r="I1940" s="1189" t="s">
        <x:v>6540</x:v>
      </x:c>
      <x:c r="J1940" s="916">
        <x:v>252</x:v>
      </x:c>
      <x:c r="K1940" s="1377" t="s">
        <x:v>140</x:v>
      </x:c>
    </x:row>
    <x:row r="1941" spans="1:11">
      <x:c r="A1941" s="1411">
        <x:v>0.61388888888888893</x:v>
      </x:c>
      <x:c r="B1941" s="1080">
        <x:v>613726</x:v>
      </x:c>
      <x:c r="C1941" s="1081" t="s">
        <x:v>8571</x:v>
      </x:c>
      <x:c r="D1941" s="1081" t="s">
        <x:v>10279</x:v>
      </x:c>
      <x:c r="E1941" s="1081" t="s">
        <x:v>7974</x:v>
      </x:c>
      <x:c r="F1941" s="1081" t="s">
        <x:v>883</x:v>
      </x:c>
      <x:c r="G1941" s="919" t="s">
        <x:v>9631</x:v>
      </x:c>
      <x:c r="H1941" s="919" t="s">
        <x:v>2786</x:v>
      </x:c>
      <x:c r="I1941" s="519" t="s">
        <x:v>6540</x:v>
      </x:c>
      <x:c r="J1941" s="920">
        <x:v>290</x:v>
      </x:c>
      <x:c r="K1941" s="1378" t="s">
        <x:v>10301</x:v>
      </x:c>
    </x:row>
    <x:row r="1942" spans="1:11">
      <x:c r="A1942" s="1410">
        <x:v>0.7055555555555556</x:v>
      </x:c>
      <x:c r="B1942" s="1082">
        <x:v>613727</x:v>
      </x:c>
      <x:c r="C1942" s="1083" t="s">
        <x:v>7299</x:v>
      </x:c>
      <x:c r="D1942" s="1083" t="s">
        <x:v>10333</x:v>
      </x:c>
      <x:c r="E1942" s="1083" t="s">
        <x:v>6669</x:v>
      </x:c>
      <x:c r="F1942" s="1083" t="s">
        <x:v>6330</x:v>
      </x:c>
      <x:c r="G1942" s="919" t="s">
        <x:v>4175</x:v>
      </x:c>
      <x:c r="H1942" s="919" t="s">
        <x:v>2240</x:v>
      </x:c>
      <x:c r="I1942" s="519" t="s">
        <x:v>6540</x:v>
      </x:c>
      <x:c r="J1942" s="920">
        <x:v>180</x:v>
      </x:c>
      <x:c r="K1942" s="1378" t="s">
        <x:v>140</x:v>
      </x:c>
    </x:row>
    <x:row r="1943" spans="1:11">
      <x:c r="A1943" s="1411">
        <x:v>0.74930555555555556</x:v>
      </x:c>
      <x:c r="B1943" s="1080">
        <x:v>613728</x:v>
      </x:c>
      <x:c r="C1943" s="1081" t="s">
        <x:v>8571</x:v>
      </x:c>
      <x:c r="D1943" s="1081" t="s">
        <x:v>10333</x:v>
      </x:c>
      <x:c r="E1943" s="1081" t="s">
        <x:v>3882</x:v>
      </x:c>
      <x:c r="F1943" s="1081" t="s">
        <x:v>10754</x:v>
      </x:c>
      <x:c r="G1943" s="919" t="s">
        <x:v>10870</x:v>
      </x:c>
      <x:c r="H1943" s="919" t="s">
        <x:v>5718</x:v>
      </x:c>
      <x:c r="I1943" s="519" t="s">
        <x:v>6553</x:v>
      </x:c>
      <x:c r="J1943" s="920">
        <x:v>459</x:v>
      </x:c>
      <x:c r="K1943" s="1378" t="s">
        <x:v>140</x:v>
      </x:c>
    </x:row>
    <x:row r="1944" spans="1:11">
      <x:c r="A1944" s="1410">
        <x:v>0.7993055555555556</x:v>
      </x:c>
      <x:c r="B1944" s="1082">
        <x:v>613729</x:v>
      </x:c>
      <x:c r="C1944" s="1083" t="s">
        <x:v>8571</x:v>
      </x:c>
      <x:c r="D1944" s="1083" t="s">
        <x:v>10333</x:v>
      </x:c>
      <x:c r="E1944" s="1083" t="s">
        <x:v>6669</x:v>
      </x:c>
      <x:c r="F1944" s="1083" t="s">
        <x:v>12069</x:v>
      </x:c>
      <x:c r="G1944" s="919" t="s">
        <x:v>9523</x:v>
      </x:c>
      <x:c r="H1944" s="919" t="s">
        <x:v>11858</x:v>
      </x:c>
      <x:c r="I1944" s="519" t="s">
        <x:v>6553</x:v>
      </x:c>
      <x:c r="J1944" s="920">
        <x:v>130</x:v>
      </x:c>
      <x:c r="K1944" s="1378" t="s">
        <x:v>140</x:v>
      </x:c>
    </x:row>
    <x:row r="1945" spans="1:11">
      <x:c r="A1945" s="1411">
        <x:v>0.8354166666666667</x:v>
      </x:c>
      <x:c r="B1945" s="1080">
        <x:v>613730</x:v>
      </x:c>
      <x:c r="C1945" s="1081" t="s">
        <x:v>8571</x:v>
      </x:c>
      <x:c r="D1945" s="1081" t="s">
        <x:v>10333</x:v>
      </x:c>
      <x:c r="E1945" s="1081" t="s">
        <x:v>6669</x:v>
      </x:c>
      <x:c r="F1945" s="1081" t="s">
        <x:v>877</x:v>
      </x:c>
      <x:c r="G1945" s="919" t="s">
        <x:v>3895</x:v>
      </x:c>
      <x:c r="H1945" s="919" t="s">
        <x:v>12157</x:v>
      </x:c>
      <x:c r="I1945" s="519" t="s">
        <x:v>6540</x:v>
      </x:c>
      <x:c r="J1945" s="920">
        <x:v>261</x:v>
      </x:c>
      <x:c r="K1945" s="1378" t="s">
        <x:v>140</x:v>
      </x:c>
    </x:row>
    <x:row r="1946" spans="1:11" ht="16.75">
      <x:c r="A1946" s="1413">
        <x:v>0.89722222222222225</x:v>
      </x:c>
      <x:c r="B1946" s="1186">
        <x:v>613731</x:v>
      </x:c>
      <x:c r="C1946" s="1098" t="s">
        <x:v>8571</x:v>
      </x:c>
      <x:c r="D1946" s="1098" t="s">
        <x:v>10333</x:v>
      </x:c>
      <x:c r="E1946" s="1098" t="s">
        <x:v>3882</x:v>
      </x:c>
      <x:c r="F1946" s="1098" t="s">
        <x:v>122</x:v>
      </x:c>
      <x:c r="G1946" s="929" t="s">
        <x:v>6520</x:v>
      </x:c>
      <x:c r="H1946" s="929" t="s">
        <x:v>11974</x:v>
      </x:c>
      <x:c r="I1946" s="527" t="s">
        <x:v>6540</x:v>
      </x:c>
      <x:c r="J1946" s="930">
        <x:v>171</x:v>
      </x:c>
      <x:c r="K1946" s="1379" t="s">
        <x:v>140</x:v>
      </x:c>
    </x:row>
    <x:row r="1947" spans="1:11" ht="16.75">
      <x:c r="A1947" s="1179" t="s">
        <x:v>4832</x:v>
      </x:c>
      <x:c r="B1947" s="1181" t="s">
        <x:v>6595</x:v>
      </x:c>
      <x:c r="C1947" s="1181" t="s">
        <x:v>7299</x:v>
      </x:c>
      <x:c r="D1947" s="1181" t="s">
        <x:v>10279</x:v>
      </x:c>
      <x:c r="E1947" s="1181" t="s">
        <x:v>6423</x:v>
      </x:c>
      <x:c r="F1947" s="1181" t="s">
        <x:v>104</x:v>
      </x:c>
      <x:c r="G1947" s="915" t="s">
        <x:v>10553</x:v>
      </x:c>
      <x:c r="H1947" s="915" t="s">
        <x:v>2740</x:v>
      </x:c>
      <x:c r="I1947" s="1189" t="s">
        <x:v>3935</x:v>
      </x:c>
      <x:c r="J1947" s="916">
        <x:v>170</x:v>
      </x:c>
      <x:c r="K1947" s="1377" t="s">
        <x:v>140</x:v>
      </x:c>
    </x:row>
    <x:row r="1948" spans="1:11">
      <x:c r="A1948" s="1410">
        <x:v>0.54513888888888884</x:v>
      </x:c>
      <x:c r="B1948" s="1083" t="s">
        <x:v>10546</x:v>
      </x:c>
      <x:c r="C1948" s="1083" t="s">
        <x:v>7299</x:v>
      </x:c>
      <x:c r="D1948" s="1083" t="s">
        <x:v>10334</x:v>
      </x:c>
      <x:c r="E1948" s="1083" t="s">
        <x:v>6669</x:v>
      </x:c>
      <x:c r="F1948" s="1083" t="s">
        <x:v>673</x:v>
      </x:c>
      <x:c r="G1948" s="1114" t="s">
        <x:v>10358</x:v>
      </x:c>
      <x:c r="H1948" s="1114" t="s">
        <x:v>10358</x:v>
      </x:c>
      <x:c r="I1948" s="519" t="s">
        <x:v>3935</x:v>
      </x:c>
      <x:c r="J1948" s="920">
        <x:v>450</x:v>
      </x:c>
      <x:c r="K1948" s="1378" t="s">
        <x:v>140</x:v>
      </x:c>
    </x:row>
    <x:row r="1949" spans="1:11">
      <x:c r="A1949" s="1411">
        <x:v>0.76388888888888884</x:v>
      </x:c>
      <x:c r="B1949" s="1080">
        <x:v>613734</x:v>
      </x:c>
      <x:c r="C1949" s="1081" t="s">
        <x:v>8571</x:v>
      </x:c>
      <x:c r="D1949" s="1081" t="s">
        <x:v>10333</x:v>
      </x:c>
      <x:c r="E1949" s="1081" t="s">
        <x:v>6669</x:v>
      </x:c>
      <x:c r="F1949" s="1081" t="s">
        <x:v>1481</x:v>
      </x:c>
      <x:c r="G1949" s="919" t="s">
        <x:v>3895</x:v>
      </x:c>
      <x:c r="H1949" s="919" t="s">
        <x:v>11862</x:v>
      </x:c>
      <x:c r="I1949" s="519" t="s">
        <x:v>6540</x:v>
      </x:c>
      <x:c r="J1949" s="920">
        <x:v>110</x:v>
      </x:c>
      <x:c r="K1949" s="1378" t="s">
        <x:v>10301</x:v>
      </x:c>
    </x:row>
    <x:row r="1950" spans="1:11" ht="16.75">
      <x:c r="A1950" s="1413">
        <x:v>0.84444444444444444</x:v>
      </x:c>
      <x:c r="B1950" s="1186">
        <x:v>613735</x:v>
      </x:c>
      <x:c r="C1950" s="1098" t="s">
        <x:v>8571</x:v>
      </x:c>
      <x:c r="D1950" s="1098" t="s">
        <x:v>10334</x:v>
      </x:c>
      <x:c r="E1950" s="1098" t="s">
        <x:v>3882</x:v>
      </x:c>
      <x:c r="F1950" s="1098" t="s">
        <x:v>6336</x:v>
      </x:c>
      <x:c r="G1950" s="929" t="s">
        <x:v>9659</x:v>
      </x:c>
      <x:c r="H1950" s="929" t="s">
        <x:v>11988</x:v>
      </x:c>
      <x:c r="I1950" s="527" t="s">
        <x:v>6540</x:v>
      </x:c>
      <x:c r="J1950" s="930">
        <x:v>470</x:v>
      </x:c>
      <x:c r="K1950" s="1379" t="s">
        <x:v>140</x:v>
      </x:c>
    </x:row>
    <x:row r="1951" spans="1:11" ht="16.75">
      <x:c r="A1951" s="1179" t="s">
        <x:v>7125</x:v>
      </x:c>
      <x:c r="B1951" s="1181" t="s">
        <x:v>9660</x:v>
      </x:c>
      <x:c r="C1951" s="1181" t="s">
        <x:v>8571</x:v>
      </x:c>
      <x:c r="D1951" s="1181" t="s">
        <x:v>10306</x:v>
      </x:c>
      <x:c r="E1951" s="1181" t="s">
        <x:v>6423</x:v>
      </x:c>
      <x:c r="F1951" s="1181" t="s">
        <x:v>982</x:v>
      </x:c>
      <x:c r="G1951" s="915" t="s">
        <x:v>10593</x:v>
      </x:c>
      <x:c r="H1951" s="915" t="s">
        <x:v>2850</x:v>
      </x:c>
      <x:c r="I1951" s="1189" t="s">
        <x:v>3935</x:v>
      </x:c>
      <x:c r="J1951" s="916">
        <x:v>180</x:v>
      </x:c>
      <x:c r="K1951" s="1377" t="s">
        <x:v>10301</x:v>
      </x:c>
    </x:row>
    <x:row r="1952" spans="1:11">
      <x:c r="A1952" s="1410">
        <x:v>0.6875</x:v>
      </x:c>
      <x:c r="B1952" s="1082">
        <x:v>613738</x:v>
      </x:c>
      <x:c r="C1952" s="1083" t="s">
        <x:v>8571</x:v>
      </x:c>
      <x:c r="D1952" s="1083" t="s">
        <x:v>10333</x:v>
      </x:c>
      <x:c r="E1952" s="1083" t="s">
        <x:v>6669</x:v>
      </x:c>
      <x:c r="F1952" s="1083" t="s">
        <x:v>9331</x:v>
      </x:c>
      <x:c r="G1952" s="919" t="s">
        <x:v>3738</x:v>
      </x:c>
      <x:c r="H1952" s="919" t="s">
        <x:v>2280</x:v>
      </x:c>
      <x:c r="I1952" s="519" t="s">
        <x:v>6540</x:v>
      </x:c>
      <x:c r="J1952" s="920">
        <x:v>324</x:v>
      </x:c>
      <x:c r="K1952" s="1378" t="s">
        <x:v>140</x:v>
      </x:c>
    </x:row>
    <x:row r="1953" spans="1:11">
      <x:c r="A1953" s="1411">
        <x:v>0.74513888888888891</x:v>
      </x:c>
      <x:c r="B1953" s="1081" t="s">
        <x:v>3755</x:v>
      </x:c>
      <x:c r="C1953" s="1081" t="s">
        <x:v>8571</x:v>
      </x:c>
      <x:c r="D1953" s="1081" t="s">
        <x:v>10306</x:v>
      </x:c>
      <x:c r="E1953" s="1081" t="s">
        <x:v>7974</x:v>
      </x:c>
      <x:c r="F1953" s="1081" t="s">
        <x:v>12038</x:v>
      </x:c>
      <x:c r="G1953" s="1114" t="s">
        <x:v>10358</x:v>
      </x:c>
      <x:c r="H1953" s="1114" t="s">
        <x:v>10358</x:v>
      </x:c>
      <x:c r="I1953" s="519" t="s">
        <x:v>3935</x:v>
      </x:c>
      <x:c r="J1953" s="920">
        <x:v>170</x:v>
      </x:c>
      <x:c r="K1953" s="1378" t="s">
        <x:v>10301</x:v>
      </x:c>
    </x:row>
    <x:row r="1954" spans="1:12" s="36" customFormat="1">
      <x:c r="A1954" s="1411">
        <x:v>0.75555555555555554</x:v>
      </x:c>
      <x:c r="B1954" s="1081">
        <x:v>13740</x:v>
      </x:c>
      <x:c r="C1954" s="1081"/>
      <x:c r="D1954" s="1081"/>
      <x:c r="E1954" s="1081"/>
      <x:c r="F1954" s="1081"/>
      <x:c r="G1954" s="919" t="s">
        <x:v>3811</x:v>
      </x:c>
      <x:c r="H1954" s="919" t="s">
        <x:v>7566</x:v>
      </x:c>
      <x:c r="I1954" s="519" t="s">
        <x:v>6553</x:v>
      </x:c>
      <x:c r="J1954" s="920">
        <x:v>130</x:v>
      </x:c>
      <x:c r="K1954" s="1378" t="s">
        <x:v>10301</x:v>
      </x:c>
      <x:c r="L1954" s="1581" t="s">
        <x:v>10736</x:v>
      </x:c>
    </x:row>
    <x:row r="1955" spans="1:11">
      <x:c r="A1955" s="1410">
        <x:v>0.76249999999999996</x:v>
      </x:c>
      <x:c r="B1955" s="1083" t="s">
        <x:v>10920</x:v>
      </x:c>
      <x:c r="C1955" s="1083" t="s">
        <x:v>8571</x:v>
      </x:c>
      <x:c r="D1955" s="1083" t="s">
        <x:v>10333</x:v>
      </x:c>
      <x:c r="E1955" s="1083" t="s">
        <x:v>7974</x:v>
      </x:c>
      <x:c r="F1955" s="1083" t="s">
        <x:v>1343</x:v>
      </x:c>
      <x:c r="G1955" s="919" t="s">
        <x:v>3347</x:v>
      </x:c>
      <x:c r="H1955" s="919" t="s">
        <x:v>2771</x:v>
      </x:c>
      <x:c r="I1955" s="519" t="s">
        <x:v>3935</x:v>
      </x:c>
      <x:c r="J1955" s="920">
        <x:v>135</x:v>
      </x:c>
      <x:c r="K1955" s="1378" t="s">
        <x:v>140</x:v>
      </x:c>
    </x:row>
    <x:row r="1956" spans="1:11" s="36" customFormat="1">
      <x:c r="A1956" s="1410">
        <x:v>0.7631944444444444</x:v>
      </x:c>
      <x:c r="B1956" s="1083">
        <x:v>13742</x:v>
      </x:c>
      <x:c r="C1956" s="1083"/>
      <x:c r="D1956" s="1083"/>
      <x:c r="E1956" s="1083"/>
      <x:c r="F1956" s="1083"/>
      <x:c r="G1956" s="1114" t="s">
        <x:v>10358</x:v>
      </x:c>
      <x:c r="H1956" s="1114" t="s">
        <x:v>10358</x:v>
      </x:c>
      <x:c r="I1956" s="519" t="s">
        <x:v>6553</x:v>
      </x:c>
      <x:c r="J1956" s="920">
        <x:v>261</x:v>
      </x:c>
      <x:c r="K1956" s="1378" t="s">
        <x:v>140</x:v>
      </x:c>
    </x:row>
    <x:row r="1957" spans="1:11">
      <x:c r="A1957" s="1411">
        <x:v>0.77430555555555558</x:v>
      </x:c>
      <x:c r="B1957" s="1081" t="s">
        <x:v>6612</x:v>
      </x:c>
      <x:c r="C1957" s="1081" t="s">
        <x:v>7299</x:v>
      </x:c>
      <x:c r="D1957" s="1081" t="s">
        <x:v>10334</x:v>
      </x:c>
      <x:c r="E1957" s="1081" t="s">
        <x:v>6669</x:v>
      </x:c>
      <x:c r="F1957" s="1081" t="s">
        <x:v>258</x:v>
      </x:c>
      <x:c r="G1957" s="1114" t="s">
        <x:v>10358</x:v>
      </x:c>
      <x:c r="H1957" s="1114" t="s">
        <x:v>10358</x:v>
      </x:c>
      <x:c r="I1957" s="519" t="s">
        <x:v>3935</x:v>
      </x:c>
      <x:c r="J1957" s="920">
        <x:v>0</x:v>
      </x:c>
      <x:c r="K1957" s="1515" t="s">
        <x:v>10358</x:v>
      </x:c>
    </x:row>
    <x:row r="1958" spans="1:11">
      <x:c r="A1958" s="1410">
        <x:v>0.78819444444444442</x:v>
      </x:c>
      <x:c r="B1958" s="1083" t="s">
        <x:v>6556</x:v>
      </x:c>
      <x:c r="C1958" s="1083" t="s">
        <x:v>8571</x:v>
      </x:c>
      <x:c r="D1958" s="1083" t="s">
        <x:v>10333</x:v>
      </x:c>
      <x:c r="E1958" s="1083" t="s">
        <x:v>6669</x:v>
      </x:c>
      <x:c r="F1958" s="1083" t="s">
        <x:v>7433</x:v>
      </x:c>
      <x:c r="G1958" s="919" t="s">
        <x:v>9940</x:v>
      </x:c>
      <x:c r="H1958" s="919" t="s">
        <x:v>11709</x:v>
      </x:c>
      <x:c r="I1958" s="519" t="s">
        <x:v>3935</x:v>
      </x:c>
      <x:c r="J1958" s="920">
        <x:v>260</x:v>
      </x:c>
      <x:c r="K1958" s="1378" t="s">
        <x:v>10301</x:v>
      </x:c>
    </x:row>
    <x:row r="1959" spans="1:12">
      <x:c r="A1959" s="1411">
        <x:v>0.84999999999999998</x:v>
      </x:c>
      <x:c r="B1959" s="1080">
        <x:v>613745</x:v>
      </x:c>
      <x:c r="C1959" s="1081" t="s">
        <x:v>8571</x:v>
      </x:c>
      <x:c r="D1959" s="1081" t="s">
        <x:v>10306</x:v>
      </x:c>
      <x:c r="E1959" s="1081" t="s">
        <x:v>6669</x:v>
      </x:c>
      <x:c r="F1959" s="1081" t="s">
        <x:v>4276</x:v>
      </x:c>
      <x:c r="G1959" s="919" t="s">
        <x:v>6680</x:v>
      </x:c>
      <x:c r="H1959" s="919" t="s">
        <x:v>8031</x:v>
      </x:c>
      <x:c r="I1959" s="519" t="s">
        <x:v>6540</x:v>
      </x:c>
      <x:c r="J1959" s="920">
        <x:v>315</x:v>
      </x:c>
      <x:c r="K1959" s="1378" t="s">
        <x:v>140</x:v>
      </x:c>
      <x:c r="L1959" s="1581" t="s">
        <x:v>3213</x:v>
      </x:c>
    </x:row>
    <x:row r="1960" spans="1:11">
      <x:c r="A1960" s="1410">
        <x:v>0.85486111111111107</x:v>
      </x:c>
      <x:c r="B1960" s="1083" t="s">
        <x:v>3392</x:v>
      </x:c>
      <x:c r="C1960" s="1083" t="s">
        <x:v>8571</x:v>
      </x:c>
      <x:c r="D1960" s="1083" t="s">
        <x:v>10334</x:v>
      </x:c>
      <x:c r="E1960" s="1083" t="s">
        <x:v>6669</x:v>
      </x:c>
      <x:c r="F1960" s="1083" t="s">
        <x:v>5419</x:v>
      </x:c>
      <x:c r="G1960" s="919" t="s">
        <x:v>9375</x:v>
      </x:c>
      <x:c r="H1960" s="919" t="s">
        <x:v>11730</x:v>
      </x:c>
      <x:c r="I1960" s="519" t="s">
        <x:v>3935</x:v>
      </x:c>
      <x:c r="J1960" s="920">
        <x:v>117</x:v>
      </x:c>
      <x:c r="K1960" s="1378" t="s">
        <x:v>140</x:v>
      </x:c>
    </x:row>
    <x:row r="1961" spans="1:11">
      <x:c r="A1961" s="1411">
        <x:v>0.87916666666666665</x:v>
      </x:c>
      <x:c r="B1961" s="1081" t="s">
        <x:v>11011</x:v>
      </x:c>
      <x:c r="C1961" s="1081" t="s">
        <x:v>8571</x:v>
      </x:c>
      <x:c r="D1961" s="1081" t="s">
        <x:v>10333</x:v>
      </x:c>
      <x:c r="E1961" s="1081" t="s">
        <x:v>3882</x:v>
      </x:c>
      <x:c r="F1961" s="1081" t="s">
        <x:v>2881</x:v>
      </x:c>
      <x:c r="G1961" s="919" t="s">
        <x:v>4141</x:v>
      </x:c>
      <x:c r="H1961" s="919" t="s">
        <x:v>2764</x:v>
      </x:c>
      <x:c r="I1961" s="519" t="s">
        <x:v>3935</x:v>
      </x:c>
      <x:c r="J1961" s="920">
        <x:v>280</x:v>
      </x:c>
      <x:c r="K1961" s="1378" t="s">
        <x:v>10301</x:v>
      </x:c>
    </x:row>
    <x:row r="1962" spans="1:11" ht="16.75">
      <x:c r="A1962" s="1413">
        <x:v>0.89375000000000004</x:v>
      </x:c>
      <x:c r="B1962" s="1098" t="s">
        <x:v>3771</x:v>
      </x:c>
      <x:c r="C1962" s="1098" t="s">
        <x:v>8571</x:v>
      </x:c>
      <x:c r="D1962" s="1098" t="s">
        <x:v>10279</x:v>
      </x:c>
      <x:c r="E1962" s="1098" t="s">
        <x:v>3882</x:v>
      </x:c>
      <x:c r="F1962" s="1098" t="s">
        <x:v>10416</x:v>
      </x:c>
      <x:c r="G1962" s="1174" t="s">
        <x:v>10358</x:v>
      </x:c>
      <x:c r="H1962" s="1174" t="s">
        <x:v>10358</x:v>
      </x:c>
      <x:c r="I1962" s="527" t="s">
        <x:v>3935</x:v>
      </x:c>
      <x:c r="J1962" s="930">
        <x:v>162</x:v>
      </x:c>
      <x:c r="K1962" s="1379" t="s">
        <x:v>140</x:v>
      </x:c>
    </x:row>
    <x:row r="1963" spans="1:11" s="36" customFormat="1" ht="16.75">
      <x:c r="A1963" s="1179" t="s">
        <x:v>7088</x:v>
      </x:c>
      <x:c r="B1963" s="1181" t="s">
        <x:v>6676</x:v>
      </x:c>
      <x:c r="C1963" s="1181" t="s">
        <x:v>7299</x:v>
      </x:c>
      <x:c r="D1963" s="1181" t="s">
        <x:v>10306</x:v>
      </x:c>
      <x:c r="E1963" s="1181" t="s">
        <x:v>6669</x:v>
      </x:c>
      <x:c r="F1963" s="1181" t="s">
        <x:v>10041</x:v>
      </x:c>
      <x:c r="G1963" s="915" t="s">
        <x:v>3859</x:v>
      </x:c>
      <x:c r="H1963" s="915" t="s">
        <x:v>11565</x:v>
      </x:c>
      <x:c r="I1963" s="1189" t="s">
        <x:v>3935</x:v>
      </x:c>
      <x:c r="J1963" s="916">
        <x:v>720</x:v>
      </x:c>
      <x:c r="K1963" s="1377" t="s">
        <x:v>140</x:v>
      </x:c>
    </x:row>
    <x:row r="1964" spans="1:11">
      <x:c r="A1964" s="1411">
        <x:v>0.65208333333333335</x:v>
      </x:c>
      <x:c r="B1964" s="1080">
        <x:v>613750</x:v>
      </x:c>
      <x:c r="C1964" s="1081" t="s">
        <x:v>8571</x:v>
      </x:c>
      <x:c r="D1964" s="1081" t="s">
        <x:v>10306</x:v>
      </x:c>
      <x:c r="E1964" s="1081" t="s">
        <x:v>6669</x:v>
      </x:c>
      <x:c r="F1964" s="1081" t="s">
        <x:v>4273</x:v>
      </x:c>
      <x:c r="G1964" s="919" t="s">
        <x:v>6508</x:v>
      </x:c>
      <x:c r="H1964" s="919" t="s">
        <x:v>2271</x:v>
      </x:c>
      <x:c r="I1964" s="519" t="s">
        <x:v>6540</x:v>
      </x:c>
      <x:c r="J1964" s="920">
        <x:v>140</x:v>
      </x:c>
      <x:c r="K1964" s="1378" t="s">
        <x:v>10301</x:v>
      </x:c>
    </x:row>
    <x:row r="1965" spans="1:11">
      <x:c r="A1965" s="1410">
        <x:v>0.69861111111111107</x:v>
      </x:c>
      <x:c r="B1965" s="1082">
        <x:v>613751</x:v>
      </x:c>
      <x:c r="C1965" s="1083" t="s">
        <x:v>8571</x:v>
      </x:c>
      <x:c r="D1965" s="1083" t="s">
        <x:v>10334</x:v>
      </x:c>
      <x:c r="E1965" s="1083" t="s">
        <x:v>6423</x:v>
      </x:c>
      <x:c r="F1965" s="1083" t="s">
        <x:v>535</x:v>
      </x:c>
      <x:c r="G1965" s="919" t="s">
        <x:v>10517</x:v>
      </x:c>
      <x:c r="H1965" s="919" t="s">
        <x:v>5704</x:v>
      </x:c>
      <x:c r="I1965" s="519" t="s">
        <x:v>6540</x:v>
      </x:c>
      <x:c r="J1965" s="920">
        <x:v>297</x:v>
      </x:c>
      <x:c r="K1965" s="1378" t="s">
        <x:v>140</x:v>
      </x:c>
    </x:row>
    <x:row r="1966" spans="1:11">
      <x:c r="A1966" s="1410">
        <x:v>0.76180555555555551</x:v>
      </x:c>
      <x:c r="B1966" s="1083" t="s">
        <x:v>10515</x:v>
      </x:c>
      <x:c r="C1966" s="1083" t="s">
        <x:v>8571</x:v>
      </x:c>
      <x:c r="D1966" s="1083" t="s">
        <x:v>10306</x:v>
      </x:c>
      <x:c r="E1966" s="1083" t="s">
        <x:v>6423</x:v>
      </x:c>
      <x:c r="F1966" s="1083" t="s">
        <x:v>1344</x:v>
      </x:c>
      <x:c r="G1966" s="919" t="s">
        <x:v>6659</x:v>
      </x:c>
      <x:c r="H1966" s="919" t="s">
        <x:v>2261</x:v>
      </x:c>
      <x:c r="I1966" s="519" t="s">
        <x:v>3935</x:v>
      </x:c>
      <x:c r="J1966" s="920">
        <x:v>243</x:v>
      </x:c>
      <x:c r="K1966" s="1378" t="s">
        <x:v>140</x:v>
      </x:c>
    </x:row>
    <x:row r="1967" spans="1:11">
      <x:c r="A1967" s="1411">
        <x:v>0.84930555555555554</x:v>
      </x:c>
      <x:c r="B1967" s="1080">
        <x:v>613753</x:v>
      </x:c>
      <x:c r="C1967" s="1081" t="s">
        <x:v>7299</x:v>
      </x:c>
      <x:c r="D1967" s="1081" t="s">
        <x:v>10279</x:v>
      </x:c>
      <x:c r="E1967" s="1081" t="s">
        <x:v>6423</x:v>
      </x:c>
      <x:c r="F1967" s="1081" t="s">
        <x:v>11076</x:v>
      </x:c>
      <x:c r="G1967" s="919" t="s">
        <x:v>6658</x:v>
      </x:c>
      <x:c r="H1967" s="919" t="s">
        <x:v>11740</x:v>
      </x:c>
      <x:c r="I1967" s="519" t="s">
        <x:v>6540</x:v>
      </x:c>
      <x:c r="J1967" s="920">
        <x:v>162</x:v>
      </x:c>
      <x:c r="K1967" s="1378" t="s">
        <x:v>140</x:v>
      </x:c>
    </x:row>
    <x:row r="1968" spans="1:11">
      <x:c r="A1968" s="1410">
        <x:v>0.85624999999999996</x:v>
      </x:c>
      <x:c r="B1968" s="1083" t="s">
        <x:v>787</x:v>
      </x:c>
      <x:c r="C1968" s="1083" t="s">
        <x:v>8571</x:v>
      </x:c>
      <x:c r="D1968" s="1083" t="s">
        <x:v>10334</x:v>
      </x:c>
      <x:c r="E1968" s="1083" t="s">
        <x:v>6669</x:v>
      </x:c>
      <x:c r="F1968" s="1083" t="s">
        <x:v>1628</x:v>
      </x:c>
      <x:c r="G1968" s="919" t="s">
        <x:v>10555</x:v>
      </x:c>
      <x:c r="H1968" s="919" t="s">
        <x:v>11831</x:v>
      </x:c>
      <x:c r="I1968" s="519" t="s">
        <x:v>3935</x:v>
      </x:c>
      <x:c r="J1968" s="920">
        <x:v>230</x:v>
      </x:c>
      <x:c r="K1968" s="1378" t="s">
        <x:v>140</x:v>
      </x:c>
    </x:row>
    <x:row r="1969" spans="1:11">
      <x:c r="A1969" s="1411">
        <x:v>0.86527777777777781</x:v>
      </x:c>
      <x:c r="B1969" s="1080">
        <x:v>613755</x:v>
      </x:c>
      <x:c r="C1969" s="1081" t="s">
        <x:v>8571</x:v>
      </x:c>
      <x:c r="D1969" s="1081" t="s">
        <x:v>10333</x:v>
      </x:c>
      <x:c r="E1969" s="1081" t="s">
        <x:v>6669</x:v>
      </x:c>
      <x:c r="F1969" s="1081" t="s">
        <x:v>530</x:v>
      </x:c>
      <x:c r="G1969" s="919" t="s">
        <x:v>4189</x:v>
      </x:c>
      <x:c r="H1969" s="919" t="s">
        <x:v>2801</x:v>
      </x:c>
      <x:c r="I1969" s="519" t="s">
        <x:v>6540</x:v>
      </x:c>
      <x:c r="J1969" s="920">
        <x:v>144</x:v>
      </x:c>
      <x:c r="K1969" s="1378" t="s">
        <x:v>140</x:v>
      </x:c>
    </x:row>
    <x:row r="1970" spans="1:11" ht="16.75">
      <x:c r="A1970" s="1413">
        <x:v>0.90833333333333333</x:v>
      </x:c>
      <x:c r="B1970" s="1186">
        <x:v>613756</x:v>
      </x:c>
      <x:c r="C1970" s="1098" t="s">
        <x:v>8571</x:v>
      </x:c>
      <x:c r="D1970" s="1098" t="s">
        <x:v>10333</x:v>
      </x:c>
      <x:c r="E1970" s="1098" t="s">
        <x:v>7974</x:v>
      </x:c>
      <x:c r="F1970" s="1098" t="s">
        <x:v>811</x:v>
      </x:c>
      <x:c r="G1970" s="929" t="s">
        <x:v>6611</x:v>
      </x:c>
      <x:c r="H1970" s="929" t="s">
        <x:v>7650</x:v>
      </x:c>
      <x:c r="I1970" s="527" t="s">
        <x:v>6540</x:v>
      </x:c>
      <x:c r="J1970" s="930">
        <x:v>520</x:v>
      </x:c>
      <x:c r="K1970" s="1379" t="s">
        <x:v>10301</x:v>
      </x:c>
    </x:row>
    <x:row r="1971" spans="1:11" s="36" customFormat="1" ht="16.75">
      <x:c r="A1971" s="1516" t="s">
        <x:v>7144</x:v>
      </x:c>
      <x:c r="B1971" s="1078">
        <x:v>13757</x:v>
      </x:c>
      <x:c r="C1971" s="1079"/>
      <x:c r="D1971" s="1079"/>
      <x:c r="E1971" s="1079"/>
      <x:c r="F1971" s="1079"/>
      <x:c r="G1971" s="1177" t="s">
        <x:v>10358</x:v>
      </x:c>
      <x:c r="H1971" s="1177" t="s">
        <x:v>10358</x:v>
      </x:c>
      <x:c r="I1971" s="1189" t="s">
        <x:v>6553</x:v>
      </x:c>
      <x:c r="J1971" s="916">
        <x:v>180</x:v>
      </x:c>
      <x:c r="K1971" s="1377" t="s">
        <x:v>10301</x:v>
      </x:c>
    </x:row>
    <x:row r="1972" spans="1:11" s="36" customFormat="1">
      <x:c r="A1972" s="1410">
        <x:v>0.53125</x:v>
      </x:c>
      <x:c r="B1972" s="1082">
        <x:v>13758</x:v>
      </x:c>
      <x:c r="C1972" s="1083"/>
      <x:c r="D1972" s="1083"/>
      <x:c r="E1972" s="1083"/>
      <x:c r="F1972" s="1083"/>
      <x:c r="G1972" s="919" t="s">
        <x:v>9940</x:v>
      </x:c>
      <x:c r="H1972" s="919" t="s">
        <x:v>11894</x:v>
      </x:c>
      <x:c r="I1972" s="519" t="s">
        <x:v>3935</x:v>
      </x:c>
      <x:c r="J1972" s="920">
        <x:v>130</x:v>
      </x:c>
      <x:c r="K1972" s="1378" t="s">
        <x:v>10301</x:v>
      </x:c>
    </x:row>
    <x:row r="1973" spans="1:11">
      <x:c r="A1973" s="1411">
        <x:v>0.63263888888888886</x:v>
      </x:c>
      <x:c r="B1973" s="1080">
        <x:v>613759</x:v>
      </x:c>
      <x:c r="C1973" s="1081" t="s">
        <x:v>7299</x:v>
      </x:c>
      <x:c r="D1973" s="1081" t="s">
        <x:v>10306</x:v>
      </x:c>
      <x:c r="E1973" s="1081" t="s">
        <x:v>6423</x:v>
      </x:c>
      <x:c r="F1973" s="1081" t="s">
        <x:v>1559</x:v>
      </x:c>
      <x:c r="G1973" s="919" t="s">
        <x:v>10006</x:v>
      </x:c>
      <x:c r="H1973" s="919" t="s">
        <x:v>11334</x:v>
      </x:c>
      <x:c r="I1973" s="519" t="s">
        <x:v>6540</x:v>
      </x:c>
      <x:c r="J1973" s="920">
        <x:v>140</x:v>
      </x:c>
      <x:c r="K1973" s="1378" t="s">
        <x:v>10301</x:v>
      </x:c>
    </x:row>
    <x:row r="1974" spans="1:11">
      <x:c r="A1974" s="1410">
        <x:v>0.69999999999999996</x:v>
      </x:c>
      <x:c r="B1974" s="1082">
        <x:v>613760</x:v>
      </x:c>
      <x:c r="C1974" s="1083" t="s">
        <x:v>7299</x:v>
      </x:c>
      <x:c r="D1974" s="1083" t="s">
        <x:v>10334</x:v>
      </x:c>
      <x:c r="E1974" s="1083" t="s">
        <x:v>6669</x:v>
      </x:c>
      <x:c r="F1974" s="1083" t="s">
        <x:v>133</x:v>
      </x:c>
      <x:c r="G1974" s="919" t="s">
        <x:v>3856</x:v>
      </x:c>
      <x:c r="H1974" s="919" t="s">
        <x:v>2788</x:v>
      </x:c>
      <x:c r="I1974" s="519" t="s">
        <x:v>6540</x:v>
      </x:c>
      <x:c r="J1974" s="920">
        <x:v>162</x:v>
      </x:c>
      <x:c r="K1974" s="1378" t="s">
        <x:v>140</x:v>
      </x:c>
    </x:row>
    <x:row r="1975" spans="1:11">
      <x:c r="A1975" s="1411">
        <x:v>0.72361111111111109</x:v>
      </x:c>
      <x:c r="B1975" s="1081" t="s">
        <x:v>6583</x:v>
      </x:c>
      <x:c r="C1975" s="1081" t="s">
        <x:v>8571</x:v>
      </x:c>
      <x:c r="D1975" s="1081" t="s">
        <x:v>10333</x:v>
      </x:c>
      <x:c r="E1975" s="1081" t="s">
        <x:v>3882</x:v>
      </x:c>
      <x:c r="F1975" s="1081" t="s">
        <x:v>919</x:v>
      </x:c>
      <x:c r="G1975" s="919" t="s">
        <x:v>3752</x:v>
      </x:c>
      <x:c r="H1975" s="919" t="s">
        <x:v>2800</x:v>
      </x:c>
      <x:c r="I1975" s="519" t="s">
        <x:v>3935</x:v>
      </x:c>
      <x:c r="J1975" s="920">
        <x:v>200</x:v>
      </x:c>
      <x:c r="K1975" s="1378" t="s">
        <x:v>140</x:v>
      </x:c>
    </x:row>
    <x:row r="1976" spans="1:11" s="36" customFormat="1">
      <x:c r="A1976" s="1411">
        <x:v>0.72430555555555554</x:v>
      </x:c>
      <x:c r="B1976" s="1081">
        <x:v>13762</x:v>
      </x:c>
      <x:c r="C1976" s="1081"/>
      <x:c r="D1976" s="1081"/>
      <x:c r="E1976" s="1081"/>
      <x:c r="F1976" s="1081"/>
      <x:c r="G1976" s="919" t="s">
        <x:v>10895</x:v>
      </x:c>
      <x:c r="H1976" s="919" t="s">
        <x:v>11702</x:v>
      </x:c>
      <x:c r="I1976" s="519" t="s">
        <x:v>6553</x:v>
      </x:c>
      <x:c r="J1976" s="920">
        <x:v>162</x:v>
      </x:c>
      <x:c r="K1976" s="1378" t="s">
        <x:v>140</x:v>
      </x:c>
    </x:row>
    <x:row r="1977" spans="1:11">
      <x:c r="A1977" s="1410">
        <x:v>0.77013888888888893</x:v>
      </x:c>
      <x:c r="B1977" s="1083" t="s">
        <x:v>9418</x:v>
      </x:c>
      <x:c r="C1977" s="1083" t="s">
        <x:v>7299</x:v>
      </x:c>
      <x:c r="D1977" s="1083" t="s">
        <x:v>10306</x:v>
      </x:c>
      <x:c r="E1977" s="1083" t="s">
        <x:v>3882</x:v>
      </x:c>
      <x:c r="F1977" s="1083" t="s">
        <x:v>1749</x:v>
      </x:c>
      <x:c r="G1977" s="919" t="s">
        <x:v>2935</x:v>
      </x:c>
      <x:c r="H1977" s="919" t="s">
        <x:v>2809</x:v>
      </x:c>
      <x:c r="I1977" s="519" t="s">
        <x:v>3935</x:v>
      </x:c>
      <x:c r="J1977" s="920">
        <x:v>270</x:v>
      </x:c>
      <x:c r="K1977" s="1378" t="s">
        <x:v>140</x:v>
      </x:c>
    </x:row>
    <x:row r="1978" spans="1:11">
      <x:c r="A1978" s="1411">
        <x:v>0.82847222222222228</x:v>
      </x:c>
      <x:c r="B1978" s="1080">
        <x:v>613764</x:v>
      </x:c>
      <x:c r="C1978" s="1081" t="s">
        <x:v>8571</x:v>
      </x:c>
      <x:c r="D1978" s="1081" t="s">
        <x:v>10333</x:v>
      </x:c>
      <x:c r="E1978" s="1081" t="s">
        <x:v>6669</x:v>
      </x:c>
      <x:c r="F1978" s="1081" t="s">
        <x:v>1651</x:v>
      </x:c>
      <x:c r="G1978" s="1114" t="s">
        <x:v>10358</x:v>
      </x:c>
      <x:c r="H1978" s="1114" t="s">
        <x:v>10358</x:v>
      </x:c>
      <x:c r="I1978" s="519" t="s">
        <x:v>6540</x:v>
      </x:c>
      <x:c r="J1978" s="920">
        <x:v>150</x:v>
      </x:c>
      <x:c r="K1978" s="1378" t="s">
        <x:v>10301</x:v>
      </x:c>
    </x:row>
    <x:row r="1979" spans="1:11" ht="16.75">
      <x:c r="A1979" s="1413">
        <x:v>0.8520833333333333</x:v>
      </x:c>
      <x:c r="B1979" s="1186">
        <x:v>613765</x:v>
      </x:c>
      <x:c r="C1979" s="1098" t="s">
        <x:v>8571</x:v>
      </x:c>
      <x:c r="D1979" s="1098" t="s">
        <x:v>10306</x:v>
      </x:c>
      <x:c r="E1979" s="1098" t="s">
        <x:v>6669</x:v>
      </x:c>
      <x:c r="F1979" s="1098" t="s">
        <x:v>144</x:v>
      </x:c>
      <x:c r="G1979" s="1582" t="s">
        <x:v>4099</x:v>
      </x:c>
      <x:c r="H1979" s="929" t="s">
        <x:v>11566</x:v>
      </x:c>
      <x:c r="I1979" s="527" t="s">
        <x:v>6540</x:v>
      </x:c>
      <x:c r="J1979" s="930">
        <x:v>450</x:v>
      </x:c>
      <x:c r="K1979" s="1379" t="s">
        <x:v>140</x:v>
      </x:c>
    </x:row>
    <x:row r="1980" spans="1:11" ht="16.75">
      <x:c r="A1980" s="1179" t="s">
        <x:v>6855</x:v>
      </x:c>
      <x:c r="B1980" s="1180">
        <x:v>613766</x:v>
      </x:c>
      <x:c r="C1980" s="1181" t="s">
        <x:v>8571</x:v>
      </x:c>
      <x:c r="D1980" s="1181" t="s">
        <x:v>10306</x:v>
      </x:c>
      <x:c r="E1980" s="1181" t="s">
        <x:v>6669</x:v>
      </x:c>
      <x:c r="F1980" s="1181" t="s">
        <x:v>5396</x:v>
      </x:c>
      <x:c r="G1980" s="915" t="s">
        <x:v>9897</x:v>
      </x:c>
      <x:c r="H1980" s="915" t="s">
        <x:v>7628</x:v>
      </x:c>
      <x:c r="I1980" s="1189" t="s">
        <x:v>6540</x:v>
      </x:c>
      <x:c r="J1980" s="916">
        <x:v>729</x:v>
      </x:c>
      <x:c r="K1980" s="1377" t="s">
        <x:v>140</x:v>
      </x:c>
    </x:row>
    <x:row r="1981" spans="1:11">
      <x:c r="A1981" s="1410">
        <x:v>0.65694444444444444</x:v>
      </x:c>
      <x:c r="B1981" s="1082">
        <x:v>613767</x:v>
      </x:c>
      <x:c r="C1981" s="1083" t="s">
        <x:v>8571</x:v>
      </x:c>
      <x:c r="D1981" s="1083" t="s">
        <x:v>10333</x:v>
      </x:c>
      <x:c r="E1981" s="1083" t="s">
        <x:v>6669</x:v>
      </x:c>
      <x:c r="F1981" s="1083" t="s">
        <x:v>961</x:v>
      </x:c>
      <x:c r="G1981" s="1114" t="s">
        <x:v>10358</x:v>
      </x:c>
      <x:c r="H1981" s="1114" t="s">
        <x:v>10358</x:v>
      </x:c>
      <x:c r="I1981" s="519" t="s">
        <x:v>6540</x:v>
      </x:c>
      <x:c r="J1981" s="920">
        <x:v>90</x:v>
      </x:c>
      <x:c r="K1981" s="1378" t="s">
        <x:v>10301</x:v>
      </x:c>
    </x:row>
    <x:row r="1982" spans="1:11">
      <x:c r="A1982" s="1411">
        <x:v>0.70277777777777772</x:v>
      </x:c>
      <x:c r="B1982" s="1081" t="s">
        <x:v>9963</x:v>
      </x:c>
      <x:c r="C1982" s="1081" t="s">
        <x:v>8571</x:v>
      </x:c>
      <x:c r="D1982" s="1081" t="s">
        <x:v>10334</x:v>
      </x:c>
      <x:c r="E1982" s="1081" t="s">
        <x:v>7974</x:v>
      </x:c>
      <x:c r="F1982" s="1081" t="s">
        <x:v>8320</x:v>
      </x:c>
      <x:c r="G1982" s="919" t="s">
        <x:v>9928</x:v>
      </x:c>
      <x:c r="H1982" s="919" t="s">
        <x:v>11992</x:v>
      </x:c>
      <x:c r="I1982" s="519" t="s">
        <x:v>3935</x:v>
      </x:c>
      <x:c r="J1982" s="920">
        <x:v>210</x:v>
      </x:c>
      <x:c r="K1982" s="1378" t="s">
        <x:v>10301</x:v>
      </x:c>
    </x:row>
    <x:row r="1983" spans="1:11">
      <x:c r="A1983" s="1410">
        <x:v>0.75</x:v>
      </x:c>
      <x:c r="B1983" s="1083" t="s">
        <x:v>3779</x:v>
      </x:c>
      <x:c r="C1983" s="1083" t="s">
        <x:v>8571</x:v>
      </x:c>
      <x:c r="D1983" s="1083" t="s">
        <x:v>10334</x:v>
      </x:c>
      <x:c r="E1983" s="1083" t="s">
        <x:v>139</x:v>
      </x:c>
      <x:c r="F1983" s="1083" t="s">
        <x:v>12011</x:v>
      </x:c>
      <x:c r="G1983" s="919" t="s">
        <x:v>10561</x:v>
      </x:c>
      <x:c r="H1983" s="919" t="s">
        <x:v>11777</x:v>
      </x:c>
      <x:c r="I1983" s="519" t="s">
        <x:v>3935</x:v>
      </x:c>
      <x:c r="J1983" s="920">
        <x:v>162</x:v>
      </x:c>
      <x:c r="K1983" s="1378" t="s">
        <x:v>140</x:v>
      </x:c>
    </x:row>
    <x:row r="1984" spans="1:11" s="36" customFormat="1">
      <x:c r="A1984" s="1410">
        <x:v>0.77986111111111112</x:v>
      </x:c>
      <x:c r="B1984" s="1083">
        <x:v>13770</x:v>
      </x:c>
      <x:c r="C1984" s="1083"/>
      <x:c r="D1984" s="1083"/>
      <x:c r="E1984" s="1083"/>
      <x:c r="F1984" s="1083"/>
      <x:c r="G1984" s="919" t="s">
        <x:v>11008</x:v>
      </x:c>
      <x:c r="H1984" s="919" t="s">
        <x:v>7994</x:v>
      </x:c>
      <x:c r="I1984" s="519" t="s">
        <x:v>3935</x:v>
      </x:c>
      <x:c r="J1984" s="920">
        <x:v>260</x:v>
      </x:c>
      <x:c r="K1984" s="1378" t="s">
        <x:v>10301</x:v>
      </x:c>
    </x:row>
    <x:row r="1985" spans="1:11">
      <x:c r="A1985" s="1411">
        <x:v>0.78402777777777777</x:v>
      </x:c>
      <x:c r="B1985" s="1081" t="s">
        <x:v>10989</x:v>
      </x:c>
      <x:c r="C1985" s="1081" t="s">
        <x:v>7299</x:v>
      </x:c>
      <x:c r="D1985" s="1081" t="s">
        <x:v>10306</x:v>
      </x:c>
      <x:c r="E1985" s="1081" t="s">
        <x:v>3882</x:v>
      </x:c>
      <x:c r="F1985" s="1081" t="s">
        <x:v>6345</x:v>
      </x:c>
      <x:c r="G1985" s="1114" t="s">
        <x:v>10358</x:v>
      </x:c>
      <x:c r="H1985" s="1114" t="s">
        <x:v>10358</x:v>
      </x:c>
      <x:c r="I1985" s="519" t="s">
        <x:v>3935</x:v>
      </x:c>
      <x:c r="J1985" s="920">
        <x:v>340</x:v>
      </x:c>
      <x:c r="K1985" s="1378" t="s">
        <x:v>140</x:v>
      </x:c>
    </x:row>
    <x:row r="1986" spans="1:12" ht="16.75">
      <x:c r="A1986" s="1413">
        <x:v>0.84444444444444444</x:v>
      </x:c>
      <x:c r="B1986" s="1098" t="s">
        <x:v>10944</x:v>
      </x:c>
      <x:c r="C1986" s="1098" t="s">
        <x:v>8571</x:v>
      </x:c>
      <x:c r="D1986" s="1098" t="s">
        <x:v>10333</x:v>
      </x:c>
      <x:c r="E1986" s="1098" t="s">
        <x:v>3882</x:v>
      </x:c>
      <x:c r="F1986" s="1098" t="s">
        <x:v>1357</x:v>
      </x:c>
      <x:c r="G1986" s="929" t="s">
        <x:v>11020</x:v>
      </x:c>
      <x:c r="H1986" s="929" t="s">
        <x:v>11823</x:v>
      </x:c>
      <x:c r="I1986" s="527" t="s">
        <x:v>3935</x:v>
      </x:c>
      <x:c r="J1986" s="930">
        <x:v>150</x:v>
      </x:c>
      <x:c r="K1986" s="1379" t="s">
        <x:v>10301</x:v>
      </x:c>
      <x:c r="L1986" s="1581" t="s">
        <x:v>8214</x:v>
      </x:c>
    </x:row>
    <x:row r="1987" spans="1:11" ht="16.75">
      <x:c r="A1987" s="1179" t="s">
        <x:v>7084</x:v>
      </x:c>
      <x:c r="B1987" s="1181" t="s">
        <x:v>6633</x:v>
      </x:c>
      <x:c r="C1987" s="1181" t="s">
        <x:v>8571</x:v>
      </x:c>
      <x:c r="D1987" s="1181" t="s">
        <x:v>10334</x:v>
      </x:c>
      <x:c r="E1987" s="1181" t="s">
        <x:v>3882</x:v>
      </x:c>
      <x:c r="F1987" s="1181" t="s">
        <x:v>7368</x:v>
      </x:c>
      <x:c r="G1987" s="1177" t="s">
        <x:v>10358</x:v>
      </x:c>
      <x:c r="H1987" s="1177" t="s">
        <x:v>10358</x:v>
      </x:c>
      <x:c r="I1987" s="1189" t="s">
        <x:v>3935</x:v>
      </x:c>
      <x:c r="J1987" s="916">
        <x:v>260</x:v>
      </x:c>
      <x:c r="K1987" s="1377" t="s">
        <x:v>140</x:v>
      </x:c>
    </x:row>
    <x:row r="1988" spans="1:11">
      <x:c r="A1988" s="1410">
        <x:v>0.55277777777777781</x:v>
      </x:c>
      <x:c r="B1988" s="1083" t="s">
        <x:v>6635</x:v>
      </x:c>
      <x:c r="C1988" s="1083" t="s">
        <x:v>7299</x:v>
      </x:c>
      <x:c r="D1988" s="1083" t="s">
        <x:v>10334</x:v>
      </x:c>
      <x:c r="E1988" s="1083" t="s">
        <x:v>3882</x:v>
      </x:c>
      <x:c r="F1988" s="1083" t="s">
        <x:v>124</x:v>
      </x:c>
      <x:c r="G1988" s="919" t="s">
        <x:v>3812</x:v>
      </x:c>
      <x:c r="H1988" s="919" t="s">
        <x:v>2400</x:v>
      </x:c>
      <x:c r="I1988" s="519" t="s">
        <x:v>3935</x:v>
      </x:c>
      <x:c r="J1988" s="920">
        <x:v>460</x:v>
      </x:c>
      <x:c r="K1988" s="1378" t="s">
        <x:v>140</x:v>
      </x:c>
    </x:row>
    <x:row r="1989" spans="1:11">
      <x:c r="A1989" s="1411">
        <x:v>0.58333333333333337</x:v>
      </x:c>
      <x:c r="B1989" s="1080">
        <x:v>13775</x:v>
      </x:c>
      <x:c r="C1989" s="1081" t="s">
        <x:v>8571</x:v>
      </x:c>
      <x:c r="D1989" s="1081" t="s">
        <x:v>10306</x:v>
      </x:c>
      <x:c r="E1989" s="1081" t="s">
        <x:v>6669</x:v>
      </x:c>
      <x:c r="F1989" s="1081" t="s">
        <x:v>29</x:v>
      </x:c>
      <x:c r="G1989" s="1114" t="s">
        <x:v>10358</x:v>
      </x:c>
      <x:c r="H1989" s="1114" t="s">
        <x:v>10358</x:v>
      </x:c>
      <x:c r="I1989" s="519" t="s">
        <x:v>6553</x:v>
      </x:c>
      <x:c r="J1989" s="920">
        <x:v>440</x:v>
      </x:c>
      <x:c r="K1989" s="1378" t="s">
        <x:v>140</x:v>
      </x:c>
    </x:row>
    <x:row r="1990" spans="1:12">
      <x:c r="A1990" s="1410">
        <x:v>0.59375</x:v>
      </x:c>
      <x:c r="B1990" s="1082">
        <x:v>13776</x:v>
      </x:c>
      <x:c r="C1990" s="1083" t="s">
        <x:v>8571</x:v>
      </x:c>
      <x:c r="D1990" s="1083" t="s">
        <x:v>10306</x:v>
      </x:c>
      <x:c r="E1990" s="1083" t="s">
        <x:v>6669</x:v>
      </x:c>
      <x:c r="F1990" s="1083" t="s">
        <x:v>10461</x:v>
      </x:c>
      <x:c r="G1990" s="919" t="s">
        <x:v>4141</x:v>
      </x:c>
      <x:c r="H1990" s="919" t="s">
        <x:v>7627</x:v>
      </x:c>
      <x:c r="I1990" s="519" t="s">
        <x:v>6553</x:v>
      </x:c>
      <x:c r="J1990" s="920">
        <x:v>500</x:v>
      </x:c>
      <x:c r="K1990" s="1378" t="s">
        <x:v>10301</x:v>
      </x:c>
      <x:c r="L1990" s="1581" t="s">
        <x:v>4806</x:v>
      </x:c>
    </x:row>
    <x:row r="1991" spans="1:11">
      <x:c r="A1991" s="1411">
        <x:v>0.75555555555555554</x:v>
      </x:c>
      <x:c r="B1991" s="1081" t="s">
        <x:v>3954</x:v>
      </x:c>
      <x:c r="C1991" s="1081" t="s">
        <x:v>7299</x:v>
      </x:c>
      <x:c r="D1991" s="1081" t="s">
        <x:v>10334</x:v>
      </x:c>
      <x:c r="E1991" s="1081" t="s">
        <x:v>3882</x:v>
      </x:c>
      <x:c r="F1991" s="1081" t="s">
        <x:v>1125</x:v>
      </x:c>
      <x:c r="G1991" s="919" t="s">
        <x:v>9809</x:v>
      </x:c>
      <x:c r="H1991" s="919" t="s">
        <x:v>5895</x:v>
      </x:c>
      <x:c r="I1991" s="519" t="s">
        <x:v>3935</x:v>
      </x:c>
      <x:c r="J1991" s="920">
        <x:v>160</x:v>
      </x:c>
      <x:c r="K1991" s="1378" t="s">
        <x:v>140</x:v>
      </x:c>
    </x:row>
    <x:row r="1992" spans="1:11">
      <x:c r="A1992" s="1410">
        <x:v>0.8041666666666667</x:v>
      </x:c>
      <x:c r="B1992" s="1083" t="s">
        <x:v>10848</x:v>
      </x:c>
      <x:c r="C1992" s="1083" t="s">
        <x:v>7299</x:v>
      </x:c>
      <x:c r="D1992" s="1083" t="s">
        <x:v>10333</x:v>
      </x:c>
      <x:c r="E1992" s="1083" t="s">
        <x:v>6669</x:v>
      </x:c>
      <x:c r="F1992" s="1083" t="s">
        <x:v>1377</x:v>
      </x:c>
      <x:c r="G1992" s="919" t="s">
        <x:v>10978</x:v>
      </x:c>
      <x:c r="H1992" s="919" t="s">
        <x:v>2181</x:v>
      </x:c>
      <x:c r="I1992" s="519" t="s">
        <x:v>6553</x:v>
      </x:c>
      <x:c r="J1992" s="920">
        <x:v>180</x:v>
      </x:c>
      <x:c r="K1992" s="1378" t="s">
        <x:v>140</x:v>
      </x:c>
    </x:row>
    <x:row r="1993" spans="1:11" ht="16.75">
      <x:c r="A1993" s="1412">
        <x:v>0.84652777777777777</x:v>
      </x:c>
      <x:c r="B1993" s="1085" t="s">
        <x:v>9692</x:v>
      </x:c>
      <x:c r="C1993" s="1085" t="s">
        <x:v>8571</x:v>
      </x:c>
      <x:c r="D1993" s="1085" t="s">
        <x:v>10306</x:v>
      </x:c>
      <x:c r="E1993" s="1085" t="s">
        <x:v>3882</x:v>
      </x:c>
      <x:c r="F1993" s="1085" t="s">
        <x:v>2887</x:v>
      </x:c>
      <x:c r="G1993" s="929" t="s">
        <x:v>3973</x:v>
      </x:c>
      <x:c r="H1993" s="929" t="s">
        <x:v>7597</x:v>
      </x:c>
      <x:c r="I1993" s="527" t="s">
        <x:v>3935</x:v>
      </x:c>
      <x:c r="J1993" s="930">
        <x:v>153</x:v>
      </x:c>
      <x:c r="K1993" s="1379" t="s">
        <x:v>140</x:v>
      </x:c>
    </x:row>
    <x:row r="1994" spans="1:11">
      <x:c r="A1994" s="1578" t="s">
        <x:v>7170</x:v>
      </x:c>
      <x:c r="B1994" s="1579">
        <x:v>613780</x:v>
      </x:c>
      <x:c r="C1994" s="1062" t="s">
        <x:v>8571</x:v>
      </x:c>
      <x:c r="D1994" s="1062" t="s">
        <x:v>10333</x:v>
      </x:c>
      <x:c r="E1994" s="1062" t="s">
        <x:v>6669</x:v>
      </x:c>
      <x:c r="F1994" s="1063" t="s">
        <x:v>775</x:v>
      </x:c>
      <x:c r="G1994" s="233" t="s">
        <x:v>3427</x:v>
      </x:c>
      <x:c r="H1994" s="233" t="s">
        <x:v>2284</x:v>
      </x:c>
      <x:c r="I1994" s="28" t="s">
        <x:v>6540</x:v>
      </x:c>
      <x:c r="J1994" s="230">
        <x:v>280</x:v>
      </x:c>
      <x:c r="K1994" s="275" t="s">
        <x:v>10301</x:v>
      </x:c>
    </x:row>
    <x:row r="1995" spans="1:11">
      <x:c r="A1995" s="1597">
        <x:v>0.68888888888888888</x:v>
      </x:c>
      <x:c r="B1995" s="1544">
        <x:v>613781</x:v>
      </x:c>
      <x:c r="C1995" s="1060" t="s">
        <x:v>8571</x:v>
      </x:c>
      <x:c r="D1995" s="1060" t="s">
        <x:v>10333</x:v>
      </x:c>
      <x:c r="E1995" s="1060" t="s">
        <x:v>6669</x:v>
      </x:c>
      <x:c r="F1995" s="1061" t="s">
        <x:v>7448</x:v>
      </x:c>
      <x:c r="G1995" s="233" t="s">
        <x:v>9891</x:v>
      </x:c>
      <x:c r="H1995" s="233" t="s">
        <x:v>11834</x:v>
      </x:c>
      <x:c r="I1995" s="28" t="s">
        <x:v>6540</x:v>
      </x:c>
      <x:c r="J1995" s="230">
        <x:v>290</x:v>
      </x:c>
      <x:c r="K1995" s="275" t="s">
        <x:v>10301</x:v>
      </x:c>
    </x:row>
    <x:row r="1996" spans="1:11">
      <x:c r="A1996" s="1598">
        <x:v>0.78541666666666665</x:v>
      </x:c>
      <x:c r="B1996" s="1550">
        <x:v>613782</x:v>
      </x:c>
      <x:c r="C1996" s="1064" t="s">
        <x:v>8571</x:v>
      </x:c>
      <x:c r="D1996" s="1064" t="s">
        <x:v>10306</x:v>
      </x:c>
      <x:c r="E1996" s="1064" t="s">
        <x:v>6669</x:v>
      </x:c>
      <x:c r="F1996" s="1065" t="s">
        <x:v>2879</x:v>
      </x:c>
      <x:c r="G1996" s="233" t="s">
        <x:v>11008</x:v>
      </x:c>
      <x:c r="H1996" s="233" t="s">
        <x:v>2286</x:v>
      </x:c>
      <x:c r="I1996" s="28" t="s">
        <x:v>6540</x:v>
      </x:c>
      <x:c r="J1996" s="230">
        <x:v>180</x:v>
      </x:c>
      <x:c r="K1996" s="275" t="s">
        <x:v>10301</x:v>
      </x:c>
    </x:row>
    <x:row r="1997" spans="1:11">
      <x:c r="A1997" s="1597">
        <x:v>0.81041666666666667</x:v>
      </x:c>
      <x:c r="B1997" s="1544">
        <x:v>613783</x:v>
      </x:c>
      <x:c r="C1997" s="1060" t="s">
        <x:v>8571</x:v>
      </x:c>
      <x:c r="D1997" s="1060" t="s">
        <x:v>10306</x:v>
      </x:c>
      <x:c r="E1997" s="1060" t="s">
        <x:v>6423</x:v>
      </x:c>
      <x:c r="F1997" s="1061" t="s">
        <x:v>804</x:v>
      </x:c>
      <x:c r="G1997" s="233" t="s">
        <x:v>6632</x:v>
      </x:c>
      <x:c r="H1997" s="233" t="s">
        <x:v>5865</x:v>
      </x:c>
      <x:c r="I1997" s="28" t="s">
        <x:v>6540</x:v>
      </x:c>
      <x:c r="J1997" s="230">
        <x:v>297</x:v>
      </x:c>
      <x:c r="K1997" s="275" t="s">
        <x:v>140</x:v>
      </x:c>
    </x:row>
    <x:row r="1998" spans="1:11">
      <x:c r="A1998" s="1598">
        <x:v>0.86319444444444449</x:v>
      </x:c>
      <x:c r="B1998" s="1550">
        <x:v>613784</x:v>
      </x:c>
      <x:c r="C1998" s="1064" t="s">
        <x:v>8571</x:v>
      </x:c>
      <x:c r="D1998" s="1064" t="s">
        <x:v>10279</x:v>
      </x:c>
      <x:c r="E1998" s="1064" t="s">
        <x:v>6669</x:v>
      </x:c>
      <x:c r="F1998" s="1065" t="s">
        <x:v>3722</x:v>
      </x:c>
      <x:c r="G1998" s="233" t="s">
        <x:v>9381</x:v>
      </x:c>
      <x:c r="H1998" s="233" t="s">
        <x:v>11767</x:v>
      </x:c>
      <x:c r="I1998" s="28" t="s">
        <x:v>6540</x:v>
      </x:c>
      <x:c r="J1998" s="230">
        <x:v>130</x:v>
      </x:c>
      <x:c r="K1998" s="275" t="s">
        <x:v>10301</x:v>
      </x:c>
    </x:row>
    <x:row r="1999" spans="1:11">
      <x:c r="A1999" s="1597">
        <x:v>0.89930555555555558</x:v>
      </x:c>
      <x:c r="B1999" s="1544">
        <x:v>613785</x:v>
      </x:c>
      <x:c r="C1999" s="1060" t="s">
        <x:v>8571</x:v>
      </x:c>
      <x:c r="D1999" s="1060" t="s">
        <x:v>10306</x:v>
      </x:c>
      <x:c r="E1999" s="1060" t="s">
        <x:v>3882</x:v>
      </x:c>
      <x:c r="F1999" s="1061" t="s">
        <x:v>1313</x:v>
      </x:c>
      <x:c r="G1999" s="233" t="s">
        <x:v>6380</x:v>
      </x:c>
      <x:c r="H1999" s="233" t="s">
        <x:v>11785</x:v>
      </x:c>
      <x:c r="I1999" s="28" t="s">
        <x:v>6540</x:v>
      </x:c>
      <x:c r="J1999" s="230">
        <x:v>110</x:v>
      </x:c>
      <x:c r="K1999" s="275" t="s">
        <x:v>140</x:v>
      </x:c>
    </x:row>
    <x:row r="2000" spans="1:11">
      <x:c r="A2000" s="1549" t="s">
        <x:v>4769</x:v>
      </x:c>
      <x:c r="B2000" s="1550">
        <x:v>613786</x:v>
      </x:c>
      <x:c r="C2000" s="1064" t="s">
        <x:v>8571</x:v>
      </x:c>
      <x:c r="D2000" s="1064" t="s">
        <x:v>10333</x:v>
      </x:c>
      <x:c r="E2000" s="1064" t="s">
        <x:v>6669</x:v>
      </x:c>
      <x:c r="F2000" s="1065" t="s">
        <x:v>901</x:v>
      </x:c>
      <x:c r="G2000" s="233" t="s">
        <x:v>6379</x:v>
      </x:c>
      <x:c r="H2000" s="233" t="s">
        <x:v>7626</x:v>
      </x:c>
      <x:c r="I2000" s="28" t="s">
        <x:v>6540</x:v>
      </x:c>
      <x:c r="J2000" s="230">
        <x:v>110</x:v>
      </x:c>
      <x:c r="K2000" s="275" t="s">
        <x:v>10301</x:v>
      </x:c>
    </x:row>
    <x:row r="2001" spans="1:11">
      <x:c r="A2001" s="1599">
        <x:v>0.86875000000000002</x:v>
      </x:c>
      <x:c r="B2001" s="1073" t="s">
        <x:v>3751</x:v>
      </x:c>
      <x:c r="C2001" s="1073" t="s">
        <x:v>7299</x:v>
      </x:c>
      <x:c r="D2001" s="1073" t="s">
        <x:v>10333</x:v>
      </x:c>
      <x:c r="E2001" s="1073" t="s">
        <x:v>3882</x:v>
      </x:c>
      <x:c r="F2001" s="1074" t="s">
        <x:v>10488</x:v>
      </x:c>
      <x:c r="G2001" s="233" t="s">
        <x:v>3895</x:v>
      </x:c>
      <x:c r="H2001" s="233" t="s">
        <x:v>12304</x:v>
      </x:c>
      <x:c r="I2001" s="28" t="s">
        <x:v>3935</x:v>
      </x:c>
      <x:c r="J2001" s="230">
        <x:v>180</x:v>
      </x:c>
      <x:c r="K2001" s="275" t="s">
        <x:v>10301</x:v>
      </x:c>
    </x:row>
    <x:row r="2002" spans="1:11">
      <x:c r="A2002" s="1578" t="s">
        <x:v>4870</x:v>
      </x:c>
      <x:c r="B2002" s="1579">
        <x:v>613788</x:v>
      </x:c>
      <x:c r="C2002" s="1062" t="s">
        <x:v>7299</x:v>
      </x:c>
      <x:c r="D2002" s="1062" t="s">
        <x:v>10333</x:v>
      </x:c>
      <x:c r="E2002" s="1062" t="s">
        <x:v>3882</x:v>
      </x:c>
      <x:c r="F2002" s="1063" t="s">
        <x:v>1582</x:v>
      </x:c>
      <x:c r="G2002" s="233" t="s">
        <x:v>1470</x:v>
      </x:c>
      <x:c r="H2002" s="233" t="s">
        <x:v>2209</x:v>
      </x:c>
      <x:c r="I2002" s="28" t="s">
        <x:v>6540</x:v>
      </x:c>
      <x:c r="J2002" s="230">
        <x:v>200</x:v>
      </x:c>
      <x:c r="K2002" s="275" t="s">
        <x:v>140</x:v>
      </x:c>
    </x:row>
    <x:row r="2003" spans="1:11">
      <x:c r="A2003" s="1597">
        <x:v>0.63958333333333328</x:v>
      </x:c>
      <x:c r="B2003" s="1060" t="s">
        <x:v>6650</x:v>
      </x:c>
      <x:c r="C2003" s="1060" t="s">
        <x:v>7299</x:v>
      </x:c>
      <x:c r="D2003" s="1060" t="s">
        <x:v>10333</x:v>
      </x:c>
      <x:c r="E2003" s="1060" t="s">
        <x:v>3882</x:v>
      </x:c>
      <x:c r="F2003" s="1061" t="s">
        <x:v>10024</x:v>
      </x:c>
      <x:c r="G2003" s="233" t="s">
        <x:v>10347</x:v>
      </x:c>
      <x:c r="H2003" s="233" t="s">
        <x:v>11573</x:v>
      </x:c>
      <x:c r="I2003" s="28" t="s">
        <x:v>3935</x:v>
      </x:c>
      <x:c r="J2003" s="230">
        <x:v>130</x:v>
      </x:c>
      <x:c r="K2003" s="275" t="s">
        <x:v>10301</x:v>
      </x:c>
    </x:row>
    <x:row r="2004" spans="1:11">
      <x:c r="A2004" s="1598">
        <x:v>0.64930555555555558</x:v>
      </x:c>
      <x:c r="B2004" s="1064" t="s">
        <x:v>6625</x:v>
      </x:c>
      <x:c r="C2004" s="1064" t="s">
        <x:v>8571</x:v>
      </x:c>
      <x:c r="D2004" s="1064" t="s">
        <x:v>10306</x:v>
      </x:c>
      <x:c r="E2004" s="1064" t="s">
        <x:v>3882</x:v>
      </x:c>
      <x:c r="F2004" s="1065" t="s">
        <x:v>11064</x:v>
      </x:c>
      <x:c r="G2004" s="233" t="s">
        <x:v>11008</x:v>
      </x:c>
      <x:c r="H2004" s="233" t="s">
        <x:v>7658</x:v>
      </x:c>
      <x:c r="I2004" s="28" t="s">
        <x:v>3935</x:v>
      </x:c>
      <x:c r="J2004" s="230">
        <x:v>630</x:v>
      </x:c>
      <x:c r="K2004" s="275" t="s">
        <x:v>10301</x:v>
      </x:c>
    </x:row>
    <x:row r="2005" spans="1:11">
      <x:c r="A2005" s="1597">
        <x:v>0.70208333333333328</x:v>
      </x:c>
      <x:c r="B2005" s="1060" t="s">
        <x:v>10811</x:v>
      </x:c>
      <x:c r="C2005" s="1060" t="s">
        <x:v>8571</x:v>
      </x:c>
      <x:c r="D2005" s="1060" t="s">
        <x:v>10333</x:v>
      </x:c>
      <x:c r="E2005" s="1060" t="s">
        <x:v>7974</x:v>
      </x:c>
      <x:c r="F2005" s="1061" t="s">
        <x:v>526</x:v>
      </x:c>
      <x:c r="G2005" s="233" t="s">
        <x:v>3856</x:v>
      </x:c>
      <x:c r="H2005" s="233" t="s">
        <x:v>1920</x:v>
      </x:c>
      <x:c r="I2005" s="28" t="s">
        <x:v>3935</x:v>
      </x:c>
      <x:c r="J2005" s="230">
        <x:v>288</x:v>
      </x:c>
      <x:c r="K2005" s="275" t="s">
        <x:v>140</x:v>
      </x:c>
    </x:row>
    <x:row r="2006" spans="1:11">
      <x:c r="A2006" s="1598">
        <x:v>0.74583333333333335</x:v>
      </x:c>
      <x:c r="B2006" s="1064" t="s">
        <x:v>9350</x:v>
      </x:c>
      <x:c r="C2006" s="1064" t="s">
        <x:v>8571</x:v>
      </x:c>
      <x:c r="D2006" s="1064" t="s">
        <x:v>10333</x:v>
      </x:c>
      <x:c r="E2006" s="1064" t="s">
        <x:v>7974</x:v>
      </x:c>
      <x:c r="F2006" s="1065" t="s">
        <x:v>7376</x:v>
      </x:c>
      <x:c r="G2006" s="233" t="s">
        <x:v>2933</x:v>
      </x:c>
      <x:c r="H2006" s="233" t="s">
        <x:v>11791</x:v>
      </x:c>
      <x:c r="I2006" s="28" t="s">
        <x:v>3935</x:v>
      </x:c>
      <x:c r="J2006" s="230">
        <x:v>130</x:v>
      </x:c>
      <x:c r="K2006" s="275" t="s">
        <x:v>10301</x:v>
      </x:c>
    </x:row>
    <x:row r="2007" spans="1:11">
      <x:c r="A2007" s="1597">
        <x:v>0.74652777777777779</x:v>
      </x:c>
      <x:c r="B2007" s="1060" t="s">
        <x:v>6588</x:v>
      </x:c>
      <x:c r="C2007" s="1060" t="s">
        <x:v>8571</x:v>
      </x:c>
      <x:c r="D2007" s="1060" t="s">
        <x:v>10333</x:v>
      </x:c>
      <x:c r="E2007" s="1060" t="s">
        <x:v>7974</x:v>
      </x:c>
      <x:c r="F2007" s="1061" t="s">
        <x:v>1742</x:v>
      </x:c>
      <x:c r="G2007" s="233" t="s">
        <x:v>2933</x:v>
      </x:c>
      <x:c r="H2007" s="233" t="s">
        <x:v>11791</x:v>
      </x:c>
      <x:c r="I2007" s="28" t="s">
        <x:v>3935</x:v>
      </x:c>
      <x:c r="J2007" s="230">
        <x:v>130</x:v>
      </x:c>
      <x:c r="K2007" s="275" t="s">
        <x:v>140</x:v>
      </x:c>
    </x:row>
    <x:row r="2008" spans="1:11">
      <x:c r="A2008" s="1598">
        <x:v>0.76736111111111116</x:v>
      </x:c>
      <x:c r="B2008" s="1550">
        <x:v>613794</x:v>
      </x:c>
      <x:c r="C2008" s="1064" t="s">
        <x:v>8571</x:v>
      </x:c>
      <x:c r="D2008" s="1064" t="s">
        <x:v>10306</x:v>
      </x:c>
      <x:c r="E2008" s="1064" t="s">
        <x:v>7974</x:v>
      </x:c>
      <x:c r="F2008" s="1065" t="s">
        <x:v>12022</x:v>
      </x:c>
      <x:c r="G2008" s="233" t="s">
        <x:v>10906</x:v>
      </x:c>
      <x:c r="H2008" s="233" t="s">
        <x:v>2272</x:v>
      </x:c>
      <x:c r="I2008" s="28" t="s">
        <x:v>6540</x:v>
      </x:c>
      <x:c r="J2008" s="230">
        <x:v>180</x:v>
      </x:c>
      <x:c r="K2008" s="275" t="s">
        <x:v>10301</x:v>
      </x:c>
    </x:row>
    <x:row r="2009" spans="1:11">
      <x:c r="A2009" s="1597">
        <x:v>0.80625000000000002</x:v>
      </x:c>
      <x:c r="B2009" s="1544">
        <x:v>613795</x:v>
      </x:c>
      <x:c r="C2009" s="1060" t="s">
        <x:v>7299</x:v>
      </x:c>
      <x:c r="D2009" s="1060" t="s">
        <x:v>10334</x:v>
      </x:c>
      <x:c r="E2009" s="1060" t="s">
        <x:v>6669</x:v>
      </x:c>
      <x:c r="F2009" s="1061" t="s">
        <x:v>3903</x:v>
      </x:c>
      <x:c r="G2009" s="233" t="s">
        <x:v>9495</x:v>
      </x:c>
      <x:c r="H2009" s="233" t="s">
        <x:v>2236</x:v>
      </x:c>
      <x:c r="I2009" s="28" t="s">
        <x:v>6540</x:v>
      </x:c>
      <x:c r="J2009" s="230">
        <x:v>560</x:v>
      </x:c>
      <x:c r="K2009" s="275" t="s">
        <x:v>140</x:v>
      </x:c>
    </x:row>
    <x:row r="2010" spans="1:11">
      <x:c r="A2010" s="1598">
        <x:v>0.84722222222222221</x:v>
      </x:c>
      <x:c r="B2010" s="1064" t="s">
        <x:v>3869</x:v>
      </x:c>
      <x:c r="C2010" s="1064" t="s">
        <x:v>8571</x:v>
      </x:c>
      <x:c r="D2010" s="1064" t="s">
        <x:v>10306</x:v>
      </x:c>
      <x:c r="E2010" s="1064" t="s">
        <x:v>6423</x:v>
      </x:c>
      <x:c r="F2010" s="1065" t="s">
        <x:v>11108</x:v>
      </x:c>
      <x:c r="G2010" s="233" t="s">
        <x:v>10606</x:v>
      </x:c>
      <x:c r="H2010" s="233" t="s">
        <x:v>7644</x:v>
      </x:c>
      <x:c r="I2010" s="28" t="s">
        <x:v>3935</x:v>
      </x:c>
      <x:c r="J2010" s="230">
        <x:v>160</x:v>
      </x:c>
      <x:c r="K2010" s="275" t="s">
        <x:v>10301</x:v>
      </x:c>
    </x:row>
    <x:row r="2011" spans="1:11">
      <x:c r="A2011" s="1597">
        <x:v>0.86458333333333337</x:v>
      </x:c>
      <x:c r="B2011" s="1060" t="s">
        <x:v>3975</x:v>
      </x:c>
      <x:c r="C2011" s="1060" t="s">
        <x:v>8571</x:v>
      </x:c>
      <x:c r="D2011" s="1060" t="s">
        <x:v>10334</x:v>
      </x:c>
      <x:c r="E2011" s="1060" t="s">
        <x:v>3882</x:v>
      </x:c>
      <x:c r="F2011" s="1061" t="s">
        <x:v>1802</x:v>
      </x:c>
      <x:c r="G2011" s="233" t="s">
        <x:v>6430</x:v>
      </x:c>
      <x:c r="H2011" s="233" t="s">
        <x:v>11555</x:v>
      </x:c>
      <x:c r="I2011" s="28" t="s">
        <x:v>3935</x:v>
      </x:c>
      <x:c r="J2011" s="230">
        <x:v>300</x:v>
      </x:c>
      <x:c r="K2011" s="275" t="s">
        <x:v>140</x:v>
      </x:c>
    </x:row>
    <x:row r="2012" spans="1:11">
      <x:c r="A2012" s="1598">
        <x:v>0.87222222222222223</x:v>
      </x:c>
      <x:c r="B2012" s="1064" t="s">
        <x:v>9681</x:v>
      </x:c>
      <x:c r="C2012" s="1064" t="s">
        <x:v>7299</x:v>
      </x:c>
      <x:c r="D2012" s="1064" t="s">
        <x:v>10333</x:v>
      </x:c>
      <x:c r="E2012" s="1064" t="s">
        <x:v>3882</x:v>
      </x:c>
      <x:c r="F2012" s="1065" t="s">
        <x:v>11093</x:v>
      </x:c>
      <x:c r="G2012" s="233" t="s">
        <x:v>9437</x:v>
      </x:c>
      <x:c r="H2012" s="233" t="s">
        <x:v>2383</x:v>
      </x:c>
      <x:c r="I2012" s="28" t="s">
        <x:v>3935</x:v>
      </x:c>
      <x:c r="J2012" s="230">
        <x:v>170</x:v>
      </x:c>
      <x:c r="K2012" s="275" t="s">
        <x:v>10301</x:v>
      </x:c>
    </x:row>
    <x:row r="2013" spans="1:11">
      <x:c r="A2013" s="1597">
        <x:v>0.98541666666666672</x:v>
      </x:c>
      <x:c r="B2013" s="1060" t="s">
        <x:v>10563</x:v>
      </x:c>
      <x:c r="C2013" s="1060" t="s">
        <x:v>8571</x:v>
      </x:c>
      <x:c r="D2013" s="1060" t="s">
        <x:v>10306</x:v>
      </x:c>
      <x:c r="E2013" s="1060" t="s">
        <x:v>7974</x:v>
      </x:c>
      <x:c r="F2013" s="1061" t="s">
        <x:v>12080</x:v>
      </x:c>
      <x:c r="G2013" s="233" t="s">
        <x:v>9971</x:v>
      </x:c>
      <x:c r="H2013" s="233" t="s">
        <x:v>2675</x:v>
      </x:c>
      <x:c r="I2013" s="28" t="s">
        <x:v>3935</x:v>
      </x:c>
      <x:c r="J2013" s="230">
        <x:v>140</x:v>
      </x:c>
      <x:c r="K2013" s="275" t="s">
        <x:v>140</x:v>
      </x:c>
    </x:row>
    <x:row r="2014" spans="1:11">
      <x:c r="A2014" s="1549" t="s">
        <x:v>4801</x:v>
      </x:c>
      <x:c r="B2014" s="1550">
        <x:v>613800</x:v>
      </x:c>
      <x:c r="C2014" s="1064" t="s">
        <x:v>7299</x:v>
      </x:c>
      <x:c r="D2014" s="1064" t="s">
        <x:v>10306</x:v>
      </x:c>
      <x:c r="E2014" s="1064" t="s">
        <x:v>6423</x:v>
      </x:c>
      <x:c r="F2014" s="1065" t="s">
        <x:v>767</x:v>
      </x:c>
      <x:c r="G2014" s="233" t="s">
        <x:v>4024</x:v>
      </x:c>
      <x:c r="H2014" s="233" t="s">
        <x:v>12385</x:v>
      </x:c>
      <x:c r="I2014" s="28" t="s">
        <x:v>6540</x:v>
      </x:c>
      <x:c r="J2014" s="230">
        <x:v>270</x:v>
      </x:c>
      <x:c r="K2014" s="275" t="s">
        <x:v>140</x:v>
      </x:c>
    </x:row>
    <x:row r="2015" spans="1:11">
      <x:c r="A2015" s="1597">
        <x:v>0.48333333333333334</x:v>
      </x:c>
      <x:c r="B2015" s="1544">
        <x:v>613801</x:v>
      </x:c>
      <x:c r="C2015" s="1060" t="s">
        <x:v>8571</x:v>
      </x:c>
      <x:c r="D2015" s="1060" t="s">
        <x:v>10333</x:v>
      </x:c>
      <x:c r="E2015" s="1060" t="s">
        <x:v>6669</x:v>
      </x:c>
      <x:c r="F2015" s="1061" t="s">
        <x:v>4252</x:v>
      </x:c>
      <x:c r="G2015" s="233" t="s">
        <x:v>10349</x:v>
      </x:c>
      <x:c r="H2015" s="233" t="s">
        <x:v>2842</x:v>
      </x:c>
      <x:c r="I2015" s="28" t="s">
        <x:v>6540</x:v>
      </x:c>
      <x:c r="J2015" s="230">
        <x:v>95</x:v>
      </x:c>
      <x:c r="K2015" s="275" t="s">
        <x:v>10301</x:v>
      </x:c>
    </x:row>
    <x:row r="2016" spans="1:11">
      <x:c r="A2016" s="1598">
        <x:v>0.49027777777777776</x:v>
      </x:c>
      <x:c r="B2016" s="1550">
        <x:v>613802</x:v>
      </x:c>
      <x:c r="C2016" s="1064" t="s">
        <x:v>8571</x:v>
      </x:c>
      <x:c r="D2016" s="1064" t="s">
        <x:v>10306</x:v>
      </x:c>
      <x:c r="E2016" s="1064" t="s">
        <x:v>139</x:v>
      </x:c>
      <x:c r="F2016" s="1065" t="s">
        <x:v>3897</x:v>
      </x:c>
      <x:c r="G2016" s="233" t="s">
        <x:v>9532</x:v>
      </x:c>
      <x:c r="H2016" s="233" t="s">
        <x:v>7605</x:v>
      </x:c>
      <x:c r="I2016" s="28" t="s">
        <x:v>6540</x:v>
      </x:c>
      <x:c r="J2016" s="230">
        <x:v>180</x:v>
      </x:c>
      <x:c r="K2016" s="275" t="s">
        <x:v>10301</x:v>
      </x:c>
    </x:row>
    <x:row r="2017" spans="1:11">
      <x:c r="A2017" s="1597">
        <x:v>0.60069444444444442</x:v>
      </x:c>
      <x:c r="B2017" s="1060" t="s">
        <x:v>6575</x:v>
      </x:c>
      <x:c r="C2017" s="1060" t="s">
        <x:v>8571</x:v>
      </x:c>
      <x:c r="D2017" s="1060" t="s">
        <x:v>10279</x:v>
      </x:c>
      <x:c r="E2017" s="1060" t="s">
        <x:v>3882</x:v>
      </x:c>
      <x:c r="F2017" s="1061" t="s">
        <x:v>508</x:v>
      </x:c>
      <x:c r="G2017" s="1114" t="s">
        <x:v>10358</x:v>
      </x:c>
      <x:c r="H2017" s="1114" t="s">
        <x:v>10358</x:v>
      </x:c>
      <x:c r="I2017" s="28" t="s">
        <x:v>3935</x:v>
      </x:c>
      <x:c r="J2017" s="230">
        <x:v>135</x:v>
      </x:c>
      <x:c r="K2017" s="275" t="s">
        <x:v>140</x:v>
      </x:c>
    </x:row>
    <x:row r="2018" spans="1:11">
      <x:c r="A2018" s="1598">
        <x:v>0.69097222222222221</x:v>
      </x:c>
      <x:c r="B2018" s="1064" t="s">
        <x:v>9393</x:v>
      </x:c>
      <x:c r="C2018" s="1064" t="s">
        <x:v>8571</x:v>
      </x:c>
      <x:c r="D2018" s="1064" t="s">
        <x:v>10334</x:v>
      </x:c>
      <x:c r="E2018" s="1064" t="s">
        <x:v>3882</x:v>
      </x:c>
      <x:c r="F2018" s="1065" t="s">
        <x:v>1001</x:v>
      </x:c>
      <x:c r="G2018" s="1114" t="s">
        <x:v>10358</x:v>
      </x:c>
      <x:c r="H2018" s="1114" t="s">
        <x:v>10358</x:v>
      </x:c>
      <x:c r="I2018" s="28" t="s">
        <x:v>3935</x:v>
      </x:c>
      <x:c r="J2018" s="230">
        <x:v>150</x:v>
      </x:c>
      <x:c r="K2018" s="275" t="s">
        <x:v>140</x:v>
      </x:c>
    </x:row>
    <x:row r="2019" spans="1:11">
      <x:c r="A2019" s="1597">
        <x:v>0.76736111111111116</x:v>
      </x:c>
      <x:c r="B2019" s="1544">
        <x:v>613805</x:v>
      </x:c>
      <x:c r="C2019" s="1060" t="s">
        <x:v>8571</x:v>
      </x:c>
      <x:c r="D2019" s="1060" t="s">
        <x:v>10334</x:v>
      </x:c>
      <x:c r="E2019" s="1060" t="s">
        <x:v>6423</x:v>
      </x:c>
      <x:c r="F2019" s="1061" t="s">
        <x:v>992</x:v>
      </x:c>
      <x:c r="G2019" s="233" t="s">
        <x:v>9728</x:v>
      </x:c>
      <x:c r="H2019" s="233" t="s">
        <x:v>2728</x:v>
      </x:c>
      <x:c r="I2019" s="28" t="s">
        <x:v>6540</x:v>
      </x:c>
      <x:c r="J2019" s="230">
        <x:v>162</x:v>
      </x:c>
      <x:c r="K2019" s="275" t="s">
        <x:v>140</x:v>
      </x:c>
    </x:row>
    <x:row r="2020" spans="1:11">
      <x:c r="A2020" s="1598">
        <x:v>0.88472222222222219</x:v>
      </x:c>
      <x:c r="B2020" s="1064" t="s">
        <x:v>3892</x:v>
      </x:c>
      <x:c r="C2020" s="1064" t="s">
        <x:v>8571</x:v>
      </x:c>
      <x:c r="D2020" s="1064" t="s">
        <x:v>10334</x:v>
      </x:c>
      <x:c r="E2020" s="1064" t="s">
        <x:v>3882</x:v>
      </x:c>
      <x:c r="F2020" s="1065" t="s">
        <x:v>10650</x:v>
      </x:c>
      <x:c r="G2020" s="1114" t="s">
        <x:v>10358</x:v>
      </x:c>
      <x:c r="H2020" s="1114" t="s">
        <x:v>10358</x:v>
      </x:c>
      <x:c r="I2020" s="28" t="s">
        <x:v>3935</x:v>
      </x:c>
      <x:c r="J2020" s="230">
        <x:v>130</x:v>
      </x:c>
      <x:c r="K2020" s="275" t="s">
        <x:v>140</x:v>
      </x:c>
    </x:row>
    <x:row r="2021" spans="1:11">
      <x:c r="A2021" s="1597">
        <x:v>0.90833333333333333</x:v>
      </x:c>
      <x:c r="B2021" s="1544">
        <x:v>613807</x:v>
      </x:c>
      <x:c r="C2021" s="1060" t="s">
        <x:v>8571</x:v>
      </x:c>
      <x:c r="D2021" s="1060" t="s">
        <x:v>10334</x:v>
      </x:c>
      <x:c r="E2021" s="1060" t="s">
        <x:v>6669</x:v>
      </x:c>
      <x:c r="F2021" s="1061" t="s">
        <x:v>4274</x:v>
      </x:c>
      <x:c r="G2021" s="233" t="s">
        <x:v>9984</x:v>
      </x:c>
      <x:c r="H2021" s="233" t="s">
        <x:v>11746</x:v>
      </x:c>
      <x:c r="I2021" s="28" t="s">
        <x:v>6540</x:v>
      </x:c>
      <x:c r="J2021" s="230">
        <x:v>135</x:v>
      </x:c>
      <x:c r="K2021" s="275" t="s">
        <x:v>140</x:v>
      </x:c>
    </x:row>
    <x:row r="2022" spans="1:11">
      <x:c r="A2022" s="1549" t="s">
        <x:v>7132</x:v>
      </x:c>
      <x:c r="B2022" s="1550">
        <x:v>613808</x:v>
      </x:c>
      <x:c r="C2022" s="1064" t="s">
        <x:v>8571</x:v>
      </x:c>
      <x:c r="D2022" s="1064" t="s">
        <x:v>10333</x:v>
      </x:c>
      <x:c r="E2022" s="1064" t="s">
        <x:v>139</x:v>
      </x:c>
      <x:c r="F2022" s="1065" t="s">
        <x:v>881</x:v>
      </x:c>
      <x:c r="G2022" s="233" t="s">
        <x:v>6597</x:v>
      </x:c>
      <x:c r="H2022" s="233" t="s">
        <x:v>2769</x:v>
      </x:c>
      <x:c r="I2022" s="28" t="s">
        <x:v>6540</x:v>
      </x:c>
      <x:c r="J2022" s="230">
        <x:v>270</x:v>
      </x:c>
      <x:c r="K2022" s="275" t="s">
        <x:v>10301</x:v>
      </x:c>
    </x:row>
    <x:row r="2023" spans="1:11">
      <x:c r="A2023" s="1597">
        <x:v>0.4548611111111111</x:v>
      </x:c>
      <x:c r="B2023" s="1544">
        <x:v>613809</x:v>
      </x:c>
      <x:c r="C2023" s="1060" t="s">
        <x:v>7299</x:v>
      </x:c>
      <x:c r="D2023" s="1060" t="s">
        <x:v>10333</x:v>
      </x:c>
      <x:c r="E2023" s="1060" t="s">
        <x:v>139</x:v>
      </x:c>
      <x:c r="F2023" s="1061" t="s">
        <x:v>10033</x:v>
      </x:c>
      <x:c r="G2023" s="233" t="s">
        <x:v>10574</x:v>
      </x:c>
      <x:c r="H2023" s="233" t="s">
        <x:v>11753</x:v>
      </x:c>
      <x:c r="I2023" s="28" t="s">
        <x:v>6540</x:v>
      </x:c>
      <x:c r="J2023" s="230">
        <x:v>270</x:v>
      </x:c>
      <x:c r="K2023" s="275" t="s">
        <x:v>140</x:v>
      </x:c>
    </x:row>
    <x:row r="2024" spans="1:11">
      <x:c r="A2024" s="1598">
        <x:v>0.55833333333333335</x:v>
      </x:c>
      <x:c r="B2024" s="1550">
        <x:v>613810</x:v>
      </x:c>
      <x:c r="C2024" s="1064" t="s">
        <x:v>8571</x:v>
      </x:c>
      <x:c r="D2024" s="1064" t="s">
        <x:v>10306</x:v>
      </x:c>
      <x:c r="E2024" s="1064" t="s">
        <x:v>6669</x:v>
      </x:c>
      <x:c r="F2024" s="1065" t="s">
        <x:v>482</x:v>
      </x:c>
      <x:c r="G2024" s="233" t="s">
        <x:v>9381</x:v>
      </x:c>
      <x:c r="H2024" s="233" t="s">
        <x:v>7646</x:v>
      </x:c>
      <x:c r="I2024" s="28" t="s">
        <x:v>6540</x:v>
      </x:c>
      <x:c r="J2024" s="230">
        <x:v>387</x:v>
      </x:c>
      <x:c r="K2024" s="275" t="s">
        <x:v>140</x:v>
      </x:c>
    </x:row>
    <x:row r="2025" spans="1:11">
      <x:c r="A2025" s="1597">
        <x:v>0.58611111111111114</x:v>
      </x:c>
      <x:c r="B2025" s="1544">
        <x:v>613811</x:v>
      </x:c>
      <x:c r="C2025" s="1060" t="s">
        <x:v>7299</x:v>
      </x:c>
      <x:c r="D2025" s="1060" t="s">
        <x:v>10334</x:v>
      </x:c>
      <x:c r="E2025" s="1060" t="s">
        <x:v>6669</x:v>
      </x:c>
      <x:c r="F2025" s="1061" t="s">
        <x:v>900</x:v>
      </x:c>
      <x:c r="G2025" s="233" t="s">
        <x:v>6528</x:v>
      </x:c>
      <x:c r="H2025" s="233" t="s">
        <x:v>7541</x:v>
      </x:c>
      <x:c r="I2025" s="28" t="s">
        <x:v>6540</x:v>
      </x:c>
      <x:c r="J2025" s="230">
        <x:v>170</x:v>
      </x:c>
      <x:c r="K2025" s="275" t="s">
        <x:v>140</x:v>
      </x:c>
    </x:row>
    <x:row r="2026" spans="1:11">
      <x:c r="A2026" s="1598">
        <x:v>0.63263888888888886</x:v>
      </x:c>
      <x:c r="B2026" s="1064" t="s">
        <x:v>9642</x:v>
      </x:c>
      <x:c r="C2026" s="1064" t="s">
        <x:v>7299</x:v>
      </x:c>
      <x:c r="D2026" s="1064" t="s">
        <x:v>10306</x:v>
      </x:c>
      <x:c r="E2026" s="1064" t="s">
        <x:v>3882</x:v>
      </x:c>
      <x:c r="F2026" s="1065" t="s">
        <x:v>987</x:v>
      </x:c>
      <x:c r="G2026" s="233" t="s">
        <x:v>10373</x:v>
      </x:c>
      <x:c r="H2026" s="233" t="s">
        <x:v>2662</x:v>
      </x:c>
      <x:c r="I2026" s="28" t="s">
        <x:v>3935</x:v>
      </x:c>
      <x:c r="J2026" s="230">
        <x:v>144</x:v>
      </x:c>
      <x:c r="K2026" s="275" t="s">
        <x:v>140</x:v>
      </x:c>
    </x:row>
    <x:row r="2027" spans="1:11">
      <x:c r="A2027" s="1597">
        <x:v>0.64930555555555558</x:v>
      </x:c>
      <x:c r="B2027" s="1544">
        <x:v>613813</x:v>
      </x:c>
      <x:c r="C2027" s="1060" t="s">
        <x:v>8571</x:v>
      </x:c>
      <x:c r="D2027" s="1060" t="s">
        <x:v>10306</x:v>
      </x:c>
      <x:c r="E2027" s="1060" t="s">
        <x:v>6423</x:v>
      </x:c>
      <x:c r="F2027" s="1061" t="s">
        <x:v>4628</x:v>
      </x:c>
      <x:c r="G2027" s="233" t="s">
        <x:v>9806</x:v>
      </x:c>
      <x:c r="H2027" s="233" t="s">
        <x:v>2825</x:v>
      </x:c>
      <x:c r="I2027" s="28" t="s">
        <x:v>6540</x:v>
      </x:c>
      <x:c r="J2027" s="230">
        <x:v>850</x:v>
      </x:c>
      <x:c r="K2027" s="275" t="s">
        <x:v>10301</x:v>
      </x:c>
    </x:row>
    <x:row r="2028" spans="1:11">
      <x:c r="A2028" s="1598">
        <x:v>0.69374999999999998</x:v>
      </x:c>
      <x:c r="B2028" s="1550">
        <x:v>613814</x:v>
      </x:c>
      <x:c r="C2028" s="1064" t="s">
        <x:v>8571</x:v>
      </x:c>
      <x:c r="D2028" s="1064" t="s">
        <x:v>10334</x:v>
      </x:c>
      <x:c r="E2028" s="1064" t="s">
        <x:v>6423</x:v>
      </x:c>
      <x:c r="F2028" s="1065" t="s">
        <x:v>1075</x:v>
      </x:c>
      <x:c r="G2028" s="233" t="s">
        <x:v>10604</x:v>
      </x:c>
      <x:c r="H2028" s="233" t="s">
        <x:v>11574</x:v>
      </x:c>
      <x:c r="I2028" s="28" t="s">
        <x:v>6540</x:v>
      </x:c>
      <x:c r="J2028" s="230">
        <x:v>150</x:v>
      </x:c>
      <x:c r="K2028" s="275" t="s">
        <x:v>10301</x:v>
      </x:c>
    </x:row>
    <x:row r="2029" spans="1:11">
      <x:c r="A2029" s="1597">
        <x:v>0.77916666666666667</x:v>
      </x:c>
      <x:c r="B2029" s="1544">
        <x:v>613815</x:v>
      </x:c>
      <x:c r="C2029" s="1060" t="s">
        <x:v>8571</x:v>
      </x:c>
      <x:c r="D2029" s="1060" t="s">
        <x:v>10306</x:v>
      </x:c>
      <x:c r="E2029" s="1060" t="s">
        <x:v>3882</x:v>
      </x:c>
      <x:c r="F2029" s="1061" t="s">
        <x:v>492</x:v>
      </x:c>
      <x:c r="G2029" s="233" t="s">
        <x:v>6638</x:v>
      </x:c>
      <x:c r="H2029" s="233" t="s">
        <x:v>11790</x:v>
      </x:c>
      <x:c r="I2029" s="28" t="s">
        <x:v>6540</x:v>
      </x:c>
      <x:c r="J2029" s="230">
        <x:v>414</x:v>
      </x:c>
      <x:c r="K2029" s="275" t="s">
        <x:v>140</x:v>
      </x:c>
    </x:row>
    <x:row r="2030" spans="1:11">
      <x:c r="A2030" s="1598">
        <x:v>0.82222222222222219</x:v>
      </x:c>
      <x:c r="B2030" s="1064" t="s">
        <x:v>2937</x:v>
      </x:c>
      <x:c r="C2030" s="1064" t="s">
        <x:v>7299</x:v>
      </x:c>
      <x:c r="D2030" s="1064" t="s">
        <x:v>10334</x:v>
      </x:c>
      <x:c r="E2030" s="1064" t="s">
        <x:v>3882</x:v>
      </x:c>
      <x:c r="F2030" s="1065" t="s">
        <x:v>738</x:v>
      </x:c>
      <x:c r="G2030" s="233" t="s">
        <x:v>9698</x:v>
      </x:c>
      <x:c r="H2030" s="233" t="s">
        <x:v>11529</x:v>
      </x:c>
      <x:c r="I2030" s="28" t="s">
        <x:v>3935</x:v>
      </x:c>
      <x:c r="J2030" s="230">
        <x:v>250</x:v>
      </x:c>
      <x:c r="K2030" s="275" t="s">
        <x:v>10301</x:v>
      </x:c>
    </x:row>
    <x:row r="2031" spans="1:11">
      <x:c r="A2031" s="1600">
        <x:v>0.82708333333333328</x:v>
      </x:c>
      <x:c r="B2031" s="1584" t="s">
        <x:v>9629</x:v>
      </x:c>
      <x:c r="C2031" s="1584" t="s">
        <x:v>7299</x:v>
      </x:c>
      <x:c r="D2031" s="1584" t="s">
        <x:v>10334</x:v>
      </x:c>
      <x:c r="E2031" s="1584" t="s">
        <x:v>6423</x:v>
      </x:c>
      <x:c r="F2031" s="1585" t="s">
        <x:v>10487</x:v>
      </x:c>
      <x:c r="G2031" s="1114" t="s">
        <x:v>10358</x:v>
      </x:c>
      <x:c r="H2031" s="1114" t="s">
        <x:v>10358</x:v>
      </x:c>
      <x:c r="I2031" s="28" t="s">
        <x:v>3935</x:v>
      </x:c>
      <x:c r="J2031" s="230">
        <x:v>0</x:v>
      </x:c>
      <x:c r="K2031" s="275" t="s">
        <x:v>10358</x:v>
      </x:c>
    </x:row>
    <x:row r="2032" spans="1:11">
      <x:c r="A2032" s="1578" t="s">
        <x:v>4854</x:v>
      </x:c>
      <x:c r="B2032" s="1062" t="s">
        <x:v>3982</x:v>
      </x:c>
      <x:c r="C2032" s="1062" t="s">
        <x:v>7299</x:v>
      </x:c>
      <x:c r="D2032" s="1062" t="s">
        <x:v>10333</x:v>
      </x:c>
      <x:c r="E2032" s="1062" t="s">
        <x:v>7974</x:v>
      </x:c>
      <x:c r="F2032" s="1063" t="s">
        <x:v>11119</x:v>
      </x:c>
      <x:c r="G2032" s="233" t="s">
        <x:v>6441</x:v>
      </x:c>
      <x:c r="H2032" s="233" t="s">
        <x:v>11309</x:v>
      </x:c>
      <x:c r="I2032" s="28" t="s">
        <x:v>3935</x:v>
      </x:c>
      <x:c r="J2032" s="230">
        <x:v>180</x:v>
      </x:c>
      <x:c r="K2032" s="275" t="s">
        <x:v>10301</x:v>
      </x:c>
    </x:row>
    <x:row r="2033" spans="1:11">
      <x:c r="A2033" s="1600">
        <x:v>0.83263888888888893</x:v>
      </x:c>
      <x:c r="B2033" s="1586">
        <x:v>613819</x:v>
      </x:c>
      <x:c r="C2033" s="1584" t="s">
        <x:v>7299</x:v>
      </x:c>
      <x:c r="D2033" s="1584" t="s">
        <x:v>10306</x:v>
      </x:c>
      <x:c r="E2033" s="1584" t="s">
        <x:v>6669</x:v>
      </x:c>
      <x:c r="F2033" s="1585" t="s">
        <x:v>1076</x:v>
      </x:c>
      <x:c r="G2033" s="233" t="s">
        <x:v>3317</x:v>
      </x:c>
      <x:c r="H2033" s="233" t="s">
        <x:v>2222</x:v>
      </x:c>
      <x:c r="I2033" s="28" t="s">
        <x:v>6540</x:v>
      </x:c>
      <x:c r="J2033" s="230">
        <x:v>162</x:v>
      </x:c>
      <x:c r="K2033" s="275" t="s">
        <x:v>140</x:v>
      </x:c>
    </x:row>
    <x:row r="2034" spans="1:11">
      <x:c r="A2034" s="1578" t="s">
        <x:v>7143</x:v>
      </x:c>
      <x:c r="B2034" s="1431">
        <x:v>13820</x:v>
      </x:c>
      <x:c r="C2034" s="1062"/>
      <x:c r="D2034" s="1062"/>
      <x:c r="E2034" s="1062"/>
      <x:c r="F2034" s="1063"/>
      <x:c r="G2034" s="233" t="s">
        <x:v>10349</x:v>
      </x:c>
      <x:c r="H2034" s="233" t="s">
        <x:v>2842</x:v>
      </x:c>
      <x:c r="I2034" s="28" t="s">
        <x:v>3935</x:v>
      </x:c>
      <x:c r="J2034" s="230">
        <x:v>15</x:v>
      </x:c>
      <x:c r="K2034" s="275" t="s">
        <x:v>10358</x:v>
      </x:c>
    </x:row>
    <x:row r="2035" spans="1:11">
      <x:c r="A2035" s="1597">
        <x:v>0.45624999999999999</x:v>
      </x:c>
      <x:c r="B2035" s="1060" t="s">
        <x:v>10528</x:v>
      </x:c>
      <x:c r="C2035" s="1060" t="s">
        <x:v>7299</x:v>
      </x:c>
      <x:c r="D2035" s="1060" t="s">
        <x:v>10279</x:v>
      </x:c>
      <x:c r="E2035" s="1060" t="s">
        <x:v>3882</x:v>
      </x:c>
      <x:c r="F2035" s="1061" t="s">
        <x:v>781</x:v>
      </x:c>
      <x:c r="G2035" s="233" t="s">
        <x:v>10355</x:v>
      </x:c>
      <x:c r="H2035" s="233" t="s">
        <x:v>12403</x:v>
      </x:c>
      <x:c r="I2035" s="28" t="s">
        <x:v>3935</x:v>
      </x:c>
      <x:c r="J2035" s="230">
        <x:v>135</x:v>
      </x:c>
      <x:c r="K2035" s="275" t="s">
        <x:v>140</x:v>
      </x:c>
    </x:row>
    <x:row r="2036" spans="1:12">
      <x:c r="A2036" s="1598">
        <x:v>0.65277777777777779</x:v>
      </x:c>
      <x:c r="B2036" s="1064" t="s">
        <x:v>9855</x:v>
      </x:c>
      <x:c r="C2036" s="1064" t="s">
        <x:v>7299</x:v>
      </x:c>
      <x:c r="D2036" s="1064" t="s">
        <x:v>10279</x:v>
      </x:c>
      <x:c r="E2036" s="1064" t="s">
        <x:v>3882</x:v>
      </x:c>
      <x:c r="F2036" s="1065" t="s">
        <x:v>4328</x:v>
      </x:c>
      <x:c r="G2036" s="233" t="s">
        <x:v>9508</x:v>
      </x:c>
      <x:c r="H2036" s="233" t="s">
        <x:v>11201</x:v>
      </x:c>
      <x:c r="I2036" s="28" t="s">
        <x:v>3935</x:v>
      </x:c>
      <x:c r="J2036" s="230">
        <x:v>760</x:v>
      </x:c>
      <x:c r="K2036" s="275" t="s">
        <x:v>140</x:v>
      </x:c>
      <x:c r="L2036" s="1601" t="s">
        <x:v>848</x:v>
      </x:c>
    </x:row>
    <x:row r="2037" spans="1:12">
      <x:c r="A2037" s="1597">
        <x:v>0.65763888888888888</x:v>
      </x:c>
      <x:c r="B2037" s="1060" t="s">
        <x:v>9616</x:v>
      </x:c>
      <x:c r="C2037" s="1060" t="s">
        <x:v>7299</x:v>
      </x:c>
      <x:c r="D2037" s="1060" t="s">
        <x:v>10279</x:v>
      </x:c>
      <x:c r="E2037" s="1060" t="s">
        <x:v>3882</x:v>
      </x:c>
      <x:c r="F2037" s="1061" t="s">
        <x:v>1774</x:v>
      </x:c>
      <x:c r="G2037" s="233" t="s">
        <x:v>9508</x:v>
      </x:c>
      <x:c r="H2037" s="233" t="s">
        <x:v>11201</x:v>
      </x:c>
      <x:c r="I2037" s="28" t="s">
        <x:v>3935</x:v>
      </x:c>
      <x:c r="J2037" s="230">
        <x:v>180</x:v>
      </x:c>
      <x:c r="K2037" s="275" t="s">
        <x:v>140</x:v>
      </x:c>
      <x:c r="L2037" s="1601" t="s">
        <x:v>848</x:v>
      </x:c>
    </x:row>
    <x:row r="2038" spans="1:11">
      <x:c r="A2038" s="1598">
        <x:v>0.71736111111111112</x:v>
      </x:c>
      <x:c r="B2038" s="1064" t="s">
        <x:v>10977</x:v>
      </x:c>
      <x:c r="C2038" s="1064" t="s">
        <x:v>8571</x:v>
      </x:c>
      <x:c r="D2038" s="1064" t="s">
        <x:v>10334</x:v>
      </x:c>
      <x:c r="E2038" s="1064" t="s">
        <x:v>7974</x:v>
      </x:c>
      <x:c r="F2038" s="1065" t="s">
        <x:v>1424</x:v>
      </x:c>
      <x:c r="G2038" s="233" t="s">
        <x:v>1859</x:v>
      </x:c>
      <x:c r="H2038" s="233" t="s">
        <x:v>11793</x:v>
      </x:c>
      <x:c r="I2038" s="28" t="s">
        <x:v>3935</x:v>
      </x:c>
      <x:c r="J2038" s="230">
        <x:v>150</x:v>
      </x:c>
      <x:c r="K2038" s="275" t="s">
        <x:v>10301</x:v>
      </x:c>
    </x:row>
    <x:row r="2039" spans="1:11">
      <x:c r="A2039" s="1597">
        <x:v>0.76041666666666663</x:v>
      </x:c>
      <x:c r="B2039" s="1060" t="s">
        <x:v>10601</x:v>
      </x:c>
      <x:c r="C2039" s="1060" t="s">
        <x:v>7299</x:v>
      </x:c>
      <x:c r="D2039" s="1060" t="s">
        <x:v>10279</x:v>
      </x:c>
      <x:c r="E2039" s="1060" t="s">
        <x:v>3882</x:v>
      </x:c>
      <x:c r="F2039" s="1061" t="s">
        <x:v>4317</x:v>
      </x:c>
      <x:c r="G2039" s="233" t="s">
        <x:v>3365</x:v>
      </x:c>
      <x:c r="H2039" s="233" t="s">
        <x:v>2266</x:v>
      </x:c>
      <x:c r="I2039" s="28" t="s">
        <x:v>3935</x:v>
      </x:c>
      <x:c r="J2039" s="230">
        <x:v>130</x:v>
      </x:c>
      <x:c r="K2039" s="275" t="s">
        <x:v>140</x:v>
      </x:c>
    </x:row>
    <x:row r="2040" spans="1:11">
      <x:c r="A2040" s="1598">
        <x:v>0.77500000000000002</x:v>
      </x:c>
      <x:c r="B2040" s="1064" t="s">
        <x:v>4038</x:v>
      </x:c>
      <x:c r="C2040" s="1064" t="s">
        <x:v>8571</x:v>
      </x:c>
      <x:c r="D2040" s="1064" t="s">
        <x:v>10333</x:v>
      </x:c>
      <x:c r="E2040" s="1064" t="s">
        <x:v>6669</x:v>
      </x:c>
      <x:c r="F2040" s="1065" t="s">
        <x:v>12074</x:v>
      </x:c>
      <x:c r="G2040" s="233" t="s">
        <x:v>10629</x:v>
      </x:c>
      <x:c r="H2040" s="233" t="s">
        <x:v>11747</x:v>
      </x:c>
      <x:c r="I2040" s="28" t="s">
        <x:v>6553</x:v>
      </x:c>
      <x:c r="J2040" s="230">
        <x:v>250</x:v>
      </x:c>
      <x:c r="K2040" s="275" t="s">
        <x:v>140</x:v>
      </x:c>
    </x:row>
    <x:row r="2041" spans="1:11">
      <x:c r="A2041" s="1597">
        <x:v>0.81874999999999998</x:v>
      </x:c>
      <x:c r="B2041" s="1060" t="s">
        <x:v>10590</x:v>
      </x:c>
      <x:c r="C2041" s="1060" t="s">
        <x:v>8571</x:v>
      </x:c>
      <x:c r="D2041" s="1060" t="s">
        <x:v>10279</x:v>
      </x:c>
      <x:c r="E2041" s="1060" t="s">
        <x:v>6423</x:v>
      </x:c>
      <x:c r="F2041" s="1061" t="s">
        <x:v>882</x:v>
      </x:c>
      <x:c r="G2041" s="1114" t="s">
        <x:v>10358</x:v>
      </x:c>
      <x:c r="H2041" s="1114" t="s">
        <x:v>10358</x:v>
      </x:c>
      <x:c r="I2041" s="28" t="s">
        <x:v>3935</x:v>
      </x:c>
      <x:c r="J2041" s="230">
        <x:v>160</x:v>
      </x:c>
      <x:c r="K2041" s="275" t="s">
        <x:v>140</x:v>
      </x:c>
    </x:row>
    <x:row r="2042" spans="1:11">
      <x:c r="A2042" s="1602">
        <x:v>0.88194444444444442</x:v>
      </x:c>
      <x:c r="B2042" s="1587" t="s">
        <x:v>6671</x:v>
      </x:c>
      <x:c r="C2042" s="1587" t="s">
        <x:v>7299</x:v>
      </x:c>
      <x:c r="D2042" s="1587" t="s">
        <x:v>10334</x:v>
      </x:c>
      <x:c r="E2042" s="1587" t="s">
        <x:v>6423</x:v>
      </x:c>
      <x:c r="F2042" s="1588" t="s">
        <x:v>657</x:v>
      </x:c>
      <x:c r="G2042" s="233" t="s">
        <x:v>9822</x:v>
      </x:c>
      <x:c r="H2042" s="233" t="s">
        <x:v>2706</x:v>
      </x:c>
      <x:c r="I2042" s="28" t="s">
        <x:v>3935</x:v>
      </x:c>
      <x:c r="J2042" s="230">
        <x:v>430</x:v>
      </x:c>
      <x:c r="K2042" s="275" t="s">
        <x:v>140</x:v>
      </x:c>
    </x:row>
    <x:row r="2043" spans="1:11" s="32" customFormat="1">
      <x:c r="A2043" s="1603">
        <x:v>0.90208333333333335</x:v>
      </x:c>
      <x:c r="B2043" s="1590">
        <x:v>13829</x:v>
      </x:c>
      <x:c r="C2043" s="1192"/>
      <x:c r="D2043" s="1192"/>
      <x:c r="E2043" s="1192"/>
      <x:c r="F2043" s="1193"/>
      <x:c r="G2043" s="1114" t="s">
        <x:v>10358</x:v>
      </x:c>
      <x:c r="H2043" s="1114" t="s">
        <x:v>10358</x:v>
      </x:c>
      <x:c r="I2043" s="32" t="s">
        <x:v>3935</x:v>
      </x:c>
      <x:c r="J2043" s="230">
        <x:v>100</x:v>
      </x:c>
      <x:c r="K2043" s="275" t="s">
        <x:v>140</x:v>
      </x:c>
    </x:row>
    <x:row r="2044" spans="1:11">
      <x:c r="A2044" s="1503" t="s">
        <x:v>7075</x:v>
      </x:c>
      <x:c r="B2044" s="1507">
        <x:v>13830</x:v>
      </x:c>
      <x:c r="C2044" s="1504" t="s">
        <x:v>8571</x:v>
      </x:c>
      <x:c r="D2044" s="1504" t="s">
        <x:v>10306</x:v>
      </x:c>
      <x:c r="E2044" s="1504" t="s">
        <x:v>6669</x:v>
      </x:c>
      <x:c r="F2044" s="1559" t="s">
        <x:v>3671</x:v>
      </x:c>
      <x:c r="G2044" s="233" t="s">
        <x:v>10927</x:v>
      </x:c>
      <x:c r="H2044" s="233" t="s">
        <x:v>2748</x:v>
      </x:c>
      <x:c r="I2044" s="28" t="s">
        <x:v>6553</x:v>
      </x:c>
      <x:c r="J2044" s="230">
        <x:v>270</x:v>
      </x:c>
      <x:c r="K2044" s="275" t="s">
        <x:v>140</x:v>
      </x:c>
    </x:row>
    <x:row r="2045" spans="1:11">
      <x:c r="A2045" s="1598">
        <x:v>0.58263888888888893</x:v>
      </x:c>
      <x:c r="B2045" s="1550">
        <x:v>613831</x:v>
      </x:c>
      <x:c r="C2045" s="1064" t="s">
        <x:v>8571</x:v>
      </x:c>
      <x:c r="D2045" s="1064" t="s">
        <x:v>10333</x:v>
      </x:c>
      <x:c r="E2045" s="1064" t="s">
        <x:v>3882</x:v>
      </x:c>
      <x:c r="F2045" s="1065" t="s">
        <x:v>8324</x:v>
      </x:c>
      <x:c r="G2045" s="233" t="s">
        <x:v>9709</x:v>
      </x:c>
      <x:c r="H2045" s="233" t="s">
        <x:v>7633</x:v>
      </x:c>
      <x:c r="I2045" s="28" t="s">
        <x:v>6553</x:v>
      </x:c>
      <x:c r="J2045" s="230">
        <x:v>342</x:v>
      </x:c>
      <x:c r="K2045" s="275" t="s">
        <x:v>140</x:v>
      </x:c>
    </x:row>
    <x:row r="2046" spans="1:11">
      <x:c r="A2046" s="1597">
        <x:v>0.61041666666666672</x:v>
      </x:c>
      <x:c r="B2046" s="1060" t="s">
        <x:v>9712</x:v>
      </x:c>
      <x:c r="C2046" s="1060" t="s">
        <x:v>7299</x:v>
      </x:c>
      <x:c r="D2046" s="1060" t="s">
        <x:v>10333</x:v>
      </x:c>
      <x:c r="E2046" s="1060" t="s">
        <x:v>7974</x:v>
      </x:c>
      <x:c r="F2046" s="1061" t="s">
        <x:v>1773</x:v>
      </x:c>
      <x:c r="G2046" s="233" t="s">
        <x:v>10874</x:v>
      </x:c>
      <x:c r="H2046" s="233" t="s">
        <x:v>2327</x:v>
      </x:c>
      <x:c r="I2046" s="28" t="s">
        <x:v>6553</x:v>
      </x:c>
      <x:c r="J2046" s="230">
        <x:v>160</x:v>
      </x:c>
      <x:c r="K2046" s="275" t="s">
        <x:v>10301</x:v>
      </x:c>
    </x:row>
    <x:row r="2047" spans="1:11">
      <x:c r="A2047" s="1598">
        <x:v>0.64861111111111114</x:v>
      </x:c>
      <x:c r="B2047" s="1064" t="s">
        <x:v>3440</x:v>
      </x:c>
      <x:c r="C2047" s="1064" t="s">
        <x:v>7299</x:v>
      </x:c>
      <x:c r="D2047" s="1064" t="s">
        <x:v>10333</x:v>
      </x:c>
      <x:c r="E2047" s="1064" t="s">
        <x:v>6669</x:v>
      </x:c>
      <x:c r="F2047" s="1065" t="s">
        <x:v>7080</x:v>
      </x:c>
      <x:c r="G2047" s="233" t="s">
        <x:v>3812</x:v>
      </x:c>
      <x:c r="H2047" s="233" t="s">
        <x:v>11284</x:v>
      </x:c>
      <x:c r="I2047" s="28" t="s">
        <x:v>6553</x:v>
      </x:c>
      <x:c r="J2047" s="230">
        <x:v>140</x:v>
      </x:c>
      <x:c r="K2047" s="275" t="s">
        <x:v>10301</x:v>
      </x:c>
    </x:row>
    <x:row r="2048" spans="1:11">
      <x:c r="A2048" s="1597">
        <x:v>0.65000000000000002</x:v>
      </x:c>
      <x:c r="B2048" s="1060" t="s">
        <x:v>6551</x:v>
      </x:c>
      <x:c r="C2048" s="1060" t="s">
        <x:v>8571</x:v>
      </x:c>
      <x:c r="D2048" s="1060" t="s">
        <x:v>10333</x:v>
      </x:c>
      <x:c r="E2048" s="1060" t="s">
        <x:v>6669</x:v>
      </x:c>
      <x:c r="F2048" s="1061" t="s">
        <x:v>1783</x:v>
      </x:c>
      <x:c r="G2048" s="233" t="s">
        <x:v>3367</x:v>
      </x:c>
      <x:c r="H2048" s="233" t="s">
        <x:v>2730</x:v>
      </x:c>
      <x:c r="I2048" s="28" t="s">
        <x:v>6553</x:v>
      </x:c>
      <x:c r="J2048" s="230">
        <x:v>280</x:v>
      </x:c>
      <x:c r="K2048" s="275" t="s">
        <x:v>10301</x:v>
      </x:c>
    </x:row>
    <x:row r="2049" spans="1:11">
      <x:c r="A2049" s="1598">
        <x:v>0.65625</x:v>
      </x:c>
      <x:c r="B2049" s="1064" t="s">
        <x:v>10850</x:v>
      </x:c>
      <x:c r="C2049" s="1064" t="s">
        <x:v>8571</x:v>
      </x:c>
      <x:c r="D2049" s="1064" t="s">
        <x:v>10333</x:v>
      </x:c>
      <x:c r="E2049" s="1064" t="s">
        <x:v>6669</x:v>
      </x:c>
      <x:c r="F2049" s="1065" t="s">
        <x:v>7080</x:v>
      </x:c>
      <x:c r="G2049" s="233" t="s">
        <x:v>9519</x:v>
      </x:c>
      <x:c r="H2049" s="233" t="s">
        <x:v>2823</x:v>
      </x:c>
      <x:c r="I2049" s="28" t="s">
        <x:v>6553</x:v>
      </x:c>
      <x:c r="J2049" s="230">
        <x:v>140</x:v>
      </x:c>
      <x:c r="K2049" s="275" t="s">
        <x:v>10301</x:v>
      </x:c>
    </x:row>
    <x:row r="2050" spans="1:11">
      <x:c r="A2050" s="1597">
        <x:v>0.71527777777777779</x:v>
      </x:c>
      <x:c r="B2050" s="1544">
        <x:v>613836</x:v>
      </x:c>
      <x:c r="C2050" s="1060" t="s">
        <x:v>7299</x:v>
      </x:c>
      <x:c r="D2050" s="1060" t="s">
        <x:v>10333</x:v>
      </x:c>
      <x:c r="E2050" s="1060" t="s">
        <x:v>6423</x:v>
      </x:c>
      <x:c r="F2050" s="1061" t="s">
        <x:v>1246</x:v>
      </x:c>
      <x:c r="G2050" s="233" t="s">
        <x:v>10984</x:v>
      </x:c>
      <x:c r="H2050" s="233" t="s">
        <x:v>11754</x:v>
      </x:c>
      <x:c r="I2050" s="28" t="s">
        <x:v>6553</x:v>
      </x:c>
      <x:c r="J2050" s="230">
        <x:v>361</x:v>
      </x:c>
      <x:c r="K2050" s="275" t="s">
        <x:v>140</x:v>
      </x:c>
    </x:row>
    <x:row r="2051" spans="1:11">
      <x:c r="A2051" s="1598">
        <x:v>0.78888888888888886</x:v>
      </x:c>
      <x:c r="B2051" s="1550">
        <x:v>613837</x:v>
      </x:c>
      <x:c r="C2051" s="1064" t="s">
        <x:v>8571</x:v>
      </x:c>
      <x:c r="D2051" s="1064" t="s">
        <x:v>10333</x:v>
      </x:c>
      <x:c r="E2051" s="1064" t="s">
        <x:v>6669</x:v>
      </x:c>
      <x:c r="F2051" s="1065" t="s">
        <x:v>12117</x:v>
      </x:c>
      <x:c r="G2051" s="233" t="s">
        <x:v>9925</x:v>
      </x:c>
      <x:c r="H2051" s="233" t="s">
        <x:v>2781</x:v>
      </x:c>
      <x:c r="I2051" s="28" t="s">
        <x:v>6553</x:v>
      </x:c>
      <x:c r="J2051" s="230">
        <x:v>288</x:v>
      </x:c>
      <x:c r="K2051" s="275" t="s">
        <x:v>140</x:v>
      </x:c>
    </x:row>
    <x:row r="2052" spans="1:11">
      <x:c r="A2052" s="1597">
        <x:v>0.80138888888888893</x:v>
      </x:c>
      <x:c r="B2052" s="1060" t="s">
        <x:v>3340</x:v>
      </x:c>
      <x:c r="C2052" s="1060" t="s">
        <x:v>8571</x:v>
      </x:c>
      <x:c r="D2052" s="1060" t="s">
        <x:v>10333</x:v>
      </x:c>
      <x:c r="E2052" s="1060" t="s">
        <x:v>3882</x:v>
      </x:c>
      <x:c r="F2052" s="1061" t="s">
        <x:v>4731</x:v>
      </x:c>
      <x:c r="G2052" s="233" t="s">
        <x:v>9923</x:v>
      </x:c>
      <x:c r="H2052" s="233" t="s">
        <x:v>2306</x:v>
      </x:c>
      <x:c r="I2052" s="28" t="s">
        <x:v>6553</x:v>
      </x:c>
      <x:c r="J2052" s="230">
        <x:v>162</x:v>
      </x:c>
      <x:c r="K2052" s="275" t="s">
        <x:v>140</x:v>
      </x:c>
    </x:row>
    <x:row r="2053" spans="1:11">
      <x:c r="A2053" s="1598">
        <x:v>0.83680555555555558</x:v>
      </x:c>
      <x:c r="B2053" s="1064" t="s">
        <x:v>11036</x:v>
      </x:c>
      <x:c r="C2053" s="1064" t="s">
        <x:v>7299</x:v>
      </x:c>
      <x:c r="D2053" s="1064" t="s">
        <x:v>10333</x:v>
      </x:c>
      <x:c r="E2053" s="1064" t="s">
        <x:v>3882</x:v>
      </x:c>
      <x:c r="F2053" s="1065" t="s">
        <x:v>10718</x:v>
      </x:c>
      <x:c r="G2053" s="1114" t="s">
        <x:v>10358</x:v>
      </x:c>
      <x:c r="H2053" s="1114" t="s">
        <x:v>10358</x:v>
      </x:c>
      <x:c r="I2053" s="28" t="s">
        <x:v>6553</x:v>
      </x:c>
      <x:c r="J2053" s="230">
        <x:v>260</x:v>
      </x:c>
      <x:c r="K2053" s="275" t="s">
        <x:v>140</x:v>
      </x:c>
    </x:row>
    <x:row r="2054" spans="1:11">
      <x:c r="A2054" s="1597">
        <x:v>0.85624999999999996</x:v>
      </x:c>
      <x:c r="B2054" s="1060" t="s">
        <x:v>9716</x:v>
      </x:c>
      <x:c r="C2054" s="1060" t="s">
        <x:v>7299</x:v>
      </x:c>
      <x:c r="D2054" s="1060" t="s">
        <x:v>10333</x:v>
      </x:c>
      <x:c r="E2054" s="1060" t="s">
        <x:v>6669</x:v>
      </x:c>
      <x:c r="F2054" s="1061" t="s">
        <x:v>12069</x:v>
      </x:c>
      <x:c r="G2054" s="233" t="s">
        <x:v>9942</x:v>
      </x:c>
      <x:c r="H2054" s="233" t="s">
        <x:v>2713</x:v>
      </x:c>
      <x:c r="I2054" s="28" t="s">
        <x:v>6553</x:v>
      </x:c>
      <x:c r="J2054" s="230">
        <x:v>190</x:v>
      </x:c>
      <x:c r="K2054" s="275" t="s">
        <x:v>10301</x:v>
      </x:c>
    </x:row>
    <x:row r="2055" spans="1:11">
      <x:c r="A2055" s="1598">
        <x:v>0.89097222222222228</x:v>
      </x:c>
      <x:c r="B2055" s="1550">
        <x:v>613841</x:v>
      </x:c>
      <x:c r="C2055" s="1064" t="s">
        <x:v>8571</x:v>
      </x:c>
      <x:c r="D2055" s="1064" t="s">
        <x:v>10333</x:v>
      </x:c>
      <x:c r="E2055" s="1064" t="s">
        <x:v>3882</x:v>
      </x:c>
      <x:c r="F2055" s="1065" t="s">
        <x:v>4783</x:v>
      </x:c>
      <x:c r="G2055" s="1114" t="s">
        <x:v>10358</x:v>
      </x:c>
      <x:c r="H2055" s="1114" t="s">
        <x:v>10358</x:v>
      </x:c>
      <x:c r="I2055" s="28" t="s">
        <x:v>6553</x:v>
      </x:c>
      <x:c r="J2055" s="230">
        <x:v>85</x:v>
      </x:c>
      <x:c r="K2055" s="275" t="s">
        <x:v>10301</x:v>
      </x:c>
    </x:row>
    <x:row r="2056" spans="1:11">
      <x:c r="A2056" s="1597">
        <x:v>0.90763888888888888</x:v>
      </x:c>
      <x:c r="B2056" s="1060" t="s">
        <x:v>6648</x:v>
      </x:c>
      <x:c r="C2056" s="1060" t="s">
        <x:v>8571</x:v>
      </x:c>
      <x:c r="D2056" s="1060" t="s">
        <x:v>10334</x:v>
      </x:c>
      <x:c r="E2056" s="1060" t="s">
        <x:v>6423</x:v>
      </x:c>
      <x:c r="F2056" s="1061" t="s">
        <x:v>8199</x:v>
      </x:c>
      <x:c r="G2056" s="233" t="s">
        <x:v>10351</x:v>
      </x:c>
      <x:c r="H2056" s="233" t="s">
        <x:v>5899</x:v>
      </x:c>
      <x:c r="I2056" s="28" t="s">
        <x:v>6553</x:v>
      </x:c>
      <x:c r="J2056" s="230">
        <x:v>220</x:v>
      </x:c>
      <x:c r="K2056" s="275" t="s">
        <x:v>10301</x:v>
      </x:c>
    </x:row>
    <x:row r="2057" spans="1:11">
      <x:c r="A2057" s="1598">
        <x:v>0.92361111111111116</x:v>
      </x:c>
      <x:c r="B2057" s="1064" t="s">
        <x:v>3793</x:v>
      </x:c>
      <x:c r="C2057" s="1064" t="s">
        <x:v>7299</x:v>
      </x:c>
      <x:c r="D2057" s="1064" t="s">
        <x:v>10333</x:v>
      </x:c>
      <x:c r="E2057" s="1064" t="s">
        <x:v>6669</x:v>
      </x:c>
      <x:c r="F2057" s="1065" t="s">
        <x:v>1521</x:v>
      </x:c>
      <x:c r="G2057" s="233" t="s">
        <x:v>3965</x:v>
      </x:c>
      <x:c r="H2057" s="233" t="s">
        <x:v>12155</x:v>
      </x:c>
      <x:c r="I2057" s="28" t="s">
        <x:v>6553</x:v>
      </x:c>
      <x:c r="J2057" s="230">
        <x:v>480</x:v>
      </x:c>
      <x:c r="K2057" s="275" t="s">
        <x:v>140</x:v>
      </x:c>
    </x:row>
    <x:row r="2058" spans="1:11">
      <x:c r="A2058" s="1194" t="s">
        <x:v>7090</x:v>
      </x:c>
      <x:c r="B2058" s="1544">
        <x:v>13844</x:v>
      </x:c>
      <x:c r="C2058" s="1060" t="s">
        <x:v>8571</x:v>
      </x:c>
      <x:c r="D2058" s="1060" t="s">
        <x:v>10306</x:v>
      </x:c>
      <x:c r="E2058" s="1060" t="s">
        <x:v>6423</x:v>
      </x:c>
      <x:c r="F2058" s="1061" t="s">
        <x:v>12032</x:v>
      </x:c>
      <x:c r="G2058" s="233" t="s">
        <x:v>9661</x:v>
      </x:c>
      <x:c r="H2058" s="233" t="s">
        <x:v>2276</x:v>
      </x:c>
      <x:c r="I2058" s="28" t="s">
        <x:v>6553</x:v>
      </x:c>
      <x:c r="J2058" s="230">
        <x:v>140</x:v>
      </x:c>
      <x:c r="K2058" s="275" t="s">
        <x:v>140</x:v>
      </x:c>
    </x:row>
    <x:row r="2059" spans="1:11">
      <x:c r="A2059" s="1598">
        <x:v>0.6479166666666667</x:v>
      </x:c>
      <x:c r="B2059" s="1064" t="s">
        <x:v>3764</x:v>
      </x:c>
      <x:c r="C2059" s="1064" t="s">
        <x:v>8571</x:v>
      </x:c>
      <x:c r="D2059" s="1064" t="s">
        <x:v>10334</x:v>
      </x:c>
      <x:c r="E2059" s="1064" t="s">
        <x:v>6669</x:v>
      </x:c>
      <x:c r="F2059" s="1065" t="s">
        <x:v>10415</x:v>
      </x:c>
      <x:c r="G2059" s="233" t="s">
        <x:v>3856</x:v>
      </x:c>
      <x:c r="H2059" s="233" t="s">
        <x:v>7625</x:v>
      </x:c>
      <x:c r="I2059" s="28" t="s">
        <x:v>6553</x:v>
      </x:c>
      <x:c r="J2059" s="230">
        <x:v>150</x:v>
      </x:c>
      <x:c r="K2059" s="275" t="s">
        <x:v>140</x:v>
      </x:c>
    </x:row>
    <x:row r="2060" spans="1:11">
      <x:c r="A2060" s="1597">
        <x:v>0.71250000000000002</x:v>
      </x:c>
      <x:c r="B2060" s="1060" t="s">
        <x:v>9722</x:v>
      </x:c>
      <x:c r="C2060" s="1060" t="s">
        <x:v>8571</x:v>
      </x:c>
      <x:c r="D2060" s="1060" t="s">
        <x:v>10306</x:v>
      </x:c>
      <x:c r="E2060" s="1060" t="s">
        <x:v>6423</x:v>
      </x:c>
      <x:c r="F2060" s="1061" t="s">
        <x:v>851</x:v>
      </x:c>
      <x:c r="G2060" s="1114" t="s">
        <x:v>10358</x:v>
      </x:c>
      <x:c r="H2060" s="1114" t="s">
        <x:v>10358</x:v>
      </x:c>
      <x:c r="I2060" s="28" t="s">
        <x:v>3935</x:v>
      </x:c>
      <x:c r="J2060" s="230">
        <x:v>160</x:v>
      </x:c>
      <x:c r="K2060" s="275" t="s">
        <x:v>10301</x:v>
      </x:c>
    </x:row>
    <x:row r="2061" spans="1:11">
      <x:c r="A2061" s="1598">
        <x:v>0.72499999999999998</x:v>
      </x:c>
      <x:c r="B2061" s="1064" t="s">
        <x:v>10788</x:v>
      </x:c>
      <x:c r="C2061" s="1064" t="s">
        <x:v>7299</x:v>
      </x:c>
      <x:c r="D2061" s="1064" t="s">
        <x:v>10306</x:v>
      </x:c>
      <x:c r="E2061" s="1064" t="s">
        <x:v>7974</x:v>
      </x:c>
      <x:c r="F2061" s="1065" t="s">
        <x:v>875</x:v>
      </x:c>
      <x:c r="G2061" s="233" t="s">
        <x:v>3778</x:v>
      </x:c>
      <x:c r="H2061" s="233" t="s">
        <x:v>5901</x:v>
      </x:c>
      <x:c r="I2061" s="28" t="s">
        <x:v>3935</x:v>
      </x:c>
      <x:c r="J2061" s="230">
        <x:v>180</x:v>
      </x:c>
      <x:c r="K2061" s="275" t="s">
        <x:v>10301</x:v>
      </x:c>
    </x:row>
    <x:row r="2062" spans="1:11">
      <x:c r="A2062" s="1597">
        <x:v>0.79861111111111116</x:v>
      </x:c>
      <x:c r="B2062" s="1060" t="s">
        <x:v>3868</x:v>
      </x:c>
      <x:c r="C2062" s="1060" t="s">
        <x:v>8571</x:v>
      </x:c>
      <x:c r="D2062" s="1060" t="s">
        <x:v>10334</x:v>
      </x:c>
      <x:c r="E2062" s="1060" t="s">
        <x:v>6423</x:v>
      </x:c>
      <x:c r="F2062" s="1061" t="s">
        <x:v>541</x:v>
      </x:c>
      <x:c r="G2062" s="233" t="s">
        <x:v>6652</x:v>
      </x:c>
      <x:c r="H2062" s="233" t="s">
        <x:v>2682</x:v>
      </x:c>
      <x:c r="I2062" s="28" t="s">
        <x:v>3935</x:v>
      </x:c>
      <x:c r="J2062" s="230">
        <x:v>333</x:v>
      </x:c>
      <x:c r="K2062" s="275" t="s">
        <x:v>140</x:v>
      </x:c>
    </x:row>
    <x:row r="2063" spans="1:11">
      <x:c r="A2063" s="1598">
        <x:v>0.85416666666666663</x:v>
      </x:c>
      <x:c r="B2063" s="1064" t="s">
        <x:v>6444</x:v>
      </x:c>
      <x:c r="C2063" s="1064" t="s">
        <x:v>8571</x:v>
      </x:c>
      <x:c r="D2063" s="1064" t="s">
        <x:v>10333</x:v>
      </x:c>
      <x:c r="E2063" s="1064" t="s">
        <x:v>3882</x:v>
      </x:c>
      <x:c r="F2063" s="1065" t="s">
        <x:v>10778</x:v>
      </x:c>
      <x:c r="G2063" s="233" t="s">
        <x:v>3988</x:v>
      </x:c>
      <x:c r="H2063" s="233" t="s">
        <x:v>11722</x:v>
      </x:c>
      <x:c r="I2063" s="28" t="s">
        <x:v>3935</x:v>
      </x:c>
      <x:c r="J2063" s="230">
        <x:v>480</x:v>
      </x:c>
      <x:c r="K2063" s="275" t="s">
        <x:v>10301</x:v>
      </x:c>
    </x:row>
    <x:row r="2064" spans="1:11">
      <x:c r="A2064" s="1597">
        <x:v>0.88541666666666663</x:v>
      </x:c>
      <x:c r="B2064" s="1060" t="s">
        <x:v>10589</x:v>
      </x:c>
      <x:c r="C2064" s="1060" t="s">
        <x:v>8571</x:v>
      </x:c>
      <x:c r="D2064" s="1060" t="s">
        <x:v>10334</x:v>
      </x:c>
      <x:c r="E2064" s="1060" t="s">
        <x:v>6423</x:v>
      </x:c>
      <x:c r="F2064" s="1061" t="s">
        <x:v>1802</x:v>
      </x:c>
      <x:c r="G2064" s="233" t="s">
        <x:v>9380</x:v>
      </x:c>
      <x:c r="H2064" s="233" t="s">
        <x:v>2294</x:v>
      </x:c>
      <x:c r="I2064" s="28" t="s">
        <x:v>3935</x:v>
      </x:c>
      <x:c r="J2064" s="230">
        <x:v>150</x:v>
      </x:c>
      <x:c r="K2064" s="275" t="s">
        <x:v>10301</x:v>
      </x:c>
    </x:row>
    <x:row r="2065" spans="1:11">
      <x:c r="A2065" s="1549" t="s">
        <x:v>7008</x:v>
      </x:c>
      <x:c r="B2065" s="1064" t="s">
        <x:v>10549</x:v>
      </x:c>
      <x:c r="C2065" s="1064" t="s">
        <x:v>8571</x:v>
      </x:c>
      <x:c r="D2065" s="1064" t="s">
        <x:v>10334</x:v>
      </x:c>
      <x:c r="E2065" s="1064" t="s">
        <x:v>6423</x:v>
      </x:c>
      <x:c r="F2065" s="1065" t="s">
        <x:v>10481</x:v>
      </x:c>
      <x:c r="G2065" s="233" t="s">
        <x:v>3737</x:v>
      </x:c>
      <x:c r="H2065" s="233" t="s">
        <x:v>2295</x:v>
      </x:c>
      <x:c r="I2065" s="28" t="s">
        <x:v>3935</x:v>
      </x:c>
      <x:c r="J2065" s="230">
        <x:v>160</x:v>
      </x:c>
      <x:c r="K2065" s="275" t="s">
        <x:v>140</x:v>
      </x:c>
    </x:row>
    <x:row r="2066" spans="1:11" s="32" customFormat="1">
      <x:c r="A2066" s="1598">
        <x:v>0.58194444444444449</x:v>
      </x:c>
      <x:c r="B2066" s="1422">
        <x:v>13852</x:v>
      </x:c>
      <x:c r="C2066" s="1064"/>
      <x:c r="D2066" s="1064"/>
      <x:c r="E2066" s="1064"/>
      <x:c r="F2066" s="1065"/>
      <x:c r="G2066" s="1114" t="s">
        <x:v>10358</x:v>
      </x:c>
      <x:c r="H2066" s="1114" t="s">
        <x:v>10358</x:v>
      </x:c>
      <x:c r="I2066" s="32" t="s">
        <x:v>3935</x:v>
      </x:c>
      <x:c r="J2066" s="230">
        <x:v>0</x:v>
      </x:c>
      <x:c r="K2066" s="275" t="s">
        <x:v>10358</x:v>
      </x:c>
    </x:row>
    <x:row r="2067" spans="1:11">
      <x:c r="A2067" s="1597">
        <x:v>0.70416666666666672</x:v>
      </x:c>
      <x:c r="B2067" s="1544">
        <x:v>613853</x:v>
      </x:c>
      <x:c r="C2067" s="1060" t="s">
        <x:v>8571</x:v>
      </x:c>
      <x:c r="D2067" s="1060" t="s">
        <x:v>10334</x:v>
      </x:c>
      <x:c r="E2067" s="1060" t="s">
        <x:v>6669</x:v>
      </x:c>
      <x:c r="F2067" s="1061" t="s">
        <x:v>1508</x:v>
      </x:c>
      <x:c r="G2067" s="1114" t="s">
        <x:v>10358</x:v>
      </x:c>
      <x:c r="H2067" s="1114" t="s">
        <x:v>10358</x:v>
      </x:c>
      <x:c r="I2067" s="28" t="s">
        <x:v>6540</x:v>
      </x:c>
      <x:c r="J2067" s="230">
        <x:v>198</x:v>
      </x:c>
      <x:c r="K2067" s="275" t="s">
        <x:v>140</x:v>
      </x:c>
    </x:row>
    <x:row r="2068" spans="1:11">
      <x:c r="A2068" s="1598">
        <x:v>0.84375</x:v>
      </x:c>
      <x:c r="B2068" s="1064" t="s">
        <x:v>3322</x:v>
      </x:c>
      <x:c r="C2068" s="1064" t="s">
        <x:v>8571</x:v>
      </x:c>
      <x:c r="D2068" s="1064" t="s">
        <x:v>10333</x:v>
      </x:c>
      <x:c r="E2068" s="1064" t="s">
        <x:v>6669</x:v>
      </x:c>
      <x:c r="F2068" s="1065" t="s">
        <x:v>1757</x:v>
      </x:c>
      <x:c r="G2068" s="233" t="s">
        <x:v>3387</x:v>
      </x:c>
      <x:c r="H2068" s="233" t="s">
        <x:v>1925</x:v>
      </x:c>
      <x:c r="I2068" s="28" t="s">
        <x:v>3935</x:v>
      </x:c>
      <x:c r="J2068" s="230">
        <x:v>180</x:v>
      </x:c>
      <x:c r="K2068" s="275" t="s">
        <x:v>10301</x:v>
      </x:c>
    </x:row>
    <x:row r="2069" spans="1:11" s="32" customFormat="1">
      <x:c r="A2069" s="1598">
        <x:v>0.88194444444444442</x:v>
      </x:c>
      <x:c r="B2069" s="1422">
        <x:v>13855</x:v>
      </x:c>
      <x:c r="C2069" s="1064"/>
      <x:c r="D2069" s="1064"/>
      <x:c r="E2069" s="1064"/>
      <x:c r="F2069" s="1065"/>
      <x:c r="G2069" s="233" t="s">
        <x:v>10827</x:v>
      </x:c>
      <x:c r="H2069" s="233" t="s">
        <x:v>12145</x:v>
      </x:c>
      <x:c r="I2069" s="32" t="s">
        <x:v>3935</x:v>
      </x:c>
      <x:c r="J2069" s="230">
        <x:v>198</x:v>
      </x:c>
      <x:c r="K2069" s="275" t="s">
        <x:v>140</x:v>
      </x:c>
    </x:row>
    <x:row r="2070" spans="1:11">
      <x:c r="A2070" s="1597">
        <x:v>0.8833333333333333</x:v>
      </x:c>
      <x:c r="B2070" s="1544">
        <x:v>613856</x:v>
      </x:c>
      <x:c r="C2070" s="1060" t="s">
        <x:v>8571</x:v>
      </x:c>
      <x:c r="D2070" s="1060" t="s">
        <x:v>10333</x:v>
      </x:c>
      <x:c r="E2070" s="1060" t="s">
        <x:v>3882</x:v>
      </x:c>
      <x:c r="F2070" s="1061" t="s">
        <x:v>6344</x:v>
      </x:c>
      <x:c r="G2070" s="233" t="s">
        <x:v>10631</x:v>
      </x:c>
      <x:c r="H2070" s="233" t="s">
        <x:v>11825</x:v>
      </x:c>
      <x:c r="I2070" s="28" t="s">
        <x:v>6540</x:v>
      </x:c>
      <x:c r="J2070" s="230">
        <x:v>150</x:v>
      </x:c>
      <x:c r="K2070" s="275" t="s">
        <x:v>10301</x:v>
      </x:c>
    </x:row>
    <x:row r="2071" spans="1:11">
      <x:c r="A2071" s="1598">
        <x:v>0.90208333333333335</x:v>
      </x:c>
      <x:c r="B2071" s="1064" t="s">
        <x:v>10911</x:v>
      </x:c>
      <x:c r="C2071" s="1064" t="s">
        <x:v>8571</x:v>
      </x:c>
      <x:c r="D2071" s="1064" t="s">
        <x:v>10306</x:v>
      </x:c>
      <x:c r="E2071" s="1064" t="s">
        <x:v>3882</x:v>
      </x:c>
      <x:c r="F2071" s="1065" t="s">
        <x:v>678</x:v>
      </x:c>
      <x:c r="G2071" s="233" t="s">
        <x:v>3999</x:v>
      </x:c>
      <x:c r="H2071" s="233" t="s">
        <x:v>11805</x:v>
      </x:c>
      <x:c r="I2071" s="28" t="s">
        <x:v>3935</x:v>
      </x:c>
      <x:c r="J2071" s="230">
        <x:v>570</x:v>
      </x:c>
      <x:c r="K2071" s="275" t="s">
        <x:v>10301</x:v>
      </x:c>
    </x:row>
    <x:row r="2072" spans="1:11" s="32" customFormat="1">
      <x:c r="A2072" s="1549" t="s">
        <x:v>4831</x:v>
      </x:c>
      <x:c r="B2072" s="1064" t="s">
        <x:v>10836</x:v>
      </x:c>
      <x:c r="C2072" s="1064" t="s">
        <x:v>8571</x:v>
      </x:c>
      <x:c r="D2072" s="1064" t="s">
        <x:v>10306</x:v>
      </x:c>
      <x:c r="E2072" s="1064" t="s">
        <x:v>6423</x:v>
      </x:c>
      <x:c r="F2072" s="1065" t="s">
        <x:v>1326</x:v>
      </x:c>
      <x:c r="G2072" s="233" t="s">
        <x:v>10578</x:v>
      </x:c>
      <x:c r="H2072" s="233" t="s">
        <x:v>11743</x:v>
      </x:c>
      <x:c r="I2072" s="32" t="s">
        <x:v>3935</x:v>
      </x:c>
      <x:c r="J2072" s="230">
        <x:v>153</x:v>
      </x:c>
      <x:c r="K2072" s="275" t="s">
        <x:v>140</x:v>
      </x:c>
    </x:row>
    <x:row r="2073" spans="1:11" s="32" customFormat="1">
      <x:c r="A2073" s="1597">
        <x:v>0.56874999999999998</x:v>
      </x:c>
      <x:c r="B2073" s="1060" t="s">
        <x:v>9851</x:v>
      </x:c>
      <x:c r="C2073" s="1060" t="s">
        <x:v>8571</x:v>
      </x:c>
      <x:c r="D2073" s="1060" t="s">
        <x:v>10279</x:v>
      </x:c>
      <x:c r="E2073" s="1060" t="s">
        <x:v>6669</x:v>
      </x:c>
      <x:c r="F2073" s="1061" t="s">
        <x:v>8302</x:v>
      </x:c>
      <x:c r="G2073" s="233" t="s">
        <x:v>11735</x:v>
      </x:c>
      <x:c r="H2073" s="233" t="s">
        <x:v>11596</x:v>
      </x:c>
      <x:c r="I2073" s="32" t="s">
        <x:v>3935</x:v>
      </x:c>
      <x:c r="J2073" s="230">
        <x:v>170</x:v>
      </x:c>
      <x:c r="K2073" s="275" t="s">
        <x:v>140</x:v>
      </x:c>
    </x:row>
    <x:row r="2074" spans="1:11" s="32" customFormat="1">
      <x:c r="A2074" s="1598">
        <x:v>0.57152777777777775</x:v>
      </x:c>
      <x:c r="B2074" s="1064" t="s">
        <x:v>10971</x:v>
      </x:c>
      <x:c r="C2074" s="1064" t="s">
        <x:v>8571</x:v>
      </x:c>
      <x:c r="D2074" s="1064" t="s">
        <x:v>10279</x:v>
      </x:c>
      <x:c r="E2074" s="1064" t="s">
        <x:v>3882</x:v>
      </x:c>
      <x:c r="F2074" s="1065" t="s">
        <x:v>1758</x:v>
      </x:c>
      <x:c r="G2074" s="1114" t="s">
        <x:v>10358</x:v>
      </x:c>
      <x:c r="H2074" s="1114" t="s">
        <x:v>10358</x:v>
      </x:c>
      <x:c r="I2074" s="32" t="s">
        <x:v>3935</x:v>
      </x:c>
      <x:c r="J2074" s="230">
        <x:v>162</x:v>
      </x:c>
      <x:c r="K2074" s="275" t="s">
        <x:v>140</x:v>
      </x:c>
    </x:row>
    <x:row r="2075" spans="1:11" s="32" customFormat="1">
      <x:c r="A2075" s="1597">
        <x:v>0.57916666666666672</x:v>
      </x:c>
      <x:c r="B2075" s="1060" t="s">
        <x:v>9644</x:v>
      </x:c>
      <x:c r="C2075" s="1060" t="s">
        <x:v>8571</x:v>
      </x:c>
      <x:c r="D2075" s="1060" t="s">
        <x:v>10334</x:v>
      </x:c>
      <x:c r="E2075" s="1060" t="s">
        <x:v>6669</x:v>
      </x:c>
      <x:c r="F2075" s="1061" t="s">
        <x:v>4307</x:v>
      </x:c>
      <x:c r="G2075" s="233" t="s">
        <x:v>3736</x:v>
      </x:c>
      <x:c r="H2075" s="233" t="s">
        <x:v>5730</x:v>
      </x:c>
      <x:c r="I2075" s="32" t="s">
        <x:v>3935</x:v>
      </x:c>
      <x:c r="J2075" s="230">
        <x:v>280</x:v>
      </x:c>
      <x:c r="K2075" s="275" t="s">
        <x:v>10301</x:v>
      </x:c>
    </x:row>
    <x:row r="2076" spans="1:11">
      <x:c r="A2076" s="1597">
        <x:v>0.58888888888888891</x:v>
      </x:c>
      <x:c r="B2076" s="1544">
        <x:v>613862</x:v>
      </x:c>
      <x:c r="C2076" s="1060" t="s">
        <x:v>8571</x:v>
      </x:c>
      <x:c r="D2076" s="1060" t="s">
        <x:v>10333</x:v>
      </x:c>
      <x:c r="E2076" s="1060" t="s">
        <x:v>6669</x:v>
      </x:c>
      <x:c r="F2076" s="1061" t="s">
        <x:v>880</x:v>
      </x:c>
      <x:c r="G2076" s="233" t="s">
        <x:v>9599</x:v>
      </x:c>
      <x:c r="H2076" s="233" t="s">
        <x:v>11710</x:v>
      </x:c>
      <x:c r="I2076" s="26" t="s">
        <x:v>6540</x:v>
      </x:c>
      <x:c r="J2076" s="230">
        <x:v>150</x:v>
      </x:c>
      <x:c r="K2076" s="275" t="s">
        <x:v>10301</x:v>
      </x:c>
    </x:row>
    <x:row r="2077" spans="1:11">
      <x:c r="A2077" s="1598">
        <x:v>0.63194444444444442</x:v>
      </x:c>
      <x:c r="B2077" s="1550">
        <x:v>613863</x:v>
      </x:c>
      <x:c r="C2077" s="1064" t="s">
        <x:v>8571</x:v>
      </x:c>
      <x:c r="D2077" s="1064" t="s">
        <x:v>10333</x:v>
      </x:c>
      <x:c r="E2077" s="1064" t="s">
        <x:v>6669</x:v>
      </x:c>
      <x:c r="F2077" s="1065" t="s">
        <x:v>7373</x:v>
      </x:c>
      <x:c r="G2077" s="233" t="s">
        <x:v>9375</x:v>
      </x:c>
      <x:c r="H2077" s="233" t="s">
        <x:v>5720</x:v>
      </x:c>
      <x:c r="I2077" s="26" t="s">
        <x:v>6540</x:v>
      </x:c>
      <x:c r="J2077" s="230">
        <x:v>150</x:v>
      </x:c>
      <x:c r="K2077" s="275" t="s">
        <x:v>10301</x:v>
      </x:c>
    </x:row>
    <x:row r="2078" spans="1:11">
      <x:c r="A2078" s="1597">
        <x:v>0.69861111111111107</x:v>
      </x:c>
      <x:c r="B2078" s="1544">
        <x:v>613864</x:v>
      </x:c>
      <x:c r="C2078" s="1060" t="s">
        <x:v>8571</x:v>
      </x:c>
      <x:c r="D2078" s="1060" t="s">
        <x:v>10334</x:v>
      </x:c>
      <x:c r="E2078" s="1060" t="s">
        <x:v>6669</x:v>
      </x:c>
      <x:c r="F2078" s="1061" t="s">
        <x:v>683</x:v>
      </x:c>
      <x:c r="G2078" s="233" t="s">
        <x:v>3895</x:v>
      </x:c>
      <x:c r="H2078" s="233" t="s">
        <x:v>11720</x:v>
      </x:c>
      <x:c r="I2078" s="26" t="s">
        <x:v>6540</x:v>
      </x:c>
      <x:c r="J2078" s="230">
        <x:v>288</x:v>
      </x:c>
      <x:c r="K2078" s="275" t="s">
        <x:v>140</x:v>
      </x:c>
    </x:row>
    <x:row r="2079" spans="1:11">
      <x:c r="A2079" s="1598">
        <x:v>0.70277777777777772</x:v>
      </x:c>
      <x:c r="B2079" s="1550">
        <x:v>613865</x:v>
      </x:c>
      <x:c r="C2079" s="1064" t="s">
        <x:v>8571</x:v>
      </x:c>
      <x:c r="D2079" s="1064" t="s">
        <x:v>10306</x:v>
      </x:c>
      <x:c r="E2079" s="1064" t="s">
        <x:v>7974</x:v>
      </x:c>
      <x:c r="F2079" s="1065" t="s">
        <x:v>34</x:v>
      </x:c>
      <x:c r="G2079" s="233" t="s">
        <x:v>4031</x:v>
      </x:c>
      <x:c r="H2079" s="233" t="s">
        <x:v>11656</x:v>
      </x:c>
      <x:c r="I2079" s="26" t="s">
        <x:v>6540</x:v>
      </x:c>
      <x:c r="J2079" s="230">
        <x:v>342</x:v>
      </x:c>
      <x:c r="K2079" s="275" t="s">
        <x:v>140</x:v>
      </x:c>
    </x:row>
    <x:row r="2080" spans="1:11">
      <x:c r="A2080" s="1597">
        <x:v>0.70902777777777781</x:v>
      </x:c>
      <x:c r="B2080" s="1544">
        <x:v>613866</x:v>
      </x:c>
      <x:c r="C2080" s="1060" t="s">
        <x:v>8571</x:v>
      </x:c>
      <x:c r="D2080" s="1060" t="s">
        <x:v>10334</x:v>
      </x:c>
      <x:c r="E2080" s="1060" t="s">
        <x:v>7974</x:v>
      </x:c>
      <x:c r="F2080" s="1061" t="s">
        <x:v>1568</x:v>
      </x:c>
      <x:c r="G2080" s="233" t="s">
        <x:v>10860</x:v>
      </x:c>
      <x:c r="H2080" s="233" t="s">
        <x:v>11762</x:v>
      </x:c>
      <x:c r="I2080" s="26" t="s">
        <x:v>6540</x:v>
      </x:c>
      <x:c r="J2080" s="230">
        <x:v>180</x:v>
      </x:c>
      <x:c r="K2080" s="275" t="s">
        <x:v>10301</x:v>
      </x:c>
    </x:row>
    <x:row r="2081" spans="1:11">
      <x:c r="A2081" s="1598">
        <x:v>0.74583333333333335</x:v>
      </x:c>
      <x:c r="B2081" s="1064" t="s">
        <x:v>9917</x:v>
      </x:c>
      <x:c r="C2081" s="1064" t="s">
        <x:v>8571</x:v>
      </x:c>
      <x:c r="D2081" s="1064" t="s">
        <x:v>10333</x:v>
      </x:c>
      <x:c r="E2081" s="1064" t="s">
        <x:v>3882</x:v>
      </x:c>
      <x:c r="F2081" s="1065" t="s">
        <x:v>1657</x:v>
      </x:c>
      <x:c r="G2081" s="233" t="s">
        <x:v>6430</x:v>
      </x:c>
      <x:c r="H2081" s="233" t="s">
        <x:v>5877</x:v>
      </x:c>
      <x:c r="I2081" s="26" t="s">
        <x:v>3935</x:v>
      </x:c>
      <x:c r="J2081" s="230">
        <x:v>1332</x:v>
      </x:c>
      <x:c r="K2081" s="275" t="s">
        <x:v>140</x:v>
      </x:c>
    </x:row>
    <x:row r="2082" spans="1:11" s="32" customFormat="1">
      <x:c r="A2082" s="1598">
        <x:v>0.74930555555555556</x:v>
      </x:c>
      <x:c r="B2082" s="1064">
        <x:v>13868</x:v>
      </x:c>
      <x:c r="C2082" s="1064"/>
      <x:c r="D2082" s="1064"/>
      <x:c r="E2082" s="1064"/>
      <x:c r="F2082" s="1065"/>
      <x:c r="G2082" s="1114" t="s">
        <x:v>10358</x:v>
      </x:c>
      <x:c r="H2082" s="1114" t="s">
        <x:v>10358</x:v>
      </x:c>
      <x:c r="I2082" s="32" t="s">
        <x:v>6553</x:v>
      </x:c>
      <x:c r="J2082" s="230">
        <x:v>95</x:v>
      </x:c>
      <x:c r="K2082" s="275" t="s">
        <x:v>10301</x:v>
      </x:c>
    </x:row>
    <x:row r="2083" spans="1:11">
      <x:c r="A2083" s="1597">
        <x:v>0.82777777777777772</x:v>
      </x:c>
      <x:c r="B2083" s="1060" t="s">
        <x:v>3791</x:v>
      </x:c>
      <x:c r="C2083" s="1060" t="s">
        <x:v>7299</x:v>
      </x:c>
      <x:c r="D2083" s="1060" t="s">
        <x:v>10333</x:v>
      </x:c>
      <x:c r="E2083" s="1060" t="s">
        <x:v>6423</x:v>
      </x:c>
      <x:c r="F2083" s="1061" t="s">
        <x:v>3703</x:v>
      </x:c>
      <x:c r="G2083" s="233" t="s">
        <x:v>9680</x:v>
      </x:c>
      <x:c r="H2083" s="233" t="s">
        <x:v>12681</x:v>
      </x:c>
      <x:c r="I2083" s="26" t="s">
        <x:v>3935</x:v>
      </x:c>
      <x:c r="J2083" s="230">
        <x:v>190</x:v>
      </x:c>
      <x:c r="K2083" s="275" t="s">
        <x:v>10301</x:v>
      </x:c>
    </x:row>
    <x:row r="2084" spans="1:11">
      <x:c r="A2084" s="1598">
        <x:v>0.92986111111111114</x:v>
      </x:c>
      <x:c r="B2084" s="1550">
        <x:v>613870</x:v>
      </x:c>
      <x:c r="C2084" s="1064" t="s">
        <x:v>8571</x:v>
      </x:c>
      <x:c r="D2084" s="1064" t="s">
        <x:v>10306</x:v>
      </x:c>
      <x:c r="E2084" s="1064" t="s">
        <x:v>6669</x:v>
      </x:c>
      <x:c r="F2084" s="1065" t="s">
        <x:v>12013</x:v>
      </x:c>
      <x:c r="G2084" s="233" t="s">
        <x:v>3363</x:v>
      </x:c>
      <x:c r="H2084" s="233" t="s">
        <x:v>11713</x:v>
      </x:c>
      <x:c r="I2084" s="26" t="s">
        <x:v>6540</x:v>
      </x:c>
      <x:c r="J2084" s="230">
        <x:v>162</x:v>
      </x:c>
      <x:c r="K2084" s="275" t="s">
        <x:v>140</x:v>
      </x:c>
    </x:row>
    <x:row r="2085" spans="1:11">
      <x:c r="A2085" s="1194" t="s">
        <x:v>4850</x:v>
      </x:c>
      <x:c r="B2085" s="1060" t="s">
        <x:v>9805</x:v>
      </x:c>
      <x:c r="C2085" s="1060" t="s">
        <x:v>8571</x:v>
      </x:c>
      <x:c r="D2085" s="1060" t="s">
        <x:v>10333</x:v>
      </x:c>
      <x:c r="E2085" s="1060" t="s">
        <x:v>6423</x:v>
      </x:c>
      <x:c r="F2085" s="1061" t="s">
        <x:v>732</x:v>
      </x:c>
      <x:c r="G2085" s="233" t="s">
        <x:v>10535</x:v>
      </x:c>
      <x:c r="H2085" s="233" t="s">
        <x:v>11612</x:v>
      </x:c>
      <x:c r="I2085" s="26" t="s">
        <x:v>3935</x:v>
      </x:c>
      <x:c r="J2085" s="230">
        <x:v>135</x:v>
      </x:c>
      <x:c r="K2085" s="275" t="s">
        <x:v>140</x:v>
      </x:c>
    </x:row>
    <x:row r="2086" spans="1:11" s="32" customFormat="1">
      <x:c r="A2086" s="1597">
        <x:v>0.56319444444444444</x:v>
      </x:c>
      <x:c r="B2086" s="1422">
        <x:v>13872</x:v>
      </x:c>
      <x:c r="C2086" s="1060"/>
      <x:c r="D2086" s="1060"/>
      <x:c r="E2086" s="1060"/>
      <x:c r="F2086" s="1061"/>
      <x:c r="G2086" s="1114" t="s">
        <x:v>10358</x:v>
      </x:c>
      <x:c r="H2086" s="1114" t="s">
        <x:v>10358</x:v>
      </x:c>
      <x:c r="I2086" s="26" t="s">
        <x:v>3935</x:v>
      </x:c>
      <x:c r="J2086" s="230">
        <x:v>200</x:v>
      </x:c>
      <x:c r="K2086" s="275" t="s">
        <x:v>10301</x:v>
      </x:c>
    </x:row>
    <x:row r="2087" spans="1:11" s="32" customFormat="1">
      <x:c r="A2087" s="1597">
        <x:v>0.67847222222222225</x:v>
      </x:c>
      <x:c r="B2087" s="1422">
        <x:v>13873</x:v>
      </x:c>
      <x:c r="C2087" s="1060"/>
      <x:c r="D2087" s="1060"/>
      <x:c r="E2087" s="1060"/>
      <x:c r="F2087" s="1061"/>
      <x:c r="G2087" s="1114" t="s">
        <x:v>10358</x:v>
      </x:c>
      <x:c r="H2087" s="1114" t="s">
        <x:v>10358</x:v>
      </x:c>
      <x:c r="I2087" s="26" t="s">
        <x:v>3935</x:v>
      </x:c>
      <x:c r="J2087" s="230">
        <x:v>160</x:v>
      </x:c>
      <x:c r="K2087" s="275" t="s">
        <x:v>140</x:v>
      </x:c>
    </x:row>
    <x:row r="2088" spans="1:12">
      <x:c r="A2088" s="1598">
        <x:v>0.76875000000000004</x:v>
      </x:c>
      <x:c r="B2088" s="1064" t="s">
        <x:v>10628</x:v>
      </x:c>
      <x:c r="C2088" s="1064" t="s">
        <x:v>7299</x:v>
      </x:c>
      <x:c r="D2088" s="1064" t="s">
        <x:v>10306</x:v>
      </x:c>
      <x:c r="E2088" s="1064" t="s">
        <x:v>6669</x:v>
      </x:c>
      <x:c r="F2088" s="1065" t="s">
        <x:v>1225</x:v>
      </x:c>
      <x:c r="G2088" s="233" t="s">
        <x:v>4209</x:v>
      </x:c>
      <x:c r="H2088" s="233" t="s">
        <x:v>2421</x:v>
      </x:c>
      <x:c r="I2088" s="26" t="s">
        <x:v>3935</x:v>
      </x:c>
      <x:c r="J2088" s="230">
        <x:v>95</x:v>
      </x:c>
      <x:c r="K2088" s="275" t="s">
        <x:v>10301</x:v>
      </x:c>
      <x:c r="L2088" s="1605" t="s">
        <x:v>10662</x:v>
      </x:c>
    </x:row>
    <x:row r="2089" spans="1:11">
      <x:c r="A2089" s="1597">
        <x:v>0.77152777777777781</x:v>
      </x:c>
      <x:c r="B2089" s="1060" t="s">
        <x:v>10829</x:v>
      </x:c>
      <x:c r="C2089" s="1060" t="s">
        <x:v>8571</x:v>
      </x:c>
      <x:c r="D2089" s="1060" t="s">
        <x:v>10306</x:v>
      </x:c>
      <x:c r="E2089" s="1060" t="s">
        <x:v>7974</x:v>
      </x:c>
      <x:c r="F2089" s="1061" t="s">
        <x:v>771</x:v>
      </x:c>
      <x:c r="G2089" s="233" t="s">
        <x:v>9891</x:v>
      </x:c>
      <x:c r="H2089" s="233" t="s">
        <x:v>5746</x:v>
      </x:c>
      <x:c r="I2089" s="26" t="s">
        <x:v>3935</x:v>
      </x:c>
      <x:c r="J2089" s="230">
        <x:v>290</x:v>
      </x:c>
      <x:c r="K2089" s="275" t="s">
        <x:v>10301</x:v>
      </x:c>
    </x:row>
    <x:row r="2090" spans="1:11">
      <x:c r="A2090" s="1598">
        <x:v>0.79652777777777772</x:v>
      </x:c>
      <x:c r="B2090" s="1550">
        <x:v>613876</x:v>
      </x:c>
      <x:c r="C2090" s="1064" t="s">
        <x:v>8571</x:v>
      </x:c>
      <x:c r="D2090" s="1064" t="s">
        <x:v>10334</x:v>
      </x:c>
      <x:c r="E2090" s="1064" t="s">
        <x:v>7974</x:v>
      </x:c>
      <x:c r="F2090" s="1065" t="s">
        <x:v>1564</x:v>
      </x:c>
      <x:c r="G2090" s="233" t="s">
        <x:v>9431</x:v>
      </x:c>
      <x:c r="H2090" s="233" t="s">
        <x:v>5719</x:v>
      </x:c>
      <x:c r="I2090" s="26" t="s">
        <x:v>6540</x:v>
      </x:c>
      <x:c r="J2090" s="230">
        <x:v>220</x:v>
      </x:c>
      <x:c r="K2090" s="275" t="s">
        <x:v>10301</x:v>
      </x:c>
    </x:row>
    <x:row r="2091" spans="1:12">
      <x:c r="A2091" s="1597">
        <x:v>0.86319444444444449</x:v>
      </x:c>
      <x:c r="B2091" s="1544">
        <x:v>613877</x:v>
      </x:c>
      <x:c r="C2091" s="1060" t="s">
        <x:v>7299</x:v>
      </x:c>
      <x:c r="D2091" s="1060" t="s">
        <x:v>10333</x:v>
      </x:c>
      <x:c r="E2091" s="1060" t="s">
        <x:v>139</x:v>
      </x:c>
      <x:c r="F2091" s="1061" t="s">
        <x:v>6329</x:v>
      </x:c>
      <x:c r="G2091" s="233" t="s">
        <x:v>4234</x:v>
      </x:c>
      <x:c r="H2091" s="233" t="s">
        <x:v>2452</x:v>
      </x:c>
      <x:c r="I2091" s="26" t="s">
        <x:v>6540</x:v>
      </x:c>
      <x:c r="J2091" s="230">
        <x:v>490</x:v>
      </x:c>
      <x:c r="K2091" s="275" t="s">
        <x:v>10301</x:v>
      </x:c>
      <x:c r="L2091" s="1605" t="s">
        <x:v>2990</x:v>
      </x:c>
    </x:row>
    <x:row r="2092" spans="1:11">
      <x:c r="A2092" s="1598">
        <x:v>0.93541666666666667</x:v>
      </x:c>
      <x:c r="B2092" s="1550">
        <x:v>613878</x:v>
      </x:c>
      <x:c r="C2092" s="1064" t="s">
        <x:v>7299</x:v>
      </x:c>
      <x:c r="D2092" s="1064" t="s">
        <x:v>10306</x:v>
      </x:c>
      <x:c r="E2092" s="1064" t="s">
        <x:v>7974</x:v>
      </x:c>
      <x:c r="F2092" s="1065" t="s">
        <x:v>8303</x:v>
      </x:c>
      <x:c r="G2092" s="233" t="s">
        <x:v>9431</x:v>
      </x:c>
      <x:c r="H2092" s="233" t="s">
        <x:v>5719</x:v>
      </x:c>
      <x:c r="I2092" s="26" t="s">
        <x:v>6553</x:v>
      </x:c>
      <x:c r="J2092" s="230">
        <x:v>125</x:v>
      </x:c>
      <x:c r="K2092" s="275" t="s">
        <x:v>10301</x:v>
      </x:c>
    </x:row>
    <x:row r="2093" spans="1:11">
      <x:c r="A2093" s="1597">
        <x:v>0.96250000000000002</x:v>
      </x:c>
      <x:c r="B2093" s="1544">
        <x:v>613879</x:v>
      </x:c>
      <x:c r="C2093" s="1060" t="s">
        <x:v>8571</x:v>
      </x:c>
      <x:c r="D2093" s="1060" t="s">
        <x:v>10333</x:v>
      </x:c>
      <x:c r="E2093" s="1060" t="s">
        <x:v>6669</x:v>
      </x:c>
      <x:c r="F2093" s="1061" t="s">
        <x:v>11102</x:v>
      </x:c>
      <x:c r="G2093" s="233" t="s">
        <x:v>9891</x:v>
      </x:c>
      <x:c r="H2093" s="233" t="s">
        <x:v>11962</x:v>
      </x:c>
      <x:c r="I2093" s="26" t="s">
        <x:v>6540</x:v>
      </x:c>
      <x:c r="J2093" s="230">
        <x:v>280</x:v>
      </x:c>
      <x:c r="K2093" s="275" t="s">
        <x:v>10301</x:v>
      </x:c>
    </x:row>
    <x:row r="2094" spans="1:11">
      <x:c r="A2094" s="1602">
        <x:v>0.97777777777777775</x:v>
      </x:c>
      <x:c r="B2094" s="1589">
        <x:v>613880</x:v>
      </x:c>
      <x:c r="C2094" s="1587" t="s">
        <x:v>7299</x:v>
      </x:c>
      <x:c r="D2094" s="1587" t="s">
        <x:v>10333</x:v>
      </x:c>
      <x:c r="E2094" s="1587" t="s">
        <x:v>6669</x:v>
      </x:c>
      <x:c r="F2094" s="1588" t="s">
        <x:v>2894</x:v>
      </x:c>
      <x:c r="G2094" s="233" t="s">
        <x:v>9891</x:v>
      </x:c>
      <x:c r="H2094" s="233" t="s">
        <x:v>11962</x:v>
      </x:c>
      <x:c r="I2094" s="26" t="s">
        <x:v>6540</x:v>
      </x:c>
      <x:c r="J2094" s="230">
        <x:v>360</x:v>
      </x:c>
      <x:c r="K2094" s="275" t="s">
        <x:v>10301</x:v>
      </x:c>
    </x:row>
    <x:row r="2095" spans="1:11">
      <x:c r="A2095" s="1503" t="s">
        <x:v>7018</x:v>
      </x:c>
      <x:c r="B2095" s="1507">
        <x:v>613881</x:v>
      </x:c>
      <x:c r="C2095" s="1504" t="s">
        <x:v>8571</x:v>
      </x:c>
      <x:c r="D2095" s="1504" t="s">
        <x:v>10333</x:v>
      </x:c>
      <x:c r="E2095" s="1504" t="s">
        <x:v>6669</x:v>
      </x:c>
      <x:c r="F2095" s="1559" t="s">
        <x:v>11089</x:v>
      </x:c>
      <x:c r="G2095" s="233" t="s">
        <x:v>3288</x:v>
      </x:c>
      <x:c r="H2095" s="233" t="s">
        <x:v>7618</x:v>
      </x:c>
      <x:c r="I2095" s="26" t="s">
        <x:v>6540</x:v>
      </x:c>
      <x:c r="J2095" s="230">
        <x:v>370</x:v>
      </x:c>
      <x:c r="K2095" s="275" t="s">
        <x:v>10301</x:v>
      </x:c>
    </x:row>
    <x:row r="2096" spans="1:11">
      <x:c r="A2096" s="1549" t="s">
        <x:v>6838</x:v>
      </x:c>
      <x:c r="B2096" s="1550">
        <x:v>13882</x:v>
      </x:c>
      <x:c r="C2096" s="1064" t="s">
        <x:v>7299</x:v>
      </x:c>
      <x:c r="D2096" s="1064" t="s">
        <x:v>10306</x:v>
      </x:c>
      <x:c r="E2096" s="1064" t="s">
        <x:v>7974</x:v>
      </x:c>
      <x:c r="F2096" s="1065" t="s">
        <x:v>8623</x:v>
      </x:c>
      <x:c r="G2096" s="1114" t="s">
        <x:v>10358</x:v>
      </x:c>
      <x:c r="H2096" s="1114" t="s">
        <x:v>10358</x:v>
      </x:c>
      <x:c r="I2096" s="26" t="s">
        <x:v>6553</x:v>
      </x:c>
      <x:c r="J2096" s="230">
        <x:v>0</x:v>
      </x:c>
      <x:c r="K2096" s="1114" t="s">
        <x:v>10358</x:v>
      </x:c>
    </x:row>
    <x:row r="2097" spans="1:11">
      <x:c r="A2097" s="1597">
        <x:v>0.6333333333333333</x:v>
      </x:c>
      <x:c r="B2097" s="1060" t="s">
        <x:v>9600</x:v>
      </x:c>
      <x:c r="C2097" s="1060" t="s">
        <x:v>8571</x:v>
      </x:c>
      <x:c r="D2097" s="1060" t="s">
        <x:v>10306</x:v>
      </x:c>
      <x:c r="E2097" s="1060" t="s">
        <x:v>6669</x:v>
      </x:c>
      <x:c r="F2097" s="1061" t="s">
        <x:v>1311</x:v>
      </x:c>
      <x:c r="G2097" s="233" t="s">
        <x:v>9508</x:v>
      </x:c>
      <x:c r="H2097" s="233" t="s">
        <x:v>11970</x:v>
      </x:c>
      <x:c r="I2097" s="26" t="s">
        <x:v>3935</x:v>
      </x:c>
      <x:c r="J2097" s="230">
        <x:v>590</x:v>
      </x:c>
      <x:c r="K2097" s="275" t="s">
        <x:v>10301</x:v>
      </x:c>
    </x:row>
    <x:row r="2098" spans="1:11">
      <x:c r="A2098" s="1598">
        <x:v>0.63749999999999996</x:v>
      </x:c>
      <x:c r="B2098" s="1064" t="s">
        <x:v>10581</x:v>
      </x:c>
      <x:c r="C2098" s="1064" t="s">
        <x:v>8571</x:v>
      </x:c>
      <x:c r="D2098" s="1064" t="s">
        <x:v>10334</x:v>
      </x:c>
      <x:c r="E2098" s="1064" t="s">
        <x:v>3882</x:v>
      </x:c>
      <x:c r="F2098" s="1065" t="s">
        <x:v>489</x:v>
      </x:c>
      <x:c r="G2098" s="233" t="s">
        <x:v>9542</x:v>
      </x:c>
      <x:c r="H2098" s="233" t="s">
        <x:v>5706</x:v>
      </x:c>
      <x:c r="I2098" s="26" t="s">
        <x:v>3935</x:v>
      </x:c>
      <x:c r="J2098" s="230">
        <x:v>310</x:v>
      </x:c>
      <x:c r="K2098" s="275" t="s">
        <x:v>10301</x:v>
      </x:c>
    </x:row>
    <x:row r="2099" spans="1:12">
      <x:c r="A2099" s="1597">
        <x:v>0.7319444444444444</x:v>
      </x:c>
      <x:c r="B2099" s="1060" t="s">
        <x:v>3891</x:v>
      </x:c>
      <x:c r="C2099" s="1060" t="s">
        <x:v>7299</x:v>
      </x:c>
      <x:c r="D2099" s="1060" t="s">
        <x:v>10333</x:v>
      </x:c>
      <x:c r="E2099" s="1060" t="s">
        <x:v>6669</x:v>
      </x:c>
      <x:c r="F2099" s="1061" t="s">
        <x:v>250</x:v>
      </x:c>
      <x:c r="G2099" s="233" t="s">
        <x:v>446</x:v>
      </x:c>
      <x:c r="H2099" s="233" t="s">
        <x:v>2380</x:v>
      </x:c>
      <x:c r="I2099" s="26" t="s">
        <x:v>3935</x:v>
      </x:c>
      <x:c r="J2099" s="230">
        <x:v>150</x:v>
      </x:c>
      <x:c r="K2099" s="275" t="s">
        <x:v>10301</x:v>
      </x:c>
      <x:c r="L2099" s="1605" t="s">
        <x:v>10646</x:v>
      </x:c>
    </x:row>
    <x:row r="2100" spans="1:11">
      <x:c r="A2100" s="1598">
        <x:v>0.84444444444444444</x:v>
      </x:c>
      <x:c r="B2100" s="1064" t="s">
        <x:v>4121</x:v>
      </x:c>
      <x:c r="C2100" s="1064" t="s">
        <x:v>8571</x:v>
      </x:c>
      <x:c r="D2100" s="1064" t="s">
        <x:v>10306</x:v>
      </x:c>
      <x:c r="E2100" s="1064" t="s">
        <x:v>3882</x:v>
      </x:c>
      <x:c r="F2100" s="1065" t="s">
        <x:v>1261</x:v>
      </x:c>
      <x:c r="G2100" s="233" t="s">
        <x:v>2926</x:v>
      </x:c>
      <x:c r="H2100" s="233" t="s">
        <x:v>11958</x:v>
      </x:c>
      <x:c r="I2100" s="26" t="s">
        <x:v>3935</x:v>
      </x:c>
      <x:c r="J2100" s="230">
        <x:v>300</x:v>
      </x:c>
      <x:c r="K2100" s="275" t="s">
        <x:v>140</x:v>
      </x:c>
    </x:row>
    <x:row r="2101" spans="1:11">
      <x:c r="A2101" s="1600">
        <x:v>0.90833333333333333</x:v>
      </x:c>
      <x:c r="B2101" s="1584" t="s">
        <x:v>3970</x:v>
      </x:c>
      <x:c r="C2101" s="1584" t="s">
        <x:v>8571</x:v>
      </x:c>
      <x:c r="D2101" s="1584" t="s">
        <x:v>10279</x:v>
      </x:c>
      <x:c r="E2101" s="1584" t="s">
        <x:v>3882</x:v>
      </x:c>
      <x:c r="F2101" s="1585" t="s">
        <x:v>11110</x:v>
      </x:c>
      <x:c r="G2101" s="233" t="s">
        <x:v>3856</x:v>
      </x:c>
      <x:c r="H2101" s="233" t="s">
        <x:v>5731</x:v>
      </x:c>
      <x:c r="I2101" s="26" t="s">
        <x:v>3935</x:v>
      </x:c>
      <x:c r="J2101" s="230">
        <x:v>190</x:v>
      </x:c>
      <x:c r="K2101" s="275" t="s">
        <x:v>10301</x:v>
      </x:c>
    </x:row>
    <x:row r="2102" spans="1:11">
      <x:c r="A2102" s="1578" t="s">
        <x:v>4842</x:v>
      </x:c>
      <x:c r="B2102" s="1579">
        <x:v>613888</x:v>
      </x:c>
      <x:c r="C2102" s="1062" t="s">
        <x:v>8571</x:v>
      </x:c>
      <x:c r="D2102" s="1062" t="s">
        <x:v>10333</x:v>
      </x:c>
      <x:c r="E2102" s="1062" t="s">
        <x:v>6669</x:v>
      </x:c>
      <x:c r="F2102" s="1063" t="s">
        <x:v>1590</x:v>
      </x:c>
      <x:c r="G2102" s="233" t="s">
        <x:v>9940</x:v>
      </x:c>
      <x:c r="H2102" s="233" t="s">
        <x:v>11789</x:v>
      </x:c>
      <x:c r="I2102" s="26" t="s">
        <x:v>6540</x:v>
      </x:c>
      <x:c r="J2102" s="230">
        <x:v>160</x:v>
      </x:c>
      <x:c r="K2102" s="275" t="s">
        <x:v>10301</x:v>
      </x:c>
    </x:row>
    <x:row r="2103" spans="1:11">
      <x:c r="A2103" s="1597">
        <x:v>0.62847222222222221</x:v>
      </x:c>
      <x:c r="B2103" s="1544">
        <x:v>613889</x:v>
      </x:c>
      <x:c r="C2103" s="1060" t="s">
        <x:v>8571</x:v>
      </x:c>
      <x:c r="D2103" s="1060" t="s">
        <x:v>10306</x:v>
      </x:c>
      <x:c r="E2103" s="1060" t="s">
        <x:v>139</x:v>
      </x:c>
      <x:c r="F2103" s="1061" t="s">
        <x:v>815</x:v>
      </x:c>
      <x:c r="G2103" s="233" t="s">
        <x:v>3941</x:v>
      </x:c>
      <x:c r="H2103" s="233" t="s">
        <x:v>11983</x:v>
      </x:c>
      <x:c r="I2103" s="26" t="s">
        <x:v>6540</x:v>
      </x:c>
      <x:c r="J2103" s="230">
        <x:v>350</x:v>
      </x:c>
      <x:c r="K2103" s="275" t="s">
        <x:v>10301</x:v>
      </x:c>
    </x:row>
    <x:row r="2104" spans="1:11">
      <x:c r="A2104" s="1598">
        <x:v>0.74930555555555556</x:v>
      </x:c>
      <x:c r="B2104" s="1550">
        <x:v>613890</x:v>
      </x:c>
      <x:c r="C2104" s="1064" t="s">
        <x:v>8571</x:v>
      </x:c>
      <x:c r="D2104" s="1064" t="s">
        <x:v>10333</x:v>
      </x:c>
      <x:c r="E2104" s="1064" t="s">
        <x:v>6423</x:v>
      </x:c>
      <x:c r="F2104" s="1065" t="s">
        <x:v>1443</x:v>
      </x:c>
      <x:c r="G2104" s="233" t="s">
        <x:v>3373</x:v>
      </x:c>
      <x:c r="H2104" s="233" t="s">
        <x:v>2313</x:v>
      </x:c>
      <x:c r="I2104" s="26" t="s">
        <x:v>6553</x:v>
      </x:c>
      <x:c r="J2104" s="230">
        <x:v>540</x:v>
      </x:c>
      <x:c r="K2104" s="275" t="s">
        <x:v>10301</x:v>
      </x:c>
    </x:row>
    <x:row r="2105" spans="1:11">
      <x:c r="A2105" s="1597">
        <x:v>0.75763888888888886</x:v>
      </x:c>
      <x:c r="B2105" s="1544">
        <x:v>613891</x:v>
      </x:c>
      <x:c r="C2105" s="1060" t="s">
        <x:v>8571</x:v>
      </x:c>
      <x:c r="D2105" s="1060" t="s">
        <x:v>10334</x:v>
      </x:c>
      <x:c r="E2105" s="1060" t="s">
        <x:v>6669</x:v>
      </x:c>
      <x:c r="F2105" s="1061" t="s">
        <x:v>10448</x:v>
      </x:c>
      <x:c r="G2105" s="233" t="s">
        <x:v>6523</x:v>
      </x:c>
      <x:c r="H2105" s="233" t="s">
        <x:v>11609</x:v>
      </x:c>
      <x:c r="I2105" s="26" t="s">
        <x:v>6553</x:v>
      </x:c>
      <x:c r="J2105" s="230">
        <x:v>570</x:v>
      </x:c>
      <x:c r="K2105" s="275" t="s">
        <x:v>140</x:v>
      </x:c>
    </x:row>
    <x:row r="2106" spans="1:11">
      <x:c r="A2106" s="1598">
        <x:v>0.78125</x:v>
      </x:c>
      <x:c r="B2106" s="1550">
        <x:v>613892</x:v>
      </x:c>
      <x:c r="C2106" s="1064" t="s">
        <x:v>8571</x:v>
      </x:c>
      <x:c r="D2106" s="1064" t="s">
        <x:v>10333</x:v>
      </x:c>
      <x:c r="E2106" s="1064" t="s">
        <x:v>139</x:v>
      </x:c>
      <x:c r="F2106" s="1065" t="s">
        <x:v>8144</x:v>
      </x:c>
      <x:c r="G2106" s="233" t="s">
        <x:v>11806</x:v>
      </x:c>
      <x:c r="H2106" s="233" t="s">
        <x:v>5722</x:v>
      </x:c>
      <x:c r="I2106" s="26" t="s">
        <x:v>6540</x:v>
      </x:c>
      <x:c r="J2106" s="230">
        <x:v>240</x:v>
      </x:c>
      <x:c r="K2106" s="275" t="s">
        <x:v>140</x:v>
      </x:c>
    </x:row>
    <x:row r="2107" spans="1:11" s="27" customFormat="1">
      <x:c r="A2107" s="1598">
        <x:v>0.78194444444444444</x:v>
      </x:c>
      <x:c r="B2107" s="1550">
        <x:v>81004</x:v>
      </x:c>
      <x:c r="C2107" s="1064"/>
      <x:c r="D2107" s="1064"/>
      <x:c r="E2107" s="1064"/>
      <x:c r="F2107" s="1065"/>
      <x:c r="G2107" s="233" t="s">
        <x:v>9391</x:v>
      </x:c>
      <x:c r="H2107" s="233" t="s">
        <x:v>11815</x:v>
      </x:c>
      <x:c r="I2107" s="26" t="s">
        <x:v>6553</x:v>
      </x:c>
      <x:c r="J2107" s="230">
        <x:v>180</x:v>
      </x:c>
      <x:c r="K2107" s="275" t="s">
        <x:v>140</x:v>
      </x:c>
    </x:row>
    <x:row r="2108" spans="1:11" s="27" customFormat="1">
      <x:c r="A2108" s="1598">
        <x:v>0.82430555555555551</x:v>
      </x:c>
      <x:c r="B2108" s="1550">
        <x:v>13893</x:v>
      </x:c>
      <x:c r="C2108" s="1064"/>
      <x:c r="D2108" s="1064"/>
      <x:c r="E2108" s="1064"/>
      <x:c r="F2108" s="1065"/>
      <x:c r="G2108" s="1114" t="s">
        <x:v>10358</x:v>
      </x:c>
      <x:c r="H2108" s="1114" t="s">
        <x:v>10358</x:v>
      </x:c>
      <x:c r="I2108" s="1114" t="s">
        <x:v>10358</x:v>
      </x:c>
      <x:c r="J2108" s="230">
        <x:v>0</x:v>
      </x:c>
      <x:c r="K2108" s="275" t="s">
        <x:v>10358</x:v>
      </x:c>
    </x:row>
    <x:row r="2109" spans="1:11">
      <x:c r="A2109" s="1194" t="s">
        <x:v>7159</x:v>
      </x:c>
      <x:c r="B2109" s="1544">
        <x:v>613894</x:v>
      </x:c>
      <x:c r="C2109" s="1060" t="s">
        <x:v>8571</x:v>
      </x:c>
      <x:c r="D2109" s="1060" t="s">
        <x:v>10333</x:v>
      </x:c>
      <x:c r="E2109" s="1060" t="s">
        <x:v>139</x:v>
      </x:c>
      <x:c r="F2109" s="1061" t="s">
        <x:v>803</x:v>
      </x:c>
      <x:c r="G2109" s="233" t="s">
        <x:v>9341</x:v>
      </x:c>
      <x:c r="H2109" s="233" t="s">
        <x:v>11861</x:v>
      </x:c>
      <x:c r="I2109" s="26" t="s">
        <x:v>6540</x:v>
      </x:c>
      <x:c r="J2109" s="230">
        <x:v>120</x:v>
      </x:c>
      <x:c r="K2109" s="275" t="s">
        <x:v>140</x:v>
      </x:c>
    </x:row>
    <x:row r="2110" spans="1:11">
      <x:c r="A2110" s="1598">
        <x:v>0.5395833333333333</x:v>
      </x:c>
      <x:c r="B2110" s="1550">
        <x:v>613895</x:v>
      </x:c>
      <x:c r="C2110" s="1064" t="s">
        <x:v>7299</x:v>
      </x:c>
      <x:c r="D2110" s="1064" t="s">
        <x:v>10306</x:v>
      </x:c>
      <x:c r="E2110" s="1064" t="s">
        <x:v>6423</x:v>
      </x:c>
      <x:c r="F2110" s="1065" t="s">
        <x:v>888</x:v>
      </x:c>
      <x:c r="G2110" s="233" t="s">
        <x:v>4102</x:v>
      </x:c>
      <x:c r="H2110" s="233" t="s">
        <x:v>12508</x:v>
      </x:c>
      <x:c r="I2110" s="26" t="s">
        <x:v>6540</x:v>
      </x:c>
      <x:c r="J2110" s="230">
        <x:v>180</x:v>
      </x:c>
      <x:c r="K2110" s="275" t="s">
        <x:v>140</x:v>
      </x:c>
    </x:row>
    <x:row r="2111" spans="1:11">
      <x:c r="A2111" s="1597">
        <x:v>0.54097222222222219</x:v>
      </x:c>
      <x:c r="B2111" s="1544">
        <x:v>613896</x:v>
      </x:c>
      <x:c r="C2111" s="1060" t="s">
        <x:v>7299</x:v>
      </x:c>
      <x:c r="D2111" s="1060" t="s">
        <x:v>10306</x:v>
      </x:c>
      <x:c r="E2111" s="1060" t="s">
        <x:v>6423</x:v>
      </x:c>
      <x:c r="F2111" s="1061" t="s">
        <x:v>777</x:v>
      </x:c>
      <x:c r="G2111" s="233" t="s">
        <x:v>4102</x:v>
      </x:c>
      <x:c r="H2111" s="233" t="s">
        <x:v>12508</x:v>
      </x:c>
      <x:c r="I2111" s="26" t="s">
        <x:v>6540</x:v>
      </x:c>
      <x:c r="J2111" s="230">
        <x:v>504</x:v>
      </x:c>
      <x:c r="K2111" s="275" t="s">
        <x:v>140</x:v>
      </x:c>
    </x:row>
    <x:row r="2112" spans="1:11">
      <x:c r="A2112" s="1598">
        <x:v>0.65625</x:v>
      </x:c>
      <x:c r="B2112" s="1550">
        <x:v>613897</x:v>
      </x:c>
      <x:c r="C2112" s="1064" t="s">
        <x:v>8571</x:v>
      </x:c>
      <x:c r="D2112" s="1064" t="s">
        <x:v>10334</x:v>
      </x:c>
      <x:c r="E2112" s="1064" t="s">
        <x:v>6423</x:v>
      </x:c>
      <x:c r="F2112" s="1065" t="s">
        <x:v>11114</x:v>
      </x:c>
      <x:c r="G2112" s="233" t="s">
        <x:v>6645</x:v>
      </x:c>
      <x:c r="H2112" s="233" t="s">
        <x:v>5735</x:v>
      </x:c>
      <x:c r="I2112" s="26" t="s">
        <x:v>6540</x:v>
      </x:c>
      <x:c r="J2112" s="230">
        <x:v>135</x:v>
      </x:c>
      <x:c r="K2112" s="275" t="s">
        <x:v>140</x:v>
      </x:c>
    </x:row>
    <x:row r="2113" spans="1:11">
      <x:c r="A2113" s="1597">
        <x:v>0.78680555555555554</x:v>
      </x:c>
      <x:c r="B2113" s="1060" t="s">
        <x:v>10518</x:v>
      </x:c>
      <x:c r="C2113" s="1060" t="s">
        <x:v>8571</x:v>
      </x:c>
      <x:c r="D2113" s="1060" t="s">
        <x:v>10306</x:v>
      </x:c>
      <x:c r="E2113" s="1060" t="s">
        <x:v>6669</x:v>
      </x:c>
      <x:c r="F2113" s="1061" t="s">
        <x:v>1268</x:v>
      </x:c>
      <x:c r="G2113" s="233" t="s">
        <x:v>10967</x:v>
      </x:c>
      <x:c r="H2113" s="233" t="s">
        <x:v>11827</x:v>
      </x:c>
      <x:c r="I2113" s="26" t="s">
        <x:v>3935</x:v>
      </x:c>
      <x:c r="J2113" s="230">
        <x:v>370</x:v>
      </x:c>
      <x:c r="K2113" s="275" t="s">
        <x:v>10301</x:v>
      </x:c>
    </x:row>
    <x:row r="2114" spans="1:11">
      <x:c r="A2114" s="1598">
        <x:v>0.80555555555555558</x:v>
      </x:c>
      <x:c r="B2114" s="1064" t="s">
        <x:v>3747</x:v>
      </x:c>
      <x:c r="C2114" s="1064" t="s">
        <x:v>8571</x:v>
      </x:c>
      <x:c r="D2114" s="1064" t="s">
        <x:v>10334</x:v>
      </x:c>
      <x:c r="E2114" s="1064" t="s">
        <x:v>3882</x:v>
      </x:c>
      <x:c r="F2114" s="1065" t="s">
        <x:v>1298</x:v>
      </x:c>
      <x:c r="G2114" s="1114" t="s">
        <x:v>10358</x:v>
      </x:c>
      <x:c r="H2114" s="1114" t="s">
        <x:v>10358</x:v>
      </x:c>
      <x:c r="I2114" s="26" t="s">
        <x:v>3935</x:v>
      </x:c>
      <x:c r="J2114" s="230">
        <x:v>160</x:v>
      </x:c>
      <x:c r="K2114" s="275" t="s">
        <x:v>140</x:v>
      </x:c>
    </x:row>
    <x:row r="2115" spans="1:11">
      <x:c r="A2115" s="1597">
        <x:v>0.83888888888888891</x:v>
      </x:c>
      <x:c r="B2115" s="1060" t="s">
        <x:v>10562</x:v>
      </x:c>
      <x:c r="C2115" s="1060" t="s">
        <x:v>8571</x:v>
      </x:c>
      <x:c r="D2115" s="1060" t="s">
        <x:v>10334</x:v>
      </x:c>
      <x:c r="E2115" s="1060" t="s">
        <x:v>3882</x:v>
      </x:c>
      <x:c r="F2115" s="1061" t="s">
        <x:v>518</x:v>
      </x:c>
      <x:c r="G2115" s="233" t="s">
        <x:v>3917</x:v>
      </x:c>
      <x:c r="H2115" s="233" t="s">
        <x:v>5911</x:v>
      </x:c>
      <x:c r="I2115" s="26" t="s">
        <x:v>3935</x:v>
      </x:c>
      <x:c r="J2115" s="230">
        <x:v>170</x:v>
      </x:c>
      <x:c r="K2115" s="275" t="s">
        <x:v>140</x:v>
      </x:c>
    </x:row>
    <x:row r="2116" spans="1:11">
      <x:c r="A2116" s="1598">
        <x:v>0.86041666666666672</x:v>
      </x:c>
      <x:c r="B2116" s="1064" t="s">
        <x:v>6663</x:v>
      </x:c>
      <x:c r="C2116" s="1064" t="s">
        <x:v>8571</x:v>
      </x:c>
      <x:c r="D2116" s="1064" t="s">
        <x:v>10334</x:v>
      </x:c>
      <x:c r="E2116" s="1064" t="s">
        <x:v>3882</x:v>
      </x:c>
      <x:c r="F2116" s="1065" t="s">
        <x:v>4629</x:v>
      </x:c>
      <x:c r="G2116" s="233" t="s">
        <x:v>10622</x:v>
      </x:c>
      <x:c r="H2116" s="233" t="s">
        <x:v>2259</x:v>
      </x:c>
      <x:c r="I2116" s="26" t="s">
        <x:v>3935</x:v>
      </x:c>
      <x:c r="J2116" s="230">
        <x:v>570</x:v>
      </x:c>
      <x:c r="K2116" s="275" t="s">
        <x:v>140</x:v>
      </x:c>
    </x:row>
    <x:row r="2117" spans="1:11" s="27" customFormat="1">
      <x:c r="A2117" s="1598">
        <x:v>0.86388888888888893</x:v>
      </x:c>
      <x:c r="B2117" s="1422">
        <x:v>13902</x:v>
      </x:c>
      <x:c r="C2117" s="1064"/>
      <x:c r="D2117" s="1064"/>
      <x:c r="E2117" s="1064"/>
      <x:c r="F2117" s="1065"/>
      <x:c r="G2117" s="233" t="s">
        <x:v>10622</x:v>
      </x:c>
      <x:c r="H2117" s="233" t="s">
        <x:v>2259</x:v>
      </x:c>
      <x:c r="I2117" s="26" t="s">
        <x:v>3935</x:v>
      </x:c>
      <x:c r="J2117" s="230">
        <x:v>144</x:v>
      </x:c>
      <x:c r="K2117" s="275" t="s">
        <x:v>140</x:v>
      </x:c>
    </x:row>
    <x:row r="2118" spans="1:11">
      <x:c r="A2118" s="1597">
        <x:v>0.86805555555555558</x:v>
      </x:c>
      <x:c r="B2118" s="1060" t="s">
        <x:v>10597</x:v>
      </x:c>
      <x:c r="C2118" s="1060" t="s">
        <x:v>8571</x:v>
      </x:c>
      <x:c r="D2118" s="1060" t="s">
        <x:v>10334</x:v>
      </x:c>
      <x:c r="E2118" s="1060" t="s">
        <x:v>3882</x:v>
      </x:c>
      <x:c r="F2118" s="1061" t="s">
        <x:v>1518</x:v>
      </x:c>
      <x:c r="G2118" s="233" t="s">
        <x:v>9539</x:v>
      </x:c>
      <x:c r="H2118" s="233" t="s">
        <x:v>11717</x:v>
      </x:c>
      <x:c r="I2118" s="26" t="s">
        <x:v>6553</x:v>
      </x:c>
      <x:c r="J2118" s="230">
        <x:v>315</x:v>
      </x:c>
      <x:c r="K2118" s="275" t="s">
        <x:v>140</x:v>
      </x:c>
    </x:row>
    <x:row r="2119" spans="1:11">
      <x:c r="A2119" s="1549" t="s">
        <x:v>7095</x:v>
      </x:c>
      <x:c r="B2119" s="1550">
        <x:v>613904</x:v>
      </x:c>
      <x:c r="C2119" s="1064" t="s">
        <x:v>8571</x:v>
      </x:c>
      <x:c r="D2119" s="1064" t="s">
        <x:v>10334</x:v>
      </x:c>
      <x:c r="E2119" s="1064" t="s">
        <x:v>6669</x:v>
      </x:c>
      <x:c r="F2119" s="1065" t="s">
        <x:v>4638</x:v>
      </x:c>
      <x:c r="G2119" s="233" t="s">
        <x:v>10928</x:v>
      </x:c>
      <x:c r="H2119" s="233" t="s">
        <x:v>11795</x:v>
      </x:c>
      <x:c r="I2119" s="26" t="s">
        <x:v>6540</x:v>
      </x:c>
      <x:c r="J2119" s="230">
        <x:v>180</x:v>
      </x:c>
      <x:c r="K2119" s="275" t="s">
        <x:v>140</x:v>
      </x:c>
    </x:row>
    <x:row r="2120" spans="1:11">
      <x:c r="A2120" s="1597">
        <x:v>0.57847222222222228</x:v>
      </x:c>
      <x:c r="B2120" s="1544">
        <x:v>613905</x:v>
      </x:c>
      <x:c r="C2120" s="1060" t="s">
        <x:v>7299</x:v>
      </x:c>
      <x:c r="D2120" s="1060" t="s">
        <x:v>10306</x:v>
      </x:c>
      <x:c r="E2120" s="1060" t="s">
        <x:v>6669</x:v>
      </x:c>
      <x:c r="F2120" s="1061" t="s">
        <x:v>937</x:v>
      </x:c>
      <x:c r="G2120" s="233" t="s">
        <x:v>9893</x:v>
      </x:c>
      <x:c r="H2120" s="233" t="s">
        <x:v>12781</x:v>
      </x:c>
      <x:c r="I2120" s="26" t="s">
        <x:v>6540</x:v>
      </x:c>
      <x:c r="J2120" s="230">
        <x:v>160</x:v>
      </x:c>
      <x:c r="K2120" s="275" t="s">
        <x:v>10301</x:v>
      </x:c>
    </x:row>
    <x:row r="2121" spans="1:11">
      <x:c r="A2121" s="1598">
        <x:v>0.62638888888888888</x:v>
      </x:c>
      <x:c r="B2121" s="1550">
        <x:v>613906</x:v>
      </x:c>
      <x:c r="C2121" s="1064" t="s">
        <x:v>8571</x:v>
      </x:c>
      <x:c r="D2121" s="1064" t="s">
        <x:v>10279</x:v>
      </x:c>
      <x:c r="E2121" s="1064" t="s">
        <x:v>6669</x:v>
      </x:c>
      <x:c r="F2121" s="1065" t="s">
        <x:v>82</x:v>
      </x:c>
      <x:c r="G2121" s="233" t="s">
        <x:v>3853</x:v>
      </x:c>
      <x:c r="H2121" s="233" t="s">
        <x:v>5894</x:v>
      </x:c>
      <x:c r="I2121" s="26" t="s">
        <x:v>6540</x:v>
      </x:c>
      <x:c r="J2121" s="230">
        <x:v>750</x:v>
      </x:c>
      <x:c r="K2121" s="275" t="s">
        <x:v>10301</x:v>
      </x:c>
    </x:row>
    <x:row r="2122" spans="1:11" s="27" customFormat="1">
      <x:c r="A2122" s="1598">
        <x:v>0.63402777777777775</x:v>
      </x:c>
      <x:c r="B2122" s="1064" t="s">
        <x:v>3401</x:v>
      </x:c>
      <x:c r="C2122" s="1604"/>
      <x:c r="D2122" s="1064" t="s">
        <x:v>10279</x:v>
      </x:c>
      <x:c r="E2122" s="1064" t="s">
        <x:v>6423</x:v>
      </x:c>
      <x:c r="F2122" s="1065" t="s">
        <x:v>263</x:v>
      </x:c>
      <x:c r="G2122" s="1114" t="s">
        <x:v>10358</x:v>
      </x:c>
      <x:c r="H2122" s="1114" t="s">
        <x:v>10358</x:v>
      </x:c>
      <x:c r="I2122" s="27" t="s">
        <x:v>3935</x:v>
      </x:c>
      <x:c r="J2122" s="230">
        <x:v>170</x:v>
      </x:c>
      <x:c r="K2122" s="275" t="s">
        <x:v>140</x:v>
      </x:c>
    </x:row>
    <x:row r="2123" spans="1:11">
      <x:c r="A2123" s="1597">
        <x:v>0.66180555555555554</x:v>
      </x:c>
      <x:c r="B2123" s="1060" t="s">
        <x:v>10591</x:v>
      </x:c>
      <x:c r="C2123" s="1060" t="s">
        <x:v>7299</x:v>
      </x:c>
      <x:c r="D2123" s="1060" t="s">
        <x:v>10306</x:v>
      </x:c>
      <x:c r="E2123" s="1060" t="s">
        <x:v>3882</x:v>
      </x:c>
      <x:c r="F2123" s="1061" t="s">
        <x:v>17</x:v>
      </x:c>
      <x:c r="G2123" s="1114" t="s">
        <x:v>10358</x:v>
      </x:c>
      <x:c r="H2123" s="1114" t="s">
        <x:v>10358</x:v>
      </x:c>
      <x:c r="I2123" s="1114" t="s">
        <x:v>10358</x:v>
      </x:c>
      <x:c r="J2123" s="230">
        <x:v>0</x:v>
      </x:c>
      <x:c r="K2123" s="275" t="s">
        <x:v>10358</x:v>
      </x:c>
    </x:row>
    <x:row r="2124" spans="1:11">
      <x:c r="A2124" s="1597">
        <x:v>0.74791666666666667</x:v>
      </x:c>
      <x:c r="B2124" s="1060" t="s">
        <x:v>6585</x:v>
      </x:c>
      <x:c r="C2124" s="1060" t="s">
        <x:v>8571</x:v>
      </x:c>
      <x:c r="D2124" s="1060" t="s">
        <x:v>10334</x:v>
      </x:c>
      <x:c r="E2124" s="1060" t="s">
        <x:v>6423</x:v>
      </x:c>
      <x:c r="F2124" s="1061" t="s">
        <x:v>12064</x:v>
      </x:c>
      <x:c r="G2124" s="233" t="s">
        <x:v>3443</x:v>
      </x:c>
      <x:c r="H2124" s="233" t="s">
        <x:v>11615</x:v>
      </x:c>
      <x:c r="I2124" s="26" t="s">
        <x:v>3935</x:v>
      </x:c>
      <x:c r="J2124" s="230">
        <x:v>135</x:v>
      </x:c>
      <x:c r="K2124" s="275" t="s">
        <x:v>140</x:v>
      </x:c>
    </x:row>
    <x:row r="2125" spans="1:11" s="27" customFormat="1">
      <x:c r="A2125" s="1597">
        <x:v>0.85347222222222219</x:v>
      </x:c>
      <x:c r="B2125" s="1422">
        <x:v>13910</x:v>
      </x:c>
      <x:c r="C2125" s="1060"/>
      <x:c r="D2125" s="1060"/>
      <x:c r="E2125" s="1060"/>
      <x:c r="F2125" s="1061"/>
      <x:c r="G2125" s="233" t="s">
        <x:v>6640</x:v>
      </x:c>
      <x:c r="H2125" s="233" t="s">
        <x:v>11976</x:v>
      </x:c>
      <x:c r="I2125" s="27" t="s">
        <x:v>6540</x:v>
      </x:c>
      <x:c r="J2125" s="230">
        <x:v>144</x:v>
      </x:c>
      <x:c r="K2125" s="275" t="s">
        <x:v>140</x:v>
      </x:c>
    </x:row>
    <x:row r="2126" spans="1:11">
      <x:c r="A2126" s="1598">
        <x:v>0.85486111111111107</x:v>
      </x:c>
      <x:c r="B2126" s="1064" t="s">
        <x:v>3360</x:v>
      </x:c>
      <x:c r="C2126" s="1064" t="s">
        <x:v>8571</x:v>
      </x:c>
      <x:c r="D2126" s="1064" t="s">
        <x:v>10334</x:v>
      </x:c>
      <x:c r="E2126" s="1064" t="s">
        <x:v>6423</x:v>
      </x:c>
      <x:c r="F2126" s="1065" t="s">
        <x:v>916</x:v>
      </x:c>
      <x:c r="G2126" s="233" t="s">
        <x:v>9822</x:v>
      </x:c>
      <x:c r="H2126" s="233" t="s">
        <x:v>5742</x:v>
      </x:c>
      <x:c r="I2126" s="26" t="s">
        <x:v>3935</x:v>
      </x:c>
      <x:c r="J2126" s="230">
        <x:v>400</x:v>
      </x:c>
      <x:c r="K2126" s="275" t="s">
        <x:v>140</x:v>
      </x:c>
    </x:row>
    <x:row r="2127" spans="1:11">
      <x:c r="A2127" s="1194" t="s">
        <x:v>4873</x:v>
      </x:c>
      <x:c r="B2127" s="1544">
        <x:v>613912</x:v>
      </x:c>
      <x:c r="C2127" s="1060" t="s">
        <x:v>8571</x:v>
      </x:c>
      <x:c r="D2127" s="1060" t="s">
        <x:v>10306</x:v>
      </x:c>
      <x:c r="E2127" s="1060" t="s">
        <x:v>7974</x:v>
      </x:c>
      <x:c r="F2127" s="1061" t="s">
        <x:v>11054</x:v>
      </x:c>
      <x:c r="G2127" s="233" t="s">
        <x:v>9891</x:v>
      </x:c>
      <x:c r="H2127" s="233" t="s">
        <x:v>11688</x:v>
      </x:c>
      <x:c r="I2127" s="26" t="s">
        <x:v>6540</x:v>
      </x:c>
      <x:c r="J2127" s="230">
        <x:v>260</x:v>
      </x:c>
      <x:c r="K2127" s="275" t="s">
        <x:v>10301</x:v>
      </x:c>
    </x:row>
    <x:row r="2128" spans="1:11">
      <x:c r="A2128" s="1598">
        <x:v>0.49930555555555556</x:v>
      </x:c>
      <x:c r="B2128" s="1550">
        <x:v>613913</x:v>
      </x:c>
      <x:c r="C2128" s="1064" t="s">
        <x:v>7299</x:v>
      </x:c>
      <x:c r="D2128" s="1064" t="s">
        <x:v>10333</x:v>
      </x:c>
      <x:c r="E2128" s="1064" t="s">
        <x:v>6669</x:v>
      </x:c>
      <x:c r="F2128" s="1065" t="s">
        <x:v>55</x:v>
      </x:c>
      <x:c r="G2128" s="233" t="s">
        <x:v>9763</x:v>
      </x:c>
      <x:c r="H2128" s="233" t="s">
        <x:v>5903</x:v>
      </x:c>
      <x:c r="I2128" s="26" t="s">
        <x:v>6540</x:v>
      </x:c>
      <x:c r="J2128" s="230">
        <x:v>320</x:v>
      </x:c>
      <x:c r="K2128" s="275" t="s">
        <x:v>10301</x:v>
      </x:c>
    </x:row>
    <x:row r="2129" spans="1:11">
      <x:c r="A2129" s="1597">
        <x:v>0.55833333333333335</x:v>
      </x:c>
      <x:c r="B2129" s="1544">
        <x:v>613914</x:v>
      </x:c>
      <x:c r="C2129" s="1060" t="s">
        <x:v>8571</x:v>
      </x:c>
      <x:c r="D2129" s="1060" t="s">
        <x:v>10334</x:v>
      </x:c>
      <x:c r="E2129" s="1060" t="s">
        <x:v>3882</x:v>
      </x:c>
      <x:c r="F2129" s="1061" t="s">
        <x:v>5442</x:v>
      </x:c>
      <x:c r="G2129" s="233" t="s">
        <x:v>4022</x:v>
      </x:c>
      <x:c r="H2129" s="233" t="s">
        <x:v>11535</x:v>
      </x:c>
      <x:c r="I2129" s="26" t="s">
        <x:v>6540</x:v>
      </x:c>
      <x:c r="J2129" s="230">
        <x:v>225</x:v>
      </x:c>
      <x:c r="K2129" s="275" t="s">
        <x:v>140</x:v>
      </x:c>
    </x:row>
    <x:row r="2130" spans="1:12">
      <x:c r="A2130" s="1598">
        <x:v>0.64652777777777781</x:v>
      </x:c>
      <x:c r="B2130" s="1064" t="s">
        <x:v>3980</x:v>
      </x:c>
      <x:c r="C2130" s="1064" t="s">
        <x:v>7299</x:v>
      </x:c>
      <x:c r="D2130" s="1064" t="s">
        <x:v>10334</x:v>
      </x:c>
      <x:c r="E2130" s="1064" t="s">
        <x:v>3882</x:v>
      </x:c>
      <x:c r="F2130" s="1065" t="s">
        <x:v>6354</x:v>
      </x:c>
      <x:c r="G2130" s="233" t="s">
        <x:v>11716</x:v>
      </x:c>
      <x:c r="H2130" s="233" t="s">
        <x:v>11700</x:v>
      </x:c>
      <x:c r="I2130" s="26" t="s">
        <x:v>3935</x:v>
      </x:c>
      <x:c r="J2130" s="230">
        <x:v>360</x:v>
      </x:c>
      <x:c r="K2130" s="275" t="s">
        <x:v>140</x:v>
      </x:c>
      <x:c r="L2130" s="1605" t="s">
        <x:v>4860</x:v>
      </x:c>
    </x:row>
    <x:row r="2131" spans="1:11">
      <x:c r="A2131" s="1597">
        <x:v>0.65972222222222221</x:v>
      </x:c>
      <x:c r="B2131" s="1060" t="s">
        <x:v>10784</x:v>
      </x:c>
      <x:c r="C2131" s="1060" t="s">
        <x:v>8571</x:v>
      </x:c>
      <x:c r="D2131" s="1060" t="s">
        <x:v>10334</x:v>
      </x:c>
      <x:c r="E2131" s="1060" t="s">
        <x:v>6423</x:v>
      </x:c>
      <x:c r="F2131" s="1061" t="s">
        <x:v>1810</x:v>
      </x:c>
      <x:c r="G2131" s="233" t="s">
        <x:v>9861</x:v>
      </x:c>
      <x:c r="H2131" s="233" t="s">
        <x:v>5736</x:v>
      </x:c>
      <x:c r="I2131" s="26" t="s">
        <x:v>3935</x:v>
      </x:c>
      <x:c r="J2131" s="230">
        <x:v>135</x:v>
      </x:c>
      <x:c r="K2131" s="275" t="s">
        <x:v>140</x:v>
      </x:c>
    </x:row>
    <x:row r="2132" spans="1:11">
      <x:c r="A2132" s="1598">
        <x:v>0.68541666666666667</x:v>
      </x:c>
      <x:c r="B2132" s="1064" t="s">
        <x:v>6675</x:v>
      </x:c>
      <x:c r="C2132" s="1064" t="s">
        <x:v>8571</x:v>
      </x:c>
      <x:c r="D2132" s="1064" t="s">
        <x:v>10334</x:v>
      </x:c>
      <x:c r="E2132" s="1064" t="s">
        <x:v>6669</x:v>
      </x:c>
      <x:c r="F2132" s="1065" t="s">
        <x:v>696</x:v>
      </x:c>
      <x:c r="G2132" s="233" t="s">
        <x:v>10308</x:v>
      </x:c>
      <x:c r="H2132" s="233" t="s">
        <x:v>5723</x:v>
      </x:c>
      <x:c r="I2132" s="26" t="s">
        <x:v>3935</x:v>
      </x:c>
      <x:c r="J2132" s="230">
        <x:v>234</x:v>
      </x:c>
      <x:c r="K2132" s="275" t="s">
        <x:v>140</x:v>
      </x:c>
    </x:row>
    <x:row r="2133" spans="1:11">
      <x:c r="A2133" s="1597">
        <x:v>0.85833333333333328</x:v>
      </x:c>
      <x:c r="B2133" s="1060" t="s">
        <x:v>9844</x:v>
      </x:c>
      <x:c r="C2133" s="1060" t="s">
        <x:v>8571</x:v>
      </x:c>
      <x:c r="D2133" s="1060" t="s">
        <x:v>10333</x:v>
      </x:c>
      <x:c r="E2133" s="1060" t="s">
        <x:v>6423</x:v>
      </x:c>
      <x:c r="F2133" s="1061" t="s">
        <x:v>1428</x:v>
      </x:c>
      <x:c r="G2133" s="233" t="s">
        <x:v>9698</x:v>
      </x:c>
      <x:c r="H2133" s="233" t="s">
        <x:v>11718</x:v>
      </x:c>
      <x:c r="I2133" s="26" t="s">
        <x:v>3935</x:v>
      </x:c>
      <x:c r="J2133" s="230">
        <x:v>160</x:v>
      </x:c>
      <x:c r="K2133" s="275" t="s">
        <x:v>10301</x:v>
      </x:c>
    </x:row>
    <x:row r="2134" spans="1:11" s="27" customFormat="1">
      <x:c r="A2134" s="1597">
        <x:v>0.92500000000000004</x:v>
      </x:c>
      <x:c r="B2134" s="1060">
        <x:v>13919</x:v>
      </x:c>
      <x:c r="C2134" s="1060"/>
      <x:c r="D2134" s="1060"/>
      <x:c r="E2134" s="1060"/>
      <x:c r="F2134" s="1061"/>
      <x:c r="G2134" s="233" t="s">
        <x:v>10981</x:v>
      </x:c>
      <x:c r="H2134" s="233" t="s">
        <x:v>11824</x:v>
      </x:c>
      <x:c r="I2134" s="27" t="s">
        <x:v>6553</x:v>
      </x:c>
      <x:c r="J2134" s="230">
        <x:v>140</x:v>
      </x:c>
      <x:c r="K2134" s="275" t="s">
        <x:v>140</x:v>
      </x:c>
    </x:row>
    <x:row r="2135" spans="1:11">
      <x:c r="A2135" s="1549" t="s">
        <x:v>5203</x:v>
      </x:c>
      <x:c r="B2135" s="1550">
        <x:v>613920</x:v>
      </x:c>
      <x:c r="C2135" s="1064" t="s">
        <x:v>8571</x:v>
      </x:c>
      <x:c r="D2135" s="1064" t="s">
        <x:v>10333</x:v>
      </x:c>
      <x:c r="E2135" s="1064" t="s">
        <x:v>6669</x:v>
      </x:c>
      <x:c r="F2135" s="1065" t="s">
        <x:v>93</x:v>
      </x:c>
      <x:c r="G2135" s="233" t="s">
        <x:v>10341</x:v>
      </x:c>
      <x:c r="H2135" s="233" t="s">
        <x:v>11723</x:v>
      </x:c>
      <x:c r="I2135" s="26" t="s">
        <x:v>6540</x:v>
      </x:c>
      <x:c r="J2135" s="230">
        <x:v>560</x:v>
      </x:c>
      <x:c r="K2135" s="275" t="s">
        <x:v>10301</x:v>
      </x:c>
    </x:row>
    <x:row r="2136" spans="1:11">
      <x:c r="A2136" s="1597">
        <x:v>0.58194444444444449</x:v>
      </x:c>
      <x:c r="B2136" s="1544">
        <x:v>613921</x:v>
      </x:c>
      <x:c r="C2136" s="1060" t="s">
        <x:v>7299</x:v>
      </x:c>
      <x:c r="D2136" s="1060" t="s">
        <x:v>10333</x:v>
      </x:c>
      <x:c r="E2136" s="1060" t="s">
        <x:v>6669</x:v>
      </x:c>
      <x:c r="F2136" s="1061" t="s">
        <x:v>118</x:v>
      </x:c>
      <x:c r="G2136" s="233" t="s">
        <x:v>10341</x:v>
      </x:c>
      <x:c r="H2136" s="233" t="s">
        <x:v>11723</x:v>
      </x:c>
      <x:c r="I2136" s="26" t="s">
        <x:v>6540</x:v>
      </x:c>
      <x:c r="J2136" s="230">
        <x:v>280</x:v>
      </x:c>
      <x:c r="K2136" s="275" t="s">
        <x:v>10301</x:v>
      </x:c>
    </x:row>
    <x:row r="2137" spans="1:11">
      <x:c r="A2137" s="1598">
        <x:v>0.59652777777777777</x:v>
      </x:c>
      <x:c r="B2137" s="1064" t="s">
        <x:v>10929</x:v>
      </x:c>
      <x:c r="C2137" s="1064" t="s">
        <x:v>8571</x:v>
      </x:c>
      <x:c r="D2137" s="1064" t="s">
        <x:v>10334</x:v>
      </x:c>
      <x:c r="E2137" s="1064" t="s">
        <x:v>6669</x:v>
      </x:c>
      <x:c r="F2137" s="1065" t="s">
        <x:v>7453</x:v>
      </x:c>
      <x:c r="G2137" s="233" t="s">
        <x:v>9589</x:v>
      </x:c>
      <x:c r="H2137" s="233" t="s">
        <x:v>11663</x:v>
      </x:c>
      <x:c r="I2137" s="26" t="s">
        <x:v>3935</x:v>
      </x:c>
      <x:c r="J2137" s="230">
        <x:v>468</x:v>
      </x:c>
      <x:c r="K2137" s="275" t="s">
        <x:v>140</x:v>
      </x:c>
    </x:row>
    <x:row r="2138" spans="1:11" s="27" customFormat="1">
      <x:c r="A2138" s="1598">
        <x:v>0.64652777777777781</x:v>
      </x:c>
      <x:c r="B2138" s="1064" t="s">
        <x:v>9432</x:v>
      </x:c>
      <x:c r="C2138" s="1064" t="s">
        <x:v>8571</x:v>
      </x:c>
      <x:c r="D2138" s="1064" t="s">
        <x:v>10334</x:v>
      </x:c>
      <x:c r="E2138" s="1064" t="s">
        <x:v>139</x:v>
      </x:c>
      <x:c r="F2138" s="1065" t="s">
        <x:v>1600</x:v>
      </x:c>
      <x:c r="G2138" s="233" t="s">
        <x:v>10613</x:v>
      </x:c>
      <x:c r="H2138" s="233" t="s">
        <x:v>2665</x:v>
      </x:c>
      <x:c r="I2138" s="27" t="s">
        <x:v>3935</x:v>
      </x:c>
      <x:c r="J2138" s="230">
        <x:v>170</x:v>
      </x:c>
      <x:c r="K2138" s="275" t="s">
        <x:v>140</x:v>
      </x:c>
    </x:row>
    <x:row r="2139" spans="1:11">
      <x:c r="A2139" s="1597">
        <x:v>0.64861111111111114</x:v>
      </x:c>
      <x:c r="B2139" s="1060" t="s">
        <x:v>10970</x:v>
      </x:c>
      <x:c r="C2139" s="1060" t="s">
        <x:v>7299</x:v>
      </x:c>
      <x:c r="D2139" s="1060" t="s">
        <x:v>10333</x:v>
      </x:c>
      <x:c r="E2139" s="1060" t="s">
        <x:v>3882</x:v>
      </x:c>
      <x:c r="F2139" s="1061" t="s">
        <x:v>10757</x:v>
      </x:c>
      <x:c r="G2139" s="1114" t="s">
        <x:v>10358</x:v>
      </x:c>
      <x:c r="H2139" s="1114" t="s">
        <x:v>10358</x:v>
      </x:c>
      <x:c r="I2139" s="26" t="s">
        <x:v>3935</x:v>
      </x:c>
      <x:c r="J2139" s="230">
        <x:v>0</x:v>
      </x:c>
      <x:c r="K2139" s="275" t="s">
        <x:v>10358</x:v>
      </x:c>
    </x:row>
    <x:row r="2140" spans="1:12">
      <x:c r="A2140" s="1597">
        <x:v>0.71736111111111112</x:v>
      </x:c>
      <x:c r="B2140" s="1060" t="s">
        <x:v>6545</x:v>
      </x:c>
      <x:c r="C2140" s="1060" t="s">
        <x:v>7299</x:v>
      </x:c>
      <x:c r="D2140" s="1060" t="s">
        <x:v>10306</x:v>
      </x:c>
      <x:c r="E2140" s="1060" t="s">
        <x:v>7974</x:v>
      </x:c>
      <x:c r="F2140" s="1061" t="s">
        <x:v>269</x:v>
      </x:c>
      <x:c r="G2140" s="233" t="s">
        <x:v>9871</x:v>
      </x:c>
      <x:c r="H2140" s="233" t="s">
        <x:v>2371</x:v>
      </x:c>
      <x:c r="I2140" s="26" t="s">
        <x:v>3935</x:v>
      </x:c>
      <x:c r="J2140" s="230">
        <x:v>300</x:v>
      </x:c>
      <x:c r="K2140" s="275" t="s">
        <x:v>140</x:v>
      </x:c>
      <x:c r="L2140" s="1605" t="s">
        <x:v>10636</x:v>
      </x:c>
    </x:row>
    <x:row r="2141" spans="1:11">
      <x:c r="A2141" s="1598">
        <x:v>0.73124999999999996</x:v>
      </x:c>
      <x:c r="B2141" s="1064" t="s">
        <x:v>10888</x:v>
      </x:c>
      <x:c r="C2141" s="1064" t="s">
        <x:v>7299</x:v>
      </x:c>
      <x:c r="D2141" s="1064" t="s">
        <x:v>10306</x:v>
      </x:c>
      <x:c r="E2141" s="1064" t="s">
        <x:v>6423</x:v>
      </x:c>
      <x:c r="F2141" s="1065" t="s">
        <x:v>3128</x:v>
      </x:c>
      <x:c r="G2141" s="1114" t="s">
        <x:v>10358</x:v>
      </x:c>
      <x:c r="H2141" s="1114" t="s">
        <x:v>10358</x:v>
      </x:c>
      <x:c r="I2141" s="26" t="s">
        <x:v>3935</x:v>
      </x:c>
      <x:c r="J2141" s="230">
        <x:v>0</x:v>
      </x:c>
      <x:c r="K2141" s="275" t="s">
        <x:v>10358</x:v>
      </x:c>
    </x:row>
    <x:row r="2142" spans="1:11">
      <x:c r="A2142" s="1597">
        <x:v>0.85902777777777772</x:v>
      </x:c>
      <x:c r="B2142" s="1060" t="s">
        <x:v>10609</x:v>
      </x:c>
      <x:c r="C2142" s="1060" t="s">
        <x:v>8571</x:v>
      </x:c>
      <x:c r="D2142" s="1060" t="s">
        <x:v>10334</x:v>
      </x:c>
      <x:c r="E2142" s="1060" t="s">
        <x:v>3882</x:v>
      </x:c>
      <x:c r="F2142" s="1061" t="s">
        <x:v>42</x:v>
      </x:c>
      <x:c r="G2142" s="1114" t="s">
        <x:v>10358</x:v>
      </x:c>
      <x:c r="H2142" s="1114" t="s">
        <x:v>10358</x:v>
      </x:c>
      <x:c r="I2142" s="26" t="s">
        <x:v>3935</x:v>
      </x:c>
      <x:c r="J2142" s="230">
        <x:v>280</x:v>
      </x:c>
      <x:c r="K2142" s="275" t="s">
        <x:v>140</x:v>
      </x:c>
    </x:row>
    <x:row r="2143" spans="1:11">
      <x:c r="A2143" s="1602">
        <x:v>0.94999999999999996</x:v>
      </x:c>
      <x:c r="B2143" s="1587" t="s">
        <x:v>9704</x:v>
      </x:c>
      <x:c r="C2143" s="1587" t="s">
        <x:v>8571</x:v>
      </x:c>
      <x:c r="D2143" s="1587" t="s">
        <x:v>10334</x:v>
      </x:c>
      <x:c r="E2143" s="1587" t="s">
        <x:v>6423</x:v>
      </x:c>
      <x:c r="F2143" s="1588" t="s">
        <x:v>1532</x:v>
      </x:c>
      <x:c r="G2143" s="233" t="s">
        <x:v>3817</x:v>
      </x:c>
      <x:c r="H2143" s="233" t="s">
        <x:v>11760</x:v>
      </x:c>
      <x:c r="I2143" s="26" t="s">
        <x:v>3935</x:v>
      </x:c>
      <x:c r="J2143" s="230">
        <x:v>720</x:v>
      </x:c>
      <x:c r="K2143" s="275" t="s">
        <x:v>10301</x:v>
      </x:c>
    </x:row>
    <x:row r="2144" spans="1:11">
      <x:c r="A2144" s="1503" t="s">
        <x:v>7151</x:v>
      </x:c>
      <x:c r="B2144" s="1504" t="s">
        <x:v>3789</x:v>
      </x:c>
      <x:c r="C2144" s="1504" t="s">
        <x:v>7299</x:v>
      </x:c>
      <x:c r="D2144" s="1504" t="s">
        <x:v>10306</x:v>
      </x:c>
      <x:c r="E2144" s="1504" t="s">
        <x:v>6669</x:v>
      </x:c>
      <x:c r="F2144" s="1559" t="s">
        <x:v>7431</x:v>
      </x:c>
      <x:c r="G2144" s="233" t="s">
        <x:v>3999</x:v>
      </x:c>
      <x:c r="H2144" s="233" t="s">
        <x:v>2851</x:v>
      </x:c>
      <x:c r="I2144" s="17" t="s">
        <x:v>3935</x:v>
      </x:c>
      <x:c r="J2144" s="230">
        <x:v>700</x:v>
      </x:c>
      <x:c r="K2144" s="275" t="s">
        <x:v>140</x:v>
      </x:c>
    </x:row>
    <x:row r="2145" spans="1:11">
      <x:c r="A2145" s="1598">
        <x:v>0.73819444444444449</x:v>
      </x:c>
      <x:c r="B2145" s="1550">
        <x:v>613930</x:v>
      </x:c>
      <x:c r="C2145" s="1064" t="s">
        <x:v>8571</x:v>
      </x:c>
      <x:c r="D2145" s="1064" t="s">
        <x:v>10333</x:v>
      </x:c>
      <x:c r="E2145" s="1064" t="s">
        <x:v>3882</x:v>
      </x:c>
      <x:c r="F2145" s="1065" t="s">
        <x:v>4296</x:v>
      </x:c>
      <x:c r="G2145" s="233" t="s">
        <x:v>10875</x:v>
      </x:c>
      <x:c r="H2145" s="233" t="s">
        <x:v>2693</x:v>
      </x:c>
      <x:c r="I2145" s="17" t="s">
        <x:v>6540</x:v>
      </x:c>
      <x:c r="J2145" s="230">
        <x:v>300</x:v>
      </x:c>
      <x:c r="K2145" s="275" t="s">
        <x:v>140</x:v>
      </x:c>
    </x:row>
    <x:row r="2146" spans="1:12">
      <x:c r="A2146" s="1597">
        <x:v>0.8256944444444444</x:v>
      </x:c>
      <x:c r="B2146" s="1544">
        <x:v>613931</x:v>
      </x:c>
      <x:c r="C2146" s="1060" t="s">
        <x:v>7299</x:v>
      </x:c>
      <x:c r="D2146" s="1060" t="s">
        <x:v>10334</x:v>
      </x:c>
      <x:c r="E2146" s="1060" t="s">
        <x:v>6423</x:v>
      </x:c>
      <x:c r="F2146" s="1061" t="s">
        <x:v>12030</x:v>
      </x:c>
      <x:c r="G2146" s="233" t="s">
        <x:v>9518</x:v>
      </x:c>
      <x:c r="H2146" s="233" t="s">
        <x:v>2288</x:v>
      </x:c>
      <x:c r="I2146" s="17" t="s">
        <x:v>6540</x:v>
      </x:c>
      <x:c r="J2146" s="230">
        <x:v>162</x:v>
      </x:c>
      <x:c r="K2146" s="275" t="s">
        <x:v>140</x:v>
      </x:c>
      <x:c r="L2146" s="1612" t="s">
        <x:v>10667</x:v>
      </x:c>
    </x:row>
    <x:row r="2147" spans="1:11">
      <x:c r="A2147" s="1598">
        <x:v>0.85902777777777772</x:v>
      </x:c>
      <x:c r="B2147" s="1550">
        <x:v>613932</x:v>
      </x:c>
      <x:c r="C2147" s="1064" t="s">
        <x:v>8571</x:v>
      </x:c>
      <x:c r="D2147" s="1064" t="s">
        <x:v>10333</x:v>
      </x:c>
      <x:c r="E2147" s="1064" t="s">
        <x:v>6669</x:v>
      </x:c>
      <x:c r="F2147" s="1065" t="s">
        <x:v>527</x:v>
      </x:c>
      <x:c r="G2147" s="233" t="s">
        <x:v>9948</x:v>
      </x:c>
      <x:c r="H2147" s="233" t="s">
        <x:v>2661</x:v>
      </x:c>
      <x:c r="I2147" s="17" t="s">
        <x:v>6540</x:v>
      </x:c>
      <x:c r="J2147" s="230">
        <x:v>350</x:v>
      </x:c>
      <x:c r="K2147" s="275" t="s">
        <x:v>140</x:v>
      </x:c>
    </x:row>
    <x:row r="2148" spans="1:11">
      <x:c r="A2148" s="1194" t="s">
        <x:v>4751</x:v>
      </x:c>
      <x:c r="B2148" s="1060" t="s">
        <x:v>10516</x:v>
      </x:c>
      <x:c r="C2148" s="1060" t="s">
        <x:v>7299</x:v>
      </x:c>
      <x:c r="D2148" s="1060" t="s">
        <x:v>10279</x:v>
      </x:c>
      <x:c r="E2148" s="1060" t="s">
        <x:v>6669</x:v>
      </x:c>
      <x:c r="F2148" s="1061" t="s">
        <x:v>878</x:v>
      </x:c>
      <x:c r="G2148" s="1114" t="s">
        <x:v>10358</x:v>
      </x:c>
      <x:c r="H2148" s="1114" t="s">
        <x:v>10358</x:v>
      </x:c>
      <x:c r="I2148" s="17" t="s">
        <x:v>3935</x:v>
      </x:c>
      <x:c r="J2148" s="230">
        <x:v>550</x:v>
      </x:c>
      <x:c r="K2148" s="275" t="s">
        <x:v>140</x:v>
      </x:c>
    </x:row>
    <x:row r="2149" spans="1:11">
      <x:c r="A2149" s="1598">
        <x:v>0.73402777777777772</x:v>
      </x:c>
      <x:c r="B2149" s="1064" t="s">
        <x:v>10998</x:v>
      </x:c>
      <x:c r="C2149" s="1064" t="s">
        <x:v>8571</x:v>
      </x:c>
      <x:c r="D2149" s="1064" t="s">
        <x:v>10334</x:v>
      </x:c>
      <x:c r="E2149" s="1064" t="s">
        <x:v>7974</x:v>
      </x:c>
      <x:c r="F2149" s="1065" t="s">
        <x:v>10495</x:v>
      </x:c>
      <x:c r="G2149" s="1114" t="s">
        <x:v>10358</x:v>
      </x:c>
      <x:c r="H2149" s="1114" t="s">
        <x:v>10358</x:v>
      </x:c>
      <x:c r="I2149" s="17" t="s">
        <x:v>3935</x:v>
      </x:c>
      <x:c r="J2149" s="230">
        <x:v>70</x:v>
      </x:c>
      <x:c r="K2149" s="275" t="s">
        <x:v>140</x:v>
      </x:c>
    </x:row>
    <x:row r="2150" spans="1:11">
      <x:c r="A2150" s="1597">
        <x:v>0.77430555555555558</x:v>
      </x:c>
      <x:c r="B2150" s="1060" t="s">
        <x:v>10570</x:v>
      </x:c>
      <x:c r="C2150" s="1060" t="s">
        <x:v>8571</x:v>
      </x:c>
      <x:c r="D2150" s="1060" t="s">
        <x:v>10333</x:v>
      </x:c>
      <x:c r="E2150" s="1060" t="s">
        <x:v>6423</x:v>
      </x:c>
      <x:c r="F2150" s="1061" t="s">
        <x:v>834</x:v>
      </x:c>
      <x:c r="G2150" s="1114" t="s">
        <x:v>10358</x:v>
      </x:c>
      <x:c r="H2150" s="1114" t="s">
        <x:v>10358</x:v>
      </x:c>
      <x:c r="I2150" s="17" t="s">
        <x:v>6553</x:v>
      </x:c>
      <x:c r="J2150" s="230">
        <x:v>153</x:v>
      </x:c>
      <x:c r="K2150" s="275" t="s">
        <x:v>140</x:v>
      </x:c>
    </x:row>
    <x:row r="2151" spans="1:12">
      <x:c r="A2151" s="1598">
        <x:v>0.80347222222222225</x:v>
      </x:c>
      <x:c r="B2151" s="1550">
        <x:v>613936</x:v>
      </x:c>
      <x:c r="C2151" s="1064" t="s">
        <x:v>7299</x:v>
      </x:c>
      <x:c r="D2151" s="1064" t="s">
        <x:v>10333</x:v>
      </x:c>
      <x:c r="E2151" s="1064" t="s">
        <x:v>6669</x:v>
      </x:c>
      <x:c r="F2151" s="1065" t="s">
        <x:v>10739</x:v>
      </x:c>
      <x:c r="G2151" s="233" t="s">
        <x:v>8656</x:v>
      </x:c>
      <x:c r="H2151" s="233" t="s">
        <x:v>2803</x:v>
      </x:c>
      <x:c r="I2151" s="17" t="s">
        <x:v>6553</x:v>
      </x:c>
      <x:c r="J2151" s="230">
        <x:v>279</x:v>
      </x:c>
      <x:c r="K2151" s="275" t="s">
        <x:v>140</x:v>
      </x:c>
      <x:c r="L2151" s="1612" t="s">
        <x:v>4760</x:v>
      </x:c>
    </x:row>
    <x:row r="2152" spans="1:11">
      <x:c r="A2152" s="1597">
        <x:v>0.88263888888888886</x:v>
      </x:c>
      <x:c r="B2152" s="1060" t="s">
        <x:v>11015</x:v>
      </x:c>
      <x:c r="C2152" s="1060" t="s">
        <x:v>8571</x:v>
      </x:c>
      <x:c r="D2152" s="1060" t="s">
        <x:v>10334</x:v>
      </x:c>
      <x:c r="E2152" s="1060" t="s">
        <x:v>6669</x:v>
      </x:c>
      <x:c r="F2152" s="1061" t="s">
        <x:v>3906</x:v>
      </x:c>
      <x:c r="G2152" s="233" t="s">
        <x:v>9835</x:v>
      </x:c>
      <x:c r="H2152" s="233" t="s">
        <x:v>2701</x:v>
      </x:c>
      <x:c r="I2152" s="17" t="s">
        <x:v>3935</x:v>
      </x:c>
      <x:c r="J2152" s="230">
        <x:v>800</x:v>
      </x:c>
      <x:c r="K2152" s="275" t="s">
        <x:v>140</x:v>
      </x:c>
    </x:row>
    <x:row r="2153" spans="1:11">
      <x:c r="A2153" s="1549" t="s">
        <x:v>7057</x:v>
      </x:c>
      <x:c r="B2153" s="1550">
        <x:v>613938</x:v>
      </x:c>
      <x:c r="C2153" s="1064" t="s">
        <x:v>8571</x:v>
      </x:c>
      <x:c r="D2153" s="1064" t="s">
        <x:v>10279</x:v>
      </x:c>
      <x:c r="E2153" s="1064" t="s">
        <x:v>6669</x:v>
      </x:c>
      <x:c r="F2153" s="1065" t="s">
        <x:v>10449</x:v>
      </x:c>
      <x:c r="G2153" s="233" t="s">
        <x:v>3846</x:v>
      </x:c>
      <x:c r="H2153" s="233" t="s">
        <x:v>5748</x:v>
      </x:c>
      <x:c r="I2153" s="17" t="s">
        <x:v>6540</x:v>
      </x:c>
      <x:c r="J2153" s="230">
        <x:v>297</x:v>
      </x:c>
      <x:c r="K2153" s="275" t="s">
        <x:v>140</x:v>
      </x:c>
    </x:row>
    <x:row r="2154" spans="1:11">
      <x:c r="A2154" s="1597">
        <x:v>0.72847222222222219</x:v>
      </x:c>
      <x:c r="B2154" s="1544">
        <x:v>613939</x:v>
      </x:c>
      <x:c r="C2154" s="1060" t="s">
        <x:v>7299</x:v>
      </x:c>
      <x:c r="D2154" s="1060" t="s">
        <x:v>10333</x:v>
      </x:c>
      <x:c r="E2154" s="1060" t="s">
        <x:v>6423</x:v>
      </x:c>
      <x:c r="F2154" s="1061" t="s">
        <x:v>1139</x:v>
      </x:c>
      <x:c r="G2154" s="233" t="s">
        <x:v>10837</x:v>
      </x:c>
      <x:c r="H2154" s="233" t="s">
        <x:v>11593</x:v>
      </x:c>
      <x:c r="I2154" s="17" t="s">
        <x:v>6553</x:v>
      </x:c>
      <x:c r="J2154" s="230">
        <x:v>342</x:v>
      </x:c>
      <x:c r="K2154" s="275" t="s">
        <x:v>140</x:v>
      </x:c>
    </x:row>
    <x:row r="2155" spans="1:11">
      <x:c r="A2155" s="1598">
        <x:v>0.75486111111111109</x:v>
      </x:c>
      <x:c r="B2155" s="1550">
        <x:v>613940</x:v>
      </x:c>
      <x:c r="C2155" s="1064" t="s">
        <x:v>8571</x:v>
      </x:c>
      <x:c r="D2155" s="1064" t="s">
        <x:v>10334</x:v>
      </x:c>
      <x:c r="E2155" s="1064" t="s">
        <x:v>3882</x:v>
      </x:c>
      <x:c r="F2155" s="1065" t="s">
        <x:v>7420</x:v>
      </x:c>
      <x:c r="G2155" s="1114" t="s">
        <x:v>10358</x:v>
      </x:c>
      <x:c r="H2155" s="1114" t="s">
        <x:v>10358</x:v>
      </x:c>
      <x:c r="I2155" s="17" t="s">
        <x:v>6553</x:v>
      </x:c>
      <x:c r="J2155" s="230">
        <x:v>153</x:v>
      </x:c>
      <x:c r="K2155" s="275" t="s">
        <x:v>140</x:v>
      </x:c>
    </x:row>
    <x:row r="2156" spans="1:11">
      <x:c r="A2156" s="1597">
        <x:v>0.89027777777777772</x:v>
      </x:c>
      <x:c r="B2156" s="1544">
        <x:v>613941</x:v>
      </x:c>
      <x:c r="C2156" s="1060" t="s">
        <x:v>7299</x:v>
      </x:c>
      <x:c r="D2156" s="1060" t="s">
        <x:v>10306</x:v>
      </x:c>
      <x:c r="E2156" s="1060" t="s">
        <x:v>6669</x:v>
      </x:c>
      <x:c r="F2156" s="1061" t="s">
        <x:v>7430</x:v>
      </x:c>
      <x:c r="G2156" s="233" t="s">
        <x:v>9450</x:v>
      </x:c>
      <x:c r="H2156" s="233" t="s">
        <x:v>11546</x:v>
      </x:c>
      <x:c r="I2156" s="17" t="s">
        <x:v>6540</x:v>
      </x:c>
      <x:c r="J2156" s="230">
        <x:v>420</x:v>
      </x:c>
      <x:c r="K2156" s="275" t="s">
        <x:v>10301</x:v>
      </x:c>
    </x:row>
    <x:row r="2157" spans="1:11">
      <x:c r="A2157" s="1549" t="s">
        <x:v>7117</x:v>
      </x:c>
      <x:c r="B2157" s="1064" t="s">
        <x:v>10867</x:v>
      </x:c>
      <x:c r="C2157" s="1064" t="s">
        <x:v>7299</x:v>
      </x:c>
      <x:c r="D2157" s="1064" t="s">
        <x:v>10334</x:v>
      </x:c>
      <x:c r="E2157" s="1064" t="s">
        <x:v>6669</x:v>
      </x:c>
      <x:c r="F2157" s="1065" t="s">
        <x:v>892</x:v>
      </x:c>
      <x:c r="G2157" s="233" t="s">
        <x:v>9495</x:v>
      </x:c>
      <x:c r="H2157" s="233" t="s">
        <x:v>2236</x:v>
      </x:c>
      <x:c r="I2157" s="17" t="s">
        <x:v>3935</x:v>
      </x:c>
      <x:c r="J2157" s="230">
        <x:v>140</x:v>
      </x:c>
      <x:c r="K2157" s="275" t="s">
        <x:v>10301</x:v>
      </x:c>
    </x:row>
    <x:row r="2158" spans="1:11">
      <x:c r="A2158" s="1597">
        <x:v>0.57152777777777775</x:v>
      </x:c>
      <x:c r="B2158" s="1060" t="s">
        <x:v>6620</x:v>
      </x:c>
      <x:c r="C2158" s="1060" t="s">
        <x:v>7299</x:v>
      </x:c>
      <x:c r="D2158" s="1060" t="s">
        <x:v>10334</x:v>
      </x:c>
      <x:c r="E2158" s="1060" t="s">
        <x:v>6669</x:v>
      </x:c>
      <x:c r="F2158" s="1061" t="s">
        <x:v>3127</x:v>
      </x:c>
      <x:c r="G2158" s="233" t="s">
        <x:v>4200</x:v>
      </x:c>
      <x:c r="H2158" s="233" t="s">
        <x:v>7722</x:v>
      </x:c>
      <x:c r="I2158" s="17" t="s">
        <x:v>3935</x:v>
      </x:c>
      <x:c r="J2158" s="230">
        <x:v>670</x:v>
      </x:c>
      <x:c r="K2158" s="275" t="s">
        <x:v>10301</x:v>
      </x:c>
    </x:row>
    <x:row r="2159" spans="1:11">
      <x:c r="A2159" s="1598">
        <x:v>0.59722222222222221</x:v>
      </x:c>
      <x:c r="B2159" s="1064" t="s">
        <x:v>2944</x:v>
      </x:c>
      <x:c r="C2159" s="1064" t="s">
        <x:v>7299</x:v>
      </x:c>
      <x:c r="D2159" s="1064" t="s">
        <x:v>10306</x:v>
      </x:c>
      <x:c r="E2159" s="1064" t="s">
        <x:v>6669</x:v>
      </x:c>
      <x:c r="F2159" s="1065" t="s">
        <x:v>7394</x:v>
      </x:c>
      <x:c r="G2159" s="233" t="s">
        <x:v>6379</x:v>
      </x:c>
      <x:c r="H2159" s="233" t="s">
        <x:v>5507</x:v>
      </x:c>
      <x:c r="I2159" s="17" t="s">
        <x:v>3935</x:v>
      </x:c>
      <x:c r="J2159" s="230">
        <x:v>270</x:v>
      </x:c>
      <x:c r="K2159" s="275" t="s">
        <x:v>140</x:v>
      </x:c>
    </x:row>
    <x:row r="2160" spans="1:11">
      <x:c r="A2160" s="1597">
        <x:v>0.69652777777777775</x:v>
      </x:c>
      <x:c r="B2160" s="1544">
        <x:v>613945</x:v>
      </x:c>
      <x:c r="C2160" s="1060" t="s">
        <x:v>8571</x:v>
      </x:c>
      <x:c r="D2160" s="1060" t="s">
        <x:v>10334</x:v>
      </x:c>
      <x:c r="E2160" s="1060" t="s">
        <x:v>6423</x:v>
      </x:c>
      <x:c r="F2160" s="1061" t="s">
        <x:v>10766</x:v>
      </x:c>
      <x:c r="G2160" s="233" t="s">
        <x:v>10804</x:v>
      </x:c>
      <x:c r="H2160" s="233" t="s">
        <x:v>2846</x:v>
      </x:c>
      <x:c r="I2160" s="17" t="s">
        <x:v>6540</x:v>
      </x:c>
      <x:c r="J2160" s="230">
        <x:v>288</x:v>
      </x:c>
      <x:c r="K2160" s="275" t="s">
        <x:v>140</x:v>
      </x:c>
    </x:row>
    <x:row r="2161" spans="1:11">
      <x:c r="A2161" s="1598">
        <x:v>0.73750000000000004</x:v>
      </x:c>
      <x:c r="B2161" s="1550">
        <x:v>613946</x:v>
      </x:c>
      <x:c r="C2161" s="1064" t="s">
        <x:v>8571</x:v>
      </x:c>
      <x:c r="D2161" s="1064" t="s">
        <x:v>10306</x:v>
      </x:c>
      <x:c r="E2161" s="1064" t="s">
        <x:v>6669</x:v>
      </x:c>
      <x:c r="F2161" s="1065" t="s">
        <x:v>826</x:v>
      </x:c>
      <x:c r="G2161" s="233" t="s">
        <x:v>3801</x:v>
      </x:c>
      <x:c r="H2161" s="233" t="s">
        <x:v>11637</x:v>
      </x:c>
      <x:c r="I2161" s="17" t="s">
        <x:v>6540</x:v>
      </x:c>
      <x:c r="J2161" s="230">
        <x:v>360</x:v>
      </x:c>
      <x:c r="K2161" s="275" t="s">
        <x:v>140</x:v>
      </x:c>
    </x:row>
    <x:row r="2162" spans="1:11">
      <x:c r="A2162" s="1597">
        <x:v>0.73888888888888893</x:v>
      </x:c>
      <x:c r="B2162" s="1544">
        <x:v>613947</x:v>
      </x:c>
      <x:c r="C2162" s="1060" t="s">
        <x:v>7299</x:v>
      </x:c>
      <x:c r="D2162" s="1060" t="s">
        <x:v>10306</x:v>
      </x:c>
      <x:c r="E2162" s="1060" t="s">
        <x:v>6669</x:v>
      </x:c>
      <x:c r="F2162" s="1061" t="s">
        <x:v>1216</x:v>
      </x:c>
      <x:c r="G2162" s="233" t="s">
        <x:v>3801</x:v>
      </x:c>
      <x:c r="H2162" s="233" t="s">
        <x:v>11637</x:v>
      </x:c>
      <x:c r="I2162" s="17" t="s">
        <x:v>6540</x:v>
      </x:c>
      <x:c r="J2162" s="230">
        <x:v>234</x:v>
      </x:c>
      <x:c r="K2162" s="275" t="s">
        <x:v>140</x:v>
      </x:c>
    </x:row>
    <x:row r="2163" spans="1:11">
      <x:c r="A2163" s="1598">
        <x:v>0.82222222222222219</x:v>
      </x:c>
      <x:c r="B2163" s="1550">
        <x:v>613948</x:v>
      </x:c>
      <x:c r="C2163" s="1064" t="s">
        <x:v>8571</x:v>
      </x:c>
      <x:c r="D2163" s="1064" t="s">
        <x:v>10333</x:v>
      </x:c>
      <x:c r="E2163" s="1064" t="s">
        <x:v>6669</x:v>
      </x:c>
      <x:c r="F2163" s="1065" t="s">
        <x:v>802</x:v>
      </x:c>
      <x:c r="G2163" s="233" t="s">
        <x:v>3993</x:v>
      </x:c>
      <x:c r="H2163" s="233" t="s">
        <x:v>2831</x:v>
      </x:c>
      <x:c r="I2163" s="17" t="s">
        <x:v>6540</x:v>
      </x:c>
      <x:c r="J2163" s="230">
        <x:v>250</x:v>
      </x:c>
      <x:c r="K2163" s="275" t="s">
        <x:v>140</x:v>
      </x:c>
    </x:row>
    <x:row r="2164" spans="1:11">
      <x:c r="A2164" s="1597">
        <x:v>0.86736111111111114</x:v>
      </x:c>
      <x:c r="B2164" s="1544">
        <x:v>613949</x:v>
      </x:c>
      <x:c r="C2164" s="1060" t="s">
        <x:v>8571</x:v>
      </x:c>
      <x:c r="D2164" s="1060" t="s">
        <x:v>10333</x:v>
      </x:c>
      <x:c r="E2164" s="1060" t="s">
        <x:v>6423</x:v>
      </x:c>
      <x:c r="F2164" s="1061" t="s">
        <x:v>1619</x:v>
      </x:c>
      <x:c r="G2164" s="233" t="s">
        <x:v>9364</x:v>
      </x:c>
      <x:c r="H2164" s="233" t="s">
        <x:v>11657</x:v>
      </x:c>
      <x:c r="I2164" s="17" t="s">
        <x:v>6540</x:v>
      </x:c>
      <x:c r="J2164" s="230">
        <x:v>580</x:v>
      </x:c>
      <x:c r="K2164" s="275" t="s">
        <x:v>10301</x:v>
      </x:c>
    </x:row>
    <x:row r="2165" spans="1:12">
      <x:c r="A2165" s="1602">
        <x:v>0.88402777777777775</x:v>
      </x:c>
      <x:c r="B2165" s="1589">
        <x:v>613950</x:v>
      </x:c>
      <x:c r="C2165" s="1587" t="s">
        <x:v>7299</x:v>
      </x:c>
      <x:c r="D2165" s="1587" t="s">
        <x:v>10333</x:v>
      </x:c>
      <x:c r="E2165" s="1587" t="s">
        <x:v>6669</x:v>
      </x:c>
      <x:c r="F2165" s="1588" t="s">
        <x:v>4322</x:v>
      </x:c>
      <x:c r="G2165" s="233" t="s">
        <x:v>3876</x:v>
      </x:c>
      <x:c r="H2165" s="233" t="s">
        <x:v>11639</x:v>
      </x:c>
      <x:c r="I2165" s="17" t="s">
        <x:v>6540</x:v>
      </x:c>
      <x:c r="J2165" s="230">
        <x:v>500</x:v>
      </x:c>
      <x:c r="K2165" s="275" t="s">
        <x:v>10301</x:v>
      </x:c>
      <x:c r="L2165" s="1612" t="s">
        <x:v>3551</x:v>
      </x:c>
    </x:row>
    <x:row r="2166" spans="1:11">
      <x:c r="A2166" s="1503" t="s">
        <x:v>4790</x:v>
      </x:c>
      <x:c r="B2166" s="1504" t="s">
        <x:v>3370</x:v>
      </x:c>
      <x:c r="C2166" s="1504" t="s">
        <x:v>8571</x:v>
      </x:c>
      <x:c r="D2166" s="1504" t="s">
        <x:v>10334</x:v>
      </x:c>
      <x:c r="E2166" s="1504" t="s">
        <x:v>3882</x:v>
      </x:c>
      <x:c r="F2166" s="1559" t="s">
        <x:v>1802</x:v>
      </x:c>
      <x:c r="G2166" s="233" t="s">
        <x:v>9709</x:v>
      </x:c>
      <x:c r="H2166" s="233" t="s">
        <x:v>7584</x:v>
      </x:c>
      <x:c r="I2166" s="17" t="s">
        <x:v>3935</x:v>
      </x:c>
      <x:c r="J2166" s="230">
        <x:v>135</x:v>
      </x:c>
      <x:c r="K2166" s="275" t="s">
        <x:v>140</x:v>
      </x:c>
    </x:row>
    <x:row r="2167" spans="1:11">
      <x:c r="A2167" s="1598">
        <x:v>0.48402777777777778</x:v>
      </x:c>
      <x:c r="B2167" s="1064" t="s">
        <x:v>6647</x:v>
      </x:c>
      <x:c r="C2167" s="1064" t="s">
        <x:v>8571</x:v>
      </x:c>
      <x:c r="D2167" s="1064" t="s">
        <x:v>10333</x:v>
      </x:c>
      <x:c r="E2167" s="1064" t="s">
        <x:v>6669</x:v>
      </x:c>
      <x:c r="F2167" s="1065" t="s">
        <x:v>1135</x:v>
      </x:c>
      <x:c r="G2167" s="233" t="s">
        <x:v>6489</x:v>
      </x:c>
      <x:c r="H2167" s="233" t="s">
        <x:v>11607</x:v>
      </x:c>
      <x:c r="I2167" s="17" t="s">
        <x:v>3935</x:v>
      </x:c>
      <x:c r="J2167" s="230">
        <x:v>300</x:v>
      </x:c>
      <x:c r="K2167" s="275" t="s">
        <x:v>10301</x:v>
      </x:c>
    </x:row>
    <x:row r="2168" spans="1:11">
      <x:c r="A2168" s="1597">
        <x:v>0.67638888888888893</x:v>
      </x:c>
      <x:c r="B2168" s="1544">
        <x:v>613953</x:v>
      </x:c>
      <x:c r="C2168" s="1060" t="s">
        <x:v>7299</x:v>
      </x:c>
      <x:c r="D2168" s="1060" t="s">
        <x:v>10334</x:v>
      </x:c>
      <x:c r="E2168" s="1060" t="s">
        <x:v>6423</x:v>
      </x:c>
      <x:c r="F2168" s="1061" t="s">
        <x:v>969</x:v>
      </x:c>
      <x:c r="G2168" s="233" t="s">
        <x:v>9807</x:v>
      </x:c>
      <x:c r="H2168" s="233" t="s">
        <x:v>2048</x:v>
      </x:c>
      <x:c r="I2168" s="17" t="s">
        <x:v>6540</x:v>
      </x:c>
      <x:c r="J2168" s="230">
        <x:v>190</x:v>
      </x:c>
      <x:c r="K2168" s="275" t="s">
        <x:v>10301</x:v>
      </x:c>
    </x:row>
    <x:row r="2169" spans="1:11">
      <x:c r="A2169" s="1598">
        <x:v>0.69444444444444442</x:v>
      </x:c>
      <x:c r="B2169" s="1550">
        <x:v>613954</x:v>
      </x:c>
      <x:c r="C2169" s="1064" t="s">
        <x:v>8571</x:v>
      </x:c>
      <x:c r="D2169" s="1064" t="s">
        <x:v>10334</x:v>
      </x:c>
      <x:c r="E2169" s="1064" t="s">
        <x:v>139</x:v>
      </x:c>
      <x:c r="F2169" s="1065" t="s">
        <x:v>7442</x:v>
      </x:c>
      <x:c r="G2169" s="233" t="s">
        <x:v>6419</x:v>
      </x:c>
      <x:c r="H2169" s="233" t="s">
        <x:v>11653</x:v>
      </x:c>
      <x:c r="I2169" s="17" t="s">
        <x:v>6540</x:v>
      </x:c>
      <x:c r="J2169" s="230">
        <x:v>108</x:v>
      </x:c>
      <x:c r="K2169" s="275" t="s">
        <x:v>140</x:v>
      </x:c>
    </x:row>
    <x:row r="2170" spans="1:11">
      <x:c r="A2170" s="1597">
        <x:v>0.71944444444444444</x:v>
      </x:c>
      <x:c r="B2170" s="1060" t="s">
        <x:v>9636</x:v>
      </x:c>
      <x:c r="C2170" s="1060" t="s">
        <x:v>7299</x:v>
      </x:c>
      <x:c r="D2170" s="1060" t="s">
        <x:v>10306</x:v>
      </x:c>
      <x:c r="E2170" s="1060" t="s">
        <x:v>3882</x:v>
      </x:c>
      <x:c r="F2170" s="1061" t="s">
        <x:v>12135</x:v>
      </x:c>
      <x:c r="G2170" s="233" t="s">
        <x:v>10534</x:v>
      </x:c>
      <x:c r="H2170" s="233" t="s">
        <x:v>2754</x:v>
      </x:c>
      <x:c r="I2170" s="17" t="s">
        <x:v>3935</x:v>
      </x:c>
      <x:c r="J2170" s="230">
        <x:v>160</x:v>
      </x:c>
      <x:c r="K2170" s="275" t="s">
        <x:v>10301</x:v>
      </x:c>
    </x:row>
    <x:row r="2171" spans="1:11">
      <x:c r="A2171" s="1598">
        <x:v>0.76111111111111107</x:v>
      </x:c>
      <x:c r="B2171" s="1064" t="s">
        <x:v>6631</x:v>
      </x:c>
      <x:c r="C2171" s="1064" t="s">
        <x:v>8571</x:v>
      </x:c>
      <x:c r="D2171" s="1064" t="s">
        <x:v>10334</x:v>
      </x:c>
      <x:c r="E2171" s="1064" t="s">
        <x:v>3882</x:v>
      </x:c>
      <x:c r="F2171" s="1065" t="s">
        <x:v>4327</x:v>
      </x:c>
      <x:c r="G2171" s="233" t="s">
        <x:v>10612</x:v>
      </x:c>
      <x:c r="H2171" s="233" t="s">
        <x:v>11645</x:v>
      </x:c>
      <x:c r="I2171" s="17" t="s">
        <x:v>3935</x:v>
      </x:c>
      <x:c r="J2171" s="230">
        <x:v>180</x:v>
      </x:c>
      <x:c r="K2171" s="275" t="s">
        <x:v>10301</x:v>
      </x:c>
    </x:row>
    <x:row r="2172" spans="1:11" s="17" customFormat="1">
      <x:c r="A2172" s="1597">
        <x:v>0.7631944444444444</x:v>
      </x:c>
      <x:c r="B2172" s="1544">
        <x:v>613957</x:v>
      </x:c>
      <x:c r="C2172" s="1060" t="s">
        <x:v>8571</x:v>
      </x:c>
      <x:c r="D2172" s="1060" t="s">
        <x:v>10306</x:v>
      </x:c>
      <x:c r="E2172" s="1060" t="s">
        <x:v>6669</x:v>
      </x:c>
      <x:c r="F2172" s="1061" t="s">
        <x:v>4731</x:v>
      </x:c>
      <x:c r="G2172" s="233" t="s">
        <x:v>9623</x:v>
      </x:c>
      <x:c r="H2172" s="233" t="s">
        <x:v>11830</x:v>
      </x:c>
      <x:c r="I2172" s="17" t="s">
        <x:v>6553</x:v>
      </x:c>
      <x:c r="J2172" s="230">
        <x:v>140</x:v>
      </x:c>
      <x:c r="K2172" s="275" t="s">
        <x:v>140</x:v>
      </x:c>
    </x:row>
    <x:row r="2173" spans="1:11" s="17" customFormat="1">
      <x:c r="A2173" s="1598">
        <x:v>0.76666666666666672</x:v>
      </x:c>
      <x:c r="B2173" s="1550">
        <x:v>613958</x:v>
      </x:c>
      <x:c r="C2173" s="1064" t="s">
        <x:v>8571</x:v>
      </x:c>
      <x:c r="D2173" s="1064" t="s">
        <x:v>10333</x:v>
      </x:c>
      <x:c r="E2173" s="1064" t="s">
        <x:v>3882</x:v>
      </x:c>
      <x:c r="F2173" s="1065" t="s">
        <x:v>1788</x:v>
      </x:c>
      <x:c r="G2173" s="233" t="s">
        <x:v>6672</x:v>
      </x:c>
      <x:c r="H2173" s="233" t="s">
        <x:v>11617</x:v>
      </x:c>
      <x:c r="I2173" s="17" t="s">
        <x:v>6553</x:v>
      </x:c>
      <x:c r="J2173" s="230">
        <x:v>350</x:v>
      </x:c>
      <x:c r="K2173" s="275" t="s">
        <x:v>10301</x:v>
      </x:c>
    </x:row>
    <x:row r="2174" spans="1:12">
      <x:c r="A2174" s="1597">
        <x:v>0.77361111111111114</x:v>
      </x:c>
      <x:c r="B2174" s="1060" t="s">
        <x:v>9650</x:v>
      </x:c>
      <x:c r="C2174" s="1060" t="s">
        <x:v>8571</x:v>
      </x:c>
      <x:c r="D2174" s="1060" t="s">
        <x:v>10306</x:v>
      </x:c>
      <x:c r="E2174" s="1060" t="s">
        <x:v>139</x:v>
      </x:c>
      <x:c r="F2174" s="1061" t="s">
        <x:v>5398</x:v>
      </x:c>
      <x:c r="G2174" s="233" t="s">
        <x:v>9508</x:v>
      </x:c>
      <x:c r="H2174" s="233" t="s">
        <x:v>11644</x:v>
      </x:c>
      <x:c r="I2174" s="17" t="s">
        <x:v>3935</x:v>
      </x:c>
      <x:c r="J2174" s="230">
        <x:v>360</x:v>
      </x:c>
      <x:c r="K2174" s="275" t="s">
        <x:v>140</x:v>
      </x:c>
      <x:c r="L2174" s="1612" t="s">
        <x:v>4786</x:v>
      </x:c>
    </x:row>
    <x:row r="2175" spans="1:11">
      <x:c r="A2175" s="1598">
        <x:v>0.81180555555555556</x:v>
      </x:c>
      <x:c r="B2175" s="1064" t="s">
        <x:v>10556</x:v>
      </x:c>
      <x:c r="C2175" s="1064" t="s">
        <x:v>8571</x:v>
      </x:c>
      <x:c r="D2175" s="1064" t="s">
        <x:v>10333</x:v>
      </x:c>
      <x:c r="E2175" s="1064" t="s">
        <x:v>3882</x:v>
      </x:c>
      <x:c r="F2175" s="1065" t="s">
        <x:v>3686</x:v>
      </x:c>
      <x:c r="G2175" s="233" t="s">
        <x:v>4201</x:v>
      </x:c>
      <x:c r="H2175" s="233" t="s">
        <x:v>2755</x:v>
      </x:c>
      <x:c r="I2175" s="17" t="s">
        <x:v>3935</x:v>
      </x:c>
      <x:c r="J2175" s="230">
        <x:v>153</x:v>
      </x:c>
      <x:c r="K2175" s="275" t="s">
        <x:v>140</x:v>
      </x:c>
    </x:row>
    <x:row r="2176" spans="1:11">
      <x:c r="A2176" s="1597">
        <x:v>0.82013888888888886</x:v>
      </x:c>
      <x:c r="B2176" s="1544">
        <x:v>613961</x:v>
      </x:c>
      <x:c r="C2176" s="1060" t="s">
        <x:v>8571</x:v>
      </x:c>
      <x:c r="D2176" s="1060" t="s">
        <x:v>10306</x:v>
      </x:c>
      <x:c r="E2176" s="1060" t="s">
        <x:v>6669</x:v>
      </x:c>
      <x:c r="F2176" s="1061" t="s">
        <x:v>1003</x:v>
      </x:c>
      <x:c r="G2176" s="233" t="s">
        <x:v>9375</x:v>
      </x:c>
      <x:c r="H2176" s="233" t="s">
        <x:v>11619</x:v>
      </x:c>
      <x:c r="I2176" s="17" t="s">
        <x:v>6540</x:v>
      </x:c>
      <x:c r="J2176" s="230">
        <x:v>930</x:v>
      </x:c>
      <x:c r="K2176" s="275" t="s">
        <x:v>140</x:v>
      </x:c>
    </x:row>
    <x:row r="2177" spans="1:11" s="17" customFormat="1">
      <x:c r="A2177" s="1598">
        <x:v>0.82222222222222219</x:v>
      </x:c>
      <x:c r="B2177" s="1064" t="s">
        <x:v>3396</x:v>
      </x:c>
      <x:c r="C2177" s="1064" t="s">
        <x:v>8571</x:v>
      </x:c>
      <x:c r="D2177" s="1064" t="s">
        <x:v>10306</x:v>
      </x:c>
      <x:c r="E2177" s="1064" t="s">
        <x:v>6423</x:v>
      </x:c>
      <x:c r="F2177" s="1065" t="s">
        <x:v>10019</x:v>
      </x:c>
      <x:c r="G2177" s="1114" t="s">
        <x:v>10358</x:v>
      </x:c>
      <x:c r="H2177" s="1114" t="s">
        <x:v>10358</x:v>
      </x:c>
      <x:c r="I2177" s="17" t="s">
        <x:v>3935</x:v>
      </x:c>
      <x:c r="J2177" s="230">
        <x:v>430</x:v>
      </x:c>
      <x:c r="K2177" s="275" t="s">
        <x:v>140</x:v>
      </x:c>
    </x:row>
    <x:row r="2178" spans="1:11">
      <x:c r="A2178" s="1598">
        <x:v>0.82499999999999996</x:v>
      </x:c>
      <x:c r="B2178" s="1550">
        <x:v>613963</x:v>
      </x:c>
      <x:c r="C2178" s="1064" t="s">
        <x:v>7299</x:v>
      </x:c>
      <x:c r="D2178" s="1064" t="s">
        <x:v>10333</x:v>
      </x:c>
      <x:c r="E2178" s="1064" t="s">
        <x:v>6669</x:v>
      </x:c>
      <x:c r="F2178" s="1065" t="s">
        <x:v>1798</x:v>
      </x:c>
      <x:c r="G2178" s="233" t="s">
        <x:v>6525</x:v>
      </x:c>
      <x:c r="H2178" s="233" t="s">
        <x:v>11647</x:v>
      </x:c>
      <x:c r="I2178" s="17" t="s">
        <x:v>6553</x:v>
      </x:c>
      <x:c r="J2178" s="230">
        <x:v>420</x:v>
      </x:c>
      <x:c r="K2178" s="275" t="s">
        <x:v>140</x:v>
      </x:c>
    </x:row>
    <x:row r="2179" spans="1:11">
      <x:c r="A2179" s="1597">
        <x:v>0.88402777777777775</x:v>
      </x:c>
      <x:c r="B2179" s="1544">
        <x:v>613964</x:v>
      </x:c>
      <x:c r="C2179" s="1060" t="s">
        <x:v>8571</x:v>
      </x:c>
      <x:c r="D2179" s="1060" t="s">
        <x:v>10306</x:v>
      </x:c>
      <x:c r="E2179" s="1060" t="s">
        <x:v>3882</x:v>
      </x:c>
      <x:c r="F2179" s="1061" t="s">
        <x:v>11087</x:v>
      </x:c>
      <x:c r="G2179" s="233" t="s">
        <x:v>10912</x:v>
      </x:c>
      <x:c r="H2179" s="233" t="s">
        <x:v>2799</x:v>
      </x:c>
      <x:c r="I2179" s="17" t="s">
        <x:v>6540</x:v>
      </x:c>
      <x:c r="J2179" s="230">
        <x:v>410</x:v>
      </x:c>
      <x:c r="K2179" s="275" t="s">
        <x:v>10301</x:v>
      </x:c>
    </x:row>
    <x:row r="2180" spans="1:11">
      <x:c r="A2180" s="1597">
        <x:v>0.89097222222222228</x:v>
      </x:c>
      <x:c r="B2180" s="1060" t="s">
        <x:v>10995</x:v>
      </x:c>
      <x:c r="C2180" s="1060" t="s">
        <x:v>8571</x:v>
      </x:c>
      <x:c r="D2180" s="1060" t="s">
        <x:v>10279</x:v>
      </x:c>
      <x:c r="E2180" s="1060" t="s">
        <x:v>7974</x:v>
      </x:c>
      <x:c r="F2180" s="1061" t="s">
        <x:v>1598</x:v>
      </x:c>
      <x:c r="G2180" s="1114" t="s">
        <x:v>10358</x:v>
      </x:c>
      <x:c r="H2180" s="1114" t="s">
        <x:v>10358</x:v>
      </x:c>
      <x:c r="I2180" s="17" t="s">
        <x:v>3935</x:v>
      </x:c>
      <x:c r="J2180" s="230">
        <x:v>160</x:v>
      </x:c>
      <x:c r="K2180" s="275" t="s">
        <x:v>140</x:v>
      </x:c>
    </x:row>
    <x:row r="2181" spans="1:11" s="17" customFormat="1">
      <x:c r="A2181" s="1597">
        <x:v>0.93333333333333335</x:v>
      </x:c>
      <x:c r="B2181" s="1060">
        <x:v>13966</x:v>
      </x:c>
      <x:c r="C2181" s="1060"/>
      <x:c r="D2181" s="1060"/>
      <x:c r="E2181" s="1060"/>
      <x:c r="F2181" s="1061"/>
      <x:c r="G2181" s="233" t="s">
        <x:v>11025</x:v>
      </x:c>
      <x:c r="H2181" s="233" t="s">
        <x:v>11246</x:v>
      </x:c>
      <x:c r="I2181" s="17" t="s">
        <x:v>6553</x:v>
      </x:c>
      <x:c r="J2181" s="230">
        <x:v>144</x:v>
      </x:c>
      <x:c r="K2181" s="275" t="s">
        <x:v>140</x:v>
      </x:c>
    </x:row>
    <x:row r="2182" spans="1:11">
      <x:c r="A2182" s="1549" t="s">
        <x:v>7017</x:v>
      </x:c>
      <x:c r="B2182" s="1064" t="s">
        <x:v>9606</x:v>
      </x:c>
      <x:c r="C2182" s="1064" t="s">
        <x:v>7299</x:v>
      </x:c>
      <x:c r="D2182" s="1064" t="s">
        <x:v>10334</x:v>
      </x:c>
      <x:c r="E2182" s="1064" t="s">
        <x:v>3882</x:v>
      </x:c>
      <x:c r="F2182" s="1065" t="s">
        <x:v>3702</x:v>
      </x:c>
      <x:c r="G2182" s="233" t="s">
        <x:v>9623</x:v>
      </x:c>
      <x:c r="H2182" s="233" t="s">
        <x:v>2861</x:v>
      </x:c>
      <x:c r="I2182" s="17" t="s">
        <x:v>3935</x:v>
      </x:c>
      <x:c r="J2182" s="230">
        <x:v>540</x:v>
      </x:c>
      <x:c r="K2182" s="275" t="s">
        <x:v>140</x:v>
      </x:c>
    </x:row>
    <x:row r="2183" spans="1:11">
      <x:c r="A2183" s="1597">
        <x:v>0.42430555555555555</x:v>
      </x:c>
      <x:c r="B2183" s="1060" t="s">
        <x:v>10571</x:v>
      </x:c>
      <x:c r="C2183" s="1060" t="s">
        <x:v>7299</x:v>
      </x:c>
      <x:c r="D2183" s="1060" t="s">
        <x:v>10334</x:v>
      </x:c>
      <x:c r="E2183" s="1060" t="s">
        <x:v>3882</x:v>
      </x:c>
      <x:c r="F2183" s="1061" t="s">
        <x:v>478</x:v>
      </x:c>
      <x:c r="G2183" s="233" t="s">
        <x:v>9623</x:v>
      </x:c>
      <x:c r="H2183" s="233" t="s">
        <x:v>2861</x:v>
      </x:c>
      <x:c r="I2183" s="17" t="s">
        <x:v>3935</x:v>
      </x:c>
      <x:c r="J2183" s="230">
        <x:v>360</x:v>
      </x:c>
      <x:c r="K2183" s="275" t="s">
        <x:v>140</x:v>
      </x:c>
    </x:row>
    <x:row r="2184" spans="1:11">
      <x:c r="A2184" s="1598">
        <x:v>0.46944444444444444</x:v>
      </x:c>
      <x:c r="B2184" s="1064" t="s">
        <x:v>9598</x:v>
      </x:c>
      <x:c r="C2184" s="1064" t="s">
        <x:v>7299</x:v>
      </x:c>
      <x:c r="D2184" s="1064" t="s">
        <x:v>10333</x:v>
      </x:c>
      <x:c r="E2184" s="1064" t="s">
        <x:v>139</x:v>
      </x:c>
      <x:c r="F2184" s="1065" t="s">
        <x:v>7392</x:v>
      </x:c>
      <x:c r="G2184" s="233" t="s">
        <x:v>8657</x:v>
      </x:c>
      <x:c r="H2184" s="233" t="s">
        <x:v>11608</x:v>
      </x:c>
      <x:c r="I2184" s="17" t="s">
        <x:v>3935</x:v>
      </x:c>
      <x:c r="J2184" s="230">
        <x:v>100</x:v>
      </x:c>
      <x:c r="K2184" s="275" t="s">
        <x:v>10301</x:v>
      </x:c>
    </x:row>
    <x:row r="2185" spans="1:11">
      <x:c r="A2185" s="1597">
        <x:v>0.50624999999999998</x:v>
      </x:c>
      <x:c r="B2185" s="1060" t="s">
        <x:v>9669</x:v>
      </x:c>
      <x:c r="C2185" s="1060" t="s">
        <x:v>8571</x:v>
      </x:c>
      <x:c r="D2185" s="1060" t="s">
        <x:v>10334</x:v>
      </x:c>
      <x:c r="E2185" s="1060" t="s">
        <x:v>3882</x:v>
      </x:c>
      <x:c r="F2185" s="1061" t="s">
        <x:v>11086</x:v>
      </x:c>
      <x:c r="G2185" s="233" t="s">
        <x:v>3856</x:v>
      </x:c>
      <x:c r="H2185" s="233" t="s">
        <x:v>2688</x:v>
      </x:c>
      <x:c r="I2185" s="17" t="s">
        <x:v>3935</x:v>
      </x:c>
      <x:c r="J2185" s="230">
        <x:v>470</x:v>
      </x:c>
      <x:c r="K2185" s="275" t="s">
        <x:v>140</x:v>
      </x:c>
    </x:row>
    <x:row r="2186" spans="1:11">
      <x:c r="A2186" s="1598">
        <x:v>0.56666666666666665</x:v>
      </x:c>
      <x:c r="B2186" s="1064" t="s">
        <x:v>6601</x:v>
      </x:c>
      <x:c r="C2186" s="1064" t="s">
        <x:v>8571</x:v>
      </x:c>
      <x:c r="D2186" s="1064" t="s">
        <x:v>10306</x:v>
      </x:c>
      <x:c r="E2186" s="1064" t="s">
        <x:v>3882</x:v>
      </x:c>
      <x:c r="F2186" s="1065" t="s">
        <x:v>58</x:v>
      </x:c>
      <x:c r="G2186" s="233" t="s">
        <x:v>4209</x:v>
      </x:c>
      <x:c r="H2186" s="233" t="s">
        <x:v>2779</x:v>
      </x:c>
      <x:c r="I2186" s="17" t="s">
        <x:v>3935</x:v>
      </x:c>
      <x:c r="J2186" s="230">
        <x:v>280</x:v>
      </x:c>
      <x:c r="K2186" s="275" t="s">
        <x:v>10301</x:v>
      </x:c>
    </x:row>
    <x:row r="2187" spans="1:11">
      <x:c r="A2187" s="1597">
        <x:v>0.56874999999999998</x:v>
      </x:c>
      <x:c r="B2187" s="1060" t="s">
        <x:v>3379</x:v>
      </x:c>
      <x:c r="C2187" s="1060" t="s">
        <x:v>8571</x:v>
      </x:c>
      <x:c r="D2187" s="1060" t="s">
        <x:v>10306</x:v>
      </x:c>
      <x:c r="E2187" s="1060" t="s">
        <x:v>3882</x:v>
      </x:c>
      <x:c r="F2187" s="1061" t="s">
        <x:v>1606</x:v>
      </x:c>
      <x:c r="G2187" s="1114" t="s">
        <x:v>10358</x:v>
      </x:c>
      <x:c r="H2187" s="1114" t="s">
        <x:v>10358</x:v>
      </x:c>
      <x:c r="I2187" s="17" t="s">
        <x:v>3935</x:v>
      </x:c>
      <x:c r="J2187" s="230">
        <x:v>140</x:v>
      </x:c>
      <x:c r="K2187" s="275" t="s">
        <x:v>10301</x:v>
      </x:c>
    </x:row>
    <x:row r="2188" spans="1:11">
      <x:c r="A2188" s="1598">
        <x:v>0.57499999999999996</x:v>
      </x:c>
      <x:c r="B2188" s="1064" t="s">
        <x:v>2949</x:v>
      </x:c>
      <x:c r="C2188" s="1064" t="s">
        <x:v>8571</x:v>
      </x:c>
      <x:c r="D2188" s="1064" t="s">
        <x:v>10334</x:v>
      </x:c>
      <x:c r="E2188" s="1064" t="s">
        <x:v>3882</x:v>
      </x:c>
      <x:c r="F2188" s="1065" t="s">
        <x:v>3732</x:v>
      </x:c>
      <x:c r="G2188" s="233" t="s">
        <x:v>4209</x:v>
      </x:c>
      <x:c r="H2188" s="233" t="s">
        <x:v>2807</x:v>
      </x:c>
      <x:c r="I2188" s="17" t="s">
        <x:v>3935</x:v>
      </x:c>
      <x:c r="J2188" s="230">
        <x:v>600</x:v>
      </x:c>
      <x:c r="K2188" s="275" t="s">
        <x:v>10301</x:v>
      </x:c>
    </x:row>
    <x:row r="2189" spans="1:11">
      <x:c r="A2189" s="1597">
        <x:v>0.60069444444444442</x:v>
      </x:c>
      <x:c r="B2189" s="1060" t="s">
        <x:v>9594</x:v>
      </x:c>
      <x:c r="C2189" s="1060" t="s">
        <x:v>8571</x:v>
      </x:c>
      <x:c r="D2189" s="1060" t="s">
        <x:v>10334</x:v>
      </x:c>
      <x:c r="E2189" s="1060" t="s">
        <x:v>7974</x:v>
      </x:c>
      <x:c r="F2189" s="1061" t="s">
        <x:v>3692</x:v>
      </x:c>
      <x:c r="G2189" s="233" t="s">
        <x:v>10844</x:v>
      </x:c>
      <x:c r="H2189" s="233" t="s">
        <x:v>11835</x:v>
      </x:c>
      <x:c r="I2189" s="17" t="s">
        <x:v>3935</x:v>
      </x:c>
      <x:c r="J2189" s="230">
        <x:v>500</x:v>
      </x:c>
      <x:c r="K2189" s="275" t="s">
        <x:v>10301</x:v>
      </x:c>
    </x:row>
    <x:row r="2190" spans="1:11">
      <x:c r="A2190" s="1598">
        <x:v>0.6333333333333333</x:v>
      </x:c>
      <x:c r="B2190" s="1550">
        <x:v>613975</x:v>
      </x:c>
      <x:c r="C2190" s="1064" t="s">
        <x:v>8571</x:v>
      </x:c>
      <x:c r="D2190" s="1064" t="s">
        <x:v>10334</x:v>
      </x:c>
      <x:c r="E2190" s="1064" t="s">
        <x:v>6669</x:v>
      </x:c>
      <x:c r="F2190" s="1065" t="s">
        <x:v>903</x:v>
      </x:c>
      <x:c r="G2190" s="233" t="s">
        <x:v>3978</x:v>
      </x:c>
      <x:c r="H2190" s="233" t="s">
        <x:v>7611</x:v>
      </x:c>
      <x:c r="I2190" s="17" t="s">
        <x:v>6540</x:v>
      </x:c>
      <x:c r="J2190" s="230">
        <x:v>190</x:v>
      </x:c>
      <x:c r="K2190" s="275" t="s">
        <x:v>10301</x:v>
      </x:c>
    </x:row>
    <x:row r="2191" spans="1:11">
      <x:c r="A2191" s="1597">
        <x:v>0.71180555555555558</x:v>
      </x:c>
      <x:c r="B2191" s="1544">
        <x:v>613976</x:v>
      </x:c>
      <x:c r="C2191" s="1060" t="s">
        <x:v>8571</x:v>
      </x:c>
      <x:c r="D2191" s="1060" t="s">
        <x:v>10333</x:v>
      </x:c>
      <x:c r="E2191" s="1060" t="s">
        <x:v>6669</x:v>
      </x:c>
      <x:c r="F2191" s="1061" t="s">
        <x:v>11067</x:v>
      </x:c>
      <x:c r="G2191" s="233" t="s">
        <x:v>3743</x:v>
      </x:c>
      <x:c r="H2191" s="233" t="s">
        <x:v>11676</x:v>
      </x:c>
      <x:c r="I2191" s="17" t="s">
        <x:v>6540</x:v>
      </x:c>
      <x:c r="J2191" s="230">
        <x:v>250</x:v>
      </x:c>
      <x:c r="K2191" s="275" t="s">
        <x:v>10301</x:v>
      </x:c>
    </x:row>
    <x:row r="2192" spans="1:11">
      <x:c r="A2192" s="1598">
        <x:v>0.78263888888888888</x:v>
      </x:c>
      <x:c r="B2192" s="1064" t="s">
        <x:v>3748</x:v>
      </x:c>
      <x:c r="C2192" s="1064" t="s">
        <x:v>8571</x:v>
      </x:c>
      <x:c r="D2192" s="1064" t="s">
        <x:v>10306</x:v>
      </x:c>
      <x:c r="E2192" s="1064" t="s">
        <x:v>6669</x:v>
      </x:c>
      <x:c r="F2192" s="1065" t="s">
        <x:v>958</x:v>
      </x:c>
      <x:c r="G2192" s="233" t="s">
        <x:v>3856</x:v>
      </x:c>
      <x:c r="H2192" s="233" t="s">
        <x:v>2871</x:v>
      </x:c>
      <x:c r="I2192" s="17" t="s">
        <x:v>3935</x:v>
      </x:c>
      <x:c r="J2192" s="230">
        <x:v>670</x:v>
      </x:c>
      <x:c r="K2192" s="275" t="s">
        <x:v>140</x:v>
      </x:c>
    </x:row>
    <x:row r="2193" spans="1:11">
      <x:c r="A2193" s="1597">
        <x:v>0.82777777777777772</x:v>
      </x:c>
      <x:c r="B2193" s="1544">
        <x:v>613978</x:v>
      </x:c>
      <x:c r="C2193" s="1060" t="s">
        <x:v>7299</x:v>
      </x:c>
      <x:c r="D2193" s="1060" t="s">
        <x:v>10306</x:v>
      </x:c>
      <x:c r="E2193" s="1060" t="s">
        <x:v>3882</x:v>
      </x:c>
      <x:c r="F2193" s="1061" t="s">
        <x:v>938</x:v>
      </x:c>
      <x:c r="G2193" s="233" t="s">
        <x:v>9835</x:v>
      </x:c>
      <x:c r="H2193" s="233" t="s">
        <x:v>11182</x:v>
      </x:c>
      <x:c r="I2193" s="17" t="s">
        <x:v>6540</x:v>
      </x:c>
      <x:c r="J2193" s="230">
        <x:v>165</x:v>
      </x:c>
      <x:c r="K2193" s="275" t="s">
        <x:v>140</x:v>
      </x:c>
    </x:row>
    <x:row r="2194" spans="1:11">
      <x:c r="A2194" s="1598">
        <x:v>0.83333333333333337</x:v>
      </x:c>
      <x:c r="B2194" s="1550">
        <x:v>613979</x:v>
      </x:c>
      <x:c r="C2194" s="1064" t="s">
        <x:v>8571</x:v>
      </x:c>
      <x:c r="D2194" s="1064" t="s">
        <x:v>10306</x:v>
      </x:c>
      <x:c r="E2194" s="1064" t="s">
        <x:v>6669</x:v>
      </x:c>
      <x:c r="F2194" s="1065" t="s">
        <x:v>4238</x:v>
      </x:c>
      <x:c r="G2194" s="233" t="s">
        <x:v>6445</x:v>
      </x:c>
      <x:c r="H2194" s="233" t="s">
        <x:v>2819</x:v>
      </x:c>
      <x:c r="I2194" s="17" t="s">
        <x:v>6540</x:v>
      </x:c>
      <x:c r="J2194" s="230">
        <x:v>200</x:v>
      </x:c>
      <x:c r="K2194" s="275" t="s">
        <x:v>10301</x:v>
      </x:c>
    </x:row>
    <x:row r="2195" spans="1:11">
      <x:c r="A2195" s="1597">
        <x:v>0.83472222222222225</x:v>
      </x:c>
      <x:c r="B2195" s="1060" t="s">
        <x:v>10542</x:v>
      </x:c>
      <x:c r="C2195" s="1060" t="s">
        <x:v>7299</x:v>
      </x:c>
      <x:c r="D2195" s="1060" t="s">
        <x:v>10279</x:v>
      </x:c>
      <x:c r="E2195" s="1060" t="s">
        <x:v>3882</x:v>
      </x:c>
      <x:c r="F2195" s="1061" t="s">
        <x:v>127</x:v>
      </x:c>
      <x:c r="G2195" s="233" t="s">
        <x:v>9815</x:v>
      </x:c>
      <x:c r="H2195" s="233" t="s">
        <x:v>11864</x:v>
      </x:c>
      <x:c r="I2195" s="17" t="s">
        <x:v>3935</x:v>
      </x:c>
      <x:c r="J2195" s="230">
        <x:v>170</x:v>
      </x:c>
      <x:c r="K2195" s="275" t="s">
        <x:v>10301</x:v>
      </x:c>
    </x:row>
    <x:row r="2196" spans="1:11">
      <x:c r="A2196" s="1598">
        <x:v>0.86388888888888893</x:v>
      </x:c>
      <x:c r="B2196" s="1064" t="s">
        <x:v>10884</x:v>
      </x:c>
      <x:c r="C2196" s="1064" t="s">
        <x:v>8571</x:v>
      </x:c>
      <x:c r="D2196" s="1064" t="s">
        <x:v>10306</x:v>
      </x:c>
      <x:c r="E2196" s="1064" t="s">
        <x:v>6669</x:v>
      </x:c>
      <x:c r="F2196" s="1065" t="s">
        <x:v>7456</x:v>
      </x:c>
      <x:c r="G2196" s="1114" t="s">
        <x:v>10358</x:v>
      </x:c>
      <x:c r="H2196" s="1114" t="s">
        <x:v>10358</x:v>
      </x:c>
      <x:c r="I2196" s="17" t="s">
        <x:v>3935</x:v>
      </x:c>
      <x:c r="J2196" s="230">
        <x:v>180</x:v>
      </x:c>
      <x:c r="K2196" s="275" t="s">
        <x:v>140</x:v>
      </x:c>
    </x:row>
    <x:row r="2197" spans="1:11">
      <x:c r="A2197" s="1597">
        <x:v>0.89513888888888893</x:v>
      </x:c>
      <x:c r="B2197" s="1060" t="s">
        <x:v>9417</x:v>
      </x:c>
      <x:c r="C2197" s="1060" t="s">
        <x:v>7299</x:v>
      </x:c>
      <x:c r="D2197" s="1060" t="s">
        <x:v>10334</x:v>
      </x:c>
      <x:c r="E2197" s="1060" t="s">
        <x:v>6669</x:v>
      </x:c>
      <x:c r="F2197" s="1061" t="s">
        <x:v>1318</x:v>
      </x:c>
      <x:c r="G2197" s="1114" t="s">
        <x:v>10358</x:v>
      </x:c>
      <x:c r="H2197" s="1114" t="s">
        <x:v>10358</x:v>
      </x:c>
      <x:c r="I2197" s="17" t="s">
        <x:v>3935</x:v>
      </x:c>
      <x:c r="J2197" s="230">
        <x:v>400</x:v>
      </x:c>
      <x:c r="K2197" s="275" t="s">
        <x:v>10301</x:v>
      </x:c>
    </x:row>
    <x:row r="2198" spans="1:11">
      <x:c r="A2198" s="1598">
        <x:v>0.90833333333333333</x:v>
      </x:c>
      <x:c r="B2198" s="1064" t="s">
        <x:v>9721</x:v>
      </x:c>
      <x:c r="C2198" s="1064" t="s">
        <x:v>8571</x:v>
      </x:c>
      <x:c r="D2198" s="1064" t="s">
        <x:v>10306</x:v>
      </x:c>
      <x:c r="E2198" s="1064" t="s">
        <x:v>3882</x:v>
      </x:c>
      <x:c r="F2198" s="1065" t="s">
        <x:v>12003</x:v>
      </x:c>
      <x:c r="G2198" s="233" t="s">
        <x:v>6555</x:v>
      </x:c>
      <x:c r="H2198" s="233" t="s">
        <x:v>2854</x:v>
      </x:c>
      <x:c r="I2198" s="17" t="s">
        <x:v>3935</x:v>
      </x:c>
      <x:c r="J2198" s="230">
        <x:v>315</x:v>
      </x:c>
      <x:c r="K2198" s="275" t="s">
        <x:v>140</x:v>
      </x:c>
    </x:row>
    <x:row r="2199" spans="1:11">
      <x:c r="A2199" s="1597">
        <x:v>0.94097222222222221</x:v>
      </x:c>
      <x:c r="B2199" s="1544">
        <x:v>613984</x:v>
      </x:c>
      <x:c r="C2199" s="1060" t="s">
        <x:v>8571</x:v>
      </x:c>
      <x:c r="D2199" s="1060" t="s">
        <x:v>10333</x:v>
      </x:c>
      <x:c r="E2199" s="1060" t="s">
        <x:v>6669</x:v>
      </x:c>
      <x:c r="F2199" s="1061" t="s">
        <x:v>529</x:v>
      </x:c>
      <x:c r="G2199" s="233" t="s">
        <x:v>3856</x:v>
      </x:c>
      <x:c r="H2199" s="233" t="s">
        <x:v>11620</x:v>
      </x:c>
      <x:c r="I2199" s="17" t="s">
        <x:v>6540</x:v>
      </x:c>
      <x:c r="J2199" s="230">
        <x:v>320</x:v>
      </x:c>
      <x:c r="K2199" s="275" t="s">
        <x:v>10301</x:v>
      </x:c>
    </x:row>
    <x:row r="2200" spans="1:11">
      <x:c r="A2200" s="1598">
        <x:v>0.94930555555555551</x:v>
      </x:c>
      <x:c r="B2200" s="1550">
        <x:v>613985</x:v>
      </x:c>
      <x:c r="C2200" s="1064" t="s">
        <x:v>8571</x:v>
      </x:c>
      <x:c r="D2200" s="1064" t="s">
        <x:v>10333</x:v>
      </x:c>
      <x:c r="E2200" s="1064" t="s">
        <x:v>6669</x:v>
      </x:c>
      <x:c r="F2200" s="1065" t="s">
        <x:v>895</x:v>
      </x:c>
      <x:c r="G2200" s="233" t="s">
        <x:v>6379</x:v>
      </x:c>
      <x:c r="H2200" s="233" t="s">
        <x:v>2376</x:v>
      </x:c>
      <x:c r="I2200" s="17" t="s">
        <x:v>6540</x:v>
      </x:c>
      <x:c r="J2200" s="230">
        <x:v>234</x:v>
      </x:c>
      <x:c r="K2200" s="275" t="s">
        <x:v>140</x:v>
      </x:c>
    </x:row>
    <x:row r="2201" spans="1:11">
      <x:c r="A2201" s="1597">
        <x:v>0.9604166666666667</x:v>
      </x:c>
      <x:c r="B2201" s="1544">
        <x:v>613986</x:v>
      </x:c>
      <x:c r="C2201" s="1060" t="s">
        <x:v>8571</x:v>
      </x:c>
      <x:c r="D2201" s="1060" t="s">
        <x:v>10306</x:v>
      </x:c>
      <x:c r="E2201" s="1060" t="s">
        <x:v>6669</x:v>
      </x:c>
      <x:c r="F2201" s="1061" t="s">
        <x:v>816</x:v>
      </x:c>
      <x:c r="G2201" s="233" t="s">
        <x:v>6439</x:v>
      </x:c>
      <x:c r="H2201" s="233" t="s">
        <x:v>11661</x:v>
      </x:c>
      <x:c r="I2201" s="17" t="s">
        <x:v>6540</x:v>
      </x:c>
      <x:c r="J2201" s="230">
        <x:v>135</x:v>
      </x:c>
      <x:c r="K2201" s="275" t="s">
        <x:v>140</x:v>
      </x:c>
    </x:row>
    <x:row r="2202" spans="1:11">
      <x:c r="A2202" s="1598">
        <x:v>0.9770833333333333</x:v>
      </x:c>
      <x:c r="B2202" s="1550">
        <x:v>613987</x:v>
      </x:c>
      <x:c r="C2202" s="1064" t="s">
        <x:v>8571</x:v>
      </x:c>
      <x:c r="D2202" s="1064" t="s">
        <x:v>10306</x:v>
      </x:c>
      <x:c r="E2202" s="1064" t="s">
        <x:v>6669</x:v>
      </x:c>
      <x:c r="F2202" s="1065" t="s">
        <x:v>506</x:v>
      </x:c>
      <x:c r="G2202" s="233" t="s">
        <x:v>6361</x:v>
      </x:c>
      <x:c r="H2202" s="233" t="s">
        <x:v>7619</x:v>
      </x:c>
      <x:c r="I2202" s="17" t="s">
        <x:v>6540</x:v>
      </x:c>
      <x:c r="J2202" s="230">
        <x:v>400</x:v>
      </x:c>
      <x:c r="K2202" s="275" t="s">
        <x:v>10301</x:v>
      </x:c>
    </x:row>
    <x:row r="2203" spans="1:11">
      <x:c r="A2203" s="1194" t="s">
        <x:v>6899</x:v>
      </x:c>
      <x:c r="B2203" s="1060" t="s">
        <x:v>3352</x:v>
      </x:c>
      <x:c r="C2203" s="1060" t="s">
        <x:v>8571</x:v>
      </x:c>
      <x:c r="D2203" s="1060" t="s">
        <x:v>10334</x:v>
      </x:c>
      <x:c r="E2203" s="1060" t="s">
        <x:v>6423</x:v>
      </x:c>
      <x:c r="F2203" s="1061" t="s">
        <x:v>10650</x:v>
      </x:c>
      <x:c r="G2203" s="233" t="s">
        <x:v>3958</x:v>
      </x:c>
      <x:c r="H2203" s="233" t="s">
        <x:v>2716</x:v>
      </x:c>
      <x:c r="I2203" s="17" t="s">
        <x:v>3935</x:v>
      </x:c>
      <x:c r="J2203" s="230">
        <x:v>215</x:v>
      </x:c>
      <x:c r="K2203" s="275" t="s">
        <x:v>140</x:v>
      </x:c>
    </x:row>
    <x:row r="2204" spans="1:11">
      <x:c r="A2204" s="1598">
        <x:v>0.55972222222222223</x:v>
      </x:c>
      <x:c r="B2204" s="1064" t="s">
        <x:v>3364</x:v>
      </x:c>
      <x:c r="C2204" s="1064" t="s">
        <x:v>7299</x:v>
      </x:c>
      <x:c r="D2204" s="1064" t="s">
        <x:v>10333</x:v>
      </x:c>
      <x:c r="E2204" s="1064" t="s">
        <x:v>6423</x:v>
      </x:c>
      <x:c r="F2204" s="1065" t="s">
        <x:v>1366</x:v>
      </x:c>
      <x:c r="G2204" s="233" t="s">
        <x:v>3345</x:v>
      </x:c>
      <x:c r="H2204" s="233" t="s">
        <x:v>12428</x:v>
      </x:c>
      <x:c r="I2204" s="17" t="s">
        <x:v>3935</x:v>
      </x:c>
      <x:c r="J2204" s="230">
        <x:v>135</x:v>
      </x:c>
      <x:c r="K2204" s="275" t="s">
        <x:v>140</x:v>
      </x:c>
    </x:row>
    <x:row r="2205" spans="1:11">
      <x:c r="A2205" s="1597">
        <x:v>0.57222222222222219</x:v>
      </x:c>
      <x:c r="B2205" s="1060" t="s">
        <x:v>3786</x:v>
      </x:c>
      <x:c r="C2205" s="1060" t="s">
        <x:v>7299</x:v>
      </x:c>
      <x:c r="D2205" s="1060" t="s">
        <x:v>10333</x:v>
      </x:c>
      <x:c r="E2205" s="1060" t="s">
        <x:v>6669</x:v>
      </x:c>
      <x:c r="F2205" s="1061" t="s">
        <x:v>943</x:v>
      </x:c>
      <x:c r="G2205" s="1114" t="s">
        <x:v>10358</x:v>
      </x:c>
      <x:c r="H2205" s="1114" t="s">
        <x:v>10358</x:v>
      </x:c>
      <x:c r="I2205" s="17" t="s">
        <x:v>3935</x:v>
      </x:c>
      <x:c r="J2205" s="230">
        <x:v>189</x:v>
      </x:c>
      <x:c r="K2205" s="275" t="s">
        <x:v>140</x:v>
      </x:c>
    </x:row>
    <x:row r="2206" spans="1:11" s="17" customFormat="1">
      <x:c r="A2206" s="1597">
        <x:v>0.58680555555555558</x:v>
      </x:c>
      <x:c r="B2206" s="1060">
        <x:v>13991</x:v>
      </x:c>
      <x:c r="C2206" s="1060"/>
      <x:c r="D2206" s="1060"/>
      <x:c r="E2206" s="1060"/>
      <x:c r="F2206" s="1061"/>
      <x:c r="G2206" s="1114" t="s">
        <x:v>10358</x:v>
      </x:c>
      <x:c r="H2206" s="1114" t="s">
        <x:v>10358</x:v>
      </x:c>
      <x:c r="I2206" s="17" t="s">
        <x:v>3935</x:v>
      </x:c>
      <x:c r="J2206" s="230">
        <x:v>80</x:v>
      </x:c>
      <x:c r="K2206" s="275" t="s">
        <x:v>10301</x:v>
      </x:c>
    </x:row>
    <x:row r="2207" spans="1:11">
      <x:c r="A2207" s="1598">
        <x:v>0.60763888888888884</x:v>
      </x:c>
      <x:c r="B2207" s="1550">
        <x:v>613992</x:v>
      </x:c>
      <x:c r="C2207" s="1064" t="s">
        <x:v>8571</x:v>
      </x:c>
      <x:c r="D2207" s="1064" t="s">
        <x:v>10334</x:v>
      </x:c>
      <x:c r="E2207" s="1064" t="s">
        <x:v>6669</x:v>
      </x:c>
      <x:c r="F2207" s="1065" t="s">
        <x:v>857</x:v>
      </x:c>
      <x:c r="G2207" s="233" t="s">
        <x:v>10308</x:v>
      </x:c>
      <x:c r="H2207" s="233" t="s">
        <x:v>11802</x:v>
      </x:c>
      <x:c r="I2207" s="17" t="s">
        <x:v>6540</x:v>
      </x:c>
      <x:c r="J2207" s="230">
        <x:v>360</x:v>
      </x:c>
      <x:c r="K2207" s="275" t="s">
        <x:v>140</x:v>
      </x:c>
    </x:row>
    <x:row r="2208" spans="1:11">
      <x:c r="A2208" s="1597">
        <x:v>0.66041666666666665</x:v>
      </x:c>
      <x:c r="B2208" s="1060" t="s">
        <x:v>3320</x:v>
      </x:c>
      <x:c r="C2208" s="1060" t="s">
        <x:v>8571</x:v>
      </x:c>
      <x:c r="D2208" s="1060" t="s">
        <x:v>10333</x:v>
      </x:c>
      <x:c r="E2208" s="1060" t="s">
        <x:v>6423</x:v>
      </x:c>
      <x:c r="F2208" s="1061" t="s">
        <x:v>1363</x:v>
      </x:c>
      <x:c r="G2208" s="233" t="s">
        <x:v>3378</x:v>
      </x:c>
      <x:c r="H2208" s="233" t="s">
        <x:v>2841</x:v>
      </x:c>
      <x:c r="I2208" s="17" t="s">
        <x:v>3935</x:v>
      </x:c>
      <x:c r="J2208" s="230">
        <x:v>160</x:v>
      </x:c>
      <x:c r="K2208" s="275" t="s">
        <x:v>10301</x:v>
      </x:c>
    </x:row>
    <x:row r="2209" spans="1:11">
      <x:c r="A2209" s="1598">
        <x:v>0.69305555555555554</x:v>
      </x:c>
      <x:c r="B2209" s="1064" t="s">
        <x:v>4005</x:v>
      </x:c>
      <x:c r="C2209" s="1064" t="s">
        <x:v>8571</x:v>
      </x:c>
      <x:c r="D2209" s="1064" t="s">
        <x:v>10306</x:v>
      </x:c>
      <x:c r="E2209" s="1064" t="s">
        <x:v>139</x:v>
      </x:c>
      <x:c r="F2209" s="1065" t="s">
        <x:v>1266</x:v>
      </x:c>
      <x:c r="G2209" s="1114" t="s">
        <x:v>10358</x:v>
      </x:c>
      <x:c r="H2209" s="1114" t="s">
        <x:v>10358</x:v>
      </x:c>
      <x:c r="I2209" s="17" t="s">
        <x:v>3935</x:v>
      </x:c>
      <x:c r="J2209" s="230">
        <x:v>160</x:v>
      </x:c>
      <x:c r="K2209" s="275" t="s">
        <x:v>140</x:v>
      </x:c>
    </x:row>
    <x:row r="2210" spans="1:11">
      <x:c r="A2210" s="1597">
        <x:v>0.70347222222222228</x:v>
      </x:c>
      <x:c r="B2210" s="1544">
        <x:v>613995</x:v>
      </x:c>
      <x:c r="C2210" s="1060" t="s">
        <x:v>8571</x:v>
      </x:c>
      <x:c r="D2210" s="1060" t="s">
        <x:v>10279</x:v>
      </x:c>
      <x:c r="E2210" s="1060" t="s">
        <x:v>6669</x:v>
      </x:c>
      <x:c r="F2210" s="1061" t="s">
        <x:v>7385</x:v>
      </x:c>
      <x:c r="G2210" s="233" t="s">
        <x:v>3917</x:v>
      </x:c>
      <x:c r="H2210" s="233" t="s">
        <x:v>2698</x:v>
      </x:c>
      <x:c r="I2210" s="17" t="s">
        <x:v>6540</x:v>
      </x:c>
      <x:c r="J2210" s="230">
        <x:v>567</x:v>
      </x:c>
      <x:c r="K2210" s="275" t="s">
        <x:v>140</x:v>
      </x:c>
    </x:row>
    <x:row r="2211" spans="1:11" s="17" customFormat="1">
      <x:c r="A2211" s="1597">
        <x:v>0.77777777777777779</x:v>
      </x:c>
      <x:c r="B2211" s="1544">
        <x:v>13996</x:v>
      </x:c>
      <x:c r="C2211" s="1060"/>
      <x:c r="D2211" s="1060"/>
      <x:c r="E2211" s="1060"/>
      <x:c r="F2211" s="1061"/>
      <x:c r="G2211" s="233" t="s">
        <x:v>4189</x:v>
      </x:c>
      <x:c r="H2211" s="233" t="s">
        <x:v>11728</x:v>
      </x:c>
      <x:c r="I2211" s="17" t="s">
        <x:v>3935</x:v>
      </x:c>
      <x:c r="J2211" s="230">
        <x:v>180</x:v>
      </x:c>
      <x:c r="K2211" s="275" t="s">
        <x:v>10301</x:v>
      </x:c>
    </x:row>
    <x:row r="2212" spans="1:11">
      <x:c r="A2212" s="1598">
        <x:v>0.78125</x:v>
      </x:c>
      <x:c r="B2212" s="1550">
        <x:v>613997</x:v>
      </x:c>
      <x:c r="C2212" s="1064" t="s">
        <x:v>8571</x:v>
      </x:c>
      <x:c r="D2212" s="1064" t="s">
        <x:v>10334</x:v>
      </x:c>
      <x:c r="E2212" s="1064" t="s">
        <x:v>3882</x:v>
      </x:c>
      <x:c r="F2212" s="1065" t="s">
        <x:v>7114</x:v>
      </x:c>
      <x:c r="G2212" s="233" t="s">
        <x:v>2947</x:v>
      </x:c>
      <x:c r="H2212" s="233" t="s">
        <x:v>11626</x:v>
      </x:c>
      <x:c r="I2212" s="17" t="s">
        <x:v>6553</x:v>
      </x:c>
      <x:c r="J2212" s="230">
        <x:v>162</x:v>
      </x:c>
      <x:c r="K2212" s="275" t="s">
        <x:v>140</x:v>
      </x:c>
    </x:row>
    <x:row r="2213" spans="1:11">
      <x:c r="A2213" s="1597">
        <x:v>0.7895833333333333</x:v>
      </x:c>
      <x:c r="B2213" s="1060" t="s">
        <x:v>3749</x:v>
      </x:c>
      <x:c r="C2213" s="1060" t="s">
        <x:v>8571</x:v>
      </x:c>
      <x:c r="D2213" s="1060" t="s">
        <x:v>10333</x:v>
      </x:c>
      <x:c r="E2213" s="1060" t="s">
        <x:v>3882</x:v>
      </x:c>
      <x:c r="F2213" s="1061" t="s">
        <x:v>11080</x:v>
      </x:c>
      <x:c r="G2213" s="233" t="s">
        <x:v>3848</x:v>
      </x:c>
      <x:c r="H2213" s="233" t="s">
        <x:v>11259</x:v>
      </x:c>
      <x:c r="I2213" s="17" t="s">
        <x:v>3935</x:v>
      </x:c>
      <x:c r="J2213" s="230">
        <x:v>580</x:v>
      </x:c>
      <x:c r="K2213" s="275" t="s">
        <x:v>140</x:v>
      </x:c>
    </x:row>
    <x:row r="2214" spans="1:11" s="17" customFormat="1">
      <x:c r="A2214" s="1597">
        <x:v>0.84722222222222221</x:v>
      </x:c>
      <x:c r="B2214" s="1060">
        <x:v>13999</x:v>
      </x:c>
      <x:c r="C2214" s="1060"/>
      <x:c r="D2214" s="1060"/>
      <x:c r="E2214" s="1060"/>
      <x:c r="F2214" s="1061"/>
      <x:c r="G2214" s="233" t="s">
        <x:v>3760</x:v>
      </x:c>
      <x:c r="H2214" s="233" t="s">
        <x:v>11641</x:v>
      </x:c>
      <x:c r="I2214" s="17" t="s">
        <x:v>6540</x:v>
      </x:c>
      <x:c r="J2214" s="230">
        <x:v>144</x:v>
      </x:c>
      <x:c r="K2214" s="275" t="s">
        <x:v>140</x:v>
      </x:c>
    </x:row>
    <x:row r="2215" spans="1:11">
      <x:c r="A2215" s="1598">
        <x:v>0.84791666666666665</x:v>
      </x:c>
      <x:c r="B2215" s="1550">
        <x:v>614000</x:v>
      </x:c>
      <x:c r="C2215" s="1064" t="s">
        <x:v>8571</x:v>
      </x:c>
      <x:c r="D2215" s="1064" t="s">
        <x:v>10279</x:v>
      </x:c>
      <x:c r="E2215" s="1064" t="s">
        <x:v>6669</x:v>
      </x:c>
      <x:c r="F2215" s="1065" t="s">
        <x:v>11084</x:v>
      </x:c>
      <x:c r="G2215" s="233" t="s">
        <x:v>3760</x:v>
      </x:c>
      <x:c r="H2215" s="233" t="s">
        <x:v>11641</x:v>
      </x:c>
      <x:c r="I2215" s="17" t="s">
        <x:v>6540</x:v>
      </x:c>
      <x:c r="J2215" s="230">
        <x:v>300</x:v>
      </x:c>
      <x:c r="K2215" s="275" t="s">
        <x:v>140</x:v>
      </x:c>
    </x:row>
    <x:row r="2216" spans="1:11">
      <x:c r="A2216" s="1597">
        <x:v>0.87013888888888891</x:v>
      </x:c>
      <x:c r="B2216" s="1544">
        <x:v>614001</x:v>
      </x:c>
      <x:c r="C2216" s="1060" t="s">
        <x:v>7299</x:v>
      </x:c>
      <x:c r="D2216" s="1060" t="s">
        <x:v>10333</x:v>
      </x:c>
      <x:c r="E2216" s="1060" t="s">
        <x:v>3882</x:v>
      </x:c>
      <x:c r="F2216" s="1061" t="s">
        <x:v>1148</x:v>
      </x:c>
      <x:c r="G2216" s="1114" t="s">
        <x:v>10358</x:v>
      </x:c>
      <x:c r="H2216" s="1114" t="s">
        <x:v>10358</x:v>
      </x:c>
      <x:c r="I2216" s="17" t="s">
        <x:v>6553</x:v>
      </x:c>
      <x:c r="J2216" s="1114" t="s">
        <x:v>10358</x:v>
      </x:c>
      <x:c r="K2216" s="275" t="s">
        <x:v>140</x:v>
      </x:c>
    </x:row>
    <x:row r="2217" spans="1:11">
      <x:c r="A2217" s="1598">
        <x:v>0.89166666666666672</x:v>
      </x:c>
      <x:c r="B2217" s="1550">
        <x:v>614002</x:v>
      </x:c>
      <x:c r="C2217" s="1064" t="s">
        <x:v>7299</x:v>
      </x:c>
      <x:c r="D2217" s="1064" t="s">
        <x:v>10306</x:v>
      </x:c>
      <x:c r="E2217" s="1064" t="s">
        <x:v>6423</x:v>
      </x:c>
      <x:c r="F2217" s="1065" t="s">
        <x:v>7459</x:v>
      </x:c>
      <x:c r="G2217" s="233" t="s">
        <x:v>10373</x:v>
      </x:c>
      <x:c r="H2217" s="233" t="s">
        <x:v>11491</x:v>
      </x:c>
      <x:c r="I2217" s="17" t="s">
        <x:v>6540</x:v>
      </x:c>
      <x:c r="J2217" s="230">
        <x:v>162</x:v>
      </x:c>
      <x:c r="K2217" s="275" t="s">
        <x:v>140</x:v>
      </x:c>
    </x:row>
    <x:row r="2218" spans="1:11">
      <x:c r="A2218" s="1597">
        <x:v>0.89722222222222225</x:v>
      </x:c>
      <x:c r="B2218" s="1544">
        <x:v>614003</x:v>
      </x:c>
      <x:c r="C2218" s="1060" t="s">
        <x:v>8571</x:v>
      </x:c>
      <x:c r="D2218" s="1060" t="s">
        <x:v>10333</x:v>
      </x:c>
      <x:c r="E2218" s="1060" t="s">
        <x:v>6669</x:v>
      </x:c>
      <x:c r="F2218" s="1061" t="s">
        <x:v>110</x:v>
      </x:c>
      <x:c r="G2218" s="233" t="s">
        <x:v>4116</x:v>
      </x:c>
      <x:c r="H2218" s="233" t="s">
        <x:v>2702</x:v>
      </x:c>
      <x:c r="I2218" s="17" t="s">
        <x:v>6540</x:v>
      </x:c>
      <x:c r="J2218" s="230">
        <x:v>225</x:v>
      </x:c>
      <x:c r="K2218" s="275" t="s">
        <x:v>140</x:v>
      </x:c>
    </x:row>
    <x:row r="2219" spans="1:11">
      <x:c r="A2219" s="1598">
        <x:v>0.93611111111111112</x:v>
      </x:c>
      <x:c r="B2219" s="1550">
        <x:v>614004</x:v>
      </x:c>
      <x:c r="C2219" s="1064" t="s">
        <x:v>7299</x:v>
      </x:c>
      <x:c r="D2219" s="1064" t="s">
        <x:v>10333</x:v>
      </x:c>
      <x:c r="E2219" s="1064" t="s">
        <x:v>6669</x:v>
      </x:c>
      <x:c r="F2219" s="1065" t="s">
        <x:v>538</x:v>
      </x:c>
      <x:c r="G2219" s="233" t="s">
        <x:v>4116</x:v>
      </x:c>
      <x:c r="H2219" s="233" t="s">
        <x:v>2702</x:v>
      </x:c>
      <x:c r="I2219" s="17" t="s">
        <x:v>6540</x:v>
      </x:c>
      <x:c r="J2219" s="230">
        <x:v>243</x:v>
      </x:c>
      <x:c r="K2219" s="275" t="s">
        <x:v>140</x:v>
      </x:c>
    </x:row>
    <x:row r="2220" spans="1:11">
      <x:c r="A2220" s="1600">
        <x:v>0.97013888888888888</x:v>
      </x:c>
      <x:c r="B2220" s="1586">
        <x:v>614005</x:v>
      </x:c>
      <x:c r="C2220" s="1584" t="s">
        <x:v>8571</x:v>
      </x:c>
      <x:c r="D2220" s="1584" t="s">
        <x:v>10279</x:v>
      </x:c>
      <x:c r="E2220" s="1584" t="s">
        <x:v>6669</x:v>
      </x:c>
      <x:c r="F2220" s="1585" t="s">
        <x:v>5412</x:v>
      </x:c>
      <x:c r="G2220" s="233" t="s">
        <x:v>10539</x:v>
      </x:c>
      <x:c r="H2220" s="233" t="s">
        <x:v>2714</x:v>
      </x:c>
      <x:c r="I2220" s="17" t="s">
        <x:v>6540</x:v>
      </x:c>
      <x:c r="J2220" s="230">
        <x:v>342</x:v>
      </x:c>
      <x:c r="K2220" s="275" t="s">
        <x:v>140</x:v>
      </x:c>
    </x:row>
    <x:row r="2221" spans="1:11">
      <x:c r="A2221" s="1578" t="s">
        <x:v>7124</x:v>
      </x:c>
      <x:c r="B2221" s="1579">
        <x:v>614006</x:v>
      </x:c>
      <x:c r="C2221" s="1062" t="s">
        <x:v>8571</x:v>
      </x:c>
      <x:c r="D2221" s="1062" t="s">
        <x:v>10334</x:v>
      </x:c>
      <x:c r="E2221" s="1062" t="s">
        <x:v>139</x:v>
      </x:c>
      <x:c r="F2221" s="1063" t="s">
        <x:v>1498</x:v>
      </x:c>
      <x:c r="G2221" s="233" t="s">
        <x:v>10791</x:v>
      </x:c>
      <x:c r="H2221" s="233" t="s">
        <x:v>2731</x:v>
      </x:c>
      <x:c r="I2221" s="17" t="s">
        <x:v>6540</x:v>
      </x:c>
      <x:c r="J2221" s="230">
        <x:v>162</x:v>
      </x:c>
      <x:c r="K2221" s="275" t="s">
        <x:v>140</x:v>
      </x:c>
    </x:row>
    <x:row r="2222" spans="1:11">
      <x:c r="A2222" s="1597">
        <x:v>0.5493055555555556</x:v>
      </x:c>
      <x:c r="B2222" s="1544">
        <x:v>614007</x:v>
      </x:c>
      <x:c r="C2222" s="1060" t="s">
        <x:v>7299</x:v>
      </x:c>
      <x:c r="D2222" s="1060" t="s">
        <x:v>10333</x:v>
      </x:c>
      <x:c r="E2222" s="1060" t="s">
        <x:v>6669</x:v>
      </x:c>
      <x:c r="F2222" s="1061" t="s">
        <x:v>965</x:v>
      </x:c>
      <x:c r="G2222" s="233" t="s">
        <x:v>3288</x:v>
      </x:c>
      <x:c r="H2222" s="233" t="s">
        <x:v>7618</x:v>
      </x:c>
      <x:c r="I2222" s="17" t="s">
        <x:v>6540</x:v>
      </x:c>
      <x:c r="J2222" s="230">
        <x:v>150</x:v>
      </x:c>
      <x:c r="K2222" s="275" t="s">
        <x:v>10301</x:v>
      </x:c>
    </x:row>
    <x:row r="2223" spans="1:11">
      <x:c r="A2223" s="1598">
        <x:v>0.56736111111111109</x:v>
      </x:c>
      <x:c r="B2223" s="1550">
        <x:v>614008</x:v>
      </x:c>
      <x:c r="C2223" s="1064" t="s">
        <x:v>8571</x:v>
      </x:c>
      <x:c r="D2223" s="1064" t="s">
        <x:v>10334</x:v>
      </x:c>
      <x:c r="E2223" s="1064" t="s">
        <x:v>6669</x:v>
      </x:c>
      <x:c r="F2223" s="1065" t="s">
        <x:v>7426</x:v>
      </x:c>
      <x:c r="G2223" s="233" t="s">
        <x:v>9375</x:v>
      </x:c>
      <x:c r="H2223" s="233" t="s">
        <x:v>2817</x:v>
      </x:c>
      <x:c r="I2223" s="17" t="s">
        <x:v>6540</x:v>
      </x:c>
      <x:c r="J2223" s="230">
        <x:v>500</x:v>
      </x:c>
      <x:c r="K2223" s="275" t="s">
        <x:v>140</x:v>
      </x:c>
    </x:row>
    <x:row r="2224" spans="1:11">
      <x:c r="A2224" s="1597">
        <x:v>0.57430555555555551</x:v>
      </x:c>
      <x:c r="B2224" s="1544">
        <x:v>614009</x:v>
      </x:c>
      <x:c r="C2224" s="1060" t="s">
        <x:v>8571</x:v>
      </x:c>
      <x:c r="D2224" s="1060" t="s">
        <x:v>10334</x:v>
      </x:c>
      <x:c r="E2224" s="1060" t="s">
        <x:v>6423</x:v>
      </x:c>
      <x:c r="F2224" s="1061" t="s">
        <x:v>5413</x:v>
      </x:c>
      <x:c r="G2224" s="233" t="s">
        <x:v>6380</x:v>
      </x:c>
      <x:c r="H2224" s="233" t="s">
        <x:v>11627</x:v>
      </x:c>
      <x:c r="I2224" s="17" t="s">
        <x:v>6540</x:v>
      </x:c>
      <x:c r="J2224" s="230">
        <x:v>135</x:v>
      </x:c>
      <x:c r="K2224" s="275" t="s">
        <x:v>140</x:v>
      </x:c>
    </x:row>
    <x:row r="2225" spans="1:11">
      <x:c r="A2225" s="1598">
        <x:v>0.625</x:v>
      </x:c>
      <x:c r="B2225" s="1550">
        <x:v>614010</x:v>
      </x:c>
      <x:c r="C2225" s="1064" t="s">
        <x:v>8571</x:v>
      </x:c>
      <x:c r="D2225" s="1064" t="s">
        <x:v>10306</x:v>
      </x:c>
      <x:c r="E2225" s="1064" t="s">
        <x:v>6669</x:v>
      </x:c>
      <x:c r="F2225" s="1065" t="s">
        <x:v>915</x:v>
      </x:c>
      <x:c r="G2225" s="233" t="s">
        <x:v>9599</x:v>
      </x:c>
      <x:c r="H2225" s="233" t="s">
        <x:v>11640</x:v>
      </x:c>
      <x:c r="I2225" s="17" t="s">
        <x:v>6540</x:v>
      </x:c>
      <x:c r="J2225" s="230">
        <x:v>477</x:v>
      </x:c>
      <x:c r="K2225" s="275" t="s">
        <x:v>140</x:v>
      </x:c>
    </x:row>
    <x:row r="2226" spans="1:11">
      <x:c r="A2226" s="1597">
        <x:v>0.62986111111111109</x:v>
      </x:c>
      <x:c r="B2226" s="1544">
        <x:v>81005</x:v>
      </x:c>
      <x:c r="C2226" s="1060" t="s">
        <x:v>8571</x:v>
      </x:c>
      <x:c r="D2226" s="1060" t="s">
        <x:v>10333</x:v>
      </x:c>
      <x:c r="E2226" s="1060" t="s">
        <x:v>3882</x:v>
      </x:c>
      <x:c r="F2226" s="1061" t="s">
        <x:v>2896</x:v>
      </x:c>
      <x:c r="G2226" s="233" t="s">
        <x:v>3331</x:v>
      </x:c>
      <x:c r="H2226" s="233" t="s">
        <x:v>11136</x:v>
      </x:c>
      <x:c r="I2226" s="17" t="s">
        <x:v>6540</x:v>
      </x:c>
      <x:c r="J2226" s="230">
        <x:v>150</x:v>
      </x:c>
      <x:c r="K2226" s="275" t="s">
        <x:v>10301</x:v>
      </x:c>
    </x:row>
    <x:row r="2227" spans="1:11">
      <x:c r="A2227" s="1598">
        <x:v>0.64027777777777772</x:v>
      </x:c>
      <x:c r="B2227" s="1064" t="s">
        <x:v>9864</x:v>
      </x:c>
      <x:c r="C2227" s="1064" t="s">
        <x:v>8571</x:v>
      </x:c>
      <x:c r="D2227" s="1064" t="s">
        <x:v>10334</x:v>
      </x:c>
      <x:c r="E2227" s="1064" t="s">
        <x:v>6669</x:v>
      </x:c>
      <x:c r="F2227" s="1065" t="s">
        <x:v>4302</x:v>
      </x:c>
      <x:c r="G2227" s="233" t="s">
        <x:v>3841</x:v>
      </x:c>
      <x:c r="H2227" s="233" t="s">
        <x:v>11628</x:v>
      </x:c>
      <x:c r="I2227" s="17" t="s">
        <x:v>3935</x:v>
      </x:c>
      <x:c r="J2227" s="230">
        <x:v>340</x:v>
      </x:c>
      <x:c r="K2227" s="275" t="s">
        <x:v>10301</x:v>
      </x:c>
    </x:row>
    <x:row r="2228" spans="1:11">
      <x:c r="A2228" s="1597">
        <x:v>0.68263888888888891</x:v>
      </x:c>
      <x:c r="B2228" s="1060" t="s">
        <x:v>10956</x:v>
      </x:c>
      <x:c r="C2228" s="1060" t="s">
        <x:v>8571</x:v>
      </x:c>
      <x:c r="D2228" s="1060" t="s">
        <x:v>10334</x:v>
      </x:c>
      <x:c r="E2228" s="1060" t="s">
        <x:v>6669</x:v>
      </x:c>
      <x:c r="F2228" s="1061" t="s">
        <x:v>1802</x:v>
      </x:c>
      <x:c r="G2228" s="1114" t="s">
        <x:v>10358</x:v>
      </x:c>
      <x:c r="H2228" s="1114" t="s">
        <x:v>10358</x:v>
      </x:c>
      <x:c r="I2228" s="17" t="s">
        <x:v>3935</x:v>
      </x:c>
      <x:c r="J2228" s="230">
        <x:v>240</x:v>
      </x:c>
      <x:c r="K2228" s="275" t="s">
        <x:v>140</x:v>
      </x:c>
    </x:row>
    <x:row r="2229" spans="1:11">
      <x:c r="A2229" s="1598">
        <x:v>0.72361111111111109</x:v>
      </x:c>
      <x:c r="B2229" s="1064" t="s">
        <x:v>9954</x:v>
      </x:c>
      <x:c r="C2229" s="1064" t="s">
        <x:v>7299</x:v>
      </x:c>
      <x:c r="D2229" s="1064" t="s">
        <x:v>10334</x:v>
      </x:c>
      <x:c r="E2229" s="1064" t="s">
        <x:v>139</x:v>
      </x:c>
      <x:c r="F2229" s="1065" t="s">
        <x:v>1307</x:v>
      </x:c>
      <x:c r="G2229" s="233" t="s">
        <x:v>6643</x:v>
      </x:c>
      <x:c r="H2229" s="233" t="s">
        <x:v>2830</x:v>
      </x:c>
      <x:c r="I2229" s="17" t="s">
        <x:v>3935</x:v>
      </x:c>
      <x:c r="J2229" s="230">
        <x:v>400</x:v>
      </x:c>
      <x:c r="K2229" s="275" t="s">
        <x:v>140</x:v>
      </x:c>
    </x:row>
    <x:row r="2230" spans="1:11">
      <x:c r="A2230" s="1597">
        <x:v>0.74791666666666667</x:v>
      </x:c>
      <x:c r="B2230" s="1544">
        <x:v>614014</x:v>
      </x:c>
      <x:c r="C2230" s="1060" t="s">
        <x:v>8571</x:v>
      </x:c>
      <x:c r="D2230" s="1060" t="s">
        <x:v>10279</x:v>
      </x:c>
      <x:c r="E2230" s="1060" t="s">
        <x:v>6669</x:v>
      </x:c>
      <x:c r="F2230" s="1061" t="s">
        <x:v>1277</x:v>
      </x:c>
      <x:c r="G2230" s="233" t="s">
        <x:v>10363</x:v>
      </x:c>
      <x:c r="H2230" s="233" t="s">
        <x:v>2833</x:v>
      </x:c>
      <x:c r="I2230" s="17" t="s">
        <x:v>6540</x:v>
      </x:c>
      <x:c r="J2230" s="230">
        <x:v>170</x:v>
      </x:c>
      <x:c r="K2230" s="275" t="s">
        <x:v>140</x:v>
      </x:c>
    </x:row>
    <x:row r="2231" spans="1:11">
      <x:c r="A2231" s="1598">
        <x:v>0.75486111111111109</x:v>
      </x:c>
      <x:c r="B2231" s="1550">
        <x:v>614015</x:v>
      </x:c>
      <x:c r="C2231" s="1064" t="s">
        <x:v>7299</x:v>
      </x:c>
      <x:c r="D2231" s="1064" t="s">
        <x:v>10333</x:v>
      </x:c>
      <x:c r="E2231" s="1064" t="s">
        <x:v>6669</x:v>
      </x:c>
      <x:c r="F2231" s="1065" t="s">
        <x:v>668</x:v>
      </x:c>
      <x:c r="G2231" s="233" t="s">
        <x:v>10363</x:v>
      </x:c>
      <x:c r="H2231" s="233" t="s">
        <x:v>2833</x:v>
      </x:c>
      <x:c r="I2231" s="17" t="s">
        <x:v>6540</x:v>
      </x:c>
      <x:c r="J2231" s="230">
        <x:v>160</x:v>
      </x:c>
      <x:c r="K2231" s="275" t="s">
        <x:v>140</x:v>
      </x:c>
    </x:row>
    <x:row r="2232" spans="1:11">
      <x:c r="A2232" s="1597">
        <x:v>0.75902777777777775</x:v>
      </x:c>
      <x:c r="B2232" s="1544">
        <x:v>614016</x:v>
      </x:c>
      <x:c r="C2232" s="1060" t="s">
        <x:v>8571</x:v>
      </x:c>
      <x:c r="D2232" s="1060" t="s">
        <x:v>10333</x:v>
      </x:c>
      <x:c r="E2232" s="1060" t="s">
        <x:v>6669</x:v>
      </x:c>
      <x:c r="F2232" s="1061" t="s">
        <x:v>8864</x:v>
      </x:c>
      <x:c r="G2232" s="233" t="s">
        <x:v>3969</x:v>
      </x:c>
      <x:c r="H2232" s="233" t="s">
        <x:v>11601</x:v>
      </x:c>
      <x:c r="I2232" s="17" t="s">
        <x:v>6553</x:v>
      </x:c>
      <x:c r="J2232" s="230">
        <x:v>180</x:v>
      </x:c>
      <x:c r="K2232" s="275" t="s">
        <x:v>10301</x:v>
      </x:c>
    </x:row>
    <x:row r="2233" spans="1:11">
      <x:c r="A2233" s="1598">
        <x:v>0.78472222222222221</x:v>
      </x:c>
      <x:c r="B2233" s="1550">
        <x:v>614017</x:v>
      </x:c>
      <x:c r="C2233" s="1064" t="s">
        <x:v>8571</x:v>
      </x:c>
      <x:c r="D2233" s="1064" t="s">
        <x:v>10334</x:v>
      </x:c>
      <x:c r="E2233" s="1064" t="s">
        <x:v>6669</x:v>
      </x:c>
      <x:c r="F2233" s="1065" t="s">
        <x:v>3712</x:v>
      </x:c>
      <x:c r="G2233" s="233" t="s">
        <x:v>9495</x:v>
      </x:c>
      <x:c r="H2233" s="233" t="s">
        <x:v>11621</x:v>
      </x:c>
      <x:c r="I2233" s="17" t="s">
        <x:v>6540</x:v>
      </x:c>
      <x:c r="J2233" s="230">
        <x:v>800</x:v>
      </x:c>
      <x:c r="K2233" s="275" t="s">
        <x:v>140</x:v>
      </x:c>
    </x:row>
    <x:row r="2234" spans="1:11">
      <x:c r="A2234" s="1597">
        <x:v>0.78611111111111109</x:v>
      </x:c>
      <x:c r="B2234" s="1544">
        <x:v>614018</x:v>
      </x:c>
      <x:c r="C2234" s="1060" t="s">
        <x:v>8571</x:v>
      </x:c>
      <x:c r="D2234" s="1060" t="s">
        <x:v>10333</x:v>
      </x:c>
      <x:c r="E2234" s="1060" t="s">
        <x:v>3882</x:v>
      </x:c>
      <x:c r="F2234" s="1061" t="s">
        <x:v>4766</x:v>
      </x:c>
      <x:c r="G2234" s="233" t="s">
        <x:v>3811</x:v>
      </x:c>
      <x:c r="H2234" s="233" t="s">
        <x:v>11600</x:v>
      </x:c>
      <x:c r="I2234" s="17" t="s">
        <x:v>6553</x:v>
      </x:c>
      <x:c r="J2234" s="230">
        <x:v>171</x:v>
      </x:c>
      <x:c r="K2234" s="275" t="s">
        <x:v>140</x:v>
      </x:c>
    </x:row>
    <x:row r="2235" spans="1:11">
      <x:c r="A2235" s="1598">
        <x:v>0.83263888888888893</x:v>
      </x:c>
      <x:c r="B2235" s="1550">
        <x:v>614019</x:v>
      </x:c>
      <x:c r="C2235" s="1064" t="s">
        <x:v>7299</x:v>
      </x:c>
      <x:c r="D2235" s="1064" t="s">
        <x:v>10333</x:v>
      </x:c>
      <x:c r="E2235" s="1064" t="s">
        <x:v>6669</x:v>
      </x:c>
      <x:c r="F2235" s="1065" t="s">
        <x:v>8653</x:v>
      </x:c>
      <x:c r="G2235" s="233" t="s">
        <x:v>3806</x:v>
      </x:c>
      <x:c r="H2235" s="233" t="s">
        <x:v>11379</x:v>
      </x:c>
      <x:c r="I2235" s="17" t="s">
        <x:v>6553</x:v>
      </x:c>
      <x:c r="J2235" s="230">
        <x:v>230</x:v>
      </x:c>
      <x:c r="K2235" s="275" t="s">
        <x:v>10301</x:v>
      </x:c>
    </x:row>
    <x:row r="2236" spans="1:11">
      <x:c r="A2236" s="1597">
        <x:v>0.83402777777777781</x:v>
      </x:c>
      <x:c r="B2236" s="1060" t="s">
        <x:v>3741</x:v>
      </x:c>
      <x:c r="C2236" s="1060" t="s">
        <x:v>7299</x:v>
      </x:c>
      <x:c r="D2236" s="1060" t="s">
        <x:v>10306</x:v>
      </x:c>
      <x:c r="E2236" s="1060" t="s">
        <x:v>3882</x:v>
      </x:c>
      <x:c r="F2236" s="1061" t="s">
        <x:v>1143</x:v>
      </x:c>
      <x:c r="G2236" s="233" t="s">
        <x:v>11008</x:v>
      </x:c>
      <x:c r="H2236" s="233" t="s">
        <x:v>7994</x:v>
      </x:c>
      <x:c r="I2236" s="17" t="s">
        <x:v>3935</x:v>
      </x:c>
      <x:c r="J2236" s="230">
        <x:v>150</x:v>
      </x:c>
      <x:c r="K2236" s="275" t="s">
        <x:v>10301</x:v>
      </x:c>
    </x:row>
    <x:row r="2237" spans="1:11">
      <x:c r="A2237" s="1598">
        <x:v>0.85972222222222228</x:v>
      </x:c>
      <x:c r="B2237" s="1064" t="s">
        <x:v>3358</x:v>
      </x:c>
      <x:c r="C2237" s="1064" t="s">
        <x:v>8571</x:v>
      </x:c>
      <x:c r="D2237" s="1064" t="s">
        <x:v>10333</x:v>
      </x:c>
      <x:c r="E2237" s="1064" t="s">
        <x:v>6669</x:v>
      </x:c>
      <x:c r="F2237" s="1065" t="s">
        <x:v>1574</x:v>
      </x:c>
      <x:c r="G2237" s="233" t="s">
        <x:v>9828</x:v>
      </x:c>
      <x:c r="H2237" s="233" t="s">
        <x:v>2832</x:v>
      </x:c>
      <x:c r="I2237" s="17" t="s">
        <x:v>3935</x:v>
      </x:c>
      <x:c r="J2237" s="230">
        <x:v>162</x:v>
      </x:c>
      <x:c r="K2237" s="275" t="s">
        <x:v>140</x:v>
      </x:c>
    </x:row>
    <x:row r="2238" spans="1:11">
      <x:c r="A2238" s="1597">
        <x:v>0.86111111111111116</x:v>
      </x:c>
      <x:c r="B2238" s="1060" t="s">
        <x:v>9673</x:v>
      </x:c>
      <x:c r="C2238" s="1060" t="s">
        <x:v>8571</x:v>
      </x:c>
      <x:c r="D2238" s="1060" t="s">
        <x:v>10333</x:v>
      </x:c>
      <x:c r="E2238" s="1060" t="s">
        <x:v>6669</x:v>
      </x:c>
      <x:c r="F2238" s="1061" t="s">
        <x:v>7382</x:v>
      </x:c>
      <x:c r="G2238" s="1114" t="s">
        <x:v>10358</x:v>
      </x:c>
      <x:c r="H2238" s="1114" t="s">
        <x:v>10358</x:v>
      </x:c>
      <x:c r="I2238" s="17" t="s">
        <x:v>3935</x:v>
      </x:c>
      <x:c r="J2238" s="230">
        <x:v>162</x:v>
      </x:c>
      <x:c r="K2238" s="275" t="s">
        <x:v>140</x:v>
      </x:c>
    </x:row>
    <x:row r="2239" spans="1:11">
      <x:c r="A2239" s="1598">
        <x:v>0.86527777777777781</x:v>
      </x:c>
      <x:c r="B2239" s="1550">
        <x:v>614023</x:v>
      </x:c>
      <x:c r="C2239" s="1064" t="s">
        <x:v>8571</x:v>
      </x:c>
      <x:c r="D2239" s="1064" t="s">
        <x:v>10333</x:v>
      </x:c>
      <x:c r="E2239" s="1064" t="s">
        <x:v>6669</x:v>
      </x:c>
      <x:c r="F2239" s="1065" t="s">
        <x:v>7058</x:v>
      </x:c>
      <x:c r="G2239" s="233" t="s">
        <x:v>3895</x:v>
      </x:c>
      <x:c r="H2239" s="233" t="s">
        <x:v>2704</x:v>
      </x:c>
      <x:c r="I2239" s="17" t="s">
        <x:v>6553</x:v>
      </x:c>
      <x:c r="J2239" s="230">
        <x:v>180</x:v>
      </x:c>
      <x:c r="K2239" s="275" t="s">
        <x:v>140</x:v>
      </x:c>
    </x:row>
    <x:row r="2240" spans="1:12" s="17" customFormat="1">
      <x:c r="A2240" s="1598">
        <x:v>0.87708333333333333</x:v>
      </x:c>
      <x:c r="B2240" s="1550">
        <x:v>14024</x:v>
      </x:c>
      <x:c r="C2240" s="1064"/>
      <x:c r="D2240" s="1064"/>
      <x:c r="E2240" s="1064"/>
      <x:c r="F2240" s="1065"/>
      <x:c r="G2240" s="1114" t="s">
        <x:v>10358</x:v>
      </x:c>
      <x:c r="H2240" s="1114" t="s">
        <x:v>10358</x:v>
      </x:c>
      <x:c r="I2240" s="17" t="s">
        <x:v>6553</x:v>
      </x:c>
      <x:c r="J2240" s="1114" t="s">
        <x:v>10358</x:v>
      </x:c>
      <x:c r="K2240" s="1114" t="s">
        <x:v>10358</x:v>
      </x:c>
      <x:c r="L2240" s="17" t="s">
        <x:v>10320</x:v>
      </x:c>
    </x:row>
    <x:row r="2241" spans="1:11" s="17" customFormat="1">
      <x:c r="A2241" s="1597">
        <x:v>0.88749999999999996</x:v>
      </x:c>
      <x:c r="B2241" s="1060" t="s">
        <x:v>3944</x:v>
      </x:c>
      <x:c r="C2241" s="1060" t="s">
        <x:v>8571</x:v>
      </x:c>
      <x:c r="D2241" s="1060" t="s">
        <x:v>10306</x:v>
      </x:c>
      <x:c r="E2241" s="1060" t="s">
        <x:v>3882</x:v>
      </x:c>
      <x:c r="F2241" s="1061" t="s">
        <x:v>1308</x:v>
      </x:c>
      <x:c r="G2241" s="233" t="s">
        <x:v>3856</x:v>
      </x:c>
      <x:c r="H2241" s="233" t="s">
        <x:v>11636</x:v>
      </x:c>
      <x:c r="I2241" s="17" t="s">
        <x:v>3935</x:v>
      </x:c>
      <x:c r="J2241" s="230">
        <x:v>80</x:v>
      </x:c>
      <x:c r="K2241" s="275" t="s">
        <x:v>140</x:v>
      </x:c>
    </x:row>
    <x:row r="2242" spans="1:11">
      <x:c r="A2242" s="1597">
        <x:v>0.8930555555555556</x:v>
      </x:c>
      <x:c r="B2242" s="1060" t="s">
        <x:v>10530</x:v>
      </x:c>
      <x:c r="C2242" s="1060" t="s">
        <x:v>8571</x:v>
      </x:c>
      <x:c r="D2242" s="1060" t="s">
        <x:v>10279</x:v>
      </x:c>
      <x:c r="E2242" s="1060" t="s">
        <x:v>6669</x:v>
      </x:c>
      <x:c r="F2242" s="1061" t="s">
        <x:v>1785</x:v>
      </x:c>
      <x:c r="G2242" s="233" t="s">
        <x:v>3742</x:v>
      </x:c>
      <x:c r="H2242" s="233" t="s">
        <x:v>11651</x:v>
      </x:c>
      <x:c r="I2242" s="17" t="s">
        <x:v>6553</x:v>
      </x:c>
      <x:c r="J2242" s="230">
        <x:v>360</x:v>
      </x:c>
      <x:c r="K2242" s="275" t="s">
        <x:v>140</x:v>
      </x:c>
    </x:row>
    <x:row r="2243" spans="1:11" s="17" customFormat="1">
      <x:c r="A2243" s="1598">
        <x:v>0.89861111111111114</x:v>
      </x:c>
      <x:c r="B2243" s="1064" t="s">
        <x:v>10935</x:v>
      </x:c>
      <x:c r="C2243" s="1064" t="s">
        <x:v>7299</x:v>
      </x:c>
      <x:c r="D2243" s="1064" t="s">
        <x:v>10306</x:v>
      </x:c>
      <x:c r="E2243" s="1064" t="s">
        <x:v>6669</x:v>
      </x:c>
      <x:c r="F2243" s="1065" t="s">
        <x:v>4639</x:v>
      </x:c>
      <x:c r="G2243" s="233" t="s">
        <x:v>4231</x:v>
      </x:c>
      <x:c r="H2243" s="233" t="s">
        <x:v>11689</x:v>
      </x:c>
      <x:c r="I2243" s="17" t="s">
        <x:v>3935</x:v>
      </x:c>
      <x:c r="J2243" s="230">
        <x:v>837</x:v>
      </x:c>
      <x:c r="K2243" s="275" t="s">
        <x:v>140</x:v>
      </x:c>
    </x:row>
    <x:row r="2244" spans="1:11">
      <x:c r="A2244" s="1598">
        <x:v>0.91249999999999998</x:v>
      </x:c>
      <x:c r="B2244" s="1064" t="s">
        <x:v>10821</x:v>
      </x:c>
      <x:c r="C2244" s="1064" t="s">
        <x:v>8571</x:v>
      </x:c>
      <x:c r="D2244" s="1064" t="s">
        <x:v>10333</x:v>
      </x:c>
      <x:c r="E2244" s="1064" t="s">
        <x:v>6423</x:v>
      </x:c>
      <x:c r="F2244" s="1065" t="s">
        <x:v>12098</x:v>
      </x:c>
      <x:c r="G2244" s="233" t="s">
        <x:v>2940</x:v>
      </x:c>
      <x:c r="H2244" s="233" t="s">
        <x:v>11942</x:v>
      </x:c>
      <x:c r="I2244" s="17" t="s">
        <x:v>6553</x:v>
      </x:c>
      <x:c r="J2244" s="230">
        <x:v>210</x:v>
      </x:c>
      <x:c r="K2244" s="275" t="s">
        <x:v>140</x:v>
      </x:c>
    </x:row>
    <x:row r="2245" spans="1:11">
      <x:c r="A2245" s="1597">
        <x:v>0.93819444444444444</x:v>
      </x:c>
      <x:c r="B2245" s="1544">
        <x:v>614029</x:v>
      </x:c>
      <x:c r="C2245" s="1060" t="s">
        <x:v>7299</x:v>
      </x:c>
      <x:c r="D2245" s="1060" t="s">
        <x:v>10333</x:v>
      </x:c>
      <x:c r="E2245" s="1060" t="s">
        <x:v>6669</x:v>
      </x:c>
      <x:c r="F2245" s="1061" t="s">
        <x:v>7418</x:v>
      </x:c>
      <x:c r="G2245" s="233" t="s">
        <x:v>3895</x:v>
      </x:c>
      <x:c r="H2245" s="233" t="s">
        <x:v>2426</x:v>
      </x:c>
      <x:c r="I2245" s="17" t="s">
        <x:v>6553</x:v>
      </x:c>
      <x:c r="J2245" s="230">
        <x:v>410</x:v>
      </x:c>
      <x:c r="K2245" s="275" t="s">
        <x:v>140</x:v>
      </x:c>
    </x:row>
    <x:row r="2246" spans="1:11">
      <x:c r="A2246" s="1598">
        <x:v>0.94513888888888886</x:v>
      </x:c>
      <x:c r="B2246" s="1550">
        <x:v>614030</x:v>
      </x:c>
      <x:c r="C2246" s="1064" t="s">
        <x:v>7299</x:v>
      </x:c>
      <x:c r="D2246" s="1064" t="s">
        <x:v>10333</x:v>
      </x:c>
      <x:c r="E2246" s="1064" t="s">
        <x:v>6423</x:v>
      </x:c>
      <x:c r="F2246" s="1065" t="s">
        <x:v>10685</x:v>
      </x:c>
      <x:c r="G2246" s="233" t="s">
        <x:v>2940</x:v>
      </x:c>
      <x:c r="H2246" s="233" t="s">
        <x:v>11942</x:v>
      </x:c>
      <x:c r="I2246" s="17" t="s">
        <x:v>6553</x:v>
      </x:c>
      <x:c r="J2246" s="230">
        <x:v>160</x:v>
      </x:c>
      <x:c r="K2246" s="275" t="s">
        <x:v>140</x:v>
      </x:c>
    </x:row>
    <x:row r="2247" spans="1:11" s="17" customFormat="1">
      <x:c r="A2247" s="1598">
        <x:v>0.99097222222222225</x:v>
      </x:c>
      <x:c r="B2247" s="1550">
        <x:v>14031</x:v>
      </x:c>
      <x:c r="C2247" s="1064"/>
      <x:c r="D2247" s="1064"/>
      <x:c r="E2247" s="1064"/>
      <x:c r="F2247" s="1065"/>
      <x:c r="G2247" s="233" t="s">
        <x:v>4116</x:v>
      </x:c>
      <x:c r="H2247" s="233" t="s">
        <x:v>2702</x:v>
      </x:c>
      <x:c r="I2247" s="17" t="s">
        <x:v>3935</x:v>
      </x:c>
      <x:c r="J2247" s="230">
        <x:v>720</x:v>
      </x:c>
      <x:c r="K2247" s="275" t="s">
        <x:v>140</x:v>
      </x:c>
    </x:row>
    <x:row r="2248" spans="1:11">
      <x:c r="A2248" s="1194" t="s">
        <x:v>4855</x:v>
      </x:c>
      <x:c r="B2248" s="1544">
        <x:v>14032</x:v>
      </x:c>
      <x:c r="C2248" s="1060" t="s">
        <x:v>7299</x:v>
      </x:c>
      <x:c r="D2248" s="1060" t="s">
        <x:v>10333</x:v>
      </x:c>
      <x:c r="E2248" s="1060" t="s">
        <x:v>6669</x:v>
      </x:c>
      <x:c r="F2248" s="1061" t="s">
        <x:v>1405</x:v>
      </x:c>
      <x:c r="G2248" s="233" t="s">
        <x:v>3846</x:v>
      </x:c>
      <x:c r="H2248" s="233" t="s">
        <x:v>12195</x:v>
      </x:c>
      <x:c r="I2248" s="17" t="s">
        <x:v>6553</x:v>
      </x:c>
      <x:c r="J2248" s="230">
        <x:v>150</x:v>
      </x:c>
      <x:c r="K2248" s="275" t="s">
        <x:v>10301</x:v>
      </x:c>
    </x:row>
    <x:row r="2249" spans="1:11">
      <x:c r="A2249" s="1598">
        <x:v>0.51111111111111107</x:v>
      </x:c>
      <x:c r="B2249" s="1064" t="s">
        <x:v>6578</x:v>
      </x:c>
      <x:c r="C2249" s="1064" t="s">
        <x:v>7299</x:v>
      </x:c>
      <x:c r="D2249" s="1064" t="s">
        <x:v>10279</x:v>
      </x:c>
      <x:c r="E2249" s="1064" t="s">
        <x:v>3882</x:v>
      </x:c>
      <x:c r="F2249" s="1065" t="s">
        <x:v>2910</x:v>
      </x:c>
      <x:c r="G2249" s="233" t="s">
        <x:v>9627</x:v>
      </x:c>
      <x:c r="H2249" s="233" t="s">
        <x:v>11340</x:v>
      </x:c>
      <x:c r="I2249" s="17" t="s">
        <x:v>3935</x:v>
      </x:c>
      <x:c r="J2249" s="230">
        <x:v>126</x:v>
      </x:c>
      <x:c r="K2249" s="275" t="s">
        <x:v>140</x:v>
      </x:c>
    </x:row>
    <x:row r="2250" spans="1:11">
      <x:c r="A2250" s="1597">
        <x:v>0.55833333333333335</x:v>
      </x:c>
      <x:c r="B2250" s="1060" t="s">
        <x:v>9676</x:v>
      </x:c>
      <x:c r="C2250" s="1060" t="s">
        <x:v>8571</x:v>
      </x:c>
      <x:c r="D2250" s="1060" t="s">
        <x:v>10334</x:v>
      </x:c>
      <x:c r="E2250" s="1060" t="s">
        <x:v>3882</x:v>
      </x:c>
      <x:c r="F2250" s="1061" t="s">
        <x:v>12024</x:v>
      </x:c>
      <x:c r="G2250" s="233" t="s">
        <x:v>9843</x:v>
      </x:c>
      <x:c r="H2250" s="233" t="s">
        <x:v>11587</x:v>
      </x:c>
      <x:c r="I2250" s="17" t="s">
        <x:v>3935</x:v>
      </x:c>
      <x:c r="J2250" s="230">
        <x:v>190</x:v>
      </x:c>
      <x:c r="K2250" s="275" t="s">
        <x:v>10301</x:v>
      </x:c>
    </x:row>
    <x:row r="2251" spans="1:11" s="17" customFormat="1">
      <x:c r="A2251" s="1597">
        <x:v>0.59722222222222221</x:v>
      </x:c>
      <x:c r="B2251" s="1060" t="s">
        <x:v>9921</x:v>
      </x:c>
      <x:c r="C2251" s="1060" t="s">
        <x:v>7299</x:v>
      </x:c>
      <x:c r="D2251" s="1060" t="s">
        <x:v>10279</x:v>
      </x:c>
      <x:c r="E2251" s="1060" t="s">
        <x:v>6423</x:v>
      </x:c>
      <x:c r="F2251" s="1061" t="s">
        <x:v>836</x:v>
      </x:c>
      <x:c r="G2251" s="233" t="s">
        <x:v>3756</x:v>
      </x:c>
      <x:c r="H2251" s="233" t="s">
        <x:v>11634</x:v>
      </x:c>
      <x:c r="I2251" s="17" t="s">
        <x:v>3935</x:v>
      </x:c>
      <x:c r="J2251" s="230">
        <x:v>140</x:v>
      </x:c>
      <x:c r="K2251" s="275" t="s">
        <x:v>140</x:v>
      </x:c>
    </x:row>
    <x:row r="2252" spans="1:11" s="17" customFormat="1">
      <x:c r="A2252" s="1598">
        <x:v>0.59930555555555554</x:v>
      </x:c>
      <x:c r="B2252" s="1064" t="s">
        <x:v>10603</x:v>
      </x:c>
      <x:c r="C2252" s="1064" t="s">
        <x:v>8571</x:v>
      </x:c>
      <x:c r="D2252" s="1064" t="s">
        <x:v>10334</x:v>
      </x:c>
      <x:c r="E2252" s="1064" t="s">
        <x:v>6423</x:v>
      </x:c>
      <x:c r="F2252" s="1065" t="s">
        <x:v>1789</x:v>
      </x:c>
      <x:c r="G2252" s="233" t="s">
        <x:v>8860</x:v>
      </x:c>
      <x:c r="H2252" s="233" t="s">
        <x:v>2835</x:v>
      </x:c>
      <x:c r="I2252" s="17" t="s">
        <x:v>3935</x:v>
      </x:c>
      <x:c r="J2252" s="230">
        <x:v>140</x:v>
      </x:c>
      <x:c r="K2252" s="275" t="s">
        <x:v>10301</x:v>
      </x:c>
    </x:row>
    <x:row r="2253" spans="1:11">
      <x:c r="A2253" s="1598">
        <x:v>0.60277777777777775</x:v>
      </x:c>
      <x:c r="B2253" s="1064" t="s">
        <x:v>9697</x:v>
      </x:c>
      <x:c r="C2253" s="1064" t="s">
        <x:v>7299</x:v>
      </x:c>
      <x:c r="D2253" s="1064" t="s">
        <x:v>10334</x:v>
      </x:c>
      <x:c r="E2253" s="1064" t="s">
        <x:v>3882</x:v>
      </x:c>
      <x:c r="F2253" s="1065" t="s">
        <x:v>6335</x:v>
      </x:c>
      <x:c r="G2253" s="233" t="s">
        <x:v>4209</x:v>
      </x:c>
      <x:c r="H2253" s="233" t="s">
        <x:v>8065</x:v>
      </x:c>
      <x:c r="I2253" s="17" t="s">
        <x:v>3935</x:v>
      </x:c>
      <x:c r="J2253" s="230">
        <x:v>330</x:v>
      </x:c>
      <x:c r="K2253" s="275" t="s">
        <x:v>10301</x:v>
      </x:c>
    </x:row>
    <x:row r="2254" spans="1:12">
      <x:c r="A2254" s="1597">
        <x:v>0.6791666666666667</x:v>
      </x:c>
      <x:c r="B2254" s="1060" t="s">
        <x:v>2938</x:v>
      </x:c>
      <x:c r="C2254" s="1060" t="s">
        <x:v>7299</x:v>
      </x:c>
      <x:c r="D2254" s="1060" t="s">
        <x:v>10279</x:v>
      </x:c>
      <x:c r="E2254" s="1060" t="s">
        <x:v>6423</x:v>
      </x:c>
      <x:c r="F2254" s="1061" t="s">
        <x:v>4310</x:v>
      </x:c>
      <x:c r="G2254" s="233" t="s">
        <x:v>403</x:v>
      </x:c>
      <x:c r="H2254" s="233" t="s">
        <x:v>7620</x:v>
      </x:c>
      <x:c r="I2254" s="17" t="s">
        <x:v>3935</x:v>
      </x:c>
      <x:c r="J2254" s="230">
        <x:v>210</x:v>
      </x:c>
      <x:c r="K2254" s="275" t="s">
        <x:v>140</x:v>
      </x:c>
      <x:c r="L2254" s="1612" t="s">
        <x:v>10735</x:v>
      </x:c>
    </x:row>
    <x:row r="2255" spans="1:11">
      <x:c r="A2255" s="1598">
        <x:v>0.69374999999999998</x:v>
      </x:c>
      <x:c r="B2255" s="1064" t="s">
        <x:v>3785</x:v>
      </x:c>
      <x:c r="C2255" s="1064" t="s">
        <x:v>8571</x:v>
      </x:c>
      <x:c r="D2255" s="1064" t="s">
        <x:v>10333</x:v>
      </x:c>
      <x:c r="E2255" s="1064" t="s">
        <x:v>3882</x:v>
      </x:c>
      <x:c r="F2255" s="1065" t="s">
        <x:v>1480</x:v>
      </x:c>
      <x:c r="G2255" s="233" t="s">
        <x:v>3895</x:v>
      </x:c>
      <x:c r="H2255" s="233" t="s">
        <x:v>11582</x:v>
      </x:c>
      <x:c r="I2255" s="17" t="s">
        <x:v>3935</x:v>
      </x:c>
      <x:c r="J2255" s="230">
        <x:v>300</x:v>
      </x:c>
      <x:c r="K2255" s="275" t="s">
        <x:v>140</x:v>
      </x:c>
    </x:row>
    <x:row r="2256" spans="1:11">
      <x:c r="A2256" s="1597">
        <x:v>0.70416666666666672</x:v>
      </x:c>
      <x:c r="B2256" s="1060" t="s">
        <x:v>3290</x:v>
      </x:c>
      <x:c r="C2256" s="1060" t="s">
        <x:v>7299</x:v>
      </x:c>
      <x:c r="D2256" s="1060" t="s">
        <x:v>10333</x:v>
      </x:c>
      <x:c r="E2256" s="1060" t="s">
        <x:v>6669</x:v>
      </x:c>
      <x:c r="F2256" s="1061" t="s">
        <x:v>8864</x:v>
      </x:c>
      <x:c r="G2256" s="233" t="s">
        <x:v>3876</x:v>
      </x:c>
      <x:c r="H2256" s="233" t="s">
        <x:v>12422</x:v>
      </x:c>
      <x:c r="I2256" s="17" t="s">
        <x:v>6553</x:v>
      </x:c>
      <x:c r="J2256" s="230">
        <x:v>185</x:v>
      </x:c>
      <x:c r="K2256" s="275" t="s">
        <x:v>10301</x:v>
      </x:c>
    </x:row>
    <x:row r="2257" spans="1:11">
      <x:c r="A2257" s="1598">
        <x:v>0.73124999999999996</x:v>
      </x:c>
      <x:c r="B2257" s="1064" t="s">
        <x:v>3795</x:v>
      </x:c>
      <x:c r="C2257" s="1064" t="s">
        <x:v>7299</x:v>
      </x:c>
      <x:c r="D2257" s="1064" t="s">
        <x:v>10333</x:v>
      </x:c>
      <x:c r="E2257" s="1064" t="s">
        <x:v>6669</x:v>
      </x:c>
      <x:c r="F2257" s="1065" t="s">
        <x:v>1087</x:v>
      </x:c>
      <x:c r="G2257" s="233" t="s">
        <x:v>3876</x:v>
      </x:c>
      <x:c r="H2257" s="233" t="s">
        <x:v>12422</x:v>
      </x:c>
      <x:c r="I2257" s="17" t="s">
        <x:v>6553</x:v>
      </x:c>
      <x:c r="J2257" s="230">
        <x:v>180</x:v>
      </x:c>
      <x:c r="K2257" s="275" t="s">
        <x:v>10301</x:v>
      </x:c>
    </x:row>
    <x:row r="2258" spans="1:11" s="17" customFormat="1">
      <x:c r="A2258" s="1598">
        <x:v>0.75277777777777777</x:v>
      </x:c>
      <x:c r="B2258" s="1064">
        <x:v>14042</x:v>
      </x:c>
      <x:c r="C2258" s="1064"/>
      <x:c r="D2258" s="1064"/>
      <x:c r="E2258" s="1064"/>
      <x:c r="F2258" s="1065"/>
      <x:c r="G2258" s="233" t="s">
        <x:v>6459</x:v>
      </x:c>
      <x:c r="H2258" s="233" t="s">
        <x:v>2821</x:v>
      </x:c>
      <x:c r="I2258" s="17" t="s">
        <x:v>6553</x:v>
      </x:c>
      <x:c r="J2258" s="230">
        <x:v>144</x:v>
      </x:c>
      <x:c r="K2258" s="275" t="s">
        <x:v>140</x:v>
      </x:c>
    </x:row>
    <x:row r="2259" spans="1:11" s="17" customFormat="1">
      <x:c r="A2259" s="1598">
        <x:v>0.76041666666666663</x:v>
      </x:c>
      <x:c r="B2259" s="1064">
        <x:v>14043</x:v>
      </x:c>
      <x:c r="C2259" s="1064"/>
      <x:c r="D2259" s="1064"/>
      <x:c r="E2259" s="1064"/>
      <x:c r="F2259" s="1065"/>
      <x:c r="G2259" s="1114" t="s">
        <x:v>10358</x:v>
      </x:c>
      <x:c r="H2259" s="1114" t="s">
        <x:v>10358</x:v>
      </x:c>
      <x:c r="I2259" s="17" t="s">
        <x:v>6553</x:v>
      </x:c>
      <x:c r="J2259" s="230">
        <x:v>150</x:v>
      </x:c>
      <x:c r="K2259" s="275" t="s">
        <x:v>10301</x:v>
      </x:c>
    </x:row>
    <x:row r="2260" spans="1:11">
      <x:c r="A2260" s="1597">
        <x:v>0.79722222222222228</x:v>
      </x:c>
      <x:c r="B2260" s="1544">
        <x:v>614044</x:v>
      </x:c>
      <x:c r="C2260" s="1060" t="s">
        <x:v>8571</x:v>
      </x:c>
      <x:c r="D2260" s="1060" t="s">
        <x:v>10306</x:v>
      </x:c>
      <x:c r="E2260" s="1060" t="s">
        <x:v>6669</x:v>
      </x:c>
      <x:c r="F2260" s="1061" t="s">
        <x:v>1126</x:v>
      </x:c>
      <x:c r="G2260" s="1114" t="s">
        <x:v>10358</x:v>
      </x:c>
      <x:c r="H2260" s="1114" t="s">
        <x:v>10358</x:v>
      </x:c>
      <x:c r="I2260" s="17" t="s">
        <x:v>6553</x:v>
      </x:c>
      <x:c r="J2260" s="230">
        <x:v>200</x:v>
      </x:c>
      <x:c r="K2260" s="275" t="s">
        <x:v>10301</x:v>
      </x:c>
    </x:row>
    <x:row r="2261" spans="1:11">
      <x:c r="A2261" s="1598">
        <x:v>0.80972222222222223</x:v>
      </x:c>
      <x:c r="B2261" s="1064" t="s">
        <x:v>3796</x:v>
      </x:c>
      <x:c r="C2261" s="1064" t="s">
        <x:v>8571</x:v>
      </x:c>
      <x:c r="D2261" s="1064" t="s">
        <x:v>10306</x:v>
      </x:c>
      <x:c r="E2261" s="1064" t="s">
        <x:v>6423</x:v>
      </x:c>
      <x:c r="F2261" s="1065" t="s">
        <x:v>1567</x:v>
      </x:c>
      <x:c r="G2261" s="233" t="s">
        <x:v>10904</x:v>
      </x:c>
      <x:c r="H2261" s="233" t="s">
        <x:v>2829</x:v>
      </x:c>
      <x:c r="I2261" s="17" t="s">
        <x:v>3935</x:v>
      </x:c>
      <x:c r="J2261" s="230">
        <x:v>480</x:v>
      </x:c>
      <x:c r="K2261" s="275" t="s">
        <x:v>10301</x:v>
      </x:c>
    </x:row>
    <x:row r="2262" spans="1:11">
      <x:c r="A2262" s="1597">
        <x:v>0.83263888888888893</x:v>
      </x:c>
      <x:c r="B2262" s="1060" t="s">
        <x:v>6535</x:v>
      </x:c>
      <x:c r="C2262" s="1060" t="s">
        <x:v>8571</x:v>
      </x:c>
      <x:c r="D2262" s="1060" t="s">
        <x:v>10333</x:v>
      </x:c>
      <x:c r="E2262" s="1060" t="s">
        <x:v>3882</x:v>
      </x:c>
      <x:c r="F2262" s="1061" t="s">
        <x:v>2888</x:v>
      </x:c>
      <x:c r="G2262" s="1114" t="s">
        <x:v>10358</x:v>
      </x:c>
      <x:c r="H2262" s="1114" t="s">
        <x:v>10358</x:v>
      </x:c>
      <x:c r="I2262" s="17" t="s">
        <x:v>3935</x:v>
      </x:c>
      <x:c r="J2262" s="230">
        <x:v>144</x:v>
      </x:c>
      <x:c r="K2262" s="275" t="s">
        <x:v>140</x:v>
      </x:c>
    </x:row>
    <x:row r="2263" spans="1:11" s="17" customFormat="1">
      <x:c r="A2263" s="1597">
        <x:v>0.84166666666666667</x:v>
      </x:c>
      <x:c r="B2263" s="1060">
        <x:v>14047</x:v>
      </x:c>
      <x:c r="C2263" s="1060"/>
      <x:c r="D2263" s="1060"/>
      <x:c r="E2263" s="1060"/>
      <x:c r="F2263" s="1061"/>
      <x:c r="G2263" s="233" t="s">
        <x:v>3368</x:v>
      </x:c>
      <x:c r="H2263" s="233" t="s">
        <x:v>11643</x:v>
      </x:c>
      <x:c r="I2263" s="17" t="s">
        <x:v>3935</x:v>
      </x:c>
      <x:c r="J2263" s="230">
        <x:v>198</x:v>
      </x:c>
      <x:c r="K2263" s="275" t="s">
        <x:v>140</x:v>
      </x:c>
    </x:row>
    <x:row r="2264" spans="1:11">
      <x:c r="A2264" s="1598">
        <x:v>0.84930555555555554</x:v>
      </x:c>
      <x:c r="B2264" s="1064" t="s">
        <x:v>10983</x:v>
      </x:c>
      <x:c r="C2264" s="1064" t="s">
        <x:v>8571</x:v>
      </x:c>
      <x:c r="D2264" s="1064" t="s">
        <x:v>10334</x:v>
      </x:c>
      <x:c r="E2264" s="1064" t="s">
        <x:v>7974</x:v>
      </x:c>
      <x:c r="F2264" s="1065" t="s">
        <x:v>7395</x:v>
      </x:c>
      <x:c r="G2264" s="1114" t="s">
        <x:v>10358</x:v>
      </x:c>
      <x:c r="H2264" s="1114" t="s">
        <x:v>10358</x:v>
      </x:c>
      <x:c r="I2264" s="17" t="s">
        <x:v>3935</x:v>
      </x:c>
      <x:c r="J2264" s="230">
        <x:v>125</x:v>
      </x:c>
      <x:c r="K2264" s="275" t="s">
        <x:v>140</x:v>
      </x:c>
    </x:row>
    <x:row r="2265" spans="1:12">
      <x:c r="A2265" s="1597">
        <x:v>0.85624999999999996</x:v>
      </x:c>
      <x:c r="B2265" s="1060" t="s">
        <x:v>10536</x:v>
      </x:c>
      <x:c r="C2265" s="1060" t="s">
        <x:v>8571</x:v>
      </x:c>
      <x:c r="D2265" s="1060" t="s">
        <x:v>10306</x:v>
      </x:c>
      <x:c r="E2265" s="1060" t="s">
        <x:v>3882</x:v>
      </x:c>
      <x:c r="F2265" s="1061" t="s">
        <x:v>1088</x:v>
      </x:c>
      <x:c r="G2265" s="233" t="s">
        <x:v>3836</x:v>
      </x:c>
      <x:c r="H2265" s="233" t="s">
        <x:v>11652</x:v>
      </x:c>
      <x:c r="I2265" s="17" t="s">
        <x:v>3935</x:v>
      </x:c>
      <x:c r="J2265" s="230">
        <x:v>160</x:v>
      </x:c>
      <x:c r="K2265" s="275" t="s">
        <x:v>10301</x:v>
      </x:c>
      <x:c r="L2265" s="1612" t="s">
        <x:v>4647</x:v>
      </x:c>
    </x:row>
    <x:row r="2266" spans="1:12" s="17" customFormat="1">
      <x:c r="A2266" s="1597">
        <x:v>0.87916666666666665</x:v>
      </x:c>
      <x:c r="B2266" s="1060">
        <x:v>14050</x:v>
      </x:c>
      <x:c r="C2266" s="1060"/>
      <x:c r="D2266" s="1060"/>
      <x:c r="E2266" s="1060"/>
      <x:c r="F2266" s="1061"/>
      <x:c r="G2266" s="233" t="s">
        <x:v>3836</x:v>
      </x:c>
      <x:c r="H2266" s="233" t="s">
        <x:v>11652</x:v>
      </x:c>
      <x:c r="I2266" s="17" t="s">
        <x:v>3935</x:v>
      </x:c>
      <x:c r="J2266" s="1114" t="s">
        <x:v>10358</x:v>
      </x:c>
      <x:c r="K2266" s="1114" t="s">
        <x:v>10358</x:v>
      </x:c>
      <x:c r="L2266" s="1612" t="s">
        <x:v>4647</x:v>
      </x:c>
    </x:row>
    <x:row r="2267" spans="1:11">
      <x:c r="A2267" s="1598">
        <x:v>0.9375</x:v>
      </x:c>
      <x:c r="B2267" s="1064" t="s">
        <x:v>9685</x:v>
      </x:c>
      <x:c r="C2267" s="1064" t="s">
        <x:v>8571</x:v>
      </x:c>
      <x:c r="D2267" s="1064" t="s">
        <x:v>10333</x:v>
      </x:c>
      <x:c r="E2267" s="1064" t="s">
        <x:v>3882</x:v>
      </x:c>
      <x:c r="F2267" s="1065" t="s">
        <x:v>994</x:v>
      </x:c>
      <x:c r="G2267" s="233" t="s">
        <x:v>3863</x:v>
      </x:c>
      <x:c r="H2267" s="233" t="s">
        <x:v>11622</x:v>
      </x:c>
      <x:c r="I2267" s="17" t="s">
        <x:v>3935</x:v>
      </x:c>
      <x:c r="J2267" s="230">
        <x:v>288</x:v>
      </x:c>
      <x:c r="K2267" s="275" t="s">
        <x:v>140</x:v>
      </x:c>
    </x:row>
    <x:row r="2268" spans="1:11">
      <x:c r="A2268" s="1597">
        <x:v>0.97638888888888886</x:v>
      </x:c>
      <x:c r="B2268" s="1060" t="s">
        <x:v>3957</x:v>
      </x:c>
      <x:c r="C2268" s="1060" t="s">
        <x:v>8571</x:v>
      </x:c>
      <x:c r="D2268" s="1060" t="s">
        <x:v>10333</x:v>
      </x:c>
      <x:c r="E2268" s="1060" t="s">
        <x:v>6669</x:v>
      </x:c>
      <x:c r="F2268" s="1061" t="s">
        <x:v>947</x:v>
      </x:c>
      <x:c r="G2268" s="233" t="s">
        <x:v>10963</x:v>
      </x:c>
      <x:c r="H2268" s="233" t="s">
        <x:v>11635</x:v>
      </x:c>
      <x:c r="I2268" s="17" t="s">
        <x:v>3935</x:v>
      </x:c>
      <x:c r="J2268" s="230">
        <x:v>675</x:v>
      </x:c>
      <x:c r="K2268" s="275" t="s">
        <x:v>140</x:v>
      </x:c>
    </x:row>
    <x:row r="2269" spans="1:11">
      <x:c r="A2269" s="1549" t="s">
        <x:v>7098</x:v>
      </x:c>
      <x:c r="B2269" s="1550">
        <x:v>614053</x:v>
      </x:c>
      <x:c r="C2269" s="1064" t="s">
        <x:v>8571</x:v>
      </x:c>
      <x:c r="D2269" s="1064" t="s">
        <x:v>10306</x:v>
      </x:c>
      <x:c r="E2269" s="1064" t="s">
        <x:v>6423</x:v>
      </x:c>
      <x:c r="F2269" s="1065" t="s">
        <x:v>8864</x:v>
      </x:c>
      <x:c r="G2269" s="233" t="s">
        <x:v>10321</x:v>
      </x:c>
      <x:c r="H2269" s="233" t="s">
        <x:v>11675</x:v>
      </x:c>
      <x:c r="I2269" s="13" t="s">
        <x:v>6553</x:v>
      </x:c>
      <x:c r="J2269" s="230">
        <x:v>130</x:v>
      </x:c>
      <x:c r="K2269" s="275" t="s">
        <x:v>10301</x:v>
      </x:c>
    </x:row>
    <x:row r="2270" spans="1:11">
      <x:c r="A2270" s="1597">
        <x:v>0.78402777777777777</x:v>
      </x:c>
      <x:c r="B2270" s="1544">
        <x:v>614054</x:v>
      </x:c>
      <x:c r="C2270" s="1060" t="s">
        <x:v>8571</x:v>
      </x:c>
      <x:c r="D2270" s="1060" t="s">
        <x:v>10306</x:v>
      </x:c>
      <x:c r="E2270" s="1060" t="s">
        <x:v>3882</x:v>
      </x:c>
      <x:c r="F2270" s="1061" t="s">
        <x:v>1117</x:v>
      </x:c>
      <x:c r="G2270" s="233" t="s">
        <x:v>10810</x:v>
      </x:c>
      <x:c r="H2270" s="233" t="s">
        <x:v>11662</x:v>
      </x:c>
      <x:c r="I2270" s="13" t="s">
        <x:v>6553</x:v>
      </x:c>
      <x:c r="J2270" s="230">
        <x:v>140</x:v>
      </x:c>
      <x:c r="K2270" s="275" t="s">
        <x:v>140</x:v>
      </x:c>
    </x:row>
    <x:row r="2271" spans="1:11">
      <x:c r="A2271" s="1598">
        <x:v>0.7944444444444444</x:v>
      </x:c>
      <x:c r="B2271" s="1550">
        <x:v>614055</x:v>
      </x:c>
      <x:c r="C2271" s="1064" t="s">
        <x:v>8571</x:v>
      </x:c>
      <x:c r="D2271" s="1064" t="s">
        <x:v>10333</x:v>
      </x:c>
      <x:c r="E2271" s="1064" t="s">
        <x:v>6669</x:v>
      </x:c>
      <x:c r="F2271" s="1065" t="s">
        <x:v>6919</x:v>
      </x:c>
      <x:c r="G2271" s="233" t="s">
        <x:v>10828</x:v>
      </x:c>
      <x:c r="H2271" s="233" t="s">
        <x:v>11618</x:v>
      </x:c>
      <x:c r="I2271" s="13" t="s">
        <x:v>6553</x:v>
      </x:c>
      <x:c r="J2271" s="230">
        <x:v>280</x:v>
      </x:c>
      <x:c r="K2271" s="275" t="s">
        <x:v>10301</x:v>
      </x:c>
    </x:row>
    <x:row r="2272" spans="1:11">
      <x:c r="A2272" s="1597">
        <x:v>0.81388888888888888</x:v>
      </x:c>
      <x:c r="B2272" s="1544">
        <x:v>614056</x:v>
      </x:c>
      <x:c r="C2272" s="1060" t="s">
        <x:v>8571</x:v>
      </x:c>
      <x:c r="D2272" s="1060" t="s">
        <x:v>10306</x:v>
      </x:c>
      <x:c r="E2272" s="1060" t="s">
        <x:v>3882</x:v>
      </x:c>
      <x:c r="F2272" s="1061" t="s">
        <x:v>7438</x:v>
      </x:c>
      <x:c r="G2272" s="233" t="s">
        <x:v>3955</x:v>
      </x:c>
      <x:c r="H2272" s="233" t="s">
        <x:v>11654</x:v>
      </x:c>
      <x:c r="I2272" s="13" t="s">
        <x:v>6540</x:v>
      </x:c>
      <x:c r="J2272" s="230">
        <x:v>144</x:v>
      </x:c>
      <x:c r="K2272" s="275" t="s">
        <x:v>140</x:v>
      </x:c>
    </x:row>
    <x:row r="2273" spans="1:12">
      <x:c r="A2273" s="1598">
        <x:v>0.91805555555555551</x:v>
      </x:c>
      <x:c r="B2273" s="1550">
        <x:v>614057</x:v>
      </x:c>
      <x:c r="C2273" s="1064" t="s">
        <x:v>7299</x:v>
      </x:c>
      <x:c r="D2273" s="1064" t="s">
        <x:v>10333</x:v>
      </x:c>
      <x:c r="E2273" s="1064" t="s">
        <x:v>6669</x:v>
      </x:c>
      <x:c r="F2273" s="1065" t="s">
        <x:v>79</x:v>
      </x:c>
      <x:c r="G2273" s="233" t="s">
        <x:v>8096</x:v>
      </x:c>
      <x:c r="H2273" s="233" t="s">
        <x:v>12291</x:v>
      </x:c>
      <x:c r="I2273" s="13" t="s">
        <x:v>6540</x:v>
      </x:c>
      <x:c r="J2273" s="230">
        <x:v>150</x:v>
      </x:c>
      <x:c r="K2273" s="275" t="s">
        <x:v>10301</x:v>
      </x:c>
      <x:c r="L2273" s="1615" t="s">
        <x:v>10702</x:v>
      </x:c>
    </x:row>
    <x:row r="2274" spans="1:11">
      <x:c r="A2274" s="1597">
        <x:v>0.93402777777777779</x:v>
      </x:c>
      <x:c r="B2274" s="1544">
        <x:v>614058</x:v>
      </x:c>
      <x:c r="C2274" s="1060" t="s">
        <x:v>8571</x:v>
      </x:c>
      <x:c r="D2274" s="1060" t="s">
        <x:v>10306</x:v>
      </x:c>
      <x:c r="E2274" s="1060" t="s">
        <x:v>6423</x:v>
      </x:c>
      <x:c r="F2274" s="1061" t="s">
        <x:v>7455</x:v>
      </x:c>
      <x:c r="G2274" s="1114" t="s">
        <x:v>10358</x:v>
      </x:c>
      <x:c r="H2274" s="1114" t="s">
        <x:v>10358</x:v>
      </x:c>
      <x:c r="I2274" s="13" t="s">
        <x:v>6540</x:v>
      </x:c>
      <x:c r="J2274" s="230">
        <x:v>120</x:v>
      </x:c>
      <x:c r="K2274" s="275" t="s">
        <x:v>140</x:v>
      </x:c>
    </x:row>
    <x:row r="2275" spans="1:11">
      <x:c r="A2275" s="1549" t="s">
        <x:v>4864</x:v>
      </x:c>
      <x:c r="B2275" s="1550">
        <x:v>614059</x:v>
      </x:c>
      <x:c r="C2275" s="1064" t="s">
        <x:v>8571</x:v>
      </x:c>
      <x:c r="D2275" s="1064" t="s">
        <x:v>10279</x:v>
      </x:c>
      <x:c r="E2275" s="1064" t="s">
        <x:v>6669</x:v>
      </x:c>
      <x:c r="F2275" s="1065" t="s">
        <x:v>2904</x:v>
      </x:c>
      <x:c r="G2275" s="233" t="s">
        <x:v>6379</x:v>
      </x:c>
      <x:c r="H2275" s="233" t="s">
        <x:v>11690</x:v>
      </x:c>
      <x:c r="I2275" s="13" t="s">
        <x:v>6540</x:v>
      </x:c>
      <x:c r="J2275" s="230">
        <x:v>130</x:v>
      </x:c>
      <x:c r="K2275" s="275" t="s">
        <x:v>10301</x:v>
      </x:c>
    </x:row>
    <x:row r="2276" spans="1:11">
      <x:c r="A2276" s="1597">
        <x:v>0.62986111111111109</x:v>
      </x:c>
      <x:c r="B2276" s="1544">
        <x:v>614060</x:v>
      </x:c>
      <x:c r="C2276" s="1060" t="s">
        <x:v>8571</x:v>
      </x:c>
      <x:c r="D2276" s="1060" t="s">
        <x:v>10333</x:v>
      </x:c>
      <x:c r="E2276" s="1060" t="s">
        <x:v>6669</x:v>
      </x:c>
      <x:c r="F2276" s="1061" t="s">
        <x:v>511</x:v>
      </x:c>
      <x:c r="G2276" s="233" t="s">
        <x:v>4116</x:v>
      </x:c>
      <x:c r="H2276" s="233" t="s">
        <x:v>11624</x:v>
      </x:c>
      <x:c r="I2276" s="13" t="s">
        <x:v>6540</x:v>
      </x:c>
      <x:c r="J2276" s="230">
        <x:v>160</x:v>
      </x:c>
      <x:c r="K2276" s="275" t="s">
        <x:v>10301</x:v>
      </x:c>
    </x:row>
    <x:row r="2277" spans="1:11">
      <x:c r="A2277" s="1598">
        <x:v>0.63263888888888886</x:v>
      </x:c>
      <x:c r="B2277" s="1064" t="s">
        <x:v>3994</x:v>
      </x:c>
      <x:c r="C2277" s="1064" t="s">
        <x:v>8571</x:v>
      </x:c>
      <x:c r="D2277" s="1064" t="s">
        <x:v>10334</x:v>
      </x:c>
      <x:c r="E2277" s="1064" t="s">
        <x:v>6423</x:v>
      </x:c>
      <x:c r="F2277" s="1065" t="s">
        <x:v>827</x:v>
      </x:c>
      <x:c r="G2277" s="233" t="s">
        <x:v>6525</x:v>
      </x:c>
      <x:c r="H2277" s="233" t="s">
        <x:v>11665</x:v>
      </x:c>
      <x:c r="I2277" s="13" t="s">
        <x:v>3935</x:v>
      </x:c>
      <x:c r="J2277" s="230">
        <x:v>590</x:v>
      </x:c>
      <x:c r="K2277" s="275" t="s">
        <x:v>10301</x:v>
      </x:c>
    </x:row>
    <x:row r="2278" spans="1:12">
      <x:c r="A2278" s="1597">
        <x:v>0.66041666666666665</x:v>
      </x:c>
      <x:c r="B2278" s="1060" t="s">
        <x:v>10526</x:v>
      </x:c>
      <x:c r="C2278" s="1060" t="s">
        <x:v>8571</x:v>
      </x:c>
      <x:c r="D2278" s="1060" t="s">
        <x:v>10333</x:v>
      </x:c>
      <x:c r="E2278" s="1060" t="s">
        <x:v>139</x:v>
      </x:c>
      <x:c r="F2278" s="1061" t="s">
        <x:v>10706</x:v>
      </x:c>
      <x:c r="G2278" s="233" t="s">
        <x:v>2928</x:v>
      </x:c>
      <x:c r="H2278" s="233" t="s">
        <x:v>11712</x:v>
      </x:c>
      <x:c r="I2278" s="13" t="s">
        <x:v>3935</x:v>
      </x:c>
      <x:c r="J2278" s="230">
        <x:v>150</x:v>
      </x:c>
      <x:c r="K2278" s="275" t="s">
        <x:v>10301</x:v>
      </x:c>
      <x:c r="L2278" s="1615" t="s">
        <x:v>6853</x:v>
      </x:c>
    </x:row>
    <x:row r="2279" spans="1:11">
      <x:c r="A2279" s="1598">
        <x:v>0.66319444444444442</x:v>
      </x:c>
      <x:c r="B2279" s="1064" t="s">
        <x:v>10560</x:v>
      </x:c>
      <x:c r="C2279" s="1064" t="s">
        <x:v>8571</x:v>
      </x:c>
      <x:c r="D2279" s="1064" t="s">
        <x:v>10333</x:v>
      </x:c>
      <x:c r="E2279" s="1064" t="s">
        <x:v>3882</x:v>
      </x:c>
      <x:c r="F2279" s="1065" t="s">
        <x:v>1530</x:v>
      </x:c>
      <x:c r="G2279" s="233" t="s">
        <x:v>6553</x:v>
      </x:c>
      <x:c r="H2279" s="233" t="s">
        <x:v>11684</x:v>
      </x:c>
      <x:c r="I2279" s="13" t="s">
        <x:v>3935</x:v>
      </x:c>
      <x:c r="J2279" s="230">
        <x:v>144</x:v>
      </x:c>
      <x:c r="K2279" s="275" t="s">
        <x:v>140</x:v>
      </x:c>
    </x:row>
    <x:row r="2280" spans="1:11">
      <x:c r="A2280" s="1597">
        <x:v>0.66666666666666663</x:v>
      </x:c>
      <x:c r="B2280" s="1060" t="s">
        <x:v>10572</x:v>
      </x:c>
      <x:c r="C2280" s="1060" t="s">
        <x:v>8571</x:v>
      </x:c>
      <x:c r="D2280" s="1060" t="s">
        <x:v>10334</x:v>
      </x:c>
      <x:c r="E2280" s="1060" t="s">
        <x:v>6423</x:v>
      </x:c>
      <x:c r="F2280" s="1061" t="s">
        <x:v>1440</x:v>
      </x:c>
      <x:c r="G2280" s="1114" t="s">
        <x:v>10358</x:v>
      </x:c>
      <x:c r="H2280" s="1114" t="s">
        <x:v>10358</x:v>
      </x:c>
      <x:c r="I2280" s="13" t="s">
        <x:v>3935</x:v>
      </x:c>
      <x:c r="J2280" s="230">
        <x:v>90</x:v>
      </x:c>
      <x:c r="K2280" s="275" t="s">
        <x:v>140</x:v>
      </x:c>
    </x:row>
    <x:row r="2281" spans="1:11">
      <x:c r="A2281" s="1598">
        <x:v>0.70138888888888884</x:v>
      </x:c>
      <x:c r="B2281" s="1550">
        <x:v>614065</x:v>
      </x:c>
      <x:c r="C2281" s="1064" t="s">
        <x:v>8571</x:v>
      </x:c>
      <x:c r="D2281" s="1064" t="s">
        <x:v>10334</x:v>
      </x:c>
      <x:c r="E2281" s="1064" t="s">
        <x:v>6669</x:v>
      </x:c>
      <x:c r="F2281" s="1065" t="s">
        <x:v>1591</x:v>
      </x:c>
      <x:c r="G2281" s="233" t="s">
        <x:v>8690</x:v>
      </x:c>
      <x:c r="H2281" s="233" t="s">
        <x:v>11724</x:v>
      </x:c>
      <x:c r="I2281" s="13" t="s">
        <x:v>6540</x:v>
      </x:c>
      <x:c r="J2281" s="230">
        <x:v>320</x:v>
      </x:c>
      <x:c r="K2281" s="275" t="s">
        <x:v>10301</x:v>
      </x:c>
    </x:row>
    <x:row r="2282" spans="1:11">
      <x:c r="A2282" s="1597">
        <x:v>0.72986111111111107</x:v>
      </x:c>
      <x:c r="B2282" s="1544">
        <x:v>614066</x:v>
      </x:c>
      <x:c r="C2282" s="1060" t="s">
        <x:v>8571</x:v>
      </x:c>
      <x:c r="D2282" s="1060" t="s">
        <x:v>10306</x:v>
      </x:c>
      <x:c r="E2282" s="1060" t="s">
        <x:v>3882</x:v>
      </x:c>
      <x:c r="F2282" s="1061" t="s">
        <x:v>4237</x:v>
      </x:c>
      <x:c r="G2282" s="233" t="s">
        <x:v>10826</x:v>
      </x:c>
      <x:c r="H2282" s="233" t="s">
        <x:v>11650</x:v>
      </x:c>
      <x:c r="I2282" s="13" t="s">
        <x:v>6540</x:v>
      </x:c>
      <x:c r="J2282" s="230">
        <x:v>240</x:v>
      </x:c>
      <x:c r="K2282" s="275" t="s">
        <x:v>140</x:v>
      </x:c>
    </x:row>
    <x:row r="2283" spans="1:11">
      <x:c r="A2283" s="1598">
        <x:v>0.74930555555555556</x:v>
      </x:c>
      <x:c r="B2283" s="1550">
        <x:v>614067</x:v>
      </x:c>
      <x:c r="C2283" s="1064" t="s">
        <x:v>8571</x:v>
      </x:c>
      <x:c r="D2283" s="1064" t="s">
        <x:v>10333</x:v>
      </x:c>
      <x:c r="E2283" s="1064" t="s">
        <x:v>6669</x:v>
      </x:c>
      <x:c r="F2283" s="1065" t="s">
        <x:v>4256</x:v>
      </x:c>
      <x:c r="G2283" s="233" t="s">
        <x:v>3856</x:v>
      </x:c>
      <x:c r="H2283" s="233" t="s">
        <x:v>11692</x:v>
      </x:c>
      <x:c r="I2283" s="13" t="s">
        <x:v>6540</x:v>
      </x:c>
      <x:c r="J2283" s="230">
        <x:v>170</x:v>
      </x:c>
      <x:c r="K2283" s="275" t="s">
        <x:v>140</x:v>
      </x:c>
    </x:row>
    <x:row r="2284" spans="1:11">
      <x:c r="A2284" s="1597">
        <x:v>0.75069444444444444</x:v>
      </x:c>
      <x:c r="B2284" s="1060" t="s">
        <x:v>10908</x:v>
      </x:c>
      <x:c r="C2284" s="1060" t="s">
        <x:v>8571</x:v>
      </x:c>
      <x:c r="D2284" s="1060" t="s">
        <x:v>10334</x:v>
      </x:c>
      <x:c r="E2284" s="1060" t="s">
        <x:v>3882</x:v>
      </x:c>
      <x:c r="F2284" s="1061" t="s">
        <x:v>1410</x:v>
      </x:c>
      <x:c r="G2284" s="233" t="s">
        <x:v>8590</x:v>
      </x:c>
      <x:c r="H2284" s="233" t="s">
        <x:v>11649</x:v>
      </x:c>
      <x:c r="I2284" s="13" t="s">
        <x:v>3935</x:v>
      </x:c>
      <x:c r="J2284" s="230">
        <x:v>500</x:v>
      </x:c>
      <x:c r="K2284" s="275" t="s">
        <x:v>140</x:v>
      </x:c>
    </x:row>
    <x:row r="2285" spans="1:11" s="13" customFormat="1">
      <x:c r="A2285" s="1597">
        <x:v>0.81319444444444444</x:v>
      </x:c>
      <x:c r="B2285" s="1060" t="s">
        <x:v>10968</x:v>
      </x:c>
      <x:c r="C2285" s="1060" t="s">
        <x:v>7299</x:v>
      </x:c>
      <x:c r="D2285" s="1060" t="s">
        <x:v>10334</x:v>
      </x:c>
      <x:c r="E2285" s="1060" t="s">
        <x:v>6423</x:v>
      </x:c>
      <x:c r="F2285" s="1061" t="s">
        <x:v>690</x:v>
      </x:c>
      <x:c r="G2285" s="233" t="s">
        <x:v>8860</x:v>
      </x:c>
      <x:c r="H2285" s="233" t="s">
        <x:v>2835</x:v>
      </x:c>
      <x:c r="I2285" s="13" t="s">
        <x:v>3935</x:v>
      </x:c>
      <x:c r="J2285" s="230">
        <x:v>144</x:v>
      </x:c>
      <x:c r="K2285" s="275" t="s">
        <x:v>140</x:v>
      </x:c>
    </x:row>
    <x:row r="2286" spans="1:11">
      <x:c r="A2286" s="1598">
        <x:v>0.81597222222222221</x:v>
      </x:c>
      <x:c r="B2286" s="1064" t="s">
        <x:v>6615</x:v>
      </x:c>
      <x:c r="C2286" s="1064" t="s">
        <x:v>8571</x:v>
      </x:c>
      <x:c r="D2286" s="1064" t="s">
        <x:v>10334</x:v>
      </x:c>
      <x:c r="E2286" s="1064" t="s">
        <x:v>3882</x:v>
      </x:c>
      <x:c r="F2286" s="1065" t="s">
        <x:v>1161</x:v>
      </x:c>
      <x:c r="G2286" s="233" t="s">
        <x:v>9599</x:v>
      </x:c>
      <x:c r="H2286" s="233" t="s">
        <x:v>11638</x:v>
      </x:c>
      <x:c r="I2286" s="13" t="s">
        <x:v>3935</x:v>
      </x:c>
      <x:c r="J2286" s="230">
        <x:v>126</x:v>
      </x:c>
      <x:c r="K2286" s="275" t="s">
        <x:v>140</x:v>
      </x:c>
    </x:row>
    <x:row r="2287" spans="1:11">
      <x:c r="A2287" s="1598">
        <x:v>0.95972222222222225</x:v>
      </x:c>
      <x:c r="B2287" s="1064" t="s">
        <x:v>6576</x:v>
      </x:c>
      <x:c r="C2287" s="1064" t="s">
        <x:v>8571</x:v>
      </x:c>
      <x:c r="D2287" s="1064" t="s">
        <x:v>10306</x:v>
      </x:c>
      <x:c r="E2287" s="1064" t="s">
        <x:v>139</x:v>
      </x:c>
      <x:c r="F2287" s="1065" t="s">
        <x:v>1019</x:v>
      </x:c>
      <x:c r="G2287" s="233" t="s">
        <x:v>10941</x:v>
      </x:c>
      <x:c r="H2287" s="233" t="s">
        <x:v>11877</x:v>
      </x:c>
      <x:c r="I2287" s="13" t="s">
        <x:v>3935</x:v>
      </x:c>
      <x:c r="J2287" s="230">
        <x:v>430</x:v>
      </x:c>
      <x:c r="K2287" s="275" t="s">
        <x:v>140</x:v>
      </x:c>
    </x:row>
    <x:row r="2288" spans="1:11">
      <x:c r="A2288" s="1194" t="s">
        <x:v>7137</x:v>
      </x:c>
      <x:c r="B2288" s="1544">
        <x:v>614072</x:v>
      </x:c>
      <x:c r="C2288" s="1060" t="s">
        <x:v>8571</x:v>
      </x:c>
      <x:c r="D2288" s="1060" t="s">
        <x:v>10334</x:v>
      </x:c>
      <x:c r="E2288" s="1060" t="s">
        <x:v>6669</x:v>
      </x:c>
      <x:c r="F2288" s="1061" t="s">
        <x:v>457</x:v>
      </x:c>
      <x:c r="G2288" s="233" t="s">
        <x:v>6511</x:v>
      </x:c>
      <x:c r="H2288" s="233" t="s">
        <x:v>11930</x:v>
      </x:c>
      <x:c r="I2288" s="13" t="s">
        <x:v>6540</x:v>
      </x:c>
      <x:c r="J2288" s="230">
        <x:v>558</x:v>
      </x:c>
      <x:c r="K2288" s="275" t="s">
        <x:v>140</x:v>
      </x:c>
    </x:row>
    <x:row r="2289" spans="1:11">
      <x:c r="A2289" s="1598">
        <x:v>0.70694444444444449</x:v>
      </x:c>
      <x:c r="B2289" s="1064" t="s">
        <x:v>3788</x:v>
      </x:c>
      <x:c r="C2289" s="1064" t="s">
        <x:v>7299</x:v>
      </x:c>
      <x:c r="D2289" s="1064" t="s">
        <x:v>10333</x:v>
      </x:c>
      <x:c r="E2289" s="1064" t="s">
        <x:v>3882</x:v>
      </x:c>
      <x:c r="F2289" s="1065" t="s">
        <x:v>8308</x:v>
      </x:c>
      <x:c r="G2289" s="233" t="s">
        <x:v>10293</x:v>
      </x:c>
      <x:c r="H2289" s="233" t="s">
        <x:v>11373</x:v>
      </x:c>
      <x:c r="I2289" s="13" t="s">
        <x:v>3935</x:v>
      </x:c>
      <x:c r="J2289" s="230">
        <x:v>230</x:v>
      </x:c>
      <x:c r="K2289" s="275" t="s">
        <x:v>10301</x:v>
      </x:c>
    </x:row>
    <x:row r="2290" spans="1:12">
      <x:c r="A2290" s="1597">
        <x:v>0.71736111111111112</x:v>
      </x:c>
      <x:c r="B2290" s="1544">
        <x:v>614074</x:v>
      </x:c>
      <x:c r="C2290" s="1060" t="s">
        <x:v>7299</x:v>
      </x:c>
      <x:c r="D2290" s="1060" t="s">
        <x:v>10333</x:v>
      </x:c>
      <x:c r="E2290" s="1060" t="s">
        <x:v>3882</x:v>
      </x:c>
      <x:c r="F2290" s="1061" t="s">
        <x:v>1031</x:v>
      </x:c>
      <x:c r="G2290" s="233" t="s">
        <x:v>3811</x:v>
      </x:c>
      <x:c r="H2290" s="233" t="s">
        <x:v>7566</x:v>
      </x:c>
      <x:c r="I2290" s="13" t="s">
        <x:v>6540</x:v>
      </x:c>
      <x:c r="J2290" s="230">
        <x:v>170</x:v>
      </x:c>
      <x:c r="K2290" s="275" t="s">
        <x:v>10301</x:v>
      </x:c>
      <x:c r="L2290" s="1615" t="s">
        <x:v>10736</x:v>
      </x:c>
    </x:row>
    <x:row r="2291" spans="1:11">
      <x:c r="A2291" s="1598">
        <x:v>0.73124999999999996</x:v>
      </x:c>
      <x:c r="B2291" s="1550">
        <x:v>614075</x:v>
      </x:c>
      <x:c r="C2291" s="1064" t="s">
        <x:v>8571</x:v>
      </x:c>
      <x:c r="D2291" s="1064" t="s">
        <x:v>10306</x:v>
      </x:c>
      <x:c r="E2291" s="1064" t="s">
        <x:v>6669</x:v>
      </x:c>
      <x:c r="F2291" s="1065" t="s">
        <x:v>6342</x:v>
      </x:c>
      <x:c r="G2291" s="233" t="s">
        <x:v>9426</x:v>
      </x:c>
      <x:c r="H2291" s="233" t="s">
        <x:v>11602</x:v>
      </x:c>
      <x:c r="I2291" s="13" t="s">
        <x:v>6540</x:v>
      </x:c>
      <x:c r="J2291" s="230">
        <x:v>180</x:v>
      </x:c>
      <x:c r="K2291" s="275" t="s">
        <x:v>10301</x:v>
      </x:c>
    </x:row>
    <x:row r="2292" spans="1:11">
      <x:c r="A2292" s="1597">
        <x:v>0.75486111111111109</x:v>
      </x:c>
      <x:c r="B2292" s="1544">
        <x:v>614076</x:v>
      </x:c>
      <x:c r="C2292" s="1060" t="s">
        <x:v>8571</x:v>
      </x:c>
      <x:c r="D2292" s="1060" t="s">
        <x:v>10334</x:v>
      </x:c>
      <x:c r="E2292" s="1060" t="s">
        <x:v>6423</x:v>
      </x:c>
      <x:c r="F2292" s="1061" t="s">
        <x:v>531</x:v>
      </x:c>
      <x:c r="G2292" s="233" t="s">
        <x:v>9846</x:v>
      </x:c>
      <x:c r="H2292" s="233" t="s">
        <x:v>11603</x:v>
      </x:c>
      <x:c r="I2292" s="13" t="s">
        <x:v>6540</x:v>
      </x:c>
      <x:c r="J2292" s="230">
        <x:v>110</x:v>
      </x:c>
      <x:c r="K2292" s="275" t="s">
        <x:v>10301</x:v>
      </x:c>
    </x:row>
    <x:row r="2293" spans="1:11">
      <x:c r="A2293" s="1598">
        <x:v>0.75624999999999998</x:v>
      </x:c>
      <x:c r="B2293" s="1550">
        <x:v>614077</x:v>
      </x:c>
      <x:c r="C2293" s="1064" t="s">
        <x:v>7299</x:v>
      </x:c>
      <x:c r="D2293" s="1064" t="s">
        <x:v>10334</x:v>
      </x:c>
      <x:c r="E2293" s="1064" t="s">
        <x:v>6423</x:v>
      </x:c>
      <x:c r="F2293" s="1065" t="s">
        <x:v>1227</x:v>
      </x:c>
      <x:c r="G2293" s="233" t="s">
        <x:v>9846</x:v>
      </x:c>
      <x:c r="H2293" s="233" t="s">
        <x:v>11603</x:v>
      </x:c>
      <x:c r="I2293" s="13" t="s">
        <x:v>6540</x:v>
      </x:c>
      <x:c r="J2293" s="230">
        <x:v>150</x:v>
      </x:c>
      <x:c r="K2293" s="275" t="s">
        <x:v>10301</x:v>
      </x:c>
    </x:row>
    <x:row r="2294" spans="1:12">
      <x:c r="A2294" s="1597">
        <x:v>0.78749999999999998</x:v>
      </x:c>
      <x:c r="B2294" s="1544">
        <x:v>614078</x:v>
      </x:c>
      <x:c r="C2294" s="1060" t="s">
        <x:v>7299</x:v>
      </x:c>
      <x:c r="D2294" s="1060" t="s">
        <x:v>10333</x:v>
      </x:c>
      <x:c r="E2294" s="1060" t="s">
        <x:v>6669</x:v>
      </x:c>
      <x:c r="F2294" s="1061" t="s">
        <x:v>10396</x:v>
      </x:c>
      <x:c r="G2294" s="233" t="s">
        <x:v>6380</x:v>
      </x:c>
      <x:c r="H2294" s="233" t="s">
        <x:v>2806</x:v>
      </x:c>
      <x:c r="I2294" s="13" t="s">
        <x:v>6540</x:v>
      </x:c>
      <x:c r="J2294" s="230">
        <x:v>144</x:v>
      </x:c>
      <x:c r="K2294" s="275" t="s">
        <x:v>140</x:v>
      </x:c>
      <x:c r="L2294" s="1615" t="s">
        <x:v>7154</x:v>
      </x:c>
    </x:row>
    <x:row r="2295" spans="1:11" s="13" customFormat="1">
      <x:c r="A2295" s="1597">
        <x:v>0.80763888888888891</x:v>
      </x:c>
      <x:c r="B2295" s="1544">
        <x:v>14079</x:v>
      </x:c>
      <x:c r="C2295" s="1060"/>
      <x:c r="D2295" s="1060"/>
      <x:c r="E2295" s="1060"/>
      <x:c r="F2295" s="1061"/>
      <x:c r="G2295" s="233" t="s">
        <x:v>3409</x:v>
      </x:c>
      <x:c r="H2295" s="233" t="s">
        <x:v>11673</x:v>
      </x:c>
      <x:c r="I2295" s="13" t="s">
        <x:v>6553</x:v>
      </x:c>
      <x:c r="J2295" s="230">
        <x:v>144</x:v>
      </x:c>
      <x:c r="K2295" s="275" t="s">
        <x:v>140</x:v>
      </x:c>
    </x:row>
    <x:row r="2296" spans="1:11">
      <x:c r="A2296" s="1549" t="s">
        <x:v>7158</x:v>
      </x:c>
      <x:c r="B2296" s="1550">
        <x:v>614080</x:v>
      </x:c>
      <x:c r="C2296" s="1064" t="s">
        <x:v>8571</x:v>
      </x:c>
      <x:c r="D2296" s="1064" t="s">
        <x:v>10334</x:v>
      </x:c>
      <x:c r="E2296" s="1064" t="s">
        <x:v>139</x:v>
      </x:c>
      <x:c r="F2296" s="1065" t="s">
        <x:v>116</x:v>
      </x:c>
      <x:c r="G2296" s="233" t="s">
        <x:v>10876</x:v>
      </x:c>
      <x:c r="H2296" s="233" t="s">
        <x:v>2654</x:v>
      </x:c>
      <x:c r="I2296" s="11" t="s">
        <x:v>6540</x:v>
      </x:c>
      <x:c r="J2296" s="230">
        <x:v>234</x:v>
      </x:c>
      <x:c r="K2296" s="275" t="s">
        <x:v>140</x:v>
      </x:c>
    </x:row>
    <x:row r="2297" spans="1:12">
      <x:c r="A2297" s="1597">
        <x:v>0.63402777777777775</x:v>
      </x:c>
      <x:c r="B2297" s="1060" t="s">
        <x:v>9932</x:v>
      </x:c>
      <x:c r="C2297" s="1060" t="s">
        <x:v>8571</x:v>
      </x:c>
      <x:c r="D2297" s="1060" t="s">
        <x:v>10334</x:v>
      </x:c>
      <x:c r="E2297" s="1060" t="s">
        <x:v>3882</x:v>
      </x:c>
      <x:c r="F2297" s="1061" t="s">
        <x:v>1014</x:v>
      </x:c>
      <x:c r="G2297" s="233" t="s">
        <x:v>11783</x:v>
      </x:c>
      <x:c r="H2297" s="233" t="s">
        <x:v>11874</x:v>
      </x:c>
      <x:c r="I2297" s="11" t="s">
        <x:v>3935</x:v>
      </x:c>
      <x:c r="J2297" s="1114" t="s">
        <x:v>10358</x:v>
      </x:c>
      <x:c r="K2297" s="1114" t="s">
        <x:v>10358</x:v>
      </x:c>
      <x:c r="L2297" s="11" t="s">
        <x:v>10357</x:v>
      </x:c>
    </x:row>
    <x:row r="2298" spans="1:11" s="11" customFormat="1">
      <x:c r="A2298" s="1597">
        <x:v>0.66180555555555554</x:v>
      </x:c>
      <x:c r="B2298" s="1060">
        <x:v>14082</x:v>
      </x:c>
      <x:c r="C2298" s="1060"/>
      <x:c r="D2298" s="1060"/>
      <x:c r="E2298" s="1060"/>
      <x:c r="F2298" s="1061"/>
      <x:c r="G2298" s="233" t="s">
        <x:v>10818</x:v>
      </x:c>
      <x:c r="H2298" s="233" t="s">
        <x:v>11896</x:v>
      </x:c>
      <x:c r="I2298" s="11" t="s">
        <x:v>3935</x:v>
      </x:c>
      <x:c r="J2298" s="230">
        <x:v>140</x:v>
      </x:c>
      <x:c r="K2298" s="275" t="s">
        <x:v>10301</x:v>
      </x:c>
    </x:row>
    <x:row r="2299" spans="1:11">
      <x:c r="A2299" s="1598">
        <x:v>0.72847222222222219</x:v>
      </x:c>
      <x:c r="B2299" s="1550">
        <x:v>614083</x:v>
      </x:c>
      <x:c r="C2299" s="1064" t="s">
        <x:v>7299</x:v>
      </x:c>
      <x:c r="D2299" s="1064" t="s">
        <x:v>10279</x:v>
      </x:c>
      <x:c r="E2299" s="1064" t="s">
        <x:v>7974</x:v>
      </x:c>
      <x:c r="F2299" s="1065" t="s">
        <x:v>1626</x:v>
      </x:c>
      <x:c r="G2299" s="233" t="s">
        <x:v>3426</x:v>
      </x:c>
      <x:c r="H2299" s="233" t="s">
        <x:v>12410</x:v>
      </x:c>
      <x:c r="I2299" s="11" t="s">
        <x:v>6540</x:v>
      </x:c>
      <x:c r="J2299" s="230">
        <x:v>140</x:v>
      </x:c>
      <x:c r="K2299" s="275" t="s">
        <x:v>10301</x:v>
      </x:c>
    </x:row>
    <x:row r="2300" spans="1:11">
      <x:c r="A2300" s="1598">
        <x:v>0.74513888888888891</x:v>
      </x:c>
      <x:c r="B2300" s="1544">
        <x:v>614084</x:v>
      </x:c>
      <x:c r="C2300" s="1060" t="s">
        <x:v>8571</x:v>
      </x:c>
      <x:c r="D2300" s="1060" t="s">
        <x:v>10334</x:v>
      </x:c>
      <x:c r="E2300" s="1060" t="s">
        <x:v>6669</x:v>
      </x:c>
      <x:c r="F2300" s="1061" t="s">
        <x:v>11057</x:v>
      </x:c>
      <x:c r="G2300" s="233" t="s">
        <x:v>3932</x:v>
      </x:c>
      <x:c r="H2300" s="233" t="s">
        <x:v>11669</x:v>
      </x:c>
      <x:c r="I2300" s="11" t="s">
        <x:v>6540</x:v>
      </x:c>
      <x:c r="J2300" s="230">
        <x:v>180</x:v>
      </x:c>
      <x:c r="K2300" s="275" t="s">
        <x:v>10301</x:v>
      </x:c>
    </x:row>
    <x:row r="2301" spans="1:11">
      <x:c r="A2301" s="1597">
        <x:v>0.77916666666666667</x:v>
      </x:c>
      <x:c r="B2301" s="1550">
        <x:v>614085</x:v>
      </x:c>
      <x:c r="C2301" s="1064" t="s">
        <x:v>8571</x:v>
      </x:c>
      <x:c r="D2301" s="1064" t="s">
        <x:v>10334</x:v>
      </x:c>
      <x:c r="E2301" s="1064" t="s">
        <x:v>6669</x:v>
      </x:c>
      <x:c r="F2301" s="1065" t="s">
        <x:v>3900</x:v>
      </x:c>
      <x:c r="G2301" s="233" t="s">
        <x:v>4099</x:v>
      </x:c>
      <x:c r="H2301" s="233" t="s">
        <x:v>11585</x:v>
      </x:c>
      <x:c r="I2301" s="11" t="s">
        <x:v>6540</x:v>
      </x:c>
      <x:c r="J2301" s="230">
        <x:v>1400</x:v>
      </x:c>
      <x:c r="K2301" s="275" t="s">
        <x:v>10301</x:v>
      </x:c>
    </x:row>
    <x:row r="2302" spans="1:11">
      <x:c r="A2302" s="1598">
        <x:v>0.90972222222222221</x:v>
      </x:c>
      <x:c r="B2302" s="1060" t="s">
        <x:v>9696</x:v>
      </x:c>
      <x:c r="C2302" s="1060" t="s">
        <x:v>8571</x:v>
      </x:c>
      <x:c r="D2302" s="1060" t="s">
        <x:v>10333</x:v>
      </x:c>
      <x:c r="E2302" s="1060" t="s">
        <x:v>3882</x:v>
      </x:c>
      <x:c r="F2302" s="1061" t="s">
        <x:v>12092</x:v>
      </x:c>
      <x:c r="G2302" s="1616" t="s">
        <x:v>9579</x:v>
      </x:c>
      <x:c r="H2302" s="233" t="s">
        <x:v>11940</x:v>
      </x:c>
      <x:c r="I2302" s="11" t="s">
        <x:v>3935</x:v>
      </x:c>
      <x:c r="J2302" s="230">
        <x:v>150</x:v>
      </x:c>
      <x:c r="K2302" s="275" t="s">
        <x:v>10301</x:v>
      </x:c>
    </x:row>
    <x:row r="2303" spans="1:11">
      <x:c r="A2303" s="1597">
        <x:v>0.9375</x:v>
      </x:c>
      <x:c r="B2303" s="1064" t="s">
        <x:v>6465</x:v>
      </x:c>
      <x:c r="C2303" s="1064" t="s">
        <x:v>7299</x:v>
      </x:c>
      <x:c r="D2303" s="1064" t="s">
        <x:v>10279</x:v>
      </x:c>
      <x:c r="E2303" s="1064" t="s">
        <x:v>6669</x:v>
      </x:c>
      <x:c r="F2303" s="1065" t="s">
        <x:v>4275</x:v>
      </x:c>
      <x:c r="G2303" s="233" t="s">
        <x:v>4049</x:v>
      </x:c>
      <x:c r="H2303" s="233" t="s">
        <x:v>11907</x:v>
      </x:c>
      <x:c r="I2303" s="11" t="s">
        <x:v>3935</x:v>
      </x:c>
      <x:c r="J2303" s="230">
        <x:v>388</x:v>
      </x:c>
      <x:c r="K2303" s="275" t="s">
        <x:v>140</x:v>
      </x:c>
    </x:row>
    <x:row r="2304" spans="1:11">
      <x:c r="A2304" s="1597">
        <x:v>0.93819444444444444</x:v>
      </x:c>
      <x:c r="B2304" s="1060" t="s">
        <x:v>10816</x:v>
      </x:c>
      <x:c r="C2304" s="1060" t="s">
        <x:v>7299</x:v>
      </x:c>
      <x:c r="D2304" s="1060" t="s">
        <x:v>10279</x:v>
      </x:c>
      <x:c r="E2304" s="1060" t="s">
        <x:v>6669</x:v>
      </x:c>
      <x:c r="F2304" s="1061" t="s">
        <x:v>10411</x:v>
      </x:c>
      <x:c r="G2304" s="233" t="s">
        <x:v>4049</x:v>
      </x:c>
      <x:c r="H2304" s="233" t="s">
        <x:v>11907</x:v>
      </x:c>
      <x:c r="I2304" s="11" t="s">
        <x:v>3935</x:v>
      </x:c>
      <x:c r="J2304" s="230">
        <x:v>160</x:v>
      </x:c>
      <x:c r="K2304" s="275" t="s">
        <x:v>140</x:v>
      </x:c>
    </x:row>
    <x:row r="2305" spans="1:12" s="11" customFormat="1">
      <x:c r="A2305" s="1598">
        <x:v>0.93888888888888888</x:v>
      </x:c>
      <x:c r="B2305" s="1060" t="s">
        <x:v>10845</x:v>
      </x:c>
      <x:c r="C2305" s="1060" t="s">
        <x:v>7299</x:v>
      </x:c>
      <x:c r="D2305" s="1060" t="s">
        <x:v>10279</x:v>
      </x:c>
      <x:c r="E2305" s="1060" t="s">
        <x:v>6669</x:v>
      </x:c>
      <x:c r="F2305" s="1061" t="s">
        <x:v>10039</x:v>
      </x:c>
      <x:c r="G2305" s="1114" t="s">
        <x:v>10358</x:v>
      </x:c>
      <x:c r="H2305" s="1114" t="s">
        <x:v>10358</x:v>
      </x:c>
      <x:c r="I2305" s="11" t="s">
        <x:v>3935</x:v>
      </x:c>
      <x:c r="J2305" s="1114" t="s">
        <x:v>10358</x:v>
      </x:c>
      <x:c r="K2305" s="1114" t="s">
        <x:v>10358</x:v>
      </x:c>
      <x:c r="L2305" s="11" t="s">
        <x:v>10357</x:v>
      </x:c>
    </x:row>
    <x:row r="2306" spans="1:11">
      <x:c r="A2306" s="1598">
        <x:v>0.94236111111111109</x:v>
      </x:c>
      <x:c r="B2306" s="1064" t="s">
        <x:v>3310</x:v>
      </x:c>
      <x:c r="C2306" s="1064" t="s">
        <x:v>7299</x:v>
      </x:c>
      <x:c r="D2306" s="1064" t="s">
        <x:v>10279</x:v>
      </x:c>
      <x:c r="E2306" s="1064" t="s">
        <x:v>6669</x:v>
      </x:c>
      <x:c r="F2306" s="1065" t="s">
        <x:v>477</x:v>
      </x:c>
      <x:c r="G2306" s="233" t="s">
        <x:v>4049</x:v>
      </x:c>
      <x:c r="H2306" s="233" t="s">
        <x:v>11907</x:v>
      </x:c>
      <x:c r="I2306" s="11" t="s">
        <x:v>3935</x:v>
      </x:c>
      <x:c r="J2306" s="230">
        <x:v>250</x:v>
      </x:c>
      <x:c r="K2306" s="275" t="s">
        <x:v>140</x:v>
      </x:c>
    </x:row>
    <x:row r="2307" spans="1:11">
      <x:c r="A2307" s="1598" t="s">
        <x:v>6866</x:v>
      </x:c>
      <x:c r="B2307" s="1064" t="s">
        <x:v>9396</x:v>
      </x:c>
      <x:c r="C2307" s="1064" t="s">
        <x:v>7299</x:v>
      </x:c>
      <x:c r="D2307" s="1064" t="s">
        <x:v>10306</x:v>
      </x:c>
      <x:c r="E2307" s="1064" t="s">
        <x:v>6423</x:v>
      </x:c>
      <x:c r="F2307" s="1065" t="s">
        <x:v>5410</x:v>
      </x:c>
      <x:c r="G2307" s="1114" t="s">
        <x:v>10358</x:v>
      </x:c>
      <x:c r="H2307" s="1114" t="s">
        <x:v>10358</x:v>
      </x:c>
      <x:c r="I2307" s="11" t="s">
        <x:v>3935</x:v>
      </x:c>
      <x:c r="J2307" s="230">
        <x:v>144</x:v>
      </x:c>
      <x:c r="K2307" s="275" t="s">
        <x:v>140</x:v>
      </x:c>
    </x:row>
    <x:row r="2308" spans="1:11">
      <x:c r="A2308" s="1597">
        <x:v>0.60763888888888884</x:v>
      </x:c>
      <x:c r="B2308" s="1060" t="s">
        <x:v>9675</x:v>
      </x:c>
      <x:c r="C2308" s="1060" t="s">
        <x:v>7299</x:v>
      </x:c>
      <x:c r="D2308" s="1060" t="s">
        <x:v>10306</x:v>
      </x:c>
      <x:c r="E2308" s="1060" t="s">
        <x:v>6423</x:v>
      </x:c>
      <x:c r="F2308" s="1061" t="s">
        <x:v>1763</x:v>
      </x:c>
      <x:c r="G2308" s="1114" t="s">
        <x:v>10358</x:v>
      </x:c>
      <x:c r="H2308" s="1114" t="s">
        <x:v>10358</x:v>
      </x:c>
      <x:c r="I2308" s="11" t="s">
        <x:v>3935</x:v>
      </x:c>
      <x:c r="J2308" s="230">
        <x:v>150</x:v>
      </x:c>
      <x:c r="K2308" s="275" t="s">
        <x:v>140</x:v>
      </x:c>
    </x:row>
    <x:row r="2309" spans="1:11">
      <x:c r="A2309" s="1598">
        <x:v>0.64652777777777781</x:v>
      </x:c>
      <x:c r="B2309" s="1550">
        <x:v>614093</x:v>
      </x:c>
      <x:c r="C2309" s="1064" t="s">
        <x:v>7299</x:v>
      </x:c>
      <x:c r="D2309" s="1064" t="s">
        <x:v>10333</x:v>
      </x:c>
      <x:c r="E2309" s="1064" t="s">
        <x:v>6669</x:v>
      </x:c>
      <x:c r="F2309" s="1065" t="s">
        <x:v>3705</x:v>
      </x:c>
      <x:c r="G2309" s="233" t="s">
        <x:v>9662</x:v>
      </x:c>
      <x:c r="H2309" s="233" t="s">
        <x:v>11989</x:v>
      </x:c>
      <x:c r="I2309" s="11" t="s">
        <x:v>6540</x:v>
      </x:c>
      <x:c r="J2309" s="230">
        <x:v>280</x:v>
      </x:c>
      <x:c r="K2309" s="275" t="s">
        <x:v>10301</x:v>
      </x:c>
    </x:row>
    <x:row r="2310" spans="1:11">
      <x:c r="A2310" s="1597">
        <x:v>0.66249999999999998</x:v>
      </x:c>
      <x:c r="B2310" s="1544">
        <x:v>614094</x:v>
      </x:c>
      <x:c r="C2310" s="1060" t="s">
        <x:v>8571</x:v>
      </x:c>
      <x:c r="D2310" s="1060" t="s">
        <x:v>10306</x:v>
      </x:c>
      <x:c r="E2310" s="1060" t="s">
        <x:v>6423</x:v>
      </x:c>
      <x:c r="F2310" s="1061" t="s">
        <x:v>1015</x:v>
      </x:c>
      <x:c r="G2310" s="233" t="s">
        <x:v>9961</x:v>
      </x:c>
      <x:c r="H2310" s="233" t="s">
        <x:v>5871</x:v>
      </x:c>
      <x:c r="I2310" s="11" t="s">
        <x:v>6540</x:v>
      </x:c>
      <x:c r="J2310" s="230">
        <x:v>240</x:v>
      </x:c>
      <x:c r="K2310" s="275" t="s">
        <x:v>10301</x:v>
      </x:c>
    </x:row>
    <x:row r="2311" spans="1:11">
      <x:c r="A2311" s="1598">
        <x:v>0.68125000000000002</x:v>
      </x:c>
      <x:c r="B2311" s="1550">
        <x:v>614095</x:v>
      </x:c>
      <x:c r="C2311" s="1064" t="s">
        <x:v>8571</x:v>
      </x:c>
      <x:c r="D2311" s="1064" t="s">
        <x:v>10333</x:v>
      </x:c>
      <x:c r="E2311" s="1064" t="s">
        <x:v>6423</x:v>
      </x:c>
      <x:c r="F2311" s="1065" t="s">
        <x:v>1566</x:v>
      </x:c>
      <x:c r="G2311" s="233" t="s">
        <x:v>3998</x:v>
      </x:c>
      <x:c r="H2311" s="233" t="s">
        <x:v>11927</x:v>
      </x:c>
      <x:c r="I2311" s="11" t="s">
        <x:v>6540</x:v>
      </x:c>
      <x:c r="J2311" s="230">
        <x:v>135</x:v>
      </x:c>
      <x:c r="K2311" s="275" t="s">
        <x:v>140</x:v>
      </x:c>
    </x:row>
    <x:row r="2312" spans="1:11">
      <x:c r="A2312" s="1597">
        <x:v>0.69166666666666665</x:v>
      </x:c>
      <x:c r="B2312" s="1544">
        <x:v>614096</x:v>
      </x:c>
      <x:c r="C2312" s="1060" t="s">
        <x:v>8571</x:v>
      </x:c>
      <x:c r="D2312" s="1060" t="s">
        <x:v>10306</x:v>
      </x:c>
      <x:c r="E2312" s="1060" t="s">
        <x:v>6423</x:v>
      </x:c>
      <x:c r="F2312" s="1061" t="s">
        <x:v>10433</x:v>
      </x:c>
      <x:c r="G2312" s="233" t="s">
        <x:v>12319</x:v>
      </x:c>
      <x:c r="H2312" s="233" t="s">
        <x:v>11256</x:v>
      </x:c>
      <x:c r="I2312" s="11" t="s">
        <x:v>6540</x:v>
      </x:c>
      <x:c r="J2312" s="230">
        <x:v>80</x:v>
      </x:c>
      <x:c r="K2312" s="275" t="s">
        <x:v>140</x:v>
      </x:c>
    </x:row>
    <x:row r="2313" spans="1:11">
      <x:c r="A2313" s="1598">
        <x:v>0.76458333333333328</x:v>
      </x:c>
      <x:c r="B2313" s="1550">
        <x:v>614097</x:v>
      </x:c>
      <x:c r="C2313" s="1064" t="s">
        <x:v>8571</x:v>
      </x:c>
      <x:c r="D2313" s="1064" t="s">
        <x:v>10333</x:v>
      </x:c>
      <x:c r="E2313" s="1064" t="s">
        <x:v>6423</x:v>
      </x:c>
      <x:c r="F2313" s="1065" t="s">
        <x:v>3725</x:v>
      </x:c>
      <x:c r="G2313" s="233" t="s">
        <x:v>9797</x:v>
      </x:c>
      <x:c r="H2313" s="233" t="s">
        <x:v>11648</x:v>
      </x:c>
      <x:c r="I2313" s="11" t="s">
        <x:v>6540</x:v>
      </x:c>
      <x:c r="J2313" s="230">
        <x:v>250</x:v>
      </x:c>
      <x:c r="K2313" s="275" t="s">
        <x:v>10301</x:v>
      </x:c>
    </x:row>
    <x:row r="2314" spans="1:11">
      <x:c r="A2314" s="1597">
        <x:v>0.76875000000000004</x:v>
      </x:c>
      <x:c r="B2314" s="1544">
        <x:v>614098</x:v>
      </x:c>
      <x:c r="C2314" s="1060" t="s">
        <x:v>7299</x:v>
      </x:c>
      <x:c r="D2314" s="1060" t="s">
        <x:v>10333</x:v>
      </x:c>
      <x:c r="E2314" s="1060" t="s">
        <x:v>6423</x:v>
      </x:c>
      <x:c r="F2314" s="1061" t="s">
        <x:v>699</x:v>
      </x:c>
      <x:c r="G2314" s="233" t="s">
        <x:v>9797</x:v>
      </x:c>
      <x:c r="H2314" s="233" t="s">
        <x:v>11648</x:v>
      </x:c>
      <x:c r="I2314" s="11" t="s">
        <x:v>6540</x:v>
      </x:c>
      <x:c r="J2314" s="230">
        <x:v>120</x:v>
      </x:c>
      <x:c r="K2314" s="275" t="s">
        <x:v>10301</x:v>
      </x:c>
    </x:row>
    <x:row r="2315" spans="1:11">
      <x:c r="A2315" s="1598">
        <x:v>0.79861111111111116</x:v>
      </x:c>
      <x:c r="B2315" s="1064" t="s">
        <x:v>10615</x:v>
      </x:c>
      <x:c r="C2315" s="1064" t="s">
        <x:v>8571</x:v>
      </x:c>
      <x:c r="D2315" s="1064" t="s">
        <x:v>10334</x:v>
      </x:c>
      <x:c r="E2315" s="1064" t="s">
        <x:v>3882</x:v>
      </x:c>
      <x:c r="F2315" s="1065" t="s">
        <x:v>11091</x:v>
      </x:c>
      <x:c r="G2315" s="233" t="s">
        <x:v>4141</x:v>
      </x:c>
      <x:c r="H2315" s="233" t="s">
        <x:v>11923</x:v>
      </x:c>
      <x:c r="I2315" s="11" t="s">
        <x:v>3935</x:v>
      </x:c>
      <x:c r="J2315" s="230">
        <x:v>160</x:v>
      </x:c>
      <x:c r="K2315" s="275" t="s">
        <x:v>10301</x:v>
      </x:c>
    </x:row>
    <x:row r="2316" spans="1:11">
      <x:c r="A2316" s="1597">
        <x:v>0.84236111111111112</x:v>
      </x:c>
      <x:c r="B2316" s="1060" t="s">
        <x:v>6592</x:v>
      </x:c>
      <x:c r="C2316" s="1060" t="s">
        <x:v>7299</x:v>
      </x:c>
      <x:c r="D2316" s="1060" t="s">
        <x:v>10279</x:v>
      </x:c>
      <x:c r="E2316" s="1060" t="s">
        <x:v>6423</x:v>
      </x:c>
      <x:c r="F2316" s="1061" t="s">
        <x:v>10777</x:v>
      </x:c>
      <x:c r="G2316" s="1114" t="s">
        <x:v>10358</x:v>
      </x:c>
      <x:c r="H2316" s="1114" t="s">
        <x:v>10358</x:v>
      </x:c>
      <x:c r="I2316" s="11" t="s">
        <x:v>3935</x:v>
      </x:c>
      <x:c r="J2316" s="230">
        <x:v>872</x:v>
      </x:c>
      <x:c r="K2316" s="275" t="s">
        <x:v>140</x:v>
      </x:c>
    </x:row>
    <x:row r="2317" spans="1:11">
      <x:c r="A2317" s="1617">
        <x:v>0.86527777777777781</x:v>
      </x:c>
      <x:c r="B2317" s="1246" t="s">
        <x:v>10851</x:v>
      </x:c>
      <x:c r="C2317" s="1246" t="s">
        <x:v>8571</x:v>
      </x:c>
      <x:c r="D2317" s="1246" t="s">
        <x:v>10306</x:v>
      </x:c>
      <x:c r="E2317" s="1246" t="s">
        <x:v>139</x:v>
      </x:c>
      <x:c r="F2317" s="1247" t="s">
        <x:v>539</x:v>
      </x:c>
      <x:c r="G2317" s="1114" t="s">
        <x:v>10358</x:v>
      </x:c>
      <x:c r="H2317" s="1114" t="s">
        <x:v>10358</x:v>
      </x:c>
      <x:c r="I2317" s="11" t="s">
        <x:v>3935</x:v>
      </x:c>
      <x:c r="J2317" s="230">
        <x:v>180</x:v>
      </x:c>
      <x:c r="K2317" s="275" t="s">
        <x:v>10301</x:v>
      </x:c>
    </x:row>
    <x:row r="2318" spans="1:12" s="23" customFormat="1">
      <x:c r="A2318" s="1191" t="s">
        <x:v>7133</x:v>
      </x:c>
      <x:c r="B2318" s="1192">
        <x:v>14102</x:v>
      </x:c>
      <x:c r="C2318" s="1192"/>
      <x:c r="D2318" s="1192"/>
      <x:c r="E2318" s="1192"/>
      <x:c r="F2318" s="1193"/>
      <x:c r="G2318" s="1114" t="s">
        <x:v>10358</x:v>
      </x:c>
      <x:c r="H2318" s="1114" t="s">
        <x:v>10358</x:v>
      </x:c>
      <x:c r="I2318" s="1114" t="s">
        <x:v>10358</x:v>
      </x:c>
      <x:c r="J2318" s="1114" t="s">
        <x:v>10358</x:v>
      </x:c>
      <x:c r="K2318" s="1114" t="s">
        <x:v>10358</x:v>
      </x:c>
      <x:c r="L2318" s="11" t="s">
        <x:v>10311</x:v>
      </x:c>
    </x:row>
    <x:row r="2319" spans="1:11">
      <x:c r="A2319" s="1618">
        <x:v>0.88124999999999998</x:v>
      </x:c>
      <x:c r="B2319" s="1507">
        <x:v>614103</x:v>
      </x:c>
      <x:c r="C2319" s="1504" t="s">
        <x:v>8571</x:v>
      </x:c>
      <x:c r="D2319" s="1504" t="s">
        <x:v>10334</x:v>
      </x:c>
      <x:c r="E2319" s="1504" t="s">
        <x:v>6423</x:v>
      </x:c>
      <x:c r="F2319" s="1559" t="s">
        <x:v>251</x:v>
      </x:c>
      <x:c r="G2319" s="233" t="s">
        <x:v>3976</x:v>
      </x:c>
      <x:c r="H2319" s="233" t="s">
        <x:v>11285</x:v>
      </x:c>
      <x:c r="I2319" s="11" t="s">
        <x:v>6540</x:v>
      </x:c>
      <x:c r="J2319" s="230">
        <x:v>310</x:v>
      </x:c>
      <x:c r="K2319" s="275" t="s">
        <x:v>140</x:v>
      </x:c>
    </x:row>
    <x:row r="2320" spans="1:11">
      <x:c r="A2320" s="1598">
        <x:v>0.89236111111111116</x:v>
      </x:c>
      <x:c r="B2320" s="1550">
        <x:v>614104</x:v>
      </x:c>
      <x:c r="C2320" s="1064" t="s">
        <x:v>7299</x:v>
      </x:c>
      <x:c r="D2320" s="1064" t="s">
        <x:v>10334</x:v>
      </x:c>
      <x:c r="E2320" s="1064" t="s">
        <x:v>6423</x:v>
      </x:c>
      <x:c r="F2320" s="1065" t="s">
        <x:v>545</x:v>
      </x:c>
      <x:c r="G2320" s="233" t="s">
        <x:v>3976</x:v>
      </x:c>
      <x:c r="H2320" s="233" t="s">
        <x:v>11285</x:v>
      </x:c>
      <x:c r="I2320" s="11" t="s">
        <x:v>6540</x:v>
      </x:c>
      <x:c r="J2320" s="230">
        <x:v>135</x:v>
      </x:c>
      <x:c r="K2320" s="275" t="s">
        <x:v>140</x:v>
      </x:c>
    </x:row>
    <x:row r="2321" spans="1:11">
      <x:c r="A2321" s="1597">
        <x:v>0.91041666666666665</x:v>
      </x:c>
      <x:c r="B2321" s="1544">
        <x:v>614105</x:v>
      </x:c>
      <x:c r="C2321" s="1060" t="s">
        <x:v>8571</x:v>
      </x:c>
      <x:c r="D2321" s="1060" t="s">
        <x:v>10306</x:v>
      </x:c>
      <x:c r="E2321" s="1060" t="s">
        <x:v>6423</x:v>
      </x:c>
      <x:c r="F2321" s="1061" t="s">
        <x:v>479</x:v>
      </x:c>
      <x:c r="G2321" s="233" t="s">
        <x:v>9655</x:v>
      </x:c>
      <x:c r="H2321" s="233" t="s">
        <x:v>2737</x:v>
      </x:c>
      <x:c r="I2321" s="11" t="s">
        <x:v>6540</x:v>
      </x:c>
      <x:c r="J2321" s="230">
        <x:v>144</x:v>
      </x:c>
      <x:c r="K2321" s="275" t="s">
        <x:v>140</x:v>
      </x:c>
    </x:row>
    <x:row r="2322" spans="1:11">
      <x:c r="A2322" s="1549" t="s">
        <x:v>7146</x:v>
      </x:c>
      <x:c r="B2322" s="1550">
        <x:v>14106</x:v>
      </x:c>
      <x:c r="C2322" s="1064" t="s">
        <x:v>8571</x:v>
      </x:c>
      <x:c r="D2322" s="1064" t="s">
        <x:v>10333</x:v>
      </x:c>
      <x:c r="E2322" s="1064" t="s">
        <x:v>139</x:v>
      </x:c>
      <x:c r="F2322" s="1065" t="s">
        <x:v>8226</x:v>
      </x:c>
      <x:c r="G2322" s="233" t="s">
        <x:v>6597</x:v>
      </x:c>
      <x:c r="H2322" s="233" t="s">
        <x:v>5873</x:v>
      </x:c>
      <x:c r="I2322" s="11" t="s">
        <x:v>6553</x:v>
      </x:c>
      <x:c r="J2322" s="230">
        <x:v>150</x:v>
      </x:c>
      <x:c r="K2322" s="275" t="s">
        <x:v>10301</x:v>
      </x:c>
    </x:row>
    <x:row r="2323" spans="1:11">
      <x:c r="A2323" s="1597">
        <x:v>0.63958333333333328</x:v>
      </x:c>
      <x:c r="B2323" s="1544">
        <x:v>614107</x:v>
      </x:c>
      <x:c r="C2323" s="1060" t="s">
        <x:v>8571</x:v>
      </x:c>
      <x:c r="D2323" s="1060" t="s">
        <x:v>10306</x:v>
      </x:c>
      <x:c r="E2323" s="1060" t="s">
        <x:v>3882</x:v>
      </x:c>
      <x:c r="F2323" s="1061" t="s">
        <x:v>4731</x:v>
      </x:c>
      <x:c r="G2323" s="233" t="s">
        <x:v>3361</x:v>
      </x:c>
      <x:c r="H2323" s="233" t="s">
        <x:v>11941</x:v>
      </x:c>
      <x:c r="I2323" s="11" t="s">
        <x:v>6553</x:v>
      </x:c>
      <x:c r="J2323" s="230">
        <x:v>100</x:v>
      </x:c>
      <x:c r="K2323" s="275" t="s">
        <x:v>10301</x:v>
      </x:c>
    </x:row>
    <x:row r="2324" spans="1:11">
      <x:c r="A2324" s="1598">
        <x:v>0.65486111111111112</x:v>
      </x:c>
      <x:c r="B2324" s="1550">
        <x:v>614108</x:v>
      </x:c>
      <x:c r="C2324" s="1064" t="s">
        <x:v>7299</x:v>
      </x:c>
      <x:c r="D2324" s="1064" t="s">
        <x:v>10279</x:v>
      </x:c>
      <x:c r="E2324" s="1064" t="s">
        <x:v>6669</x:v>
      </x:c>
      <x:c r="F2324" s="1065" t="s">
        <x:v>8864</x:v>
      </x:c>
      <x:c r="G2324" s="233" t="s">
        <x:v>3317</x:v>
      </x:c>
      <x:c r="H2324" s="233" t="s">
        <x:v>2222</x:v>
      </x:c>
      <x:c r="I2324" s="11" t="s">
        <x:v>6553</x:v>
      </x:c>
      <x:c r="J2324" s="230">
        <x:v>140</x:v>
      </x:c>
      <x:c r="K2324" s="275" t="s">
        <x:v>140</x:v>
      </x:c>
    </x:row>
    <x:row r="2325" spans="1:11">
      <x:c r="A2325" s="1597">
        <x:v>0.69305555555555554</x:v>
      </x:c>
      <x:c r="B2325" s="1544">
        <x:v>614109</x:v>
      </x:c>
      <x:c r="C2325" s="1060" t="s">
        <x:v>7299</x:v>
      </x:c>
      <x:c r="D2325" s="1060" t="s">
        <x:v>10306</x:v>
      </x:c>
      <x:c r="E2325" s="1060" t="s">
        <x:v>6669</x:v>
      </x:c>
      <x:c r="F2325" s="1061" t="s">
        <x:v>8653</x:v>
      </x:c>
      <x:c r="G2325" s="233" t="s">
        <x:v>4205</x:v>
      </x:c>
      <x:c r="H2325" s="233" t="s">
        <x:v>5763</x:v>
      </x:c>
      <x:c r="I2325" s="11" t="s">
        <x:v>6553</x:v>
      </x:c>
      <x:c r="J2325" s="230">
        <x:v>279</x:v>
      </x:c>
      <x:c r="K2325" s="275" t="s">
        <x:v>140</x:v>
      </x:c>
    </x:row>
    <x:row r="2326" spans="1:11">
      <x:c r="A2326" s="1598">
        <x:v>0.71805555555555556</x:v>
      </x:c>
      <x:c r="B2326" s="1550">
        <x:v>614110</x:v>
      </x:c>
      <x:c r="C2326" s="1064" t="s">
        <x:v>8571</x:v>
      </x:c>
      <x:c r="D2326" s="1064" t="s">
        <x:v>10333</x:v>
      </x:c>
      <x:c r="E2326" s="1064" t="s">
        <x:v>6423</x:v>
      </x:c>
      <x:c r="F2326" s="1065" t="s">
        <x:v>4731</x:v>
      </x:c>
      <x:c r="G2326" s="233" t="s">
        <x:v>10834</x:v>
      </x:c>
      <x:c r="H2326" s="233" t="s">
        <x:v>11687</x:v>
      </x:c>
      <x:c r="I2326" s="11" t="s">
        <x:v>6553</x:v>
      </x:c>
      <x:c r="J2326" s="230">
        <x:v>270</x:v>
      </x:c>
      <x:c r="K2326" s="275" t="s">
        <x:v>140</x:v>
      </x:c>
    </x:row>
    <x:row r="2327" spans="1:11">
      <x:c r="A2327" s="1597">
        <x:v>0.88888888888888884</x:v>
      </x:c>
      <x:c r="B2327" s="1544">
        <x:v>614111</x:v>
      </x:c>
      <x:c r="C2327" s="1060" t="s">
        <x:v>8571</x:v>
      </x:c>
      <x:c r="D2327" s="1060" t="s">
        <x:v>10333</x:v>
      </x:c>
      <x:c r="E2327" s="1060" t="s">
        <x:v>7974</x:v>
      </x:c>
      <x:c r="F2327" s="1061" t="s">
        <x:v>4731</x:v>
      </x:c>
      <x:c r="G2327" s="1114" t="s">
        <x:v>10358</x:v>
      </x:c>
      <x:c r="H2327" s="1114" t="s">
        <x:v>10358</x:v>
      </x:c>
      <x:c r="I2327" s="11" t="s">
        <x:v>6553</x:v>
      </x:c>
      <x:c r="J2327" s="230">
        <x:v>170</x:v>
      </x:c>
      <x:c r="K2327" s="275" t="s">
        <x:v>10301</x:v>
      </x:c>
    </x:row>
    <x:row r="2328" spans="1:11">
      <x:c r="A2328" s="1549" t="s">
        <x:v>7162</x:v>
      </x:c>
      <x:c r="B2328" s="1550">
        <x:v>614112</x:v>
      </x:c>
      <x:c r="C2328" s="1064" t="s">
        <x:v>8571</x:v>
      </x:c>
      <x:c r="D2328" s="1064" t="s">
        <x:v>10306</x:v>
      </x:c>
      <x:c r="E2328" s="1064" t="s">
        <x:v>6669</x:v>
      </x:c>
      <x:c r="F2328" s="1065" t="s">
        <x:v>11096</x:v>
      </x:c>
      <x:c r="G2328" s="1114" t="s">
        <x:v>10358</x:v>
      </x:c>
      <x:c r="H2328" s="1114" t="s">
        <x:v>10358</x:v>
      </x:c>
      <x:c r="I2328" s="11" t="s">
        <x:v>6540</x:v>
      </x:c>
      <x:c r="J2328" s="230">
        <x:v>144</x:v>
      </x:c>
      <x:c r="K2328" s="275" t="s">
        <x:v>140</x:v>
      </x:c>
    </x:row>
    <x:row r="2329" spans="1:12">
      <x:c r="A2329" s="1597">
        <x:v>0.57847222222222228</x:v>
      </x:c>
      <x:c r="B2329" s="1544">
        <x:v>614113</x:v>
      </x:c>
      <x:c r="C2329" s="1060" t="s">
        <x:v>8571</x:v>
      </x:c>
      <x:c r="D2329" s="1060" t="s">
        <x:v>10306</x:v>
      </x:c>
      <x:c r="E2329" s="1060" t="s">
        <x:v>6423</x:v>
      </x:c>
      <x:c r="F2329" s="1061" t="s">
        <x:v>62</x:v>
      </x:c>
      <x:c r="G2329" s="233" t="s">
        <x:v>8692</x:v>
      </x:c>
      <x:c r="H2329" s="233" t="s">
        <x:v>11886</x:v>
      </x:c>
      <x:c r="I2329" s="11" t="s">
        <x:v>6540</x:v>
      </x:c>
      <x:c r="J2329" s="230">
        <x:v>360</x:v>
      </x:c>
      <x:c r="K2329" s="275" t="s">
        <x:v>140</x:v>
      </x:c>
      <x:c r="L2329" s="1619" t="s">
        <x:v>12050</x:v>
      </x:c>
    </x:row>
    <x:row r="2330" spans="1:11">
      <x:c r="A2330" s="1598">
        <x:v>0.61111111111111116</x:v>
      </x:c>
      <x:c r="B2330" s="1550">
        <x:v>614114</x:v>
      </x:c>
      <x:c r="C2330" s="1064" t="s">
        <x:v>8571</x:v>
      </x:c>
      <x:c r="D2330" s="1064" t="s">
        <x:v>10333</x:v>
      </x:c>
      <x:c r="E2330" s="1064" t="s">
        <x:v>6669</x:v>
      </x:c>
      <x:c r="F2330" s="1065" t="s">
        <x:v>906</x:v>
      </x:c>
      <x:c r="G2330" s="233" t="s">
        <x:v>9664</x:v>
      </x:c>
      <x:c r="H2330" s="233" t="s">
        <x:v>11686</x:v>
      </x:c>
      <x:c r="I2330" s="11" t="s">
        <x:v>6540</x:v>
      </x:c>
      <x:c r="J2330" s="230">
        <x:v>230</x:v>
      </x:c>
      <x:c r="K2330" s="275" t="s">
        <x:v>10301</x:v>
      </x:c>
    </x:row>
    <x:row r="2331" spans="1:11">
      <x:c r="A2331" s="1597">
        <x:v>0.65555555555555556</x:v>
      </x:c>
      <x:c r="B2331" s="1544">
        <x:v>614115</x:v>
      </x:c>
      <x:c r="C2331" s="1060" t="s">
        <x:v>8571</x:v>
      </x:c>
      <x:c r="D2331" s="1060" t="s">
        <x:v>10334</x:v>
      </x:c>
      <x:c r="E2331" s="1060" t="s">
        <x:v>6423</x:v>
      </x:c>
      <x:c r="F2331" s="1061" t="s">
        <x:v>8323</x:v>
      </x:c>
      <x:c r="G2331" s="233" t="s">
        <x:v>6623</x:v>
      </x:c>
      <x:c r="H2331" s="233" t="s">
        <x:v>11272</x:v>
      </x:c>
      <x:c r="I2331" s="11" t="s">
        <x:v>6540</x:v>
      </x:c>
      <x:c r="J2331" s="230">
        <x:v>220</x:v>
      </x:c>
      <x:c r="K2331" s="275" t="s">
        <x:v>140</x:v>
      </x:c>
    </x:row>
    <x:row r="2332" spans="1:11">
      <x:c r="A2332" s="1598">
        <x:v>0.83194444444444449</x:v>
      </x:c>
      <x:c r="B2332" s="1550">
        <x:v>614116</x:v>
      </x:c>
      <x:c r="C2332" s="1064" t="s">
        <x:v>8571</x:v>
      </x:c>
      <x:c r="D2332" s="1064" t="s">
        <x:v>10279</x:v>
      </x:c>
      <x:c r="E2332" s="1064" t="s">
        <x:v>6423</x:v>
      </x:c>
      <x:c r="F2332" s="1065" t="s">
        <x:v>3723</x:v>
      </x:c>
      <x:c r="G2332" s="233" t="s">
        <x:v>6558</x:v>
      </x:c>
      <x:c r="H2332" s="233" t="s">
        <x:v>11944</x:v>
      </x:c>
      <x:c r="I2332" s="11" t="s">
        <x:v>6540</x:v>
      </x:c>
      <x:c r="J2332" s="230">
        <x:v>440</x:v>
      </x:c>
      <x:c r="K2332" s="275" t="s">
        <x:v>140</x:v>
      </x:c>
    </x:row>
    <x:row r="2333" spans="1:11">
      <x:c r="A2333" s="1194" t="s">
        <x:v>7126</x:v>
      </x:c>
      <x:c r="B2333" s="1544">
        <x:v>14117</x:v>
      </x:c>
      <x:c r="C2333" s="1060" t="s">
        <x:v>8571</x:v>
      </x:c>
      <x:c r="D2333" s="1060" t="s">
        <x:v>10306</x:v>
      </x:c>
      <x:c r="E2333" s="1060" t="s">
        <x:v>6669</x:v>
      </x:c>
      <x:c r="F2333" s="1061" t="s">
        <x:v>1493</x:v>
      </x:c>
      <x:c r="G2333" s="233" t="s">
        <x:v>11672</x:v>
      </x:c>
      <x:c r="H2333" s="233" t="s">
        <x:v>11279</x:v>
      </x:c>
      <x:c r="I2333" s="11" t="s">
        <x:v>6553</x:v>
      </x:c>
      <x:c r="J2333" s="230">
        <x:v>570</x:v>
      </x:c>
      <x:c r="K2333" s="275" t="s">
        <x:v>10301</x:v>
      </x:c>
    </x:row>
    <x:row r="2334" spans="1:11">
      <x:c r="A2334" s="1598">
        <x:v>0.63611111111111107</x:v>
      </x:c>
      <x:c r="B2334" s="1550">
        <x:v>614118</x:v>
      </x:c>
      <x:c r="C2334" s="1064" t="s">
        <x:v>8571</x:v>
      </x:c>
      <x:c r="D2334" s="1064" t="s">
        <x:v>10279</x:v>
      </x:c>
      <x:c r="E2334" s="1064" t="s">
        <x:v>3882</x:v>
      </x:c>
      <x:c r="F2334" s="1065" t="s">
        <x:v>135</x:v>
      </x:c>
      <x:c r="G2334" s="233" t="s">
        <x:v>9693</x:v>
      </x:c>
      <x:c r="H2334" s="233" t="s">
        <x:v>11667</x:v>
      </x:c>
      <x:c r="I2334" s="11" t="s">
        <x:v>6540</x:v>
      </x:c>
      <x:c r="J2334" s="230">
        <x:v>360</x:v>
      </x:c>
      <x:c r="K2334" s="275" t="s">
        <x:v>140</x:v>
      </x:c>
    </x:row>
    <x:row r="2335" spans="1:11">
      <x:c r="A2335" s="1597">
        <x:v>0.68541666666666667</x:v>
      </x:c>
      <x:c r="B2335" s="1544">
        <x:v>614119</x:v>
      </x:c>
      <x:c r="C2335" s="1060" t="s">
        <x:v>8571</x:v>
      </x:c>
      <x:c r="D2335" s="1060" t="s">
        <x:v>10333</x:v>
      </x:c>
      <x:c r="E2335" s="1060" t="s">
        <x:v>6669</x:v>
      </x:c>
      <x:c r="F2335" s="1061" t="s">
        <x:v>1316</x:v>
      </x:c>
      <x:c r="G2335" s="233" t="s">
        <x:v>3856</x:v>
      </x:c>
      <x:c r="H2335" s="233" t="s">
        <x:v>11918</x:v>
      </x:c>
      <x:c r="I2335" s="11" t="s">
        <x:v>6540</x:v>
      </x:c>
      <x:c r="J2335" s="230">
        <x:v>170</x:v>
      </x:c>
      <x:c r="K2335" s="275" t="s">
        <x:v>140</x:v>
      </x:c>
    </x:row>
    <x:row r="2336" spans="1:11">
      <x:c r="A2336" s="1598">
        <x:v>0.74444444444444446</x:v>
      </x:c>
      <x:c r="B2336" s="1550">
        <x:v>614120</x:v>
      </x:c>
      <x:c r="C2336" s="1064" t="s">
        <x:v>8571</x:v>
      </x:c>
      <x:c r="D2336" s="1064" t="s">
        <x:v>10333</x:v>
      </x:c>
      <x:c r="E2336" s="1064" t="s">
        <x:v>6669</x:v>
      </x:c>
      <x:c r="F2336" s="1065" t="s">
        <x:v>4721</x:v>
      </x:c>
      <x:c r="G2336" s="233" t="s">
        <x:v>2930</x:v>
      </x:c>
      <x:c r="H2336" s="233" t="s">
        <x:v>11949</x:v>
      </x:c>
      <x:c r="I2336" s="11" t="s">
        <x:v>6553</x:v>
      </x:c>
      <x:c r="J2336" s="230">
        <x:v>310</x:v>
      </x:c>
      <x:c r="K2336" s="275" t="s">
        <x:v>10301</x:v>
      </x:c>
    </x:row>
    <x:row r="2337" spans="1:11">
      <x:c r="A2337" s="1597">
        <x:v>0.82222222222222219</x:v>
      </x:c>
      <x:c r="B2337" s="1544">
        <x:v>614121</x:v>
      </x:c>
      <x:c r="C2337" s="1060" t="s">
        <x:v>7299</x:v>
      </x:c>
      <x:c r="D2337" s="1060" t="s">
        <x:v>10334</x:v>
      </x:c>
      <x:c r="E2337" s="1060" t="s">
        <x:v>3882</x:v>
      </x:c>
      <x:c r="F2337" s="1061" t="s">
        <x:v>8322</x:v>
      </x:c>
      <x:c r="G2337" s="233" t="s">
        <x:v>9627</x:v>
      </x:c>
      <x:c r="H2337" s="233" t="s">
        <x:v>11340</x:v>
      </x:c>
      <x:c r="I2337" s="11" t="s">
        <x:v>6540</x:v>
      </x:c>
      <x:c r="J2337" s="230">
        <x:v>126</x:v>
      </x:c>
      <x:c r="K2337" s="275" t="s">
        <x:v>140</x:v>
      </x:c>
    </x:row>
    <x:row r="2338" spans="1:11">
      <x:c r="A2338" s="1598">
        <x:v>0.83958333333333335</x:v>
      </x:c>
      <x:c r="B2338" s="1550">
        <x:v>614122</x:v>
      </x:c>
      <x:c r="C2338" s="1064" t="s">
        <x:v>8571</x:v>
      </x:c>
      <x:c r="D2338" s="1064" t="s">
        <x:v>10333</x:v>
      </x:c>
      <x:c r="E2338" s="1064" t="s">
        <x:v>6669</x:v>
      </x:c>
      <x:c r="F2338" s="1065" t="s">
        <x:v>235</x:v>
      </x:c>
      <x:c r="G2338" s="233" t="s">
        <x:v>10317</x:v>
      </x:c>
      <x:c r="H2338" s="233" t="s">
        <x:v>11705</x:v>
      </x:c>
      <x:c r="I2338" s="11" t="s">
        <x:v>6540</x:v>
      </x:c>
      <x:c r="J2338" s="230">
        <x:v>320</x:v>
      </x:c>
      <x:c r="K2338" s="275" t="s">
        <x:v>10301</x:v>
      </x:c>
    </x:row>
    <x:row r="2339" spans="1:11">
      <x:c r="A2339" s="1599">
        <x:v>0.84305555555555556</x:v>
      </x:c>
      <x:c r="B2339" s="1609">
        <x:v>614123</x:v>
      </x:c>
      <x:c r="C2339" s="1073" t="s">
        <x:v>7299</x:v>
      </x:c>
      <x:c r="D2339" s="1073" t="s">
        <x:v>10306</x:v>
      </x:c>
      <x:c r="E2339" s="1073" t="s">
        <x:v>6423</x:v>
      </x:c>
      <x:c r="F2339" s="1074" t="s">
        <x:v>10459</x:v>
      </x:c>
      <x:c r="G2339" s="233" t="s">
        <x:v>11006</x:v>
      </x:c>
      <x:c r="H2339" s="233" t="s">
        <x:v>5698</x:v>
      </x:c>
      <x:c r="I2339" s="11" t="s">
        <x:v>6540</x:v>
      </x:c>
      <x:c r="J2339" s="230">
        <x:v>144</x:v>
      </x:c>
      <x:c r="K2339" s="275" t="s">
        <x:v>140</x:v>
      </x:c>
    </x:row>
    <x:row r="2340" spans="1:11">
      <x:c r="A2340" s="1578" t="s">
        <x:v>7076</x:v>
      </x:c>
      <x:c r="B2340" s="1579">
        <x:v>614124</x:v>
      </x:c>
      <x:c r="C2340" s="1062" t="s">
        <x:v>8571</x:v>
      </x:c>
      <x:c r="D2340" s="1062" t="s">
        <x:v>10334</x:v>
      </x:c>
      <x:c r="E2340" s="1062" t="s">
        <x:v>139</x:v>
      </x:c>
      <x:c r="F2340" s="1063" t="s">
        <x:v>5423</x:v>
      </x:c>
      <x:c r="G2340" s="233" t="s">
        <x:v>10820</x:v>
      </x:c>
      <x:c r="H2340" s="233" t="s">
        <x:v>11625</x:v>
      </x:c>
      <x:c r="I2340" s="11" t="s">
        <x:v>6540</x:v>
      </x:c>
      <x:c r="J2340" s="230">
        <x:v>260</x:v>
      </x:c>
      <x:c r="K2340" s="275" t="s">
        <x:v>10301</x:v>
      </x:c>
    </x:row>
    <x:row r="2341" spans="1:11">
      <x:c r="A2341" s="1597">
        <x:v>0.57986111111111116</x:v>
      </x:c>
      <x:c r="B2341" s="1544">
        <x:v>614125</x:v>
      </x:c>
      <x:c r="C2341" s="1060" t="s">
        <x:v>8571</x:v>
      </x:c>
      <x:c r="D2341" s="1060" t="s">
        <x:v>10333</x:v>
      </x:c>
      <x:c r="E2341" s="1060" t="s">
        <x:v>139</x:v>
      </x:c>
      <x:c r="F2341" s="1061" t="s">
        <x:v>117</x:v>
      </x:c>
      <x:c r="G2341" s="233" t="s">
        <x:v>10907</x:v>
      </x:c>
      <x:c r="H2341" s="233" t="s">
        <x:v>11964</x:v>
      </x:c>
      <x:c r="I2341" s="11" t="s">
        <x:v>6540</x:v>
      </x:c>
      <x:c r="J2341" s="230">
        <x:v>120</x:v>
      </x:c>
      <x:c r="K2341" s="275" t="s">
        <x:v>10301</x:v>
      </x:c>
    </x:row>
    <x:row r="2342" spans="1:11">
      <x:c r="A2342" s="1598">
        <x:v>0.6333333333333333</x:v>
      </x:c>
      <x:c r="B2342" s="1550">
        <x:v>614126</x:v>
      </x:c>
      <x:c r="C2342" s="1064" t="s">
        <x:v>8571</x:v>
      </x:c>
      <x:c r="D2342" s="1064" t="s">
        <x:v>10306</x:v>
      </x:c>
      <x:c r="E2342" s="1064" t="s">
        <x:v>6669</x:v>
      </x:c>
      <x:c r="F2342" s="1065" t="s">
        <x:v>10489</x:v>
      </x:c>
      <x:c r="G2342" s="233" t="s">
        <x:v>10280</x:v>
      </x:c>
      <x:c r="H2342" s="233" t="s">
        <x:v>11674</x:v>
      </x:c>
      <x:c r="I2342" s="11" t="s">
        <x:v>6540</x:v>
      </x:c>
      <x:c r="J2342" s="230">
        <x:v>80</x:v>
      </x:c>
      <x:c r="K2342" s="275" t="s">
        <x:v>10301</x:v>
      </x:c>
    </x:row>
    <x:row r="2343" spans="1:11">
      <x:c r="A2343" s="1597">
        <x:v>0.71597222222222223</x:v>
      </x:c>
      <x:c r="B2343" s="1544">
        <x:v>614127</x:v>
      </x:c>
      <x:c r="C2343" s="1060" t="s">
        <x:v>8571</x:v>
      </x:c>
      <x:c r="D2343" s="1060" t="s">
        <x:v>10279</x:v>
      </x:c>
      <x:c r="E2343" s="1060" t="s">
        <x:v>6669</x:v>
      </x:c>
      <x:c r="F2343" s="1061" t="s">
        <x:v>3904</x:v>
      </x:c>
      <x:c r="G2343" s="233" t="s">
        <x:v>3856</x:v>
      </x:c>
      <x:c r="H2343" s="233" t="s">
        <x:v>11954</x:v>
      </x:c>
      <x:c r="I2343" s="11" t="s">
        <x:v>6540</x:v>
      </x:c>
      <x:c r="J2343" s="230">
        <x:v>594</x:v>
      </x:c>
      <x:c r="K2343" s="275" t="s">
        <x:v>140</x:v>
      </x:c>
    </x:row>
    <x:row r="2344" spans="1:11" s="11" customFormat="1">
      <x:c r="A2344" s="1598">
        <x:v>0.74027777777777781</x:v>
      </x:c>
      <x:c r="B2344" s="1550">
        <x:v>617128</x:v>
      </x:c>
      <x:c r="C2344" s="1064" t="s">
        <x:v>8571</x:v>
      </x:c>
      <x:c r="D2344" s="1064" t="s">
        <x:v>10306</x:v>
      </x:c>
      <x:c r="E2344" s="1064" t="s">
        <x:v>6669</x:v>
      </x:c>
      <x:c r="F2344" s="1065" t="s">
        <x:v>4731</x:v>
      </x:c>
      <x:c r="G2344" s="233" t="s">
        <x:v>3856</x:v>
      </x:c>
      <x:c r="H2344" s="233" t="s">
        <x:v>11945</x:v>
      </x:c>
      <x:c r="I2344" s="11" t="s">
        <x:v>6553</x:v>
      </x:c>
      <x:c r="J2344" s="230">
        <x:v>170</x:v>
      </x:c>
      <x:c r="K2344" s="275" t="s">
        <x:v>140</x:v>
      </x:c>
    </x:row>
    <x:row r="2345" spans="1:11" s="11" customFormat="1">
      <x:c r="A2345" s="1597">
        <x:v>0.74236111111111114</x:v>
      </x:c>
      <x:c r="B2345" s="1544">
        <x:v>614129</x:v>
      </x:c>
      <x:c r="C2345" s="1060" t="s">
        <x:v>8571</x:v>
      </x:c>
      <x:c r="D2345" s="1060" t="s">
        <x:v>10306</x:v>
      </x:c>
      <x:c r="E2345" s="1060" t="s">
        <x:v>6669</x:v>
      </x:c>
      <x:c r="F2345" s="1061" t="s">
        <x:v>8864</x:v>
      </x:c>
      <x:c r="G2345" s="233" t="s">
        <x:v>3856</x:v>
      </x:c>
      <x:c r="H2345" s="233" t="s">
        <x:v>11945</x:v>
      </x:c>
      <x:c r="I2345" s="11" t="s">
        <x:v>6553</x:v>
      </x:c>
      <x:c r="J2345" s="230">
        <x:v>140</x:v>
      </x:c>
      <x:c r="K2345" s="275" t="s">
        <x:v>140</x:v>
      </x:c>
    </x:row>
    <x:row r="2346" spans="1:11">
      <x:c r="A2346" s="1598">
        <x:v>0.75208333333333333</x:v>
      </x:c>
      <x:c r="B2346" s="1550">
        <x:v>614130</x:v>
      </x:c>
      <x:c r="C2346" s="1064" t="s">
        <x:v>8571</x:v>
      </x:c>
      <x:c r="D2346" s="1064" t="s">
        <x:v>10333</x:v>
      </x:c>
      <x:c r="E2346" s="1064" t="s">
        <x:v>6669</x:v>
      </x:c>
      <x:c r="F2346" s="1065" t="s">
        <x:v>12106</x:v>
      </x:c>
      <x:c r="G2346" s="233" t="s">
        <x:v>3859</x:v>
      </x:c>
      <x:c r="H2346" s="233" t="s">
        <x:v>11936</x:v>
      </x:c>
      <x:c r="I2346" s="11" t="s">
        <x:v>6553</x:v>
      </x:c>
      <x:c r="J2346" s="230">
        <x:v>260</x:v>
      </x:c>
      <x:c r="K2346" s="275" t="s">
        <x:v>10301</x:v>
      </x:c>
    </x:row>
    <x:row r="2347" spans="1:11">
      <x:c r="A2347" s="1597">
        <x:v>0.82777777777777772</x:v>
      </x:c>
      <x:c r="B2347" s="1544">
        <x:v>614131</x:v>
      </x:c>
      <x:c r="C2347" s="1060" t="s">
        <x:v>8571</x:v>
      </x:c>
      <x:c r="D2347" s="1060" t="s">
        <x:v>10306</x:v>
      </x:c>
      <x:c r="E2347" s="1060" t="s">
        <x:v>6423</x:v>
      </x:c>
      <x:c r="F2347" s="1061" t="s">
        <x:v>12037</x:v>
      </x:c>
      <x:c r="G2347" s="233" t="s">
        <x:v>3349</x:v>
      </x:c>
      <x:c r="H2347" s="233" t="s">
        <x:v>5866</x:v>
      </x:c>
      <x:c r="I2347" s="11" t="s">
        <x:v>6553</x:v>
      </x:c>
      <x:c r="J2347" s="230">
        <x:v>150</x:v>
      </x:c>
      <x:c r="K2347" s="275" t="s">
        <x:v>140</x:v>
      </x:c>
    </x:row>
    <x:row r="2348" spans="1:11">
      <x:c r="A2348" s="1598">
        <x:v>0.84236111111111112</x:v>
      </x:c>
      <x:c r="B2348" s="1550">
        <x:v>614132</x:v>
      </x:c>
      <x:c r="C2348" s="1064" t="s">
        <x:v>8571</x:v>
      </x:c>
      <x:c r="D2348" s="1064" t="s">
        <x:v>10333</x:v>
      </x:c>
      <x:c r="E2348" s="1064" t="s">
        <x:v>3882</x:v>
      </x:c>
      <x:c r="F2348" s="1065" t="s">
        <x:v>10460</x:v>
      </x:c>
      <x:c r="G2348" s="233" t="s">
        <x:v>3357</x:v>
      </x:c>
      <x:c r="H2348" s="233" t="s">
        <x:v>11924</x:v>
      </x:c>
      <x:c r="I2348" s="11" t="s">
        <x:v>6540</x:v>
      </x:c>
      <x:c r="J2348" s="230">
        <x:v>210</x:v>
      </x:c>
      <x:c r="K2348" s="275" t="s">
        <x:v>10301</x:v>
      </x:c>
    </x:row>
    <x:row r="2349" spans="1:11">
      <x:c r="A2349" s="1597">
        <x:v>0.86527777777777781</x:v>
      </x:c>
      <x:c r="B2349" s="1544">
        <x:v>614133</x:v>
      </x:c>
      <x:c r="C2349" s="1060" t="s">
        <x:v>8571</x:v>
      </x:c>
      <x:c r="D2349" s="1060" t="s">
        <x:v>10306</x:v>
      </x:c>
      <x:c r="E2349" s="1060" t="s">
        <x:v>6669</x:v>
      </x:c>
      <x:c r="F2349" s="1061" t="s">
        <x:v>818</x:v>
      </x:c>
      <x:c r="G2349" s="233" t="s">
        <x:v>9351</x:v>
      </x:c>
      <x:c r="H2349" s="233" t="s">
        <x:v>11987</x:v>
      </x:c>
      <x:c r="I2349" s="11" t="s">
        <x:v>6540</x:v>
      </x:c>
      <x:c r="J2349" s="230">
        <x:v>500</x:v>
      </x:c>
      <x:c r="K2349" s="275" t="s">
        <x:v>10301</x:v>
      </x:c>
    </x:row>
    <x:row r="2350" spans="1:11">
      <x:c r="A2350" s="1598">
        <x:v>0.94236111111111109</x:v>
      </x:c>
      <x:c r="B2350" s="1550">
        <x:v>614134</x:v>
      </x:c>
      <x:c r="C2350" s="1064" t="s">
        <x:v>8571</x:v>
      </x:c>
      <x:c r="D2350" s="1064" t="s">
        <x:v>10334</x:v>
      </x:c>
      <x:c r="E2350" s="1064" t="s">
        <x:v>6669</x:v>
      </x:c>
      <x:c r="F2350" s="1065" t="s">
        <x:v>10398</x:v>
      </x:c>
      <x:c r="G2350" s="233" t="s">
        <x:v>4175</x:v>
      </x:c>
      <x:c r="H2350" s="233" t="s">
        <x:v>5868</x:v>
      </x:c>
      <x:c r="I2350" s="11" t="s">
        <x:v>6540</x:v>
      </x:c>
      <x:c r="J2350" s="230">
        <x:v>306</x:v>
      </x:c>
      <x:c r="K2350" s="275" t="s">
        <x:v>140</x:v>
      </x:c>
    </x:row>
    <x:row r="2351" spans="1:11">
      <x:c r="A2351" s="1194" t="s">
        <x:v>7077</x:v>
      </x:c>
      <x:c r="B2351" s="1544">
        <x:v>614135</x:v>
      </x:c>
      <x:c r="C2351" s="1060" t="s">
        <x:v>8571</x:v>
      </x:c>
      <x:c r="D2351" s="1060" t="s">
        <x:v>10279</x:v>
      </x:c>
      <x:c r="E2351" s="1060" t="s">
        <x:v>6669</x:v>
      </x:c>
      <x:c r="F2351" s="1061" t="s">
        <x:v>1115</x:v>
      </x:c>
      <x:c r="G2351" s="233" t="s">
        <x:v>6655</x:v>
      </x:c>
      <x:c r="H2351" s="233" t="s">
        <x:v>5888</x:v>
      </x:c>
      <x:c r="I2351" s="11" t="s">
        <x:v>6553</x:v>
      </x:c>
      <x:c r="J2351" s="230">
        <x:v>600</x:v>
      </x:c>
      <x:c r="K2351" s="275" t="s">
        <x:v>140</x:v>
      </x:c>
    </x:row>
    <x:row r="2352" spans="1:11">
      <x:c r="A2352" s="1598">
        <x:v>0.54166666666666663</x:v>
      </x:c>
      <x:c r="B2352" s="1550">
        <x:v>614136</x:v>
      </x:c>
      <x:c r="C2352" s="1064" t="s">
        <x:v>8571</x:v>
      </x:c>
      <x:c r="D2352" s="1064" t="s">
        <x:v>10334</x:v>
      </x:c>
      <x:c r="E2352" s="1064" t="s">
        <x:v>6669</x:v>
      </x:c>
      <x:c r="F2352" s="1065" t="s">
        <x:v>925</x:v>
      </x:c>
      <x:c r="G2352" s="233" t="s">
        <x:v>9375</x:v>
      </x:c>
      <x:c r="H2352" s="233" t="s">
        <x:v>11947</x:v>
      </x:c>
      <x:c r="I2352" s="11" t="s">
        <x:v>6540</x:v>
      </x:c>
      <x:c r="J2352" s="230">
        <x:v>180</x:v>
      </x:c>
      <x:c r="K2352" s="275" t="s">
        <x:v>140</x:v>
      </x:c>
    </x:row>
    <x:row r="2353" spans="1:12">
      <x:c r="A2353" s="1597">
        <x:v>0.56736111111111109</x:v>
      </x:c>
      <x:c r="B2353" s="1544">
        <x:v>614137</x:v>
      </x:c>
      <x:c r="C2353" s="1060" t="s">
        <x:v>7299</x:v>
      </x:c>
      <x:c r="D2353" s="1060" t="s">
        <x:v>10306</x:v>
      </x:c>
      <x:c r="E2353" s="1060" t="s">
        <x:v>6423</x:v>
      </x:c>
      <x:c r="F2353" s="1061" t="s">
        <x:v>2886</x:v>
      </x:c>
      <x:c r="G2353" s="233" t="s">
        <x:v>10578</x:v>
      </x:c>
      <x:c r="H2353" s="233" t="s">
        <x:v>11743</x:v>
      </x:c>
      <x:c r="I2353" s="11" t="s">
        <x:v>6540</x:v>
      </x:c>
      <x:c r="J2353" s="230">
        <x:v>10</x:v>
      </x:c>
      <x:c r="K2353" s="1114" t="s">
        <x:v>10358</x:v>
      </x:c>
      <x:c r="L2353" s="11" t="s">
        <x:v>10357</x:v>
      </x:c>
    </x:row>
    <x:row r="2354" spans="1:11">
      <x:c r="A2354" s="1598">
        <x:v>0.61458333333333337</x:v>
      </x:c>
      <x:c r="B2354" s="1550">
        <x:v>614138</x:v>
      </x:c>
      <x:c r="C2354" s="1064" t="s">
        <x:v>8571</x:v>
      </x:c>
      <x:c r="D2354" s="1064" t="s">
        <x:v>10334</x:v>
      </x:c>
      <x:c r="E2354" s="1064" t="s">
        <x:v>3882</x:v>
      </x:c>
      <x:c r="F2354" s="1065" t="s">
        <x:v>1588</x:v>
      </x:c>
      <x:c r="G2354" s="233" t="s">
        <x:v>3385</x:v>
      </x:c>
      <x:c r="H2354" s="233" t="s">
        <x:v>11921</x:v>
      </x:c>
      <x:c r="I2354" s="11" t="s">
        <x:v>6540</x:v>
      </x:c>
      <x:c r="J2354" s="230">
        <x:v>90</x:v>
      </x:c>
      <x:c r="K2354" s="275" t="s">
        <x:v>10301</x:v>
      </x:c>
    </x:row>
    <x:row r="2355" spans="1:11">
      <x:c r="A2355" s="1597">
        <x:v>0.68472222222222223</x:v>
      </x:c>
      <x:c r="B2355" s="1544">
        <x:v>614139</x:v>
      </x:c>
      <x:c r="C2355" s="1060" t="s">
        <x:v>7299</x:v>
      </x:c>
      <x:c r="D2355" s="1060" t="s">
        <x:v>10306</x:v>
      </x:c>
      <x:c r="E2355" s="1060" t="s">
        <x:v>3882</x:v>
      </x:c>
      <x:c r="F2355" s="1061" t="s">
        <x:v>10431</x:v>
      </x:c>
      <x:c r="G2355" s="233" t="s">
        <x:v>4040</x:v>
      </x:c>
      <x:c r="H2355" s="233" t="s">
        <x:v>2172</x:v>
      </x:c>
      <x:c r="I2355" s="11" t="s">
        <x:v>6540</x:v>
      </x:c>
      <x:c r="J2355" s="230">
        <x:v>150</x:v>
      </x:c>
      <x:c r="K2355" s="275" t="s">
        <x:v>10301</x:v>
      </x:c>
    </x:row>
    <x:row r="2356" spans="1:11">
      <x:c r="A2356" s="1598">
        <x:v>0.73541666666666672</x:v>
      </x:c>
      <x:c r="B2356" s="1550">
        <x:v>614140</x:v>
      </x:c>
      <x:c r="C2356" s="1064" t="s">
        <x:v>8571</x:v>
      </x:c>
      <x:c r="D2356" s="1064" t="s">
        <x:v>10334</x:v>
      </x:c>
      <x:c r="E2356" s="1064" t="s">
        <x:v>6669</x:v>
      </x:c>
      <x:c r="F2356" s="1065" t="s">
        <x:v>1761</x:v>
      </x:c>
      <x:c r="G2356" s="233" t="s">
        <x:v>6667</x:v>
      </x:c>
      <x:c r="H2356" s="233" t="s">
        <x:v>5764</x:v>
      </x:c>
      <x:c r="I2356" s="11" t="s">
        <x:v>6553</x:v>
      </x:c>
      <x:c r="J2356" s="230">
        <x:v>890</x:v>
      </x:c>
      <x:c r="K2356" s="275" t="s">
        <x:v>10301</x:v>
      </x:c>
    </x:row>
    <x:row r="2357" spans="1:11">
      <x:c r="A2357" s="1597">
        <x:v>0.78819444444444442</x:v>
      </x:c>
      <x:c r="B2357" s="1544">
        <x:v>614141</x:v>
      </x:c>
      <x:c r="C2357" s="1060" t="s">
        <x:v>8571</x:v>
      </x:c>
      <x:c r="D2357" s="1060" t="s">
        <x:v>10334</x:v>
      </x:c>
      <x:c r="E2357" s="1060" t="s">
        <x:v>6423</x:v>
      </x:c>
      <x:c r="F2357" s="1061" t="s">
        <x:v>8630</x:v>
      </x:c>
      <x:c r="G2357" s="1114" t="s">
        <x:v>10358</x:v>
      </x:c>
      <x:c r="H2357" s="1114" t="s">
        <x:v>10358</x:v>
      </x:c>
      <x:c r="I2357" s="11" t="s">
        <x:v>6553</x:v>
      </x:c>
      <x:c r="J2357" s="230">
        <x:v>70</x:v>
      </x:c>
      <x:c r="K2357" s="275" t="s">
        <x:v>10301</x:v>
      </x:c>
    </x:row>
    <x:row r="2358" spans="1:11">
      <x:c r="A2358" s="1598">
        <x:v>0.85069444444444442</x:v>
      </x:c>
      <x:c r="B2358" s="1550">
        <x:v>614142</x:v>
      </x:c>
      <x:c r="C2358" s="1064" t="s">
        <x:v>8571</x:v>
      </x:c>
      <x:c r="D2358" s="1064" t="s">
        <x:v>10333</x:v>
      </x:c>
      <x:c r="E2358" s="1064" t="s">
        <x:v>139</x:v>
      </x:c>
      <x:c r="F2358" s="1065" t="s">
        <x:v>57</x:v>
      </x:c>
      <x:c r="G2358" s="233" t="s">
        <x:v>9755</x:v>
      </x:c>
      <x:c r="H2358" s="233" t="s">
        <x:v>11681</x:v>
      </x:c>
      <x:c r="I2358" s="11" t="s">
        <x:v>6540</x:v>
      </x:c>
      <x:c r="J2358" s="230">
        <x:v>300</x:v>
      </x:c>
      <x:c r="K2358" s="275" t="s">
        <x:v>10301</x:v>
      </x:c>
    </x:row>
    <x:row r="2359" spans="1:11">
      <x:c r="A2359" s="1597">
        <x:v>0.88958333333333328</x:v>
      </x:c>
      <x:c r="B2359" s="1544">
        <x:v>614143</x:v>
      </x:c>
      <x:c r="C2359" s="1060" t="s">
        <x:v>8571</x:v>
      </x:c>
      <x:c r="D2359" s="1060" t="s">
        <x:v>10306</x:v>
      </x:c>
      <x:c r="E2359" s="1060" t="s">
        <x:v>3882</x:v>
      </x:c>
      <x:c r="F2359" s="1061" t="s">
        <x:v>4240</x:v>
      </x:c>
      <x:c r="G2359" s="233" t="s">
        <x:v>4189</x:v>
      </x:c>
      <x:c r="H2359" s="233" t="s">
        <x:v>11960</x:v>
      </x:c>
      <x:c r="I2359" s="11" t="s">
        <x:v>6540</x:v>
      </x:c>
      <x:c r="J2359" s="230">
        <x:v>180</x:v>
      </x:c>
      <x:c r="K2359" s="275" t="s">
        <x:v>10301</x:v>
      </x:c>
    </x:row>
    <x:row r="2360" spans="1:11">
      <x:c r="A2360" s="1598">
        <x:v>0.90763888888888888</x:v>
      </x:c>
      <x:c r="B2360" s="1550">
        <x:v>614144</x:v>
      </x:c>
      <x:c r="C2360" s="1064" t="s">
        <x:v>8571</x:v>
      </x:c>
      <x:c r="D2360" s="1064" t="s">
        <x:v>10333</x:v>
      </x:c>
      <x:c r="E2360" s="1064" t="s">
        <x:v>139</x:v>
      </x:c>
      <x:c r="F2360" s="1065" t="s">
        <x:v>522</x:v>
      </x:c>
      <x:c r="G2360" s="233" t="s">
        <x:v>6467</x:v>
      </x:c>
      <x:c r="H2360" s="233" t="s">
        <x:v>5757</x:v>
      </x:c>
      <x:c r="I2360" s="11" t="s">
        <x:v>6540</x:v>
      </x:c>
      <x:c r="J2360" s="230">
        <x:v>230</x:v>
      </x:c>
      <x:c r="K2360" s="275" t="s">
        <x:v>140</x:v>
      </x:c>
    </x:row>
    <x:row r="2361" spans="1:11">
      <x:c r="A2361" s="1597">
        <x:v>0.9555555555555556</x:v>
      </x:c>
      <x:c r="B2361" s="1544">
        <x:v>614145</x:v>
      </x:c>
      <x:c r="C2361" s="1060" t="s">
        <x:v>8571</x:v>
      </x:c>
      <x:c r="D2361" s="1060" t="s">
        <x:v>10279</x:v>
      </x:c>
      <x:c r="E2361" s="1060" t="s">
        <x:v>6669</x:v>
      </x:c>
      <x:c r="F2361" s="1061" t="s">
        <x:v>810</x:v>
      </x:c>
      <x:c r="G2361" s="233" t="s">
        <x:v>9571</x:v>
      </x:c>
      <x:c r="H2361" s="233" t="s">
        <x:v>11658</x:v>
      </x:c>
      <x:c r="I2361" s="11" t="s">
        <x:v>6540</x:v>
      </x:c>
      <x:c r="J2361" s="230">
        <x:v>250</x:v>
      </x:c>
      <x:c r="K2361" s="275" t="s">
        <x:v>140</x:v>
      </x:c>
    </x:row>
    <x:row r="2362" spans="1:11">
      <x:c r="A2362" s="1549" t="s">
        <x:v>7041</x:v>
      </x:c>
      <x:c r="B2362" s="1550">
        <x:v>14146</x:v>
      </x:c>
      <x:c r="C2362" s="1064" t="s">
        <x:v>8571</x:v>
      </x:c>
      <x:c r="D2362" s="1064" t="s">
        <x:v>10334</x:v>
      </x:c>
      <x:c r="E2362" s="1064" t="s">
        <x:v>7974</x:v>
      </x:c>
      <x:c r="F2362" s="1065" t="s">
        <x:v>1741</x:v>
      </x:c>
      <x:c r="G2362" s="233" t="s">
        <x:v>9424</x:v>
      </x:c>
      <x:c r="H2362" s="233" t="s">
        <x:v>11732</x:v>
      </x:c>
      <x:c r="I2362" s="11" t="s">
        <x:v>6553</x:v>
      </x:c>
      <x:c r="J2362" s="230">
        <x:v>180</x:v>
      </x:c>
      <x:c r="K2362" s="275" t="s">
        <x:v>10301</x:v>
      </x:c>
    </x:row>
    <x:row r="2363" spans="1:11">
      <x:c r="A2363" s="1597">
        <x:v>0.55069444444444449</x:v>
      </x:c>
      <x:c r="B2363" s="1544">
        <x:v>614147</x:v>
      </x:c>
      <x:c r="C2363" s="1060" t="s">
        <x:v>8571</x:v>
      </x:c>
      <x:c r="D2363" s="1060" t="s">
        <x:v>10279</x:v>
      </x:c>
      <x:c r="E2363" s="1060" t="s">
        <x:v>6669</x:v>
      </x:c>
      <x:c r="F2363" s="1061" t="s">
        <x:v>872</x:v>
      </x:c>
      <x:c r="G2363" s="233" t="s">
        <x:v>9375</x:v>
      </x:c>
      <x:c r="H2363" s="233" t="s">
        <x:v>11679</x:v>
      </x:c>
      <x:c r="I2363" s="11" t="s">
        <x:v>6540</x:v>
      </x:c>
      <x:c r="J2363" s="230">
        <x:v>300</x:v>
      </x:c>
      <x:c r="K2363" s="275" t="s">
        <x:v>10301</x:v>
      </x:c>
    </x:row>
    <x:row r="2364" spans="1:12">
      <x:c r="A2364" s="1598">
        <x:v>0.5625</x:v>
      </x:c>
      <x:c r="B2364" s="1550">
        <x:v>614148</x:v>
      </x:c>
      <x:c r="C2364" s="1064" t="s">
        <x:v>7299</x:v>
      </x:c>
      <x:c r="D2364" s="1064" t="s">
        <x:v>10279</x:v>
      </x:c>
      <x:c r="E2364" s="1064" t="s">
        <x:v>6669</x:v>
      </x:c>
      <x:c r="F2364" s="1065" t="s">
        <x:v>1575</x:v>
      </x:c>
      <x:c r="G2364" s="233" t="s">
        <x:v>9375</x:v>
      </x:c>
      <x:c r="H2364" s="233" t="s">
        <x:v>11679</x:v>
      </x:c>
      <x:c r="I2364" s="11" t="s">
        <x:v>6540</x:v>
      </x:c>
      <x:c r="J2364" s="230">
        <x:v>40</x:v>
      </x:c>
      <x:c r="K2364" s="1114" t="s">
        <x:v>10358</x:v>
      </x:c>
      <x:c r="L2364" s="11" t="s">
        <x:v>10357</x:v>
      </x:c>
    </x:row>
    <x:row r="2365" spans="1:11">
      <x:c r="A2365" s="1597">
        <x:v>0.57152777777777775</x:v>
      </x:c>
      <x:c r="B2365" s="1544">
        <x:v>614149</x:v>
      </x:c>
      <x:c r="C2365" s="1060" t="s">
        <x:v>8571</x:v>
      </x:c>
      <x:c r="D2365" s="1060" t="s">
        <x:v>10333</x:v>
      </x:c>
      <x:c r="E2365" s="1060" t="s">
        <x:v>6669</x:v>
      </x:c>
      <x:c r="F2365" s="1061" t="s">
        <x:v>11083</x:v>
      </x:c>
      <x:c r="G2365" s="233" t="s">
        <x:v>9809</x:v>
      </x:c>
      <x:c r="H2365" s="233" t="s">
        <x:v>11708</x:v>
      </x:c>
      <x:c r="I2365" s="11" t="s">
        <x:v>6540</x:v>
      </x:c>
      <x:c r="J2365" s="230">
        <x:v>390</x:v>
      </x:c>
      <x:c r="K2365" s="275" t="s">
        <x:v>140</x:v>
      </x:c>
    </x:row>
    <x:row r="2366" spans="1:11">
      <x:c r="A2366" s="1598">
        <x:v>0.64583333333333337</x:v>
      </x:c>
      <x:c r="B2366" s="1550">
        <x:v>614150</x:v>
      </x:c>
      <x:c r="C2366" s="1064" t="s">
        <x:v>7299</x:v>
      </x:c>
      <x:c r="D2366" s="1064" t="s">
        <x:v>10334</x:v>
      </x:c>
      <x:c r="E2366" s="1064" t="s">
        <x:v>3882</x:v>
      </x:c>
      <x:c r="F2366" s="1065" t="s">
        <x:v>1</x:v>
      </x:c>
      <x:c r="G2366" s="233" t="s">
        <x:v>9567</x:v>
      </x:c>
      <x:c r="H2366" s="233" t="s">
        <x:v>11703</x:v>
      </x:c>
      <x:c r="I2366" s="11" t="s">
        <x:v>6540</x:v>
      </x:c>
      <x:c r="J2366" s="230">
        <x:v>162</x:v>
      </x:c>
      <x:c r="K2366" s="275" t="s">
        <x:v>10301</x:v>
      </x:c>
    </x:row>
    <x:row r="2367" spans="1:11">
      <x:c r="A2367" s="1597">
        <x:v>0.69861111111111107</x:v>
      </x:c>
      <x:c r="B2367" s="1544">
        <x:v>614151</x:v>
      </x:c>
      <x:c r="C2367" s="1060" t="s">
        <x:v>8571</x:v>
      </x:c>
      <x:c r="D2367" s="1060" t="s">
        <x:v>10306</x:v>
      </x:c>
      <x:c r="E2367" s="1060" t="s">
        <x:v>6423</x:v>
      </x:c>
      <x:c r="F2367" s="1061" t="s">
        <x:v>10649</x:v>
      </x:c>
      <x:c r="G2367" s="1114" t="s">
        <x:v>10358</x:v>
      </x:c>
      <x:c r="H2367" s="1114" t="s">
        <x:v>10358</x:v>
      </x:c>
      <x:c r="I2367" s="11" t="s">
        <x:v>6553</x:v>
      </x:c>
      <x:c r="J2367" s="230">
        <x:v>95</x:v>
      </x:c>
      <x:c r="K2367" s="275" t="s">
        <x:v>140</x:v>
      </x:c>
    </x:row>
    <x:row r="2368" spans="1:11">
      <x:c r="A2368" s="1598">
        <x:v>0.74444444444444446</x:v>
      </x:c>
      <x:c r="B2368" s="1550">
        <x:v>614152</x:v>
      </x:c>
      <x:c r="C2368" s="1064" t="s">
        <x:v>7299</x:v>
      </x:c>
      <x:c r="D2368" s="1064" t="s">
        <x:v>10333</x:v>
      </x:c>
      <x:c r="E2368" s="1064" t="s">
        <x:v>3882</x:v>
      </x:c>
      <x:c r="F2368" s="1065" t="s">
        <x:v>4766</x:v>
      </x:c>
      <x:c r="G2368" s="233" t="s">
        <x:v>9539</x:v>
      </x:c>
      <x:c r="H2368" s="233" t="s">
        <x:v>11646</x:v>
      </x:c>
      <x:c r="I2368" s="11" t="s">
        <x:v>6553</x:v>
      </x:c>
      <x:c r="J2368" s="230">
        <x:v>198</x:v>
      </x:c>
      <x:c r="K2368" s="275" t="s">
        <x:v>140</x:v>
      </x:c>
    </x:row>
    <x:row r="2369" spans="1:11">
      <x:c r="A2369" s="1597">
        <x:v>0.75277777777777777</x:v>
      </x:c>
      <x:c r="B2369" s="1544">
        <x:v>614153</x:v>
      </x:c>
      <x:c r="C2369" s="1060" t="s">
        <x:v>7299</x:v>
      </x:c>
      <x:c r="D2369" s="1060" t="s">
        <x:v>10306</x:v>
      </x:c>
      <x:c r="E2369" s="1060" t="s">
        <x:v>6423</x:v>
      </x:c>
      <x:c r="F2369" s="1061" t="s">
        <x:v>1875</x:v>
      </x:c>
      <x:c r="G2369" s="233" t="s">
        <x:v>6459</x:v>
      </x:c>
      <x:c r="H2369" s="233" t="s">
        <x:v>2821</x:v>
      </x:c>
      <x:c r="I2369" s="11" t="s">
        <x:v>6553</x:v>
      </x:c>
      <x:c r="J2369" s="230">
        <x:v>288</x:v>
      </x:c>
      <x:c r="K2369" s="275" t="s">
        <x:v>140</x:v>
      </x:c>
    </x:row>
    <x:row r="2370" spans="1:11">
      <x:c r="A2370" s="1598">
        <x:v>0.79722222222222228</x:v>
      </x:c>
      <x:c r="B2370" s="1550">
        <x:v>614154</x:v>
      </x:c>
      <x:c r="C2370" s="1064" t="s">
        <x:v>7299</x:v>
      </x:c>
      <x:c r="D2370" s="1064" t="s">
        <x:v>10333</x:v>
      </x:c>
      <x:c r="E2370" s="1064" t="s">
        <x:v>6669</x:v>
      </x:c>
      <x:c r="F2370" s="1065" t="s">
        <x:v>1562</x:v>
      </x:c>
      <x:c r="G2370" s="233" t="s">
        <x:v>3792</x:v>
      </x:c>
      <x:c r="H2370" s="233" t="s">
        <x:v>11937</x:v>
      </x:c>
      <x:c r="I2370" s="11" t="s">
        <x:v>6540</x:v>
      </x:c>
      <x:c r="J2370" s="230">
        <x:v>189</x:v>
      </x:c>
      <x:c r="K2370" s="275" t="s">
        <x:v>140</x:v>
      </x:c>
    </x:row>
    <x:row r="2371" spans="1:11">
      <x:c r="A2371" s="1597">
        <x:v>0.80277777777777781</x:v>
      </x:c>
      <x:c r="B2371" s="1544">
        <x:v>614155</x:v>
      </x:c>
      <x:c r="C2371" s="1060" t="s">
        <x:v>8571</x:v>
      </x:c>
      <x:c r="D2371" s="1060" t="s">
        <x:v>10333</x:v>
      </x:c>
      <x:c r="E2371" s="1060" t="s">
        <x:v>3882</x:v>
      </x:c>
      <x:c r="F2371" s="1061" t="s">
        <x:v>11101</x:v>
      </x:c>
      <x:c r="G2371" s="233" t="s">
        <x:v>11678</x:v>
      </x:c>
      <x:c r="H2371" s="233" t="s">
        <x:v>11691</x:v>
      </x:c>
      <x:c r="I2371" s="11" t="s">
        <x:v>6540</x:v>
      </x:c>
      <x:c r="J2371" s="230">
        <x:v>144</x:v>
      </x:c>
      <x:c r="K2371" s="275" t="s">
        <x:v>140</x:v>
      </x:c>
    </x:row>
    <x:row r="2372" spans="1:11">
      <x:c r="A2372" s="1598">
        <x:v>0.8041666666666667</x:v>
      </x:c>
      <x:c r="B2372" s="1550">
        <x:v>614156</x:v>
      </x:c>
      <x:c r="C2372" s="1064" t="s">
        <x:v>7299</x:v>
      </x:c>
      <x:c r="D2372" s="1064" t="s">
        <x:v>10306</x:v>
      </x:c>
      <x:c r="E2372" s="1064" t="s">
        <x:v>6423</x:v>
      </x:c>
      <x:c r="F2372" s="1065" t="s">
        <x:v>5429</x:v>
      </x:c>
      <x:c r="G2372" s="233" t="s">
        <x:v>6644</x:v>
      </x:c>
      <x:c r="H2372" s="233" t="s">
        <x:v>11899</x:v>
      </x:c>
      <x:c r="I2372" s="11" t="s">
        <x:v>6540</x:v>
      </x:c>
      <x:c r="J2372" s="230">
        <x:v>180</x:v>
      </x:c>
      <x:c r="K2372" s="275" t="s">
        <x:v>140</x:v>
      </x:c>
    </x:row>
    <x:row r="2373" spans="1:11">
      <x:c r="A2373" s="1600">
        <x:v>0.9375</x:v>
      </x:c>
      <x:c r="B2373" s="1586">
        <x:v>614157</x:v>
      </x:c>
      <x:c r="C2373" s="1584" t="s">
        <x:v>8571</x:v>
      </x:c>
      <x:c r="D2373" s="1584" t="s">
        <x:v>10333</x:v>
      </x:c>
      <x:c r="E2373" s="1584" t="s">
        <x:v>6423</x:v>
      </x:c>
      <x:c r="F2373" s="1585" t="s">
        <x:v>1317</x:v>
      </x:c>
      <x:c r="G2373" s="233" t="s">
        <x:v>9745</x:v>
      </x:c>
      <x:c r="H2373" s="233" t="s">
        <x:v>11701</x:v>
      </x:c>
      <x:c r="I2373" s="11" t="s">
        <x:v>6540</x:v>
      </x:c>
      <x:c r="J2373" s="230">
        <x:v>120</x:v>
      </x:c>
      <x:c r="K2373" s="275" t="s">
        <x:v>140</x:v>
      </x:c>
    </x:row>
    <x:row r="2374" spans="1:11">
      <x:c r="A2374" s="1578" t="s">
        <x:v>7147</x:v>
      </x:c>
      <x:c r="B2374" s="1579">
        <x:v>14158</x:v>
      </x:c>
      <x:c r="C2374" s="1062" t="s">
        <x:v>7299</x:v>
      </x:c>
      <x:c r="D2374" s="1062" t="s">
        <x:v>10306</x:v>
      </x:c>
      <x:c r="E2374" s="1062" t="s">
        <x:v>7974</x:v>
      </x:c>
      <x:c r="F2374" s="1063" t="s">
        <x:v>8299</x:v>
      </x:c>
      <x:c r="G2374" s="233" t="s">
        <x:v>6597</x:v>
      </x:c>
      <x:c r="H2374" s="233" t="s">
        <x:v>11276</x:v>
      </x:c>
      <x:c r="I2374" s="11" t="s">
        <x:v>6553</x:v>
      </x:c>
      <x:c r="J2374" s="230">
        <x:v>360</x:v>
      </x:c>
      <x:c r="K2374" s="275" t="s">
        <x:v>140</x:v>
      </x:c>
    </x:row>
    <x:row r="2375" spans="1:11">
      <x:c r="A2375" s="1597">
        <x:v>0.68333333333333335</x:v>
      </x:c>
      <x:c r="B2375" s="1060" t="s">
        <x:v>9695</x:v>
      </x:c>
      <x:c r="C2375" s="1060" t="s">
        <x:v>8571</x:v>
      </x:c>
      <x:c r="D2375" s="1060" t="s">
        <x:v>10333</x:v>
      </x:c>
      <x:c r="E2375" s="1060" t="s">
        <x:v>6669</x:v>
      </x:c>
      <x:c r="F2375" s="1061" t="s">
        <x:v>4766</x:v>
      </x:c>
      <x:c r="G2375" s="233" t="s">
        <x:v>2926</x:v>
      </x:c>
      <x:c r="H2375" s="233" t="s">
        <x:v>11273</x:v>
      </x:c>
      <x:c r="I2375" s="11" t="s">
        <x:v>6553</x:v>
      </x:c>
      <x:c r="J2375" s="230">
        <x:v>180</x:v>
      </x:c>
      <x:c r="K2375" s="275" t="s">
        <x:v>10301</x:v>
      </x:c>
    </x:row>
    <x:row r="2376" spans="1:11">
      <x:c r="A2376" s="1598">
        <x:v>0.69027777777777777</x:v>
      </x:c>
      <x:c r="B2376" s="1550">
        <x:v>614160</x:v>
      </x:c>
      <x:c r="C2376" s="1064" t="s">
        <x:v>8571</x:v>
      </x:c>
      <x:c r="D2376" s="1064" t="s">
        <x:v>10333</x:v>
      </x:c>
      <x:c r="E2376" s="1064" t="s">
        <x:v>6669</x:v>
      </x:c>
      <x:c r="F2376" s="1065" t="s">
        <x:v>10724</x:v>
      </x:c>
      <x:c r="G2376" s="233" t="s">
        <x:v>3934</x:v>
      </x:c>
      <x:c r="H2376" s="233" t="s">
        <x:v>11715</x:v>
      </x:c>
      <x:c r="I2376" s="11" t="s">
        <x:v>6553</x:v>
      </x:c>
      <x:c r="J2376" s="230">
        <x:v>650</x:v>
      </x:c>
      <x:c r="K2376" s="275" t="s">
        <x:v>10301</x:v>
      </x:c>
    </x:row>
    <x:row r="2377" spans="1:11">
      <x:c r="A2377" s="1597">
        <x:v>0.69791666666666663</x:v>
      </x:c>
      <x:c r="B2377" s="1544">
        <x:v>614161</x:v>
      </x:c>
      <x:c r="C2377" s="1060" t="s">
        <x:v>8571</x:v>
      </x:c>
      <x:c r="D2377" s="1060" t="s">
        <x:v>10306</x:v>
      </x:c>
      <x:c r="E2377" s="1060" t="s">
        <x:v>3882</x:v>
      </x:c>
      <x:c r="F2377" s="1061" t="s">
        <x:v>10695</x:v>
      </x:c>
      <x:c r="G2377" s="233" t="s">
        <x:v>9729</x:v>
      </x:c>
      <x:c r="H2377" s="233" t="s">
        <x:v>2692</x:v>
      </x:c>
      <x:c r="I2377" s="11" t="s">
        <x:v>6553</x:v>
      </x:c>
      <x:c r="J2377" s="230">
        <x:v>220</x:v>
      </x:c>
      <x:c r="K2377" s="275" t="s">
        <x:v>140</x:v>
      </x:c>
    </x:row>
    <x:row r="2378" spans="1:11">
      <x:c r="A2378" s="1598">
        <x:v>0.70902777777777781</x:v>
      </x:c>
      <x:c r="B2378" s="1550">
        <x:v>614162</x:v>
      </x:c>
      <x:c r="C2378" s="1064" t="s">
        <x:v>8571</x:v>
      </x:c>
      <x:c r="D2378" s="1064" t="s">
        <x:v>10334</x:v>
      </x:c>
      <x:c r="E2378" s="1064" t="s">
        <x:v>6669</x:v>
      </x:c>
      <x:c r="F2378" s="1065" t="s">
        <x:v>2874</x:v>
      </x:c>
      <x:c r="G2378" s="233" t="s">
        <x:v>6371</x:v>
      </x:c>
      <x:c r="H2378" s="233" t="s">
        <x:v>2726</x:v>
      </x:c>
      <x:c r="I2378" s="11" t="s">
        <x:v>6553</x:v>
      </x:c>
      <x:c r="J2378" s="230">
        <x:v>180</x:v>
      </x:c>
      <x:c r="K2378" s="275" t="s">
        <x:v>10301</x:v>
      </x:c>
    </x:row>
    <x:row r="2379" spans="1:11" s="11" customFormat="1">
      <x:c r="A2379" s="1598">
        <x:v>0.71944444444444444</x:v>
      </x:c>
      <x:c r="B2379" s="1550">
        <x:v>14163</x:v>
      </x:c>
      <x:c r="C2379" s="1064"/>
      <x:c r="D2379" s="1064"/>
      <x:c r="E2379" s="1064"/>
      <x:c r="F2379" s="1065"/>
      <x:c r="G2379" s="233" t="s">
        <x:v>9840</x:v>
      </x:c>
      <x:c r="H2379" s="233" t="s">
        <x:v>11268</x:v>
      </x:c>
      <x:c r="I2379" s="11" t="s">
        <x:v>6553</x:v>
      </x:c>
      <x:c r="J2379" s="230">
        <x:v>90</x:v>
      </x:c>
      <x:c r="K2379" s="275" t="s">
        <x:v>140</x:v>
      </x:c>
    </x:row>
    <x:row r="2380" spans="1:11">
      <x:c r="A2380" s="1597">
        <x:v>0.72916666666666663</x:v>
      </x:c>
      <x:c r="B2380" s="1544">
        <x:v>614164</x:v>
      </x:c>
      <x:c r="C2380" s="1060" t="s">
        <x:v>7299</x:v>
      </x:c>
      <x:c r="D2380" s="1060" t="s">
        <x:v>10279</x:v>
      </x:c>
      <x:c r="E2380" s="1060" t="s">
        <x:v>6669</x:v>
      </x:c>
      <x:c r="F2380" s="1061" t="s">
        <x:v>8647</x:v>
      </x:c>
      <x:c r="G2380" s="233" t="s">
        <x:v>10951</x:v>
      </x:c>
      <x:c r="H2380" s="233" t="s">
        <x:v>11961</x:v>
      </x:c>
      <x:c r="I2380" s="11" t="s">
        <x:v>6553</x:v>
      </x:c>
      <x:c r="J2380" s="230">
        <x:v>112</x:v>
      </x:c>
      <x:c r="K2380" s="275" t="s">
        <x:v>140</x:v>
      </x:c>
    </x:row>
    <x:row r="2381" spans="1:11">
      <x:c r="A2381" s="1598">
        <x:v>0.80069444444444449</x:v>
      </x:c>
      <x:c r="B2381" s="1550">
        <x:v>614165</x:v>
      </x:c>
      <x:c r="C2381" s="1064" t="s">
        <x:v>8571</x:v>
      </x:c>
      <x:c r="D2381" s="1064" t="s">
        <x:v>10333</x:v>
      </x:c>
      <x:c r="E2381" s="1064" t="s">
        <x:v>6423</x:v>
      </x:c>
      <x:c r="F2381" s="1065" t="s">
        <x:v>4734</x:v>
      </x:c>
      <x:c r="G2381" s="233" t="s">
        <x:v>2712</x:v>
      </x:c>
      <x:c r="H2381" s="233" t="s">
        <x:v>11659</x:v>
      </x:c>
      <x:c r="I2381" s="11" t="s">
        <x:v>6553</x:v>
      </x:c>
      <x:c r="J2381" s="230">
        <x:v>80</x:v>
      </x:c>
      <x:c r="K2381" s="275" t="s">
        <x:v>10301</x:v>
      </x:c>
    </x:row>
    <x:row r="2382" spans="1:11">
      <x:c r="A2382" s="1194" t="s">
        <x:v>4857</x:v>
      </x:c>
      <x:c r="B2382" s="1544">
        <x:v>614166</x:v>
      </x:c>
      <x:c r="C2382" s="1060" t="s">
        <x:v>8571</x:v>
      </x:c>
      <x:c r="D2382" s="1060" t="s">
        <x:v>10306</x:v>
      </x:c>
      <x:c r="E2382" s="1060" t="s">
        <x:v>139</x:v>
      </x:c>
      <x:c r="F2382" s="1061" t="s">
        <x:v>917</x:v>
      </x:c>
      <x:c r="G2382" s="233" t="s">
        <x:v>3953</x:v>
      </x:c>
      <x:c r="H2382" s="233" t="s">
        <x:v>11632</x:v>
      </x:c>
      <x:c r="I2382" s="11" t="s">
        <x:v>6540</x:v>
      </x:c>
      <x:c r="J2382" s="230">
        <x:v>410</x:v>
      </x:c>
      <x:c r="K2382" s="275" t="s">
        <x:v>10301</x:v>
      </x:c>
    </x:row>
    <x:row r="2383" spans="1:11">
      <x:c r="A2383" s="1598">
        <x:v>0.70972222222222225</x:v>
      </x:c>
      <x:c r="B2383" s="1550">
        <x:v>614167</x:v>
      </x:c>
      <x:c r="C2383" s="1064" t="s">
        <x:v>8571</x:v>
      </x:c>
      <x:c r="D2383" s="1064" t="s">
        <x:v>10334</x:v>
      </x:c>
      <x:c r="E2383" s="1064" t="s">
        <x:v>6669</x:v>
      </x:c>
      <x:c r="F2383" s="1065" t="s">
        <x:v>4719</x:v>
      </x:c>
      <x:c r="G2383" s="233" t="s">
        <x:v>9495</x:v>
      </x:c>
      <x:c r="H2383" s="233" t="s">
        <x:v>11934</x:v>
      </x:c>
      <x:c r="I2383" s="11" t="s">
        <x:v>6553</x:v>
      </x:c>
      <x:c r="J2383" s="230">
        <x:v>350</x:v>
      </x:c>
      <x:c r="K2383" s="275" t="s">
        <x:v>10301</x:v>
      </x:c>
    </x:row>
    <x:row r="2384" spans="1:11">
      <x:c r="A2384" s="1597">
        <x:v>0.82430555555555551</x:v>
      </x:c>
      <x:c r="B2384" s="1544">
        <x:v>614168</x:v>
      </x:c>
      <x:c r="C2384" s="1060" t="s">
        <x:v>8571</x:v>
      </x:c>
      <x:c r="D2384" s="1060" t="s">
        <x:v>10306</x:v>
      </x:c>
      <x:c r="E2384" s="1060" t="s">
        <x:v>6423</x:v>
      </x:c>
      <x:c r="F2384" s="1061" t="s">
        <x:v>968</x:v>
      </x:c>
      <x:c r="G2384" s="233" t="s">
        <x:v>6621</x:v>
      </x:c>
      <x:c r="H2384" s="233" t="s">
        <x:v>11685</x:v>
      </x:c>
      <x:c r="I2384" s="11" t="s">
        <x:v>6553</x:v>
      </x:c>
      <x:c r="J2384" s="230">
        <x:v>1000</x:v>
      </x:c>
      <x:c r="K2384" s="275" t="s">
        <x:v>140</x:v>
      </x:c>
    </x:row>
    <x:row r="2385" spans="1:11">
      <x:c r="A2385" s="1598">
        <x:v>0.86250000000000004</x:v>
      </x:c>
      <x:c r="B2385" s="1550">
        <x:v>614169</x:v>
      </x:c>
      <x:c r="C2385" s="1064" t="s">
        <x:v>8571</x:v>
      </x:c>
      <x:c r="D2385" s="1064" t="s">
        <x:v>10306</x:v>
      </x:c>
      <x:c r="E2385" s="1064" t="s">
        <x:v>6423</x:v>
      </x:c>
      <x:c r="F2385" s="1065" t="s">
        <x:v>4303</x:v>
      </x:c>
      <x:c r="G2385" s="233" t="s">
        <x:v>10882</x:v>
      </x:c>
      <x:c r="H2385" s="233" t="s">
        <x:v>2720</x:v>
      </x:c>
      <x:c r="I2385" s="11" t="s">
        <x:v>6540</x:v>
      </x:c>
      <x:c r="J2385" s="230">
        <x:v>150</x:v>
      </x:c>
      <x:c r="K2385" s="275" t="s">
        <x:v>10301</x:v>
      </x:c>
    </x:row>
    <x:row r="2386" spans="1:12">
      <x:c r="A2386" s="1597">
        <x:v>0.8930555555555556</x:v>
      </x:c>
      <x:c r="B2386" s="1544">
        <x:v>614170</x:v>
      </x:c>
      <x:c r="C2386" s="1060" t="s">
        <x:v>7299</x:v>
      </x:c>
      <x:c r="D2386" s="1060" t="s">
        <x:v>10333</x:v>
      </x:c>
      <x:c r="E2386" s="1060" t="s">
        <x:v>6669</x:v>
      </x:c>
      <x:c r="F2386" s="1061" t="s">
        <x:v>487</x:v>
      </x:c>
      <x:c r="G2386" s="233" t="s">
        <x:v>8635</x:v>
      </x:c>
      <x:c r="H2386" s="233" t="s">
        <x:v>5864</x:v>
      </x:c>
      <x:c r="I2386" s="11" t="s">
        <x:v>6540</x:v>
      </x:c>
      <x:c r="J2386" s="230">
        <x:v>430</x:v>
      </x:c>
      <x:c r="K2386" s="275" t="s">
        <x:v>10301</x:v>
      </x:c>
      <x:c r="L2386" s="1619" t="s">
        <x:v>12079</x:v>
      </x:c>
    </x:row>
    <x:row r="2387" spans="1:11">
      <x:c r="A2387" s="1549" t="s">
        <x:v>4730</x:v>
      </x:c>
      <x:c r="B2387" s="1550">
        <x:v>614171</x:v>
      </x:c>
      <x:c r="C2387" s="1064" t="s">
        <x:v>7299</x:v>
      </x:c>
      <x:c r="D2387" s="1064" t="s">
        <x:v>10306</x:v>
      </x:c>
      <x:c r="E2387" s="1064" t="s">
        <x:v>6669</x:v>
      </x:c>
      <x:c r="F2387" s="1065" t="s">
        <x:v>8135</x:v>
      </x:c>
      <x:c r="G2387" s="233" t="s">
        <x:v>4124</x:v>
      </x:c>
      <x:c r="H2387" s="233" t="s">
        <x:v>12658</x:v>
      </x:c>
      <x:c r="I2387" s="11" t="s">
        <x:v>6540</x:v>
      </x:c>
      <x:c r="J2387" s="230">
        <x:v>423</x:v>
      </x:c>
      <x:c r="K2387" s="275" t="s">
        <x:v>140</x:v>
      </x:c>
    </x:row>
    <x:row r="2388" spans="1:11">
      <x:c r="A2388" s="1597">
        <x:v>0.84444444444444444</x:v>
      </x:c>
      <x:c r="B2388" s="1544">
        <x:v>614172</x:v>
      </x:c>
      <x:c r="C2388" s="1060" t="s">
        <x:v>8571</x:v>
      </x:c>
      <x:c r="D2388" s="1060" t="s">
        <x:v>10334</x:v>
      </x:c>
      <x:c r="E2388" s="1060" t="s">
        <x:v>6669</x:v>
      </x:c>
      <x:c r="F2388" s="1061" t="s">
        <x:v>1609</x:v>
      </x:c>
      <x:c r="G2388" s="233" t="s">
        <x:v>3387</x:v>
      </x:c>
      <x:c r="H2388" s="233" t="s">
        <x:v>5885</x:v>
      </x:c>
      <x:c r="I2388" s="11" t="s">
        <x:v>6540</x:v>
      </x:c>
      <x:c r="J2388" s="230">
        <x:v>396</x:v>
      </x:c>
      <x:c r="K2388" s="275" t="s">
        <x:v>140</x:v>
      </x:c>
    </x:row>
    <x:row r="2389" spans="1:11">
      <x:c r="A2389" s="1549" t="s">
        <x:v>7034</x:v>
      </x:c>
      <x:c r="B2389" s="1550">
        <x:v>614173</x:v>
      </x:c>
      <x:c r="C2389" s="1064" t="s">
        <x:v>8571</x:v>
      </x:c>
      <x:c r="D2389" s="1064" t="s">
        <x:v>10333</x:v>
      </x:c>
      <x:c r="E2389" s="1064" t="s">
        <x:v>6669</x:v>
      </x:c>
      <x:c r="F2389" s="1065" t="s">
        <x:v>6338</x:v>
      </x:c>
      <x:c r="G2389" s="233" t="s">
        <x:v>3856</x:v>
      </x:c>
      <x:c r="H2389" s="233" t="s">
        <x:v>11707</x:v>
      </x:c>
      <x:c r="I2389" s="11" t="s">
        <x:v>6540</x:v>
      </x:c>
      <x:c r="J2389" s="230">
        <x:v>170</x:v>
      </x:c>
      <x:c r="K2389" s="275" t="s">
        <x:v>10301</x:v>
      </x:c>
    </x:row>
    <x:row r="2390" spans="1:11">
      <x:c r="A2390" s="1597">
        <x:v>0.70625000000000004</x:v>
      </x:c>
      <x:c r="B2390" s="1544">
        <x:v>614174</x:v>
      </x:c>
      <x:c r="C2390" s="1060" t="s">
        <x:v>7299</x:v>
      </x:c>
      <x:c r="D2390" s="1060" t="s">
        <x:v>10333</x:v>
      </x:c>
      <x:c r="E2390" s="1060" t="s">
        <x:v>6669</x:v>
      </x:c>
      <x:c r="F2390" s="1061" t="s">
        <x:v>1263</x:v>
      </x:c>
      <x:c r="G2390" s="233" t="s">
        <x:v>3856</x:v>
      </x:c>
      <x:c r="H2390" s="233" t="s">
        <x:v>11707</x:v>
      </x:c>
      <x:c r="I2390" s="11" t="s">
        <x:v>6540</x:v>
      </x:c>
      <x:c r="J2390" s="230">
        <x:v>150</x:v>
      </x:c>
      <x:c r="K2390" s="275" t="s">
        <x:v>10301</x:v>
      </x:c>
    </x:row>
    <x:row r="2391" spans="1:11">
      <x:c r="A2391" s="1598">
        <x:v>0.76458333333333328</x:v>
      </x:c>
      <x:c r="B2391" s="1550">
        <x:v>614175</x:v>
      </x:c>
      <x:c r="C2391" s="1064" t="s">
        <x:v>8571</x:v>
      </x:c>
      <x:c r="D2391" s="1064" t="s">
        <x:v>10279</x:v>
      </x:c>
      <x:c r="E2391" s="1064" t="s">
        <x:v>6423</x:v>
      </x:c>
      <x:c r="F2391" s="1065" t="s">
        <x:v>455</x:v>
      </x:c>
      <x:c r="G2391" s="233" t="s">
        <x:v>191</x:v>
      </x:c>
      <x:c r="H2391" s="233" t="s">
        <x:v>11950</x:v>
      </x:c>
      <x:c r="I2391" s="11" t="s">
        <x:v>6540</x:v>
      </x:c>
      <x:c r="J2391" s="230">
        <x:v>380</x:v>
      </x:c>
      <x:c r="K2391" s="275" t="s">
        <x:v>140</x:v>
      </x:c>
    </x:row>
    <x:row r="2392" spans="1:11">
      <x:c r="A2392" s="1597">
        <x:v>0.79305555555555551</x:v>
      </x:c>
      <x:c r="B2392" s="1544">
        <x:v>614176</x:v>
      </x:c>
      <x:c r="C2392" s="1060" t="s">
        <x:v>7299</x:v>
      </x:c>
      <x:c r="D2392" s="1060" t="s">
        <x:v>10306</x:v>
      </x:c>
      <x:c r="E2392" s="1060" t="s">
        <x:v>6423</x:v>
      </x:c>
      <x:c r="F2392" s="1061" t="s">
        <x:v>247</x:v>
      </x:c>
      <x:c r="G2392" s="233" t="s">
        <x:v>9852</x:v>
      </x:c>
      <x:c r="H2392" s="233" t="s">
        <x:v>2053</x:v>
      </x:c>
      <x:c r="I2392" s="11" t="s">
        <x:v>6540</x:v>
      </x:c>
      <x:c r="J2392" s="230">
        <x:v>430</x:v>
      </x:c>
      <x:c r="K2392" s="275" t="s">
        <x:v>10301</x:v>
      </x:c>
    </x:row>
    <x:row r="2393" spans="1:11">
      <x:c r="A2393" s="1598">
        <x:v>0.81736111111111109</x:v>
      </x:c>
      <x:c r="B2393" s="1550">
        <x:v>614177</x:v>
      </x:c>
      <x:c r="C2393" s="1064" t="s">
        <x:v>8571</x:v>
      </x:c>
      <x:c r="D2393" s="1064" t="s">
        <x:v>10279</x:v>
      </x:c>
      <x:c r="E2393" s="1064" t="s">
        <x:v>6669</x:v>
      </x:c>
      <x:c r="F2393" s="1065" t="s">
        <x:v>3707</x:v>
      </x:c>
      <x:c r="G2393" s="233" t="s">
        <x:v>10978</x:v>
      </x:c>
      <x:c r="H2393" s="233" t="s">
        <x:v>11630</x:v>
      </x:c>
      <x:c r="I2393" s="11" t="s">
        <x:v>6540</x:v>
      </x:c>
      <x:c r="J2393" s="230">
        <x:v>200</x:v>
      </x:c>
      <x:c r="K2393" s="275" t="s">
        <x:v>140</x:v>
      </x:c>
    </x:row>
    <x:row r="2394" spans="1:11">
      <x:c r="A2394" s="1597">
        <x:v>0.87361111111111112</x:v>
      </x:c>
      <x:c r="B2394" s="1544">
        <x:v>614178</x:v>
      </x:c>
      <x:c r="C2394" s="1060" t="s">
        <x:v>7299</x:v>
      </x:c>
      <x:c r="D2394" s="1060" t="s">
        <x:v>10333</x:v>
      </x:c>
      <x:c r="E2394" s="1060" t="s">
        <x:v>6423</x:v>
      </x:c>
      <x:c r="F2394" s="1061" t="s">
        <x:v>4335</x:v>
      </x:c>
      <x:c r="G2394" s="233" t="s">
        <x:v>10568</x:v>
      </x:c>
      <x:c r="H2394" s="233" t="s">
        <x:v>2256</x:v>
      </x:c>
      <x:c r="I2394" s="11" t="s">
        <x:v>6540</x:v>
      </x:c>
      <x:c r="J2394" s="230">
        <x:v>650</x:v>
      </x:c>
      <x:c r="K2394" s="275" t="s">
        <x:v>10301</x:v>
      </x:c>
    </x:row>
    <x:row r="2395" spans="1:12">
      <x:c r="A2395" s="1549" t="s">
        <x:v>7223</x:v>
      </x:c>
      <x:c r="B2395" s="1550">
        <x:v>14179</x:v>
      </x:c>
      <x:c r="C2395" s="1064" t="s">
        <x:v>7299</x:v>
      </x:c>
      <x:c r="D2395" s="1064" t="s">
        <x:v>10279</x:v>
      </x:c>
      <x:c r="E2395" s="1064" t="s">
        <x:v>3882</x:v>
      </x:c>
      <x:c r="F2395" s="1065" t="s">
        <x:v>1450</x:v>
      </x:c>
      <x:c r="G2395" s="233" t="s">
        <x:v>10978</x:v>
      </x:c>
      <x:c r="H2395" s="233" t="s">
        <x:v>11630</x:v>
      </x:c>
      <x:c r="I2395" s="11" t="s">
        <x:v>6553</x:v>
      </x:c>
      <x:c r="J2395" s="230">
        <x:v>70</x:v>
      </x:c>
      <x:c r="K2395" s="1114" t="s">
        <x:v>10358</x:v>
      </x:c>
      <x:c r="L2395" s="11" t="s">
        <x:v>10357</x:v>
      </x:c>
    </x:row>
    <x:row r="2396" spans="1:11">
      <x:c r="A2396" s="1597">
        <x:v>0.5708333333333333</x:v>
      </x:c>
      <x:c r="B2396" s="1544">
        <x:v>614180</x:v>
      </x:c>
      <x:c r="C2396" s="1060" t="s">
        <x:v>7299</x:v>
      </x:c>
      <x:c r="D2396" s="1060" t="s">
        <x:v>10333</x:v>
      </x:c>
      <x:c r="E2396" s="1060" t="s">
        <x:v>3882</x:v>
      </x:c>
      <x:c r="F2396" s="1061" t="s">
        <x:v>11109</x:v>
      </x:c>
      <x:c r="G2396" s="233" t="s">
        <x:v>11028</x:v>
      </x:c>
      <x:c r="H2396" s="233" t="s">
        <x:v>7714</x:v>
      </x:c>
      <x:c r="I2396" s="11" t="s">
        <x:v>6540</x:v>
      </x:c>
      <x:c r="J2396" s="230">
        <x:v>160</x:v>
      </x:c>
      <x:c r="K2396" s="275" t="s">
        <x:v>10301</x:v>
      </x:c>
    </x:row>
    <x:row r="2397" spans="1:11">
      <x:c r="A2397" s="1598">
        <x:v>0.62847222222222221</x:v>
      </x:c>
      <x:c r="B2397" s="1550">
        <x:v>614181</x:v>
      </x:c>
      <x:c r="C2397" s="1064" t="s">
        <x:v>7299</x:v>
      </x:c>
      <x:c r="D2397" s="1064" t="s">
        <x:v>10333</x:v>
      </x:c>
      <x:c r="E2397" s="1064" t="s">
        <x:v>6423</x:v>
      </x:c>
      <x:c r="F2397" s="1065" t="s">
        <x:v>930</x:v>
      </x:c>
      <x:c r="G2397" s="233" t="s">
        <x:v>4182</x:v>
      </x:c>
      <x:c r="H2397" s="233" t="s">
        <x:v>11450</x:v>
      </x:c>
      <x:c r="I2397" s="11" t="s">
        <x:v>6540</x:v>
      </x:c>
      <x:c r="J2397" s="230">
        <x:v>150</x:v>
      </x:c>
      <x:c r="K2397" s="275" t="s">
        <x:v>10301</x:v>
      </x:c>
    </x:row>
    <x:row r="2398" spans="1:11">
      <x:c r="A2398" s="1597">
        <x:v>0.70486111111111116</x:v>
      </x:c>
      <x:c r="B2398" s="1544">
        <x:v>614182</x:v>
      </x:c>
      <x:c r="C2398" s="1060" t="s">
        <x:v>8571</x:v>
      </x:c>
      <x:c r="D2398" s="1060" t="s">
        <x:v>10333</x:v>
      </x:c>
      <x:c r="E2398" s="1060" t="s">
        <x:v>3882</x:v>
      </x:c>
      <x:c r="F2398" s="1061" t="s">
        <x:v>953</x:v>
      </x:c>
      <x:c r="G2398" s="233" t="s">
        <x:v>3829</x:v>
      </x:c>
      <x:c r="H2398" s="233" t="s">
        <x:v>2679</x:v>
      </x:c>
      <x:c r="I2398" s="11" t="s">
        <x:v>6540</x:v>
      </x:c>
      <x:c r="J2398" s="230">
        <x:v>450</x:v>
      </x:c>
      <x:c r="K2398" s="275" t="s">
        <x:v>10301</x:v>
      </x:c>
    </x:row>
    <x:row r="2399" spans="1:12">
      <x:c r="A2399" s="1598">
        <x:v>0.74097222222222225</x:v>
      </x:c>
      <x:c r="B2399" s="1550">
        <x:v>614183</x:v>
      </x:c>
      <x:c r="C2399" s="1064" t="s">
        <x:v>7299</x:v>
      </x:c>
      <x:c r="D2399" s="1064" t="s">
        <x:v>10306</x:v>
      </x:c>
      <x:c r="E2399" s="1064" t="s">
        <x:v>6423</x:v>
      </x:c>
      <x:c r="F2399" s="1065" t="s">
        <x:v>7080</x:v>
      </x:c>
      <x:c r="G2399" s="233" t="s">
        <x:v>11664</x:v>
      </x:c>
      <x:c r="H2399" s="233" t="s">
        <x:v>11258</x:v>
      </x:c>
      <x:c r="I2399" s="11" t="s">
        <x:v>6553</x:v>
      </x:c>
      <x:c r="J2399" s="230">
        <x:v>150</x:v>
      </x:c>
      <x:c r="K2399" s="275" t="s">
        <x:v>10301</x:v>
      </x:c>
      <x:c r="L2399" s="1619" t="s">
        <x:v>7103</x:v>
      </x:c>
    </x:row>
    <x:row r="2400" spans="1:11">
      <x:c r="A2400" s="1597">
        <x:v>0.75555555555555554</x:v>
      </x:c>
      <x:c r="B2400" s="1544">
        <x:v>614184</x:v>
      </x:c>
      <x:c r="C2400" s="1060" t="s">
        <x:v>8571</x:v>
      </x:c>
      <x:c r="D2400" s="1060" t="s">
        <x:v>10306</x:v>
      </x:c>
      <x:c r="E2400" s="1060" t="s">
        <x:v>139</x:v>
      </x:c>
      <x:c r="F2400" s="1061" t="s">
        <x:v>7080</x:v>
      </x:c>
      <x:c r="G2400" s="233" t="s">
        <x:v>6656</x:v>
      </x:c>
      <x:c r="H2400" s="233" t="s">
        <x:v>2707</x:v>
      </x:c>
      <x:c r="I2400" s="11" t="s">
        <x:v>6553</x:v>
      </x:c>
      <x:c r="J2400" s="230">
        <x:v>135</x:v>
      </x:c>
      <x:c r="K2400" s="275" t="s">
        <x:v>140</x:v>
      </x:c>
    </x:row>
    <x:row r="2401" spans="1:11">
      <x:c r="A2401" s="1598">
        <x:v>0.7680555555555556</x:v>
      </x:c>
      <x:c r="B2401" s="1550">
        <x:v>614185</x:v>
      </x:c>
      <x:c r="C2401" s="1064" t="s">
        <x:v>7299</x:v>
      </x:c>
      <x:c r="D2401" s="1064" t="s">
        <x:v>10306</x:v>
      </x:c>
      <x:c r="E2401" s="1064" t="s">
        <x:v>6423</x:v>
      </x:c>
      <x:c r="F2401" s="1065" t="s">
        <x:v>1491</x:v>
      </x:c>
      <x:c r="G2401" s="233" t="s">
        <x:v>2756</x:v>
      </x:c>
      <x:c r="H2401" s="233" t="s">
        <x:v>11671</x:v>
      </x:c>
      <x:c r="I2401" s="11" t="s">
        <x:v>6553</x:v>
      </x:c>
      <x:c r="J2401" s="230">
        <x:v>210</x:v>
      </x:c>
      <x:c r="K2401" s="275" t="s">
        <x:v>10301</x:v>
      </x:c>
    </x:row>
    <x:row r="2402" spans="1:11" s="11" customFormat="1">
      <x:c r="A2402" s="1598">
        <x:v>0.77847222222222223</x:v>
      </x:c>
      <x:c r="B2402" s="1550">
        <x:v>186</x:v>
      </x:c>
      <x:c r="C2402" s="1064"/>
      <x:c r="D2402" s="1064"/>
      <x:c r="E2402" s="1064"/>
      <x:c r="F2402" s="1065"/>
      <x:c r="G2402" s="233" t="s">
        <x:v>9760</x:v>
      </x:c>
      <x:c r="H2402" s="233" t="s">
        <x:v>12642</x:v>
      </x:c>
      <x:c r="I2402" s="11" t="s">
        <x:v>6553</x:v>
      </x:c>
      <x:c r="J2402" s="230">
        <x:v>200</x:v>
      </x:c>
      <x:c r="K2402" s="275" t="s">
        <x:v>140</x:v>
      </x:c>
    </x:row>
    <x:row r="2403" spans="1:11" s="11" customFormat="1">
      <x:c r="A2403" s="1598">
        <x:v>0.80208333333333337</x:v>
      </x:c>
      <x:c r="B2403" s="1550">
        <x:v>187</x:v>
      </x:c>
      <x:c r="C2403" s="1064"/>
      <x:c r="D2403" s="1064"/>
      <x:c r="E2403" s="1064"/>
      <x:c r="F2403" s="1065"/>
      <x:c r="G2403" s="1114" t="s">
        <x:v>10358</x:v>
      </x:c>
      <x:c r="H2403" s="1114" t="s">
        <x:v>10358</x:v>
      </x:c>
      <x:c r="I2403" s="11" t="s">
        <x:v>6553</x:v>
      </x:c>
      <x:c r="J2403" s="230">
        <x:v>117</x:v>
      </x:c>
      <x:c r="K2403" s="275" t="s">
        <x:v>140</x:v>
      </x:c>
    </x:row>
    <x:row r="2404" spans="1:11">
      <x:c r="A2404" s="1597">
        <x:v>0.91527777777777775</x:v>
      </x:c>
      <x:c r="B2404" s="1544">
        <x:v>614188</x:v>
      </x:c>
      <x:c r="C2404" s="1060" t="s">
        <x:v>8571</x:v>
      </x:c>
      <x:c r="D2404" s="1060" t="s">
        <x:v>10306</x:v>
      </x:c>
      <x:c r="E2404" s="1060" t="s">
        <x:v>139</x:v>
      </x:c>
      <x:c r="F2404" s="1061" t="s">
        <x:v>1009</x:v>
      </x:c>
      <x:c r="G2404" s="233" t="s">
        <x:v>6610</x:v>
      </x:c>
      <x:c r="H2404" s="233" t="s">
        <x:v>11670</x:v>
      </x:c>
      <x:c r="I2404" s="11" t="s">
        <x:v>6540</x:v>
      </x:c>
      <x:c r="J2404" s="230">
        <x:v>1400</x:v>
      </x:c>
      <x:c r="K2404" s="275" t="s">
        <x:v>140</x:v>
      </x:c>
    </x:row>
    <x:row r="2405" spans="1:11" s="11" customFormat="1">
      <x:c r="A2405" s="1194" t="s">
        <x:v>7099</x:v>
      </x:c>
      <x:c r="B2405" s="1544">
        <x:v>189</x:v>
      </x:c>
      <x:c r="C2405" s="1060"/>
      <x:c r="D2405" s="1060"/>
      <x:c r="E2405" s="1060"/>
      <x:c r="F2405" s="1061"/>
      <x:c r="G2405" s="233" t="s">
        <x:v>3856</x:v>
      </x:c>
      <x:c r="H2405" s="233" t="s">
        <x:v>11910</x:v>
      </x:c>
      <x:c r="I2405" s="11" t="s">
        <x:v>6553</x:v>
      </x:c>
      <x:c r="J2405" s="230">
        <x:v>279</x:v>
      </x:c>
      <x:c r="K2405" s="275" t="s">
        <x:v>140</x:v>
      </x:c>
    </x:row>
    <x:row r="2406" spans="1:11" s="11" customFormat="1">
      <x:c r="A2406" s="1597">
        <x:v>0.60902777777777772</x:v>
      </x:c>
      <x:c r="B2406" s="1544">
        <x:v>190</x:v>
      </x:c>
      <x:c r="C2406" s="1060"/>
      <x:c r="D2406" s="1060"/>
      <x:c r="E2406" s="1060"/>
      <x:c r="F2406" s="1061"/>
      <x:c r="G2406" s="233" t="s">
        <x:v>3812</x:v>
      </x:c>
      <x:c r="H2406" s="233" t="s">
        <x:v>2732</x:v>
      </x:c>
      <x:c r="I2406" s="11" t="s">
        <x:v>6540</x:v>
      </x:c>
      <x:c r="J2406" s="230">
        <x:v>380</x:v>
      </x:c>
      <x:c r="K2406" s="275" t="s">
        <x:v>140</x:v>
      </x:c>
    </x:row>
    <x:row r="2407" spans="1:11">
      <x:c r="A2407" s="1598">
        <x:v>0.65208333333333335</x:v>
      </x:c>
      <x:c r="B2407" s="1550">
        <x:v>614191</x:v>
      </x:c>
      <x:c r="C2407" s="1064" t="s">
        <x:v>8571</x:v>
      </x:c>
      <x:c r="D2407" s="1064" t="s">
        <x:v>10306</x:v>
      </x:c>
      <x:c r="E2407" s="1064" t="s">
        <x:v>3882</x:v>
      </x:c>
      <x:c r="F2407" s="1065" t="s">
        <x:v>7434</x:v>
      </x:c>
      <x:c r="G2407" s="233" t="s">
        <x:v>9724</x:v>
      </x:c>
      <x:c r="H2407" s="233" t="s">
        <x:v>2703</x:v>
      </x:c>
      <x:c r="I2407" s="11" t="s">
        <x:v>6540</x:v>
      </x:c>
      <x:c r="J2407" s="230">
        <x:v>170</x:v>
      </x:c>
      <x:c r="K2407" s="275" t="s">
        <x:v>140</x:v>
      </x:c>
    </x:row>
    <x:row r="2408" spans="1:11" s="11" customFormat="1">
      <x:c r="A2408" s="1598">
        <x:v>0.8041666666666667</x:v>
      </x:c>
      <x:c r="B2408" s="1550">
        <x:v>614192</x:v>
      </x:c>
      <x:c r="C2408" s="1064" t="s">
        <x:v>8571</x:v>
      </x:c>
      <x:c r="D2408" s="1064" t="s">
        <x:v>10333</x:v>
      </x:c>
      <x:c r="E2408" s="1064" t="s">
        <x:v>6423</x:v>
      </x:c>
      <x:c r="F2408" s="1065" t="s">
        <x:v>4761</x:v>
      </x:c>
      <x:c r="G2408" s="233" t="s">
        <x:v>9901</x:v>
      </x:c>
      <x:c r="H2408" s="233" t="s">
        <x:v>5633</x:v>
      </x:c>
      <x:c r="I2408" s="11" t="s">
        <x:v>6553</x:v>
      </x:c>
      <x:c r="J2408" s="230">
        <x:v>140</x:v>
      </x:c>
      <x:c r="K2408" s="275" t="s">
        <x:v>140</x:v>
      </x:c>
    </x:row>
    <x:row r="2409" spans="1:11">
      <x:c r="A2409" s="1597">
        <x:v>0.80555555555555558</x:v>
      </x:c>
      <x:c r="B2409" s="1544">
        <x:v>614193</x:v>
      </x:c>
      <x:c r="C2409" s="1060" t="s">
        <x:v>7299</x:v>
      </x:c>
      <x:c r="D2409" s="1060" t="s">
        <x:v>10306</x:v>
      </x:c>
      <x:c r="E2409" s="1060" t="s">
        <x:v>6423</x:v>
      </x:c>
      <x:c r="F2409" s="1061" t="s">
        <x:v>4917</x:v>
      </x:c>
      <x:c r="G2409" s="233" t="s">
        <x:v>9901</x:v>
      </x:c>
      <x:c r="H2409" s="233" t="s">
        <x:v>5633</x:v>
      </x:c>
      <x:c r="I2409" s="11" t="s">
        <x:v>6553</x:v>
      </x:c>
      <x:c r="J2409" s="230">
        <x:v>72</x:v>
      </x:c>
      <x:c r="K2409" s="275" t="s">
        <x:v>140</x:v>
      </x:c>
    </x:row>
    <x:row r="2410" spans="1:11">
      <x:c r="A2410" s="1597">
        <x:v>0.83402777777777781</x:v>
      </x:c>
      <x:c r="B2410" s="1544">
        <x:v>614194</x:v>
      </x:c>
      <x:c r="C2410" s="1060" t="s">
        <x:v>7299</x:v>
      </x:c>
      <x:c r="D2410" s="1060" t="s">
        <x:v>10306</x:v>
      </x:c>
      <x:c r="E2410" s="1060" t="s">
        <x:v>139</x:v>
      </x:c>
      <x:c r="F2410" s="1061" t="s">
        <x:v>1584</x:v>
      </x:c>
      <x:c r="G2410" s="233" t="s">
        <x:v>10810</x:v>
      </x:c>
      <x:c r="H2410" s="233" t="s">
        <x:v>11662</x:v>
      </x:c>
      <x:c r="I2410" s="11" t="s">
        <x:v>6540</x:v>
      </x:c>
      <x:c r="J2410" s="230">
        <x:v>369</x:v>
      </x:c>
      <x:c r="K2410" s="275" t="s">
        <x:v>140</x:v>
      </x:c>
    </x:row>
    <x:row r="2411" spans="1:11">
      <x:c r="A2411" s="1617">
        <x:v>0.85486111111111107</x:v>
      </x:c>
      <x:c r="B2411" s="1580">
        <x:v>614195</x:v>
      </x:c>
      <x:c r="C2411" s="1246" t="s">
        <x:v>8571</x:v>
      </x:c>
      <x:c r="D2411" s="1246" t="s">
        <x:v>10333</x:v>
      </x:c>
      <x:c r="E2411" s="1246" t="s">
        <x:v>6669</x:v>
      </x:c>
      <x:c r="F2411" s="1247" t="s">
        <x:v>4239</x:v>
      </x:c>
      <x:c r="G2411" s="233" t="s">
        <x:v>3812</x:v>
      </x:c>
      <x:c r="H2411" s="233" t="s">
        <x:v>11655</x:v>
      </x:c>
      <x:c r="I2411" s="11" t="s">
        <x:v>6540</x:v>
      </x:c>
      <x:c r="J2411" s="230">
        <x:v>198</x:v>
      </x:c>
      <x:c r="K2411" s="275" t="s">
        <x:v>140</x:v>
      </x:c>
    </x:row>
    <x:row r="2412" spans="1:11" s="13" customFormat="1">
      <x:c r="A2412" s="1191" t="s">
        <x:v>7130</x:v>
      </x:c>
      <x:c r="B2412" s="1536">
        <x:v>196</x:v>
      </x:c>
      <x:c r="C2412" s="1192"/>
      <x:c r="D2412" s="1192"/>
      <x:c r="E2412" s="1192"/>
      <x:c r="F2412" s="1193"/>
      <x:c r="G2412" s="233" t="s">
        <x:v>6640</x:v>
      </x:c>
      <x:c r="H2412" s="233" t="s">
        <x:v>11248</x:v>
      </x:c>
      <x:c r="I2412" s="11" t="s">
        <x:v>6540</x:v>
      </x:c>
      <x:c r="J2412" s="230">
        <x:v>160</x:v>
      </x:c>
      <x:c r="K2412" s="275" t="s">
        <x:v>140</x:v>
      </x:c>
    </x:row>
    <x:row r="2413" spans="1:11">
      <x:c r="A2413" s="1618">
        <x:v>0.70416666666666672</x:v>
      </x:c>
      <x:c r="B2413" s="1507">
        <x:v>614197</x:v>
      </x:c>
      <x:c r="C2413" s="1504" t="s">
        <x:v>8571</x:v>
      </x:c>
      <x:c r="D2413" s="1504" t="s">
        <x:v>10306</x:v>
      </x:c>
      <x:c r="E2413" s="1504" t="s">
        <x:v>139</x:v>
      </x:c>
      <x:c r="F2413" s="1559" t="s">
        <x:v>10032</x:v>
      </x:c>
      <x:c r="G2413" s="233" t="s">
        <x:v>9691</x:v>
      </x:c>
      <x:c r="H2413" s="233" t="s">
        <x:v>11140</x:v>
      </x:c>
      <x:c r="I2413" s="11" t="s">
        <x:v>6540</x:v>
      </x:c>
      <x:c r="J2413" s="230">
        <x:v>110</x:v>
      </x:c>
      <x:c r="K2413" s="275" t="s">
        <x:v>10301</x:v>
      </x:c>
    </x:row>
    <x:row r="2414" spans="1:11" s="13" customFormat="1">
      <x:c r="A2414" s="1597">
        <x:v>0.75555555555555554</x:v>
      </x:c>
      <x:c r="B2414" s="1544">
        <x:v>614198</x:v>
      </x:c>
      <x:c r="C2414" s="1060" t="s">
        <x:v>7299</x:v>
      </x:c>
      <x:c r="D2414" s="1060" t="s">
        <x:v>10306</x:v>
      </x:c>
      <x:c r="E2414" s="1060" t="s">
        <x:v>6423</x:v>
      </x:c>
      <x:c r="F2414" s="1061" t="s">
        <x:v>1775</x:v>
      </x:c>
      <x:c r="G2414" s="233" t="s">
        <x:v>9901</x:v>
      </x:c>
      <x:c r="H2414" s="233" t="s">
        <x:v>5633</x:v>
      </x:c>
      <x:c r="I2414" s="13" t="s">
        <x:v>6553</x:v>
      </x:c>
      <x:c r="J2414" s="230">
        <x:v>400</x:v>
      </x:c>
      <x:c r="K2414" s="275" t="s">
        <x:v>140</x:v>
      </x:c>
    </x:row>
    <x:row r="2415" spans="1:11">
      <x:c r="A2415" s="1598">
        <x:v>0.76041666666666663</x:v>
      </x:c>
      <x:c r="B2415" s="1550">
        <x:v>614199</x:v>
      </x:c>
      <x:c r="C2415" s="1064" t="s">
        <x:v>7299</x:v>
      </x:c>
      <x:c r="D2415" s="1064" t="s">
        <x:v>10306</x:v>
      </x:c>
      <x:c r="E2415" s="1064" t="s">
        <x:v>6423</x:v>
      </x:c>
      <x:c r="F2415" s="1065" t="s">
        <x:v>8864</x:v>
      </x:c>
      <x:c r="G2415" s="1114" t="s">
        <x:v>10358</x:v>
      </x:c>
      <x:c r="H2415" s="1114" t="s">
        <x:v>10358</x:v>
      </x:c>
      <x:c r="I2415" s="11" t="s">
        <x:v>6553</x:v>
      </x:c>
      <x:c r="J2415" s="230">
        <x:v>100</x:v>
      </x:c>
      <x:c r="K2415" s="275" t="s">
        <x:v>10301</x:v>
      </x:c>
    </x:row>
    <x:row r="2416" spans="1:12" s="13" customFormat="1">
      <x:c r="A2416" s="1620">
        <x:v>0.77083333333333337</x:v>
      </x:c>
      <x:c r="B2416" s="1508">
        <x:v>14200</x:v>
      </x:c>
      <x:c r="C2416" s="1509"/>
      <x:c r="D2416" s="1509"/>
      <x:c r="E2416" s="1509"/>
      <x:c r="F2416" s="1509"/>
      <x:c r="G2416" s="1114" t="s">
        <x:v>10358</x:v>
      </x:c>
      <x:c r="H2416" s="1114" t="s">
        <x:v>10358</x:v>
      </x:c>
      <x:c r="I2416" s="1114" t="s">
        <x:v>10358</x:v>
      </x:c>
      <x:c r="J2416" s="230">
        <x:v>0</x:v>
      </x:c>
      <x:c r="K2416" s="1114" t="s">
        <x:v>10358</x:v>
      </x:c>
      <x:c r="L2416" s="11" t="s">
        <x:v>10357</x:v>
      </x:c>
    </x:row>
    <x:row r="2417" spans="1:11" s="13" customFormat="1">
      <x:c r="A2417" s="1620">
        <x:v>0.78611111111111109</x:v>
      </x:c>
      <x:c r="B2417" s="1508">
        <x:v>14201</x:v>
      </x:c>
      <x:c r="C2417" s="1509"/>
      <x:c r="D2417" s="1509"/>
      <x:c r="E2417" s="1509"/>
      <x:c r="F2417" s="1509"/>
      <x:c r="G2417" s="233" t="s">
        <x:v>9495</x:v>
      </x:c>
      <x:c r="H2417" s="233" t="s">
        <x:v>7560</x:v>
      </x:c>
      <x:c r="I2417" s="11" t="s">
        <x:v>6553</x:v>
      </x:c>
      <x:c r="J2417" s="230">
        <x:v>190</x:v>
      </x:c>
      <x:c r="K2417" s="275" t="s">
        <x:v>140</x:v>
      </x:c>
    </x:row>
    <x:row r="2418" spans="1:11">
      <x:c r="A2418" s="1598">
        <x:v>0.85069444444444442</x:v>
      </x:c>
      <x:c r="B2418" s="1550">
        <x:v>614202</x:v>
      </x:c>
      <x:c r="C2418" s="1064" t="s">
        <x:v>7299</x:v>
      </x:c>
      <x:c r="D2418" s="1064" t="s">
        <x:v>10333</x:v>
      </x:c>
      <x:c r="E2418" s="1064" t="s">
        <x:v>6423</x:v>
      </x:c>
      <x:c r="F2418" s="1065" t="s">
        <x:v>256</x:v>
      </x:c>
      <x:c r="G2418" s="233" t="s">
        <x:v>3984</x:v>
      </x:c>
      <x:c r="H2418" s="233" t="s">
        <x:v>5668</x:v>
      </x:c>
      <x:c r="I2418" s="11" t="s">
        <x:v>6540</x:v>
      </x:c>
      <x:c r="J2418" s="230">
        <x:v>135</x:v>
      </x:c>
      <x:c r="K2418" s="275" t="s">
        <x:v>140</x:v>
      </x:c>
    </x:row>
    <x:row r="2419" spans="1:11">
      <x:c r="A2419" s="1597">
        <x:v>0.87708333333333333</x:v>
      </x:c>
      <x:c r="B2419" s="1544">
        <x:v>614203</x:v>
      </x:c>
      <x:c r="C2419" s="1060" t="s">
        <x:v>8571</x:v>
      </x:c>
      <x:c r="D2419" s="1060" t="s">
        <x:v>10306</x:v>
      </x:c>
      <x:c r="E2419" s="1060" t="s">
        <x:v>6669</x:v>
      </x:c>
      <x:c r="F2419" s="1061" t="s">
        <x:v>5434</x:v>
      </x:c>
      <x:c r="G2419" s="233" t="s">
        <x:v>10978</x:v>
      </x:c>
      <x:c r="H2419" s="233" t="s">
        <x:v>11943</x:v>
      </x:c>
      <x:c r="I2419" s="11" t="s">
        <x:v>6540</x:v>
      </x:c>
      <x:c r="J2419" s="230">
        <x:v>380</x:v>
      </x:c>
      <x:c r="K2419" s="275" t="s">
        <x:v>10301</x:v>
      </x:c>
    </x:row>
    <x:row r="2420" spans="1:11">
      <x:c r="A2420" s="1598">
        <x:v>0.87847222222222221</x:v>
      </x:c>
      <x:c r="B2420" s="1550">
        <x:v>614204</x:v>
      </x:c>
      <x:c r="C2420" s="1064" t="s">
        <x:v>7299</x:v>
      </x:c>
      <x:c r="D2420" s="1064" t="s">
        <x:v>10279</x:v>
      </x:c>
      <x:c r="E2420" s="1064" t="s">
        <x:v>6669</x:v>
      </x:c>
      <x:c r="F2420" s="1065" t="s">
        <x:v>2919</x:v>
      </x:c>
      <x:c r="G2420" s="233" t="s">
        <x:v>10978</x:v>
      </x:c>
      <x:c r="H2420" s="233" t="s">
        <x:v>11943</x:v>
      </x:c>
      <x:c r="I2420" s="11" t="s">
        <x:v>6540</x:v>
      </x:c>
      <x:c r="J2420" s="230">
        <x:v>180</x:v>
      </x:c>
      <x:c r="K2420" s="275" t="s">
        <x:v>10301</x:v>
      </x:c>
    </x:row>
    <x:row r="2421" spans="1:11">
      <x:c r="A2421" s="1597">
        <x:v>0.87986111111111109</x:v>
      </x:c>
      <x:c r="B2421" s="1544">
        <x:v>614205</x:v>
      </x:c>
      <x:c r="C2421" s="1060" t="s">
        <x:v>7299</x:v>
      </x:c>
      <x:c r="D2421" s="1060" t="s">
        <x:v>10279</x:v>
      </x:c>
      <x:c r="E2421" s="1060" t="s">
        <x:v>6669</x:v>
      </x:c>
      <x:c r="F2421" s="1061" t="s">
        <x:v>11060</x:v>
      </x:c>
      <x:c r="G2421" s="233" t="s">
        <x:v>10978</x:v>
      </x:c>
      <x:c r="H2421" s="233" t="s">
        <x:v>11943</x:v>
      </x:c>
      <x:c r="I2421" s="11" t="s">
        <x:v>6540</x:v>
      </x:c>
      <x:c r="J2421" s="230">
        <x:v>180</x:v>
      </x:c>
      <x:c r="K2421" s="275" t="s">
        <x:v>10301</x:v>
      </x:c>
    </x:row>
    <x:row r="2422" spans="1:12">
      <x:c r="A2422" s="1598">
        <x:v>0.91111111111111109</x:v>
      </x:c>
      <x:c r="B2422" s="1550">
        <x:v>614206</x:v>
      </x:c>
      <x:c r="C2422" s="1064" t="s">
        <x:v>7299</x:v>
      </x:c>
      <x:c r="D2422" s="1064" t="s">
        <x:v>10333</x:v>
      </x:c>
      <x:c r="E2422" s="1064" t="s">
        <x:v>6669</x:v>
      </x:c>
      <x:c r="F2422" s="1065" t="s">
        <x:v>2892</x:v>
      </x:c>
      <x:c r="G2422" s="233" t="s">
        <x:v>9559</x:v>
      </x:c>
      <x:c r="H2422" s="233" t="s">
        <x:v>11859</x:v>
      </x:c>
      <x:c r="I2422" s="1114" t="s">
        <x:v>10358</x:v>
      </x:c>
      <x:c r="J2422" s="230">
        <x:v>0</x:v>
      </x:c>
      <x:c r="K2422" s="1114" t="s">
        <x:v>10358</x:v>
      </x:c>
      <x:c r="L2422" s="11" t="s">
        <x:v>10357</x:v>
      </x:c>
    </x:row>
    <x:row r="2423" spans="1:11">
      <x:c r="A2423" s="1194" t="s">
        <x:v>7066</x:v>
      </x:c>
      <x:c r="B2423" s="1544">
        <x:v>614207</x:v>
      </x:c>
      <x:c r="C2423" s="1060" t="s">
        <x:v>7299</x:v>
      </x:c>
      <x:c r="D2423" s="1060" t="s">
        <x:v>10306</x:v>
      </x:c>
      <x:c r="E2423" s="1060" t="s">
        <x:v>6669</x:v>
      </x:c>
      <x:c r="F2423" s="1061" t="s">
        <x:v>1431</x:v>
      </x:c>
      <x:c r="G2423" s="233" t="s">
        <x:v>3856</x:v>
      </x:c>
      <x:c r="H2423" s="233" t="s">
        <x:v>11910</x:v>
      </x:c>
      <x:c r="I2423" s="11" t="s">
        <x:v>6540</x:v>
      </x:c>
      <x:c r="J2423" s="230">
        <x:v>150</x:v>
      </x:c>
      <x:c r="K2423" s="275" t="s">
        <x:v>10301</x:v>
      </x:c>
    </x:row>
    <x:row r="2424" spans="1:11">
      <x:c r="A2424" s="1598">
        <x:v>0.62222222222222223</x:v>
      </x:c>
      <x:c r="B2424" s="1550">
        <x:v>614208</x:v>
      </x:c>
      <x:c r="C2424" s="1064" t="s">
        <x:v>7299</x:v>
      </x:c>
      <x:c r="D2424" s="1064" t="s">
        <x:v>10306</x:v>
      </x:c>
      <x:c r="E2424" s="1064" t="s">
        <x:v>6423</x:v>
      </x:c>
      <x:c r="F2424" s="1065" t="s">
        <x:v>1323</x:v>
      </x:c>
      <x:c r="G2424" s="233" t="s">
        <x:v>10826</x:v>
      </x:c>
      <x:c r="H2424" s="233" t="s">
        <x:v>5861</x:v>
      </x:c>
      <x:c r="I2424" s="11" t="s">
        <x:v>6540</x:v>
      </x:c>
      <x:c r="J2424" s="230">
        <x:v>220</x:v>
      </x:c>
      <x:c r="K2424" s="275" t="s">
        <x:v>10301</x:v>
      </x:c>
    </x:row>
    <x:row r="2425" spans="1:11">
      <x:c r="A2425" s="1597">
        <x:v>0.64027777777777772</x:v>
      </x:c>
      <x:c r="B2425" s="1544">
        <x:v>614209</x:v>
      </x:c>
      <x:c r="C2425" s="1060" t="s">
        <x:v>8571</x:v>
      </x:c>
      <x:c r="D2425" s="1060" t="s">
        <x:v>10333</x:v>
      </x:c>
      <x:c r="E2425" s="1060" t="s">
        <x:v>3882</x:v>
      </x:c>
      <x:c r="F2425" s="1061" t="s">
        <x:v>3711</x:v>
      </x:c>
      <x:c r="G2425" s="233" t="s">
        <x:v>3311</x:v>
      </x:c>
      <x:c r="H2425" s="233" t="s">
        <x:v>5872</x:v>
      </x:c>
      <x:c r="I2425" s="11" t="s">
        <x:v>6540</x:v>
      </x:c>
      <x:c r="J2425" s="230">
        <x:v>210</x:v>
      </x:c>
      <x:c r="K2425" s="275" t="s">
        <x:v>10301</x:v>
      </x:c>
    </x:row>
    <x:row r="2426" spans="1:11">
      <x:c r="A2426" s="1598">
        <x:v>0.88611111111111107</x:v>
      </x:c>
      <x:c r="B2426" s="1550">
        <x:v>614210</x:v>
      </x:c>
      <x:c r="C2426" s="1064" t="s">
        <x:v>8571</x:v>
      </x:c>
      <x:c r="D2426" s="1064" t="s">
        <x:v>10333</x:v>
      </x:c>
      <x:c r="E2426" s="1064" t="s">
        <x:v>6669</x:v>
      </x:c>
      <x:c r="F2426" s="1065" t="s">
        <x:v>4297</x:v>
      </x:c>
      <x:c r="G2426" s="233" t="s">
        <x:v>6594</x:v>
      </x:c>
      <x:c r="H2426" s="233" t="s">
        <x:v>2699</x:v>
      </x:c>
      <x:c r="I2426" s="11" t="s">
        <x:v>6540</x:v>
      </x:c>
      <x:c r="J2426" s="230">
        <x:v>190</x:v>
      </x:c>
      <x:c r="K2426" s="275" t="s">
        <x:v>10301</x:v>
      </x:c>
    </x:row>
    <x:row r="2427" spans="1:11">
      <x:c r="A2427" s="1194" t="s">
        <x:v>5271</x:v>
      </x:c>
      <x:c r="B2427" s="1544">
        <x:v>614211</x:v>
      </x:c>
      <x:c r="C2427" s="1060" t="s">
        <x:v>8571</x:v>
      </x:c>
      <x:c r="D2427" s="1060" t="s">
        <x:v>10306</x:v>
      </x:c>
      <x:c r="E2427" s="1060" t="s">
        <x:v>3882</x:v>
      </x:c>
      <x:c r="F2427" s="1061" t="s">
        <x:v>8706</x:v>
      </x:c>
      <x:c r="G2427" s="1114" t="s">
        <x:v>10358</x:v>
      </x:c>
      <x:c r="H2427" s="1114" t="s">
        <x:v>10358</x:v>
      </x:c>
      <x:c r="I2427" s="11" t="s">
        <x:v>6553</x:v>
      </x:c>
      <x:c r="J2427" s="230">
        <x:v>279</x:v>
      </x:c>
      <x:c r="K2427" s="275" t="s">
        <x:v>140</x:v>
      </x:c>
    </x:row>
    <x:row r="2428" spans="1:11">
      <x:c r="A2428" s="1598">
        <x:v>0.73611111111111116</x:v>
      </x:c>
      <x:c r="B2428" s="1550">
        <x:v>614212</x:v>
      </x:c>
      <x:c r="C2428" s="1064" t="s">
        <x:v>7299</x:v>
      </x:c>
      <x:c r="D2428" s="1064" t="s">
        <x:v>10333</x:v>
      </x:c>
      <x:c r="E2428" s="1064" t="s">
        <x:v>3882</x:v>
      </x:c>
      <x:c r="F2428" s="1065" t="s">
        <x:v>8653</x:v>
      </x:c>
      <x:c r="G2428" s="233" t="s">
        <x:v>10366</x:v>
      </x:c>
      <x:c r="H2428" s="233" t="s">
        <x:v>5733</x:v>
      </x:c>
      <x:c r="I2428" s="11" t="s">
        <x:v>6553</x:v>
      </x:c>
      <x:c r="J2428" s="230">
        <x:v>260</x:v>
      </x:c>
      <x:c r="K2428" s="275" t="s">
        <x:v>140</x:v>
      </x:c>
    </x:row>
    <x:row r="2429" spans="1:11" s="13" customFormat="1">
      <x:c r="A2429" s="1598">
        <x:v>0.74861111111111112</x:v>
      </x:c>
      <x:c r="B2429" s="1550">
        <x:v>14213</x:v>
      </x:c>
      <x:c r="C2429" s="1064"/>
      <x:c r="D2429" s="1064"/>
      <x:c r="E2429" s="1064"/>
      <x:c r="F2429" s="1065"/>
      <x:c r="G2429" s="1114" t="s">
        <x:v>10358</x:v>
      </x:c>
      <x:c r="H2429" s="1114" t="s">
        <x:v>10358</x:v>
      </x:c>
      <x:c r="I2429" s="11" t="s">
        <x:v>6553</x:v>
      </x:c>
      <x:c r="J2429" s="230">
        <x:v>135</x:v>
      </x:c>
      <x:c r="K2429" s="275" t="s">
        <x:v>140</x:v>
      </x:c>
    </x:row>
    <x:row r="2430" spans="1:11">
      <x:c r="A2430" s="1597">
        <x:v>0.82430555555555551</x:v>
      </x:c>
      <x:c r="B2430" s="1544">
        <x:v>614214</x:v>
      </x:c>
      <x:c r="C2430" s="1060" t="s">
        <x:v>7299</x:v>
      </x:c>
      <x:c r="D2430" s="1060" t="s">
        <x:v>10333</x:v>
      </x:c>
      <x:c r="E2430" s="1060" t="s">
        <x:v>6423</x:v>
      </x:c>
      <x:c r="F2430" s="1061" t="s">
        <x:v>8647</x:v>
      </x:c>
      <x:c r="G2430" s="233" t="s">
        <x:v>6652</x:v>
      </x:c>
      <x:c r="H2430" s="233" t="s">
        <x:v>2682</x:v>
      </x:c>
      <x:c r="I2430" s="11" t="s">
        <x:v>6553</x:v>
      </x:c>
      <x:c r="J2430" s="230">
        <x:v>135</x:v>
      </x:c>
      <x:c r="K2430" s="275" t="s">
        <x:v>140</x:v>
      </x:c>
    </x:row>
    <x:row r="2431" spans="1:11">
      <x:c r="A2431" s="1598">
        <x:v>0.83263888888888893</x:v>
      </x:c>
      <x:c r="B2431" s="1550">
        <x:v>614215</x:v>
      </x:c>
      <x:c r="C2431" s="1064" t="s">
        <x:v>7299</x:v>
      </x:c>
      <x:c r="D2431" s="1064" t="s">
        <x:v>10333</x:v>
      </x:c>
      <x:c r="E2431" s="1064" t="s">
        <x:v>3882</x:v>
      </x:c>
      <x:c r="F2431" s="1065" t="s">
        <x:v>8706</x:v>
      </x:c>
      <x:c r="G2431" s="233" t="s">
        <x:v>6553</x:v>
      </x:c>
      <x:c r="H2431" s="233" t="s">
        <x:v>8097</x:v>
      </x:c>
      <x:c r="I2431" s="11" t="s">
        <x:v>6553</x:v>
      </x:c>
      <x:c r="J2431" s="230">
        <x:v>360</x:v>
      </x:c>
      <x:c r="K2431" s="275" t="s">
        <x:v>140</x:v>
      </x:c>
    </x:row>
    <x:row r="2432" spans="1:11" s="13" customFormat="1">
      <x:c r="A2432" s="1598">
        <x:v>0.83333333333333337</x:v>
      </x:c>
      <x:c r="B2432" s="1550">
        <x:v>14216</x:v>
      </x:c>
      <x:c r="C2432" s="1064"/>
      <x:c r="D2432" s="1064"/>
      <x:c r="E2432" s="1064"/>
      <x:c r="F2432" s="1065"/>
      <x:c r="G2432" s="1114" t="s">
        <x:v>10358</x:v>
      </x:c>
      <x:c r="H2432" s="1114" t="s">
        <x:v>10358</x:v>
      </x:c>
      <x:c r="I2432" s="11" t="s">
        <x:v>6553</x:v>
      </x:c>
      <x:c r="J2432" s="230">
        <x:v>80</x:v>
      </x:c>
      <x:c r="K2432" s="275" t="s">
        <x:v>10301</x:v>
      </x:c>
    </x:row>
    <x:row r="2433" spans="1:12">
      <x:c r="A2433" s="1597">
        <x:v>0.83472222222222225</x:v>
      </x:c>
      <x:c r="B2433" s="1544">
        <x:v>614217</x:v>
      </x:c>
      <x:c r="C2433" s="1060" t="s">
        <x:v>7299</x:v>
      </x:c>
      <x:c r="D2433" s="1060" t="s">
        <x:v>10333</x:v>
      </x:c>
      <x:c r="E2433" s="1060" t="s">
        <x:v>6423</x:v>
      </x:c>
      <x:c r="F2433" s="1061" t="s">
        <x:v>8864</x:v>
      </x:c>
      <x:c r="G2433" s="1114" t="s">
        <x:v>10358</x:v>
      </x:c>
      <x:c r="H2433" s="1114" t="s">
        <x:v>10358</x:v>
      </x:c>
      <x:c r="I2433" s="11" t="s">
        <x:v>6553</x:v>
      </x:c>
      <x:c r="J2433" s="230">
        <x:v>0</x:v>
      </x:c>
      <x:c r="K2433" s="1114" t="s">
        <x:v>10358</x:v>
      </x:c>
      <x:c r="L2433" s="11" t="s">
        <x:v>10357</x:v>
      </x:c>
    </x:row>
    <x:row r="2434" spans="1:11">
      <x:c r="A2434" s="1598">
        <x:v>0.89652777777777781</x:v>
      </x:c>
      <x:c r="B2434" s="1550">
        <x:v>614218</x:v>
      </x:c>
      <x:c r="C2434" s="1064" t="s">
        <x:v>8571</x:v>
      </x:c>
      <x:c r="D2434" s="1064" t="s">
        <x:v>10334</x:v>
      </x:c>
      <x:c r="E2434" s="1064" t="s">
        <x:v>3882</x:v>
      </x:c>
      <x:c r="F2434" s="1065" t="s">
        <x:v>409</x:v>
      </x:c>
      <x:c r="G2434" s="233" t="s">
        <x:v>9567</x:v>
      </x:c>
      <x:c r="H2434" s="233" t="s">
        <x:v>5874</x:v>
      </x:c>
      <x:c r="I2434" s="11" t="s">
        <x:v>6553</x:v>
      </x:c>
      <x:c r="J2434" s="230">
        <x:v>190</x:v>
      </x:c>
      <x:c r="K2434" s="275" t="s">
        <x:v>140</x:v>
      </x:c>
    </x:row>
    <x:row r="2435" spans="1:11">
      <x:c r="A2435" s="1194" t="s">
        <x:v>7164</x:v>
      </x:c>
      <x:c r="B2435" s="1544">
        <x:v>614219</x:v>
      </x:c>
      <x:c r="C2435" s="1060" t="s">
        <x:v>8571</x:v>
      </x:c>
      <x:c r="D2435" s="1060" t="s">
        <x:v>10333</x:v>
      </x:c>
      <x:c r="E2435" s="1060" t="s">
        <x:v>3882</x:v>
      </x:c>
      <x:c r="F2435" s="1061" t="s">
        <x:v>1649</x:v>
      </x:c>
      <x:c r="G2435" s="233" t="s">
        <x:v>9834</x:v>
      </x:c>
      <x:c r="H2435" s="233" t="s">
        <x:v>2353</x:v>
      </x:c>
      <x:c r="I2435" s="11" t="s">
        <x:v>6540</x:v>
      </x:c>
      <x:c r="J2435" s="230">
        <x:v>280</x:v>
      </x:c>
      <x:c r="K2435" s="275" t="s">
        <x:v>10301</x:v>
      </x:c>
    </x:row>
    <x:row r="2436" spans="1:11">
      <x:c r="A2436" s="1598">
        <x:v>0.81111111111111112</x:v>
      </x:c>
      <x:c r="B2436" s="1550">
        <x:v>614220</x:v>
      </x:c>
      <x:c r="C2436" s="1064" t="s">
        <x:v>8571</x:v>
      </x:c>
      <x:c r="D2436" s="1064" t="s">
        <x:v>10334</x:v>
      </x:c>
      <x:c r="E2436" s="1064" t="s">
        <x:v>6669</x:v>
      </x:c>
      <x:c r="F2436" s="1065" t="s">
        <x:v>8706</x:v>
      </x:c>
      <x:c r="G2436" s="233" t="s">
        <x:v>9539</x:v>
      </x:c>
      <x:c r="H2436" s="233" t="s">
        <x:v>11250</x:v>
      </x:c>
      <x:c r="I2436" s="11" t="s">
        <x:v>6553</x:v>
      </x:c>
      <x:c r="J2436" s="230">
        <x:v>387</x:v>
      </x:c>
      <x:c r="K2436" s="275" t="s">
        <x:v>140</x:v>
      </x:c>
    </x:row>
    <x:row r="2437" spans="1:11" s="13" customFormat="1">
      <x:c r="A2437" s="1617">
        <x:v>0.83125000000000004</x:v>
      </x:c>
      <x:c r="B2437" s="1580">
        <x:v>614221</x:v>
      </x:c>
      <x:c r="C2437" s="1246" t="s">
        <x:v>8571</x:v>
      </x:c>
      <x:c r="D2437" s="1246" t="s">
        <x:v>10333</x:v>
      </x:c>
      <x:c r="E2437" s="1246" t="s">
        <x:v>6669</x:v>
      </x:c>
      <x:c r="F2437" s="1247" t="s">
        <x:v>10721</x:v>
      </x:c>
      <x:c r="G2437" s="233" t="s">
        <x:v>4188</x:v>
      </x:c>
      <x:c r="H2437" s="233" t="s">
        <x:v>11706</x:v>
      </x:c>
      <x:c r="I2437" s="11" t="s">
        <x:v>6553</x:v>
      </x:c>
      <x:c r="J2437" s="230">
        <x:v>700</x:v>
      </x:c>
      <x:c r="K2437" s="275" t="s">
        <x:v>140</x:v>
      </x:c>
    </x:row>
    <x:row r="2438" spans="1:11">
      <x:c r="A2438" s="1597">
        <x:v>0.85069444444444442</x:v>
      </x:c>
      <x:c r="B2438" s="1544">
        <x:v>614222</x:v>
      </x:c>
      <x:c r="C2438" s="1060" t="s">
        <x:v>8571</x:v>
      </x:c>
      <x:c r="D2438" s="1060" t="s">
        <x:v>10333</x:v>
      </x:c>
      <x:c r="E2438" s="1060" t="s">
        <x:v>6669</x:v>
      </x:c>
      <x:c r="F2438" s="1061" t="s">
        <x:v>8706</x:v>
      </x:c>
      <x:c r="G2438" s="233" t="s">
        <x:v>3327</x:v>
      </x:c>
      <x:c r="H2438" s="233" t="s">
        <x:v>2717</x:v>
      </x:c>
      <x:c r="I2438" s="11" t="s">
        <x:v>6553</x:v>
      </x:c>
      <x:c r="J2438" s="230">
        <x:v>400</x:v>
      </x:c>
      <x:c r="K2438" s="275" t="s">
        <x:v>140</x:v>
      </x:c>
    </x:row>
    <x:row r="2439" spans="1:12">
      <x:c r="A2439" s="518">
        <x:v>0.88888888888888884</x:v>
      </x:c>
      <x:c r="B2439" s="230">
        <x:v>14223</x:v>
      </x:c>
      <x:c r="G2439" s="1114" t="s">
        <x:v>10358</x:v>
      </x:c>
      <x:c r="H2439" s="1114" t="s">
        <x:v>10358</x:v>
      </x:c>
      <x:c r="I2439" s="1114" t="s">
        <x:v>10358</x:v>
      </x:c>
      <x:c r="J2439" s="230">
        <x:v>0</x:v>
      </x:c>
      <x:c r="K2439" s="1114" t="s">
        <x:v>10358</x:v>
      </x:c>
      <x:c r="L2439" s="11" t="s">
        <x:v>10357</x:v>
      </x:c>
    </x:row>
    <x:row r="2440" spans="1:12">
      <x:c r="A2440" s="1503" t="s">
        <x:v>8266</x:v>
      </x:c>
      <x:c r="B2440" s="1507">
        <x:v>14224</x:v>
      </x:c>
      <x:c r="C2440" s="1504" t="s">
        <x:v>8571</x:v>
      </x:c>
      <x:c r="D2440" s="1504" t="s">
        <x:v>10334</x:v>
      </x:c>
      <x:c r="E2440" s="1504" t="s">
        <x:v>6669</x:v>
      </x:c>
      <x:c r="F2440" s="1559" t="s">
        <x:v>1420</x:v>
      </x:c>
      <x:c r="G2440" s="233" t="s">
        <x:v>9828</x:v>
      </x:c>
      <x:c r="H2440" s="233" t="s">
        <x:v>2657</x:v>
      </x:c>
      <x:c r="I2440" s="9" t="s">
        <x:v>6553</x:v>
      </x:c>
      <x:c r="J2440" s="230">
        <x:v>162</x:v>
      </x:c>
      <x:c r="K2440" s="275" t="s">
        <x:v>140</x:v>
      </x:c>
      <x:c r="L2440" s="1626" t="s">
        <x:v>7149</x:v>
      </x:c>
    </x:row>
    <x:row r="2441" spans="1:11">
      <x:c r="A2441" s="1598">
        <x:v>0.5854166666666667</x:v>
      </x:c>
      <x:c r="B2441" s="1550">
        <x:v>614225</x:v>
      </x:c>
      <x:c r="C2441" s="1064" t="s">
        <x:v>8571</x:v>
      </x:c>
      <x:c r="D2441" s="1064" t="s">
        <x:v>10333</x:v>
      </x:c>
      <x:c r="E2441" s="1064" t="s">
        <x:v>6669</x:v>
      </x:c>
      <x:c r="F2441" s="1065" t="s">
        <x:v>860</x:v>
      </x:c>
      <x:c r="G2441" s="233" t="s">
        <x:v>10832</x:v>
      </x:c>
      <x:c r="H2441" s="233" t="s">
        <x:v>2650</x:v>
      </x:c>
      <x:c r="I2441" s="9" t="s">
        <x:v>6540</x:v>
      </x:c>
      <x:c r="J2441" s="230">
        <x:v>774</x:v>
      </x:c>
      <x:c r="K2441" s="275" t="s">
        <x:v>140</x:v>
      </x:c>
    </x:row>
    <x:row r="2442" spans="1:11">
      <x:c r="A2442" s="1597">
        <x:v>0.72569444444444442</x:v>
      </x:c>
      <x:c r="B2442" s="1544">
        <x:v>614226</x:v>
      </x:c>
      <x:c r="C2442" s="1060" t="s">
        <x:v>8571</x:v>
      </x:c>
      <x:c r="D2442" s="1060" t="s">
        <x:v>10334</x:v>
      </x:c>
      <x:c r="E2442" s="1060" t="s">
        <x:v>3882</x:v>
      </x:c>
      <x:c r="F2442" s="1061" t="s">
        <x:v>12082</x:v>
      </x:c>
      <x:c r="G2442" s="1114" t="s">
        <x:v>10358</x:v>
      </x:c>
      <x:c r="H2442" s="1114" t="s">
        <x:v>10358</x:v>
      </x:c>
      <x:c r="I2442" s="9" t="s">
        <x:v>6553</x:v>
      </x:c>
      <x:c r="J2442" s="230">
        <x:v>270</x:v>
      </x:c>
      <x:c r="K2442" s="275" t="s">
        <x:v>140</x:v>
      </x:c>
    </x:row>
    <x:row r="2443" spans="1:12" s="9" customFormat="1">
      <x:c r="A2443" s="1597">
        <x:v>0.75</x:v>
      </x:c>
      <x:c r="B2443" s="1544">
        <x:v>614227</x:v>
      </x:c>
      <x:c r="C2443" s="1060" t="s">
        <x:v>7299</x:v>
      </x:c>
      <x:c r="D2443" s="1060" t="s">
        <x:v>10333</x:v>
      </x:c>
      <x:c r="E2443" s="1060" t="s">
        <x:v>6669</x:v>
      </x:c>
      <x:c r="F2443" s="1061" t="s">
        <x:v>1092</x:v>
      </x:c>
      <x:c r="G2443" s="233" t="s">
        <x:v>6624</x:v>
      </x:c>
      <x:c r="H2443" s="233" t="s">
        <x:v>8001</x:v>
      </x:c>
      <x:c r="I2443" s="9" t="s">
        <x:v>6553</x:v>
      </x:c>
      <x:c r="J2443" s="230">
        <x:v>170</x:v>
      </x:c>
      <x:c r="K2443" s="275" t="s">
        <x:v>10301</x:v>
      </x:c>
      <x:c r="L2443" s="1626" t="s">
        <x:v>3098</x:v>
      </x:c>
    </x:row>
    <x:row r="2444" spans="1:11">
      <x:c r="A2444" s="1598">
        <x:v>0.75208333333333333</x:v>
      </x:c>
      <x:c r="B2444" s="1550">
        <x:v>614228</x:v>
      </x:c>
      <x:c r="C2444" s="1064" t="s">
        <x:v>8571</x:v>
      </x:c>
      <x:c r="D2444" s="1064" t="s">
        <x:v>10333</x:v>
      </x:c>
      <x:c r="E2444" s="1064" t="s">
        <x:v>6669</x:v>
      </x:c>
      <x:c r="F2444" s="1065" t="s">
        <x:v>8645</x:v>
      </x:c>
      <x:c r="G2444" s="233" t="s">
        <x:v>3895</x:v>
      </x:c>
      <x:c r="H2444" s="233" t="s">
        <x:v>7940</x:v>
      </x:c>
      <x:c r="I2444" s="9" t="s">
        <x:v>6553</x:v>
      </x:c>
      <x:c r="J2444" s="230">
        <x:v>180</x:v>
      </x:c>
      <x:c r="K2444" s="275" t="s">
        <x:v>10301</x:v>
      </x:c>
    </x:row>
    <x:row r="2445" spans="1:11">
      <x:c r="A2445" s="1598">
        <x:v>0.83680555555555558</x:v>
      </x:c>
      <x:c r="B2445" s="1550">
        <x:v>614229</x:v>
      </x:c>
      <x:c r="C2445" s="1064" t="s">
        <x:v>7299</x:v>
      </x:c>
      <x:c r="D2445" s="1064" t="s">
        <x:v>10333</x:v>
      </x:c>
      <x:c r="E2445" s="1064" t="s">
        <x:v>3882</x:v>
      </x:c>
      <x:c r="F2445" s="1065" t="s">
        <x:v>6324</x:v>
      </x:c>
      <x:c r="G2445" s="233" t="s">
        <x:v>10593</x:v>
      </x:c>
      <x:c r="H2445" s="233" t="s">
        <x:v>2850</x:v>
      </x:c>
      <x:c r="I2445" s="9" t="s">
        <x:v>6540</x:v>
      </x:c>
      <x:c r="J2445" s="230">
        <x:v>390</x:v>
      </x:c>
      <x:c r="K2445" s="275" t="s">
        <x:v>140</x:v>
      </x:c>
    </x:row>
    <x:row r="2446" spans="1:12" s="9" customFormat="1">
      <x:c r="A2446" s="1597">
        <x:v>0.87083333333333335</x:v>
      </x:c>
      <x:c r="B2446" s="1550">
        <x:v>14230</x:v>
      </x:c>
      <x:c r="C2446" s="1064"/>
      <x:c r="D2446" s="1064"/>
      <x:c r="E2446" s="1064"/>
      <x:c r="F2446" s="1065"/>
      <x:c r="G2446" s="1114" t="s">
        <x:v>10358</x:v>
      </x:c>
      <x:c r="H2446" s="1114" t="s">
        <x:v>10358</x:v>
      </x:c>
      <x:c r="I2446" s="1114" t="s">
        <x:v>10358</x:v>
      </x:c>
      <x:c r="J2446" s="1114" t="s">
        <x:v>10358</x:v>
      </x:c>
      <x:c r="K2446" s="1114" t="s">
        <x:v>10358</x:v>
      </x:c>
      <x:c r="L2446" s="9" t="s">
        <x:v>10357</x:v>
      </x:c>
    </x:row>
    <x:row r="2447" spans="1:11">
      <x:c r="A2447" s="1598">
        <x:v>0.91805555555555551</x:v>
      </x:c>
      <x:c r="B2447" s="1544">
        <x:v>614231</x:v>
      </x:c>
      <x:c r="C2447" s="1060" t="s">
        <x:v>8571</x:v>
      </x:c>
      <x:c r="D2447" s="1060" t="s">
        <x:v>10334</x:v>
      </x:c>
      <x:c r="E2447" s="1060" t="s">
        <x:v>6423</x:v>
      </x:c>
      <x:c r="F2447" s="1061" t="s">
        <x:v>899</x:v>
      </x:c>
      <x:c r="G2447" s="233" t="s">
        <x:v>3941</x:v>
      </x:c>
      <x:c r="H2447" s="233" t="s">
        <x:v>2671</x:v>
      </x:c>
      <x:c r="I2447" s="9" t="s">
        <x:v>6540</x:v>
      </x:c>
      <x:c r="J2447" s="230">
        <x:v>279</x:v>
      </x:c>
      <x:c r="K2447" s="275" t="s">
        <x:v>140</x:v>
      </x:c>
    </x:row>
    <x:row r="2448" spans="1:11">
      <x:c r="A2448" s="1598" t="s">
        <x:v>7157</x:v>
      </x:c>
      <x:c r="B2448" s="1550">
        <x:v>14232</x:v>
      </x:c>
      <x:c r="C2448" s="1064" t="s">
        <x:v>8571</x:v>
      </x:c>
      <x:c r="D2448" s="1064" t="s">
        <x:v>10306</x:v>
      </x:c>
      <x:c r="E2448" s="1064" t="s">
        <x:v>6669</x:v>
      </x:c>
      <x:c r="F2448" s="1065" t="s">
        <x:v>1373</x:v>
      </x:c>
      <x:c r="G2448" s="233" t="s">
        <x:v>3895</x:v>
      </x:c>
      <x:c r="H2448" s="233" t="s">
        <x:v>8043</x:v>
      </x:c>
      <x:c r="I2448" s="9" t="s">
        <x:v>6553</x:v>
      </x:c>
      <x:c r="J2448" s="230">
        <x:v>360</x:v>
      </x:c>
      <x:c r="K2448" s="275" t="s">
        <x:v>10301</x:v>
      </x:c>
    </x:row>
    <x:row r="2449" spans="1:11">
      <x:c r="A2449" s="1597">
        <x:v>0.5756944444444444</x:v>
      </x:c>
      <x:c r="B2449" s="1544">
        <x:v>614233</x:v>
      </x:c>
      <x:c r="C2449" s="1060" t="s">
        <x:v>8571</x:v>
      </x:c>
      <x:c r="D2449" s="1060" t="s">
        <x:v>10334</x:v>
      </x:c>
      <x:c r="E2449" s="1060" t="s">
        <x:v>7974</x:v>
      </x:c>
      <x:c r="F2449" s="1061" t="s">
        <x:v>257</x:v>
      </x:c>
      <x:c r="G2449" s="1114" t="s">
        <x:v>10358</x:v>
      </x:c>
      <x:c r="H2449" s="1114" t="s">
        <x:v>10358</x:v>
      </x:c>
      <x:c r="I2449" s="9" t="s">
        <x:v>6540</x:v>
      </x:c>
      <x:c r="J2449" s="230">
        <x:v>135</x:v>
      </x:c>
      <x:c r="K2449" s="275" t="s">
        <x:v>140</x:v>
      </x:c>
    </x:row>
    <x:row r="2450" spans="1:11">
      <x:c r="A2450" s="1598">
        <x:v>0.69722222222222219</x:v>
      </x:c>
      <x:c r="B2450" s="1550">
        <x:v>611234</x:v>
      </x:c>
      <x:c r="C2450" s="1064" t="s">
        <x:v>7299</x:v>
      </x:c>
      <x:c r="D2450" s="1064" t="s">
        <x:v>10333</x:v>
      </x:c>
      <x:c r="E2450" s="1064" t="s">
        <x:v>3882</x:v>
      </x:c>
      <x:c r="F2450" s="1065" t="s">
        <x:v>476</x:v>
      </x:c>
      <x:c r="G2450" s="233" t="s">
        <x:v>9502</x:v>
      </x:c>
      <x:c r="H2450" s="233" t="s">
        <x:v>5491</x:v>
      </x:c>
      <x:c r="I2450" s="9" t="s">
        <x:v>6540</x:v>
      </x:c>
      <x:c r="J2450" s="230">
        <x:v>153</x:v>
      </x:c>
      <x:c r="K2450" s="275" t="s">
        <x:v>140</x:v>
      </x:c>
    </x:row>
    <x:row r="2451" spans="1:11">
      <x:c r="A2451" s="1597">
        <x:v>0.72361111111111109</x:v>
      </x:c>
      <x:c r="B2451" s="1544">
        <x:v>614235</x:v>
      </x:c>
      <x:c r="C2451" s="1060" t="s">
        <x:v>8571</x:v>
      </x:c>
      <x:c r="D2451" s="1060" t="s">
        <x:v>10334</x:v>
      </x:c>
      <x:c r="E2451" s="1060" t="s">
        <x:v>6423</x:v>
      </x:c>
      <x:c r="F2451" s="1061" t="s">
        <x:v>4613</x:v>
      </x:c>
      <x:c r="G2451" s="233" t="s">
        <x:v>9459</x:v>
      </x:c>
      <x:c r="H2451" s="233" t="s">
        <x:v>2302</x:v>
      </x:c>
      <x:c r="I2451" s="9" t="s">
        <x:v>6540</x:v>
      </x:c>
      <x:c r="J2451" s="230">
        <x:v>100</x:v>
      </x:c>
      <x:c r="K2451" s="275" t="s">
        <x:v>10301</x:v>
      </x:c>
    </x:row>
    <x:row r="2452" spans="1:11">
      <x:c r="A2452" s="1598">
        <x:v>0.8256944444444444</x:v>
      </x:c>
      <x:c r="B2452" s="1550">
        <x:v>614236</x:v>
      </x:c>
      <x:c r="C2452" s="1064" t="s">
        <x:v>8571</x:v>
      </x:c>
      <x:c r="D2452" s="1064" t="s">
        <x:v>10333</x:v>
      </x:c>
      <x:c r="E2452" s="1064" t="s">
        <x:v>6423</x:v>
      </x:c>
      <x:c r="F2452" s="1065" t="s">
        <x:v>8645</x:v>
      </x:c>
      <x:c r="G2452" s="233" t="s">
        <x:v>9982</x:v>
      </x:c>
      <x:c r="H2452" s="233" t="s">
        <x:v>7960</x:v>
      </x:c>
      <x:c r="I2452" s="9" t="s">
        <x:v>6553</x:v>
      </x:c>
      <x:c r="J2452" s="230">
        <x:v>170</x:v>
      </x:c>
      <x:c r="K2452" s="275" t="s">
        <x:v>140</x:v>
      </x:c>
    </x:row>
    <x:row r="2453" spans="1:11">
      <x:c r="A2453" s="1597">
        <x:v>0.83750000000000002</x:v>
      </x:c>
      <x:c r="B2453" s="1544">
        <x:v>614237</x:v>
      </x:c>
      <x:c r="C2453" s="1060" t="s">
        <x:v>8571</x:v>
      </x:c>
      <x:c r="D2453" s="1060" t="s">
        <x:v>10306</x:v>
      </x:c>
      <x:c r="E2453" s="1060" t="s">
        <x:v>6423</x:v>
      </x:c>
      <x:c r="F2453" s="1061" t="s">
        <x:v>1106</x:v>
      </x:c>
      <x:c r="G2453" s="1114" t="s">
        <x:v>10358</x:v>
      </x:c>
      <x:c r="H2453" s="1114" t="s">
        <x:v>10358</x:v>
      </x:c>
      <x:c r="I2453" s="9" t="s">
        <x:v>6553</x:v>
      </x:c>
      <x:c r="J2453" s="230">
        <x:v>162</x:v>
      </x:c>
      <x:c r="K2453" s="275" t="s">
        <x:v>140</x:v>
      </x:c>
    </x:row>
    <x:row r="2454" spans="1:12">
      <x:c r="A2454" s="1549" t="s">
        <x:v>7036</x:v>
      </x:c>
      <x:c r="B2454" s="1550">
        <x:v>14238</x:v>
      </x:c>
      <x:c r="C2454" s="1064" t="s">
        <x:v>8571</x:v>
      </x:c>
      <x:c r="D2454" s="1064" t="s">
        <x:v>10306</x:v>
      </x:c>
      <x:c r="E2454" s="1064" t="s">
        <x:v>3882</x:v>
      </x:c>
      <x:c r="F2454" s="1065" t="s">
        <x:v>7419</x:v>
      </x:c>
      <x:c r="G2454" s="233" t="s">
        <x:v>9976</x:v>
      </x:c>
      <x:c r="H2454" s="233" t="s">
        <x:v>5862</x:v>
      </x:c>
      <x:c r="I2454" s="8" t="s">
        <x:v>6553</x:v>
      </x:c>
      <x:c r="J2454" s="230">
        <x:v>170</x:v>
      </x:c>
      <x:c r="K2454" s="275" t="s">
        <x:v>10301</x:v>
      </x:c>
      <x:c r="L2454" s="1627" t="s">
        <x:v>1690</x:v>
      </x:c>
    </x:row>
    <x:row r="2455" spans="1:11">
      <x:c r="A2455" s="1597">
        <x:v>0.51527777777777772</x:v>
      </x:c>
      <x:c r="B2455" s="1544">
        <x:v>614239</x:v>
      </x:c>
      <x:c r="C2455" s="1060" t="s">
        <x:v>7299</x:v>
      </x:c>
      <x:c r="D2455" s="1060" t="s">
        <x:v>10333</x:v>
      </x:c>
      <x:c r="E2455" s="1060" t="s">
        <x:v>3882</x:v>
      </x:c>
      <x:c r="F2455" s="1061" t="s">
        <x:v>123</x:v>
      </x:c>
      <x:c r="G2455" s="233" t="s">
        <x:v>9797</x:v>
      </x:c>
      <x:c r="H2455" s="233" t="s">
        <x:v>11648</x:v>
      </x:c>
      <x:c r="I2455" s="8" t="s">
        <x:v>6540</x:v>
      </x:c>
      <x:c r="J2455" s="230">
        <x:v>120</x:v>
      </x:c>
      <x:c r="K2455" s="275" t="s">
        <x:v>10301</x:v>
      </x:c>
    </x:row>
    <x:row r="2456" spans="1:11">
      <x:c r="A2456" s="1598">
        <x:v>0.53888888888888886</x:v>
      </x:c>
      <x:c r="B2456" s="1550">
        <x:v>614240</x:v>
      </x:c>
      <x:c r="C2456" s="1064" t="s">
        <x:v>8571</x:v>
      </x:c>
      <x:c r="D2456" s="1064" t="s">
        <x:v>10333</x:v>
      </x:c>
      <x:c r="E2456" s="1064" t="s">
        <x:v>6669</x:v>
      </x:c>
      <x:c r="F2456" s="1065" t="s">
        <x:v>730</x:v>
      </x:c>
      <x:c r="G2456" s="233" t="s">
        <x:v>9724</x:v>
      </x:c>
      <x:c r="H2456" s="233" t="s">
        <x:v>8045</x:v>
      </x:c>
      <x:c r="I2456" s="8" t="s">
        <x:v>6540</x:v>
      </x:c>
      <x:c r="J2456" s="230">
        <x:v>240</x:v>
      </x:c>
      <x:c r="K2456" s="275" t="s">
        <x:v>140</x:v>
      </x:c>
    </x:row>
    <x:row r="2457" spans="1:11">
      <x:c r="A2457" s="1597">
        <x:v>0.57152777777777775</x:v>
      </x:c>
      <x:c r="B2457" s="1544">
        <x:v>614241</x:v>
      </x:c>
      <x:c r="C2457" s="1060" t="s">
        <x:v>8571</x:v>
      </x:c>
      <x:c r="D2457" s="1060" t="s">
        <x:v>10306</x:v>
      </x:c>
      <x:c r="E2457" s="1060" t="s">
        <x:v>3882</x:v>
      </x:c>
      <x:c r="F2457" s="1061" t="s">
        <x:v>864</x:v>
      </x:c>
      <x:c r="G2457" s="233" t="s">
        <x:v>9869</x:v>
      </x:c>
      <x:c r="H2457" s="233" t="s">
        <x:v>1884</x:v>
      </x:c>
      <x:c r="I2457" s="8" t="s">
        <x:v>6540</x:v>
      </x:c>
      <x:c r="J2457" s="230">
        <x:v>495</x:v>
      </x:c>
      <x:c r="K2457" s="275" t="s">
        <x:v>140</x:v>
      </x:c>
    </x:row>
    <x:row r="2458" spans="1:11">
      <x:c r="A2458" s="1598">
        <x:v>0.70416666666666672</x:v>
      </x:c>
      <x:c r="B2458" s="1550">
        <x:v>614242</x:v>
      </x:c>
      <x:c r="C2458" s="1064" t="s">
        <x:v>7299</x:v>
      </x:c>
      <x:c r="D2458" s="1064" t="s">
        <x:v>10333</x:v>
      </x:c>
      <x:c r="E2458" s="1064" t="s">
        <x:v>3882</x:v>
      </x:c>
      <x:c r="F2458" s="1065" t="s">
        <x:v>1390</x:v>
      </x:c>
      <x:c r="G2458" s="233" t="s">
        <x:v>6598</x:v>
      </x:c>
      <x:c r="H2458" s="233" t="s">
        <x:v>2870</x:v>
      </x:c>
      <x:c r="I2458" s="8" t="s">
        <x:v>6553</x:v>
      </x:c>
      <x:c r="J2458" s="230">
        <x:v>360</x:v>
      </x:c>
      <x:c r="K2458" s="275" t="s">
        <x:v>10301</x:v>
      </x:c>
    </x:row>
    <x:row r="2459" spans="1:12">
      <x:c r="A2459" s="1597">
        <x:v>0.73888888888888893</x:v>
      </x:c>
      <x:c r="B2459" s="1544">
        <x:v>614243</x:v>
      </x:c>
      <x:c r="C2459" s="1060" t="s">
        <x:v>7299</x:v>
      </x:c>
      <x:c r="D2459" s="1060" t="s">
        <x:v>10333</x:v>
      </x:c>
      <x:c r="E2459" s="1060" t="s">
        <x:v>6423</x:v>
      </x:c>
      <x:c r="F2459" s="1061" t="s">
        <x:v>12104</x:v>
      </x:c>
      <x:c r="G2459" s="233" t="s">
        <x:v>7641</x:v>
      </x:c>
      <x:c r="H2459" s="233" t="s">
        <x:v>5896</x:v>
      </x:c>
      <x:c r="I2459" s="8" t="s">
        <x:v>6553</x:v>
      </x:c>
      <x:c r="J2459" s="230">
        <x:v>234</x:v>
      </x:c>
      <x:c r="K2459" s="275" t="s">
        <x:v>140</x:v>
      </x:c>
      <x:c r="L2459" s="1627" t="s">
        <x:v>1726</x:v>
      </x:c>
    </x:row>
    <x:row r="2460" spans="1:11" s="9" customFormat="1">
      <x:c r="A2460" s="1597">
        <x:v>0.74791666666666667</x:v>
      </x:c>
      <x:c r="B2460" s="1544">
        <x:v>614244</x:v>
      </x:c>
      <x:c r="C2460" s="1060" t="s">
        <x:v>7299</x:v>
      </x:c>
      <x:c r="D2460" s="1060" t="s">
        <x:v>10334</x:v>
      </x:c>
      <x:c r="E2460" s="1060" t="s">
        <x:v>6423</x:v>
      </x:c>
      <x:c r="F2460" s="1061" t="s">
        <x:v>8864</x:v>
      </x:c>
      <x:c r="G2460" s="233" t="s">
        <x:v>10896</x:v>
      </x:c>
      <x:c r="H2460" s="233" t="s">
        <x:v>1907</x:v>
      </x:c>
      <x:c r="I2460" s="8" t="s">
        <x:v>6553</x:v>
      </x:c>
      <x:c r="J2460" s="230">
        <x:v>117</x:v>
      </x:c>
      <x:c r="K2460" s="275" t="s">
        <x:v>140</x:v>
      </x:c>
    </x:row>
    <x:row r="2461" spans="1:11">
      <x:c r="A2461" s="1598">
        <x:v>0.75694444444444442</x:v>
      </x:c>
      <x:c r="B2461" s="1550">
        <x:v>614245</x:v>
      </x:c>
      <x:c r="C2461" s="1064" t="s">
        <x:v>8571</x:v>
      </x:c>
      <x:c r="D2461" s="1064" t="s">
        <x:v>10306</x:v>
      </x:c>
      <x:c r="E2461" s="1064" t="s">
        <x:v>6669</x:v>
      </x:c>
      <x:c r="F2461" s="1065" t="s">
        <x:v>8864</x:v>
      </x:c>
      <x:c r="G2461" s="1114" t="s">
        <x:v>10358</x:v>
      </x:c>
      <x:c r="H2461" s="1114" t="s">
        <x:v>10358</x:v>
      </x:c>
      <x:c r="I2461" s="8" t="s">
        <x:v>6553</x:v>
      </x:c>
      <x:c r="J2461" s="230">
        <x:v>144</x:v>
      </x:c>
      <x:c r="K2461" s="275" t="s">
        <x:v>140</x:v>
      </x:c>
    </x:row>
    <x:row r="2462" spans="1:12">
      <x:c r="A2462" s="518">
        <x:v>0.75972222222222219</x:v>
      </x:c>
      <x:c r="B2462" s="230">
        <x:v>14246</x:v>
      </x:c>
      <x:c r="G2462" s="1114" t="s">
        <x:v>10358</x:v>
      </x:c>
      <x:c r="H2462" s="1114" t="s">
        <x:v>10358</x:v>
      </x:c>
      <x:c r="I2462" s="1114" t="s">
        <x:v>10358</x:v>
      </x:c>
      <x:c r="J2462" s="1114" t="s">
        <x:v>10358</x:v>
      </x:c>
      <x:c r="K2462" s="1114" t="s">
        <x:v>10358</x:v>
      </x:c>
      <x:c r="L2462" s="8" t="s">
        <x:v>10357</x:v>
      </x:c>
    </x:row>
    <x:row r="2463" spans="1:11">
      <x:c r="A2463" s="1598">
        <x:v>0.77152777777777781</x:v>
      </x:c>
      <x:c r="B2463" s="1550">
        <x:v>614247</x:v>
      </x:c>
      <x:c r="C2463" s="1064" t="s">
        <x:v>8571</x:v>
      </x:c>
      <x:c r="D2463" s="1064" t="s">
        <x:v>10306</x:v>
      </x:c>
      <x:c r="E2463" s="1064" t="s">
        <x:v>3882</x:v>
      </x:c>
      <x:c r="F2463" s="1065" t="s">
        <x:v>409</x:v>
      </x:c>
      <x:c r="G2463" s="233" t="s">
        <x:v>4035</x:v>
      </x:c>
      <x:c r="H2463" s="233" t="s">
        <x:v>1890</x:v>
      </x:c>
      <x:c r="I2463" s="8" t="s">
        <x:v>6553</x:v>
      </x:c>
      <x:c r="J2463" s="230">
        <x:v>162</x:v>
      </x:c>
      <x:c r="K2463" s="275" t="s">
        <x:v>140</x:v>
      </x:c>
    </x:row>
    <x:row r="2464" spans="1:11">
      <x:c r="A2464" s="1598">
        <x:v>0.80138888888888893</x:v>
      </x:c>
      <x:c r="B2464" s="1544">
        <x:v>614248</x:v>
      </x:c>
      <x:c r="C2464" s="1060" t="s">
        <x:v>8571</x:v>
      </x:c>
      <x:c r="D2464" s="1060" t="s">
        <x:v>10306</x:v>
      </x:c>
      <x:c r="E2464" s="1060" t="s">
        <x:v>6669</x:v>
      </x:c>
      <x:c r="F2464" s="1061" t="s">
        <x:v>6352</x:v>
      </x:c>
      <x:c r="G2464" s="233" t="s">
        <x:v>423</x:v>
      </x:c>
      <x:c r="H2464" s="233" t="s">
        <x:v>1892</x:v>
      </x:c>
      <x:c r="I2464" s="8" t="s">
        <x:v>6540</x:v>
      </x:c>
      <x:c r="J2464" s="230">
        <x:v>400</x:v>
      </x:c>
      <x:c r="K2464" s="275" t="s">
        <x:v>140</x:v>
      </x:c>
    </x:row>
    <x:row r="2465" spans="1:11">
      <x:c r="A2465" s="1597">
        <x:v>0.83958333333333335</x:v>
      </x:c>
      <x:c r="B2465" s="1550">
        <x:v>614249</x:v>
      </x:c>
      <x:c r="C2465" s="1064" t="s">
        <x:v>8571</x:v>
      </x:c>
      <x:c r="D2465" s="1064" t="s">
        <x:v>10333</x:v>
      </x:c>
      <x:c r="E2465" s="1064" t="s">
        <x:v>6669</x:v>
      </x:c>
      <x:c r="F2465" s="1065" t="s">
        <x:v>1010</x:v>
      </x:c>
      <x:c r="G2465" s="233" t="s">
        <x:v>4177</x:v>
      </x:c>
      <x:c r="H2465" s="233" t="s">
        <x:v>1921</x:v>
      </x:c>
      <x:c r="I2465" s="8" t="s">
        <x:v>6540</x:v>
      </x:c>
      <x:c r="J2465" s="230">
        <x:v>180</x:v>
      </x:c>
      <x:c r="K2465" s="275" t="s">
        <x:v>10301</x:v>
      </x:c>
    </x:row>
    <x:row r="2466" spans="1:11">
      <x:c r="A2466" s="1598">
        <x:v>0.84652777777777777</x:v>
      </x:c>
      <x:c r="B2466" s="1544">
        <x:v>614250</x:v>
      </x:c>
      <x:c r="C2466" s="1060" t="s">
        <x:v>8571</x:v>
      </x:c>
      <x:c r="D2466" s="1060" t="s">
        <x:v>10306</x:v>
      </x:c>
      <x:c r="E2466" s="1060" t="s">
        <x:v>139</x:v>
      </x:c>
      <x:c r="F2466" s="1061" t="s">
        <x:v>98</x:v>
      </x:c>
      <x:c r="G2466" s="1114" t="s">
        <x:v>10358</x:v>
      </x:c>
      <x:c r="H2466" s="1114" t="s">
        <x:v>10358</x:v>
      </x:c>
      <x:c r="I2466" s="8" t="s">
        <x:v>6540</x:v>
      </x:c>
      <x:c r="J2466" s="230">
        <x:v>180</x:v>
      </x:c>
      <x:c r="K2466" s="275" t="s">
        <x:v>140</x:v>
      </x:c>
    </x:row>
    <x:row r="2467" spans="1:12">
      <x:c r="A2467" s="1597">
        <x:v>0.93333333333333335</x:v>
      </x:c>
      <x:c r="B2467" s="1550">
        <x:v>614251</x:v>
      </x:c>
      <x:c r="C2467" s="1064" t="s">
        <x:v>7299</x:v>
      </x:c>
      <x:c r="D2467" s="1064" t="s">
        <x:v>10333</x:v>
      </x:c>
      <x:c r="E2467" s="1064" t="s">
        <x:v>3882</x:v>
      </x:c>
      <x:c r="F2467" s="1065" t="s">
        <x:v>4300</x:v>
      </x:c>
      <x:c r="G2467" s="233" t="s">
        <x:v>9763</x:v>
      </x:c>
      <x:c r="H2467" s="233" t="s">
        <x:v>8652</x:v>
      </x:c>
      <x:c r="I2467" s="8" t="s">
        <x:v>6540</x:v>
      </x:c>
      <x:c r="J2467" s="230">
        <x:v>150</x:v>
      </x:c>
      <x:c r="K2467" s="275" t="s">
        <x:v>140</x:v>
      </x:c>
      <x:c r="L2467" s="1627" t="s">
        <x:v>4729</x:v>
      </x:c>
    </x:row>
    <x:row r="2468" spans="1:11">
      <x:c r="A2468" s="1598">
        <x:v>0.93402777777777779</x:v>
      </x:c>
      <x:c r="B2468" s="1544">
        <x:v>614252</x:v>
      </x:c>
      <x:c r="C2468" s="1060" t="s">
        <x:v>8571</x:v>
      </x:c>
      <x:c r="D2468" s="1060" t="s">
        <x:v>10333</x:v>
      </x:c>
      <x:c r="E2468" s="1060" t="s">
        <x:v>3882</x:v>
      </x:c>
      <x:c r="F2468" s="1061" t="s">
        <x:v>5437</x:v>
      </x:c>
      <x:c r="G2468" s="1114" t="s">
        <x:v>10358</x:v>
      </x:c>
      <x:c r="H2468" s="1114" t="s">
        <x:v>10358</x:v>
      </x:c>
      <x:c r="I2468" s="8" t="s">
        <x:v>6540</x:v>
      </x:c>
      <x:c r="J2468" s="230">
        <x:v>150</x:v>
      </x:c>
      <x:c r="K2468" s="275" t="s">
        <x:v>10301</x:v>
      </x:c>
    </x:row>
    <x:row r="2469" spans="1:11">
      <x:c r="A2469" s="1549" t="s">
        <x:v>7115</x:v>
      </x:c>
      <x:c r="B2469" s="1550">
        <x:v>614253</x:v>
      </x:c>
      <x:c r="C2469" s="1064" t="s">
        <x:v>7299</x:v>
      </x:c>
      <x:c r="D2469" s="1064" t="s">
        <x:v>10333</x:v>
      </x:c>
      <x:c r="E2469" s="1064" t="s">
        <x:v>3882</x:v>
      </x:c>
      <x:c r="F2469" s="1065" t="s">
        <x:v>94</x:v>
      </x:c>
      <x:c r="G2469" s="233" t="s">
        <x:v>6386</x:v>
      </x:c>
      <x:c r="H2469" s="233" t="s">
        <x:v>5793</x:v>
      </x:c>
      <x:c r="I2469" s="8" t="s">
        <x:v>6540</x:v>
      </x:c>
      <x:c r="J2469" s="230">
        <x:v>490</x:v>
      </x:c>
      <x:c r="K2469" s="275" t="s">
        <x:v>10301</x:v>
      </x:c>
    </x:row>
    <x:row r="2470" spans="1:11">
      <x:c r="A2470" s="1597">
        <x:v>0.64861111111111114</x:v>
      </x:c>
      <x:c r="B2470" s="1544">
        <x:v>614254</x:v>
      </x:c>
      <x:c r="C2470" s="1060" t="s">
        <x:v>8571</x:v>
      </x:c>
      <x:c r="D2470" s="1060" t="s">
        <x:v>10279</x:v>
      </x:c>
      <x:c r="E2470" s="1060" t="s">
        <x:v>3882</x:v>
      </x:c>
      <x:c r="F2470" s="1061" t="s">
        <x:v>11124</x:v>
      </x:c>
      <x:c r="G2470" s="233" t="s">
        <x:v>10898</x:v>
      </x:c>
      <x:c r="H2470" s="233" t="s">
        <x:v>1918</x:v>
      </x:c>
      <x:c r="I2470" s="8" t="s">
        <x:v>6540</x:v>
      </x:c>
      <x:c r="J2470" s="230">
        <x:v>300</x:v>
      </x:c>
      <x:c r="K2470" s="275" t="s">
        <x:v>140</x:v>
      </x:c>
    </x:row>
    <x:row r="2471" spans="1:11">
      <x:c r="A2471" s="1598">
        <x:v>0.6694444444444444</x:v>
      </x:c>
      <x:c r="B2471" s="1550">
        <x:v>614255</x:v>
      </x:c>
      <x:c r="C2471" s="1064" t="s">
        <x:v>8571</x:v>
      </x:c>
      <x:c r="D2471" s="1064" t="s">
        <x:v>10333</x:v>
      </x:c>
      <x:c r="E2471" s="1064" t="s">
        <x:v>139</x:v>
      </x:c>
      <x:c r="F2471" s="1065" t="s">
        <x:v>2909</x:v>
      </x:c>
      <x:c r="G2471" s="1114" t="s">
        <x:v>10358</x:v>
      </x:c>
      <x:c r="H2471" s="1114" t="s">
        <x:v>10358</x:v>
      </x:c>
      <x:c r="I2471" s="8" t="s">
        <x:v>6540</x:v>
      </x:c>
      <x:c r="J2471" s="230">
        <x:v>160</x:v>
      </x:c>
      <x:c r="K2471" s="275" t="s">
        <x:v>10301</x:v>
      </x:c>
    </x:row>
    <x:row r="2472" spans="1:11">
      <x:c r="A2472" s="1597">
        <x:v>0.69930555555555551</x:v>
      </x:c>
      <x:c r="B2472" s="1544">
        <x:v>614256</x:v>
      </x:c>
      <x:c r="C2472" s="1060" t="s">
        <x:v>7299</x:v>
      </x:c>
      <x:c r="D2472" s="1060" t="s">
        <x:v>10334</x:v>
      </x:c>
      <x:c r="E2472" s="1060" t="s">
        <x:v>3882</x:v>
      </x:c>
      <x:c r="F2472" s="1061" t="s">
        <x:v>1312</x:v>
      </x:c>
      <x:c r="G2472" s="233" t="s">
        <x:v>4049</x:v>
      </x:c>
      <x:c r="H2472" s="233" t="s">
        <x:v>7781</x:v>
      </x:c>
      <x:c r="I2472" s="8" t="s">
        <x:v>6540</x:v>
      </x:c>
      <x:c r="J2472" s="230">
        <x:v>160</x:v>
      </x:c>
      <x:c r="K2472" s="275" t="s">
        <x:v>10301</x:v>
      </x:c>
    </x:row>
    <x:row r="2473" spans="1:11">
      <x:c r="A2473" s="1598">
        <x:v>0.72638888888888886</x:v>
      </x:c>
      <x:c r="B2473" s="1550">
        <x:v>614257</x:v>
      </x:c>
      <x:c r="C2473" s="1064" t="s">
        <x:v>7299</x:v>
      </x:c>
      <x:c r="D2473" s="1064" t="s">
        <x:v>10333</x:v>
      </x:c>
      <x:c r="E2473" s="1064" t="s">
        <x:v>3882</x:v>
      </x:c>
      <x:c r="F2473" s="1065" t="s">
        <x:v>1035</x:v>
      </x:c>
      <x:c r="G2473" s="233" t="s">
        <x:v>10366</x:v>
      </x:c>
      <x:c r="H2473" s="233" t="s">
        <x:v>5733</x:v>
      </x:c>
      <x:c r="I2473" s="8" t="s">
        <x:v>6540</x:v>
      </x:c>
      <x:c r="J2473" s="230">
        <x:v>252</x:v>
      </x:c>
      <x:c r="K2473" s="275" t="s">
        <x:v>140</x:v>
      </x:c>
    </x:row>
    <x:row r="2474" spans="1:11">
      <x:c r="A2474" s="1597">
        <x:v>0.73958333333333337</x:v>
      </x:c>
      <x:c r="B2474" s="1544">
        <x:v>614258</x:v>
      </x:c>
      <x:c r="C2474" s="1060" t="s">
        <x:v>8571</x:v>
      </x:c>
      <x:c r="D2474" s="1060" t="s">
        <x:v>10334</x:v>
      </x:c>
      <x:c r="E2474" s="1060" t="s">
        <x:v>6423</x:v>
      </x:c>
      <x:c r="F2474" s="1061" t="s">
        <x:v>1406</x:v>
      </x:c>
      <x:c r="G2474" s="1114" t="s">
        <x:v>10358</x:v>
      </x:c>
      <x:c r="H2474" s="1114" t="s">
        <x:v>10358</x:v>
      </x:c>
      <x:c r="I2474" s="8" t="s">
        <x:v>6553</x:v>
      </x:c>
      <x:c r="J2474" s="230">
        <x:v>90</x:v>
      </x:c>
      <x:c r="K2474" s="275" t="s">
        <x:v>140</x:v>
      </x:c>
    </x:row>
    <x:row r="2475" spans="1:11">
      <x:c r="A2475" s="1598">
        <x:v>0.78680555555555554</x:v>
      </x:c>
      <x:c r="B2475" s="1550">
        <x:v>614259</x:v>
      </x:c>
      <x:c r="C2475" s="1064" t="s">
        <x:v>7299</x:v>
      </x:c>
      <x:c r="D2475" s="1064" t="s">
        <x:v>10333</x:v>
      </x:c>
      <x:c r="E2475" s="1064" t="s">
        <x:v>3882</x:v>
      </x:c>
      <x:c r="F2475" s="1065" t="s">
        <x:v>1738</x:v>
      </x:c>
      <x:c r="G2475" s="233" t="s">
        <x:v>10807</x:v>
      </x:c>
      <x:c r="H2475" s="233" t="s">
        <x:v>1906</x:v>
      </x:c>
      <x:c r="I2475" s="8" t="s">
        <x:v>6553</x:v>
      </x:c>
      <x:c r="J2475" s="230">
        <x:v>170</x:v>
      </x:c>
      <x:c r="K2475" s="275" t="s">
        <x:v>10301</x:v>
      </x:c>
    </x:row>
    <x:row r="2476" spans="1:11">
      <x:c r="A2476" s="1597">
        <x:v>0.7944444444444444</x:v>
      </x:c>
      <x:c r="B2476" s="1544">
        <x:v>614260</x:v>
      </x:c>
      <x:c r="C2476" s="1060" t="s">
        <x:v>8571</x:v>
      </x:c>
      <x:c r="D2476" s="1060" t="s">
        <x:v>10333</x:v>
      </x:c>
      <x:c r="E2476" s="1060" t="s">
        <x:v>6669</x:v>
      </x:c>
      <x:c r="F2476" s="1061" t="s">
        <x:v>7058</x:v>
      </x:c>
      <x:c r="G2476" s="233" t="s">
        <x:v>6485</x:v>
      </x:c>
      <x:c r="H2476" s="233" t="s">
        <x:v>1911</x:v>
      </x:c>
      <x:c r="I2476" s="8" t="s">
        <x:v>6553</x:v>
      </x:c>
      <x:c r="J2476" s="230">
        <x:v>150</x:v>
      </x:c>
      <x:c r="K2476" s="275" t="s">
        <x:v>10301</x:v>
      </x:c>
    </x:row>
    <x:row r="2477" spans="1:11">
      <x:c r="A2477" s="1598">
        <x:v>0.80486111111111114</x:v>
      </x:c>
      <x:c r="B2477" s="1550">
        <x:v>614261</x:v>
      </x:c>
      <x:c r="C2477" s="1064" t="s">
        <x:v>8571</x:v>
      </x:c>
      <x:c r="D2477" s="1064" t="s">
        <x:v>10334</x:v>
      </x:c>
      <x:c r="E2477" s="1064" t="s">
        <x:v>3882</x:v>
      </x:c>
      <x:c r="F2477" s="1065" t="s">
        <x:v>4766</x:v>
      </x:c>
      <x:c r="G2477" s="233" t="s">
        <x:v>9728</x:v>
      </x:c>
      <x:c r="H2477" s="233" t="s">
        <x:v>1936</x:v>
      </x:c>
      <x:c r="I2477" s="8" t="s">
        <x:v>6553</x:v>
      </x:c>
      <x:c r="J2477" s="230">
        <x:v>160</x:v>
      </x:c>
      <x:c r="K2477" s="275" t="s">
        <x:v>140</x:v>
      </x:c>
    </x:row>
    <x:row r="2478" spans="1:11">
      <x:c r="A2478" s="1597">
        <x:v>0.83958333333333335</x:v>
      </x:c>
      <x:c r="B2478" s="1544">
        <x:v>614262</x:v>
      </x:c>
      <x:c r="C2478" s="1060" t="s">
        <x:v>8571</x:v>
      </x:c>
      <x:c r="D2478" s="1060" t="s">
        <x:v>10306</x:v>
      </x:c>
      <x:c r="E2478" s="1060" t="s">
        <x:v>3882</x:v>
      </x:c>
      <x:c r="F2478" s="1061" t="s">
        <x:v>4247</x:v>
      </x:c>
      <x:c r="G2478" s="233" t="s">
        <x:v>9356</x:v>
      </x:c>
      <x:c r="H2478" s="233" t="s">
        <x:v>1910</x:v>
      </x:c>
      <x:c r="I2478" s="8" t="s">
        <x:v>6540</x:v>
      </x:c>
      <x:c r="J2478" s="230">
        <x:v>310</x:v>
      </x:c>
      <x:c r="K2478" s="275" t="s">
        <x:v>10301</x:v>
      </x:c>
    </x:row>
    <x:row r="2479" spans="1:11">
      <x:c r="A2479" s="1602">
        <x:v>0.90902777777777777</x:v>
      </x:c>
      <x:c r="B2479" s="1589">
        <x:v>614263</x:v>
      </x:c>
      <x:c r="C2479" s="1587" t="s">
        <x:v>8571</x:v>
      </x:c>
      <x:c r="D2479" s="1587" t="s">
        <x:v>10306</x:v>
      </x:c>
      <x:c r="E2479" s="1587" t="s">
        <x:v>7974</x:v>
      </x:c>
      <x:c r="F2479" s="1588" t="s">
        <x:v>7388</x:v>
      </x:c>
      <x:c r="G2479" s="233" t="s">
        <x:v>6562</x:v>
      </x:c>
      <x:c r="H2479" s="233" t="s">
        <x:v>1899</x:v>
      </x:c>
      <x:c r="I2479" s="8" t="s">
        <x:v>6540</x:v>
      </x:c>
      <x:c r="J2479" s="230">
        <x:v>90</x:v>
      </x:c>
      <x:c r="K2479" s="275" t="s">
        <x:v>10301</x:v>
      </x:c>
    </x:row>
    <x:row r="2480" spans="1:12">
      <x:c r="A2480" s="1503" t="s">
        <x:v>2992</x:v>
      </x:c>
      <x:c r="B2480" s="1507">
        <x:v>614264</x:v>
      </x:c>
      <x:c r="C2480" s="1504" t="s">
        <x:v>7299</x:v>
      </x:c>
      <x:c r="D2480" s="1504" t="s">
        <x:v>10333</x:v>
      </x:c>
      <x:c r="E2480" s="1504" t="s">
        <x:v>3882</x:v>
      </x:c>
      <x:c r="F2480" s="1559" t="s">
        <x:v>1534</x:v>
      </x:c>
      <x:c r="G2480" s="1114" t="s">
        <x:v>10358</x:v>
      </x:c>
      <x:c r="H2480" s="1114" t="s">
        <x:v>10358</x:v>
      </x:c>
      <x:c r="I2480" s="1114" t="s">
        <x:v>10358</x:v>
      </x:c>
      <x:c r="J2480" s="1114" t="s">
        <x:v>10358</x:v>
      </x:c>
      <x:c r="K2480" s="1114" t="s">
        <x:v>10358</x:v>
      </x:c>
      <x:c r="L2480" s="8" t="s">
        <x:v>10357</x:v>
      </x:c>
    </x:row>
    <x:row r="2481" spans="1:11">
      <x:c r="A2481" s="1598">
        <x:v>0.59722222222222221</x:v>
      </x:c>
      <x:c r="B2481" s="1550">
        <x:v>614265</x:v>
      </x:c>
      <x:c r="C2481" s="1064" t="s">
        <x:v>7299</x:v>
      </x:c>
      <x:c r="D2481" s="1064" t="s">
        <x:v>10306</x:v>
      </x:c>
      <x:c r="E2481" s="1064" t="s">
        <x:v>6423</x:v>
      </x:c>
      <x:c r="F2481" s="1065" t="s">
        <x:v>7369</x:v>
      </x:c>
      <x:c r="G2481" s="233" t="s">
        <x:v>9661</x:v>
      </x:c>
      <x:c r="H2481" s="233" t="s">
        <x:v>2276</x:v>
      </x:c>
      <x:c r="I2481" s="8" t="s">
        <x:v>6540</x:v>
      </x:c>
      <x:c r="J2481" s="230">
        <x:v>150</x:v>
      </x:c>
      <x:c r="K2481" s="275" t="s">
        <x:v>10301</x:v>
      </x:c>
    </x:row>
    <x:row r="2482" spans="1:11">
      <x:c r="A2482" s="1597">
        <x:v>0.74652777777777779</x:v>
      </x:c>
      <x:c r="B2482" s="1544">
        <x:v>614266</x:v>
      </x:c>
      <x:c r="C2482" s="1060" t="s">
        <x:v>8571</x:v>
      </x:c>
      <x:c r="D2482" s="1060" t="s">
        <x:v>10306</x:v>
      </x:c>
      <x:c r="E2482" s="1060" t="s">
        <x:v>3882</x:v>
      </x:c>
      <x:c r="F2482" s="1061" t="s">
        <x:v>12053</x:v>
      </x:c>
      <x:c r="G2482" s="233" t="s">
        <x:v>3394</x:v>
      </x:c>
      <x:c r="H2482" s="233" t="s">
        <x:v>7562</x:v>
      </x:c>
      <x:c r="I2482" s="8" t="s">
        <x:v>6553</x:v>
      </x:c>
      <x:c r="J2482" s="230">
        <x:v>430</x:v>
      </x:c>
      <x:c r="K2482" s="275" t="s">
        <x:v>140</x:v>
      </x:c>
    </x:row>
    <x:row r="2483" spans="1:11">
      <x:c r="A2483" s="1598">
        <x:v>0.78819444444444442</x:v>
      </x:c>
      <x:c r="B2483" s="1550">
        <x:v>614267</x:v>
      </x:c>
      <x:c r="C2483" s="1064" t="s">
        <x:v>8571</x:v>
      </x:c>
      <x:c r="D2483" s="1064" t="s">
        <x:v>10306</x:v>
      </x:c>
      <x:c r="E2483" s="1064" t="s">
        <x:v>3882</x:v>
      </x:c>
      <x:c r="F2483" s="1065" t="s">
        <x:v>12825</x:v>
      </x:c>
      <x:c r="G2483" s="233" t="s">
        <x:v>9465</x:v>
      </x:c>
      <x:c r="H2483" s="233" t="s">
        <x:v>2869</x:v>
      </x:c>
      <x:c r="I2483" s="8" t="s">
        <x:v>6540</x:v>
      </x:c>
      <x:c r="J2483" s="230">
        <x:v>160</x:v>
      </x:c>
      <x:c r="K2483" s="275" t="s">
        <x:v>10301</x:v>
      </x:c>
    </x:row>
    <x:row r="2484" spans="1:11">
      <x:c r="A2484" s="1597">
        <x:v>0.83194444444444449</x:v>
      </x:c>
      <x:c r="B2484" s="1544">
        <x:v>614268</x:v>
      </x:c>
      <x:c r="C2484" s="1060" t="s">
        <x:v>7299</x:v>
      </x:c>
      <x:c r="D2484" s="1060" t="s">
        <x:v>10334</x:v>
      </x:c>
      <x:c r="E2484" s="1060" t="s">
        <x:v>6423</x:v>
      </x:c>
      <x:c r="F2484" s="1061" t="s">
        <x:v>1650</x:v>
      </x:c>
      <x:c r="G2484" s="233" t="s">
        <x:v>9800</x:v>
      </x:c>
      <x:c r="H2484" s="233" t="s">
        <x:v>7919</x:v>
      </x:c>
      <x:c r="I2484" s="8" t="s">
        <x:v>6540</x:v>
      </x:c>
      <x:c r="J2484" s="230">
        <x:v>300</x:v>
      </x:c>
      <x:c r="K2484" s="275" t="s">
        <x:v>140</x:v>
      </x:c>
    </x:row>
    <x:row r="2485" spans="1:11">
      <x:c r="A2485" s="1598">
        <x:v>0.84375</x:v>
      </x:c>
      <x:c r="B2485" s="1550">
        <x:v>614269</x:v>
      </x:c>
      <x:c r="C2485" s="1064" t="s">
        <x:v>7299</x:v>
      </x:c>
      <x:c r="D2485" s="1064" t="s">
        <x:v>10306</x:v>
      </x:c>
      <x:c r="E2485" s="1064" t="s">
        <x:v>139</x:v>
      </x:c>
      <x:c r="F2485" s="1065" t="s">
        <x:v>859</x:v>
      </x:c>
      <x:c r="G2485" s="233" t="s">
        <x:v>6610</x:v>
      </x:c>
      <x:c r="H2485" s="233" t="s">
        <x:v>11670</x:v>
      </x:c>
      <x:c r="I2485" s="8" t="s">
        <x:v>6540</x:v>
      </x:c>
      <x:c r="J2485" s="230">
        <x:v>130</x:v>
      </x:c>
      <x:c r="K2485" s="275" t="s">
        <x:v>140</x:v>
      </x:c>
    </x:row>
    <x:row r="2486" spans="1:11">
      <x:c r="A2486" s="1597">
        <x:v>0.8618055555555556</x:v>
      </x:c>
      <x:c r="B2486" s="1544">
        <x:v>614270</x:v>
      </x:c>
      <x:c r="C2486" s="1060" t="s">
        <x:v>8571</x:v>
      </x:c>
      <x:c r="D2486" s="1060" t="s">
        <x:v>10306</x:v>
      </x:c>
      <x:c r="E2486" s="1060" t="s">
        <x:v>6669</x:v>
      </x:c>
      <x:c r="F2486" s="1061" t="s">
        <x:v>7452</x:v>
      </x:c>
      <x:c r="G2486" s="233" t="s">
        <x:v>9705</x:v>
      </x:c>
      <x:c r="H2486" s="233" t="s">
        <x:v>1889</x:v>
      </x:c>
      <x:c r="I2486" s="8" t="s">
        <x:v>6540</x:v>
      </x:c>
      <x:c r="J2486" s="230">
        <x:v>225</x:v>
      </x:c>
      <x:c r="K2486" s="275" t="s">
        <x:v>140</x:v>
      </x:c>
    </x:row>
    <x:row r="2487" spans="1:11">
      <x:c r="A2487" s="1598">
        <x:v>0.88124999999999998</x:v>
      </x:c>
      <x:c r="B2487" s="1550">
        <x:v>614271</x:v>
      </x:c>
      <x:c r="C2487" s="1064" t="s">
        <x:v>7299</x:v>
      </x:c>
      <x:c r="D2487" s="1064" t="s">
        <x:v>10334</x:v>
      </x:c>
      <x:c r="E2487" s="1064" t="s">
        <x:v>6669</x:v>
      </x:c>
      <x:c r="F2487" s="1065" t="s">
        <x:v>967</x:v>
      </x:c>
      <x:c r="G2487" s="233" t="s">
        <x:v>3965</x:v>
      </x:c>
      <x:c r="H2487" s="233" t="s">
        <x:v>8100</x:v>
      </x:c>
      <x:c r="I2487" s="8" t="s">
        <x:v>6540</x:v>
      </x:c>
      <x:c r="J2487" s="230">
        <x:v>279</x:v>
      </x:c>
      <x:c r="K2487" s="275" t="s">
        <x:v>140</x:v>
      </x:c>
    </x:row>
    <x:row r="2488" spans="1:11">
      <x:c r="A2488" s="1597">
        <x:v>0.89375000000000004</x:v>
      </x:c>
      <x:c r="B2488" s="1544">
        <x:v>614272</x:v>
      </x:c>
      <x:c r="C2488" s="1060" t="s">
        <x:v>7299</x:v>
      </x:c>
      <x:c r="D2488" s="1060" t="s">
        <x:v>10333</x:v>
      </x:c>
      <x:c r="E2488" s="1060" t="s">
        <x:v>3882</x:v>
      </x:c>
      <x:c r="F2488" s="1061" t="s">
        <x:v>1592</x:v>
      </x:c>
      <x:c r="G2488" s="233" t="s">
        <x:v>10866</x:v>
      </x:c>
      <x:c r="H2488" s="233" t="s">
        <x:v>2436</x:v>
      </x:c>
      <x:c r="I2488" s="8" t="s">
        <x:v>6540</x:v>
      </x:c>
      <x:c r="J2488" s="230">
        <x:v>135</x:v>
      </x:c>
      <x:c r="K2488" s="275" t="s">
        <x:v>140</x:v>
      </x:c>
    </x:row>
    <x:row r="2489" spans="1:11">
      <x:c r="A2489" s="1598">
        <x:v>0.90416666666666667</x:v>
      </x:c>
      <x:c r="B2489" s="1550">
        <x:v>614273</x:v>
      </x:c>
      <x:c r="C2489" s="1064" t="s">
        <x:v>8571</x:v>
      </x:c>
      <x:c r="D2489" s="1064" t="s">
        <x:v>10333</x:v>
      </x:c>
      <x:c r="E2489" s="1064" t="s">
        <x:v>139</x:v>
      </x:c>
      <x:c r="F2489" s="1065" t="s">
        <x:v>670</x:v>
      </x:c>
      <x:c r="G2489" s="233" t="s">
        <x:v>10787</x:v>
      </x:c>
      <x:c r="H2489" s="233" t="s">
        <x:v>2834</x:v>
      </x:c>
      <x:c r="I2489" s="8" t="s">
        <x:v>6540</x:v>
      </x:c>
      <x:c r="J2489" s="230">
        <x:v>135</x:v>
      </x:c>
      <x:c r="K2489" s="275" t="s">
        <x:v>140</x:v>
      </x:c>
    </x:row>
    <x:row r="2490" spans="1:11">
      <x:c r="A2490" s="1194" t="s">
        <x:v>7032</x:v>
      </x:c>
      <x:c r="B2490" s="1544">
        <x:v>614274</x:v>
      </x:c>
      <x:c r="C2490" s="1060" t="s">
        <x:v>8571</x:v>
      </x:c>
      <x:c r="D2490" s="1060" t="s">
        <x:v>10306</x:v>
      </x:c>
      <x:c r="E2490" s="1060" t="s">
        <x:v>3882</x:v>
      </x:c>
      <x:c r="F2490" s="1061" t="s">
        <x:v>288</x:v>
      </x:c>
      <x:c r="G2490" s="1114" t="s">
        <x:v>10358</x:v>
      </x:c>
      <x:c r="H2490" s="1114" t="s">
        <x:v>10358</x:v>
      </x:c>
      <x:c r="I2490" s="8" t="s">
        <x:v>6553</x:v>
      </x:c>
      <x:c r="J2490" s="230">
        <x:v>160</x:v>
      </x:c>
      <x:c r="K2490" s="275" t="s">
        <x:v>140</x:v>
      </x:c>
    </x:row>
    <x:row r="2491" spans="1:12">
      <x:c r="A2491" s="1598">
        <x:v>0.70138888888888884</x:v>
      </x:c>
      <x:c r="B2491" s="1550">
        <x:v>614275</x:v>
      </x:c>
      <x:c r="C2491" s="1064" t="s">
        <x:v>7299</x:v>
      </x:c>
      <x:c r="D2491" s="1064" t="s">
        <x:v>10306</x:v>
      </x:c>
      <x:c r="E2491" s="1064" t="s">
        <x:v>6423</x:v>
      </x:c>
      <x:c r="F2491" s="1065" t="s">
        <x:v>1273</x:v>
      </x:c>
      <x:c r="G2491" s="233" t="s">
        <x:v>1915</x:v>
      </x:c>
      <x:c r="H2491" s="233" t="s">
        <x:v>1893</x:v>
      </x:c>
      <x:c r="I2491" s="8" t="s">
        <x:v>6553</x:v>
      </x:c>
      <x:c r="J2491" s="230">
        <x:v>232</x:v>
      </x:c>
      <x:c r="K2491" s="275" t="s">
        <x:v>140</x:v>
      </x:c>
      <x:c r="L2491" s="1627" t="s">
        <x:v>2951</x:v>
      </x:c>
    </x:row>
    <x:row r="2492" spans="1:11">
      <x:c r="A2492" s="1597">
        <x:v>0.75138888888888888</x:v>
      </x:c>
      <x:c r="B2492" s="1544">
        <x:v>614276</x:v>
      </x:c>
      <x:c r="C2492" s="1060" t="s">
        <x:v>8571</x:v>
      </x:c>
      <x:c r="D2492" s="1060" t="s">
        <x:v>10333</x:v>
      </x:c>
      <x:c r="E2492" s="1060" t="s">
        <x:v>3882</x:v>
      </x:c>
      <x:c r="F2492" s="1061" t="s">
        <x:v>387</x:v>
      </x:c>
      <x:c r="G2492" s="1114" t="s">
        <x:v>10358</x:v>
      </x:c>
      <x:c r="H2492" s="1114" t="s">
        <x:v>10358</x:v>
      </x:c>
      <x:c r="I2492" s="8" t="s">
        <x:v>6553</x:v>
      </x:c>
      <x:c r="J2492" s="230">
        <x:v>300</x:v>
      </x:c>
      <x:c r="K2492" s="275" t="s">
        <x:v>10301</x:v>
      </x:c>
    </x:row>
    <x:row r="2493" spans="1:11">
      <x:c r="A2493" s="1598">
        <x:v>0.76180555555555551</x:v>
      </x:c>
      <x:c r="B2493" s="1550">
        <x:v>614277</x:v>
      </x:c>
      <x:c r="C2493" s="1064" t="s">
        <x:v>8571</x:v>
      </x:c>
      <x:c r="D2493" s="1064" t="s">
        <x:v>10306</x:v>
      </x:c>
      <x:c r="E2493" s="1064" t="s">
        <x:v>6669</x:v>
      </x:c>
      <x:c r="F2493" s="1065" t="s">
        <x:v>12051</x:v>
      </x:c>
      <x:c r="G2493" s="233" t="s">
        <x:v>9495</x:v>
      </x:c>
      <x:c r="H2493" s="233" t="s">
        <x:v>1929</x:v>
      </x:c>
      <x:c r="I2493" s="8" t="s">
        <x:v>6553</x:v>
      </x:c>
      <x:c r="J2493" s="230">
        <x:v>160</x:v>
      </x:c>
      <x:c r="K2493" s="275" t="s">
        <x:v>10301</x:v>
      </x:c>
    </x:row>
    <x:row r="2494" spans="1:11">
      <x:c r="A2494" s="1597">
        <x:v>0.7631944444444444</x:v>
      </x:c>
      <x:c r="B2494" s="1544">
        <x:v>614278</x:v>
      </x:c>
      <x:c r="C2494" s="1060" t="s">
        <x:v>8571</x:v>
      </x:c>
      <x:c r="D2494" s="1060" t="s">
        <x:v>10333</x:v>
      </x:c>
      <x:c r="E2494" s="1060" t="s">
        <x:v>6669</x:v>
      </x:c>
      <x:c r="F2494" s="1061" t="s">
        <x:v>12047</x:v>
      </x:c>
      <x:c r="G2494" s="233" t="s">
        <x:v>10870</x:v>
      </x:c>
      <x:c r="H2494" s="233" t="s">
        <x:v>1926</x:v>
      </x:c>
      <x:c r="I2494" s="8" t="s">
        <x:v>6553</x:v>
      </x:c>
      <x:c r="J2494" s="230">
        <x:v>290</x:v>
      </x:c>
      <x:c r="K2494" s="275" t="s">
        <x:v>10301</x:v>
      </x:c>
    </x:row>
    <x:row r="2495" spans="1:11">
      <x:c r="A2495" s="1598">
        <x:v>0.80277777777777781</x:v>
      </x:c>
      <x:c r="B2495" s="1550">
        <x:v>614279</x:v>
      </x:c>
      <x:c r="C2495" s="1064" t="s">
        <x:v>8571</x:v>
      </x:c>
      <x:c r="D2495" s="1064" t="s">
        <x:v>10333</x:v>
      </x:c>
      <x:c r="E2495" s="1064" t="s">
        <x:v>3882</x:v>
      </x:c>
      <x:c r="F2495" s="1065" t="s">
        <x:v>3038</x:v>
      </x:c>
      <x:c r="G2495" s="1114" t="s">
        <x:v>10358</x:v>
      </x:c>
      <x:c r="H2495" s="1114" t="s">
        <x:v>10358</x:v>
      </x:c>
      <x:c r="I2495" s="8" t="s">
        <x:v>6553</x:v>
      </x:c>
      <x:c r="J2495" s="230">
        <x:v>153</x:v>
      </x:c>
      <x:c r="K2495" s="275" t="s">
        <x:v>140</x:v>
      </x:c>
    </x:row>
    <x:row r="2496" spans="1:11">
      <x:c r="A2496" s="1597">
        <x:v>0.80763888888888891</x:v>
      </x:c>
      <x:c r="B2496" s="1544">
        <x:v>614280</x:v>
      </x:c>
      <x:c r="C2496" s="1060" t="s">
        <x:v>8571</x:v>
      </x:c>
      <x:c r="D2496" s="1060" t="s">
        <x:v>10306</x:v>
      </x:c>
      <x:c r="E2496" s="1060" t="s">
        <x:v>3882</x:v>
      </x:c>
      <x:c r="F2496" s="1061" t="s">
        <x:v>1794</x:v>
      </x:c>
      <x:c r="G2496" s="1114" t="s">
        <x:v>10358</x:v>
      </x:c>
      <x:c r="H2496" s="1114" t="s">
        <x:v>10358</x:v>
      </x:c>
      <x:c r="I2496" s="8" t="s">
        <x:v>6553</x:v>
      </x:c>
      <x:c r="J2496" s="230">
        <x:v>500</x:v>
      </x:c>
      <x:c r="K2496" s="275" t="s">
        <x:v>140</x:v>
      </x:c>
    </x:row>
    <x:row r="2497" spans="1:11">
      <x:c r="A2497" s="1549" t="s">
        <x:v>4852</x:v>
      </x:c>
      <x:c r="B2497" s="1550">
        <x:v>81006</x:v>
      </x:c>
      <x:c r="C2497" s="1064" t="s">
        <x:v>8571</x:v>
      </x:c>
      <x:c r="D2497" s="1064" t="s">
        <x:v>10306</x:v>
      </x:c>
      <x:c r="E2497" s="1064" t="s">
        <x:v>6669</x:v>
      </x:c>
      <x:c r="F2497" s="1065" t="s">
        <x:v>4254</x:v>
      </x:c>
      <x:c r="G2497" s="1114" t="s">
        <x:v>10358</x:v>
      </x:c>
      <x:c r="H2497" s="1114" t="s">
        <x:v>10358</x:v>
      </x:c>
      <x:c r="I2497" s="8" t="s">
        <x:v>6540</x:v>
      </x:c>
      <x:c r="J2497" s="230">
        <x:v>370</x:v>
      </x:c>
      <x:c r="K2497" s="275" t="s">
        <x:v>140</x:v>
      </x:c>
    </x:row>
    <x:row r="2498" spans="1:11">
      <x:c r="A2498" s="1597">
        <x:v>0.49305555555555558</x:v>
      </x:c>
      <x:c r="B2498" s="1544">
        <x:v>614281</x:v>
      </x:c>
      <x:c r="C2498" s="1060" t="s">
        <x:v>8571</x:v>
      </x:c>
      <x:c r="D2498" s="1060" t="s">
        <x:v>10334</x:v>
      </x:c>
      <x:c r="E2498" s="1060" t="s">
        <x:v>7974</x:v>
      </x:c>
      <x:c r="F2498" s="1061" t="s">
        <x:v>944</x:v>
      </x:c>
      <x:c r="G2498" s="1114" t="s">
        <x:v>10358</x:v>
      </x:c>
      <x:c r="H2498" s="1114" t="s">
        <x:v>10358</x:v>
      </x:c>
      <x:c r="I2498" s="8" t="s">
        <x:v>6540</x:v>
      </x:c>
      <x:c r="J2498" s="230">
        <x:v>160</x:v>
      </x:c>
      <x:c r="K2498" s="275" t="s">
        <x:v>10301</x:v>
      </x:c>
    </x:row>
    <x:row r="2499" spans="1:11">
      <x:c r="A2499" s="1598">
        <x:v>0.60277777777777775</x:v>
      </x:c>
      <x:c r="B2499" s="1550">
        <x:v>614282</x:v>
      </x:c>
      <x:c r="C2499" s="1064" t="s">
        <x:v>8571</x:v>
      </x:c>
      <x:c r="D2499" s="1064" t="s">
        <x:v>10334</x:v>
      </x:c>
      <x:c r="E2499" s="1064" t="s">
        <x:v>6669</x:v>
      </x:c>
      <x:c r="F2499" s="1065" t="s">
        <x:v>3698</x:v>
      </x:c>
      <x:c r="G2499" s="233" t="s">
        <x:v>3367</x:v>
      </x:c>
      <x:c r="H2499" s="233" t="s">
        <x:v>1903</x:v>
      </x:c>
      <x:c r="I2499" s="8" t="s">
        <x:v>6540</x:v>
      </x:c>
      <x:c r="J2499" s="230">
        <x:v>486</x:v>
      </x:c>
      <x:c r="K2499" s="275" t="s">
        <x:v>140</x:v>
      </x:c>
    </x:row>
    <x:row r="2500" spans="1:11">
      <x:c r="A2500" s="1597">
        <x:v>0.63055555555555554</x:v>
      </x:c>
      <x:c r="B2500" s="1544">
        <x:v>614283</x:v>
      </x:c>
      <x:c r="C2500" s="1060" t="s">
        <x:v>8571</x:v>
      </x:c>
      <x:c r="D2500" s="1060" t="s">
        <x:v>10333</x:v>
      </x:c>
      <x:c r="E2500" s="1060" t="s">
        <x:v>7974</x:v>
      </x:c>
      <x:c r="F2500" s="1061" t="s">
        <x:v>817</x:v>
      </x:c>
      <x:c r="G2500" s="233" t="s">
        <x:v>9647</x:v>
      </x:c>
      <x:c r="H2500" s="233" t="s">
        <x:v>8617</x:v>
      </x:c>
      <x:c r="I2500" s="8" t="s">
        <x:v>6540</x:v>
      </x:c>
      <x:c r="J2500" s="230">
        <x:v>324</x:v>
      </x:c>
      <x:c r="K2500" s="275" t="s">
        <x:v>140</x:v>
      </x:c>
    </x:row>
    <x:row r="2501" spans="1:11">
      <x:c r="A2501" s="1598">
        <x:v>0.63124999999999998</x:v>
      </x:c>
      <x:c r="B2501" s="1550">
        <x:v>614284</x:v>
      </x:c>
      <x:c r="C2501" s="1064" t="s">
        <x:v>7299</x:v>
      </x:c>
      <x:c r="D2501" s="1064" t="s">
        <x:v>10306</x:v>
      </x:c>
      <x:c r="E2501" s="1064" t="s">
        <x:v>7974</x:v>
      </x:c>
      <x:c r="F2501" s="1065" t="s">
        <x:v>1012</x:v>
      </x:c>
      <x:c r="G2501" s="233" t="s">
        <x:v>6643</x:v>
      </x:c>
      <x:c r="H2501" s="233" t="s">
        <x:v>2830</x:v>
      </x:c>
      <x:c r="I2501" s="8" t="s">
        <x:v>6540</x:v>
      </x:c>
      <x:c r="J2501" s="230">
        <x:v>144</x:v>
      </x:c>
      <x:c r="K2501" s="275" t="s">
        <x:v>140</x:v>
      </x:c>
    </x:row>
    <x:row r="2502" spans="1:11">
      <x:c r="A2502" s="1597">
        <x:v>0.68819444444444444</x:v>
      </x:c>
      <x:c r="B2502" s="1544">
        <x:v>614285</x:v>
      </x:c>
      <x:c r="C2502" s="1060" t="s">
        <x:v>8571</x:v>
      </x:c>
      <x:c r="D2502" s="1060" t="s">
        <x:v>10333</x:v>
      </x:c>
      <x:c r="E2502" s="1060" t="s">
        <x:v>3882</x:v>
      </x:c>
      <x:c r="F2502" s="1061" t="s">
        <x:v>8319</x:v>
      </x:c>
      <x:c r="G2502" s="233" t="s">
        <x:v>9891</x:v>
      </x:c>
      <x:c r="H2502" s="233" t="s">
        <x:v>1908</x:v>
      </x:c>
      <x:c r="I2502" s="8" t="s">
        <x:v>6553</x:v>
      </x:c>
      <x:c r="J2502" s="230">
        <x:v>260</x:v>
      </x:c>
      <x:c r="K2502" s="275" t="s">
        <x:v>140</x:v>
      </x:c>
    </x:row>
    <x:row r="2503" spans="1:11">
      <x:c r="A2503" s="1598">
        <x:v>0.82499999999999996</x:v>
      </x:c>
      <x:c r="B2503" s="1550">
        <x:v>614286</x:v>
      </x:c>
      <x:c r="C2503" s="1064" t="s">
        <x:v>8571</x:v>
      </x:c>
      <x:c r="D2503" s="1064" t="s">
        <x:v>10306</x:v>
      </x:c>
      <x:c r="E2503" s="1064" t="s">
        <x:v>6669</x:v>
      </x:c>
      <x:c r="F2503" s="1065" t="s">
        <x:v>236</x:v>
      </x:c>
      <x:c r="G2503" s="1114" t="s">
        <x:v>10358</x:v>
      </x:c>
      <x:c r="H2503" s="1114" t="s">
        <x:v>10358</x:v>
      </x:c>
      <x:c r="I2503" s="8" t="s">
        <x:v>6540</x:v>
      </x:c>
      <x:c r="J2503" s="230">
        <x:v>603</x:v>
      </x:c>
      <x:c r="K2503" s="275" t="s">
        <x:v>140</x:v>
      </x:c>
    </x:row>
    <x:row r="2504" spans="1:11">
      <x:c r="A2504" s="1597">
        <x:v>0.83194444444444449</x:v>
      </x:c>
      <x:c r="B2504" s="1544">
        <x:v>614287</x:v>
      </x:c>
      <x:c r="C2504" s="1060" t="s">
        <x:v>8571</x:v>
      </x:c>
      <x:c r="D2504" s="1060" t="s">
        <x:v>10306</x:v>
      </x:c>
      <x:c r="E2504" s="1060" t="s">
        <x:v>3882</x:v>
      </x:c>
      <x:c r="F2504" s="1061" t="s">
        <x:v>12009</x:v>
      </x:c>
      <x:c r="G2504" s="233" t="s">
        <x:v>3871</x:v>
      </x:c>
      <x:c r="H2504" s="233" t="s">
        <x:v>2863</x:v>
      </x:c>
      <x:c r="I2504" s="8" t="s">
        <x:v>6540</x:v>
      </x:c>
      <x:c r="J2504" s="230">
        <x:v>144</x:v>
      </x:c>
      <x:c r="K2504" s="275" t="s">
        <x:v>140</x:v>
      </x:c>
    </x:row>
    <x:row r="2505" spans="1:11">
      <x:c r="A2505" s="1598">
        <x:v>0.90486111111111112</x:v>
      </x:c>
      <x:c r="B2505" s="1550">
        <x:v>614288</x:v>
      </x:c>
      <x:c r="C2505" s="1064" t="s">
        <x:v>7299</x:v>
      </x:c>
      <x:c r="D2505" s="1064" t="s">
        <x:v>10333</x:v>
      </x:c>
      <x:c r="E2505" s="1064" t="s">
        <x:v>3882</x:v>
      </x:c>
      <x:c r="F2505" s="1065" t="s">
        <x:v>12002</x:v>
      </x:c>
      <x:c r="G2505" s="233" t="s">
        <x:v>3859</x:v>
      </x:c>
      <x:c r="H2505" s="233" t="s">
        <x:v>2848</x:v>
      </x:c>
      <x:c r="I2505" s="8" t="s">
        <x:v>6540</x:v>
      </x:c>
      <x:c r="J2505" s="230">
        <x:v>340</x:v>
      </x:c>
      <x:c r="K2505" s="275" t="s">
        <x:v>140</x:v>
      </x:c>
    </x:row>
    <x:row r="2506" spans="1:11">
      <x:c r="A2506" s="1194" t="s">
        <x:v>7043</x:v>
      </x:c>
      <x:c r="B2506" s="1544">
        <x:v>614289</x:v>
      </x:c>
      <x:c r="C2506" s="1060" t="s">
        <x:v>8571</x:v>
      </x:c>
      <x:c r="D2506" s="1060" t="s">
        <x:v>10279</x:v>
      </x:c>
      <x:c r="E2506" s="1060" t="s">
        <x:v>6669</x:v>
      </x:c>
      <x:c r="F2506" s="1061" t="s">
        <x:v>1351</x:v>
      </x:c>
      <x:c r="G2506" s="233" t="s">
        <x:v>9599</x:v>
      </x:c>
      <x:c r="H2506" s="233" t="s">
        <x:v>1930</x:v>
      </x:c>
      <x:c r="I2506" s="8" t="s">
        <x:v>6553</x:v>
      </x:c>
      <x:c r="J2506" s="230">
        <x:v>675</x:v>
      </x:c>
      <x:c r="K2506" s="275" t="s">
        <x:v>140</x:v>
      </x:c>
    </x:row>
    <x:row r="2507" spans="1:11">
      <x:c r="A2507" s="1598">
        <x:v>0.4909722222222222</x:v>
      </x:c>
      <x:c r="B2507" s="1550">
        <x:v>614290</x:v>
      </x:c>
      <x:c r="C2507" s="1064" t="s">
        <x:v>7299</x:v>
      </x:c>
      <x:c r="D2507" s="1064" t="s">
        <x:v>10333</x:v>
      </x:c>
      <x:c r="E2507" s="1064" t="s">
        <x:v>6669</x:v>
      </x:c>
      <x:c r="F2507" s="1065" t="s">
        <x:v>1095</x:v>
      </x:c>
      <x:c r="G2507" s="233" t="s">
        <x:v>10809</x:v>
      </x:c>
      <x:c r="H2507" s="233" t="s">
        <x:v>2868</x:v>
      </x:c>
      <x:c r="I2507" s="8" t="s">
        <x:v>6553</x:v>
      </x:c>
      <x:c r="J2507" s="230">
        <x:v>530</x:v>
      </x:c>
      <x:c r="K2507" s="275" t="s">
        <x:v>140</x:v>
      </x:c>
    </x:row>
    <x:row r="2508" spans="1:11">
      <x:c r="A2508" s="1597">
        <x:v>0.53611111111111109</x:v>
      </x:c>
      <x:c r="B2508" s="1544">
        <x:v>614291</x:v>
      </x:c>
      <x:c r="C2508" s="1060" t="s">
        <x:v>8571</x:v>
      </x:c>
      <x:c r="D2508" s="1060" t="s">
        <x:v>10333</x:v>
      </x:c>
      <x:c r="E2508" s="1060" t="s">
        <x:v>6669</x:v>
      </x:c>
      <x:c r="F2508" s="1061" t="s">
        <x:v>4771</x:v>
      </x:c>
      <x:c r="G2508" s="233" t="s">
        <x:v>9984</x:v>
      </x:c>
      <x:c r="H2508" s="233" t="s">
        <x:v>1887</x:v>
      </x:c>
      <x:c r="I2508" s="8" t="s">
        <x:v>6553</x:v>
      </x:c>
      <x:c r="J2508" s="230">
        <x:v>450</x:v>
      </x:c>
      <x:c r="K2508" s="275" t="s">
        <x:v>140</x:v>
      </x:c>
    </x:row>
    <x:row r="2509" spans="1:11">
      <x:c r="A2509" s="1598">
        <x:v>0.53888888888888886</x:v>
      </x:c>
      <x:c r="B2509" s="1550">
        <x:v>614292</x:v>
      </x:c>
      <x:c r="C2509" s="1064" t="s">
        <x:v>8571</x:v>
      </x:c>
      <x:c r="D2509" s="1064" t="s">
        <x:v>10334</x:v>
      </x:c>
      <x:c r="E2509" s="1064" t="s">
        <x:v>6669</x:v>
      </x:c>
      <x:c r="F2509" s="1065" t="s">
        <x:v>7138</x:v>
      </x:c>
      <x:c r="G2509" s="233" t="s">
        <x:v>9984</x:v>
      </x:c>
      <x:c r="H2509" s="233" t="s">
        <x:v>2840</x:v>
      </x:c>
      <x:c r="I2509" s="8" t="s">
        <x:v>6553</x:v>
      </x:c>
      <x:c r="J2509" s="230">
        <x:v>300</x:v>
      </x:c>
      <x:c r="K2509" s="275" t="s">
        <x:v>140</x:v>
      </x:c>
    </x:row>
    <x:row r="2510" spans="1:12">
      <x:c r="A2510" s="1597">
        <x:v>0.55208333333333337</x:v>
      </x:c>
      <x:c r="B2510" s="1544">
        <x:v>614293</x:v>
      </x:c>
      <x:c r="C2510" s="1060" t="s">
        <x:v>7299</x:v>
      </x:c>
      <x:c r="D2510" s="1060" t="s">
        <x:v>10306</x:v>
      </x:c>
      <x:c r="E2510" s="1060" t="s">
        <x:v>6669</x:v>
      </x:c>
      <x:c r="F2510" s="1061" t="s">
        <x:v>779</x:v>
      </x:c>
      <x:c r="G2510" s="1114" t="s">
        <x:v>10358</x:v>
      </x:c>
      <x:c r="H2510" s="1114" t="s">
        <x:v>10358</x:v>
      </x:c>
      <x:c r="I2510" s="1114" t="s">
        <x:v>10358</x:v>
      </x:c>
      <x:c r="J2510" s="1114" t="s">
        <x:v>10358</x:v>
      </x:c>
      <x:c r="K2510" s="1114" t="s">
        <x:v>10358</x:v>
      </x:c>
      <x:c r="L2510" s="8" t="s">
        <x:v>10357</x:v>
      </x:c>
    </x:row>
    <x:row r="2511" spans="1:11">
      <x:c r="A2511" s="1598">
        <x:v>0.66388888888888886</x:v>
      </x:c>
      <x:c r="B2511" s="1550">
        <x:v>614294</x:v>
      </x:c>
      <x:c r="C2511" s="1064" t="s">
        <x:v>8571</x:v>
      </x:c>
      <x:c r="D2511" s="1064" t="s">
        <x:v>10333</x:v>
      </x:c>
      <x:c r="E2511" s="1064" t="s">
        <x:v>6669</x:v>
      </x:c>
      <x:c r="F2511" s="1065" t="s">
        <x:v>1622</x:v>
      </x:c>
      <x:c r="G2511" s="233" t="s">
        <x:v>6361</x:v>
      </x:c>
      <x:c r="H2511" s="233" t="s">
        <x:v>11929</x:v>
      </x:c>
      <x:c r="I2511" s="8" t="s">
        <x:v>6540</x:v>
      </x:c>
      <x:c r="J2511" s="230">
        <x:v>570</x:v>
      </x:c>
      <x:c r="K2511" s="275" t="s">
        <x:v>140</x:v>
      </x:c>
    </x:row>
    <x:row r="2512" spans="1:12">
      <x:c r="A2512" s="1597">
        <x:v>0.6958333333333333</x:v>
      </x:c>
      <x:c r="B2512" s="1544">
        <x:v>614295</x:v>
      </x:c>
      <x:c r="C2512" s="1060" t="s">
        <x:v>7299</x:v>
      </x:c>
      <x:c r="D2512" s="1060" t="s">
        <x:v>10333</x:v>
      </x:c>
      <x:c r="E2512" s="1060" t="s">
        <x:v>6669</x:v>
      </x:c>
      <x:c r="F2512" s="1061" t="s">
        <x:v>1232</x:v>
      </x:c>
      <x:c r="G2512" s="233" t="s">
        <x:v>5358</x:v>
      </x:c>
      <x:c r="H2512" s="233" t="s">
        <x:v>2491</x:v>
      </x:c>
      <x:c r="I2512" s="8" t="s">
        <x:v>6540</x:v>
      </x:c>
      <x:c r="J2512" s="230">
        <x:v>130</x:v>
      </x:c>
      <x:c r="K2512" s="275" t="s">
        <x:v>140</x:v>
      </x:c>
      <x:c r="L2512" s="1627" t="s">
        <x:v>12085</x:v>
      </x:c>
    </x:row>
    <x:row r="2513" spans="1:11">
      <x:c r="A2513" s="1598">
        <x:v>0.70138888888888884</x:v>
      </x:c>
      <x:c r="B2513" s="1550">
        <x:v>614296</x:v>
      </x:c>
      <x:c r="C2513" s="1064" t="s">
        <x:v>8571</x:v>
      </x:c>
      <x:c r="D2513" s="1064" t="s">
        <x:v>10333</x:v>
      </x:c>
      <x:c r="E2513" s="1064" t="s">
        <x:v>6669</x:v>
      </x:c>
      <x:c r="F2513" s="1065" t="s">
        <x:v>10767</x:v>
      </x:c>
      <x:c r="G2513" s="233" t="s">
        <x:v>2852</x:v>
      </x:c>
      <x:c r="H2513" s="233" t="s">
        <x:v>2872</x:v>
      </x:c>
      <x:c r="I2513" s="8" t="s">
        <x:v>6540</x:v>
      </x:c>
      <x:c r="J2513" s="230">
        <x:v>290</x:v>
      </x:c>
      <x:c r="K2513" s="275" t="s">
        <x:v>10301</x:v>
      </x:c>
    </x:row>
    <x:row r="2514" spans="1:11">
      <x:c r="A2514" s="1597">
        <x:v>0.74722222222222223</x:v>
      </x:c>
      <x:c r="B2514" s="1544">
        <x:v>614297</x:v>
      </x:c>
      <x:c r="C2514" s="1060" t="s">
        <x:v>7299</x:v>
      </x:c>
      <x:c r="D2514" s="1060" t="s">
        <x:v>10334</x:v>
      </x:c>
      <x:c r="E2514" s="1060" t="s">
        <x:v>6423</x:v>
      </x:c>
      <x:c r="F2514" s="1061" t="s">
        <x:v>4731</x:v>
      </x:c>
      <x:c r="G2514" s="233" t="s">
        <x:v>6670</x:v>
      </x:c>
      <x:c r="H2514" s="233" t="s">
        <x:v>12301</x:v>
      </x:c>
      <x:c r="I2514" s="8" t="s">
        <x:v>6553</x:v>
      </x:c>
      <x:c r="J2514" s="230">
        <x:v>150</x:v>
      </x:c>
      <x:c r="K2514" s="275" t="s">
        <x:v>10301</x:v>
      </x:c>
    </x:row>
    <x:row r="2515" spans="1:11">
      <x:c r="A2515" s="1598">
        <x:v>0.7583333333333333</x:v>
      </x:c>
      <x:c r="B2515" s="1550">
        <x:v>614298</x:v>
      </x:c>
      <x:c r="C2515" s="1064" t="s">
        <x:v>8571</x:v>
      </x:c>
      <x:c r="D2515" s="1064" t="s">
        <x:v>10306</x:v>
      </x:c>
      <x:c r="E2515" s="1064" t="s">
        <x:v>6669</x:v>
      </x:c>
      <x:c r="F2515" s="1065" t="s">
        <x:v>7080</x:v>
      </x:c>
      <x:c r="G2515" s="233" t="s">
        <x:v>10831</x:v>
      </x:c>
      <x:c r="H2515" s="233" t="s">
        <x:v>5869</x:v>
      </x:c>
      <x:c r="I2515" s="8" t="s">
        <x:v>6553</x:v>
      </x:c>
      <x:c r="J2515" s="230">
        <x:v>290</x:v>
      </x:c>
      <x:c r="K2515" s="275" t="s">
        <x:v>10301</x:v>
      </x:c>
    </x:row>
    <x:row r="2516" spans="1:11">
      <x:c r="A2516" s="1597">
        <x:v>0.7631944444444444</x:v>
      </x:c>
      <x:c r="B2516" s="1544">
        <x:v>614299</x:v>
      </x:c>
      <x:c r="C2516" s="1060" t="s">
        <x:v>7299</x:v>
      </x:c>
      <x:c r="D2516" s="1060" t="s">
        <x:v>10333</x:v>
      </x:c>
      <x:c r="E2516" s="1060" t="s">
        <x:v>3882</x:v>
      </x:c>
      <x:c r="F2516" s="1061" t="s">
        <x:v>4731</x:v>
      </x:c>
      <x:c r="G2516" s="233" t="s">
        <x:v>9502</x:v>
      </x:c>
      <x:c r="H2516" s="233" t="s">
        <x:v>11925</x:v>
      </x:c>
      <x:c r="I2516" s="8" t="s">
        <x:v>6553</x:v>
      </x:c>
      <x:c r="J2516" s="230">
        <x:v>110</x:v>
      </x:c>
      <x:c r="K2516" s="275" t="s">
        <x:v>10301</x:v>
      </x:c>
    </x:row>
    <x:row r="2517" spans="1:11">
      <x:c r="A2517" s="1598">
        <x:v>0.76388888888888884</x:v>
      </x:c>
      <x:c r="B2517" s="1550">
        <x:v>614300</x:v>
      </x:c>
      <x:c r="C2517" s="1064" t="s">
        <x:v>7299</x:v>
      </x:c>
      <x:c r="D2517" s="1064" t="s">
        <x:v>10333</x:v>
      </x:c>
      <x:c r="E2517" s="1064" t="s">
        <x:v>3882</x:v>
      </x:c>
      <x:c r="F2517" s="1065" t="s">
        <x:v>4731</x:v>
      </x:c>
      <x:c r="G2517" s="233" t="s">
        <x:v>9502</x:v>
      </x:c>
      <x:c r="H2517" s="233" t="s">
        <x:v>11925</x:v>
      </x:c>
      <x:c r="I2517" s="8" t="s">
        <x:v>6553</x:v>
      </x:c>
      <x:c r="J2517" s="230">
        <x:v>160</x:v>
      </x:c>
      <x:c r="K2517" s="275" t="s">
        <x:v>10301</x:v>
      </x:c>
    </x:row>
    <x:row r="2518" spans="1:11">
      <x:c r="A2518" s="1597">
        <x:v>0.77013888888888893</x:v>
      </x:c>
      <x:c r="B2518" s="1544">
        <x:v>614301</x:v>
      </x:c>
      <x:c r="C2518" s="1060" t="s">
        <x:v>7299</x:v>
      </x:c>
      <x:c r="D2518" s="1060" t="s">
        <x:v>10333</x:v>
      </x:c>
      <x:c r="E2518" s="1060" t="s">
        <x:v>3882</x:v>
      </x:c>
      <x:c r="F2518" s="1061" t="s">
        <x:v>4771</x:v>
      </x:c>
      <x:c r="G2518" s="233" t="s">
        <x:v>9528</x:v>
      </x:c>
      <x:c r="H2518" s="233" t="s">
        <x:v>2862</x:v>
      </x:c>
      <x:c r="I2518" s="8" t="s">
        <x:v>6553</x:v>
      </x:c>
      <x:c r="J2518" s="230">
        <x:v>270</x:v>
      </x:c>
      <x:c r="K2518" s="275" t="s">
        <x:v>140</x:v>
      </x:c>
    </x:row>
    <x:row r="2519" spans="1:11">
      <x:c r="A2519" s="1598">
        <x:v>0.77430555555555558</x:v>
      </x:c>
      <x:c r="B2519" s="1550">
        <x:v>614302</x:v>
      </x:c>
      <x:c r="C2519" s="1064" t="s">
        <x:v>8571</x:v>
      </x:c>
      <x:c r="D2519" s="1064" t="s">
        <x:v>10333</x:v>
      </x:c>
      <x:c r="E2519" s="1064" t="s">
        <x:v>6669</x:v>
      </x:c>
      <x:c r="F2519" s="1065" t="s">
        <x:v>7058</x:v>
      </x:c>
      <x:c r="G2519" s="1114" t="s">
        <x:v>10358</x:v>
      </x:c>
      <x:c r="H2519" s="1114" t="s">
        <x:v>10358</x:v>
      </x:c>
      <x:c r="I2519" s="8" t="s">
        <x:v>6553</x:v>
      </x:c>
      <x:c r="J2519" s="230">
        <x:v>150</x:v>
      </x:c>
      <x:c r="K2519" s="275" t="s">
        <x:v>10301</x:v>
      </x:c>
    </x:row>
    <x:row r="2520" spans="1:11">
      <x:c r="A2520" s="1597">
        <x:v>0.78541666666666665</x:v>
      </x:c>
      <x:c r="B2520" s="1544">
        <x:v>614303</x:v>
      </x:c>
      <x:c r="C2520" s="1060" t="s">
        <x:v>7299</x:v>
      </x:c>
      <x:c r="D2520" s="1060" t="s">
        <x:v>10306</x:v>
      </x:c>
      <x:c r="E2520" s="1060" t="s">
        <x:v>3882</x:v>
      </x:c>
      <x:c r="F2520" s="1061" t="s">
        <x:v>11121</x:v>
      </x:c>
      <x:c r="G2520" s="233" t="s">
        <x:v>3441</x:v>
      </x:c>
      <x:c r="H2520" s="233" t="s">
        <x:v>5616</x:v>
      </x:c>
      <x:c r="I2520" s="8" t="s">
        <x:v>6540</x:v>
      </x:c>
      <x:c r="J2520" s="230">
        <x:v>245</x:v>
      </x:c>
      <x:c r="K2520" s="275" t="s">
        <x:v>10301</x:v>
      </x:c>
    </x:row>
    <x:row r="2521" spans="1:11">
      <x:c r="A2521" s="1617">
        <x:v>0.89652777777777781</x:v>
      </x:c>
      <x:c r="B2521" s="1580">
        <x:v>614304</x:v>
      </x:c>
      <x:c r="C2521" s="1246" t="s">
        <x:v>8571</x:v>
      </x:c>
      <x:c r="D2521" s="1246" t="s">
        <x:v>10333</x:v>
      </x:c>
      <x:c r="E2521" s="1246" t="s">
        <x:v>3882</x:v>
      </x:c>
      <x:c r="F2521" s="1247" t="s">
        <x:v>4257</x:v>
      </x:c>
      <x:c r="G2521" s="233" t="s">
        <x:v>9677</x:v>
      </x:c>
      <x:c r="H2521" s="233" t="s">
        <x:v>2855</x:v>
      </x:c>
      <x:c r="I2521" s="8" t="s">
        <x:v>6540</x:v>
      </x:c>
      <x:c r="J2521" s="230">
        <x:v>170</x:v>
      </x:c>
      <x:c r="K2521" s="275" t="s">
        <x:v>10301</x:v>
      </x:c>
    </x:row>
    <x:row r="2522" spans="1:11">
      <x:c r="A2522" s="1503" t="s">
        <x:v>7028</x:v>
      </x:c>
      <x:c r="B2522" s="1507">
        <x:v>614305</x:v>
      </x:c>
      <x:c r="C2522" s="1504" t="s">
        <x:v>8571</x:v>
      </x:c>
      <x:c r="D2522" s="1504" t="s">
        <x:v>10334</x:v>
      </x:c>
      <x:c r="E2522" s="1504" t="s">
        <x:v>6669</x:v>
      </x:c>
      <x:c r="F2522" s="1559" t="s">
        <x:v>12001</x:v>
      </x:c>
      <x:c r="G2522" s="233" t="s">
        <x:v>3856</x:v>
      </x:c>
      <x:c r="H2522" s="233" t="s">
        <x:v>1895</x:v>
      </x:c>
      <x:c r="I2522" s="8" t="s">
        <x:v>6540</x:v>
      </x:c>
      <x:c r="J2522" s="230">
        <x:v>170</x:v>
      </x:c>
      <x:c r="K2522" s="275" t="s">
        <x:v>140</x:v>
      </x:c>
    </x:row>
    <x:row r="2523" spans="1:11">
      <x:c r="A2523" s="1598">
        <x:v>0.53263888888888888</x:v>
      </x:c>
      <x:c r="B2523" s="1550">
        <x:v>614306</x:v>
      </x:c>
      <x:c r="C2523" s="1064" t="s">
        <x:v>8571</x:v>
      </x:c>
      <x:c r="D2523" s="1064" t="s">
        <x:v>10333</x:v>
      </x:c>
      <x:c r="E2523" s="1064" t="s">
        <x:v>6669</x:v>
      </x:c>
      <x:c r="F2523" s="1065" t="s">
        <x:v>10400</x:v>
      </x:c>
      <x:c r="G2523" s="233" t="s">
        <x:v>11008</x:v>
      </x:c>
      <x:c r="H2523" s="233" t="s">
        <x:v>1894</x:v>
      </x:c>
      <x:c r="I2523" s="8" t="s">
        <x:v>6540</x:v>
      </x:c>
      <x:c r="J2523" s="230">
        <x:v>220</x:v>
      </x:c>
      <x:c r="K2523" s="275" t="s">
        <x:v>10301</x:v>
      </x:c>
    </x:row>
    <x:row r="2524" spans="1:11">
      <x:c r="A2524" s="1597">
        <x:v>0.66527777777777775</x:v>
      </x:c>
      <x:c r="B2524" s="1544">
        <x:v>614307</x:v>
      </x:c>
      <x:c r="C2524" s="1060" t="s">
        <x:v>8571</x:v>
      </x:c>
      <x:c r="D2524" s="1060" t="s">
        <x:v>10306</x:v>
      </x:c>
      <x:c r="E2524" s="1060" t="s">
        <x:v>7974</x:v>
      </x:c>
      <x:c r="F2524" s="1061" t="s">
        <x:v>11105</x:v>
      </x:c>
      <x:c r="G2524" s="233" t="s">
        <x:v>6580</x:v>
      </x:c>
      <x:c r="H2524" s="233" t="s">
        <x:v>1919</x:v>
      </x:c>
      <x:c r="I2524" s="8" t="s">
        <x:v>6540</x:v>
      </x:c>
      <x:c r="J2524" s="230">
        <x:v>120</x:v>
      </x:c>
      <x:c r="K2524" s="275" t="s">
        <x:v>10301</x:v>
      </x:c>
    </x:row>
    <x:row r="2525" spans="1:11">
      <x:c r="A2525" s="1598">
        <x:v>0.69097222222222221</x:v>
      </x:c>
      <x:c r="B2525" s="1550">
        <x:v>614308</x:v>
      </x:c>
      <x:c r="C2525" s="1064" t="s">
        <x:v>8571</x:v>
      </x:c>
      <x:c r="D2525" s="1064" t="s">
        <x:v>10333</x:v>
      </x:c>
      <x:c r="E2525" s="1064" t="s">
        <x:v>139</x:v>
      </x:c>
      <x:c r="F2525" s="1065" t="s">
        <x:v>1585</x:v>
      </x:c>
      <x:c r="G2525" s="1114" t="s">
        <x:v>10358</x:v>
      </x:c>
      <x:c r="H2525" s="1114" t="s">
        <x:v>10358</x:v>
      </x:c>
      <x:c r="I2525" s="8" t="s">
        <x:v>6540</x:v>
      </x:c>
      <x:c r="J2525" s="230">
        <x:v>340</x:v>
      </x:c>
      <x:c r="K2525" s="275" t="s">
        <x:v>140</x:v>
      </x:c>
    </x:row>
    <x:row r="2526" spans="1:11">
      <x:c r="A2526" s="1597">
        <x:v>0.7104166666666667</x:v>
      </x:c>
      <x:c r="B2526" s="1544">
        <x:v>614309</x:v>
      </x:c>
      <x:c r="C2526" s="1060" t="s">
        <x:v>7299</x:v>
      </x:c>
      <x:c r="D2526" s="1060" t="s">
        <x:v>10334</x:v>
      </x:c>
      <x:c r="E2526" s="1060" t="s">
        <x:v>7974</x:v>
      </x:c>
      <x:c r="F2526" s="1061" t="s">
        <x:v>1034</x:v>
      </x:c>
      <x:c r="G2526" s="233" t="s">
        <x:v>9424</x:v>
      </x:c>
      <x:c r="H2526" s="233" t="s">
        <x:v>12612</x:v>
      </x:c>
      <x:c r="I2526" s="8" t="s">
        <x:v>6540</x:v>
      </x:c>
      <x:c r="J2526" s="230">
        <x:v>170</x:v>
      </x:c>
      <x:c r="K2526" s="275" t="s">
        <x:v>10301</x:v>
      </x:c>
    </x:row>
    <x:row r="2527" spans="1:11">
      <x:c r="A2527" s="1598">
        <x:v>0.72291666666666665</x:v>
      </x:c>
      <x:c r="B2527" s="1550">
        <x:v>614310</x:v>
      </x:c>
      <x:c r="C2527" s="1064" t="s">
        <x:v>8571</x:v>
      </x:c>
      <x:c r="D2527" s="1064" t="s">
        <x:v>10334</x:v>
      </x:c>
      <x:c r="E2527" s="1064" t="s">
        <x:v>6669</x:v>
      </x:c>
      <x:c r="F2527" s="1065" t="s">
        <x:v>1555</x:v>
      </x:c>
      <x:c r="G2527" s="233" t="s">
        <x:v>6379</x:v>
      </x:c>
      <x:c r="H2527" s="233" t="s">
        <x:v>1904</x:v>
      </x:c>
      <x:c r="I2527" s="8" t="s">
        <x:v>6540</x:v>
      </x:c>
      <x:c r="J2527" s="230">
        <x:v>950</x:v>
      </x:c>
      <x:c r="K2527" s="275" t="s">
        <x:v>10301</x:v>
      </x:c>
    </x:row>
    <x:row r="2528" spans="1:11">
      <x:c r="A2528" s="1597">
        <x:v>0.76666666666666672</x:v>
      </x:c>
      <x:c r="B2528" s="1544">
        <x:v>614311</x:v>
      </x:c>
      <x:c r="C2528" s="1060" t="s">
        <x:v>8571</x:v>
      </x:c>
      <x:c r="D2528" s="1060" t="s">
        <x:v>10306</x:v>
      </x:c>
      <x:c r="E2528" s="1060" t="s">
        <x:v>6423</x:v>
      </x:c>
      <x:c r="F2528" s="1061" t="s">
        <x:v>8653</x:v>
      </x:c>
      <x:c r="G2528" s="233" t="s">
        <x:v>11027</x:v>
      </x:c>
      <x:c r="H2528" s="233" t="s">
        <x:v>1923</x:v>
      </x:c>
      <x:c r="I2528" s="8" t="s">
        <x:v>6553</x:v>
      </x:c>
      <x:c r="J2528" s="230">
        <x:v>420</x:v>
      </x:c>
      <x:c r="K2528" s="275" t="s">
        <x:v>140</x:v>
      </x:c>
    </x:row>
    <x:row r="2529" spans="1:11">
      <x:c r="A2529" s="1598">
        <x:v>0.76944444444444449</x:v>
      </x:c>
      <x:c r="B2529" s="1550">
        <x:v>614312</x:v>
      </x:c>
      <x:c r="C2529" s="1064" t="s">
        <x:v>7299</x:v>
      </x:c>
      <x:c r="D2529" s="1064" t="s">
        <x:v>10333</x:v>
      </x:c>
      <x:c r="E2529" s="1064" t="s">
        <x:v>6669</x:v>
      </x:c>
      <x:c r="F2529" s="1065" t="s">
        <x:v>737</x:v>
      </x:c>
      <x:c r="G2529" s="233" t="s">
        <x:v>9375</x:v>
      </x:c>
      <x:c r="H2529" s="233" t="s">
        <x:v>11619</x:v>
      </x:c>
      <x:c r="I2529" s="8" t="s">
        <x:v>6553</x:v>
      </x:c>
      <x:c r="J2529" s="230">
        <x:v>160</x:v>
      </x:c>
      <x:c r="K2529" s="275" t="s">
        <x:v>10301</x:v>
      </x:c>
    </x:row>
    <x:row r="2530" spans="1:12" s="10" customFormat="1">
      <x:c r="A2530" s="1598">
        <x:v>0.78888888888888886</x:v>
      </x:c>
      <x:c r="B2530" s="1550">
        <x:v>14313</x:v>
      </x:c>
      <x:c r="C2530" s="1064"/>
      <x:c r="D2530" s="1064"/>
      <x:c r="E2530" s="1064"/>
      <x:c r="F2530" s="1065"/>
      <x:c r="G2530" s="1114" t="s">
        <x:v>10358</x:v>
      </x:c>
      <x:c r="H2530" s="1114" t="s">
        <x:v>10358</x:v>
      </x:c>
      <x:c r="I2530" s="1114" t="s">
        <x:v>10358</x:v>
      </x:c>
      <x:c r="J2530" s="1114" t="s">
        <x:v>10358</x:v>
      </x:c>
      <x:c r="K2530" s="1114" t="s">
        <x:v>10358</x:v>
      </x:c>
      <x:c r="L2530" s="8" t="s">
        <x:v>10357</x:v>
      </x:c>
    </x:row>
    <x:row r="2531" spans="1:11">
      <x:c r="A2531" s="1597">
        <x:v>0.84444444444444444</x:v>
      </x:c>
      <x:c r="B2531" s="1544">
        <x:v>614314</x:v>
      </x:c>
      <x:c r="C2531" s="1060" t="s">
        <x:v>8571</x:v>
      </x:c>
      <x:c r="D2531" s="1060" t="s">
        <x:v>10333</x:v>
      </x:c>
      <x:c r="E2531" s="1060" t="s">
        <x:v>6669</x:v>
      </x:c>
      <x:c r="F2531" s="1061" t="s">
        <x:v>8693</x:v>
      </x:c>
      <x:c r="G2531" s="233" t="s">
        <x:v>3812</x:v>
      </x:c>
      <x:c r="H2531" s="233" t="s">
        <x:v>2844</x:v>
      </x:c>
      <x:c r="I2531" s="8" t="s">
        <x:v>6553</x:v>
      </x:c>
      <x:c r="J2531" s="230">
        <x:v>135</x:v>
      </x:c>
      <x:c r="K2531" s="275" t="s">
        <x:v>140</x:v>
      </x:c>
    </x:row>
    <x:row r="2532" spans="1:11">
      <x:c r="A2532" s="1598">
        <x:v>0.84791666666666665</x:v>
      </x:c>
      <x:c r="B2532" s="1550">
        <x:v>614315</x:v>
      </x:c>
      <x:c r="C2532" s="1064" t="s">
        <x:v>8571</x:v>
      </x:c>
      <x:c r="D2532" s="1064" t="s">
        <x:v>10333</x:v>
      </x:c>
      <x:c r="E2532" s="1064" t="s">
        <x:v>6669</x:v>
      </x:c>
      <x:c r="F2532" s="1065" t="s">
        <x:v>7089</x:v>
      </x:c>
      <x:c r="G2532" s="233" t="s">
        <x:v>3812</x:v>
      </x:c>
      <x:c r="H2532" s="233" t="s">
        <x:v>2844</x:v>
      </x:c>
      <x:c r="I2532" s="8" t="s">
        <x:v>6540</x:v>
      </x:c>
      <x:c r="J2532" s="230">
        <x:v>153</x:v>
      </x:c>
      <x:c r="K2532" s="275" t="s">
        <x:v>140</x:v>
      </x:c>
    </x:row>
    <x:row r="2533" spans="1:11" s="10" customFormat="1">
      <x:c r="A2533" s="1598">
        <x:v>0.8569444444444444</x:v>
      </x:c>
      <x:c r="B2533" s="1550">
        <x:v>14316</x:v>
      </x:c>
      <x:c r="C2533" s="1064"/>
      <x:c r="D2533" s="1064"/>
      <x:c r="E2533" s="1064"/>
      <x:c r="F2533" s="1065"/>
      <x:c r="G2533" s="233" t="s">
        <x:v>6579</x:v>
      </x:c>
      <x:c r="H2533" s="233" t="s">
        <x:v>1888</x:v>
      </x:c>
      <x:c r="I2533" s="8" t="s">
        <x:v>6553</x:v>
      </x:c>
      <x:c r="J2533" s="230">
        <x:v>135</x:v>
      </x:c>
      <x:c r="K2533" s="275" t="s">
        <x:v>140</x:v>
      </x:c>
    </x:row>
    <x:row r="2534" spans="1:11">
      <x:c r="A2534" s="1597">
        <x:v>0.85833333333333328</x:v>
      </x:c>
      <x:c r="B2534" s="1544">
        <x:v>614317</x:v>
      </x:c>
      <x:c r="C2534" s="1060" t="s">
        <x:v>7299</x:v>
      </x:c>
      <x:c r="D2534" s="1060" t="s">
        <x:v>10333</x:v>
      </x:c>
      <x:c r="E2534" s="1060" t="s">
        <x:v>6669</x:v>
      </x:c>
      <x:c r="F2534" s="1061" t="s">
        <x:v>10503</x:v>
      </x:c>
      <x:c r="G2534" s="233" t="s">
        <x:v>6525</x:v>
      </x:c>
      <x:c r="H2534" s="233" t="s">
        <x:v>419</x:v>
      </x:c>
      <x:c r="I2534" s="8" t="s">
        <x:v>6540</x:v>
      </x:c>
      <x:c r="J2534" s="230">
        <x:v>1260</x:v>
      </x:c>
      <x:c r="K2534" s="275" t="s">
        <x:v>140</x:v>
      </x:c>
    </x:row>
    <x:row r="2535" spans="1:11">
      <x:c r="A2535" s="1598">
        <x:v>0.88055555555555554</x:v>
      </x:c>
      <x:c r="B2535" s="1550">
        <x:v>614318</x:v>
      </x:c>
      <x:c r="C2535" s="1064" t="s">
        <x:v>8571</x:v>
      </x:c>
      <x:c r="D2535" s="1064" t="s">
        <x:v>10306</x:v>
      </x:c>
      <x:c r="E2535" s="1064" t="s">
        <x:v>6669</x:v>
      </x:c>
      <x:c r="F2535" s="1065" t="s">
        <x:v>4759</x:v>
      </x:c>
      <x:c r="G2535" s="233" t="s">
        <x:v>6565</x:v>
      </x:c>
      <x:c r="H2535" s="233" t="s">
        <x:v>1942</x:v>
      </x:c>
      <x:c r="I2535" s="8" t="s">
        <x:v>6553</x:v>
      </x:c>
      <x:c r="J2535" s="230">
        <x:v>315</x:v>
      </x:c>
      <x:c r="K2535" s="275" t="s">
        <x:v>140</x:v>
      </x:c>
    </x:row>
    <x:row r="2536" spans="1:11">
      <x:c r="A2536" s="1597">
        <x:v>0.88124999999999998</x:v>
      </x:c>
      <x:c r="B2536" s="1544">
        <x:v>614319</x:v>
      </x:c>
      <x:c r="C2536" s="1060" t="s">
        <x:v>8571</x:v>
      </x:c>
      <x:c r="D2536" s="1060" t="s">
        <x:v>10306</x:v>
      </x:c>
      <x:c r="E2536" s="1060" t="s">
        <x:v>6669</x:v>
      </x:c>
      <x:c r="F2536" s="1061" t="s">
        <x:v>8864</x:v>
      </x:c>
      <x:c r="G2536" s="233" t="s">
        <x:v>6565</x:v>
      </x:c>
      <x:c r="H2536" s="233" t="s">
        <x:v>1942</x:v>
      </x:c>
      <x:c r="I2536" s="8" t="s">
        <x:v>6553</x:v>
      </x:c>
      <x:c r="J2536" s="230">
        <x:v>162</x:v>
      </x:c>
      <x:c r="K2536" s="275" t="s">
        <x:v>140</x:v>
      </x:c>
    </x:row>
    <x:row r="2537" spans="1:11">
      <x:c r="A2537" s="1598">
        <x:v>0.92638888888888893</x:v>
      </x:c>
      <x:c r="B2537" s="1550">
        <x:v>614320</x:v>
      </x:c>
      <x:c r="C2537" s="1064" t="s">
        <x:v>8571</x:v>
      </x:c>
      <x:c r="D2537" s="1064" t="s">
        <x:v>10306</x:v>
      </x:c>
      <x:c r="E2537" s="1064" t="s">
        <x:v>6423</x:v>
      </x:c>
      <x:c r="F2537" s="1065" t="s">
        <x:v>103</x:v>
      </x:c>
      <x:c r="G2537" s="233" t="s">
        <x:v>9683</x:v>
      </x:c>
      <x:c r="H2537" s="233" t="s">
        <x:v>1938</x:v>
      </x:c>
      <x:c r="I2537" s="8" t="s">
        <x:v>6540</x:v>
      </x:c>
      <x:c r="J2537" s="230">
        <x:v>150</x:v>
      </x:c>
      <x:c r="K2537" s="275" t="s">
        <x:v>10301</x:v>
      </x:c>
    </x:row>
    <x:row r="2538" spans="1:11">
      <x:c r="A2538" s="1597">
        <x:v>0.94722222222222219</x:v>
      </x:c>
      <x:c r="B2538" s="1544">
        <x:v>614321</x:v>
      </x:c>
      <x:c r="C2538" s="1060" t="s">
        <x:v>8571</x:v>
      </x:c>
      <x:c r="D2538" s="1060" t="s">
        <x:v>10306</x:v>
      </x:c>
      <x:c r="E2538" s="1060" t="s">
        <x:v>6669</x:v>
      </x:c>
      <x:c r="F2538" s="1061" t="s">
        <x:v>10765</x:v>
      </x:c>
      <x:c r="G2538" s="233" t="s">
        <x:v>2926</x:v>
      </x:c>
      <x:c r="H2538" s="233" t="s">
        <x:v>5881</x:v>
      </x:c>
      <x:c r="I2538" s="8" t="s">
        <x:v>6540</x:v>
      </x:c>
      <x:c r="J2538" s="230">
        <x:v>240</x:v>
      </x:c>
      <x:c r="K2538" s="275" t="s">
        <x:v>10301</x:v>
      </x:c>
    </x:row>
    <x:row r="2539" spans="1:11">
      <x:c r="A2539" s="1549" t="s">
        <x:v>8157</x:v>
      </x:c>
      <x:c r="B2539" s="1550">
        <x:v>614322</x:v>
      </x:c>
      <x:c r="C2539" s="1064" t="s">
        <x:v>8571</x:v>
      </x:c>
      <x:c r="D2539" s="1064" t="s">
        <x:v>10306</x:v>
      </x:c>
      <x:c r="E2539" s="1064" t="s">
        <x:v>6423</x:v>
      </x:c>
      <x:c r="F2539" s="1065" t="s">
        <x:v>1479</x:v>
      </x:c>
      <x:c r="G2539" s="233" t="s">
        <x:v>10790</x:v>
      </x:c>
      <x:c r="H2539" s="233" t="s">
        <x:v>1909</x:v>
      </x:c>
      <x:c r="I2539" s="8" t="s">
        <x:v>6540</x:v>
      </x:c>
      <x:c r="J2539" s="230">
        <x:v>540</x:v>
      </x:c>
      <x:c r="K2539" s="275" t="s">
        <x:v>140</x:v>
      </x:c>
    </x:row>
    <x:row r="2540" spans="1:11">
      <x:c r="A2540" s="1597">
        <x:v>0.74375000000000002</x:v>
      </x:c>
      <x:c r="B2540" s="1544">
        <x:v>14323</x:v>
      </x:c>
      <x:c r="C2540" s="1060" t="s">
        <x:v>8571</x:v>
      </x:c>
      <x:c r="D2540" s="1060" t="s">
        <x:v>10306</x:v>
      </x:c>
      <x:c r="E2540" s="1060" t="s">
        <x:v>139</x:v>
      </x:c>
      <x:c r="F2540" s="1061" t="s">
        <x:v>12096</x:v>
      </x:c>
      <x:c r="G2540" s="233" t="s">
        <x:v>10799</x:v>
      </x:c>
      <x:c r="H2540" s="233" t="s">
        <x:v>2839</x:v>
      </x:c>
      <x:c r="I2540" s="8" t="s">
        <x:v>6553</x:v>
      </x:c>
      <x:c r="J2540" s="230">
        <x:v>225</x:v>
      </x:c>
      <x:c r="K2540" s="275" t="s">
        <x:v>140</x:v>
      </x:c>
    </x:row>
    <x:row r="2541" spans="1:11">
      <x:c r="A2541" s="1598">
        <x:v>0.74652777777777779</x:v>
      </x:c>
      <x:c r="B2541" s="1550">
        <x:v>614324</x:v>
      </x:c>
      <x:c r="C2541" s="1064" t="s">
        <x:v>8571</x:v>
      </x:c>
      <x:c r="D2541" s="1064" t="s">
        <x:v>10334</x:v>
      </x:c>
      <x:c r="E2541" s="1064" t="s">
        <x:v>6669</x:v>
      </x:c>
      <x:c r="F2541" s="1065" t="s">
        <x:v>1128</x:v>
      </x:c>
      <x:c r="G2541" s="233" t="s">
        <x:v>10913</x:v>
      </x:c>
      <x:c r="H2541" s="233" t="s">
        <x:v>5863</x:v>
      </x:c>
      <x:c r="I2541" s="8" t="s">
        <x:v>6553</x:v>
      </x:c>
      <x:c r="J2541" s="230">
        <x:v>756</x:v>
      </x:c>
      <x:c r="K2541" s="275" t="s">
        <x:v>140</x:v>
      </x:c>
    </x:row>
    <x:row r="2542" spans="1:11">
      <x:c r="A2542" s="1194" t="s">
        <x:v>10873</x:v>
      </x:c>
      <x:c r="B2542" s="1544">
        <x:v>614325</x:v>
      </x:c>
      <x:c r="C2542" s="1060" t="s">
        <x:v>7299</x:v>
      </x:c>
      <x:c r="D2542" s="1060" t="s">
        <x:v>10306</x:v>
      </x:c>
      <x:c r="E2542" s="1060" t="s">
        <x:v>6423</x:v>
      </x:c>
      <x:c r="F2542" s="1061" t="s">
        <x:v>10753</x:v>
      </x:c>
      <x:c r="G2542" s="233" t="s">
        <x:v>11033</x:v>
      </x:c>
      <x:c r="H2542" s="233" t="s">
        <x:v>11235</x:v>
      </x:c>
      <x:c r="I2542" s="8" t="s">
        <x:v>6553</x:v>
      </x:c>
      <x:c r="J2542" s="230">
        <x:v>198</x:v>
      </x:c>
      <x:c r="K2542" s="275" t="s">
        <x:v>140</x:v>
      </x:c>
    </x:row>
    <x:row r="2543" spans="1:11">
      <x:c r="A2543" s="1598">
        <x:v>0.77638888888888891</x:v>
      </x:c>
      <x:c r="B2543" s="1550">
        <x:v>614326</x:v>
      </x:c>
      <x:c r="C2543" s="1064" t="s">
        <x:v>8571</x:v>
      </x:c>
      <x:c r="D2543" s="1064" t="s">
        <x:v>10333</x:v>
      </x:c>
      <x:c r="E2543" s="1064" t="s">
        <x:v>3882</x:v>
      </x:c>
      <x:c r="F2543" s="1065" t="s">
        <x:v>7123</x:v>
      </x:c>
      <x:c r="G2543" s="1114" t="s">
        <x:v>10358</x:v>
      </x:c>
      <x:c r="H2543" s="1114" t="s">
        <x:v>10358</x:v>
      </x:c>
      <x:c r="I2543" s="8" t="s">
        <x:v>6553</x:v>
      </x:c>
      <x:c r="J2543" s="230">
        <x:v>180</x:v>
      </x:c>
      <x:c r="K2543" s="275" t="s">
        <x:v>10301</x:v>
      </x:c>
    </x:row>
    <x:row r="2544" spans="1:11">
      <x:c r="A2544" s="1597">
        <x:v>0.78055555555555556</x:v>
      </x:c>
      <x:c r="B2544" s="1544">
        <x:v>614327</x:v>
      </x:c>
      <x:c r="C2544" s="1060" t="s">
        <x:v>8571</x:v>
      </x:c>
      <x:c r="D2544" s="1060" t="s">
        <x:v>10306</x:v>
      </x:c>
      <x:c r="E2544" s="1060" t="s">
        <x:v>3882</x:v>
      </x:c>
      <x:c r="F2544" s="1061" t="s">
        <x:v>8663</x:v>
      </x:c>
      <x:c r="G2544" s="1114" t="s">
        <x:v>10358</x:v>
      </x:c>
      <x:c r="H2544" s="1114" t="s">
        <x:v>10358</x:v>
      </x:c>
      <x:c r="I2544" s="8" t="s">
        <x:v>6553</x:v>
      </x:c>
      <x:c r="J2544" s="230">
        <x:v>153</x:v>
      </x:c>
      <x:c r="K2544" s="275" t="s">
        <x:v>140</x:v>
      </x:c>
    </x:row>
    <x:row r="2545" spans="1:11">
      <x:c r="A2545" s="1598">
        <x:v>0.78680555555555554</x:v>
      </x:c>
      <x:c r="B2545" s="1550">
        <x:v>614328</x:v>
      </x:c>
      <x:c r="C2545" s="1064" t="s">
        <x:v>8571</x:v>
      </x:c>
      <x:c r="D2545" s="1064" t="s">
        <x:v>10334</x:v>
      </x:c>
      <x:c r="E2545" s="1064" t="s">
        <x:v>6669</x:v>
      </x:c>
      <x:c r="F2545" s="1065" t="s">
        <x:v>8653</x:v>
      </x:c>
      <x:c r="G2545" s="233" t="s">
        <x:v>4141</x:v>
      </x:c>
      <x:c r="H2545" s="233" t="s">
        <x:v>2849</x:v>
      </x:c>
      <x:c r="I2545" s="8" t="s">
        <x:v>6553</x:v>
      </x:c>
      <x:c r="J2545" s="230">
        <x:v>110</x:v>
      </x:c>
      <x:c r="K2545" s="275" t="s">
        <x:v>140</x:v>
      </x:c>
    </x:row>
    <x:row r="2546" spans="1:11">
      <x:c r="A2546" s="1597">
        <x:v>0.81388888888888888</x:v>
      </x:c>
      <x:c r="B2546" s="1544">
        <x:v>614329</x:v>
      </x:c>
      <x:c r="C2546" s="1060" t="s">
        <x:v>8571</x:v>
      </x:c>
      <x:c r="D2546" s="1060" t="s">
        <x:v>10334</x:v>
      </x:c>
      <x:c r="E2546" s="1060" t="s">
        <x:v>6669</x:v>
      </x:c>
      <x:c r="F2546" s="1061" t="s">
        <x:v>1099</x:v>
      </x:c>
      <x:c r="G2546" s="233" t="s">
        <x:v>3812</x:v>
      </x:c>
      <x:c r="H2546" s="233" t="s">
        <x:v>1914</x:v>
      </x:c>
      <x:c r="I2546" s="8" t="s">
        <x:v>6553</x:v>
      </x:c>
      <x:c r="J2546" s="230">
        <x:v>153</x:v>
      </x:c>
      <x:c r="K2546" s="275" t="s">
        <x:v>140</x:v>
      </x:c>
    </x:row>
    <x:row r="2547" spans="1:11">
      <x:c r="A2547" s="1598">
        <x:v>0.82361111111111107</x:v>
      </x:c>
      <x:c r="B2547" s="1550">
        <x:v>614330</x:v>
      </x:c>
      <x:c r="C2547" s="1064" t="s">
        <x:v>8571</x:v>
      </x:c>
      <x:c r="D2547" s="1064" t="s">
        <x:v>10333</x:v>
      </x:c>
      <x:c r="E2547" s="1064" t="s">
        <x:v>6669</x:v>
      </x:c>
      <x:c r="F2547" s="1065" t="s">
        <x:v>8595</x:v>
      </x:c>
      <x:c r="G2547" s="233" t="s">
        <x:v>10817</x:v>
      </x:c>
      <x:c r="H2547" s="233" t="s">
        <x:v>1897</x:v>
      </x:c>
      <x:c r="I2547" s="8" t="s">
        <x:v>6553</x:v>
      </x:c>
      <x:c r="J2547" s="230">
        <x:v>405</x:v>
      </x:c>
      <x:c r="K2547" s="275" t="s">
        <x:v>140</x:v>
      </x:c>
    </x:row>
    <x:row r="2548" spans="1:11">
      <x:c r="A2548" s="1597">
        <x:v>0.84861111111111109</x:v>
      </x:c>
      <x:c r="B2548" s="1544">
        <x:v>614331</x:v>
      </x:c>
      <x:c r="C2548" s="1060" t="s">
        <x:v>8571</x:v>
      </x:c>
      <x:c r="D2548" s="1060" t="s">
        <x:v>10279</x:v>
      </x:c>
      <x:c r="E2548" s="1060" t="s">
        <x:v>6423</x:v>
      </x:c>
      <x:c r="F2548" s="1061" t="s">
        <x:v>1057</x:v>
      </x:c>
      <x:c r="G2548" s="233" t="s">
        <x:v>7571</x:v>
      </x:c>
      <x:c r="H2548" s="233" t="s">
        <x:v>1901</x:v>
      </x:c>
      <x:c r="I2548" s="8" t="s">
        <x:v>6540</x:v>
      </x:c>
      <x:c r="J2548" s="230">
        <x:v>300</x:v>
      </x:c>
      <x:c r="K2548" s="275" t="s">
        <x:v>140</x:v>
      </x:c>
    </x:row>
    <x:row r="2549" spans="1:11">
      <x:c r="A2549" s="1598">
        <x:v>0.90069444444444446</x:v>
      </x:c>
      <x:c r="B2549" s="1550">
        <x:v>614332</x:v>
      </x:c>
      <x:c r="C2549" s="1064" t="s">
        <x:v>8571</x:v>
      </x:c>
      <x:c r="D2549" s="1064" t="s">
        <x:v>10333</x:v>
      </x:c>
      <x:c r="E2549" s="1064" t="s">
        <x:v>6669</x:v>
      </x:c>
      <x:c r="F2549" s="1065" t="s">
        <x:v>4630</x:v>
      </x:c>
      <x:c r="G2549" s="233" t="s">
        <x:v>10918</x:v>
      </x:c>
      <x:c r="H2549" s="233" t="s">
        <x:v>2865</x:v>
      </x:c>
      <x:c r="I2549" s="8" t="s">
        <x:v>6540</x:v>
      </x:c>
      <x:c r="J2549" s="230">
        <x:v>225</x:v>
      </x:c>
      <x:c r="K2549" s="275" t="s">
        <x:v>140</x:v>
      </x:c>
    </x:row>
    <x:row r="2550" spans="1:11">
      <x:c r="A2550" s="1597">
        <x:v>0.90833333333333333</x:v>
      </x:c>
      <x:c r="B2550" s="1544">
        <x:v>614333</x:v>
      </x:c>
      <x:c r="C2550" s="1060" t="s">
        <x:v>7299</x:v>
      </x:c>
      <x:c r="D2550" s="1060" t="s">
        <x:v>10333</x:v>
      </x:c>
      <x:c r="E2550" s="1060" t="s">
        <x:v>6423</x:v>
      </x:c>
      <x:c r="F2550" s="1061" t="s">
        <x:v>9329</x:v>
      </x:c>
      <x:c r="G2550" s="233" t="s">
        <x:v>3326</x:v>
      </x:c>
      <x:c r="H2550" s="233" t="s">
        <x:v>2432</x:v>
      </x:c>
      <x:c r="I2550" s="8" t="s">
        <x:v>6540</x:v>
      </x:c>
      <x:c r="J2550" s="230">
        <x:v>225</x:v>
      </x:c>
      <x:c r="K2550" s="275" t="s">
        <x:v>140</x:v>
      </x:c>
    </x:row>
    <x:row r="2551" spans="1:11">
      <x:c r="A2551" s="1598">
        <x:v>0.91041666666666665</x:v>
      </x:c>
      <x:c r="B2551" s="1550">
        <x:v>614334</x:v>
      </x:c>
      <x:c r="C2551" s="1064" t="s">
        <x:v>8571</x:v>
      </x:c>
      <x:c r="D2551" s="1064" t="s">
        <x:v>10334</x:v>
      </x:c>
      <x:c r="E2551" s="1064" t="s">
        <x:v>6423</x:v>
      </x:c>
      <x:c r="F2551" s="1065" t="s">
        <x:v>7422</x:v>
      </x:c>
      <x:c r="G2551" s="233" t="s">
        <x:v>6630</x:v>
      </x:c>
      <x:c r="H2551" s="233" t="s">
        <x:v>1912</x:v>
      </x:c>
      <x:c r="I2551" s="8" t="s">
        <x:v>6540</x:v>
      </x:c>
      <x:c r="J2551" s="230">
        <x:v>280</x:v>
      </x:c>
      <x:c r="K2551" s="275" t="s">
        <x:v>10301</x:v>
      </x:c>
    </x:row>
    <x:row r="2552" spans="1:11">
      <x:c r="A2552" s="1597">
        <x:v>0.9194444444444444</x:v>
      </x:c>
      <x:c r="B2552" s="1544">
        <x:v>614335</x:v>
      </x:c>
      <x:c r="C2552" s="1060" t="s">
        <x:v>7299</x:v>
      </x:c>
      <x:c r="D2552" s="1060" t="s">
        <x:v>10306</x:v>
      </x:c>
      <x:c r="E2552" s="1060" t="s">
        <x:v>3882</x:v>
      </x:c>
      <x:c r="F2552" s="1061" t="s">
        <x:v>3899</x:v>
      </x:c>
      <x:c r="G2552" s="233" t="s">
        <x:v>6638</x:v>
      </x:c>
      <x:c r="H2552" s="233" t="s">
        <x:v>11790</x:v>
      </x:c>
      <x:c r="I2552" s="8" t="s">
        <x:v>6540</x:v>
      </x:c>
      <x:c r="J2552" s="230">
        <x:v>360</x:v>
      </x:c>
      <x:c r="K2552" s="275" t="s">
        <x:v>140</x:v>
      </x:c>
    </x:row>
    <x:row r="2553" spans="1:11">
      <x:c r="A2553" s="1598">
        <x:v>0.92777777777777781</x:v>
      </x:c>
      <x:c r="B2553" s="1550">
        <x:v>614336</x:v>
      </x:c>
      <x:c r="C2553" s="1064" t="s">
        <x:v>7299</x:v>
      </x:c>
      <x:c r="D2553" s="1064" t="s">
        <x:v>10306</x:v>
      </x:c>
      <x:c r="E2553" s="1064" t="s">
        <x:v>3882</x:v>
      </x:c>
      <x:c r="F2553" s="1065" t="s">
        <x:v>1403</x:v>
      </x:c>
      <x:c r="G2553" s="233" t="s">
        <x:v>6638</x:v>
      </x:c>
      <x:c r="H2553" s="233" t="s">
        <x:v>11790</x:v>
      </x:c>
      <x:c r="I2553" s="8" t="s">
        <x:v>6553</x:v>
      </x:c>
      <x:c r="J2553" s="230">
        <x:v>170</x:v>
      </x:c>
      <x:c r="K2553" s="275" t="s">
        <x:v>140</x:v>
      </x:c>
    </x:row>
    <x:row r="2554" spans="1:11">
      <x:c r="A2554" s="1599">
        <x:v>0.96805555555555556</x:v>
      </x:c>
      <x:c r="B2554" s="1609">
        <x:v>614337</x:v>
      </x:c>
      <x:c r="C2554" s="1073" t="s">
        <x:v>7299</x:v>
      </x:c>
      <x:c r="D2554" s="1073" t="s">
        <x:v>10333</x:v>
      </x:c>
      <x:c r="E2554" s="1073" t="s">
        <x:v>6669</x:v>
      </x:c>
      <x:c r="F2554" s="1074" t="s">
        <x:v>11081</x:v>
      </x:c>
      <x:c r="G2554" s="233" t="s">
        <x:v>6379</x:v>
      </x:c>
      <x:c r="H2554" s="233" t="s">
        <x:v>8034</x:v>
      </x:c>
      <x:c r="I2554" s="8" t="s">
        <x:v>6540</x:v>
      </x:c>
      <x:c r="J2554" s="230">
        <x:v>144</x:v>
      </x:c>
      <x:c r="K2554" s="275" t="s">
        <x:v>140</x:v>
      </x:c>
    </x:row>
    <x:row r="2555" spans="1:11">
      <x:c r="A2555" s="1578" t="s">
        <x:v>7145</x:v>
      </x:c>
      <x:c r="B2555" s="1579">
        <x:v>14338</x:v>
      </x:c>
      <x:c r="C2555" s="1062" t="s">
        <x:v>7299</x:v>
      </x:c>
      <x:c r="D2555" s="1062" t="s">
        <x:v>10306</x:v>
      </x:c>
      <x:c r="E2555" s="1062" t="s">
        <x:v>139</x:v>
      </x:c>
      <x:c r="F2555" s="1063" t="s">
        <x:v>474</x:v>
      </x:c>
      <x:c r="G2555" s="233" t="s">
        <x:v>3361</x:v>
      </x:c>
      <x:c r="H2555" s="233" t="s">
        <x:v>11941</x:v>
      </x:c>
      <x:c r="I2555" s="8" t="s">
        <x:v>6553</x:v>
      </x:c>
      <x:c r="J2555" s="230">
        <x:v>120</x:v>
      </x:c>
      <x:c r="K2555" s="275" t="s">
        <x:v>10301</x:v>
      </x:c>
    </x:row>
    <x:row r="2556" spans="1:11">
      <x:c r="A2556" s="1597">
        <x:v>0.5541666666666667</x:v>
      </x:c>
      <x:c r="B2556" s="1544">
        <x:v>614339</x:v>
      </x:c>
      <x:c r="C2556" s="1060" t="s">
        <x:v>7299</x:v>
      </x:c>
      <x:c r="D2556" s="1060" t="s">
        <x:v>10306</x:v>
      </x:c>
      <x:c r="E2556" s="1060" t="s">
        <x:v>6669</x:v>
      </x:c>
      <x:c r="F2556" s="1061" t="s">
        <x:v>3673</x:v>
      </x:c>
      <x:c r="G2556" s="233" t="s">
        <x:v>9599</x:v>
      </x:c>
      <x:c r="H2556" s="233" t="s">
        <x:v>2591</x:v>
      </x:c>
      <x:c r="I2556" s="8" t="s">
        <x:v>6540</x:v>
      </x:c>
      <x:c r="J2556" s="230">
        <x:v>100</x:v>
      </x:c>
      <x:c r="K2556" s="275" t="s">
        <x:v>10301</x:v>
      </x:c>
    </x:row>
    <x:row r="2557" spans="1:11">
      <x:c r="A2557" s="1598">
        <x:v>0.59722222222222221</x:v>
      </x:c>
      <x:c r="B2557" s="1550">
        <x:v>614340</x:v>
      </x:c>
      <x:c r="C2557" s="1064" t="s">
        <x:v>8571</x:v>
      </x:c>
      <x:c r="D2557" s="1064" t="s">
        <x:v>10334</x:v>
      </x:c>
      <x:c r="E2557" s="1064" t="s">
        <x:v>6669</x:v>
      </x:c>
      <x:c r="F2557" s="1065" t="s">
        <x:v>5407</x:v>
      </x:c>
      <x:c r="G2557" s="233" t="s">
        <x:v>9399</x:v>
      </x:c>
      <x:c r="H2557" s="233" t="s">
        <x:v>1927</x:v>
      </x:c>
      <x:c r="I2557" s="8" t="s">
        <x:v>6540</x:v>
      </x:c>
      <x:c r="J2557" s="230">
        <x:v>840</x:v>
      </x:c>
      <x:c r="K2557" s="275" t="s">
        <x:v>10301</x:v>
      </x:c>
    </x:row>
    <x:row r="2558" spans="1:11">
      <x:c r="A2558" s="1597">
        <x:v>0.60555555555555551</x:v>
      </x:c>
      <x:c r="B2558" s="1544">
        <x:v>614341</x:v>
      </x:c>
      <x:c r="C2558" s="1060" t="s">
        <x:v>8571</x:v>
      </x:c>
      <x:c r="D2558" s="1060" t="s">
        <x:v>10306</x:v>
      </x:c>
      <x:c r="E2558" s="1060" t="s">
        <x:v>6423</x:v>
      </x:c>
      <x:c r="F2558" s="1061" t="s">
        <x:v>5402</x:v>
      </x:c>
      <x:c r="G2558" s="233" t="s">
        <x:v>3758</x:v>
      </x:c>
      <x:c r="H2558" s="233" t="s">
        <x:v>1885</x:v>
      </x:c>
      <x:c r="I2558" s="8" t="s">
        <x:v>6540</x:v>
      </x:c>
      <x:c r="J2558" s="230">
        <x:v>387</x:v>
      </x:c>
      <x:c r="K2558" s="275" t="s">
        <x:v>140</x:v>
      </x:c>
    </x:row>
    <x:row r="2559" spans="1:11">
      <x:c r="A2559" s="1598">
        <x:v>0.6069444444444444</x:v>
      </x:c>
      <x:c r="B2559" s="1550">
        <x:v>614342</x:v>
      </x:c>
      <x:c r="C2559" s="1064" t="s">
        <x:v>8571</x:v>
      </x:c>
      <x:c r="D2559" s="1064" t="s">
        <x:v>10306</x:v>
      </x:c>
      <x:c r="E2559" s="1064" t="s">
        <x:v>6423</x:v>
      </x:c>
      <x:c r="F2559" s="1065" t="s">
        <x:v>11128</x:v>
      </x:c>
      <x:c r="G2559" s="233" t="s">
        <x:v>10858</x:v>
      </x:c>
      <x:c r="H2559" s="233" t="s">
        <x:v>1939</x:v>
      </x:c>
      <x:c r="I2559" s="8" t="s">
        <x:v>6540</x:v>
      </x:c>
      <x:c r="J2559" s="230">
        <x:v>170</x:v>
      </x:c>
      <x:c r="K2559" s="275" t="s">
        <x:v>140</x:v>
      </x:c>
    </x:row>
    <x:row r="2560" spans="1:12">
      <x:c r="A2560" s="1597">
        <x:v>0.62569444444444444</x:v>
      </x:c>
      <x:c r="B2560" s="1544">
        <x:v>614343</x:v>
      </x:c>
      <x:c r="C2560" s="1060" t="s">
        <x:v>7299</x:v>
      </x:c>
      <x:c r="D2560" s="1060" t="s">
        <x:v>10333</x:v>
      </x:c>
      <x:c r="E2560" s="1060" t="s">
        <x:v>6669</x:v>
      </x:c>
      <x:c r="F2560" s="1061" t="s">
        <x:v>1589</x:v>
      </x:c>
      <x:c r="G2560" s="1114" t="s">
        <x:v>10358</x:v>
      </x:c>
      <x:c r="H2560" s="1114" t="s">
        <x:v>10358</x:v>
      </x:c>
      <x:c r="I2560" s="1114" t="s">
        <x:v>10358</x:v>
      </x:c>
      <x:c r="J2560" s="1114" t="s">
        <x:v>10358</x:v>
      </x:c>
      <x:c r="K2560" s="1114" t="s">
        <x:v>10358</x:v>
      </x:c>
      <x:c r="L2560" s="8" t="s">
        <x:v>10357</x:v>
      </x:c>
    </x:row>
    <x:row r="2561" spans="1:11">
      <x:c r="A2561" s="1598">
        <x:v>0.62708333333333333</x:v>
      </x:c>
      <x:c r="B2561" s="1550">
        <x:v>614344</x:v>
      </x:c>
      <x:c r="C2561" s="1064" t="s">
        <x:v>7299</x:v>
      </x:c>
      <x:c r="D2561" s="1064" t="s">
        <x:v>10333</x:v>
      </x:c>
      <x:c r="E2561" s="1064" t="s">
        <x:v>6669</x:v>
      </x:c>
      <x:c r="F2561" s="1065" t="s">
        <x:v>822</x:v>
      </x:c>
      <x:c r="G2561" s="233" t="s">
        <x:v>9381</x:v>
      </x:c>
      <x:c r="H2561" s="233" t="s">
        <x:v>1886</x:v>
      </x:c>
      <x:c r="I2561" s="8" t="s">
        <x:v>6540</x:v>
      </x:c>
      <x:c r="J2561" s="230">
        <x:v>240</x:v>
      </x:c>
      <x:c r="K2561" s="275" t="s">
        <x:v>10301</x:v>
      </x:c>
    </x:row>
    <x:row r="2562" spans="1:11">
      <x:c r="A2562" s="1597">
        <x:v>0.62847222222222221</x:v>
      </x:c>
      <x:c r="B2562" s="1544">
        <x:v>614345</x:v>
      </x:c>
      <x:c r="C2562" s="1060" t="s">
        <x:v>7299</x:v>
      </x:c>
      <x:c r="D2562" s="1060" t="s">
        <x:v>10306</x:v>
      </x:c>
      <x:c r="E2562" s="1060" t="s">
        <x:v>6423</x:v>
      </x:c>
      <x:c r="F2562" s="1061" t="s">
        <x:v>1080</x:v>
      </x:c>
      <x:c r="G2562" s="233" t="s">
        <x:v>3435</x:v>
      </x:c>
      <x:c r="H2562" s="233" t="s">
        <x:v>12501</x:v>
      </x:c>
      <x:c r="I2562" s="8" t="s">
        <x:v>6540</x:v>
      </x:c>
      <x:c r="J2562" s="230">
        <x:v>290</x:v>
      </x:c>
      <x:c r="K2562" s="275" t="s">
        <x:v>10301</x:v>
      </x:c>
    </x:row>
    <x:row r="2563" spans="1:11">
      <x:c r="A2563" s="1598">
        <x:v>0.69236111111111109</x:v>
      </x:c>
      <x:c r="B2563" s="1550">
        <x:v>614346</x:v>
      </x:c>
      <x:c r="C2563" s="1064" t="s">
        <x:v>8571</x:v>
      </x:c>
      <x:c r="D2563" s="1064" t="s">
        <x:v>10333</x:v>
      </x:c>
      <x:c r="E2563" s="1064" t="s">
        <x:v>3882</x:v>
      </x:c>
      <x:c r="F2563" s="1065" t="s">
        <x:v>926</x:v>
      </x:c>
      <x:c r="G2563" s="233" t="s">
        <x:v>10918</x:v>
      </x:c>
      <x:c r="H2563" s="233" t="s">
        <x:v>2856</x:v>
      </x:c>
      <x:c r="I2563" s="8" t="s">
        <x:v>6540</x:v>
      </x:c>
      <x:c r="J2563" s="230">
        <x:v>450</x:v>
      </x:c>
      <x:c r="K2563" s="275" t="s">
        <x:v>10301</x:v>
      </x:c>
    </x:row>
    <x:row r="2564" spans="1:11">
      <x:c r="A2564" s="1598">
        <x:v>0.75416666666666665</x:v>
      </x:c>
      <x:c r="B2564" s="1550">
        <x:v>614347</x:v>
      </x:c>
      <x:c r="C2564" s="1064" t="s">
        <x:v>8571</x:v>
      </x:c>
      <x:c r="D2564" s="1064" t="s">
        <x:v>10333</x:v>
      </x:c>
      <x:c r="E2564" s="1064" t="s">
        <x:v>6423</x:v>
      </x:c>
      <x:c r="F2564" s="1065" t="s">
        <x:v>1385</x:v>
      </x:c>
      <x:c r="G2564" s="233" t="s">
        <x:v>4775</x:v>
      </x:c>
      <x:c r="H2564" s="233" t="s">
        <x:v>2815</x:v>
      </x:c>
      <x:c r="I2564" s="8" t="s">
        <x:v>6553</x:v>
      </x:c>
      <x:c r="J2564" s="230">
        <x:v>150</x:v>
      </x:c>
      <x:c r="K2564" s="275" t="s">
        <x:v>10301</x:v>
      </x:c>
    </x:row>
    <x:row r="2565" spans="1:11" s="8" customFormat="1">
      <x:c r="A2565" s="1597">
        <x:v>0.75486111111111109</x:v>
      </x:c>
      <x:c r="B2565" s="1544">
        <x:v>614348</x:v>
      </x:c>
      <x:c r="C2565" s="1060" t="s">
        <x:v>8571</x:v>
      </x:c>
      <x:c r="D2565" s="1060" t="s">
        <x:v>10333</x:v>
      </x:c>
      <x:c r="E2565" s="1060" t="s">
        <x:v>6423</x:v>
      </x:c>
      <x:c r="F2565" s="1061" t="s">
        <x:v>24</x:v>
      </x:c>
      <x:c r="G2565" s="233" t="s">
        <x:v>9715</x:v>
      </x:c>
      <x:c r="H2565" s="233" t="s">
        <x:v>1945</x:v>
      </x:c>
      <x:c r="I2565" s="8" t="s">
        <x:v>6553</x:v>
      </x:c>
      <x:c r="J2565" s="230">
        <x:v>150</x:v>
      </x:c>
      <x:c r="K2565" s="275" t="s">
        <x:v>10301</x:v>
      </x:c>
    </x:row>
    <x:row r="2566" spans="1:11">
      <x:c r="A2566" s="1597">
        <x:v>0.81874999999999998</x:v>
      </x:c>
      <x:c r="B2566" s="1544">
        <x:v>614349</x:v>
      </x:c>
      <x:c r="C2566" s="1060" t="s">
        <x:v>8571</x:v>
      </x:c>
      <x:c r="D2566" s="1060" t="s">
        <x:v>10306</x:v>
      </x:c>
      <x:c r="E2566" s="1060" t="s">
        <x:v>6423</x:v>
      </x:c>
      <x:c r="F2566" s="1061" t="s">
        <x:v>10017</x:v>
      </x:c>
      <x:c r="G2566" s="233" t="s">
        <x:v>9667</x:v>
      </x:c>
      <x:c r="H2566" s="233" t="s">
        <x:v>2864</x:v>
      </x:c>
      <x:c r="I2566" s="8" t="s">
        <x:v>6540</x:v>
      </x:c>
      <x:c r="J2566" s="230">
        <x:v>200</x:v>
      </x:c>
      <x:c r="K2566" s="275" t="s">
        <x:v>10301</x:v>
      </x:c>
    </x:row>
    <x:row r="2567" spans="1:11">
      <x:c r="A2567" s="1598">
        <x:v>0.87222222222222223</x:v>
      </x:c>
      <x:c r="B2567" s="1550">
        <x:v>614350</x:v>
      </x:c>
      <x:c r="C2567" s="1064" t="s">
        <x:v>7299</x:v>
      </x:c>
      <x:c r="D2567" s="1064" t="s">
        <x:v>10333</x:v>
      </x:c>
      <x:c r="E2567" s="1064" t="s">
        <x:v>6669</x:v>
      </x:c>
      <x:c r="F2567" s="1065" t="s">
        <x:v>4305</x:v>
      </x:c>
      <x:c r="G2567" s="233" t="s">
        <x:v>11007</x:v>
      </x:c>
      <x:c r="H2567" s="233" t="s">
        <x:v>11803</x:v>
      </x:c>
      <x:c r="I2567" s="8" t="s">
        <x:v>6540</x:v>
      </x:c>
      <x:c r="J2567" s="230">
        <x:v>280</x:v>
      </x:c>
      <x:c r="K2567" s="275" t="s">
        <x:v>10301</x:v>
      </x:c>
    </x:row>
    <x:row r="2568" spans="1:11">
      <x:c r="A2568" s="1597">
        <x:v>0.87638888888888888</x:v>
      </x:c>
      <x:c r="B2568" s="1544">
        <x:v>614351</x:v>
      </x:c>
      <x:c r="C2568" s="1060" t="s">
        <x:v>8571</x:v>
      </x:c>
      <x:c r="D2568" s="1060" t="s">
        <x:v>10333</x:v>
      </x:c>
      <x:c r="E2568" s="1060" t="s">
        <x:v>6669</x:v>
      </x:c>
      <x:c r="F2568" s="1061" t="s">
        <x:v>675</x:v>
      </x:c>
      <x:c r="G2568" s="233" t="s">
        <x:v>9563</x:v>
      </x:c>
      <x:c r="H2568" s="233" t="s">
        <x:v>1902</x:v>
      </x:c>
      <x:c r="I2568" s="8" t="s">
        <x:v>6540</x:v>
      </x:c>
      <x:c r="J2568" s="230">
        <x:v>140</x:v>
      </x:c>
      <x:c r="K2568" s="275" t="s">
        <x:v>10301</x:v>
      </x:c>
    </x:row>
    <x:row r="2569" spans="1:11">
      <x:c r="A2569" s="1598">
        <x:v>0.93333333333333335</x:v>
      </x:c>
      <x:c r="B2569" s="1550">
        <x:v>614352</x:v>
      </x:c>
      <x:c r="C2569" s="1064" t="s">
        <x:v>8571</x:v>
      </x:c>
      <x:c r="D2569" s="1064" t="s">
        <x:v>10306</x:v>
      </x:c>
      <x:c r="E2569" s="1064" t="s">
        <x:v>6423</x:v>
      </x:c>
      <x:c r="F2569" s="1065" t="s">
        <x:v>136</x:v>
      </x:c>
      <x:c r="G2569" s="233" t="s">
        <x:v>3328</x:v>
      </x:c>
      <x:c r="H2569" s="233" t="s">
        <x:v>2857</x:v>
      </x:c>
      <x:c r="I2569" s="8" t="s">
        <x:v>6540</x:v>
      </x:c>
      <x:c r="J2569" s="230">
        <x:v>144</x:v>
      </x:c>
      <x:c r="K2569" s="275" t="s">
        <x:v>140</x:v>
      </x:c>
    </x:row>
    <x:row r="2570" spans="1:11">
      <x:c r="A2570" s="1597">
        <x:v>0.95902777777777781</x:v>
      </x:c>
      <x:c r="B2570" s="1544">
        <x:v>614353</x:v>
      </x:c>
      <x:c r="C2570" s="1060" t="s">
        <x:v>7299</x:v>
      </x:c>
      <x:c r="D2570" s="1060" t="s">
        <x:v>10306</x:v>
      </x:c>
      <x:c r="E2570" s="1060" t="s">
        <x:v>6423</x:v>
      </x:c>
      <x:c r="F2570" s="1061" t="s">
        <x:v>4331</x:v>
      </x:c>
      <x:c r="G2570" s="233" t="s">
        <x:v>10793</x:v>
      </x:c>
      <x:c r="H2570" s="233" t="s">
        <x:v>1898</x:v>
      </x:c>
      <x:c r="I2570" s="8" t="s">
        <x:v>6540</x:v>
      </x:c>
      <x:c r="J2570" s="230">
        <x:v>234</x:v>
      </x:c>
      <x:c r="K2570" s="275" t="s">
        <x:v>140</x:v>
      </x:c>
    </x:row>
    <x:row r="2571" spans="1:11">
      <x:c r="A2571" s="1598">
        <x:v>0.9604166666666667</x:v>
      </x:c>
      <x:c r="B2571" s="1550">
        <x:v>614354</x:v>
      </x:c>
      <x:c r="C2571" s="1064" t="s">
        <x:v>7299</x:v>
      </x:c>
      <x:c r="D2571" s="1064" t="s">
        <x:v>10306</x:v>
      </x:c>
      <x:c r="E2571" s="1064" t="s">
        <x:v>6423</x:v>
      </x:c>
      <x:c r="F2571" s="1065" t="s">
        <x:v>1215</x:v>
      </x:c>
      <x:c r="G2571" s="1114" t="s">
        <x:v>10358</x:v>
      </x:c>
      <x:c r="H2571" s="1114" t="s">
        <x:v>10358</x:v>
      </x:c>
      <x:c r="I2571" s="8" t="s">
        <x:v>6540</x:v>
      </x:c>
      <x:c r="J2571" s="230">
        <x:v>80</x:v>
      </x:c>
      <x:c r="K2571" s="275" t="s">
        <x:v>140</x:v>
      </x:c>
    </x:row>
    <x:row r="2572" spans="1:11">
      <x:c r="A2572" s="1194" t="s">
        <x:v>7135</x:v>
      </x:c>
      <x:c r="B2572" s="1544">
        <x:v>14355</x:v>
      </x:c>
      <x:c r="C2572" s="1060" t="s">
        <x:v>8571</x:v>
      </x:c>
      <x:c r="D2572" s="1060" t="s">
        <x:v>10306</x:v>
      </x:c>
      <x:c r="E2572" s="1060" t="s">
        <x:v>3882</x:v>
      </x:c>
      <x:c r="F2572" s="1061" t="s">
        <x:v>10432</x:v>
      </x:c>
      <x:c r="G2572" s="233" t="s">
        <x:v>3812</x:v>
      </x:c>
      <x:c r="H2572" s="233" t="s">
        <x:v>1900</x:v>
      </x:c>
      <x:c r="I2572" s="8" t="s">
        <x:v>6553</x:v>
      </x:c>
      <x:c r="J2572" s="230">
        <x:v>350</x:v>
      </x:c>
      <x:c r="K2572" s="275" t="s">
        <x:v>10301</x:v>
      </x:c>
    </x:row>
    <x:row r="2573" spans="1:11">
      <x:c r="A2573" s="1598">
        <x:v>0.4861111111111111</x:v>
      </x:c>
      <x:c r="B2573" s="1550">
        <x:v>14356</x:v>
      </x:c>
      <x:c r="C2573" s="1064" t="s">
        <x:v>8571</x:v>
      </x:c>
      <x:c r="D2573" s="1064" t="s">
        <x:v>10306</x:v>
      </x:c>
      <x:c r="E2573" s="1064" t="s">
        <x:v>3882</x:v>
      </x:c>
      <x:c r="F2573" s="1065" t="s">
        <x:v>8629</x:v>
      </x:c>
      <x:c r="G2573" s="1114" t="s">
        <x:v>10358</x:v>
      </x:c>
      <x:c r="H2573" s="1114" t="s">
        <x:v>10358</x:v>
      </x:c>
      <x:c r="I2573" s="8" t="s">
        <x:v>6553</x:v>
      </x:c>
      <x:c r="J2573" s="230">
        <x:v>320</x:v>
      </x:c>
      <x:c r="K2573" s="275" t="s">
        <x:v>10301</x:v>
      </x:c>
    </x:row>
    <x:row r="2574" spans="1:11">
      <x:c r="A2574" s="1597">
        <x:v>0.49930555555555556</x:v>
      </x:c>
      <x:c r="B2574" s="1544">
        <x:v>14357</x:v>
      </x:c>
      <x:c r="C2574" s="1060" t="s">
        <x:v>8571</x:v>
      </x:c>
      <x:c r="D2574" s="1060" t="s">
        <x:v>10334</x:v>
      </x:c>
      <x:c r="E2574" s="1060" t="s">
        <x:v>6669</x:v>
      </x:c>
      <x:c r="F2574" s="1061" t="s">
        <x:v>1098</x:v>
      </x:c>
      <x:c r="G2574" s="233" t="s">
        <x:v>9623</x:v>
      </x:c>
      <x:c r="H2574" s="233" t="s">
        <x:v>2866</x:v>
      </x:c>
      <x:c r="I2574" s="8" t="s">
        <x:v>6553</x:v>
      </x:c>
      <x:c r="J2574" s="230">
        <x:v>180</x:v>
      </x:c>
      <x:c r="K2574" s="275" t="s">
        <x:v>10301</x:v>
      </x:c>
    </x:row>
    <x:row r="2575" spans="1:11">
      <x:c r="A2575" s="1598">
        <x:v>0.65625</x:v>
      </x:c>
      <x:c r="B2575" s="1550">
        <x:v>614358</x:v>
      </x:c>
      <x:c r="C2575" s="1064" t="s">
        <x:v>8571</x:v>
      </x:c>
      <x:c r="D2575" s="1064" t="s">
        <x:v>10334</x:v>
      </x:c>
      <x:c r="E2575" s="1064" t="s">
        <x:v>6423</x:v>
      </x:c>
      <x:c r="F2575" s="1065" t="s">
        <x:v>4609</x:v>
      </x:c>
      <x:c r="G2575" s="233" t="s">
        <x:v>11028</x:v>
      </x:c>
      <x:c r="H2575" s="233" t="s">
        <x:v>2847</x:v>
      </x:c>
      <x:c r="I2575" s="8" t="s">
        <x:v>6540</x:v>
      </x:c>
      <x:c r="J2575" s="230">
        <x:v>135</x:v>
      </x:c>
      <x:c r="K2575" s="275" t="s">
        <x:v>140</x:v>
      </x:c>
    </x:row>
    <x:row r="2576" spans="1:12">
      <x:c r="A2576" s="1597">
        <x:v>0.72847222222222219</x:v>
      </x:c>
      <x:c r="B2576" s="1544">
        <x:v>14359</x:v>
      </x:c>
      <x:c r="C2576" s="1060" t="s">
        <x:v>8571</x:v>
      </x:c>
      <x:c r="D2576" s="1060" t="s">
        <x:v>10334</x:v>
      </x:c>
      <x:c r="E2576" s="1060" t="s">
        <x:v>6669</x:v>
      </x:c>
      <x:c r="F2576" s="1061" t="s">
        <x:v>1746</x:v>
      </x:c>
      <x:c r="G2576" s="233" t="s">
        <x:v>8643</x:v>
      </x:c>
      <x:c r="H2576" s="233" t="s">
        <x:v>1891</x:v>
      </x:c>
      <x:c r="I2576" s="8" t="s">
        <x:v>6553</x:v>
      </x:c>
      <x:c r="J2576" s="230">
        <x:v>350</x:v>
      </x:c>
      <x:c r="K2576" s="275" t="s">
        <x:v>10301</x:v>
      </x:c>
      <x:c r="L2576" s="1627" t="s">
        <x:v>3587</x:v>
      </x:c>
    </x:row>
    <x:row r="2577" spans="1:11">
      <x:c r="A2577" s="1598">
        <x:v>0.75277777777777777</x:v>
      </x:c>
      <x:c r="B2577" s="1550">
        <x:v>14360</x:v>
      </x:c>
      <x:c r="C2577" s="1064" t="s">
        <x:v>8571</x:v>
      </x:c>
      <x:c r="D2577" s="1064" t="s">
        <x:v>10333</x:v>
      </x:c>
      <x:c r="E2577" s="1064" t="s">
        <x:v>3882</x:v>
      </x:c>
      <x:c r="F2577" s="1065" t="s">
        <x:v>10750</x:v>
      </x:c>
      <x:c r="G2577" s="233" t="s">
        <x:v>3348</x:v>
      </x:c>
      <x:c r="H2577" s="233" t="s">
        <x:v>1913</x:v>
      </x:c>
      <x:c r="I2577" s="8" t="s">
        <x:v>6553</x:v>
      </x:c>
      <x:c r="J2577" s="230">
        <x:v>360</x:v>
      </x:c>
      <x:c r="K2577" s="275" t="s">
        <x:v>10301</x:v>
      </x:c>
    </x:row>
    <x:row r="2578" spans="1:11">
      <x:c r="A2578" s="1597">
        <x:v>0.78472222222222221</x:v>
      </x:c>
      <x:c r="B2578" s="1544">
        <x:v>614361</x:v>
      </x:c>
      <x:c r="C2578" s="1060" t="s">
        <x:v>7299</x:v>
      </x:c>
      <x:c r="D2578" s="1060" t="s">
        <x:v>10333</x:v>
      </x:c>
      <x:c r="E2578" s="1060" t="s">
        <x:v>3882</x:v>
      </x:c>
      <x:c r="F2578" s="1061" t="s">
        <x:v>1616</x:v>
      </x:c>
      <x:c r="G2578" s="233" t="s">
        <x:v>6617</x:v>
      </x:c>
      <x:c r="H2578" s="233" t="s">
        <x:v>2837</x:v>
      </x:c>
      <x:c r="I2578" s="8" t="s">
        <x:v>6540</x:v>
      </x:c>
      <x:c r="J2578" s="230">
        <x:v>110</x:v>
      </x:c>
      <x:c r="K2578" s="275" t="s">
        <x:v>10301</x:v>
      </x:c>
    </x:row>
    <x:row r="2579" spans="1:11">
      <x:c r="A2579" s="1598">
        <x:v>0.91111111111111109</x:v>
      </x:c>
      <x:c r="B2579" s="1550">
        <x:v>614362</x:v>
      </x:c>
      <x:c r="C2579" s="1064" t="s">
        <x:v>8571</x:v>
      </x:c>
      <x:c r="D2579" s="1064" t="s">
        <x:v>10333</x:v>
      </x:c>
      <x:c r="E2579" s="1064" t="s">
        <x:v>6669</x:v>
      </x:c>
      <x:c r="F2579" s="1065" t="s">
        <x:v>7443</x:v>
      </x:c>
      <x:c r="G2579" s="233" t="s">
        <x:v>3856</x:v>
      </x:c>
      <x:c r="H2579" s="233" t="s">
        <x:v>1932</x:v>
      </x:c>
      <x:c r="I2579" s="8" t="s">
        <x:v>6540</x:v>
      </x:c>
      <x:c r="J2579" s="230">
        <x:v>148</x:v>
      </x:c>
      <x:c r="K2579" s="275" t="s">
        <x:v>140</x:v>
      </x:c>
    </x:row>
    <x:row r="2580" spans="1:11">
      <x:c r="A2580" s="1194" t="s">
        <x:v>4725</x:v>
      </x:c>
      <x:c r="B2580" s="1544">
        <x:v>614363</x:v>
      </x:c>
      <x:c r="C2580" s="1060" t="s">
        <x:v>8571</x:v>
      </x:c>
      <x:c r="D2580" s="1060" t="s">
        <x:v>10306</x:v>
      </x:c>
      <x:c r="E2580" s="1060" t="s">
        <x:v>6669</x:v>
      </x:c>
      <x:c r="F2580" s="1061" t="s">
        <x:v>7080</x:v>
      </x:c>
      <x:c r="G2580" s="233" t="s">
        <x:v>10802</x:v>
      </x:c>
      <x:c r="H2580" s="233" t="s">
        <x:v>2859</x:v>
      </x:c>
      <x:c r="I2580" s="8" t="s">
        <x:v>6553</x:v>
      </x:c>
      <x:c r="J2580" s="230">
        <x:v>85</x:v>
      </x:c>
      <x:c r="K2580" s="275" t="s">
        <x:v>10301</x:v>
      </x:c>
    </x:row>
    <x:row r="2581" spans="1:11">
      <x:c r="A2581" s="1598">
        <x:v>0.68263888888888891</x:v>
      </x:c>
      <x:c r="B2581" s="1550">
        <x:v>614364</x:v>
      </x:c>
      <x:c r="C2581" s="1064" t="s">
        <x:v>8571</x:v>
      </x:c>
      <x:c r="D2581" s="1064" t="s">
        <x:v>10333</x:v>
      </x:c>
      <x:c r="E2581" s="1064" t="s">
        <x:v>6669</x:v>
      </x:c>
      <x:c r="F2581" s="1065" t="s">
        <x:v>766</x:v>
      </x:c>
      <x:c r="G2581" s="233" t="s">
        <x:v>3801</x:v>
      </x:c>
      <x:c r="H2581" s="233" t="s">
        <x:v>2281</x:v>
      </x:c>
      <x:c r="I2581" s="8" t="s">
        <x:v>6553</x:v>
      </x:c>
      <x:c r="J2581" s="230">
        <x:v>459</x:v>
      </x:c>
      <x:c r="K2581" s="275" t="s">
        <x:v>140</x:v>
      </x:c>
    </x:row>
    <x:row r="2582" spans="1:11">
      <x:c r="A2582" s="1597">
        <x:v>0.7006944444444444</x:v>
      </x:c>
      <x:c r="B2582" s="1544">
        <x:v>614365</x:v>
      </x:c>
      <x:c r="C2582" s="1060" t="s">
        <x:v>7299</x:v>
      </x:c>
      <x:c r="D2582" s="1060" t="s">
        <x:v>10333</x:v>
      </x:c>
      <x:c r="E2582" s="1060" t="s">
        <x:v>6669</x:v>
      </x:c>
      <x:c r="F2582" s="1061" t="s">
        <x:v>1347</x:v>
      </x:c>
      <x:c r="G2582" s="233" t="s">
        <x:v>10373</x:v>
      </x:c>
      <x:c r="H2582" s="233" t="s">
        <x:v>11491</x:v>
      </x:c>
      <x:c r="I2582" s="8" t="s">
        <x:v>6553</x:v>
      </x:c>
      <x:c r="J2582" s="230">
        <x:v>324</x:v>
      </x:c>
      <x:c r="K2582" s="275" t="s">
        <x:v>140</x:v>
      </x:c>
    </x:row>
    <x:row r="2583" spans="1:11">
      <x:c r="A2583" s="1598">
        <x:v>0.7055555555555556</x:v>
      </x:c>
      <x:c r="B2583" s="1550">
        <x:v>614366</x:v>
      </x:c>
      <x:c r="C2583" s="1064" t="s">
        <x:v>8571</x:v>
      </x:c>
      <x:c r="D2583" s="1064" t="s">
        <x:v>10333</x:v>
      </x:c>
      <x:c r="E2583" s="1064" t="s">
        <x:v>3882</x:v>
      </x:c>
      <x:c r="F2583" s="1065" t="s">
        <x:v>8612</x:v>
      </x:c>
      <x:c r="G2583" s="233" t="s">
        <x:v>10353</x:v>
      </x:c>
      <x:c r="H2583" s="233" t="s">
        <x:v>2867</x:v>
      </x:c>
      <x:c r="I2583" s="8" t="s">
        <x:v>6553</x:v>
      </x:c>
      <x:c r="J2583" s="230">
        <x:v>180</x:v>
      </x:c>
      <x:c r="K2583" s="275" t="s">
        <x:v>10301</x:v>
      </x:c>
    </x:row>
    <x:row r="2584" spans="1:11">
      <x:c r="A2584" s="1597">
        <x:v>0.80000000000000004</x:v>
      </x:c>
      <x:c r="B2584" s="1544">
        <x:v>614367</x:v>
      </x:c>
      <x:c r="C2584" s="1060" t="s">
        <x:v>8571</x:v>
      </x:c>
      <x:c r="D2584" s="1060" t="s">
        <x:v>10334</x:v>
      </x:c>
      <x:c r="E2584" s="1060" t="s">
        <x:v>3882</x:v>
      </x:c>
      <x:c r="F2584" s="1061" t="s">
        <x:v>1362</x:v>
      </x:c>
      <x:c r="G2584" s="1114" t="s">
        <x:v>10358</x:v>
      </x:c>
      <x:c r="H2584" s="1114" t="s">
        <x:v>10358</x:v>
      </x:c>
      <x:c r="I2584" s="8" t="s">
        <x:v>6553</x:v>
      </x:c>
      <x:c r="J2584" s="230">
        <x:v>160</x:v>
      </x:c>
      <x:c r="K2584" s="275" t="s">
        <x:v>140</x:v>
      </x:c>
    </x:row>
    <x:row r="2585" spans="1:11">
      <x:c r="A2585" s="1598">
        <x:v>0.80902777777777779</x:v>
      </x:c>
      <x:c r="B2585" s="1550">
        <x:v>614368</x:v>
      </x:c>
      <x:c r="C2585" s="1064" t="s">
        <x:v>7299</x:v>
      </x:c>
      <x:c r="D2585" s="1064" t="s">
        <x:v>10333</x:v>
      </x:c>
      <x:c r="E2585" s="1064" t="s">
        <x:v>6669</x:v>
      </x:c>
      <x:c r="F2585" s="1065" t="s">
        <x:v>12081</x:v>
      </x:c>
      <x:c r="G2585" s="233" t="s">
        <x:v>9835</x:v>
      </x:c>
      <x:c r="H2585" s="233" t="s">
        <x:v>1883</x:v>
      </x:c>
      <x:c r="I2585" s="8" t="s">
        <x:v>6553</x:v>
      </x:c>
      <x:c r="J2585" s="230">
        <x:v>135</x:v>
      </x:c>
      <x:c r="K2585" s="275" t="s">
        <x:v>140</x:v>
      </x:c>
    </x:row>
    <x:row r="2586" spans="1:11">
      <x:c r="A2586" s="1597">
        <x:v>0.84791666666666665</x:v>
      </x:c>
      <x:c r="B2586" s="1544">
        <x:v>614369</x:v>
      </x:c>
      <x:c r="C2586" s="1060" t="s">
        <x:v>8571</x:v>
      </x:c>
      <x:c r="D2586" s="1060" t="s">
        <x:v>10334</x:v>
      </x:c>
      <x:c r="E2586" s="1060" t="s">
        <x:v>7974</x:v>
      </x:c>
      <x:c r="F2586" s="1061" t="s">
        <x:v>8653</x:v>
      </x:c>
      <x:c r="G2586" s="1114" t="s">
        <x:v>10358</x:v>
      </x:c>
      <x:c r="H2586" s="1114" t="s">
        <x:v>10358</x:v>
      </x:c>
      <x:c r="I2586" s="8" t="s">
        <x:v>6553</x:v>
      </x:c>
      <x:c r="J2586" s="230">
        <x:v>95</x:v>
      </x:c>
      <x:c r="K2586" s="275" t="s">
        <x:v>10301</x:v>
      </x:c>
    </x:row>
    <x:row r="2587" spans="1:11" s="8" customFormat="1">
      <x:c r="A2587" s="1598">
        <x:v>0.86458333333333337</x:v>
      </x:c>
      <x:c r="B2587" s="1550">
        <x:v>614370</x:v>
      </x:c>
      <x:c r="C2587" s="1064" t="s">
        <x:v>7299</x:v>
      </x:c>
      <x:c r="D2587" s="1064" t="s">
        <x:v>10333</x:v>
      </x:c>
      <x:c r="E2587" s="1064" t="s">
        <x:v>6669</x:v>
      </x:c>
      <x:c r="F2587" s="1065" t="s">
        <x:v>4766</x:v>
      </x:c>
      <x:c r="G2587" s="233" t="s">
        <x:v>10786</x:v>
      </x:c>
      <x:c r="H2587" s="233" t="s">
        <x:v>1896</x:v>
      </x:c>
      <x:c r="I2587" s="8" t="s">
        <x:v>6553</x:v>
      </x:c>
      <x:c r="J2587" s="230">
        <x:v>180</x:v>
      </x:c>
      <x:c r="K2587" s="275" t="s">
        <x:v>10301</x:v>
      </x:c>
    </x:row>
    <x:row r="2588" spans="1:11">
      <x:c r="A2588" s="1598">
        <x:v>0.87013888888888891</x:v>
      </x:c>
      <x:c r="B2588" s="1550">
        <x:v>614371</x:v>
      </x:c>
      <x:c r="C2588" s="1064" t="s">
        <x:v>7299</x:v>
      </x:c>
      <x:c r="D2588" s="1064" t="s">
        <x:v>10333</x:v>
      </x:c>
      <x:c r="E2588" s="1064" t="s">
        <x:v>6423</x:v>
      </x:c>
      <x:c r="F2588" s="1065" t="s">
        <x:v>546</x:v>
      </x:c>
      <x:c r="G2588" s="233" t="s">
        <x:v>9848</x:v>
      </x:c>
      <x:c r="H2588" s="233" t="s">
        <x:v>12697</x:v>
      </x:c>
      <x:c r="I2588" s="8" t="s">
        <x:v>6553</x:v>
      </x:c>
      <x:c r="J2588" s="230">
        <x:v>360</x:v>
      </x:c>
      <x:c r="K2588" s="275" t="s">
        <x:v>10301</x:v>
      </x:c>
    </x:row>
    <x:row r="2589" spans="1:11">
      <x:c r="A2589" s="1597">
        <x:v>0.87361111111111112</x:v>
      </x:c>
      <x:c r="B2589" s="1544">
        <x:v>614372</x:v>
      </x:c>
      <x:c r="C2589" s="1060" t="s">
        <x:v>8571</x:v>
      </x:c>
      <x:c r="D2589" s="1060" t="s">
        <x:v>10333</x:v>
      </x:c>
      <x:c r="E2589" s="1060" t="s">
        <x:v>6669</x:v>
      </x:c>
      <x:c r="F2589" s="1061" t="s">
        <x:v>10391</x:v>
      </x:c>
      <x:c r="G2589" s="233" t="s">
        <x:v>3857</x:v>
      </x:c>
      <x:c r="H2589" s="233" t="s">
        <x:v>2858</x:v>
      </x:c>
      <x:c r="I2589" s="8" t="s">
        <x:v>6553</x:v>
      </x:c>
      <x:c r="J2589" s="230">
        <x:v>350</x:v>
      </x:c>
      <x:c r="K2589" s="275" t="s">
        <x:v>10301</x:v>
      </x:c>
    </x:row>
    <x:row r="2590" spans="1:11">
      <x:c r="A2590" s="1194" t="s">
        <x:v>7136</x:v>
      </x:c>
      <x:c r="B2590" s="1544">
        <x:v>614373</x:v>
      </x:c>
      <x:c r="C2590" s="1060" t="s">
        <x:v>7299</x:v>
      </x:c>
      <x:c r="D2590" s="1060" t="s">
        <x:v>10333</x:v>
      </x:c>
      <x:c r="E2590" s="1060" t="s">
        <x:v>7974</x:v>
      </x:c>
      <x:c r="F2590" s="1061" t="s">
        <x:v>3724</x:v>
      </x:c>
      <x:c r="G2590" s="233" t="s">
        <x:v>9924</x:v>
      </x:c>
      <x:c r="H2590" s="233" t="s">
        <x:v>5710</x:v>
      </x:c>
      <x:c r="I2590" s="8" t="s">
        <x:v>6540</x:v>
      </x:c>
      <x:c r="J2590" s="230">
        <x:v>320</x:v>
      </x:c>
      <x:c r="K2590" s="275" t="s">
        <x:v>10301</x:v>
      </x:c>
    </x:row>
    <x:row r="2591" spans="1:11">
      <x:c r="A2591" s="1598">
        <x:v>0.73750000000000004</x:v>
      </x:c>
      <x:c r="B2591" s="1550">
        <x:v>614374</x:v>
      </x:c>
      <x:c r="C2591" s="1064" t="s">
        <x:v>8571</x:v>
      </x:c>
      <x:c r="D2591" s="1064" t="s">
        <x:v>10333</x:v>
      </x:c>
      <x:c r="E2591" s="1064" t="s">
        <x:v>6669</x:v>
      </x:c>
      <x:c r="F2591" s="1065" t="s">
        <x:v>8655</x:v>
      </x:c>
      <x:c r="G2591" s="233" t="s">
        <x:v>6411</x:v>
      </x:c>
      <x:c r="H2591" s="233" t="s">
        <x:v>7582</x:v>
      </x:c>
      <x:c r="I2591" s="8" t="s">
        <x:v>6553</x:v>
      </x:c>
      <x:c r="J2591" s="230">
        <x:v>310</x:v>
      </x:c>
      <x:c r="K2591" s="275" t="s">
        <x:v>10301</x:v>
      </x:c>
    </x:row>
    <x:row r="2592" spans="1:11">
      <x:c r="A2592" s="1597">
        <x:v>0.74444444444444446</x:v>
      </x:c>
      <x:c r="B2592" s="1544">
        <x:v>614375</x:v>
      </x:c>
      <x:c r="C2592" s="1060" t="s">
        <x:v>8571</x:v>
      </x:c>
      <x:c r="D2592" s="1060" t="s">
        <x:v>10334</x:v>
      </x:c>
      <x:c r="E2592" s="1060" t="s">
        <x:v>7974</x:v>
      </x:c>
      <x:c r="F2592" s="1061" t="s">
        <x:v>8655</x:v>
      </x:c>
      <x:c r="G2592" s="233" t="s">
        <x:v>9756</x:v>
      </x:c>
      <x:c r="H2592" s="233" t="s">
        <x:v>2282</x:v>
      </x:c>
      <x:c r="I2592" s="7" t="s">
        <x:v>6553</x:v>
      </x:c>
      <x:c r="J2592" s="230">
        <x:v>1120</x:v>
      </x:c>
      <x:c r="K2592" s="275" t="s">
        <x:v>10301</x:v>
      </x:c>
    </x:row>
    <x:row r="2593" spans="1:11">
      <x:c r="A2593" s="1598">
        <x:v>0.82152777777777775</x:v>
      </x:c>
      <x:c r="B2593" s="1550">
        <x:v>614376</x:v>
      </x:c>
      <x:c r="C2593" s="1064" t="s">
        <x:v>8571</x:v>
      </x:c>
      <x:c r="D2593" s="1064" t="s">
        <x:v>10334</x:v>
      </x:c>
      <x:c r="E2593" s="1064" t="s">
        <x:v>6669</x:v>
      </x:c>
      <x:c r="F2593" s="1065" t="s">
        <x:v>11075</x:v>
      </x:c>
      <x:c r="G2593" s="233" t="s">
        <x:v>9428</x:v>
      </x:c>
      <x:c r="H2593" s="233" t="s">
        <x:v>11579</x:v>
      </x:c>
      <x:c r="I2593" s="7" t="s">
        <x:v>6540</x:v>
      </x:c>
      <x:c r="J2593" s="230">
        <x:v>150</x:v>
      </x:c>
      <x:c r="K2593" s="275" t="s">
        <x:v>140</x:v>
      </x:c>
    </x:row>
    <x:row r="2594" spans="1:11">
      <x:c r="A2594" s="1599">
        <x:v>0.82430555555555551</x:v>
      </x:c>
      <x:c r="B2594" s="1609">
        <x:v>614377</x:v>
      </x:c>
      <x:c r="C2594" s="1073" t="s">
        <x:v>7299</x:v>
      </x:c>
      <x:c r="D2594" s="1073" t="s">
        <x:v>10333</x:v>
      </x:c>
      <x:c r="E2594" s="1073" t="s">
        <x:v>3882</x:v>
      </x:c>
      <x:c r="F2594" s="1074" t="s">
        <x:v>10021</x:v>
      </x:c>
      <x:c r="G2594" s="1114" t="s">
        <x:v>10358</x:v>
      </x:c>
      <x:c r="H2594" s="1114" t="s">
        <x:v>10358</x:v>
      </x:c>
      <x:c r="I2594" s="7" t="s">
        <x:v>6540</x:v>
      </x:c>
      <x:c r="J2594" s="230">
        <x:v>680</x:v>
      </x:c>
      <x:c r="K2594" s="275" t="s">
        <x:v>10301</x:v>
      </x:c>
    </x:row>
    <x:row r="2595" spans="1:11">
      <x:c r="A2595" s="518">
        <x:v>0.90555555555555556</x:v>
      </x:c>
      <x:c r="B2595" s="230">
        <x:v>614378</x:v>
      </x:c>
      <x:c r="G2595" s="1114" t="s">
        <x:v>10358</x:v>
      </x:c>
      <x:c r="H2595" s="1114" t="s">
        <x:v>10358</x:v>
      </x:c>
      <x:c r="I2595" s="7" t="s">
        <x:v>6540</x:v>
      </x:c>
      <x:c r="J2595" s="230">
        <x:v>160</x:v>
      </x:c>
      <x:c r="K2595" s="275" t="s">
        <x:v>140</x:v>
      </x:c>
    </x:row>
    <x:row r="2596" spans="1:11">
      <x:c r="A2596" s="1578" t="s">
        <x:v>4858</x:v>
      </x:c>
      <x:c r="B2596" s="1579">
        <x:v>614379</x:v>
      </x:c>
      <x:c r="C2596" s="1062" t="s">
        <x:v>7299</x:v>
      </x:c>
      <x:c r="D2596" s="1062" t="s">
        <x:v>10334</x:v>
      </x:c>
      <x:c r="E2596" s="1062" t="s">
        <x:v>7974</x:v>
      </x:c>
      <x:c r="F2596" s="1063" t="s">
        <x:v>10491</x:v>
      </x:c>
      <x:c r="G2596" s="233" t="s">
        <x:v>3385</x:v>
      </x:c>
      <x:c r="H2596" s="233" t="s">
        <x:v>11921</x:v>
      </x:c>
      <x:c r="I2596" s="7" t="s">
        <x:v>6553</x:v>
      </x:c>
      <x:c r="J2596" s="230">
        <x:v>90</x:v>
      </x:c>
      <x:c r="K2596" s="275" t="s">
        <x:v>10301</x:v>
      </x:c>
    </x:row>
    <x:row r="2597" spans="1:11">
      <x:c r="A2597" s="1597">
        <x:v>0.66249999999999998</x:v>
      </x:c>
      <x:c r="B2597" s="1544">
        <x:v>614380</x:v>
      </x:c>
      <x:c r="C2597" s="1060" t="s">
        <x:v>8571</x:v>
      </x:c>
      <x:c r="D2597" s="1060" t="s">
        <x:v>10333</x:v>
      </x:c>
      <x:c r="E2597" s="1060" t="s">
        <x:v>3882</x:v>
      </x:c>
      <x:c r="F2597" s="1061" t="s">
        <x:v>4242</x:v>
      </x:c>
      <x:c r="G2597" s="233" t="s">
        <x:v>10780</x:v>
      </x:c>
      <x:c r="H2597" s="233" t="s">
        <x:v>11955</x:v>
      </x:c>
      <x:c r="I2597" s="7" t="s">
        <x:v>6540</x:v>
      </x:c>
      <x:c r="J2597" s="230">
        <x:v>250</x:v>
      </x:c>
      <x:c r="K2597" s="275" t="s">
        <x:v>140</x:v>
      </x:c>
    </x:row>
    <x:row r="2598" spans="1:11">
      <x:c r="A2598" s="1598">
        <x:v>0.67222222222222228</x:v>
      </x:c>
      <x:c r="B2598" s="1550">
        <x:v>614381</x:v>
      </x:c>
      <x:c r="C2598" s="1064" t="s">
        <x:v>8571</x:v>
      </x:c>
      <x:c r="D2598" s="1064" t="s">
        <x:v>10333</x:v>
      </x:c>
      <x:c r="E2598" s="1064" t="s">
        <x:v>6669</x:v>
      </x:c>
      <x:c r="F2598" s="1065" t="s">
        <x:v>676</x:v>
      </x:c>
      <x:c r="G2598" s="233" t="s">
        <x:v>9942</x:v>
      </x:c>
      <x:c r="H2598" s="233" t="s">
        <x:v>11971</x:v>
      </x:c>
      <x:c r="I2598" s="7" t="s">
        <x:v>6540</x:v>
      </x:c>
      <x:c r="J2598" s="230">
        <x:v>160</x:v>
      </x:c>
      <x:c r="K2598" s="275" t="s">
        <x:v>10301</x:v>
      </x:c>
    </x:row>
    <x:row r="2599" spans="1:11">
      <x:c r="A2599" s="1597">
        <x:v>0.7680555555555556</x:v>
      </x:c>
      <x:c r="B2599" s="1544">
        <x:v>614382</x:v>
      </x:c>
      <x:c r="C2599" s="1060" t="s">
        <x:v>8571</x:v>
      </x:c>
      <x:c r="D2599" s="1060" t="s">
        <x:v>10334</x:v>
      </x:c>
      <x:c r="E2599" s="1060" t="s">
        <x:v>6669</x:v>
      </x:c>
      <x:c r="F2599" s="1061" t="s">
        <x:v>9334</x:v>
      </x:c>
      <x:c r="G2599" s="233" t="s">
        <x:v>4116</x:v>
      </x:c>
      <x:c r="H2599" s="233" t="s">
        <x:v>7637</x:v>
      </x:c>
      <x:c r="I2599" s="7" t="s">
        <x:v>6540</x:v>
      </x:c>
      <x:c r="J2599" s="230">
        <x:v>130</x:v>
      </x:c>
      <x:c r="K2599" s="275" t="s">
        <x:v>10301</x:v>
      </x:c>
    </x:row>
    <x:row r="2600" spans="1:11">
      <x:c r="A2600" s="1598">
        <x:v>0.79097222222222219</x:v>
      </x:c>
      <x:c r="B2600" s="1550">
        <x:v>614383</x:v>
      </x:c>
      <x:c r="C2600" s="1064" t="s">
        <x:v>8571</x:v>
      </x:c>
      <x:c r="D2600" s="1064" t="s">
        <x:v>10334</x:v>
      </x:c>
      <x:c r="E2600" s="1064" t="s">
        <x:v>6669</x:v>
      </x:c>
      <x:c r="F2600" s="1065" t="s">
        <x:v>2918</x:v>
      </x:c>
      <x:c r="G2600" s="233" t="s">
        <x:v>6464</x:v>
      </x:c>
      <x:c r="H2600" s="233" t="s">
        <x:v>12165</x:v>
      </x:c>
      <x:c r="I2600" s="7" t="s">
        <x:v>6540</x:v>
      </x:c>
      <x:c r="J2600" s="230">
        <x:v>150</x:v>
      </x:c>
      <x:c r="K2600" s="275" t="s">
        <x:v>10301</x:v>
      </x:c>
    </x:row>
    <x:row r="2601" spans="1:11">
      <x:c r="A2601" s="1597">
        <x:v>0.79652777777777772</x:v>
      </x:c>
      <x:c r="B2601" s="1544">
        <x:v>614384</x:v>
      </x:c>
      <x:c r="C2601" s="1060" t="s">
        <x:v>8571</x:v>
      </x:c>
      <x:c r="D2601" s="1060" t="s">
        <x:v>10333</x:v>
      </x:c>
      <x:c r="E2601" s="1060" t="s">
        <x:v>3882</x:v>
      </x:c>
      <x:c r="F2601" s="1061" t="s">
        <x:v>689</x:v>
      </x:c>
      <x:c r="G2601" s="233" t="s">
        <x:v>3811</x:v>
      </x:c>
      <x:c r="H2601" s="233" t="s">
        <x:v>11956</x:v>
      </x:c>
      <x:c r="I2601" s="7" t="s">
        <x:v>6540</x:v>
      </x:c>
      <x:c r="J2601" s="230">
        <x:v>160</x:v>
      </x:c>
      <x:c r="K2601" s="275" t="s">
        <x:v>10301</x:v>
      </x:c>
    </x:row>
    <x:row r="2602" spans="1:11">
      <x:c r="A2602" s="1598">
        <x:v>0.90347222222222223</x:v>
      </x:c>
      <x:c r="B2602" s="1550">
        <x:v>614385</x:v>
      </x:c>
      <x:c r="C2602" s="1064" t="s">
        <x:v>8571</x:v>
      </x:c>
      <x:c r="D2602" s="1064" t="s">
        <x:v>10333</x:v>
      </x:c>
      <x:c r="E2602" s="1064" t="s">
        <x:v>3882</x:v>
      </x:c>
      <x:c r="F2602" s="1065" t="s">
        <x:v>5443</x:v>
      </x:c>
      <x:c r="G2602" s="233" t="s">
        <x:v>4189</x:v>
      </x:c>
      <x:c r="H2602" s="233" t="s">
        <x:v>2264</x:v>
      </x:c>
      <x:c r="I2602" s="7" t="s">
        <x:v>6540</x:v>
      </x:c>
      <x:c r="J2602" s="230">
        <x:v>250</x:v>
      </x:c>
      <x:c r="K2602" s="275" t="s">
        <x:v>10301</x:v>
      </x:c>
    </x:row>
    <x:row r="2603" spans="1:11">
      <x:c r="A2603" s="1597">
        <x:v>0.95138888888888884</x:v>
      </x:c>
      <x:c r="B2603" s="1544">
        <x:v>614386</x:v>
      </x:c>
      <x:c r="C2603" s="1060" t="s">
        <x:v>8571</x:v>
      </x:c>
      <x:c r="D2603" s="1060" t="s">
        <x:v>10306</x:v>
      </x:c>
      <x:c r="E2603" s="1060" t="s">
        <x:v>6669</x:v>
      </x:c>
      <x:c r="F2603" s="1061" t="s">
        <x:v>1011</x:v>
      </x:c>
      <x:c r="G2603" s="233" t="s">
        <x:v>3846</x:v>
      </x:c>
      <x:c r="H2603" s="233" t="s">
        <x:v>11963</x:v>
      </x:c>
      <x:c r="I2603" s="7" t="s">
        <x:v>6540</x:v>
      </x:c>
      <x:c r="J2603" s="230">
        <x:v>160</x:v>
      </x:c>
      <x:c r="K2603" s="275" t="s">
        <x:v>140</x:v>
      </x:c>
    </x:row>
    <x:row r="2604" spans="1:11">
      <x:c r="A2604" s="1598">
        <x:v>0.9555555555555556</x:v>
      </x:c>
      <x:c r="B2604" s="1550">
        <x:v>614387</x:v>
      </x:c>
      <x:c r="C2604" s="1064" t="s">
        <x:v>7299</x:v>
      </x:c>
      <x:c r="D2604" s="1064" t="s">
        <x:v>10306</x:v>
      </x:c>
      <x:c r="E2604" s="1064" t="s">
        <x:v>3882</x:v>
      </x:c>
      <x:c r="F2604" s="1065" t="s">
        <x:v>928</x:v>
      </x:c>
      <x:c r="G2604" s="233" t="s">
        <x:v>3856</x:v>
      </x:c>
      <x:c r="H2604" s="233" t="s">
        <x:v>12210</x:v>
      </x:c>
      <x:c r="I2604" s="7" t="s">
        <x:v>6540</x:v>
      </x:c>
      <x:c r="J2604" s="230">
        <x:v>140</x:v>
      </x:c>
      <x:c r="K2604" s="275" t="s">
        <x:v>140</x:v>
      </x:c>
    </x:row>
    <x:row r="2605" spans="1:11">
      <x:c r="A2605" s="1194" t="s">
        <x:v>4887</x:v>
      </x:c>
      <x:c r="B2605" s="1544">
        <x:v>614388</x:v>
      </x:c>
      <x:c r="C2605" s="1060" t="s">
        <x:v>8571</x:v>
      </x:c>
      <x:c r="D2605" s="1060" t="s">
        <x:v>10333</x:v>
      </x:c>
      <x:c r="E2605" s="1060" t="s">
        <x:v>6423</x:v>
      </x:c>
      <x:c r="F2605" s="1061" t="s">
        <x:v>1038</x:v>
      </x:c>
      <x:c r="G2605" s="233" t="s">
        <x:v>9384</x:v>
      </x:c>
      <x:c r="H2605" s="233" t="s">
        <x:v>11991</x:v>
      </x:c>
      <x:c r="I2605" s="7" t="s">
        <x:v>6540</x:v>
      </x:c>
      <x:c r="J2605" s="230">
        <x:v>90</x:v>
      </x:c>
      <x:c r="K2605" s="275" t="s">
        <x:v>10301</x:v>
      </x:c>
    </x:row>
    <x:row r="2606" spans="1:11">
      <x:c r="A2606" s="1598">
        <x:v>0.8833333333333333</x:v>
      </x:c>
      <x:c r="B2606" s="1550">
        <x:v>614389</x:v>
      </x:c>
      <x:c r="C2606" s="1064" t="s">
        <x:v>7299</x:v>
      </x:c>
      <x:c r="D2606" s="1064" t="s">
        <x:v>10333</x:v>
      </x:c>
      <x:c r="E2606" s="1064" t="s">
        <x:v>3882</x:v>
      </x:c>
      <x:c r="F2606" s="1065" t="s">
        <x:v>6347</x:v>
      </x:c>
      <x:c r="G2606" s="1114" t="s">
        <x:v>10358</x:v>
      </x:c>
      <x:c r="H2606" s="1114" t="s">
        <x:v>10358</x:v>
      </x:c>
      <x:c r="I2606" s="7" t="s">
        <x:v>6540</x:v>
      </x:c>
      <x:c r="J2606" s="230">
        <x:v>2000</x:v>
      </x:c>
      <x:c r="K2606" s="275" t="s">
        <x:v>140</x:v>
      </x:c>
    </x:row>
    <x:row r="2607" spans="1:11">
      <x:c r="A2607" s="1597">
        <x:v>0.88680555555555551</x:v>
      </x:c>
      <x:c r="B2607" s="1544">
        <x:v>614390</x:v>
      </x:c>
      <x:c r="C2607" s="1060" t="s">
        <x:v>8571</x:v>
      </x:c>
      <x:c r="D2607" s="1060" t="s">
        <x:v>10333</x:v>
      </x:c>
      <x:c r="E2607" s="1060" t="s">
        <x:v>6669</x:v>
      </x:c>
      <x:c r="F2607" s="1061" t="s">
        <x:v>129</x:v>
      </x:c>
      <x:c r="G2607" s="233" t="s">
        <x:v>7668</x:v>
      </x:c>
      <x:c r="H2607" s="233" t="s">
        <x:v>7718</x:v>
      </x:c>
      <x:c r="I2607" s="7" t="s">
        <x:v>6540</x:v>
      </x:c>
      <x:c r="J2607" s="230">
        <x:v>470</x:v>
      </x:c>
      <x:c r="K2607" s="275" t="s">
        <x:v>140</x:v>
      </x:c>
    </x:row>
    <x:row r="2608" spans="1:11">
      <x:c r="A2608" s="1598">
        <x:v>0.97430555555555554</x:v>
      </x:c>
      <x:c r="B2608" s="1550">
        <x:v>614391</x:v>
      </x:c>
      <x:c r="C2608" s="1064" t="s">
        <x:v>8571</x:v>
      </x:c>
      <x:c r="D2608" s="1064" t="s">
        <x:v>10333</x:v>
      </x:c>
      <x:c r="E2608" s="1064" t="s">
        <x:v>6669</x:v>
      </x:c>
      <x:c r="F2608" s="1065" t="s">
        <x:v>932</x:v>
      </x:c>
      <x:c r="G2608" s="1114" t="s">
        <x:v>10358</x:v>
      </x:c>
      <x:c r="H2608" s="1114" t="s">
        <x:v>10358</x:v>
      </x:c>
      <x:c r="I2608" s="7" t="s">
        <x:v>6540</x:v>
      </x:c>
      <x:c r="J2608" s="230">
        <x:v>234</x:v>
      </x:c>
      <x:c r="K2608" s="275" t="s">
        <x:v>140</x:v>
      </x:c>
    </x:row>
    <x:row r="2609" spans="1:11">
      <x:c r="A2609" s="1597">
        <x:v>0.97638888888888886</x:v>
      </x:c>
      <x:c r="B2609" s="1544">
        <x:v>614392</x:v>
      </x:c>
      <x:c r="C2609" s="1060" t="s">
        <x:v>8571</x:v>
      </x:c>
      <x:c r="D2609" s="1060" t="s">
        <x:v>10333</x:v>
      </x:c>
      <x:c r="E2609" s="1060" t="s">
        <x:v>6669</x:v>
      </x:c>
      <x:c r="F2609" s="1061" t="s">
        <x:v>879</x:v>
      </x:c>
      <x:c r="G2609" s="233" t="s">
        <x:v>10978</x:v>
      </x:c>
      <x:c r="H2609" s="233" t="s">
        <x:v>11982</x:v>
      </x:c>
      <x:c r="I2609" s="7" t="s">
        <x:v>6540</x:v>
      </x:c>
      <x:c r="J2609" s="230">
        <x:v>252</x:v>
      </x:c>
      <x:c r="K2609" s="275" t="s">
        <x:v>140</x:v>
      </x:c>
    </x:row>
    <x:row r="2610" spans="1:11">
      <x:c r="A2610" s="1549" t="s">
        <x:v>7192</x:v>
      </x:c>
      <x:c r="B2610" s="1550">
        <x:v>14393</x:v>
      </x:c>
      <x:c r="C2610" s="1604"/>
      <x:c r="D2610" s="1064" t="s">
        <x:v>10306</x:v>
      </x:c>
      <x:c r="E2610" s="1064" t="s">
        <x:v>139</x:v>
      </x:c>
      <x:c r="F2610" s="1065" t="s">
        <x:v>1398</x:v>
      </x:c>
      <x:c r="G2610" s="233" t="s">
        <x:v>11009</x:v>
      </x:c>
      <x:c r="H2610" s="233" t="s">
        <x:v>7476</x:v>
      </x:c>
      <x:c r="I2610" s="7" t="s">
        <x:v>6553</x:v>
      </x:c>
      <x:c r="J2610" s="230">
        <x:v>125</x:v>
      </x:c>
      <x:c r="K2610" s="275" t="s">
        <x:v>10301</x:v>
      </x:c>
    </x:row>
    <x:row r="2611" spans="1:11">
      <x:c r="A2611" s="1597">
        <x:v>0.59027777777777779</x:v>
      </x:c>
      <x:c r="B2611" s="1544">
        <x:v>614394</x:v>
      </x:c>
      <x:c r="C2611" s="1060" t="s">
        <x:v>7299</x:v>
      </x:c>
      <x:c r="D2611" s="1060" t="s">
        <x:v>10334</x:v>
      </x:c>
      <x:c r="E2611" s="1060" t="s">
        <x:v>6669</x:v>
      </x:c>
      <x:c r="F2611" s="1061" t="s">
        <x:v>1645</x:v>
      </x:c>
      <x:c r="G2611" s="233" t="s">
        <x:v>10822</x:v>
      </x:c>
      <x:c r="H2611" s="233" t="s">
        <x:v>2267</x:v>
      </x:c>
      <x:c r="I2611" s="7" t="s">
        <x:v>6540</x:v>
      </x:c>
      <x:c r="J2611" s="230">
        <x:v>390</x:v>
      </x:c>
      <x:c r="K2611" s="275" t="s">
        <x:v>10301</x:v>
      </x:c>
    </x:row>
    <x:row r="2612" spans="1:11">
      <x:c r="A2612" s="1598">
        <x:v>0.60763888888888884</x:v>
      </x:c>
      <x:c r="B2612" s="1550">
        <x:v>614395</x:v>
      </x:c>
      <x:c r="C2612" s="1064" t="s">
        <x:v>8571</x:v>
      </x:c>
      <x:c r="D2612" s="1064" t="s">
        <x:v>10306</x:v>
      </x:c>
      <x:c r="E2612" s="1064" t="s">
        <x:v>7974</x:v>
      </x:c>
      <x:c r="F2612" s="1065" t="s">
        <x:v>6326</x:v>
      </x:c>
      <x:c r="G2612" s="233" t="s">
        <x:v>9663</x:v>
      </x:c>
      <x:c r="H2612" s="233" t="s">
        <x:v>7649</x:v>
      </x:c>
      <x:c r="I2612" s="7" t="s">
        <x:v>6540</x:v>
      </x:c>
      <x:c r="J2612" s="230">
        <x:v>495</x:v>
      </x:c>
      <x:c r="K2612" s="275" t="s">
        <x:v>140</x:v>
      </x:c>
    </x:row>
    <x:row r="2613" spans="1:11">
      <x:c r="A2613" s="1597">
        <x:v>0.61458333333333337</x:v>
      </x:c>
      <x:c r="B2613" s="1544">
        <x:v>614396</x:v>
      </x:c>
      <x:c r="C2613" s="1060" t="s">
        <x:v>7299</x:v>
      </x:c>
      <x:c r="D2613" s="1060" t="s">
        <x:v>10334</x:v>
      </x:c>
      <x:c r="E2613" s="1060" t="s">
        <x:v>6423</x:v>
      </x:c>
      <x:c r="F2613" s="1061" t="s">
        <x:v>1079</x:v>
      </x:c>
      <x:c r="G2613" s="233" t="s">
        <x:v>9807</x:v>
      </x:c>
      <x:c r="H2613" s="233" t="s">
        <x:v>2048</x:v>
      </x:c>
      <x:c r="I2613" s="7" t="s">
        <x:v>6540</x:v>
      </x:c>
      <x:c r="J2613" s="230">
        <x:v>315</x:v>
      </x:c>
      <x:c r="K2613" s="275" t="s">
        <x:v>140</x:v>
      </x:c>
    </x:row>
    <x:row r="2614" spans="1:11">
      <x:c r="A2614" s="1598">
        <x:v>0.62430555555555556</x:v>
      </x:c>
      <x:c r="B2614" s="1550">
        <x:v>614397</x:v>
      </x:c>
      <x:c r="C2614" s="1064" t="s">
        <x:v>8571</x:v>
      </x:c>
      <x:c r="D2614" s="1064" t="s">
        <x:v>10334</x:v>
      </x:c>
      <x:c r="E2614" s="1064" t="s">
        <x:v>139</x:v>
      </x:c>
      <x:c r="F2614" s="1065" t="s">
        <x:v>4288</x:v>
      </x:c>
      <x:c r="G2614" s="1114" t="s">
        <x:v>10358</x:v>
      </x:c>
      <x:c r="H2614" s="1114" t="s">
        <x:v>10358</x:v>
      </x:c>
      <x:c r="I2614" s="7" t="s">
        <x:v>6540</x:v>
      </x:c>
      <x:c r="J2614" s="230">
        <x:v>120</x:v>
      </x:c>
      <x:c r="K2614" s="275" t="s">
        <x:v>10301</x:v>
      </x:c>
    </x:row>
    <x:row r="2615" spans="1:11">
      <x:c r="A2615" s="1597">
        <x:v>0.62986111111111109</x:v>
      </x:c>
      <x:c r="B2615" s="1544">
        <x:v>614398</x:v>
      </x:c>
      <x:c r="C2615" s="1060" t="s">
        <x:v>7299</x:v>
      </x:c>
      <x:c r="D2615" s="1060" t="s">
        <x:v>10306</x:v>
      </x:c>
      <x:c r="E2615" s="1060" t="s">
        <x:v>6669</x:v>
      </x:c>
      <x:c r="F2615" s="1061" t="s">
        <x:v>4321</x:v>
      </x:c>
      <x:c r="G2615" s="233" t="s">
        <x:v>11041</x:v>
      </x:c>
      <x:c r="H2615" s="233" t="s">
        <x:v>7621</x:v>
      </x:c>
      <x:c r="I2615" s="7" t="s">
        <x:v>6540</x:v>
      </x:c>
      <x:c r="J2615" s="230">
        <x:v>162</x:v>
      </x:c>
      <x:c r="K2615" s="275" t="s">
        <x:v>140</x:v>
      </x:c>
    </x:row>
    <x:row r="2616" spans="1:11">
      <x:c r="A2616" s="1598">
        <x:v>0.69861111111111107</x:v>
      </x:c>
      <x:c r="B2616" s="1550">
        <x:v>614399</x:v>
      </x:c>
      <x:c r="C2616" s="1064" t="s">
        <x:v>8571</x:v>
      </x:c>
      <x:c r="D2616" s="1064" t="s">
        <x:v>10333</x:v>
      </x:c>
      <x:c r="E2616" s="1064" t="s">
        <x:v>3882</x:v>
      </x:c>
      <x:c r="F2616" s="1065" t="s">
        <x:v>823</x:v>
      </x:c>
      <x:c r="G2616" s="233" t="s">
        <x:v>10918</x:v>
      </x:c>
      <x:c r="H2616" s="233" t="s">
        <x:v>7977</x:v>
      </x:c>
      <x:c r="I2616" s="7" t="s">
        <x:v>6540</x:v>
      </x:c>
      <x:c r="J2616" s="230">
        <x:v>180</x:v>
      </x:c>
      <x:c r="K2616" s="275" t="s">
        <x:v>10301</x:v>
      </x:c>
    </x:row>
    <x:row r="2617" spans="1:11">
      <x:c r="A2617" s="1597">
        <x:v>0.73472222222222228</x:v>
      </x:c>
      <x:c r="B2617" s="1544">
        <x:v>614400</x:v>
      </x:c>
      <x:c r="C2617" s="1060" t="s">
        <x:v>8571</x:v>
      </x:c>
      <x:c r="D2617" s="1060" t="s">
        <x:v>10333</x:v>
      </x:c>
      <x:c r="E2617" s="1060" t="s">
        <x:v>6669</x:v>
      </x:c>
      <x:c r="F2617" s="1061" t="s">
        <x:v>11113</x:v>
      </x:c>
      <x:c r="G2617" s="233" t="s">
        <x:v>6662</x:v>
      </x:c>
      <x:c r="H2617" s="233" t="s">
        <x:v>7996</x:v>
      </x:c>
      <x:c r="I2617" s="7" t="s">
        <x:v>6540</x:v>
      </x:c>
      <x:c r="J2617" s="230">
        <x:v>510</x:v>
      </x:c>
      <x:c r="K2617" s="275" t="s">
        <x:v>10301</x:v>
      </x:c>
    </x:row>
    <x:row r="2618" spans="1:11">
      <x:c r="A2618" s="1598">
        <x:v>0.74097222222222225</x:v>
      </x:c>
      <x:c r="B2618" s="1550">
        <x:v>614401</x:v>
      </x:c>
      <x:c r="C2618" s="1064" t="s">
        <x:v>8571</x:v>
      </x:c>
      <x:c r="D2618" s="1064" t="s">
        <x:v>10334</x:v>
      </x:c>
      <x:c r="E2618" s="1064" t="s">
        <x:v>6669</x:v>
      </x:c>
      <x:c r="F2618" s="1065" t="s">
        <x:v>2</x:v>
      </x:c>
      <x:c r="G2618" s="233" t="s">
        <x:v>6662</x:v>
      </x:c>
      <x:c r="H2618" s="233" t="s">
        <x:v>7996</x:v>
      </x:c>
      <x:c r="I2618" s="7" t="s">
        <x:v>6540</x:v>
      </x:c>
      <x:c r="J2618" s="230">
        <x:v>345</x:v>
      </x:c>
      <x:c r="K2618" s="275" t="s">
        <x:v>10301</x:v>
      </x:c>
    </x:row>
    <x:row r="2619" spans="1:11">
      <x:c r="A2619" s="1597">
        <x:v>0.75347222222222221</x:v>
      </x:c>
      <x:c r="B2619" s="1544">
        <x:v>14402</x:v>
      </x:c>
      <x:c r="C2619" s="1060" t="s">
        <x:v>8571</x:v>
      </x:c>
      <x:c r="D2619" s="1060" t="s">
        <x:v>10333</x:v>
      </x:c>
      <x:c r="E2619" s="1060" t="s">
        <x:v>3882</x:v>
      </x:c>
      <x:c r="F2619" s="1061" t="s">
        <x:v>1258</x:v>
      </x:c>
      <x:c r="G2619" s="233" t="s">
        <x:v>9406</x:v>
      </x:c>
      <x:c r="H2619" s="233" t="s">
        <x:v>8000</x:v>
      </x:c>
      <x:c r="I2619" s="7" t="s">
        <x:v>6553</x:v>
      </x:c>
      <x:c r="J2619" s="230">
        <x:v>160</x:v>
      </x:c>
      <x:c r="K2619" s="275" t="s">
        <x:v>140</x:v>
      </x:c>
    </x:row>
    <x:row r="2620" spans="1:11">
      <x:c r="A2620" s="1598">
        <x:v>0.7583333333333333</x:v>
      </x:c>
      <x:c r="B2620" s="1550">
        <x:v>14403</x:v>
      </x:c>
      <x:c r="C2620" s="1064" t="s">
        <x:v>7299</x:v>
      </x:c>
      <x:c r="D2620" s="1064" t="s">
        <x:v>10333</x:v>
      </x:c>
      <x:c r="E2620" s="1064" t="s">
        <x:v>3882</x:v>
      </x:c>
      <x:c r="F2620" s="1065" t="s">
        <x:v>1510</x:v>
      </x:c>
      <x:c r="G2620" s="233" t="s">
        <x:v>9406</x:v>
      </x:c>
      <x:c r="H2620" s="233" t="s">
        <x:v>8000</x:v>
      </x:c>
      <x:c r="I2620" s="7" t="s">
        <x:v>6553</x:v>
      </x:c>
      <x:c r="J2620" s="230">
        <x:v>160</x:v>
      </x:c>
      <x:c r="K2620" s="275" t="s">
        <x:v>140</x:v>
      </x:c>
    </x:row>
    <x:row r="2621" spans="1:11">
      <x:c r="A2621" s="1597">
        <x:v>0.79236111111111107</x:v>
      </x:c>
      <x:c r="B2621" s="1544">
        <x:v>14404</x:v>
      </x:c>
      <x:c r="C2621" s="1060" t="s">
        <x:v>8571</x:v>
      </x:c>
      <x:c r="D2621" s="1060" t="s">
        <x:v>10333</x:v>
      </x:c>
      <x:c r="E2621" s="1060" t="s">
        <x:v>3882</x:v>
      </x:c>
      <x:c r="F2621" s="1061" t="s">
        <x:v>10652</x:v>
      </x:c>
      <x:c r="G2621" s="1114" t="s">
        <x:v>10358</x:v>
      </x:c>
      <x:c r="H2621" s="1114" t="s">
        <x:v>10358</x:v>
      </x:c>
      <x:c r="I2621" s="7" t="s">
        <x:v>6553</x:v>
      </x:c>
      <x:c r="J2621" s="230">
        <x:v>160</x:v>
      </x:c>
      <x:c r="K2621" s="275" t="s">
        <x:v>10301</x:v>
      </x:c>
    </x:row>
    <x:row r="2622" spans="1:11">
      <x:c r="A2622" s="1598">
        <x:v>0.83125000000000004</x:v>
      </x:c>
      <x:c r="B2622" s="1550">
        <x:v>14405</x:v>
      </x:c>
      <x:c r="C2622" s="1064" t="s">
        <x:v>8571</x:v>
      </x:c>
      <x:c r="D2622" s="1064" t="s">
        <x:v>10306</x:v>
      </x:c>
      <x:c r="E2622" s="1064" t="s">
        <x:v>3882</x:v>
      </x:c>
      <x:c r="F2622" s="1065" t="s">
        <x:v>4673</x:v>
      </x:c>
      <x:c r="G2622" s="1114" t="s">
        <x:v>10358</x:v>
      </x:c>
      <x:c r="H2622" s="1114" t="s">
        <x:v>10358</x:v>
      </x:c>
      <x:c r="I2622" s="7" t="s">
        <x:v>6553</x:v>
      </x:c>
      <x:c r="J2622" s="230">
        <x:v>160</x:v>
      </x:c>
      <x:c r="K2622" s="275" t="s">
        <x:v>10301</x:v>
      </x:c>
    </x:row>
    <x:row r="2623" spans="1:11">
      <x:c r="A2623" s="1597">
        <x:v>0.85416666666666663</x:v>
      </x:c>
      <x:c r="B2623" s="1544">
        <x:v>614406</x:v>
      </x:c>
      <x:c r="C2623" s="1060" t="s">
        <x:v>8571</x:v>
      </x:c>
      <x:c r="D2623" s="1060" t="s">
        <x:v>10333</x:v>
      </x:c>
      <x:c r="E2623" s="1060" t="s">
        <x:v>3882</x:v>
      </x:c>
      <x:c r="F2623" s="1061" t="s">
        <x:v>1644</x:v>
      </x:c>
      <x:c r="G2623" s="233" t="s">
        <x:v>3856</x:v>
      </x:c>
      <x:c r="H2623" s="233" t="s">
        <x:v>11549</x:v>
      </x:c>
      <x:c r="I2623" s="7" t="s">
        <x:v>6540</x:v>
      </x:c>
      <x:c r="J2623" s="230">
        <x:v>350</x:v>
      </x:c>
      <x:c r="K2623" s="275" t="s">
        <x:v>10301</x:v>
      </x:c>
    </x:row>
    <x:row r="2624" spans="1:11">
      <x:c r="A2624" s="1598">
        <x:v>0.85624999999999996</x:v>
      </x:c>
      <x:c r="B2624" s="1550">
        <x:v>614407</x:v>
      </x:c>
      <x:c r="C2624" s="1064" t="s">
        <x:v>8571</x:v>
      </x:c>
      <x:c r="D2624" s="1064" t="s">
        <x:v>10306</x:v>
      </x:c>
      <x:c r="E2624" s="1064" t="s">
        <x:v>6669</x:v>
      </x:c>
      <x:c r="F2624" s="1065" t="s">
        <x:v>679</x:v>
      </x:c>
      <x:c r="G2624" s="233" t="s">
        <x:v>9836</x:v>
      </x:c>
      <x:c r="H2624" s="233" t="s">
        <x:v>11578</x:v>
      </x:c>
      <x:c r="I2624" s="7" t="s">
        <x:v>6540</x:v>
      </x:c>
      <x:c r="J2624" s="230">
        <x:v>160</x:v>
      </x:c>
      <x:c r="K2624" s="275" t="s">
        <x:v>10301</x:v>
      </x:c>
    </x:row>
    <x:row r="2625" spans="1:11">
      <x:c r="A2625" s="1597">
        <x:v>0.94236111111111109</x:v>
      </x:c>
      <x:c r="B2625" s="1544">
        <x:v>614408</x:v>
      </x:c>
      <x:c r="C2625" s="1060" t="s">
        <x:v>8571</x:v>
      </x:c>
      <x:c r="D2625" s="1060" t="s">
        <x:v>10334</x:v>
      </x:c>
      <x:c r="E2625" s="1060" t="s">
        <x:v>6669</x:v>
      </x:c>
      <x:c r="F2625" s="1061" t="s">
        <x:v>890</x:v>
      </x:c>
      <x:c r="G2625" s="1114" t="s">
        <x:v>10358</x:v>
      </x:c>
      <x:c r="H2625" s="1114" t="s">
        <x:v>10358</x:v>
      </x:c>
      <x:c r="I2625" s="7" t="s">
        <x:v>6540</x:v>
      </x:c>
      <x:c r="J2625" s="230">
        <x:v>170</x:v>
      </x:c>
      <x:c r="K2625" s="275" t="s">
        <x:v>140</x:v>
      </x:c>
    </x:row>
    <x:row r="2626" spans="1:11">
      <x:c r="A2626" s="1598">
        <x:v>0.94374999999999998</x:v>
      </x:c>
      <x:c r="B2626" s="1550">
        <x:v>614409</x:v>
      </x:c>
      <x:c r="C2626" s="1064" t="s">
        <x:v>7299</x:v>
      </x:c>
      <x:c r="D2626" s="1064" t="s">
        <x:v>10334</x:v>
      </x:c>
      <x:c r="E2626" s="1064" t="s">
        <x:v>6423</x:v>
      </x:c>
      <x:c r="F2626" s="1065" t="s">
        <x:v>4251</x:v>
      </x:c>
      <x:c r="G2626" s="233" t="s">
        <x:v>3895</x:v>
      </x:c>
      <x:c r="H2626" s="233" t="s">
        <x:v>11550</x:v>
      </x:c>
      <x:c r="I2626" s="7" t="s">
        <x:v>6540</x:v>
      </x:c>
      <x:c r="J2626" s="230">
        <x:v>144</x:v>
      </x:c>
      <x:c r="K2626" s="275" t="s">
        <x:v>140</x:v>
      </x:c>
    </x:row>
    <x:row r="2627" spans="1:11">
      <x:c r="A2627" s="1194" t="s">
        <x:v>7106</x:v>
      </x:c>
      <x:c r="B2627" s="1544">
        <x:v>614410</x:v>
      </x:c>
      <x:c r="C2627" s="1060" t="s">
        <x:v>8571</x:v>
      </x:c>
      <x:c r="D2627" s="1060" t="s">
        <x:v>10306</x:v>
      </x:c>
      <x:c r="E2627" s="1060" t="s">
        <x:v>6669</x:v>
      </x:c>
      <x:c r="F2627" s="1061" t="s">
        <x:v>731</x:v>
      </x:c>
      <x:c r="G2627" s="233" t="s">
        <x:v>11552</x:v>
      </x:c>
      <x:c r="H2627" s="233" t="s">
        <x:v>11569</x:v>
      </x:c>
      <x:c r="I2627" s="7" t="s">
        <x:v>6540</x:v>
      </x:c>
      <x:c r="J2627" s="230">
        <x:v>280</x:v>
      </x:c>
      <x:c r="K2627" s="275" t="s">
        <x:v>10301</x:v>
      </x:c>
    </x:row>
    <x:row r="2628" spans="1:11">
      <x:c r="A2628" s="1598">
        <x:v>0.68194444444444446</x:v>
      </x:c>
      <x:c r="B2628" s="1550">
        <x:v>614411</x:v>
      </x:c>
      <x:c r="C2628" s="1064" t="s">
        <x:v>8571</x:v>
      </x:c>
      <x:c r="D2628" s="1064" t="s">
        <x:v>10279</x:v>
      </x:c>
      <x:c r="E2628" s="1064" t="s">
        <x:v>6423</x:v>
      </x:c>
      <x:c r="F2628" s="1065" t="s">
        <x:v>5426</x:v>
      </x:c>
      <x:c r="G2628" s="1114" t="s">
        <x:v>10358</x:v>
      </x:c>
      <x:c r="H2628" s="1114" t="s">
        <x:v>10358</x:v>
      </x:c>
      <x:c r="I2628" s="7" t="s">
        <x:v>6540</x:v>
      </x:c>
      <x:c r="J2628" s="230">
        <x:v>135</x:v>
      </x:c>
      <x:c r="K2628" s="275" t="s">
        <x:v>140</x:v>
      </x:c>
    </x:row>
    <x:row r="2629" spans="1:12">
      <x:c r="A2629" s="1597">
        <x:v>0.71805555555555556</x:v>
      </x:c>
      <x:c r="B2629" s="1544">
        <x:v>614412</x:v>
      </x:c>
      <x:c r="C2629" s="1060" t="s">
        <x:v>7299</x:v>
      </x:c>
      <x:c r="D2629" s="1060" t="s">
        <x:v>10306</x:v>
      </x:c>
      <x:c r="E2629" s="1060" t="s">
        <x:v>3882</x:v>
      </x:c>
      <x:c r="F2629" s="1061" t="s">
        <x:v>1222</x:v>
      </x:c>
      <x:c r="G2629" s="233" t="s">
        <x:v>9871</x:v>
      </x:c>
      <x:c r="H2629" s="233" t="s">
        <x:v>2371</x:v>
      </x:c>
      <x:c r="I2629" s="7" t="s">
        <x:v>6540</x:v>
      </x:c>
      <x:c r="J2629" s="230">
        <x:v>10</x:v>
      </x:c>
      <x:c r="K2629" s="1114" t="s">
        <x:v>10358</x:v>
      </x:c>
      <x:c r="L2629" s="7" t="s">
        <x:v>10357</x:v>
      </x:c>
    </x:row>
    <x:row r="2630" spans="1:11">
      <x:c r="A2630" s="1598">
        <x:v>0.74513888888888891</x:v>
      </x:c>
      <x:c r="B2630" s="1550">
        <x:v>614413</x:v>
      </x:c>
      <x:c r="C2630" s="1064" t="s">
        <x:v>8571</x:v>
      </x:c>
      <x:c r="D2630" s="1064" t="s">
        <x:v>10306</x:v>
      </x:c>
      <x:c r="E2630" s="1064" t="s">
        <x:v>6423</x:v>
      </x:c>
      <x:c r="F2630" s="1065" t="s">
        <x:v>4614</x:v>
      </x:c>
      <x:c r="G2630" s="233" t="s">
        <x:v>10842</x:v>
      </x:c>
      <x:c r="H2630" s="233" t="s">
        <x:v>5887</x:v>
      </x:c>
      <x:c r="I2630" s="7" t="s">
        <x:v>6540</x:v>
      </x:c>
      <x:c r="J2630" s="230">
        <x:v>280</x:v>
      </x:c>
      <x:c r="K2630" s="275" t="s">
        <x:v>10301</x:v>
      </x:c>
    </x:row>
    <x:row r="2631" spans="1:11">
      <x:c r="A2631" s="1597">
        <x:v>0.76458333333333328</x:v>
      </x:c>
      <x:c r="B2631" s="1544">
        <x:v>614414</x:v>
      </x:c>
      <x:c r="C2631" s="1060" t="s">
        <x:v>7299</x:v>
      </x:c>
      <x:c r="D2631" s="1060" t="s">
        <x:v>10333</x:v>
      </x:c>
      <x:c r="E2631" s="1060" t="s">
        <x:v>6669</x:v>
      </x:c>
      <x:c r="F2631" s="1061" t="s">
        <x:v>8653</x:v>
      </x:c>
      <x:c r="G2631" s="233" t="s">
        <x:v>9845</x:v>
      </x:c>
      <x:c r="H2631" s="233" t="s">
        <x:v>8059</x:v>
      </x:c>
      <x:c r="I2631" s="7" t="s">
        <x:v>6553</x:v>
      </x:c>
      <x:c r="J2631" s="230">
        <x:v>250</x:v>
      </x:c>
      <x:c r="K2631" s="275" t="s">
        <x:v>10301</x:v>
      </x:c>
    </x:row>
    <x:row r="2632" spans="1:11">
      <x:c r="A2632" s="1598">
        <x:v>0.7729166666666667</x:v>
      </x:c>
      <x:c r="B2632" s="1550">
        <x:v>614415</x:v>
      </x:c>
      <x:c r="C2632" s="1064" t="s">
        <x:v>8571</x:v>
      </x:c>
      <x:c r="D2632" s="1064" t="s">
        <x:v>10279</x:v>
      </x:c>
      <x:c r="E2632" s="1064" t="s">
        <x:v>6423</x:v>
      </x:c>
      <x:c r="F2632" s="1065" t="s">
        <x:v>8653</x:v>
      </x:c>
      <x:c r="G2632" s="233" t="s">
        <x:v>9820</x:v>
      </x:c>
      <x:c r="H2632" s="233" t="s">
        <x:v>7719</x:v>
      </x:c>
      <x:c r="I2632" s="7" t="s">
        <x:v>6553</x:v>
      </x:c>
      <x:c r="J2632" s="230">
        <x:v>350</x:v>
      </x:c>
      <x:c r="K2632" s="275" t="s">
        <x:v>140</x:v>
      </x:c>
    </x:row>
    <x:row r="2633" spans="1:11" s="7" customFormat="1">
      <x:c r="A2633" s="1598">
        <x:v>0.82847222222222228</x:v>
      </x:c>
      <x:c r="B2633" s="1550">
        <x:v>14416</x:v>
      </x:c>
      <x:c r="C2633" s="1064"/>
      <x:c r="D2633" s="1064"/>
      <x:c r="E2633" s="1064"/>
      <x:c r="F2633" s="1065"/>
      <x:c r="G2633" s="233" t="s">
        <x:v>9690</x:v>
      </x:c>
      <x:c r="H2633" s="233" t="s">
        <x:v>2243</x:v>
      </x:c>
      <x:c r="I2633" s="7" t="s">
        <x:v>6553</x:v>
      </x:c>
      <x:c r="J2633" s="230">
        <x:v>270</x:v>
      </x:c>
      <x:c r="K2633" s="275" t="s">
        <x:v>140</x:v>
      </x:c>
    </x:row>
    <x:row r="2634" spans="1:11">
      <x:c r="A2634" s="1597">
        <x:v>0.85555555555555551</x:v>
      </x:c>
      <x:c r="B2634" s="1544">
        <x:v>614417</x:v>
      </x:c>
      <x:c r="C2634" s="1060" t="s">
        <x:v>8571</x:v>
      </x:c>
      <x:c r="D2634" s="1060" t="s">
        <x:v>10333</x:v>
      </x:c>
      <x:c r="E2634" s="1060" t="s">
        <x:v>6423</x:v>
      </x:c>
      <x:c r="F2634" s="1061" t="s">
        <x:v>2873</x:v>
      </x:c>
      <x:c r="G2634" s="233" t="s">
        <x:v>10856</x:v>
      </x:c>
      <x:c r="H2634" s="233" t="s">
        <x:v>7744</x:v>
      </x:c>
      <x:c r="I2634" s="7" t="s">
        <x:v>6540</x:v>
      </x:c>
      <x:c r="J2634" s="230">
        <x:v>430</x:v>
      </x:c>
      <x:c r="K2634" s="275" t="s">
        <x:v>10301</x:v>
      </x:c>
    </x:row>
    <x:row r="2635" spans="1:12">
      <x:c r="A2635" s="1598">
        <x:v>0.95416666666666672</x:v>
      </x:c>
      <x:c r="B2635" s="1550">
        <x:v>614418</x:v>
      </x:c>
      <x:c r="C2635" s="1064" t="s">
        <x:v>7299</x:v>
      </x:c>
      <x:c r="D2635" s="1064" t="s">
        <x:v>10279</x:v>
      </x:c>
      <x:c r="E2635" s="1064" t="s">
        <x:v>6423</x:v>
      </x:c>
      <x:c r="F2635" s="1065" t="s">
        <x:v>4236</x:v>
      </x:c>
      <x:c r="G2635" s="233" t="s">
        <x:v>9982</x:v>
      </x:c>
      <x:c r="H2635" s="233" t="s">
        <x:v>7960</x:v>
      </x:c>
      <x:c r="I2635" s="7" t="s">
        <x:v>6540</x:v>
      </x:c>
      <x:c r="J2635" s="230">
        <x:v>60</x:v>
      </x:c>
      <x:c r="K2635" s="1114" t="s">
        <x:v>10358</x:v>
      </x:c>
      <x:c r="L2635" s="7" t="s">
        <x:v>10357</x:v>
      </x:c>
    </x:row>
    <x:row r="2636" spans="1:11">
      <x:c r="A2636" s="1600">
        <x:v>0.95486111111111116</x:v>
      </x:c>
      <x:c r="B2636" s="1586">
        <x:v>614419</x:v>
      </x:c>
      <x:c r="C2636" s="1584" t="s">
        <x:v>7299</x:v>
      </x:c>
      <x:c r="D2636" s="1584" t="s">
        <x:v>10279</x:v>
      </x:c>
      <x:c r="E2636" s="1584" t="s">
        <x:v>6423</x:v>
      </x:c>
      <x:c r="F2636" s="1585" t="s">
        <x:v>8309</x:v>
      </x:c>
      <x:c r="G2636" s="233" t="s">
        <x:v>9982</x:v>
      </x:c>
      <x:c r="H2636" s="233" t="s">
        <x:v>7960</x:v>
      </x:c>
      <x:c r="I2636" s="7" t="s">
        <x:v>6540</x:v>
      </x:c>
      <x:c r="J2636" s="230">
        <x:v>140</x:v>
      </x:c>
      <x:c r="K2636" s="275" t="s">
        <x:v>140</x:v>
      </x:c>
    </x:row>
    <x:row r="2637" spans="1:11">
      <x:c r="A2637" s="1578" t="s">
        <x:v>7024</x:v>
      </x:c>
      <x:c r="B2637" s="1579">
        <x:v>614420</x:v>
      </x:c>
      <x:c r="C2637" s="1062" t="s">
        <x:v>7299</x:v>
      </x:c>
      <x:c r="D2637" s="1062" t="s">
        <x:v>10306</x:v>
      </x:c>
      <x:c r="E2637" s="1062" t="s">
        <x:v>6669</x:v>
      </x:c>
      <x:c r="F2637" s="1063" t="s">
        <x:v>1417</x:v>
      </x:c>
      <x:c r="G2637" s="233" t="s">
        <x:v>9495</x:v>
      </x:c>
      <x:c r="H2637" s="233" t="s">
        <x:v>2236</x:v>
      </x:c>
      <x:c r="I2637" s="5" t="s">
        <x:v>6553</x:v>
      </x:c>
      <x:c r="J2637" s="230">
        <x:v>160</x:v>
      </x:c>
      <x:c r="K2637" s="275" t="s">
        <x:v>140</x:v>
      </x:c>
    </x:row>
    <x:row r="2638" spans="1:11">
      <x:c r="A2638" s="1597">
        <x:v>0.69236111111111109</x:v>
      </x:c>
      <x:c r="B2638" s="1544">
        <x:v>614421</x:v>
      </x:c>
      <x:c r="C2638" s="1060" t="s">
        <x:v>7299</x:v>
      </x:c>
      <x:c r="D2638" s="1060" t="s">
        <x:v>10334</x:v>
      </x:c>
      <x:c r="E2638" s="1060" t="s">
        <x:v>6423</x:v>
      </x:c>
      <x:c r="F2638" s="1061" t="s">
        <x:v>1251</x:v>
      </x:c>
      <x:c r="G2638" s="233" t="s">
        <x:v>10535</x:v>
      </x:c>
      <x:c r="H2638" s="233" t="s">
        <x:v>11612</x:v>
      </x:c>
      <x:c r="I2638" s="5" t="s">
        <x:v>6540</x:v>
      </x:c>
      <x:c r="J2638" s="230">
        <x:v>283</x:v>
      </x:c>
      <x:c r="K2638" s="275" t="s">
        <x:v>140</x:v>
      </x:c>
    </x:row>
    <x:row r="2639" spans="1:11">
      <x:c r="A2639" s="1598">
        <x:v>0.71666666666666667</x:v>
      </x:c>
      <x:c r="B2639" s="1550">
        <x:v>614422</x:v>
      </x:c>
      <x:c r="C2639" s="1064" t="s">
        <x:v>8571</x:v>
      </x:c>
      <x:c r="D2639" s="1064" t="s">
        <x:v>10333</x:v>
      </x:c>
      <x:c r="E2639" s="1064" t="s">
        <x:v>3882</x:v>
      </x:c>
      <x:c r="F2639" s="1065" t="s">
        <x:v>3713</x:v>
      </x:c>
      <x:c r="G2639" s="233" t="s">
        <x:v>10997</x:v>
      </x:c>
      <x:c r="H2639" s="233" t="s">
        <x:v>7728</x:v>
      </x:c>
      <x:c r="I2639" s="5" t="s">
        <x:v>6540</x:v>
      </x:c>
      <x:c r="J2639" s="230">
        <x:v>140</x:v>
      </x:c>
      <x:c r="K2639" s="275" t="s">
        <x:v>140</x:v>
      </x:c>
    </x:row>
    <x:row r="2640" spans="1:11">
      <x:c r="A2640" s="1597">
        <x:v>0.79166666666666663</x:v>
      </x:c>
      <x:c r="B2640" s="1544">
        <x:v>614423</x:v>
      </x:c>
      <x:c r="C2640" s="1060" t="s">
        <x:v>8571</x:v>
      </x:c>
      <x:c r="D2640" s="1060" t="s">
        <x:v>10333</x:v>
      </x:c>
      <x:c r="E2640" s="1060" t="s">
        <x:v>6669</x:v>
      </x:c>
      <x:c r="F2640" s="1061" t="s">
        <x:v>991</x:v>
      </x:c>
      <x:c r="G2640" s="233" t="s">
        <x:v>9599</x:v>
      </x:c>
      <x:c r="H2640" s="233" t="s">
        <x:v>7748</x:v>
      </x:c>
      <x:c r="I2640" s="5" t="s">
        <x:v>6540</x:v>
      </x:c>
      <x:c r="J2640" s="230">
        <x:v>300</x:v>
      </x:c>
      <x:c r="K2640" s="275" t="s">
        <x:v>10301</x:v>
      </x:c>
    </x:row>
    <x:row r="2641" spans="1:11">
      <x:c r="A2641" s="1598">
        <x:v>0.83402777777777781</x:v>
      </x:c>
      <x:c r="B2641" s="1550">
        <x:v>614424</x:v>
      </x:c>
      <x:c r="C2641" s="1064" t="s">
        <x:v>8571</x:v>
      </x:c>
      <x:c r="D2641" s="1064" t="s">
        <x:v>10334</x:v>
      </x:c>
      <x:c r="E2641" s="1064" t="s">
        <x:v>6669</x:v>
      </x:c>
      <x:c r="F2641" s="1065" t="s">
        <x:v>4766</x:v>
      </x:c>
      <x:c r="G2641" s="233" t="s">
        <x:v>3876</x:v>
      </x:c>
      <x:c r="H2641" s="233" t="s">
        <x:v>11163</x:v>
      </x:c>
      <x:c r="I2641" s="5" t="s">
        <x:v>6553</x:v>
      </x:c>
      <x:c r="J2641" s="230">
        <x:v>162</x:v>
      </x:c>
      <x:c r="K2641" s="275" t="s">
        <x:v>140</x:v>
      </x:c>
    </x:row>
    <x:row r="2642" spans="1:11">
      <x:c r="A2642" s="1597">
        <x:v>0.85069444444444442</x:v>
      </x:c>
      <x:c r="B2642" s="1544">
        <x:v>614425</x:v>
      </x:c>
      <x:c r="C2642" s="1060" t="s">
        <x:v>7299</x:v>
      </x:c>
      <x:c r="D2642" s="1060" t="s">
        <x:v>10306</x:v>
      </x:c>
      <x:c r="E2642" s="1060" t="s">
        <x:v>6423</x:v>
      </x:c>
      <x:c r="F2642" s="1061" t="s">
        <x:v>409</x:v>
      </x:c>
      <x:c r="G2642" s="233" t="s">
        <x:v>10954</x:v>
      </x:c>
      <x:c r="H2642" s="233" t="s">
        <x:v>7758</x:v>
      </x:c>
      <x:c r="I2642" s="5" t="s">
        <x:v>6553</x:v>
      </x:c>
      <x:c r="J2642" s="230">
        <x:v>180</x:v>
      </x:c>
      <x:c r="K2642" s="275" t="s">
        <x:v>10301</x:v>
      </x:c>
    </x:row>
    <x:row r="2643" spans="1:11">
      <x:c r="A2643" s="1598">
        <x:v>0.87708333333333333</x:v>
      </x:c>
      <x:c r="B2643" s="1550">
        <x:v>614426</x:v>
      </x:c>
      <x:c r="C2643" s="1064" t="s">
        <x:v>8571</x:v>
      </x:c>
      <x:c r="D2643" s="1064" t="s">
        <x:v>10333</x:v>
      </x:c>
      <x:c r="E2643" s="1064" t="s">
        <x:v>6669</x:v>
      </x:c>
      <x:c r="F2643" s="1065" t="s">
        <x:v>10034</x:v>
      </x:c>
      <x:c r="G2643" s="233" t="s">
        <x:v>6430</x:v>
      </x:c>
      <x:c r="H2643" s="233" t="s">
        <x:v>7765</x:v>
      </x:c>
      <x:c r="I2643" s="5" t="s">
        <x:v>6540</x:v>
      </x:c>
      <x:c r="J2643" s="230">
        <x:v>550</x:v>
      </x:c>
      <x:c r="K2643" s="275" t="s">
        <x:v>140</x:v>
      </x:c>
    </x:row>
    <x:row r="2644" spans="1:11">
      <x:c r="A2644" s="1597">
        <x:v>0.88749999999999996</x:v>
      </x:c>
      <x:c r="B2644" s="1544">
        <x:v>614427</x:v>
      </x:c>
      <x:c r="C2644" s="1060" t="s">
        <x:v>7299</x:v>
      </x:c>
      <x:c r="D2644" s="1060" t="s">
        <x:v>10334</x:v>
      </x:c>
      <x:c r="E2644" s="1060" t="s">
        <x:v>6669</x:v>
      </x:c>
      <x:c r="F2644" s="1061" t="s">
        <x:v>6334</x:v>
      </x:c>
      <x:c r="G2644" s="233" t="s">
        <x:v>10300</x:v>
      </x:c>
      <x:c r="H2644" s="233" t="s">
        <x:v>7743</x:v>
      </x:c>
      <x:c r="I2644" s="5" t="s">
        <x:v>6540</x:v>
      </x:c>
      <x:c r="J2644" s="230">
        <x:v>170</x:v>
      </x:c>
      <x:c r="K2644" s="275" t="s">
        <x:v>140</x:v>
      </x:c>
    </x:row>
    <x:row r="2645" spans="1:12">
      <x:c r="A2645" s="1598">
        <x:v>0.88958333333333328</x:v>
      </x:c>
      <x:c r="B2645" s="1550">
        <x:v>614428</x:v>
      </x:c>
      <x:c r="C2645" s="1064" t="s">
        <x:v>7299</x:v>
      </x:c>
      <x:c r="D2645" s="1064" t="s">
        <x:v>10333</x:v>
      </x:c>
      <x:c r="E2645" s="1064" t="s">
        <x:v>6669</x:v>
      </x:c>
      <x:c r="F2645" s="1065" t="s">
        <x:v>1523</x:v>
      </x:c>
      <x:c r="G2645" s="1114" t="s">
        <x:v>10358</x:v>
      </x:c>
      <x:c r="H2645" s="1114" t="s">
        <x:v>10358</x:v>
      </x:c>
      <x:c r="I2645" s="5" t="s">
        <x:v>6553</x:v>
      </x:c>
      <x:c r="J2645" s="230">
        <x:v>0</x:v>
      </x:c>
      <x:c r="K2645" s="1114" t="s">
        <x:v>10358</x:v>
      </x:c>
      <x:c r="L2645" s="5" t="s">
        <x:v>10357</x:v>
      </x:c>
    </x:row>
    <x:row r="2646" spans="1:11">
      <x:c r="A2646" s="1194" t="s">
        <x:v>7040</x:v>
      </x:c>
      <x:c r="B2646" s="1544">
        <x:v>14429</x:v>
      </x:c>
      <x:c r="C2646" s="1060" t="s">
        <x:v>8571</x:v>
      </x:c>
      <x:c r="D2646" s="1060" t="s">
        <x:v>10306</x:v>
      </x:c>
      <x:c r="E2646" s="1060" t="s">
        <x:v>6669</x:v>
      </x:c>
      <x:c r="F2646" s="1061" t="s">
        <x:v>10715</x:v>
      </x:c>
      <x:c r="G2646" s="1114" t="s">
        <x:v>10358</x:v>
      </x:c>
      <x:c r="H2646" s="1114" t="s">
        <x:v>10358</x:v>
      </x:c>
      <x:c r="I2646" s="5" t="s">
        <x:v>6553</x:v>
      </x:c>
      <x:c r="J2646" s="230">
        <x:v>150</x:v>
      </x:c>
      <x:c r="K2646" s="275" t="s">
        <x:v>10301</x:v>
      </x:c>
    </x:row>
    <x:row r="2647" spans="1:12" s="6" customFormat="1">
      <x:c r="A2647" s="1597">
        <x:v>0.61875000000000002</x:v>
      </x:c>
      <x:c r="B2647" s="1544">
        <x:v>14430</x:v>
      </x:c>
      <x:c r="C2647" s="1060"/>
      <x:c r="D2647" s="1060"/>
      <x:c r="E2647" s="1060"/>
      <x:c r="F2647" s="1061"/>
      <x:c r="G2647" s="1114" t="s">
        <x:v>10358</x:v>
      </x:c>
      <x:c r="H2647" s="1114" t="s">
        <x:v>10358</x:v>
      </x:c>
      <x:c r="I2647" s="5" t="s">
        <x:v>6553</x:v>
      </x:c>
      <x:c r="J2647" s="230">
        <x:v>0</x:v>
      </x:c>
      <x:c r="K2647" s="1114" t="s">
        <x:v>10358</x:v>
      </x:c>
      <x:c r="L2647" s="5" t="s">
        <x:v>10357</x:v>
      </x:c>
    </x:row>
    <x:row r="2648" spans="1:11" s="6" customFormat="1">
      <x:c r="A2648" s="1597">
        <x:v>0.69791666666666663</x:v>
      </x:c>
      <x:c r="B2648" s="1544">
        <x:v>614431</x:v>
      </x:c>
      <x:c r="C2648" s="1060" t="s">
        <x:v>8571</x:v>
      </x:c>
      <x:c r="D2648" s="1060" t="s">
        <x:v>10333</x:v>
      </x:c>
      <x:c r="E2648" s="1060" t="s">
        <x:v>3882</x:v>
      </x:c>
      <x:c r="F2648" s="1061" t="s">
        <x:v>8615</x:v>
      </x:c>
      <x:c r="G2648" s="1114" t="s">
        <x:v>10358</x:v>
      </x:c>
      <x:c r="H2648" s="1114" t="s">
        <x:v>10358</x:v>
      </x:c>
      <x:c r="I2648" s="5" t="s">
        <x:v>6553</x:v>
      </x:c>
      <x:c r="J2648" s="230">
        <x:v>80</x:v>
      </x:c>
      <x:c r="K2648" s="275" t="s">
        <x:v>10301</x:v>
      </x:c>
    </x:row>
    <x:row r="2649" spans="1:11">
      <x:c r="A2649" s="1598">
        <x:v>0.71458333333333335</x:v>
      </x:c>
      <x:c r="B2649" s="1550">
        <x:v>614432</x:v>
      </x:c>
      <x:c r="C2649" s="1064" t="s">
        <x:v>7299</x:v>
      </x:c>
      <x:c r="D2649" s="1064" t="s">
        <x:v>10333</x:v>
      </x:c>
      <x:c r="E2649" s="1064" t="s">
        <x:v>3882</x:v>
      </x:c>
      <x:c r="F2649" s="1065" t="s">
        <x:v>8653</x:v>
      </x:c>
      <x:c r="G2649" s="233" t="s">
        <x:v>4199</x:v>
      </x:c>
      <x:c r="H2649" s="233" t="s">
        <x:v>7753</x:v>
      </x:c>
      <x:c r="I2649" s="5" t="s">
        <x:v>6553</x:v>
      </x:c>
      <x:c r="J2649" s="230">
        <x:v>150</x:v>
      </x:c>
      <x:c r="K2649" s="275" t="s">
        <x:v>10301</x:v>
      </x:c>
    </x:row>
    <x:row r="2650" spans="1:11" s="6" customFormat="1">
      <x:c r="A2650" s="1597">
        <x:v>0.78819444444444442</x:v>
      </x:c>
      <x:c r="B2650" s="1544">
        <x:v>614433</x:v>
      </x:c>
      <x:c r="C2650" s="1060" t="s">
        <x:v>8571</x:v>
      </x:c>
      <x:c r="D2650" s="1060" t="s">
        <x:v>10334</x:v>
      </x:c>
      <x:c r="E2650" s="1060" t="s">
        <x:v>6423</x:v>
      </x:c>
      <x:c r="F2650" s="1061" t="s">
        <x:v>7138</x:v>
      </x:c>
      <x:c r="G2650" s="1114" t="s">
        <x:v>10358</x:v>
      </x:c>
      <x:c r="H2650" s="1114" t="s">
        <x:v>10358</x:v>
      </x:c>
      <x:c r="I2650" s="5" t="s">
        <x:v>6553</x:v>
      </x:c>
      <x:c r="J2650" s="230">
        <x:v>290</x:v>
      </x:c>
      <x:c r="K2650" s="275" t="s">
        <x:v>140</x:v>
      </x:c>
    </x:row>
    <x:row r="2651" spans="1:11">
      <x:c r="A2651" s="1598">
        <x:v>0.79513888888888884</x:v>
      </x:c>
      <x:c r="B2651" s="1550">
        <x:v>614434</x:v>
      </x:c>
      <x:c r="C2651" s="1064" t="s">
        <x:v>7299</x:v>
      </x:c>
      <x:c r="D2651" s="1064" t="s">
        <x:v>10333</x:v>
      </x:c>
      <x:c r="E2651" s="1064" t="s">
        <x:v>3882</x:v>
      </x:c>
      <x:c r="F2651" s="1065" t="s">
        <x:v>8864</x:v>
      </x:c>
      <x:c r="G2651" s="233" t="s">
        <x:v>9532</x:v>
      </x:c>
      <x:c r="H2651" s="233" t="s">
        <x:v>8056</x:v>
      </x:c>
      <x:c r="I2651" s="5" t="s">
        <x:v>6553</x:v>
      </x:c>
      <x:c r="J2651" s="230">
        <x:v>130</x:v>
      </x:c>
      <x:c r="K2651" s="275" t="s">
        <x:v>10301</x:v>
      </x:c>
    </x:row>
    <x:row r="2652" spans="1:11">
      <x:c r="A2652" s="1598">
        <x:v>0.83263888888888893</x:v>
      </x:c>
      <x:c r="B2652" s="1550">
        <x:v>614435</x:v>
      </x:c>
      <x:c r="C2652" s="1064" t="s">
        <x:v>7299</x:v>
      </x:c>
      <x:c r="D2652" s="1064" t="s">
        <x:v>10333</x:v>
      </x:c>
      <x:c r="E2652" s="1064" t="s">
        <x:v>6423</x:v>
      </x:c>
      <x:c r="F2652" s="1065" t="s">
        <x:v>12068</x:v>
      </x:c>
      <x:c r="G2652" s="233" t="s">
        <x:v>10985</x:v>
      </x:c>
      <x:c r="H2652" s="233" t="s">
        <x:v>8063</x:v>
      </x:c>
      <x:c r="I2652" s="5" t="s">
        <x:v>6553</x:v>
      </x:c>
      <x:c r="J2652" s="230">
        <x:v>245</x:v>
      </x:c>
      <x:c r="K2652" s="275" t="s">
        <x:v>140</x:v>
      </x:c>
    </x:row>
    <x:row r="2653" spans="1:11">
      <x:c r="A2653" s="1597">
        <x:v>0.97916666666666663</x:v>
      </x:c>
      <x:c r="B2653" s="1544">
        <x:v>614436</x:v>
      </x:c>
      <x:c r="C2653" s="1060" t="s">
        <x:v>8571</x:v>
      </x:c>
      <x:c r="D2653" s="1060" t="s">
        <x:v>10334</x:v>
      </x:c>
      <x:c r="E2653" s="1060" t="s">
        <x:v>6669</x:v>
      </x:c>
      <x:c r="F2653" s="1061" t="s">
        <x:v>10406</x:v>
      </x:c>
      <x:c r="G2653" s="233" t="s">
        <x:v>10988</x:v>
      </x:c>
      <x:c r="H2653" s="233" t="s">
        <x:v>11159</x:v>
      </x:c>
      <x:c r="I2653" s="5" t="s">
        <x:v>6553</x:v>
      </x:c>
      <x:c r="J2653" s="230">
        <x:v>792</x:v>
      </x:c>
      <x:c r="K2653" s="275" t="s">
        <x:v>140</x:v>
      </x:c>
    </x:row>
    <x:row r="2654" spans="1:11">
      <x:c r="A2654" s="1549" t="s">
        <x:v>7340</x:v>
      </x:c>
      <x:c r="B2654" s="1550">
        <x:v>614437</x:v>
      </x:c>
      <x:c r="C2654" s="1064" t="s">
        <x:v>7299</x:v>
      </x:c>
      <x:c r="D2654" s="1064" t="s">
        <x:v>10333</x:v>
      </x:c>
      <x:c r="E2654" s="1064" t="s">
        <x:v>6669</x:v>
      </x:c>
      <x:c r="F2654" s="1065" t="s">
        <x:v>463</x:v>
      </x:c>
      <x:c r="G2654" s="233" t="s">
        <x:v>3812</x:v>
      </x:c>
      <x:c r="H2654" s="233" t="s">
        <x:v>11164</x:v>
      </x:c>
      <x:c r="I2654" s="5" t="s">
        <x:v>6540</x:v>
      </x:c>
      <x:c r="J2654" s="230">
        <x:v>350</x:v>
      </x:c>
      <x:c r="K2654" s="275" t="s">
        <x:v>140</x:v>
      </x:c>
    </x:row>
    <x:row r="2655" spans="1:11">
      <x:c r="A2655" s="1597">
        <x:v>0.66388888888888886</x:v>
      </x:c>
      <x:c r="B2655" s="1544">
        <x:v>614438</x:v>
      </x:c>
      <x:c r="C2655" s="1060" t="s">
        <x:v>8571</x:v>
      </x:c>
      <x:c r="D2655" s="1060" t="s">
        <x:v>10333</x:v>
      </x:c>
      <x:c r="E2655" s="1060" t="s">
        <x:v>6423</x:v>
      </x:c>
      <x:c r="F2655" s="1061" t="s">
        <x:v>1295</x:v>
      </x:c>
      <x:c r="G2655" s="233" t="s">
        <x:v>10925</x:v>
      </x:c>
      <x:c r="H2655" s="233" t="s">
        <x:v>8058</x:v>
      </x:c>
      <x:c r="I2655" s="5" t="s">
        <x:v>6540</x:v>
      </x:c>
      <x:c r="J2655" s="230">
        <x:v>190</x:v>
      </x:c>
      <x:c r="K2655" s="275" t="s">
        <x:v>10301</x:v>
      </x:c>
    </x:row>
    <x:row r="2656" spans="1:11">
      <x:c r="A2656" s="1598">
        <x:v>0.74583333333333335</x:v>
      </x:c>
      <x:c r="B2656" s="1550">
        <x:v>614439</x:v>
      </x:c>
      <x:c r="C2656" s="1064" t="s">
        <x:v>8571</x:v>
      </x:c>
      <x:c r="D2656" s="1064" t="s">
        <x:v>10306</x:v>
      </x:c>
      <x:c r="E2656" s="1064" t="s">
        <x:v>6423</x:v>
      </x:c>
      <x:c r="F2656" s="1065" t="s">
        <x:v>1599</x:v>
      </x:c>
      <x:c r="G2656" s="233" t="s">
        <x:v>10938</x:v>
      </x:c>
      <x:c r="H2656" s="233" t="s">
        <x:v>7769</x:v>
      </x:c>
      <x:c r="I2656" s="5" t="s">
        <x:v>6553</x:v>
      </x:c>
      <x:c r="J2656" s="230">
        <x:v>390</x:v>
      </x:c>
      <x:c r="K2656" s="275" t="s">
        <x:v>140</x:v>
      </x:c>
    </x:row>
    <x:row r="2657" spans="1:11">
      <x:c r="A2657" s="1597">
        <x:v>0.8881944444444444</x:v>
      </x:c>
      <x:c r="B2657" s="1544">
        <x:v>614440</x:v>
      </x:c>
      <x:c r="C2657" s="1060" t="s">
        <x:v>7299</x:v>
      </x:c>
      <x:c r="D2657" s="1060" t="s">
        <x:v>10306</x:v>
      </x:c>
      <x:c r="E2657" s="1060" t="s">
        <x:v>6423</x:v>
      </x:c>
      <x:c r="F2657" s="1061" t="s">
        <x:v>4290</x:v>
      </x:c>
      <x:c r="G2657" s="233" t="s">
        <x:v>10953</x:v>
      </x:c>
      <x:c r="H2657" s="233" t="s">
        <x:v>8057</x:v>
      </x:c>
      <x:c r="I2657" s="5" t="s">
        <x:v>6540</x:v>
      </x:c>
      <x:c r="J2657" s="230">
        <x:v>135</x:v>
      </x:c>
      <x:c r="K2657" s="275" t="s">
        <x:v>140</x:v>
      </x:c>
    </x:row>
    <x:row r="2658" spans="1:11">
      <x:c r="A2658" s="1549" t="s">
        <x:v>7064</x:v>
      </x:c>
      <x:c r="B2658" s="1550">
        <x:v>14441</x:v>
      </x:c>
      <x:c r="C2658" s="1064" t="s">
        <x:v>8571</x:v>
      </x:c>
      <x:c r="D2658" s="1064" t="s">
        <x:v>10333</x:v>
      </x:c>
      <x:c r="E2658" s="1064" t="s">
        <x:v>3882</x:v>
      </x:c>
      <x:c r="F2658" s="1065" t="s">
        <x:v>7402</x:v>
      </x:c>
      <x:c r="G2658" s="233" t="s">
        <x:v>6483</x:v>
      </x:c>
      <x:c r="H2658" s="233" t="s">
        <x:v>5554</x:v>
      </x:c>
      <x:c r="I2658" s="5" t="s">
        <x:v>6553</x:v>
      </x:c>
      <x:c r="J2658" s="230">
        <x:v>160</x:v>
      </x:c>
      <x:c r="K2658" s="275" t="s">
        <x:v>10301</x:v>
      </x:c>
    </x:row>
    <x:row r="2659" spans="1:11" s="6" customFormat="1">
      <x:c r="A2659" s="1598">
        <x:v>0.60069444444444442</x:v>
      </x:c>
      <x:c r="B2659" s="1550">
        <x:v>14442</x:v>
      </x:c>
      <x:c r="C2659" s="1064"/>
      <x:c r="D2659" s="1064"/>
      <x:c r="E2659" s="1064"/>
      <x:c r="F2659" s="1065"/>
      <x:c r="G2659" s="233" t="s">
        <x:v>10982</x:v>
      </x:c>
      <x:c r="H2659" s="233" t="s">
        <x:v>11161</x:v>
      </x:c>
      <x:c r="I2659" s="5" t="s">
        <x:v>6553</x:v>
      </x:c>
      <x:c r="J2659" s="230">
        <x:v>180</x:v>
      </x:c>
      <x:c r="K2659" s="275" t="s">
        <x:v>10301</x:v>
      </x:c>
    </x:row>
    <x:row r="2660" spans="1:11">
      <x:c r="A2660" s="1597">
        <x:v>0.625</x:v>
      </x:c>
      <x:c r="B2660" s="1544">
        <x:v>614443</x:v>
      </x:c>
      <x:c r="C2660" s="1060" t="s">
        <x:v>8571</x:v>
      </x:c>
      <x:c r="D2660" s="1060" t="s">
        <x:v>10306</x:v>
      </x:c>
      <x:c r="E2660" s="1060" t="s">
        <x:v>6669</x:v>
      </x:c>
      <x:c r="F2660" s="1061" t="s">
        <x:v>7114</x:v>
      </x:c>
      <x:c r="G2660" s="233" t="s">
        <x:v>6528</x:v>
      </x:c>
      <x:c r="H2660" s="233" t="s">
        <x:v>7762</x:v>
      </x:c>
      <x:c r="I2660" s="5" t="s">
        <x:v>6553</x:v>
      </x:c>
      <x:c r="J2660" s="230">
        <x:v>160</x:v>
      </x:c>
      <x:c r="K2660" s="275" t="s">
        <x:v>10301</x:v>
      </x:c>
    </x:row>
    <x:row r="2661" spans="1:11">
      <x:c r="A2661" s="1598">
        <x:v>0.64166666666666672</x:v>
      </x:c>
      <x:c r="B2661" s="1550">
        <x:v>614444</x:v>
      </x:c>
      <x:c r="C2661" s="1064" t="s">
        <x:v>7299</x:v>
      </x:c>
      <x:c r="D2661" s="1064" t="s">
        <x:v>10306</x:v>
      </x:c>
      <x:c r="E2661" s="1064" t="s">
        <x:v>6669</x:v>
      </x:c>
      <x:c r="F2661" s="1065" t="s">
        <x:v>10669</x:v>
      </x:c>
      <x:c r="G2661" s="233" t="s">
        <x:v>10917</x:v>
      </x:c>
      <x:c r="H2661" s="233" t="s">
        <x:v>5588</x:v>
      </x:c>
      <x:c r="I2661" s="5" t="s">
        <x:v>6553</x:v>
      </x:c>
      <x:c r="J2661" s="230">
        <x:v>495</x:v>
      </x:c>
      <x:c r="K2661" s="275" t="s">
        <x:v>140</x:v>
      </x:c>
    </x:row>
    <x:row r="2662" spans="1:11">
      <x:c r="A2662" s="1597">
        <x:v>0.64583333333333337</x:v>
      </x:c>
      <x:c r="B2662" s="1544">
        <x:v>614445</x:v>
      </x:c>
      <x:c r="C2662" s="1060" t="s">
        <x:v>8571</x:v>
      </x:c>
      <x:c r="D2662" s="1060" t="s">
        <x:v>10333</x:v>
      </x:c>
      <x:c r="E2662" s="1060" t="s">
        <x:v>6669</x:v>
      </x:c>
      <x:c r="F2662" s="1061" t="s">
        <x:v>514</x:v>
      </x:c>
      <x:c r="G2662" s="233" t="s">
        <x:v>9942</x:v>
      </x:c>
      <x:c r="H2662" s="233" t="s">
        <x:v>11154</x:v>
      </x:c>
      <x:c r="I2662" s="5" t="s">
        <x:v>6540</x:v>
      </x:c>
      <x:c r="J2662" s="230">
        <x:v>180</x:v>
      </x:c>
      <x:c r="K2662" s="275" t="s">
        <x:v>10301</x:v>
      </x:c>
    </x:row>
    <x:row r="2663" spans="1:11">
      <x:c r="A2663" s="1598">
        <x:v>0.75902777777777775</x:v>
      </x:c>
      <x:c r="B2663" s="1550">
        <x:v>614446</x:v>
      </x:c>
      <x:c r="C2663" s="1064" t="s">
        <x:v>7299</x:v>
      </x:c>
      <x:c r="D2663" s="1064" t="s">
        <x:v>10306</x:v>
      </x:c>
      <x:c r="E2663" s="1064" t="s">
        <x:v>6669</x:v>
      </x:c>
      <x:c r="F2663" s="1065" t="s">
        <x:v>85</x:v>
      </x:c>
      <x:c r="G2663" s="233" t="s">
        <x:v>6528</x:v>
      </x:c>
      <x:c r="H2663" s="233" t="s">
        <x:v>7541</x:v>
      </x:c>
      <x:c r="I2663" s="5" t="s">
        <x:v>6540</x:v>
      </x:c>
      <x:c r="J2663" s="230">
        <x:v>170</x:v>
      </x:c>
      <x:c r="K2663" s="275" t="s">
        <x:v>10301</x:v>
      </x:c>
    </x:row>
    <x:row r="2664" spans="1:11">
      <x:c r="A2664" s="1597">
        <x:v>0.77847222222222223</x:v>
      </x:c>
      <x:c r="B2664" s="1544">
        <x:v>614447</x:v>
      </x:c>
      <x:c r="C2664" s="1060" t="s">
        <x:v>8571</x:v>
      </x:c>
      <x:c r="D2664" s="1060" t="s">
        <x:v>10334</x:v>
      </x:c>
      <x:c r="E2664" s="1060" t="s">
        <x:v>3882</x:v>
      </x:c>
      <x:c r="F2664" s="1061" t="s">
        <x:v>10472</x:v>
      </x:c>
      <x:c r="G2664" s="233" t="s">
        <x:v>4189</x:v>
      </x:c>
      <x:c r="H2664" s="233" t="s">
        <x:v>8055</x:v>
      </x:c>
      <x:c r="I2664" s="5" t="s">
        <x:v>6540</x:v>
      </x:c>
      <x:c r="J2664" s="230">
        <x:v>198</x:v>
      </x:c>
      <x:c r="K2664" s="275" t="s">
        <x:v>140</x:v>
      </x:c>
    </x:row>
    <x:row r="2665" spans="1:11">
      <x:c r="A2665" s="1598">
        <x:v>0.78333333333333333</x:v>
      </x:c>
      <x:c r="B2665" s="1550">
        <x:v>614448</x:v>
      </x:c>
      <x:c r="C2665" s="1064" t="s">
        <x:v>8571</x:v>
      </x:c>
      <x:c r="D2665" s="1064" t="s">
        <x:v>10334</x:v>
      </x:c>
      <x:c r="E2665" s="1064" t="s">
        <x:v>6423</x:v>
      </x:c>
      <x:c r="F2665" s="1065" t="s">
        <x:v>3716</x:v>
      </x:c>
      <x:c r="G2665" s="233" t="s">
        <x:v>10949</x:v>
      </x:c>
      <x:c r="H2665" s="233" t="s">
        <x:v>5589</x:v>
      </x:c>
      <x:c r="I2665" s="5" t="s">
        <x:v>6540</x:v>
      </x:c>
      <x:c r="J2665" s="230">
        <x:v>76</x:v>
      </x:c>
      <x:c r="K2665" s="275" t="s">
        <x:v>140</x:v>
      </x:c>
    </x:row>
    <x:row r="2666" spans="1:11">
      <x:c r="A2666" s="1597">
        <x:v>0.85069444444444442</x:v>
      </x:c>
      <x:c r="B2666" s="1544">
        <x:v>614449</x:v>
      </x:c>
      <x:c r="C2666" s="1060" t="s">
        <x:v>8571</x:v>
      </x:c>
      <x:c r="D2666" s="1060" t="s">
        <x:v>10333</x:v>
      </x:c>
      <x:c r="E2666" s="1060" t="s">
        <x:v>6669</x:v>
      </x:c>
      <x:c r="F2666" s="1061" t="s">
        <x:v>4766</x:v>
      </x:c>
      <x:c r="G2666" s="233" t="s">
        <x:v>10945</x:v>
      </x:c>
      <x:c r="H2666" s="233" t="s">
        <x:v>7741</x:v>
      </x:c>
      <x:c r="I2666" s="5" t="s">
        <x:v>6553</x:v>
      </x:c>
      <x:c r="J2666" s="230">
        <x:v>225</x:v>
      </x:c>
      <x:c r="K2666" s="275" t="s">
        <x:v>140</x:v>
      </x:c>
    </x:row>
    <x:row r="2667" spans="1:11">
      <x:c r="A2667" s="1549" t="s">
        <x:v>7016</x:v>
      </x:c>
      <x:c r="B2667" s="1550">
        <x:v>614450</x:v>
      </x:c>
      <x:c r="C2667" s="1064" t="s">
        <x:v>8571</x:v>
      </x:c>
      <x:c r="D2667" s="1064" t="s">
        <x:v>10306</x:v>
      </x:c>
      <x:c r="E2667" s="1064" t="s">
        <x:v>3882</x:v>
      </x:c>
      <x:c r="F2667" s="1065" t="s">
        <x:v>7423</x:v>
      </x:c>
      <x:c r="G2667" s="233" t="s">
        <x:v>4181</x:v>
      </x:c>
      <x:c r="H2667" s="233" t="s">
        <x:v>5608</x:v>
      </x:c>
      <x:c r="I2667" s="5" t="s">
        <x:v>6540</x:v>
      </x:c>
      <x:c r="J2667" s="230">
        <x:v>340</x:v>
      </x:c>
      <x:c r="K2667" s="275" t="s">
        <x:v>10301</x:v>
      </x:c>
    </x:row>
    <x:row r="2668" spans="1:11">
      <x:c r="A2668" s="1597">
        <x:v>0.76458333333333328</x:v>
      </x:c>
      <x:c r="B2668" s="1544">
        <x:v>614451</x:v>
      </x:c>
      <x:c r="C2668" s="1060" t="s">
        <x:v>8571</x:v>
      </x:c>
      <x:c r="D2668" s="1060" t="s">
        <x:v>10333</x:v>
      </x:c>
      <x:c r="E2668" s="1060" t="s">
        <x:v>3882</x:v>
      </x:c>
      <x:c r="F2668" s="1061" t="s">
        <x:v>10694</x:v>
      </x:c>
      <x:c r="G2668" s="1114" t="s">
        <x:v>10358</x:v>
      </x:c>
      <x:c r="H2668" s="1114" t="s">
        <x:v>10358</x:v>
      </x:c>
      <x:c r="I2668" s="5" t="s">
        <x:v>6553</x:v>
      </x:c>
      <x:c r="J2668" s="230">
        <x:v>300</x:v>
      </x:c>
      <x:c r="K2668" s="275" t="s">
        <x:v>140</x:v>
      </x:c>
    </x:row>
    <x:row r="2669" spans="1:11">
      <x:c r="A2669" s="1597">
        <x:v>0.82013888888888886</x:v>
      </x:c>
      <x:c r="B2669" s="1629">
        <x:v>614452</x:v>
      </x:c>
      <x:c r="C2669" s="1060" t="s">
        <x:v>7299</x:v>
      </x:c>
      <x:c r="D2669" s="1060" t="s">
        <x:v>10334</x:v>
      </x:c>
      <x:c r="E2669" s="1060" t="s">
        <x:v>6669</x:v>
      </x:c>
      <x:c r="F2669" s="1061" t="s">
        <x:v>7182</x:v>
      </x:c>
      <x:c r="G2669" s="1114" t="s">
        <x:v>10358</x:v>
      </x:c>
      <x:c r="H2669" s="1114" t="s">
        <x:v>10358</x:v>
      </x:c>
      <x:c r="I2669" s="5" t="s">
        <x:v>6553</x:v>
      </x:c>
      <x:c r="J2669" s="230">
        <x:v>160</x:v>
      </x:c>
      <x:c r="K2669" s="275" t="s">
        <x:v>10301</x:v>
      </x:c>
    </x:row>
    <x:row r="2670" spans="1:11">
      <x:c r="A2670" s="1598">
        <x:v>0.82222222222222219</x:v>
      </x:c>
      <x:c r="B2670" s="1550">
        <x:v>614453</x:v>
      </x:c>
      <x:c r="C2670" s="1064" t="s">
        <x:v>7299</x:v>
      </x:c>
      <x:c r="D2670" s="1064" t="s">
        <x:v>10334</x:v>
      </x:c>
      <x:c r="E2670" s="1064" t="s">
        <x:v>6669</x:v>
      </x:c>
      <x:c r="F2670" s="1065" t="s">
        <x:v>4719</x:v>
      </x:c>
      <x:c r="G2670" s="233" t="s">
        <x:v>3811</x:v>
      </x:c>
      <x:c r="H2670" s="233" t="s">
        <x:v>5593</x:v>
      </x:c>
      <x:c r="I2670" s="5" t="s">
        <x:v>6553</x:v>
      </x:c>
      <x:c r="J2670" s="230">
        <x:v>440</x:v>
      </x:c>
      <x:c r="K2670" s="275" t="s">
        <x:v>140</x:v>
      </x:c>
    </x:row>
    <x:row r="2671" spans="1:11">
      <x:c r="A2671" s="1597">
        <x:v>0.83263888888888893</x:v>
      </x:c>
      <x:c r="B2671" s="1544">
        <x:v>614454</x:v>
      </x:c>
      <x:c r="C2671" s="1060" t="s">
        <x:v>8571</x:v>
      </x:c>
      <x:c r="D2671" s="1060" t="s">
        <x:v>10333</x:v>
      </x:c>
      <x:c r="E2671" s="1060" t="s">
        <x:v>3882</x:v>
      </x:c>
      <x:c r="F2671" s="1061" t="s">
        <x:v>12052</x:v>
      </x:c>
      <x:c r="G2671" s="233" t="s">
        <x:v>9891</x:v>
      </x:c>
      <x:c r="H2671" s="233" t="s">
        <x:v>5580</x:v>
      </x:c>
      <x:c r="I2671" s="5" t="s">
        <x:v>6553</x:v>
      </x:c>
      <x:c r="J2671" s="230">
        <x:v>320</x:v>
      </x:c>
      <x:c r="K2671" s="275" t="s">
        <x:v>10301</x:v>
      </x:c>
    </x:row>
    <x:row r="2672" spans="1:11">
      <x:c r="A2672" s="1598">
        <x:v>0.83402777777777781</x:v>
      </x:c>
      <x:c r="B2672" s="1550">
        <x:v>614455</x:v>
      </x:c>
      <x:c r="C2672" s="1064" t="s">
        <x:v>8571</x:v>
      </x:c>
      <x:c r="D2672" s="1064" t="s">
        <x:v>10333</x:v>
      </x:c>
      <x:c r="E2672" s="1064" t="s">
        <x:v>3882</x:v>
      </x:c>
      <x:c r="F2672" s="1065" t="s">
        <x:v>3661</x:v>
      </x:c>
      <x:c r="G2672" s="233" t="s">
        <x:v>3895</x:v>
      </x:c>
      <x:c r="H2672" s="233" t="s">
        <x:v>11168</x:v>
      </x:c>
      <x:c r="I2672" s="5" t="s">
        <x:v>6553</x:v>
      </x:c>
      <x:c r="J2672" s="230">
        <x:v>320</x:v>
      </x:c>
      <x:c r="K2672" s="275" t="s">
        <x:v>10301</x:v>
      </x:c>
    </x:row>
    <x:row r="2673" spans="1:11">
      <x:c r="A2673" s="1597">
        <x:v>0.88541666666666663</x:v>
      </x:c>
      <x:c r="B2673" s="1544">
        <x:v>614456</x:v>
      </x:c>
      <x:c r="C2673" s="1060" t="s">
        <x:v>8571</x:v>
      </x:c>
      <x:c r="D2673" s="1060" t="s">
        <x:v>10333</x:v>
      </x:c>
      <x:c r="E2673" s="1060" t="s">
        <x:v>6669</x:v>
      </x:c>
      <x:c r="F2673" s="1061" t="s">
        <x:v>4315</x:v>
      </x:c>
      <x:c r="G2673" s="233" t="s">
        <x:v>2926</x:v>
      </x:c>
      <x:c r="H2673" s="233" t="s">
        <x:v>11165</x:v>
      </x:c>
      <x:c r="I2673" s="5" t="s">
        <x:v>6540</x:v>
      </x:c>
      <x:c r="J2673" s="230">
        <x:v>360</x:v>
      </x:c>
      <x:c r="K2673" s="275" t="s">
        <x:v>10301</x:v>
      </x:c>
    </x:row>
    <x:row r="2674" spans="1:11">
      <x:c r="A2674" s="1598">
        <x:v>0.89166666666666672</x:v>
      </x:c>
      <x:c r="B2674" s="1550">
        <x:v>614457</x:v>
      </x:c>
      <x:c r="C2674" s="1064" t="s">
        <x:v>8571</x:v>
      </x:c>
      <x:c r="D2674" s="1064" t="s">
        <x:v>10306</x:v>
      </x:c>
      <x:c r="E2674" s="1064" t="s">
        <x:v>6669</x:v>
      </x:c>
      <x:c r="F2674" s="1065" t="s">
        <x:v>1572</x:v>
      </x:c>
      <x:c r="G2674" s="233" t="s">
        <x:v>3441</x:v>
      </x:c>
      <x:c r="H2674" s="233" t="s">
        <x:v>7752</x:v>
      </x:c>
      <x:c r="I2674" s="5" t="s">
        <x:v>6540</x:v>
      </x:c>
      <x:c r="J2674" s="230">
        <x:v>288</x:v>
      </x:c>
      <x:c r="K2674" s="275" t="s">
        <x:v>140</x:v>
      </x:c>
    </x:row>
    <x:row r="2675" spans="1:11">
      <x:c r="A2675" s="1597">
        <x:v>0.9555555555555556</x:v>
      </x:c>
      <x:c r="B2675" s="1544">
        <x:v>614458</x:v>
      </x:c>
      <x:c r="C2675" s="1060" t="s">
        <x:v>7299</x:v>
      </x:c>
      <x:c r="D2675" s="1060" t="s">
        <x:v>10333</x:v>
      </x:c>
      <x:c r="E2675" s="1060" t="s">
        <x:v>3882</x:v>
      </x:c>
      <x:c r="F2675" s="1061" t="s">
        <x:v>1300</x:v>
      </x:c>
      <x:c r="G2675" s="233" t="s">
        <x:v>9381</x:v>
      </x:c>
      <x:c r="H2675" s="233" t="s">
        <x:v>2574</x:v>
      </x:c>
      <x:c r="I2675" s="5" t="s">
        <x:v>6540</x:v>
      </x:c>
      <x:c r="J2675" s="230">
        <x:v>220</x:v>
      </x:c>
      <x:c r="K2675" s="275" t="s">
        <x:v>10301</x:v>
      </x:c>
    </x:row>
    <x:row r="2676" spans="1:11">
      <x:c r="A2676" s="1598">
        <x:v>0.97013888888888888</x:v>
      </x:c>
      <x:c r="B2676" s="1550">
        <x:v>614459</x:v>
      </x:c>
      <x:c r="C2676" s="1064" t="s">
        <x:v>8571</x:v>
      </x:c>
      <x:c r="D2676" s="1064" t="s">
        <x:v>10334</x:v>
      </x:c>
      <x:c r="E2676" s="1064" t="s">
        <x:v>6669</x:v>
      </x:c>
      <x:c r="F2676" s="1065" t="s">
        <x:v>3727</x:v>
      </x:c>
      <x:c r="G2676" s="233" t="s">
        <x:v>9709</x:v>
      </x:c>
      <x:c r="H2676" s="233" t="s">
        <x:v>7736</x:v>
      </x:c>
      <x:c r="I2676" s="5" t="s">
        <x:v>6540</x:v>
      </x:c>
      <x:c r="J2676" s="230">
        <x:v>135</x:v>
      </x:c>
      <x:c r="K2676" s="275" t="s">
        <x:v>140</x:v>
      </x:c>
    </x:row>
    <x:row r="2677" spans="1:11">
      <x:c r="A2677" s="1194" t="s">
        <x:v>5379</x:v>
      </x:c>
      <x:c r="B2677" s="1544">
        <x:v>614460</x:v>
      </x:c>
      <x:c r="C2677" s="1060" t="s">
        <x:v>8571</x:v>
      </x:c>
      <x:c r="D2677" s="1060" t="s">
        <x:v>10333</x:v>
      </x:c>
      <x:c r="E2677" s="1060" t="s">
        <x:v>3882</x:v>
      </x:c>
      <x:c r="F2677" s="1061" t="s">
        <x:v>521</x:v>
      </x:c>
      <x:c r="G2677" s="233" t="s">
        <x:v>10931</x:v>
      </x:c>
      <x:c r="H2677" s="233" t="s">
        <x:v>7756</x:v>
      </x:c>
      <x:c r="I2677" s="5" t="s">
        <x:v>6540</x:v>
      </x:c>
      <x:c r="J2677" s="230">
        <x:v>180</x:v>
      </x:c>
      <x:c r="K2677" s="275" t="s">
        <x:v>10301</x:v>
      </x:c>
    </x:row>
    <x:row r="2678" spans="1:11">
      <x:c r="A2678" s="1598">
        <x:v>0.65902777777777777</x:v>
      </x:c>
      <x:c r="B2678" s="1550">
        <x:v>614461</x:v>
      </x:c>
      <x:c r="C2678" s="1064" t="s">
        <x:v>8571</x:v>
      </x:c>
      <x:c r="D2678" s="1064" t="s">
        <x:v>10333</x:v>
      </x:c>
      <x:c r="E2678" s="1064" t="s">
        <x:v>6669</x:v>
      </x:c>
      <x:c r="F2678" s="1065" t="s">
        <x:v>989</x:v>
      </x:c>
      <x:c r="G2678" s="233" t="s">
        <x:v>4164</x:v>
      </x:c>
      <x:c r="H2678" s="233" t="s">
        <x:v>5601</x:v>
      </x:c>
      <x:c r="I2678" s="5" t="s">
        <x:v>6540</x:v>
      </x:c>
      <x:c r="J2678" s="230">
        <x:v>153</x:v>
      </x:c>
      <x:c r="K2678" s="275" t="s">
        <x:v>140</x:v>
      </x:c>
    </x:row>
    <x:row r="2679" spans="1:11">
      <x:c r="A2679" s="1597">
        <x:v>0.67361111111111116</x:v>
      </x:c>
      <x:c r="B2679" s="1544">
        <x:v>614462</x:v>
      </x:c>
      <x:c r="C2679" s="1060" t="s">
        <x:v>8571</x:v>
      </x:c>
      <x:c r="D2679" s="1060" t="s">
        <x:v>10334</x:v>
      </x:c>
      <x:c r="E2679" s="1060" t="s">
        <x:v>3882</x:v>
      </x:c>
      <x:c r="F2679" s="1061" t="s">
        <x:v>3719</x:v>
      </x:c>
      <x:c r="G2679" s="233" t="s">
        <x:v>3895</x:v>
      </x:c>
      <x:c r="H2679" s="233" t="s">
        <x:v>11171</x:v>
      </x:c>
      <x:c r="I2679" s="5" t="s">
        <x:v>6540</x:v>
      </x:c>
      <x:c r="J2679" s="230">
        <x:v>280</x:v>
      </x:c>
      <x:c r="K2679" s="275" t="s">
        <x:v>10301</x:v>
      </x:c>
    </x:row>
    <x:row r="2680" spans="1:11">
      <x:c r="A2680" s="1598">
        <x:v>0.73055555555555551</x:v>
      </x:c>
      <x:c r="B2680" s="1550">
        <x:v>614463</x:v>
      </x:c>
      <x:c r="C2680" s="1064" t="s">
        <x:v>7299</x:v>
      </x:c>
      <x:c r="D2680" s="1064" t="s">
        <x:v>10306</x:v>
      </x:c>
      <x:c r="E2680" s="1064" t="s">
        <x:v>6669</x:v>
      </x:c>
      <x:c r="F2680" s="1065" t="s">
        <x:v>3678</x:v>
      </x:c>
      <x:c r="G2680" s="233" t="s">
        <x:v>4231</x:v>
      </x:c>
      <x:c r="H2680" s="233" t="s">
        <x:v>11689</x:v>
      </x:c>
      <x:c r="I2680" s="5" t="s">
        <x:v>6553</x:v>
      </x:c>
      <x:c r="J2680" s="230">
        <x:v>920</x:v>
      </x:c>
      <x:c r="K2680" s="275" t="s">
        <x:v>10301</x:v>
      </x:c>
    </x:row>
    <x:row r="2681" spans="1:11">
      <x:c r="A2681" s="1597">
        <x:v>0.74513888888888891</x:v>
      </x:c>
      <x:c r="B2681" s="1544">
        <x:v>614164</x:v>
      </x:c>
      <x:c r="C2681" s="1060" t="s">
        <x:v>8571</x:v>
      </x:c>
      <x:c r="D2681" s="1060" t="s">
        <x:v>10334</x:v>
      </x:c>
      <x:c r="E2681" s="1060" t="s">
        <x:v>7974</x:v>
      </x:c>
      <x:c r="F2681" s="1061" t="s">
        <x:v>1511</x:v>
      </x:c>
      <x:c r="G2681" s="1114" t="s">
        <x:v>10358</x:v>
      </x:c>
      <x:c r="H2681" s="1114" t="s">
        <x:v>10358</x:v>
      </x:c>
      <x:c r="I2681" s="5" t="s">
        <x:v>6553</x:v>
      </x:c>
      <x:c r="J2681" s="230">
        <x:v>340</x:v>
      </x:c>
      <x:c r="K2681" s="275" t="s">
        <x:v>10301</x:v>
      </x:c>
    </x:row>
    <x:row r="2682" spans="1:11">
      <x:c r="A2682" s="1598">
        <x:v>0.75694444444444442</x:v>
      </x:c>
      <x:c r="B2682" s="1550">
        <x:v>614465</x:v>
      </x:c>
      <x:c r="C2682" s="1064" t="s">
        <x:v>8571</x:v>
      </x:c>
      <x:c r="D2682" s="1064" t="s">
        <x:v>10333</x:v>
      </x:c>
      <x:c r="E2682" s="1064" t="s">
        <x:v>6669</x:v>
      </x:c>
      <x:c r="F2682" s="1065" t="s">
        <x:v>8864</x:v>
      </x:c>
      <x:c r="G2682" s="233" t="s">
        <x:v>9628</x:v>
      </x:c>
      <x:c r="H2682" s="233" t="s">
        <x:v>11160</x:v>
      </x:c>
      <x:c r="I2682" s="5" t="s">
        <x:v>6553</x:v>
      </x:c>
      <x:c r="J2682" s="230">
        <x:v>135</x:v>
      </x:c>
      <x:c r="K2682" s="275" t="s">
        <x:v>140</x:v>
      </x:c>
    </x:row>
    <x:row r="2683" spans="1:11" s="6" customFormat="1">
      <x:c r="A2683" s="1598">
        <x:v>0.78125</x:v>
      </x:c>
      <x:c r="B2683" s="1550">
        <x:v>14466</x:v>
      </x:c>
      <x:c r="C2683" s="1064"/>
      <x:c r="D2683" s="1064"/>
      <x:c r="E2683" s="1064"/>
      <x:c r="F2683" s="1065"/>
      <x:c r="G2683" s="1114" t="s">
        <x:v>10358</x:v>
      </x:c>
      <x:c r="H2683" s="1114" t="s">
        <x:v>10358</x:v>
      </x:c>
      <x:c r="I2683" s="5" t="s">
        <x:v>6553</x:v>
      </x:c>
      <x:c r="J2683" s="230">
        <x:v>153</x:v>
      </x:c>
      <x:c r="K2683" s="275" t="s">
        <x:v>140</x:v>
      </x:c>
    </x:row>
    <x:row r="2684" spans="1:11" s="6" customFormat="1">
      <x:c r="A2684" s="1598">
        <x:v>0.78472222222222221</x:v>
      </x:c>
      <x:c r="B2684" s="1550">
        <x:v>14467</x:v>
      </x:c>
      <x:c r="C2684" s="1064"/>
      <x:c r="D2684" s="1064"/>
      <x:c r="E2684" s="1064"/>
      <x:c r="F2684" s="1065"/>
      <x:c r="G2684" s="1114" t="s">
        <x:v>10358</x:v>
      </x:c>
      <x:c r="H2684" s="1114" t="s">
        <x:v>10358</x:v>
      </x:c>
      <x:c r="I2684" s="5" t="s">
        <x:v>6553</x:v>
      </x:c>
      <x:c r="J2684" s="230">
        <x:v>387</x:v>
      </x:c>
      <x:c r="K2684" s="275" t="s">
        <x:v>140</x:v>
      </x:c>
    </x:row>
    <x:row r="2685" spans="1:11" s="6" customFormat="1">
      <x:c r="A2685" s="1598">
        <x:v>0.78680555555555554</x:v>
      </x:c>
      <x:c r="B2685" s="1550">
        <x:v>14468</x:v>
      </x:c>
      <x:c r="C2685" s="1064"/>
      <x:c r="D2685" s="1064"/>
      <x:c r="E2685" s="1064"/>
      <x:c r="F2685" s="1065"/>
      <x:c r="G2685" s="1114" t="s">
        <x:v>10358</x:v>
      </x:c>
      <x:c r="H2685" s="1114" t="s">
        <x:v>10358</x:v>
      </x:c>
      <x:c r="I2685" s="5" t="s">
        <x:v>6553</x:v>
      </x:c>
      <x:c r="J2685" s="230">
        <x:v>135</x:v>
      </x:c>
      <x:c r="K2685" s="275" t="s">
        <x:v>140</x:v>
      </x:c>
    </x:row>
    <x:row r="2686" spans="1:12" s="6" customFormat="1">
      <x:c r="A2686" s="1598">
        <x:v>0.79236111111111107</x:v>
      </x:c>
      <x:c r="B2686" s="1550">
        <x:v>14469</x:v>
      </x:c>
      <x:c r="C2686" s="1064"/>
      <x:c r="D2686" s="1064"/>
      <x:c r="E2686" s="1064"/>
      <x:c r="F2686" s="1065"/>
      <x:c r="G2686" s="1114" t="s">
        <x:v>10358</x:v>
      </x:c>
      <x:c r="H2686" s="1114" t="s">
        <x:v>10358</x:v>
      </x:c>
      <x:c r="I2686" s="5" t="s">
        <x:v>6553</x:v>
      </x:c>
      <x:c r="J2686" s="230">
        <x:v>50</x:v>
      </x:c>
      <x:c r="K2686" s="1114" t="s">
        <x:v>10358</x:v>
      </x:c>
      <x:c r="L2686" s="5" t="s">
        <x:v>10357</x:v>
      </x:c>
    </x:row>
    <x:row r="2687" spans="1:11" s="6" customFormat="1">
      <x:c r="A2687" s="1598">
        <x:v>0.79861111111111116</x:v>
      </x:c>
      <x:c r="B2687" s="1550">
        <x:v>14470</x:v>
      </x:c>
      <x:c r="C2687" s="1064"/>
      <x:c r="D2687" s="1064"/>
      <x:c r="E2687" s="1064"/>
      <x:c r="F2687" s="1065"/>
      <x:c r="G2687" s="233" t="s">
        <x:v>3856</x:v>
      </x:c>
      <x:c r="H2687" s="233" t="s">
        <x:v>11152</x:v>
      </x:c>
      <x:c r="I2687" s="5" t="s">
        <x:v>6553</x:v>
      </x:c>
      <x:c r="J2687" s="230">
        <x:v>150</x:v>
      </x:c>
      <x:c r="K2687" s="275" t="s">
        <x:v>140</x:v>
      </x:c>
    </x:row>
    <x:row r="2688" spans="1:11">
      <x:c r="A2688" s="1597">
        <x:v>0.83263888888888893</x:v>
      </x:c>
      <x:c r="B2688" s="1544">
        <x:v>614471</x:v>
      </x:c>
      <x:c r="C2688" s="1060" t="s">
        <x:v>8571</x:v>
      </x:c>
      <x:c r="D2688" s="1060" t="s">
        <x:v>10333</x:v>
      </x:c>
      <x:c r="E2688" s="1060" t="s">
        <x:v>3882</x:v>
      </x:c>
      <x:c r="F2688" s="1061" t="s">
        <x:v>12827</x:v>
      </x:c>
      <x:c r="G2688" s="233" t="s">
        <x:v>4214</x:v>
      </x:c>
      <x:c r="H2688" s="233" t="s">
        <x:v>8050</x:v>
      </x:c>
      <x:c r="I2688" s="5" t="s">
        <x:v>6540</x:v>
      </x:c>
      <x:c r="J2688" s="230">
        <x:v>100</x:v>
      </x:c>
      <x:c r="K2688" s="275" t="s">
        <x:v>10301</x:v>
      </x:c>
    </x:row>
    <x:row r="2689" spans="1:11">
      <x:c r="A2689" s="1598">
        <x:v>0.94999999999999996</x:v>
      </x:c>
      <x:c r="B2689" s="1550">
        <x:v>614472</x:v>
      </x:c>
      <x:c r="C2689" s="1064" t="s">
        <x:v>8571</x:v>
      </x:c>
      <x:c r="D2689" s="1064" t="s">
        <x:v>10334</x:v>
      </x:c>
      <x:c r="E2689" s="1064" t="s">
        <x:v>6669</x:v>
      </x:c>
      <x:c r="F2689" s="1065" t="s">
        <x:v>1660</x:v>
      </x:c>
      <x:c r="G2689" s="233" t="s">
        <x:v>4116</x:v>
      </x:c>
      <x:c r="H2689" s="233" t="s">
        <x:v>11156</x:v>
      </x:c>
      <x:c r="I2689" s="5" t="s">
        <x:v>6540</x:v>
      </x:c>
      <x:c r="J2689" s="230">
        <x:v>126</x:v>
      </x:c>
      <x:c r="K2689" s="275" t="s">
        <x:v>140</x:v>
      </x:c>
    </x:row>
    <x:row r="2690" spans="1:11">
      <x:c r="A2690" s="1597">
        <x:v>0.9555555555555556</x:v>
      </x:c>
      <x:c r="B2690" s="1544">
        <x:v>614473</x:v>
      </x:c>
      <x:c r="C2690" s="1060" t="s">
        <x:v>8571</x:v>
      </x:c>
      <x:c r="D2690" s="1060" t="s">
        <x:v>10306</x:v>
      </x:c>
      <x:c r="E2690" s="1060" t="s">
        <x:v>6423</x:v>
      </x:c>
      <x:c r="F2690" s="1061" t="s">
        <x:v>3909</x:v>
      </x:c>
      <x:c r="G2690" s="233" t="s">
        <x:v>3939</x:v>
      </x:c>
      <x:c r="H2690" s="233" t="s">
        <x:v>11153</x:v>
      </x:c>
      <x:c r="I2690" s="5" t="s">
        <x:v>6540</x:v>
      </x:c>
      <x:c r="J2690" s="230">
        <x:v>279</x:v>
      </x:c>
      <x:c r="K2690" s="275" t="s">
        <x:v>140</x:v>
      </x:c>
    </x:row>
    <x:row r="2691" spans="1:11">
      <x:c r="A2691" s="1598">
        <x:v>0.9770833333333333</x:v>
      </x:c>
      <x:c r="B2691" s="1550">
        <x:v>614474</x:v>
      </x:c>
      <x:c r="C2691" s="1064" t="s">
        <x:v>8571</x:v>
      </x:c>
      <x:c r="D2691" s="1064" t="s">
        <x:v>10334</x:v>
      </x:c>
      <x:c r="E2691" s="1064" t="s">
        <x:v>6669</x:v>
      </x:c>
      <x:c r="F2691" s="1065" t="s">
        <x:v>2884</x:v>
      </x:c>
      <x:c r="G2691" s="233" t="s">
        <x:v>3760</x:v>
      </x:c>
      <x:c r="H2691" s="233" t="s">
        <x:v>11150</x:v>
      </x:c>
      <x:c r="I2691" s="5" t="s">
        <x:v>6540</x:v>
      </x:c>
      <x:c r="J2691" s="230">
        <x:v>162</x:v>
      </x:c>
      <x:c r="K2691" s="275" t="s">
        <x:v>140</x:v>
      </x:c>
    </x:row>
    <x:row r="2692" spans="1:11">
      <x:c r="A2692" s="1194" t="s">
        <x:v>7010</x:v>
      </x:c>
      <x:c r="B2692" s="1544">
        <x:v>14475</x:v>
      </x:c>
      <x:c r="C2692" s="1060" t="s">
        <x:v>7299</x:v>
      </x:c>
      <x:c r="D2692" s="1060" t="s">
        <x:v>10279</x:v>
      </x:c>
      <x:c r="E2692" s="1060" t="s">
        <x:v>3882</x:v>
      </x:c>
      <x:c r="F2692" s="1061" t="s">
        <x:v>983</x:v>
      </x:c>
      <x:c r="G2692" s="1114" t="s">
        <x:v>10358</x:v>
      </x:c>
      <x:c r="H2692" s="1114" t="s">
        <x:v>10358</x:v>
      </x:c>
      <x:c r="I2692" s="5" t="s">
        <x:v>6553</x:v>
      </x:c>
      <x:c r="J2692" s="230">
        <x:v>155</x:v>
      </x:c>
      <x:c r="K2692" s="275" t="s">
        <x:v>140</x:v>
      </x:c>
    </x:row>
    <x:row r="2693" spans="1:11">
      <x:c r="A2693" s="1598">
        <x:v>0.49166666666666664</x:v>
      </x:c>
      <x:c r="B2693" s="1550">
        <x:v>14476</x:v>
      </x:c>
      <x:c r="C2693" s="1064" t="s">
        <x:v>7299</x:v>
      </x:c>
      <x:c r="D2693" s="1064" t="s">
        <x:v>10279</x:v>
      </x:c>
      <x:c r="E2693" s="1064" t="s">
        <x:v>3882</x:v>
      </x:c>
      <x:c r="F2693" s="1065" t="s">
        <x:v>8856</x:v>
      </x:c>
      <x:c r="G2693" s="1114" t="s">
        <x:v>10358</x:v>
      </x:c>
      <x:c r="H2693" s="1114" t="s">
        <x:v>10358</x:v>
      </x:c>
      <x:c r="I2693" s="5" t="s">
        <x:v>6553</x:v>
      </x:c>
      <x:c r="J2693" s="230">
        <x:v>145</x:v>
      </x:c>
      <x:c r="K2693" s="275" t="s">
        <x:v>140</x:v>
      </x:c>
    </x:row>
    <x:row r="2694" spans="1:11">
      <x:c r="A2694" s="1597">
        <x:v>0.5395833333333333</x:v>
      </x:c>
      <x:c r="B2694" s="1544">
        <x:v>614477</x:v>
      </x:c>
      <x:c r="C2694" s="1060" t="s">
        <x:v>7299</x:v>
      </x:c>
      <x:c r="D2694" s="1060" t="s">
        <x:v>10333</x:v>
      </x:c>
      <x:c r="E2694" s="1060" t="s">
        <x:v>3882</x:v>
      </x:c>
      <x:c r="F2694" s="1061" t="s">
        <x:v>3709</x:v>
      </x:c>
      <x:c r="G2694" s="233" t="s">
        <x:v>10532</x:v>
      </x:c>
      <x:c r="H2694" s="233" t="s">
        <x:v>5753</x:v>
      </x:c>
      <x:c r="I2694" s="5" t="s">
        <x:v>6540</x:v>
      </x:c>
      <x:c r="J2694" s="230">
        <x:v>270</x:v>
      </x:c>
      <x:c r="K2694" s="275" t="s">
        <x:v>10301</x:v>
      </x:c>
    </x:row>
    <x:row r="2695" spans="1:11">
      <x:c r="A2695" s="1598">
        <x:v>0.63958333333333328</x:v>
      </x:c>
      <x:c r="B2695" s="1550">
        <x:v>614478</x:v>
      </x:c>
      <x:c r="C2695" s="1064" t="s">
        <x:v>7299</x:v>
      </x:c>
      <x:c r="D2695" s="1064" t="s">
        <x:v>10333</x:v>
      </x:c>
      <x:c r="E2695" s="1064" t="s">
        <x:v>6669</x:v>
      </x:c>
      <x:c r="F2695" s="1065" t="s">
        <x:v>248</x:v>
      </x:c>
      <x:c r="G2695" s="233" t="s">
        <x:v>9599</x:v>
      </x:c>
      <x:c r="H2695" s="233" t="s">
        <x:v>11175</x:v>
      </x:c>
      <x:c r="I2695" s="5" t="s">
        <x:v>6540</x:v>
      </x:c>
      <x:c r="J2695" s="230">
        <x:v>160</x:v>
      </x:c>
      <x:c r="K2695" s="275" t="s">
        <x:v>10301</x:v>
      </x:c>
    </x:row>
    <x:row r="2696" spans="1:11">
      <x:c r="A2696" s="1597">
        <x:v>0.68541666666666667</x:v>
      </x:c>
      <x:c r="B2696" s="1544">
        <x:v>614479</x:v>
      </x:c>
      <x:c r="C2696" s="1060" t="s">
        <x:v>8571</x:v>
      </x:c>
      <x:c r="D2696" s="1060" t="s">
        <x:v>10333</x:v>
      </x:c>
      <x:c r="E2696" s="1060" t="s">
        <x:v>3882</x:v>
      </x:c>
      <x:c r="F2696" s="1061" t="s">
        <x:v>10693</x:v>
      </x:c>
      <x:c r="G2696" s="233" t="s">
        <x:v>4175</x:v>
      </x:c>
      <x:c r="H2696" s="233" t="s">
        <x:v>11157</x:v>
      </x:c>
      <x:c r="I2696" s="5" t="s">
        <x:v>6553</x:v>
      </x:c>
      <x:c r="J2696" s="230">
        <x:v>288</x:v>
      </x:c>
      <x:c r="K2696" s="275" t="s">
        <x:v>140</x:v>
      </x:c>
    </x:row>
    <x:row r="2697" spans="1:11">
      <x:c r="A2697" s="1598">
        <x:v>0.72499999999999998</x:v>
      </x:c>
      <x:c r="B2697" s="1550">
        <x:v>614480</x:v>
      </x:c>
      <x:c r="C2697" s="1064" t="s">
        <x:v>7299</x:v>
      </x:c>
      <x:c r="D2697" s="1064" t="s">
        <x:v>10334</x:v>
      </x:c>
      <x:c r="E2697" s="1064" t="s">
        <x:v>6669</x:v>
      </x:c>
      <x:c r="F2697" s="1065" t="s">
        <x:v>7080</x:v>
      </x:c>
      <x:c r="G2697" s="233" t="s">
        <x:v>4132</x:v>
      </x:c>
      <x:c r="H2697" s="233" t="s">
        <x:v>8039</x:v>
      </x:c>
      <x:c r="I2697" s="5" t="s">
        <x:v>6553</x:v>
      </x:c>
      <x:c r="J2697" s="230">
        <x:v>240</x:v>
      </x:c>
      <x:c r="K2697" s="275" t="s">
        <x:v>10301</x:v>
      </x:c>
    </x:row>
    <x:row r="2698" spans="1:11" s="6" customFormat="1">
      <x:c r="A2698" s="1598">
        <x:v>0.73819444444444449</x:v>
      </x:c>
      <x:c r="B2698" s="1550">
        <x:v>14481</x:v>
      </x:c>
      <x:c r="C2698" s="1064"/>
      <x:c r="D2698" s="1064"/>
      <x:c r="E2698" s="1064"/>
      <x:c r="F2698" s="1065"/>
      <x:c r="G2698" s="233" t="s">
        <x:v>4132</x:v>
      </x:c>
      <x:c r="H2698" s="233" t="s">
        <x:v>8039</x:v>
      </x:c>
      <x:c r="I2698" s="5" t="s">
        <x:v>6553</x:v>
      </x:c>
      <x:c r="J2698" s="230">
        <x:v>110</x:v>
      </x:c>
      <x:c r="K2698" s="275" t="s">
        <x:v>140</x:v>
      </x:c>
    </x:row>
    <x:row r="2699" spans="1:11">
      <x:c r="A2699" s="1597">
        <x:v>0.76458333333333328</x:v>
      </x:c>
      <x:c r="B2699" s="1544">
        <x:v>614482</x:v>
      </x:c>
      <x:c r="C2699" s="1060" t="s">
        <x:v>8571</x:v>
      </x:c>
      <x:c r="D2699" s="1060" t="s">
        <x:v>10306</x:v>
      </x:c>
      <x:c r="E2699" s="1060" t="s">
        <x:v>6669</x:v>
      </x:c>
      <x:c r="F2699" s="1061" t="s">
        <x:v>1519</x:v>
      </x:c>
      <x:c r="G2699" s="233" t="s">
        <x:v>9425</x:v>
      </x:c>
      <x:c r="H2699" s="233" t="s">
        <x:v>7746</x:v>
      </x:c>
      <x:c r="I2699" s="5" t="s">
        <x:v>6553</x:v>
      </x:c>
      <x:c r="J2699" s="230">
        <x:v>288</x:v>
      </x:c>
      <x:c r="K2699" s="275" t="s">
        <x:v>140</x:v>
      </x:c>
    </x:row>
    <x:row r="2700" spans="1:11">
      <x:c r="A2700" s="1598">
        <x:v>0.81388888888888888</x:v>
      </x:c>
      <x:c r="B2700" s="1550">
        <x:v>614483</x:v>
      </x:c>
      <x:c r="C2700" s="1064" t="s">
        <x:v>8571</x:v>
      </x:c>
      <x:c r="D2700" s="1064" t="s">
        <x:v>10333</x:v>
      </x:c>
      <x:c r="E2700" s="1064" t="s">
        <x:v>3882</x:v>
      </x:c>
      <x:c r="F2700" s="1065" t="s">
        <x:v>8141</x:v>
      </x:c>
      <x:c r="G2700" s="233" t="s">
        <x:v>10308</x:v>
      </x:c>
      <x:c r="H2700" s="233" t="s">
        <x:v>5587</x:v>
      </x:c>
      <x:c r="I2700" s="5" t="s">
        <x:v>6540</x:v>
      </x:c>
      <x:c r="J2700" s="230">
        <x:v>144</x:v>
      </x:c>
      <x:c r="K2700" s="275" t="s">
        <x:v>140</x:v>
      </x:c>
    </x:row>
    <x:row r="2701" spans="1:11">
      <x:c r="A2701" s="1597">
        <x:v>0.89444444444444449</x:v>
      </x:c>
      <x:c r="B2701" s="1544">
        <x:v>614484</x:v>
      </x:c>
      <x:c r="C2701" s="1060" t="s">
        <x:v>8571</x:v>
      </x:c>
      <x:c r="D2701" s="1060" t="s">
        <x:v>10333</x:v>
      </x:c>
      <x:c r="E2701" s="1060" t="s">
        <x:v>3882</x:v>
      </x:c>
      <x:c r="F2701" s="1061" t="s">
        <x:v>1257</x:v>
      </x:c>
      <x:c r="G2701" s="233" t="s">
        <x:v>6680</x:v>
      </x:c>
      <x:c r="H2701" s="233" t="s">
        <x:v>5597</x:v>
      </x:c>
      <x:c r="I2701" s="5" t="s">
        <x:v>6540</x:v>
      </x:c>
      <x:c r="J2701" s="230">
        <x:v>320</x:v>
      </x:c>
      <x:c r="K2701" s="275" t="s">
        <x:v>140</x:v>
      </x:c>
    </x:row>
    <x:row r="2702" spans="1:11">
      <x:c r="A2702" s="1602">
        <x:v>0.90138888888888891</x:v>
      </x:c>
      <x:c r="B2702" s="1589">
        <x:v>614485</x:v>
      </x:c>
      <x:c r="C2702" s="1587" t="s">
        <x:v>8571</x:v>
      </x:c>
      <x:c r="D2702" s="1587" t="s">
        <x:v>10333</x:v>
      </x:c>
      <x:c r="E2702" s="1587" t="s">
        <x:v>6669</x:v>
      </x:c>
      <x:c r="F2702" s="1588" t="s">
        <x:v>1036</x:v>
      </x:c>
      <x:c r="G2702" s="233" t="s">
        <x:v>3363</x:v>
      </x:c>
      <x:c r="H2702" s="233" t="s">
        <x:v>7724</x:v>
      </x:c>
      <x:c r="I2702" s="5" t="s">
        <x:v>6540</x:v>
      </x:c>
      <x:c r="J2702" s="230">
        <x:v>234</x:v>
      </x:c>
      <x:c r="K2702" s="275" t="s">
        <x:v>140</x:v>
      </x:c>
    </x:row>
    <x:row r="2703" spans="1:11">
      <x:c r="A2703" s="1503" t="s">
        <x:v>10266</x:v>
      </x:c>
      <x:c r="B2703" s="1507">
        <x:v>614486</x:v>
      </x:c>
      <x:c r="C2703" s="1504" t="s">
        <x:v>8571</x:v>
      </x:c>
      <x:c r="D2703" s="1504" t="s">
        <x:v>10334</x:v>
      </x:c>
      <x:c r="E2703" s="1504" t="s">
        <x:v>6423</x:v>
      </x:c>
      <x:c r="F2703" s="1559" t="s">
        <x:v>3159</x:v>
      </x:c>
      <x:c r="G2703" s="1114" t="s">
        <x:v>10358</x:v>
      </x:c>
      <x:c r="H2703" s="1114" t="s">
        <x:v>10358</x:v>
      </x:c>
      <x:c r="I2703" s="1" t="s">
        <x:v>6553</x:v>
      </x:c>
      <x:c r="J2703" s="230">
        <x:v>190</x:v>
      </x:c>
      <x:c r="K2703" s="275" t="s">
        <x:v>140</x:v>
      </x:c>
    </x:row>
    <x:row r="2704" spans="1:11" s="1" customFormat="1">
      <x:c r="A2704" s="1505" t="s">
        <x:v>6370</x:v>
      </x:c>
      <x:c r="B2704" s="1506">
        <x:v>14487</x:v>
      </x:c>
      <x:c r="C2704" s="1211"/>
      <x:c r="D2704" s="1211"/>
      <x:c r="E2704" s="1211"/>
      <x:c r="F2704" s="1212"/>
      <x:c r="G2704" s="1637" t="s">
        <x:v>9724</x:v>
      </x:c>
      <x:c r="H2704" s="1637" t="s">
        <x:v>12804</x:v>
      </x:c>
      <x:c r="I2704" s="1" t="s">
        <x:v>6553</x:v>
      </x:c>
      <x:c r="J2704" s="230">
        <x:v>360</x:v>
      </x:c>
      <x:c r="K2704" s="275" t="s">
        <x:v>10301</x:v>
      </x:c>
    </x:row>
    <x:row r="2705" spans="1:11">
      <x:c r="A2705" s="1638">
        <x:v>0.51388888888888884</x:v>
      </x:c>
      <x:c r="B2705" s="1550">
        <x:v>614488</x:v>
      </x:c>
      <x:c r="C2705" s="1064" t="s">
        <x:v>8571</x:v>
      </x:c>
      <x:c r="D2705" s="1064" t="s">
        <x:v>10333</x:v>
      </x:c>
      <x:c r="E2705" s="1064" t="s">
        <x:v>6669</x:v>
      </x:c>
      <x:c r="F2705" s="1065" t="s">
        <x:v>8653</x:v>
      </x:c>
      <x:c r="G2705" s="233" t="s">
        <x:v>6373</x:v>
      </x:c>
      <x:c r="H2705" s="233" t="s">
        <x:v>12796</x:v>
      </x:c>
      <x:c r="I2705" s="1" t="s">
        <x:v>6553</x:v>
      </x:c>
      <x:c r="J2705" s="230">
        <x:v>250</x:v>
      </x:c>
      <x:c r="K2705" s="275" t="s">
        <x:v>10301</x:v>
      </x:c>
    </x:row>
    <x:row r="2706" spans="1:11">
      <x:c r="A2706" s="1639">
        <x:v>0.6020833333333333</x:v>
      </x:c>
      <x:c r="B2706" s="1550">
        <x:v>614489</x:v>
      </x:c>
      <x:c r="C2706" s="1064" t="s">
        <x:v>7299</x:v>
      </x:c>
      <x:c r="D2706" s="1064" t="s">
        <x:v>10333</x:v>
      </x:c>
      <x:c r="E2706" s="1064" t="s">
        <x:v>6669</x:v>
      </x:c>
      <x:c r="F2706" s="1065" t="s">
        <x:v>1123</x:v>
      </x:c>
      <x:c r="G2706" s="233" t="s">
        <x:v>11008</x:v>
      </x:c>
      <x:c r="H2706" s="233" t="s">
        <x:v>1894</x:v>
      </x:c>
      <x:c r="I2706" s="1" t="s">
        <x:v>6553</x:v>
      </x:c>
      <x:c r="J2706" s="230">
        <x:v>225</x:v>
      </x:c>
      <x:c r="K2706" s="275" t="s">
        <x:v>140</x:v>
      </x:c>
    </x:row>
    <x:row r="2707" spans="1:11">
      <x:c r="A2707" s="1640">
        <x:v>0.77083333333333337</x:v>
      </x:c>
      <x:c r="B2707" s="1544">
        <x:v>614490</x:v>
      </x:c>
      <x:c r="C2707" s="1060" t="s">
        <x:v>8571</x:v>
      </x:c>
      <x:c r="D2707" s="1060" t="s">
        <x:v>10333</x:v>
      </x:c>
      <x:c r="E2707" s="1060" t="s">
        <x:v>6423</x:v>
      </x:c>
      <x:c r="F2707" s="1061" t="s">
        <x:v>10451</x:v>
      </x:c>
      <x:c r="G2707" s="233" t="s">
        <x:v>788</x:v>
      </x:c>
      <x:c r="H2707" s="233" t="s">
        <x:v>12813</x:v>
      </x:c>
      <x:c r="I2707" s="1" t="s">
        <x:v>6540</x:v>
      </x:c>
      <x:c r="J2707" s="230">
        <x:v>396</x:v>
      </x:c>
      <x:c r="K2707" s="275" t="s">
        <x:v>140</x:v>
      </x:c>
    </x:row>
    <x:row r="2708" spans="1:11" s="1" customFormat="1">
      <x:c r="A2708" s="1597">
        <x:v>0.77361111111111114</x:v>
      </x:c>
      <x:c r="B2708" s="1544">
        <x:v>14491</x:v>
      </x:c>
      <x:c r="C2708" s="1060"/>
      <x:c r="D2708" s="1060"/>
      <x:c r="E2708" s="1060"/>
      <x:c r="F2708" s="1061"/>
      <x:c r="G2708" s="233" t="s">
        <x:v>3912</x:v>
      </x:c>
      <x:c r="H2708" s="233" t="s">
        <x:v>12809</x:v>
      </x:c>
      <x:c r="I2708" s="1" t="s">
        <x:v>6553</x:v>
      </x:c>
      <x:c r="J2708" s="230">
        <x:v>360</x:v>
      </x:c>
      <x:c r="K2708" s="275" t="s">
        <x:v>10301</x:v>
      </x:c>
    </x:row>
    <x:row r="2709" spans="1:11">
      <x:c r="A2709" s="1638">
        <x:v>0.87638888888888888</x:v>
      </x:c>
      <x:c r="B2709" s="1550">
        <x:v>614492</x:v>
      </x:c>
      <x:c r="C2709" s="1064" t="s">
        <x:v>7299</x:v>
      </x:c>
      <x:c r="D2709" s="1064" t="s">
        <x:v>10333</x:v>
      </x:c>
      <x:c r="E2709" s="1064" t="s">
        <x:v>3882</x:v>
      </x:c>
      <x:c r="F2709" s="1065" t="s">
        <x:v>6349</x:v>
      </x:c>
      <x:c r="G2709" s="1114" t="s">
        <x:v>10358</x:v>
      </x:c>
      <x:c r="H2709" s="1114" t="s">
        <x:v>10358</x:v>
      </x:c>
      <x:c r="I2709" s="1" t="s">
        <x:v>6540</x:v>
      </x:c>
      <x:c r="J2709" s="230">
        <x:v>620</x:v>
      </x:c>
      <x:c r="K2709" s="275" t="s">
        <x:v>10301</x:v>
      </x:c>
    </x:row>
    <x:row r="2710" spans="1:11">
      <x:c r="A2710" s="1640">
        <x:v>0.87986111111111109</x:v>
      </x:c>
      <x:c r="B2710" s="1544">
        <x:v>614493</x:v>
      </x:c>
      <x:c r="C2710" s="1060" t="s">
        <x:v>7299</x:v>
      </x:c>
      <x:c r="D2710" s="1060" t="s">
        <x:v>10333</x:v>
      </x:c>
      <x:c r="E2710" s="1060" t="s">
        <x:v>3882</x:v>
      </x:c>
      <x:c r="F2710" s="1061" t="s">
        <x:v>119</x:v>
      </x:c>
      <x:c r="G2710" s="1114" t="s">
        <x:v>10358</x:v>
      </x:c>
      <x:c r="H2710" s="1114" t="s">
        <x:v>10358</x:v>
      </x:c>
      <x:c r="I2710" s="1" t="s">
        <x:v>6540</x:v>
      </x:c>
      <x:c r="J2710" s="230">
        <x:v>1765</x:v>
      </x:c>
      <x:c r="K2710" s="275" t="s">
        <x:v>10301</x:v>
      </x:c>
    </x:row>
    <x:row r="2711" spans="1:11">
      <x:c r="A2711" s="1549" t="s">
        <x:v>10252</x:v>
      </x:c>
      <x:c r="B2711" s="1550">
        <x:v>14494</x:v>
      </x:c>
      <x:c r="C2711" s="1064" t="s">
        <x:v>8571</x:v>
      </x:c>
      <x:c r="D2711" s="1064" t="s">
        <x:v>10306</x:v>
      </x:c>
      <x:c r="E2711" s="1064" t="s">
        <x:v>3882</x:v>
      </x:c>
      <x:c r="F2711" s="1065" t="s">
        <x:v>1465</x:v>
      </x:c>
      <x:c r="G2711" s="233" t="s">
        <x:v>9556</x:v>
      </x:c>
      <x:c r="H2711" s="233" t="s">
        <x:v>11051</x:v>
      </x:c>
      <x:c r="I2711" s="1" t="s">
        <x:v>6553</x:v>
      </x:c>
      <x:c r="J2711" s="230">
        <x:v>220</x:v>
      </x:c>
      <x:c r="K2711" s="275" t="s">
        <x:v>10301</x:v>
      </x:c>
    </x:row>
    <x:row r="2712" spans="1:11">
      <x:c r="A2712" s="1597">
        <x:v>0.65138888888888891</x:v>
      </x:c>
      <x:c r="B2712" s="1544">
        <x:v>614495</x:v>
      </x:c>
      <x:c r="C2712" s="1060" t="s">
        <x:v>7299</x:v>
      </x:c>
      <x:c r="D2712" s="1060" t="s">
        <x:v>10333</x:v>
      </x:c>
      <x:c r="E2712" s="1060" t="s">
        <x:v>6423</x:v>
      </x:c>
      <x:c r="F2712" s="1061" t="s">
        <x:v>288</x:v>
      </x:c>
      <x:c r="G2712" s="233" t="s">
        <x:v>6360</x:v>
      </x:c>
      <x:c r="H2712" s="233" t="s">
        <x:v>8058</x:v>
      </x:c>
      <x:c r="I2712" s="1" t="s">
        <x:v>6553</x:v>
      </x:c>
      <x:c r="J2712" s="230">
        <x:v>160</x:v>
      </x:c>
      <x:c r="K2712" s="275" t="s">
        <x:v>10301</x:v>
      </x:c>
    </x:row>
    <x:row r="2713" spans="1:11">
      <x:c r="A2713" s="1598">
        <x:v>0.65625</x:v>
      </x:c>
      <x:c r="B2713" s="1550">
        <x:v>614496</x:v>
      </x:c>
      <x:c r="C2713" s="1064" t="s">
        <x:v>7299</x:v>
      </x:c>
      <x:c r="D2713" s="1064" t="s">
        <x:v>10306</x:v>
      </x:c>
      <x:c r="E2713" s="1064" t="s">
        <x:v>6423</x:v>
      </x:c>
      <x:c r="F2713" s="1065" t="s">
        <x:v>12136</x:v>
      </x:c>
      <x:c r="G2713" s="1114" t="s">
        <x:v>10358</x:v>
      </x:c>
      <x:c r="H2713" s="1114" t="s">
        <x:v>10358</x:v>
      </x:c>
      <x:c r="I2713" s="1" t="s">
        <x:v>6553</x:v>
      </x:c>
      <x:c r="J2713" s="230">
        <x:v>360</x:v>
      </x:c>
      <x:c r="K2713" s="275" t="s">
        <x:v>140</x:v>
      </x:c>
    </x:row>
    <x:row r="2714" spans="1:11">
      <x:c r="A2714" s="1597">
        <x:v>0.65833333333333333</x:v>
      </x:c>
      <x:c r="B2714" s="1544">
        <x:v>614497</x:v>
      </x:c>
      <x:c r="C2714" s="1060" t="s">
        <x:v>8571</x:v>
      </x:c>
      <x:c r="D2714" s="1060" t="s">
        <x:v>10334</x:v>
      </x:c>
      <x:c r="E2714" s="1060" t="s">
        <x:v>6669</x:v>
      </x:c>
      <x:c r="F2714" s="1061" t="s">
        <x:v>7080</x:v>
      </x:c>
      <x:c r="G2714" s="233" t="s">
        <x:v>3895</x:v>
      </x:c>
      <x:c r="H2714" s="233" t="s">
        <x:v>11047</x:v>
      </x:c>
      <x:c r="I2714" s="1" t="s">
        <x:v>6553</x:v>
      </x:c>
      <x:c r="J2714" s="230">
        <x:v>170</x:v>
      </x:c>
      <x:c r="K2714" s="275" t="s">
        <x:v>140</x:v>
      </x:c>
    </x:row>
    <x:row r="2715" spans="1:11">
      <x:c r="A2715" s="1598">
        <x:v>0.70972222222222225</x:v>
      </x:c>
      <x:c r="B2715" s="1550">
        <x:v>614498</x:v>
      </x:c>
      <x:c r="C2715" s="1064" t="s">
        <x:v>8571</x:v>
      </x:c>
      <x:c r="D2715" s="1064" t="s">
        <x:v>10333</x:v>
      </x:c>
      <x:c r="E2715" s="1064" t="s">
        <x:v>3882</x:v>
      </x:c>
      <x:c r="F2715" s="1065" t="s">
        <x:v>1330</x:v>
      </x:c>
      <x:c r="G2715" s="233" t="s">
        <x:v>786</x:v>
      </x:c>
      <x:c r="H2715" s="233" t="s">
        <x:v>12814</x:v>
      </x:c>
      <x:c r="I2715" s="1" t="s">
        <x:v>6553</x:v>
      </x:c>
      <x:c r="J2715" s="230">
        <x:v>1050</x:v>
      </x:c>
      <x:c r="K2715" s="275" t="s">
        <x:v>140</x:v>
      </x:c>
    </x:row>
    <x:row r="2716" spans="1:11">
      <x:c r="A2716" s="1597">
        <x:v>0.73055555555555551</x:v>
      </x:c>
      <x:c r="B2716" s="1544">
        <x:v>614499</x:v>
      </x:c>
      <x:c r="C2716" s="1060" t="s">
        <x:v>7299</x:v>
      </x:c>
      <x:c r="D2716" s="1060" t="s">
        <x:v>10334</x:v>
      </x:c>
      <x:c r="E2716" s="1060" t="s">
        <x:v>3882</x:v>
      </x:c>
      <x:c r="F2716" s="1061" t="s">
        <x:v>4956</x:v>
      </x:c>
      <x:c r="G2716" s="233" t="s">
        <x:v>3365</x:v>
      </x:c>
      <x:c r="H2716" s="233" t="s">
        <x:v>2266</x:v>
      </x:c>
      <x:c r="I2716" s="1" t="s">
        <x:v>6553</x:v>
      </x:c>
      <x:c r="J2716" s="230">
        <x:v>130</x:v>
      </x:c>
      <x:c r="K2716" s="275" t="s">
        <x:v>140</x:v>
      </x:c>
    </x:row>
    <x:row r="2717" spans="1:11">
      <x:c r="A2717" s="1598">
        <x:v>0.86875000000000002</x:v>
      </x:c>
      <x:c r="B2717" s="1550">
        <x:v>614500</x:v>
      </x:c>
      <x:c r="C2717" s="1064" t="s">
        <x:v>8571</x:v>
      </x:c>
      <x:c r="D2717" s="1064" t="s">
        <x:v>10333</x:v>
      </x:c>
      <x:c r="E2717" s="1064" t="s">
        <x:v>3882</x:v>
      </x:c>
      <x:c r="F2717" s="1065" t="s">
        <x:v>1745</x:v>
      </x:c>
      <x:c r="G2717" s="233" t="s">
        <x:v>9891</x:v>
      </x:c>
      <x:c r="H2717" s="233" t="s">
        <x:v>12801</x:v>
      </x:c>
      <x:c r="I2717" s="1" t="s">
        <x:v>6553</x:v>
      </x:c>
      <x:c r="J2717" s="230">
        <x:v>486</x:v>
      </x:c>
      <x:c r="K2717" s="275" t="s">
        <x:v>140</x:v>
      </x:c>
    </x:row>
    <x:row r="2718" spans="1:11" s="1" customFormat="1">
      <x:c r="A2718" s="1598">
        <x:v>0.9291666666666667</x:v>
      </x:c>
      <x:c r="B2718" s="1550">
        <x:v>614501</x:v>
      </x:c>
      <x:c r="C2718" s="1064" t="s">
        <x:v>8571</x:v>
      </x:c>
      <x:c r="D2718" s="1064" t="s">
        <x:v>10333</x:v>
      </x:c>
      <x:c r="E2718" s="1064" t="s">
        <x:v>3882</x:v>
      </x:c>
      <x:c r="F2718" s="1065" t="s">
        <x:v>10679</x:v>
      </x:c>
      <x:c r="G2718" s="1114" t="s">
        <x:v>10358</x:v>
      </x:c>
      <x:c r="H2718" s="1114" t="s">
        <x:v>10358</x:v>
      </x:c>
      <x:c r="I2718" s="1" t="s">
        <x:v>6553</x:v>
      </x:c>
      <x:c r="J2718" s="230">
        <x:v>240</x:v>
      </x:c>
      <x:c r="K2718" s="275" t="s">
        <x:v>140</x:v>
      </x:c>
    </x:row>
    <x:row r="2719" spans="1:11">
      <x:c r="A2719" s="1597">
        <x:v>0.93333333333333335</x:v>
      </x:c>
      <x:c r="B2719" s="1544">
        <x:v>614502</x:v>
      </x:c>
      <x:c r="C2719" s="1060" t="s">
        <x:v>8571</x:v>
      </x:c>
      <x:c r="D2719" s="1060" t="s">
        <x:v>10279</x:v>
      </x:c>
      <x:c r="E2719" s="1060" t="s">
        <x:v>6669</x:v>
      </x:c>
      <x:c r="F2719" s="1061" t="s">
        <x:v>4719</x:v>
      </x:c>
      <x:c r="G2719" s="233" t="s">
        <x:v>12800</x:v>
      </x:c>
      <x:c r="H2719" s="233" t="s">
        <x:v>11048</x:v>
      </x:c>
      <x:c r="I2719" s="1" t="s">
        <x:v>6553</x:v>
      </x:c>
      <x:c r="J2719" s="230">
        <x:v>400</x:v>
      </x:c>
      <x:c r="K2719" s="275" t="s">
        <x:v>140</x:v>
      </x:c>
    </x:row>
    <x:row r="2720" spans="1:11">
      <x:c r="A2720" s="1597">
        <x:v>0.95763888888888893</x:v>
      </x:c>
      <x:c r="B2720" s="1544">
        <x:v>614503</x:v>
      </x:c>
      <x:c r="C2720" s="1060" t="s">
        <x:v>8571</x:v>
      </x:c>
      <x:c r="D2720" s="1060" t="s">
        <x:v>10333</x:v>
      </x:c>
      <x:c r="E2720" s="1060" t="s">
        <x:v>6669</x:v>
      </x:c>
      <x:c r="F2720" s="1061" t="s">
        <x:v>8706</x:v>
      </x:c>
      <x:c r="G2720" s="233" t="s">
        <x:v>9519</x:v>
      </x:c>
      <x:c r="H2720" s="233" t="s">
        <x:v>12794</x:v>
      </x:c>
      <x:c r="I2720" s="1" t="s">
        <x:v>6553</x:v>
      </x:c>
      <x:c r="J2720" s="230">
        <x:v>290</x:v>
      </x:c>
      <x:c r="K2720" s="275" t="s">
        <x:v>10301</x:v>
      </x:c>
    </x:row>
    <x:row r="2721" spans="1:11">
      <x:c r="A2721" s="1549" t="s">
        <x:v>5155</x:v>
      </x:c>
      <x:c r="B2721" s="1550">
        <x:v>614504</x:v>
      </x:c>
      <x:c r="C2721" s="1064" t="s">
        <x:v>7299</x:v>
      </x:c>
      <x:c r="D2721" s="1064" t="s">
        <x:v>10306</x:v>
      </x:c>
      <x:c r="E2721" s="1064" t="s">
        <x:v>6669</x:v>
      </x:c>
      <x:c r="F2721" s="1065" t="s">
        <x:v>132</x:v>
      </x:c>
      <x:c r="G2721" s="233" t="s">
        <x:v>6489</x:v>
      </x:c>
      <x:c r="H2721" s="233" t="s">
        <x:v>12795</x:v>
      </x:c>
      <x:c r="I2721" s="1" t="s">
        <x:v>6540</x:v>
      </x:c>
      <x:c r="J2721" s="230">
        <x:v>500</x:v>
      </x:c>
      <x:c r="K2721" s="275" t="s">
        <x:v>140</x:v>
      </x:c>
    </x:row>
    <x:row r="2722" spans="1:11">
      <x:c r="A2722" s="1597">
        <x:v>0.55555555555555558</x:v>
      </x:c>
      <x:c r="B2722" s="1544">
        <x:v>614505</x:v>
      </x:c>
      <x:c r="C2722" s="1060" t="s">
        <x:v>8571</x:v>
      </x:c>
      <x:c r="D2722" s="1060" t="s">
        <x:v>10306</x:v>
      </x:c>
      <x:c r="E2722" s="1060" t="s">
        <x:v>3882</x:v>
      </x:c>
      <x:c r="F2722" s="1061" t="s">
        <x:v>4265</x:v>
      </x:c>
      <x:c r="G2722" s="233" t="s">
        <x:v>6464</x:v>
      </x:c>
      <x:c r="H2722" s="233" t="s">
        <x:v>11050</x:v>
      </x:c>
      <x:c r="I2722" s="1" t="s">
        <x:v>6540</x:v>
      </x:c>
      <x:c r="J2722" s="230">
        <x:v>160</x:v>
      </x:c>
      <x:c r="K2722" s="275" t="s">
        <x:v>10301</x:v>
      </x:c>
    </x:row>
    <x:row r="2723" spans="1:11">
      <x:c r="A2723" s="1598">
        <x:v>0.60138888888888886</x:v>
      </x:c>
      <x:c r="B2723" s="1550">
        <x:v>614506</x:v>
      </x:c>
      <x:c r="C2723" s="1064" t="s">
        <x:v>8571</x:v>
      </x:c>
      <x:c r="D2723" s="1064" t="s">
        <x:v>10306</x:v>
      </x:c>
      <x:c r="E2723" s="1064" t="s">
        <x:v>139</x:v>
      </x:c>
      <x:c r="F2723" s="1065" t="s">
        <x:v>6341</x:v>
      </x:c>
      <x:c r="G2723" s="233" t="s">
        <x:v>794</x:v>
      </x:c>
      <x:c r="H2723" s="233" t="s">
        <x:v>12803</x:v>
      </x:c>
      <x:c r="I2723" s="1" t="s">
        <x:v>6540</x:v>
      </x:c>
      <x:c r="J2723" s="230">
        <x:v>585</x:v>
      </x:c>
      <x:c r="K2723" s="275" t="s">
        <x:v>140</x:v>
      </x:c>
    </x:row>
    <x:row r="2724" spans="1:11">
      <x:c r="A2724" s="1597">
        <x:v>0.70347222222222228</x:v>
      </x:c>
      <x:c r="B2724" s="1544">
        <x:v>614507</x:v>
      </x:c>
      <x:c r="C2724" s="1060" t="s">
        <x:v>8571</x:v>
      </x:c>
      <x:c r="D2724" s="1060" t="s">
        <x:v>10334</x:v>
      </x:c>
      <x:c r="E2724" s="1060" t="s">
        <x:v>6423</x:v>
      </x:c>
      <x:c r="F2724" s="1061" t="s">
        <x:v>10712</x:v>
      </x:c>
      <x:c r="G2724" s="1114" t="s">
        <x:v>10358</x:v>
      </x:c>
      <x:c r="H2724" s="1114" t="s">
        <x:v>10358</x:v>
      </x:c>
      <x:c r="I2724" s="1" t="s">
        <x:v>6553</x:v>
      </x:c>
      <x:c r="J2724" s="230">
        <x:v>100</x:v>
      </x:c>
      <x:c r="K2724" s="275" t="s">
        <x:v>140</x:v>
      </x:c>
    </x:row>
    <x:row r="2725" spans="1:11">
      <x:c r="A2725" s="1598">
        <x:v>0.89722222222222225</x:v>
      </x:c>
      <x:c r="B2725" s="1550">
        <x:v>614508</x:v>
      </x:c>
      <x:c r="C2725" s="1064" t="s">
        <x:v>8571</x:v>
      </x:c>
      <x:c r="D2725" s="1064" t="s">
        <x:v>10333</x:v>
      </x:c>
      <x:c r="E2725" s="1064" t="s">
        <x:v>6669</x:v>
      </x:c>
      <x:c r="F2725" s="1065" t="s">
        <x:v>12008</x:v>
      </x:c>
      <x:c r="G2725" s="233" t="s">
        <x:v>3846</x:v>
      </x:c>
      <x:c r="H2725" s="233" t="s">
        <x:v>11052</x:v>
      </x:c>
      <x:c r="I2725" s="1" t="s">
        <x:v>6540</x:v>
      </x:c>
      <x:c r="J2725" s="230">
        <x:v>170</x:v>
      </x:c>
      <x:c r="K2725" s="275" t="s">
        <x:v>10301</x:v>
      </x:c>
    </x:row>
    <x:row r="2726" spans="1:11">
      <x:c r="A2726" s="1597">
        <x:v>0.8979166666666667</x:v>
      </x:c>
      <x:c r="B2726" s="1544">
        <x:v>614509</x:v>
      </x:c>
      <x:c r="C2726" s="1060" t="s">
        <x:v>7299</x:v>
      </x:c>
      <x:c r="D2726" s="1060" t="s">
        <x:v>10333</x:v>
      </x:c>
      <x:c r="E2726" s="1060" t="s">
        <x:v>6669</x:v>
      </x:c>
      <x:c r="F2726" s="1061" t="s">
        <x:v>109</x:v>
      </x:c>
      <x:c r="G2726" s="233" t="s">
        <x:v>3846</x:v>
      </x:c>
      <x:c r="H2726" s="233" t="s">
        <x:v>11052</x:v>
      </x:c>
      <x:c r="I2726" s="1" t="s">
        <x:v>6540</x:v>
      </x:c>
      <x:c r="J2726" s="230">
        <x:v>140</x:v>
      </x:c>
      <x:c r="K2726" s="275" t="s">
        <x:v>140</x:v>
      </x:c>
    </x:row>
    <x:row r="2727" spans="1:11">
      <x:c r="A2727" s="1598">
        <x:v>0.9243055555555556</x:v>
      </x:c>
      <x:c r="B2727" s="1550">
        <x:v>614510</x:v>
      </x:c>
      <x:c r="C2727" s="1064" t="s">
        <x:v>8571</x:v>
      </x:c>
      <x:c r="D2727" s="1064" t="s">
        <x:v>10333</x:v>
      </x:c>
      <x:c r="E2727" s="1064" t="s">
        <x:v>6669</x:v>
      </x:c>
      <x:c r="F2727" s="1065" t="s">
        <x:v>4311</x:v>
      </x:c>
      <x:c r="G2727" s="233" t="s">
        <x:v>9891</x:v>
      </x:c>
      <x:c r="H2727" s="233" t="s">
        <x:v>12797</x:v>
      </x:c>
      <x:c r="I2727" s="1" t="s">
        <x:v>6540</x:v>
      </x:c>
      <x:c r="J2727" s="230">
        <x:v>340</x:v>
      </x:c>
      <x:c r="K2727" s="275" t="s">
        <x:v>10301</x:v>
      </x:c>
    </x:row>
    <x:row r="2728" spans="1:11">
      <x:c r="A2728" s="1194" t="s">
        <x:v>10251</x:v>
      </x:c>
      <x:c r="B2728" s="1544">
        <x:v>614511</x:v>
      </x:c>
      <x:c r="C2728" s="1060" t="s">
        <x:v>7299</x:v>
      </x:c>
      <x:c r="D2728" s="1060" t="s">
        <x:v>10333</x:v>
      </x:c>
      <x:c r="E2728" s="1060" t="s">
        <x:v>3882</x:v>
      </x:c>
      <x:c r="F2728" s="1061" t="s">
        <x:v>942</x:v>
      </x:c>
      <x:c r="G2728" s="233" t="s">
        <x:v>6411</x:v>
      </x:c>
      <x:c r="H2728" s="233" t="s">
        <x:v>7582</x:v>
      </x:c>
      <x:c r="I2728" s="1" t="s">
        <x:v>6540</x:v>
      </x:c>
      <x:c r="J2728" s="230">
        <x:v>350</x:v>
      </x:c>
      <x:c r="K2728" s="275" t="s">
        <x:v>10301</x:v>
      </x:c>
    </x:row>
    <x:row r="2729" spans="1:11">
      <x:c r="A2729" s="1598">
        <x:v>0.70972222222222225</x:v>
      </x:c>
      <x:c r="B2729" s="1550">
        <x:v>614512</x:v>
      </x:c>
      <x:c r="C2729" s="1064" t="s">
        <x:v>8571</x:v>
      </x:c>
      <x:c r="D2729" s="1064" t="s">
        <x:v>10306</x:v>
      </x:c>
      <x:c r="E2729" s="1064" t="s">
        <x:v>6669</x:v>
      </x:c>
      <x:c r="F2729" s="1065" t="s">
        <x:v>1636</x:v>
      </x:c>
      <x:c r="G2729" s="233" t="s">
        <x:v>6357</x:v>
      </x:c>
      <x:c r="H2729" s="233" t="s">
        <x:v>12808</x:v>
      </x:c>
      <x:c r="I2729" s="1" t="s">
        <x:v>6540</x:v>
      </x:c>
      <x:c r="J2729" s="230">
        <x:v>100</x:v>
      </x:c>
      <x:c r="K2729" s="275" t="s">
        <x:v>140</x:v>
      </x:c>
    </x:row>
    <x:row r="2730" spans="1:11" s="1" customFormat="1">
      <x:c r="A2730" s="1598">
        <x:v>0.71180555555555558</x:v>
      </x:c>
      <x:c r="B2730" s="1550">
        <x:v>14513</x:v>
      </x:c>
      <x:c r="C2730" s="1064"/>
      <x:c r="D2730" s="1064"/>
      <x:c r="E2730" s="1064"/>
      <x:c r="F2730" s="1065"/>
      <x:c r="G2730" s="233" t="s">
        <x:v>785</x:v>
      </x:c>
      <x:c r="H2730" s="233" t="s">
        <x:v>12820</x:v>
      </x:c>
      <x:c r="I2730" s="1" t="s">
        <x:v>6553</x:v>
      </x:c>
      <x:c r="J2730" s="230">
        <x:v>350</x:v>
      </x:c>
      <x:c r="K2730" s="275" t="s">
        <x:v>10301</x:v>
      </x:c>
    </x:row>
    <x:row r="2731" spans="1:11">
      <x:c r="A2731" s="1597">
        <x:v>0.71805555555555556</x:v>
      </x:c>
      <x:c r="B2731" s="1544">
        <x:v>614514</x:v>
      </x:c>
      <x:c r="C2731" s="1060" t="s">
        <x:v>7299</x:v>
      </x:c>
      <x:c r="D2731" s="1060" t="s">
        <x:v>10306</x:v>
      </x:c>
      <x:c r="E2731" s="1060" t="s">
        <x:v>6423</x:v>
      </x:c>
      <x:c r="F2731" s="1061" t="s">
        <x:v>264</x:v>
      </x:c>
      <x:c r="G2731" s="233" t="s">
        <x:v>6632</x:v>
      </x:c>
      <x:c r="H2731" s="233" t="s">
        <x:v>12812</x:v>
      </x:c>
      <x:c r="I2731" s="1" t="s">
        <x:v>6540</x:v>
      </x:c>
      <x:c r="J2731" s="230">
        <x:v>835</x:v>
      </x:c>
      <x:c r="K2731" s="275" t="s">
        <x:v>10301</x:v>
      </x:c>
    </x:row>
    <x:row r="2732" spans="1:11">
      <x:c r="A2732" s="1598">
        <x:v>0.74513888888888891</x:v>
      </x:c>
      <x:c r="B2732" s="1550">
        <x:v>614515</x:v>
      </x:c>
      <x:c r="C2732" s="1064" t="s">
        <x:v>7299</x:v>
      </x:c>
      <x:c r="D2732" s="1064" t="s">
        <x:v>10333</x:v>
      </x:c>
      <x:c r="E2732" s="1064" t="s">
        <x:v>3882</x:v>
      </x:c>
      <x:c r="F2732" s="1065" t="s">
        <x:v>10722</x:v>
      </x:c>
      <x:c r="G2732" s="233" t="s">
        <x:v>9724</x:v>
      </x:c>
      <x:c r="H2732" s="233" t="s">
        <x:v>12817</x:v>
      </x:c>
      <x:c r="I2732" s="1" t="s">
        <x:v>6553</x:v>
      </x:c>
      <x:c r="J2732" s="230">
        <x:v>450</x:v>
      </x:c>
      <x:c r="K2732" s="275" t="s">
        <x:v>140</x:v>
      </x:c>
    </x:row>
    <x:row r="2733" spans="1:11">
      <x:c r="A2733" s="1597">
        <x:v>0.86250000000000004</x:v>
      </x:c>
      <x:c r="B2733" s="1544">
        <x:v>614516</x:v>
      </x:c>
      <x:c r="C2733" s="1060" t="s">
        <x:v>7299</x:v>
      </x:c>
      <x:c r="D2733" s="1060" t="s">
        <x:v>10333</x:v>
      </x:c>
      <x:c r="E2733" s="1060" t="s">
        <x:v>3882</x:v>
      </x:c>
      <x:c r="F2733" s="1061" t="s">
        <x:v>1319</x:v>
      </x:c>
      <x:c r="G2733" s="233" t="s">
        <x:v>10540</x:v>
      </x:c>
      <x:c r="H2733" s="233" t="s">
        <x:v>11822</x:v>
      </x:c>
      <x:c r="I2733" s="1" t="s">
        <x:v>6540</x:v>
      </x:c>
      <x:c r="J2733" s="230">
        <x:v>306</x:v>
      </x:c>
      <x:c r="K2733" s="275" t="s">
        <x:v>140</x:v>
      </x:c>
    </x:row>
    <x:row r="2734" spans="1:11">
      <x:c r="A2734" s="1598">
        <x:v>0.90625</x:v>
      </x:c>
      <x:c r="B2734" s="1550">
        <x:v>614517</x:v>
      </x:c>
      <x:c r="C2734" s="1064" t="s">
        <x:v>8571</x:v>
      </x:c>
      <x:c r="D2734" s="1064" t="s">
        <x:v>10334</x:v>
      </x:c>
      <x:c r="E2734" s="1064" t="s">
        <x:v>6423</x:v>
      </x:c>
      <x:c r="F2734" s="1065" t="s">
        <x:v>832</x:v>
      </x:c>
      <x:c r="G2734" s="233" t="s">
        <x:v>9745</x:v>
      </x:c>
      <x:c r="H2734" s="233" t="s">
        <x:v>11049</x:v>
      </x:c>
      <x:c r="I2734" s="1" t="s">
        <x:v>6540</x:v>
      </x:c>
      <x:c r="J2734" s="230">
        <x:v>576</x:v>
      </x:c>
      <x:c r="K2734" s="275" t="s">
        <x:v>140</x:v>
      </x:c>
    </x:row>
    <x:row r="2735" spans="1:11">
      <x:c r="A2735" s="1597">
        <x:v>0.90763888888888888</x:v>
      </x:c>
      <x:c r="B2735" s="1544">
        <x:v>614518</x:v>
      </x:c>
      <x:c r="C2735" s="1060" t="s">
        <x:v>7299</x:v>
      </x:c>
      <x:c r="D2735" s="1060" t="s">
        <x:v>10334</x:v>
      </x:c>
      <x:c r="E2735" s="1060" t="s">
        <x:v>6423</x:v>
      </x:c>
      <x:c r="F2735" s="1061" t="s">
        <x:v>1022</x:v>
      </x:c>
      <x:c r="G2735" s="233" t="s">
        <x:v>9745</x:v>
      </x:c>
      <x:c r="H2735" s="233" t="s">
        <x:v>11049</x:v>
      </x:c>
      <x:c r="I2735" s="1" t="s">
        <x:v>6540</x:v>
      </x:c>
      <x:c r="J2735" s="230">
        <x:v>285</x:v>
      </x:c>
      <x:c r="K2735" s="275" t="s">
        <x:v>140</x:v>
      </x:c>
    </x:row>
    <x:row r="2736" spans="1:11">
      <x:c r="A2736" s="1598">
        <x:v>0.90833333333333333</x:v>
      </x:c>
      <x:c r="B2736" s="1550">
        <x:v>614519</x:v>
      </x:c>
      <x:c r="C2736" s="1064" t="s">
        <x:v>7299</x:v>
      </x:c>
      <x:c r="D2736" s="1064" t="s">
        <x:v>10334</x:v>
      </x:c>
      <x:c r="E2736" s="1064" t="s">
        <x:v>6423</x:v>
      </x:c>
      <x:c r="F2736" s="1065" t="s">
        <x:v>1320</x:v>
      </x:c>
      <x:c r="G2736" s="233" t="s">
        <x:v>9745</x:v>
      </x:c>
      <x:c r="H2736" s="233" t="s">
        <x:v>11049</x:v>
      </x:c>
      <x:c r="I2736" s="1" t="s">
        <x:v>6540</x:v>
      </x:c>
      <x:c r="J2736" s="230">
        <x:v>171</x:v>
      </x:c>
      <x:c r="K2736" s="275" t="s">
        <x:v>140</x:v>
      </x:c>
    </x:row>
    <x:row r="2737" spans="1:11">
      <x:c r="A2737" s="1597">
        <x:v>0.95625000000000004</x:v>
      </x:c>
      <x:c r="B2737" s="1544">
        <x:v>614520</x:v>
      </x:c>
      <x:c r="C2737" s="1060" t="s">
        <x:v>8571</x:v>
      </x:c>
      <x:c r="D2737" s="1060" t="s">
        <x:v>10333</x:v>
      </x:c>
      <x:c r="E2737" s="1060" t="s">
        <x:v>3882</x:v>
      </x:c>
      <x:c r="F2737" s="1061" t="s">
        <x:v>8577</x:v>
      </x:c>
      <x:c r="G2737" s="233" t="s">
        <x:v>9763</x:v>
      </x:c>
      <x:c r="H2737" s="233" t="s">
        <x:v>12815</x:v>
      </x:c>
      <x:c r="I2737" s="1" t="s">
        <x:v>6553</x:v>
      </x:c>
      <x:c r="J2737" s="230">
        <x:v>210</x:v>
      </x:c>
      <x:c r="K2737" s="275" t="s">
        <x:v>140</x:v>
      </x:c>
    </x:row>
    <x:row r="2738" spans="1:11">
      <x:c r="A2738" s="1549" t="s">
        <x:v>10272</x:v>
      </x:c>
      <x:c r="B2738" s="1550">
        <x:v>14521</x:v>
      </x:c>
      <x:c r="C2738" s="1064" t="s">
        <x:v>8571</x:v>
      </x:c>
      <x:c r="D2738" s="1064" t="s">
        <x:v>10334</x:v>
      </x:c>
      <x:c r="E2738" s="1064" t="s">
        <x:v>3882</x:v>
      </x:c>
      <x:c r="F2738" s="1065" t="s">
        <x:v>1127</x:v>
      </x:c>
      <x:c r="G2738" s="233" t="s">
        <x:v>8697</x:v>
      </x:c>
      <x:c r="H2738" s="233" t="s">
        <x:v>12811</x:v>
      </x:c>
      <x:c r="I2738" s="1" t="s">
        <x:v>6553</x:v>
      </x:c>
      <x:c r="J2738" s="230">
        <x:v>610</x:v>
      </x:c>
      <x:c r="K2738" s="275" t="s">
        <x:v>10301</x:v>
      </x:c>
    </x:row>
    <x:row r="2739" spans="1:11">
      <x:c r="A2739" s="1597">
        <x:v>0.5395833333333333</x:v>
      </x:c>
      <x:c r="B2739" s="1544">
        <x:v>614522</x:v>
      </x:c>
      <x:c r="C2739" s="1060" t="s">
        <x:v>8571</x:v>
      </x:c>
      <x:c r="D2739" s="1060" t="s">
        <x:v>10334</x:v>
      </x:c>
      <x:c r="E2739" s="1060" t="s">
        <x:v>6423</x:v>
      </x:c>
      <x:c r="F2739" s="1061" t="s">
        <x:v>6340</x:v>
      </x:c>
      <x:c r="G2739" s="1114" t="s">
        <x:v>10358</x:v>
      </x:c>
      <x:c r="H2739" s="1114" t="s">
        <x:v>10358</x:v>
      </x:c>
      <x:c r="I2739" s="1" t="s">
        <x:v>6540</x:v>
      </x:c>
      <x:c r="J2739" s="230">
        <x:v>330</x:v>
      </x:c>
      <x:c r="K2739" s="275" t="s">
        <x:v>10301</x:v>
      </x:c>
    </x:row>
    <x:row r="2740" spans="1:11">
      <x:c r="A2740" s="1598">
        <x:v>0.55277777777777781</x:v>
      </x:c>
      <x:c r="B2740" s="1550">
        <x:v>614523</x:v>
      </x:c>
      <x:c r="C2740" s="1064" t="s">
        <x:v>7299</x:v>
      </x:c>
      <x:c r="D2740" s="1064" t="s">
        <x:v>10334</x:v>
      </x:c>
      <x:c r="E2740" s="1064" t="s">
        <x:v>6423</x:v>
      </x:c>
      <x:c r="F2740" s="1065" t="s">
        <x:v>10016</x:v>
      </x:c>
      <x:c r="G2740" s="233" t="s">
        <x:v>6434</x:v>
      </x:c>
      <x:c r="H2740" s="233" t="s">
        <x:v>12753</x:v>
      </x:c>
      <x:c r="I2740" s="1" t="s">
        <x:v>6540</x:v>
      </x:c>
      <x:c r="J2740" s="230">
        <x:v>324</x:v>
      </x:c>
      <x:c r="K2740" s="275" t="s">
        <x:v>140</x:v>
      </x:c>
    </x:row>
    <x:row r="2741" spans="1:11">
      <x:c r="A2741" s="1597">
        <x:v>0.70277777777777772</x:v>
      </x:c>
      <x:c r="B2741" s="1544">
        <x:v>614524</x:v>
      </x:c>
      <x:c r="C2741" s="1060" t="s">
        <x:v>8571</x:v>
      </x:c>
      <x:c r="D2741" s="1060" t="s">
        <x:v>10333</x:v>
      </x:c>
      <x:c r="E2741" s="1060" t="s">
        <x:v>7974</x:v>
      </x:c>
      <x:c r="F2741" s="1061" t="s">
        <x:v>1328</x:v>
      </x:c>
      <x:c r="G2741" s="233" t="s">
        <x:v>791</x:v>
      </x:c>
      <x:c r="H2741" s="233" t="s">
        <x:v>12805</x:v>
      </x:c>
      <x:c r="I2741" s="1" t="s">
        <x:v>6540</x:v>
      </x:c>
      <x:c r="J2741" s="230">
        <x:v>120</x:v>
      </x:c>
      <x:c r="K2741" s="275" t="s">
        <x:v>10301</x:v>
      </x:c>
    </x:row>
    <x:row r="2742" spans="1:11">
      <x:c r="A2742" s="1598">
        <x:v>0.74652777777777779</x:v>
      </x:c>
      <x:c r="B2742" s="1550">
        <x:v>614525</x:v>
      </x:c>
      <x:c r="C2742" s="1064" t="s">
        <x:v>8571</x:v>
      </x:c>
      <x:c r="D2742" s="1064" t="s">
        <x:v>10333</x:v>
      </x:c>
      <x:c r="E2742" s="1064" t="s">
        <x:v>6669</x:v>
      </x:c>
      <x:c r="F2742" s="1065" t="s">
        <x:v>1744</x:v>
      </x:c>
      <x:c r="G2742" s="233" t="s">
        <x:v>8910</x:v>
      </x:c>
      <x:c r="H2742" s="233" t="s">
        <x:v>8909</x:v>
      </x:c>
      <x:c r="I2742" s="1" t="s">
        <x:v>6553</x:v>
      </x:c>
      <x:c r="J2742" s="230">
        <x:v>300</x:v>
      </x:c>
      <x:c r="K2742" s="275" t="s">
        <x:v>140</x:v>
      </x:c>
    </x:row>
    <x:row r="2743" spans="1:11">
      <x:c r="A2743" s="1597">
        <x:v>0.76666666666666672</x:v>
      </x:c>
      <x:c r="B2743" s="1544">
        <x:v>614526</x:v>
      </x:c>
      <x:c r="C2743" s="1060" t="s">
        <x:v>7299</x:v>
      </x:c>
      <x:c r="D2743" s="1060" t="s">
        <x:v>10334</x:v>
      </x:c>
      <x:c r="E2743" s="1060" t="s">
        <x:v>6669</x:v>
      </x:c>
      <x:c r="F2743" s="1061" t="s">
        <x:v>7058</x:v>
      </x:c>
      <x:c r="G2743" s="233" t="s">
        <x:v>8602</x:v>
      </x:c>
      <x:c r="H2743" s="233" t="s">
        <x:v>8051</x:v>
      </x:c>
      <x:c r="I2743" s="1" t="s">
        <x:v>6553</x:v>
      </x:c>
      <x:c r="J2743" s="230">
        <x:v>288</x:v>
      </x:c>
      <x:c r="K2743" s="275" t="s">
        <x:v>140</x:v>
      </x:c>
    </x:row>
    <x:row r="2744" spans="1:11">
      <x:c r="A2744" s="1598">
        <x:v>0.79652777777777772</x:v>
      </x:c>
      <x:c r="B2744" s="1550">
        <x:v>614527</x:v>
      </x:c>
      <x:c r="C2744" s="1064" t="s">
        <x:v>8571</x:v>
      </x:c>
      <x:c r="D2744" s="1064" t="s">
        <x:v>10334</x:v>
      </x:c>
      <x:c r="E2744" s="1064" t="s">
        <x:v>6669</x:v>
      </x:c>
      <x:c r="F2744" s="1065" t="s">
        <x:v>4939</x:v>
      </x:c>
      <x:c r="G2744" s="233" t="s">
        <x:v>3929</x:v>
      </x:c>
      <x:c r="H2744" s="233" t="s">
        <x:v>12822</x:v>
      </x:c>
      <x:c r="I2744" s="1" t="s">
        <x:v>6553</x:v>
      </x:c>
      <x:c r="J2744" s="230">
        <x:v>160</x:v>
      </x:c>
      <x:c r="K2744" s="275" t="s">
        <x:v>10301</x:v>
      </x:c>
    </x:row>
    <x:row r="2745" spans="1:11">
      <x:c r="A2745" s="1597">
        <x:v>0.84166666666666667</x:v>
      </x:c>
      <x:c r="B2745" s="1544">
        <x:v>614528</x:v>
      </x:c>
      <x:c r="C2745" s="1060" t="s">
        <x:v>7299</x:v>
      </x:c>
      <x:c r="D2745" s="1060" t="s">
        <x:v>10334</x:v>
      </x:c>
      <x:c r="E2745" s="1060" t="s">
        <x:v>6669</x:v>
      </x:c>
      <x:c r="F2745" s="1061" t="s">
        <x:v>1122</x:v>
      </x:c>
      <x:c r="G2745" s="233" t="s">
        <x:v>797</x:v>
      </x:c>
      <x:c r="H2745" s="233" t="s">
        <x:v>12816</x:v>
      </x:c>
      <x:c r="I2745" s="1" t="s">
        <x:v>6553</x:v>
      </x:c>
      <x:c r="J2745" s="230">
        <x:v>135</x:v>
      </x:c>
      <x:c r="K2745" s="275" t="s">
        <x:v>140</x:v>
      </x:c>
    </x:row>
    <x:row r="2746" spans="1:11">
      <x:c r="A2746" s="1549" t="s">
        <x:v>10271</x:v>
      </x:c>
      <x:c r="B2746" s="1550">
        <x:v>614529</x:v>
      </x:c>
      <x:c r="C2746" s="1064" t="s">
        <x:v>7299</x:v>
      </x:c>
      <x:c r="D2746" s="1064" t="s">
        <x:v>10306</x:v>
      </x:c>
      <x:c r="E2746" s="1064" t="s">
        <x:v>6669</x:v>
      </x:c>
      <x:c r="F2746" s="1065" t="s">
        <x:v>11125</x:v>
      </x:c>
      <x:c r="G2746" s="233" t="s">
        <x:v>6377</x:v>
      </x:c>
      <x:c r="H2746" s="233" t="s">
        <x:v>12818</x:v>
      </x:c>
      <x:c r="I2746" s="1" t="s">
        <x:v>6540</x:v>
      </x:c>
      <x:c r="J2746" s="230">
        <x:v>324</x:v>
      </x:c>
      <x:c r="K2746" s="275" t="s">
        <x:v>140</x:v>
      </x:c>
    </x:row>
    <x:row r="2747" spans="1:11">
      <x:c r="A2747" s="1194" t="s">
        <x:v>6366</x:v>
      </x:c>
      <x:c r="B2747" s="1544">
        <x:v>611530</x:v>
      </x:c>
      <x:c r="C2747" s="1060" t="s">
        <x:v>7299</x:v>
      </x:c>
      <x:c r="D2747" s="1060" t="s">
        <x:v>10334</x:v>
      </x:c>
      <x:c r="E2747" s="1060" t="s">
        <x:v>6423</x:v>
      </x:c>
      <x:c r="F2747" s="1061" t="s">
        <x:v>653</x:v>
      </x:c>
      <x:c r="G2747" s="1114" t="s">
        <x:v>10358</x:v>
      </x:c>
      <x:c r="H2747" s="1114" t="s">
        <x:v>10358</x:v>
      </x:c>
      <x:c r="I2747" s="1" t="s">
        <x:v>6540</x:v>
      </x:c>
      <x:c r="J2747" s="230">
        <x:v>170</x:v>
      </x:c>
      <x:c r="K2747" s="275" t="s">
        <x:v>140</x:v>
      </x:c>
    </x:row>
    <x:row r="2748" spans="1:11">
      <x:c r="A2748" s="1598">
        <x:v>0.62291666666666667</x:v>
      </x:c>
      <x:c r="B2748" s="1550">
        <x:v>614531</x:v>
      </x:c>
      <x:c r="C2748" s="1064" t="s">
        <x:v>8571</x:v>
      </x:c>
      <x:c r="D2748" s="1064" t="s">
        <x:v>10333</x:v>
      </x:c>
      <x:c r="E2748" s="1064" t="s">
        <x:v>6423</x:v>
      </x:c>
      <x:c r="F2748" s="1065" t="s">
        <x:v>11115</x:v>
      </x:c>
      <x:c r="G2748" s="233" t="s">
        <x:v>9440</x:v>
      </x:c>
      <x:c r="H2748" s="233" t="s">
        <x:v>12807</x:v>
      </x:c>
      <x:c r="I2748" s="1" t="s">
        <x:v>6540</x:v>
      </x:c>
      <x:c r="J2748" s="230">
        <x:v>150</x:v>
      </x:c>
      <x:c r="K2748" s="275" t="s">
        <x:v>140</x:v>
      </x:c>
    </x:row>
    <x:row r="2749" spans="1:11">
      <x:c r="A2749" s="1597">
        <x:v>0.6479166666666667</x:v>
      </x:c>
      <x:c r="B2749" s="1544">
        <x:v>614532</x:v>
      </x:c>
      <x:c r="C2749" s="1060" t="s">
        <x:v>8571</x:v>
      </x:c>
      <x:c r="D2749" s="1060" t="s">
        <x:v>10334</x:v>
      </x:c>
      <x:c r="E2749" s="1060" t="s">
        <x:v>6423</x:v>
      </x:c>
      <x:c r="F2749" s="1061" t="s">
        <x:v>111</x:v>
      </x:c>
      <x:c r="G2749" s="233" t="s">
        <x:v>796</x:v>
      </x:c>
      <x:c r="H2749" s="233" t="s">
        <x:v>12819</x:v>
      </x:c>
      <x:c r="I2749" s="1" t="s">
        <x:v>6540</x:v>
      </x:c>
      <x:c r="J2749" s="230">
        <x:v>350</x:v>
      </x:c>
      <x:c r="K2749" s="275" t="s">
        <x:v>140</x:v>
      </x:c>
    </x:row>
    <x:row r="2750" spans="1:11">
      <x:c r="A2750" s="1598">
        <x:v>0.77361111111111114</x:v>
      </x:c>
      <x:c r="B2750" s="1550">
        <x:v>614533</x:v>
      </x:c>
      <x:c r="C2750" s="1064" t="s">
        <x:v>7299</x:v>
      </x:c>
      <x:c r="D2750" s="1064" t="s">
        <x:v>10333</x:v>
      </x:c>
      <x:c r="E2750" s="1064" t="s">
        <x:v>6669</x:v>
      </x:c>
      <x:c r="F2750" s="1065" t="s">
        <x:v>10707</x:v>
      </x:c>
      <x:c r="G2750" s="233" t="s">
        <x:v>10308</x:v>
      </x:c>
      <x:c r="H2750" s="233" t="s">
        <x:v>5587</x:v>
      </x:c>
      <x:c r="I2750" s="1" t="s">
        <x:v>6553</x:v>
      </x:c>
      <x:c r="J2750" s="230">
        <x:v>144</x:v>
      </x:c>
      <x:c r="K2750" s="275" t="s">
        <x:v>140</x:v>
      </x:c>
    </x:row>
    <x:row r="2751" spans="1:11">
      <x:c r="A2751" s="1597">
        <x:v>0.77916666666666667</x:v>
      </x:c>
      <x:c r="B2751" s="1544">
        <x:v>614534</x:v>
      </x:c>
      <x:c r="C2751" s="1060" t="s">
        <x:v>8571</x:v>
      </x:c>
      <x:c r="D2751" s="1060" t="s">
        <x:v>10333</x:v>
      </x:c>
      <x:c r="E2751" s="1060" t="s">
        <x:v>6669</x:v>
      </x:c>
      <x:c r="F2751" s="1061" t="s">
        <x:v>288</x:v>
      </x:c>
      <x:c r="G2751" s="233" t="s">
        <x:v>790</x:v>
      </x:c>
      <x:c r="H2751" s="233" t="s">
        <x:v>12798</x:v>
      </x:c>
      <x:c r="I2751" s="1" t="s">
        <x:v>6553</x:v>
      </x:c>
      <x:c r="J2751" s="230">
        <x:v>200</x:v>
      </x:c>
      <x:c r="K2751" s="275" t="s">
        <x:v>10301</x:v>
      </x:c>
    </x:row>
    <x:row r="2752" spans="1:11">
      <x:c r="A2752" s="1617">
        <x:v>0.91666666666666663</x:v>
      </x:c>
      <x:c r="B2752" s="1580">
        <x:v>614535</x:v>
      </x:c>
      <x:c r="C2752" s="1246" t="s">
        <x:v>8571</x:v>
      </x:c>
      <x:c r="D2752" s="1246" t="s">
        <x:v>10306</x:v>
      </x:c>
      <x:c r="E2752" s="1246" t="s">
        <x:v>6423</x:v>
      </x:c>
      <x:c r="F2752" s="1247" t="s">
        <x:v>1023</x:v>
      </x:c>
      <x:c r="G2752" s="233" t="s">
        <x:v>792</x:v>
      </x:c>
      <x:c r="H2752" s="233" t="s">
        <x:v>12821</x:v>
      </x:c>
      <x:c r="I2752" s="1" t="s">
        <x:v>6540</x:v>
      </x:c>
      <x:c r="J2752" s="230">
        <x:v>160</x:v>
      </x:c>
      <x:c r="K2752" s="275" t="s">
        <x:v>10301</x:v>
      </x:c>
    </x:row>
    <x:row r="2753" spans="1:11">
      <x:c r="A2753" s="1503" t="s">
        <x:v>12843</x:v>
      </x:c>
      <x:c r="B2753" s="1507">
        <x:v>614536</x:v>
      </x:c>
      <x:c r="C2753" s="1504" t="s">
        <x:v>7299</x:v>
      </x:c>
      <x:c r="D2753" s="1504" t="s">
        <x:v>10333</x:v>
      </x:c>
      <x:c r="E2753" s="1504" t="s">
        <x:v>6669</x:v>
      </x:c>
      <x:c r="F2753" s="1559" t="s">
        <x:v>138</x:v>
      </x:c>
      <x:c r="G2753" s="233" t="s">
        <x:v>9579</x:v>
      </x:c>
      <x:c r="H2753" s="233" t="s">
        <x:v>11940</x:v>
      </x:c>
      <x:c r="I2753" t="s">
        <x:v>6540</x:v>
      </x:c>
      <x:c r="J2753" s="230">
        <x:v>160</x:v>
      </x:c>
      <x:c r="K2753" s="275" t="s">
        <x:v>10301</x:v>
      </x:c>
    </x:row>
    <x:row r="2754" spans="1:11">
      <x:c r="A2754" s="1598">
        <x:v>0.65972222222222221</x:v>
      </x:c>
      <x:c r="B2754" s="1550">
        <x:v>614537</x:v>
      </x:c>
      <x:c r="C2754" s="1064" t="s">
        <x:v>8571</x:v>
      </x:c>
      <x:c r="D2754" s="1064" t="s">
        <x:v>10334</x:v>
      </x:c>
      <x:c r="E2754" s="1064" t="s">
        <x:v>3882</x:v>
      </x:c>
      <x:c r="F2754" s="1065" t="s">
        <x:v>4635</x:v>
      </x:c>
      <x:c r="G2754" s="233" t="s">
        <x:v>11122</x:v>
      </x:c>
      <x:c r="H2754" s="233" t="s">
        <x:v>12840</x:v>
      </x:c>
      <x:c r="I2754" t="s">
        <x:v>6540</x:v>
      </x:c>
      <x:c r="J2754" s="230">
        <x:v>720</x:v>
      </x:c>
      <x:c r="K2754" s="275" t="s">
        <x:v>140</x:v>
      </x:c>
    </x:row>
    <x:row r="2755" spans="1:12" customFormat="1">
      <x:c r="A2755" s="1598">
        <x:v>0.70416666666666672</x:v>
      </x:c>
      <x:c r="B2755" s="1550">
        <x:v>14538</x:v>
      </x:c>
      <x:c r="C2755" s="1064"/>
      <x:c r="D2755" s="1064"/>
      <x:c r="E2755" s="1064"/>
      <x:c r="F2755" s="1065"/>
      <x:c r="G2755" s="1114" t="s">
        <x:v>10358</x:v>
      </x:c>
      <x:c r="H2755" s="1114" t="s">
        <x:v>10358</x:v>
      </x:c>
      <x:c r="I2755" s="1114" t="s">
        <x:v>10358</x:v>
      </x:c>
      <x:c r="J2755" s="230">
        <x:v>0</x:v>
      </x:c>
      <x:c r="K2755" s="1114" t="s">
        <x:v>10358</x:v>
      </x:c>
      <x:c r="L2755" t="s">
        <x:v>10357</x:v>
      </x:c>
    </x:row>
    <x:row r="2756" spans="1:11">
      <x:c r="A2756" s="1597">
        <x:v>0.71180555555555558</x:v>
      </x:c>
      <x:c r="B2756" s="1544">
        <x:v>614539</x:v>
      </x:c>
      <x:c r="C2756" s="1060" t="s">
        <x:v>7299</x:v>
      </x:c>
      <x:c r="D2756" s="1060" t="s">
        <x:v>10333</x:v>
      </x:c>
      <x:c r="E2756" s="1060" t="s">
        <x:v>3882</x:v>
      </x:c>
      <x:c r="F2756" s="1061" t="s">
        <x:v>1596</x:v>
      </x:c>
      <x:c r="G2756" s="233" t="s">
        <x:v>9976</x:v>
      </x:c>
      <x:c r="H2756" s="233" t="s">
        <x:v>5862</x:v>
      </x:c>
      <x:c r="I2756" t="s">
        <x:v>6553</x:v>
      </x:c>
      <x:c r="J2756" s="230">
        <x:v>300</x:v>
      </x:c>
      <x:c r="K2756" s="275" t="s">
        <x:v>140</x:v>
      </x:c>
    </x:row>
    <x:row r="2757" spans="1:11">
      <x:c r="A2757" s="1598">
        <x:v>0.72777777777777775</x:v>
      </x:c>
      <x:c r="B2757" s="1550">
        <x:v>614540</x:v>
      </x:c>
      <x:c r="C2757" s="1064" t="s">
        <x:v>8571</x:v>
      </x:c>
      <x:c r="D2757" s="1064" t="s">
        <x:v>10306</x:v>
      </x:c>
      <x:c r="E2757" s="1064" t="s">
        <x:v>3882</x:v>
      </x:c>
      <x:c r="F2757" s="1065" t="s">
        <x:v>8653</x:v>
      </x:c>
      <x:c r="G2757" s="233" t="s">
        <x:v>12830</x:v>
      </x:c>
      <x:c r="H2757" s="233" t="s">
        <x:v>12829</x:v>
      </x:c>
      <x:c r="I2757" t="s">
        <x:v>6553</x:v>
      </x:c>
      <x:c r="J2757" s="230">
        <x:v>405</x:v>
      </x:c>
      <x:c r="K2757" s="275" t="s">
        <x:v>140</x:v>
      </x:c>
    </x:row>
    <x:row r="2758" spans="1:11">
      <x:c r="A2758" s="1597">
        <x:v>0.73055555555555551</x:v>
      </x:c>
      <x:c r="B2758" s="1544">
        <x:v>614541</x:v>
      </x:c>
      <x:c r="C2758" s="1060" t="s">
        <x:v>7299</x:v>
      </x:c>
      <x:c r="D2758" s="1060" t="s">
        <x:v>10334</x:v>
      </x:c>
      <x:c r="E2758" s="1060" t="s">
        <x:v>3882</x:v>
      </x:c>
      <x:c r="F2758" s="1061" t="s">
        <x:v>4766</x:v>
      </x:c>
      <x:c r="G2758" s="233" t="s">
        <x:v>3856</x:v>
      </x:c>
      <x:c r="H2758" s="233" t="s">
        <x:v>12837</x:v>
      </x:c>
      <x:c r="I2758" t="s">
        <x:v>6553</x:v>
      </x:c>
      <x:c r="J2758" s="230">
        <x:v>135</x:v>
      </x:c>
      <x:c r="K2758" s="275" t="s">
        <x:v>140</x:v>
      </x:c>
    </x:row>
    <x:row r="2759" spans="1:11">
      <x:c r="A2759" s="1598">
        <x:v>0.82222222222222219</x:v>
      </x:c>
      <x:c r="B2759" s="1550">
        <x:v>614542</x:v>
      </x:c>
      <x:c r="C2759" s="1064" t="s">
        <x:v>8571</x:v>
      </x:c>
      <x:c r="D2759" s="1064" t="s">
        <x:v>10306</x:v>
      </x:c>
      <x:c r="E2759" s="1064" t="s">
        <x:v>6669</x:v>
      </x:c>
      <x:c r="F2759" s="1065" t="s">
        <x:v>1578</x:v>
      </x:c>
      <x:c r="G2759" s="233" t="s">
        <x:v>3812</x:v>
      </x:c>
      <x:c r="H2759" s="233" t="s">
        <x:v>12847</x:v>
      </x:c>
      <x:c r="I2759" t="s">
        <x:v>6540</x:v>
      </x:c>
      <x:c r="J2759" s="230">
        <x:v>117</x:v>
      </x:c>
      <x:c r="K2759" s="275" t="s">
        <x:v>140</x:v>
      </x:c>
    </x:row>
    <x:row r="2760" spans="1:11">
      <x:c r="A2760" s="1597">
        <x:v>0.86458333333333337</x:v>
      </x:c>
      <x:c r="B2760" s="1544">
        <x:v>614543</x:v>
      </x:c>
      <x:c r="C2760" s="1060" t="s">
        <x:v>8571</x:v>
      </x:c>
      <x:c r="D2760" s="1060" t="s">
        <x:v>10333</x:v>
      </x:c>
      <x:c r="E2760" s="1060" t="s">
        <x:v>6669</x:v>
      </x:c>
      <x:c r="F2760" s="1061" t="s">
        <x:v>1002</x:v>
      </x:c>
      <x:c r="G2760" s="233" t="s">
        <x:v>11123</x:v>
      </x:c>
      <x:c r="H2760" s="233" t="s">
        <x:v>12836</x:v>
      </x:c>
      <x:c r="I2760" t="s">
        <x:v>6540</x:v>
      </x:c>
      <x:c r="J2760" s="230">
        <x:v>185</x:v>
      </x:c>
      <x:c r="K2760" s="275" t="s">
        <x:v>10301</x:v>
      </x:c>
    </x:row>
    <x:row r="2761" spans="1:11">
      <x:c r="A2761" s="1549" t="s">
        <x:v>12839</x:v>
      </x:c>
      <x:c r="B2761" s="1550">
        <x:v>614544</x:v>
      </x:c>
      <x:c r="C2761" s="1064" t="s">
        <x:v>7299</x:v>
      </x:c>
      <x:c r="D2761" s="1064" t="s">
        <x:v>10306</x:v>
      </x:c>
      <x:c r="E2761" s="1064" t="s">
        <x:v>7974</x:v>
      </x:c>
      <x:c r="F2761" s="1065" t="s">
        <x:v>4731</x:v>
      </x:c>
      <x:c r="G2761" s="233" t="s">
        <x:v>6597</x:v>
      </x:c>
      <x:c r="H2761" s="233" t="s">
        <x:v>11276</x:v>
      </x:c>
      <x:c r="I2761" t="s">
        <x:v>6553</x:v>
      </x:c>
      <x:c r="J2761" s="230">
        <x:v>144</x:v>
      </x:c>
      <x:c r="K2761" s="275" t="s">
        <x:v>140</x:v>
      </x:c>
    </x:row>
    <x:row r="2762" spans="1:11">
      <x:c r="A2762" s="1597">
        <x:v>0.60138888888888886</x:v>
      </x:c>
      <x:c r="B2762" s="1544">
        <x:v>614545</x:v>
      </x:c>
      <x:c r="C2762" s="1060" t="s">
        <x:v>8571</x:v>
      </x:c>
      <x:c r="D2762" s="1060" t="s">
        <x:v>10333</x:v>
      </x:c>
      <x:c r="E2762" s="1060" t="s">
        <x:v>6669</x:v>
      </x:c>
      <x:c r="F2762" s="1061" t="s">
        <x:v>12838</x:v>
      </x:c>
      <x:c r="G2762" s="233" t="s">
        <x:v>3856</x:v>
      </x:c>
      <x:c r="H2762" s="233" t="s">
        <x:v>12844</x:v>
      </x:c>
      <x:c r="I2762" t="s">
        <x:v>6553</x:v>
      </x:c>
      <x:c r="J2762" s="230">
        <x:v>340</x:v>
      </x:c>
      <x:c r="K2762" s="275" t="s">
        <x:v>10301</x:v>
      </x:c>
    </x:row>
    <x:row r="2763" spans="1:11">
      <x:c r="A2763" s="1598">
        <x:v>0.88194444444444442</x:v>
      </x:c>
      <x:c r="B2763" s="1550">
        <x:v>614546</x:v>
      </x:c>
      <x:c r="C2763" s="1064" t="s">
        <x:v>8571</x:v>
      </x:c>
      <x:c r="D2763" s="1064" t="s">
        <x:v>10334</x:v>
      </x:c>
      <x:c r="E2763" s="1064" t="s">
        <x:v>6669</x:v>
      </x:c>
      <x:c r="F2763" s="1065" t="s">
        <x:v>7421</x:v>
      </x:c>
      <x:c r="G2763" s="233" t="s">
        <x:v>12841</x:v>
      </x:c>
      <x:c r="H2763" s="233" t="s">
        <x:v>12832</x:v>
      </x:c>
      <x:c r="I2763" t="s">
        <x:v>6540</x:v>
      </x:c>
      <x:c r="J2763" s="230">
        <x:v>120</x:v>
      </x:c>
      <x:c r="K2763" s="275" t="s">
        <x:v>10301</x:v>
      </x:c>
    </x:row>
    <x:row r="2764" spans="1:11">
      <x:c r="A2764" s="1597">
        <x:v>0.93958333333333333</x:v>
      </x:c>
      <x:c r="B2764" s="1544">
        <x:v>614547</x:v>
      </x:c>
      <x:c r="C2764" s="1060" t="s">
        <x:v>8571</x:v>
      </x:c>
      <x:c r="D2764" s="1060" t="s">
        <x:v>10333</x:v>
      </x:c>
      <x:c r="E2764" s="1060" t="s">
        <x:v>3882</x:v>
      </x:c>
      <x:c r="F2764" s="1061" t="s">
        <x:v>7393</x:v>
      </x:c>
      <x:c r="G2764" s="233" t="s">
        <x:v>4175</x:v>
      </x:c>
      <x:c r="H2764" s="233" t="s">
        <x:v>12834</x:v>
      </x:c>
      <x:c r="I2764" t="s">
        <x:v>6540</x:v>
      </x:c>
      <x:c r="J2764" s="230">
        <x:v>70</x:v>
      </x:c>
      <x:c r="K2764" s="275" t="s">
        <x:v>140</x:v>
      </x:c>
    </x:row>
    <x:row r="2765" spans="1:11">
      <x:c r="A2765" s="1549" t="s">
        <x:v>12842</x:v>
      </x:c>
      <x:c r="B2765" s="1550">
        <x:v>614548</x:v>
      </x:c>
      <x:c r="C2765" s="1064" t="s">
        <x:v>7299</x:v>
      </x:c>
      <x:c r="D2765" s="1064" t="s">
        <x:v>10333</x:v>
      </x:c>
      <x:c r="E2765" s="1064" t="s">
        <x:v>3882</x:v>
      </x:c>
      <x:c r="F2765" s="1065" t="s">
        <x:v>8612</x:v>
      </x:c>
      <x:c r="G2765" s="233" t="s">
        <x:v>9508</x:v>
      </x:c>
      <x:c r="H2765" s="233" t="s">
        <x:v>11201</x:v>
      </x:c>
      <x:c r="I2765" t="s">
        <x:v>6553</x:v>
      </x:c>
      <x:c r="J2765" s="230">
        <x:v>160</x:v>
      </x:c>
      <x:c r="K2765" s="275" t="s">
        <x:v>10301</x:v>
      </x:c>
    </x:row>
    <x:row r="2766" spans="1:11">
      <x:c r="A2766" s="1194" t="s">
        <x:v>239</x:v>
      </x:c>
      <x:c r="B2766" s="1544">
        <x:v>614549</x:v>
      </x:c>
      <x:c r="C2766" s="1060" t="s">
        <x:v>8571</x:v>
      </x:c>
      <x:c r="D2766" s="1060" t="s">
        <x:v>10306</x:v>
      </x:c>
      <x:c r="E2766" s="1060" t="s">
        <x:v>6669</x:v>
      </x:c>
      <x:c r="F2766" s="1061" t="s">
        <x:v>12104</x:v>
      </x:c>
      <x:c r="G2766" s="233" t="s">
        <x:v>3817</x:v>
      </x:c>
      <x:c r="H2766" s="233" t="s">
        <x:v>12845</x:v>
      </x:c>
      <x:c r="I2766" t="s">
        <x:v>6553</x:v>
      </x:c>
      <x:c r="J2766" s="230">
        <x:v>360</x:v>
      </x:c>
      <x:c r="K2766" s="275" t="s">
        <x:v>10301</x:v>
      </x:c>
    </x:row>
    <x:row r="2767" spans="1:11" customFormat="1">
      <x:c r="A2767" s="1549" t="s">
        <x:v>237</x:v>
      </x:c>
      <x:c r="B2767" s="1550">
        <x:v>614550</x:v>
      </x:c>
      <x:c r="C2767" s="1064" t="s">
        <x:v>7299</x:v>
      </x:c>
      <x:c r="D2767" s="1064" t="s">
        <x:v>10333</x:v>
      </x:c>
      <x:c r="E2767" s="1064" t="s">
        <x:v>3882</x:v>
      </x:c>
      <x:c r="F2767" s="1065" t="s">
        <x:v>32</x:v>
      </x:c>
      <x:c r="G2767" s="233" t="s">
        <x:v>10561</x:v>
      </x:c>
      <x:c r="H2767" s="233" t="s">
        <x:v>12849</x:v>
      </x:c>
      <x:c r="I2767" t="s">
        <x:v>6553</x:v>
      </x:c>
      <x:c r="J2767" s="230">
        <x:v>90</x:v>
      </x:c>
      <x:c r="K2767" s="275" t="s">
        <x:v>10301</x:v>
      </x:c>
    </x:row>
    <x:row r="2768" spans="1:11" customFormat="1">
      <x:c r="A2768" s="1194" t="s">
        <x:v>241</x:v>
      </x:c>
      <x:c r="B2768" s="1544">
        <x:v>614551</x:v>
      </x:c>
      <x:c r="C2768" s="1060" t="s">
        <x:v>7299</x:v>
      </x:c>
      <x:c r="D2768" s="1060" t="s">
        <x:v>10334</x:v>
      </x:c>
      <x:c r="E2768" s="1060" t="s">
        <x:v>3882</x:v>
      </x:c>
      <x:c r="F2768" s="1061" t="s">
        <x:v>764</x:v>
      </x:c>
      <x:c r="G2768" s="233" t="s">
        <x:v>10561</x:v>
      </x:c>
      <x:c r="H2768" s="233" t="s">
        <x:v>12849</x:v>
      </x:c>
      <x:c r="I2768" t="s">
        <x:v>6553</x:v>
      </x:c>
      <x:c r="J2768" s="230">
        <x:v>210</x:v>
      </x:c>
      <x:c r="K2768" s="275" t="s">
        <x:v>140</x:v>
      </x:c>
    </x:row>
    <x:row r="2769" spans="1:11">
      <x:c r="A2769" s="1549" t="s">
        <x:v>243</x:v>
      </x:c>
      <x:c r="B2769" s="1550">
        <x:v>614552</x:v>
      </x:c>
      <x:c r="C2769" s="1064" t="s">
        <x:v>7299</x:v>
      </x:c>
      <x:c r="D2769" s="1064" t="s">
        <x:v>10334</x:v>
      </x:c>
      <x:c r="E2769" s="1064" t="s">
        <x:v>3882</x:v>
      </x:c>
      <x:c r="F2769" s="1065" t="s">
        <x:v>481</x:v>
      </x:c>
      <x:c r="G2769" s="233" t="s">
        <x:v>10561</x:v>
      </x:c>
      <x:c r="H2769" s="233" t="s">
        <x:v>12849</x:v>
      </x:c>
      <x:c r="I2769" t="s">
        <x:v>6553</x:v>
      </x:c>
      <x:c r="J2769" s="230">
        <x:v>350</x:v>
      </x:c>
      <x:c r="K2769" s="275" t="s">
        <x:v>140</x:v>
      </x:c>
    </x:row>
    <x:row r="2770" spans="1:11">
      <x:c r="A2770" s="1194" t="s">
        <x:v>238</x:v>
      </x:c>
      <x:c r="B2770" s="1544">
        <x:v>614553</x:v>
      </x:c>
      <x:c r="C2770" s="1060" t="s">
        <x:v>8571</x:v>
      </x:c>
      <x:c r="D2770" s="1060" t="s">
        <x:v>10306</x:v>
      </x:c>
      <x:c r="E2770" s="1060" t="s">
        <x:v>6669</x:v>
      </x:c>
      <x:c r="F2770" s="1061" t="s">
        <x:v>4731</x:v>
      </x:c>
      <x:c r="G2770" s="1114" t="s">
        <x:v>10358</x:v>
      </x:c>
      <x:c r="H2770" s="1114" t="s">
        <x:v>10358</x:v>
      </x:c>
      <x:c r="I2770" t="s">
        <x:v>6553</x:v>
      </x:c>
      <x:c r="J2770" s="230">
        <x:v>170</x:v>
      </x:c>
      <x:c r="K2770" s="275" t="s">
        <x:v>140</x:v>
      </x:c>
    </x:row>
    <x:row r="2771" spans="1:11" customFormat="1">
      <x:c r="A2771" s="1194"/>
      <x:c r="B2771" s="1544">
        <x:v>14554</x:v>
      </x:c>
      <x:c r="C2771" s="1060"/>
      <x:c r="D2771" s="1060"/>
      <x:c r="E2771" s="1060"/>
      <x:c r="F2771" s="1061"/>
      <x:c r="G2771" s="233" t="s">
        <x:v>9495</x:v>
      </x:c>
      <x:c r="H2771" s="233" t="s">
        <x:v>12848</x:v>
      </x:c>
      <x:c r="I2771" t="s">
        <x:v>6553</x:v>
      </x:c>
      <x:c r="J2771" s="230">
        <x:v>340</x:v>
      </x:c>
      <x:c r="K2771" s="275" t="s">
        <x:v>10301</x:v>
      </x:c>
    </x:row>
    <x:row r="2772" spans="1:11">
      <x:c r="A2772" s="1549" t="s">
        <x:v>242</x:v>
      </x:c>
      <x:c r="B2772" s="1550">
        <x:v>614555</x:v>
      </x:c>
      <x:c r="C2772" s="1064" t="s">
        <x:v>8571</x:v>
      </x:c>
      <x:c r="D2772" s="1064" t="s">
        <x:v>10333</x:v>
      </x:c>
      <x:c r="E2772" s="1064" t="s">
        <x:v>3882</x:v>
      </x:c>
      <x:c r="F2772" s="1065" t="s">
        <x:v>8693</x:v>
      </x:c>
      <x:c r="G2772" s="233" t="s">
        <x:v>12846</x:v>
      </x:c>
      <x:c r="H2772" s="233" t="s">
        <x:v>12835</x:v>
      </x:c>
      <x:c r="I2772" t="s">
        <x:v>6553</x:v>
      </x:c>
      <x:c r="J2772" s="230">
        <x:v>180</x:v>
      </x:c>
      <x:c r="K2772" s="275" t="s">
        <x:v>10301</x:v>
      </x:c>
    </x:row>
    <x:row r="2773" spans="1:11">
      <x:c r="A2773" s="1608" t="s">
        <x:v>240</x:v>
      </x:c>
      <x:c r="B2773" s="1609">
        <x:v>614556</x:v>
      </x:c>
      <x:c r="C2773" s="1073" t="s">
        <x:v>8571</x:v>
      </x:c>
      <x:c r="D2773" s="1073" t="s">
        <x:v>10333</x:v>
      </x:c>
      <x:c r="E2773" s="1073" t="s">
        <x:v>3882</x:v>
      </x:c>
      <x:c r="F2773" s="1074" t="s">
        <x:v>31</x:v>
      </x:c>
      <x:c r="G2773" s="233" t="s">
        <x:v>9567</x:v>
      </x:c>
      <x:c r="H2773" s="233" t="s">
        <x:v>12833</x:v>
      </x:c>
      <x:c r="I2773" t="s">
        <x:v>6553</x:v>
      </x:c>
      <x:c r="J2773" s="230">
        <x:v>144</x:v>
      </x:c>
      <x:c r="K2773" s="275" t="s">
        <x:v>140</x:v>
      </x:c>
    </x:row>
  </x:sheetData>
  <x:conditionalFormatting sqref="G1094:G1094">
    <x:cfRule type="duplicateValues" dxfId="12" priority="932"/>
  </x:conditionalFormatting>
  <x:conditionalFormatting sqref="G1099:G1099">
    <x:cfRule type="duplicateValues" dxfId="12" priority="931"/>
  </x:conditionalFormatting>
  <x:conditionalFormatting sqref="G1112:G1112">
    <x:cfRule type="duplicateValues" dxfId="12" priority="928"/>
  </x:conditionalFormatting>
  <x:conditionalFormatting sqref="G1117:G1117">
    <x:cfRule type="duplicateValues" dxfId="12" priority="926"/>
  </x:conditionalFormatting>
  <x:conditionalFormatting sqref="G1124:G1124">
    <x:cfRule type="duplicateValues" dxfId="12" priority="924"/>
  </x:conditionalFormatting>
  <x:conditionalFormatting sqref="G1122:G1122">
    <x:cfRule type="duplicateValues" dxfId="12" priority="922"/>
  </x:conditionalFormatting>
  <x:conditionalFormatting sqref="G1133:G1133">
    <x:cfRule type="duplicateValues" dxfId="12" priority="915"/>
  </x:conditionalFormatting>
  <x:conditionalFormatting sqref="H1133:H1133">
    <x:cfRule type="duplicateValues" dxfId="12" priority="914"/>
  </x:conditionalFormatting>
  <x:conditionalFormatting sqref="H1141:H1141">
    <x:cfRule type="duplicateValues" dxfId="12" priority="913"/>
  </x:conditionalFormatting>
  <x:conditionalFormatting sqref="G1141:G1141">
    <x:cfRule type="duplicateValues" dxfId="12" priority="912"/>
  </x:conditionalFormatting>
  <x:conditionalFormatting sqref="G1142:G1142">
    <x:cfRule type="duplicateValues" dxfId="12" priority="911"/>
  </x:conditionalFormatting>
  <x:conditionalFormatting sqref="H1142:H1142">
    <x:cfRule type="duplicateValues" dxfId="12" priority="910"/>
  </x:conditionalFormatting>
  <x:conditionalFormatting sqref="H1144:H1144">
    <x:cfRule type="duplicateValues" dxfId="12" priority="909"/>
  </x:conditionalFormatting>
  <x:conditionalFormatting sqref="G1144:G1144">
    <x:cfRule type="duplicateValues" dxfId="12" priority="908"/>
  </x:conditionalFormatting>
  <x:conditionalFormatting sqref="H1148:H1148">
    <x:cfRule type="duplicateValues" dxfId="12" priority="907"/>
  </x:conditionalFormatting>
  <x:conditionalFormatting sqref="G1148:G1148">
    <x:cfRule type="duplicateValues" dxfId="12" priority="906"/>
  </x:conditionalFormatting>
  <x:conditionalFormatting sqref="H1149:H1149">
    <x:cfRule type="duplicateValues" dxfId="12" priority="905"/>
  </x:conditionalFormatting>
  <x:conditionalFormatting sqref="G1149:G1149">
    <x:cfRule type="duplicateValues" dxfId="12" priority="904"/>
  </x:conditionalFormatting>
  <x:conditionalFormatting sqref="H1167:H1167">
    <x:cfRule type="duplicateValues" dxfId="12" priority="903"/>
  </x:conditionalFormatting>
  <x:conditionalFormatting sqref="G1167:G1167">
    <x:cfRule type="duplicateValues" dxfId="12" priority="902"/>
  </x:conditionalFormatting>
  <x:conditionalFormatting sqref="H1160:H1160">
    <x:cfRule type="duplicateValues" dxfId="12" priority="901"/>
  </x:conditionalFormatting>
  <x:conditionalFormatting sqref="G1160:G1160">
    <x:cfRule type="duplicateValues" dxfId="12" priority="900"/>
  </x:conditionalFormatting>
  <x:conditionalFormatting sqref="H1158:H1158">
    <x:cfRule type="duplicateValues" dxfId="12" priority="899"/>
  </x:conditionalFormatting>
  <x:conditionalFormatting sqref="G1158:G1158">
    <x:cfRule type="duplicateValues" dxfId="12" priority="898"/>
  </x:conditionalFormatting>
  <x:conditionalFormatting sqref="H1157:H1157">
    <x:cfRule type="duplicateValues" dxfId="12" priority="897"/>
  </x:conditionalFormatting>
  <x:conditionalFormatting sqref="G1157:G1157">
    <x:cfRule type="duplicateValues" dxfId="12" priority="896"/>
  </x:conditionalFormatting>
  <x:conditionalFormatting sqref="H1153:H1153">
    <x:cfRule type="duplicateValues" dxfId="12" priority="895"/>
  </x:conditionalFormatting>
  <x:conditionalFormatting sqref="G1153:G1153">
    <x:cfRule type="duplicateValues" dxfId="12" priority="894"/>
  </x:conditionalFormatting>
  <x:conditionalFormatting sqref="H1171:H1171">
    <x:cfRule type="duplicateValues" dxfId="12" priority="893"/>
  </x:conditionalFormatting>
  <x:conditionalFormatting sqref="G1171:G1171">
    <x:cfRule type="duplicateValues" dxfId="12" priority="892"/>
  </x:conditionalFormatting>
  <x:conditionalFormatting sqref="H1173:H1173">
    <x:cfRule type="duplicateValues" dxfId="12" priority="891"/>
  </x:conditionalFormatting>
  <x:conditionalFormatting sqref="G1173:G1173">
    <x:cfRule type="duplicateValues" dxfId="12" priority="890"/>
  </x:conditionalFormatting>
  <x:conditionalFormatting sqref="H1177:H1177">
    <x:cfRule type="duplicateValues" dxfId="12" priority="889"/>
  </x:conditionalFormatting>
  <x:conditionalFormatting sqref="G1177:G1177">
    <x:cfRule type="duplicateValues" dxfId="12" priority="888"/>
  </x:conditionalFormatting>
  <x:conditionalFormatting sqref="H1179:H1179">
    <x:cfRule type="duplicateValues" dxfId="12" priority="887"/>
  </x:conditionalFormatting>
  <x:conditionalFormatting sqref="G1179:G1179">
    <x:cfRule type="duplicateValues" dxfId="12" priority="886"/>
  </x:conditionalFormatting>
  <x:conditionalFormatting sqref="H1181:H1181">
    <x:cfRule type="duplicateValues" dxfId="12" priority="885"/>
  </x:conditionalFormatting>
  <x:conditionalFormatting sqref="G1181:G1181">
    <x:cfRule type="duplicateValues" dxfId="12" priority="884"/>
  </x:conditionalFormatting>
  <x:conditionalFormatting sqref="H1196:H1196">
    <x:cfRule type="duplicateValues" dxfId="12" priority="883"/>
  </x:conditionalFormatting>
  <x:conditionalFormatting sqref="G1196:G1196">
    <x:cfRule type="duplicateValues" dxfId="12" priority="882"/>
  </x:conditionalFormatting>
  <x:conditionalFormatting sqref="H1201:H1201">
    <x:cfRule type="duplicateValues" dxfId="12" priority="881"/>
  </x:conditionalFormatting>
  <x:conditionalFormatting sqref="G1201:G1201">
    <x:cfRule type="duplicateValues" dxfId="12" priority="880"/>
  </x:conditionalFormatting>
  <x:conditionalFormatting sqref="H1205:H1205">
    <x:cfRule type="duplicateValues" dxfId="12" priority="879"/>
  </x:conditionalFormatting>
  <x:conditionalFormatting sqref="G1205:G1205">
    <x:cfRule type="duplicateValues" dxfId="12" priority="878"/>
  </x:conditionalFormatting>
  <x:conditionalFormatting sqref="H1203:H1203">
    <x:cfRule type="duplicateValues" dxfId="12" priority="877"/>
  </x:conditionalFormatting>
  <x:conditionalFormatting sqref="G1203:G1203">
    <x:cfRule type="duplicateValues" dxfId="12" priority="876"/>
  </x:conditionalFormatting>
  <x:conditionalFormatting sqref="H1206:H1206">
    <x:cfRule type="duplicateValues" dxfId="12" priority="875"/>
  </x:conditionalFormatting>
  <x:conditionalFormatting sqref="G1206:G1206">
    <x:cfRule type="duplicateValues" dxfId="12" priority="874"/>
  </x:conditionalFormatting>
  <x:conditionalFormatting sqref="H1207:H1207">
    <x:cfRule type="duplicateValues" dxfId="12" priority="873"/>
  </x:conditionalFormatting>
  <x:conditionalFormatting sqref="G1207:G1207">
    <x:cfRule type="duplicateValues" dxfId="12" priority="872"/>
  </x:conditionalFormatting>
  <x:conditionalFormatting sqref="H1223:H1223">
    <x:cfRule type="duplicateValues" dxfId="12" priority="869"/>
  </x:conditionalFormatting>
  <x:conditionalFormatting sqref="G1223:G1223">
    <x:cfRule type="duplicateValues" dxfId="12" priority="868"/>
  </x:conditionalFormatting>
  <x:conditionalFormatting sqref="H1224:H1224">
    <x:cfRule type="duplicateValues" dxfId="12" priority="867"/>
  </x:conditionalFormatting>
  <x:conditionalFormatting sqref="G1224:G1224">
    <x:cfRule type="duplicateValues" dxfId="12" priority="866"/>
  </x:conditionalFormatting>
  <x:conditionalFormatting sqref="H1225:H1225">
    <x:cfRule type="duplicateValues" dxfId="12" priority="865"/>
  </x:conditionalFormatting>
  <x:conditionalFormatting sqref="G1225:G1225">
    <x:cfRule type="duplicateValues" dxfId="12" priority="864"/>
  </x:conditionalFormatting>
  <x:conditionalFormatting sqref="H1219:H1219">
    <x:cfRule type="duplicateValues" dxfId="12" priority="863"/>
  </x:conditionalFormatting>
  <x:conditionalFormatting sqref="G1219:G1219">
    <x:cfRule type="duplicateValues" dxfId="12" priority="862"/>
  </x:conditionalFormatting>
  <x:conditionalFormatting sqref="H1228:H1228">
    <x:cfRule type="duplicateValues" dxfId="12" priority="861"/>
  </x:conditionalFormatting>
  <x:conditionalFormatting sqref="G1228:G1228">
    <x:cfRule type="duplicateValues" dxfId="12" priority="860"/>
  </x:conditionalFormatting>
  <x:conditionalFormatting sqref="H1229:H1229">
    <x:cfRule type="duplicateValues" dxfId="12" priority="859"/>
  </x:conditionalFormatting>
  <x:conditionalFormatting sqref="G1229:G1229">
    <x:cfRule type="duplicateValues" dxfId="12" priority="858"/>
  </x:conditionalFormatting>
  <x:conditionalFormatting sqref="H1234:H1234">
    <x:cfRule type="duplicateValues" dxfId="12" priority="857"/>
  </x:conditionalFormatting>
  <x:conditionalFormatting sqref="G1234:G1234">
    <x:cfRule type="duplicateValues" dxfId="12" priority="856"/>
  </x:conditionalFormatting>
  <x:conditionalFormatting sqref="H1236:H1236">
    <x:cfRule type="duplicateValues" dxfId="12" priority="855"/>
  </x:conditionalFormatting>
  <x:conditionalFormatting sqref="G1236:G1236">
    <x:cfRule type="duplicateValues" dxfId="12" priority="854"/>
  </x:conditionalFormatting>
  <x:conditionalFormatting sqref="H1245:H1245">
    <x:cfRule type="duplicateValues" dxfId="12" priority="853"/>
  </x:conditionalFormatting>
  <x:conditionalFormatting sqref="G1245:G1245">
    <x:cfRule type="duplicateValues" dxfId="12" priority="852"/>
  </x:conditionalFormatting>
  <x:conditionalFormatting sqref="H1253:H1253">
    <x:cfRule type="duplicateValues" dxfId="12" priority="851"/>
  </x:conditionalFormatting>
  <x:conditionalFormatting sqref="G1253:G1253">
    <x:cfRule type="duplicateValues" dxfId="12" priority="850"/>
  </x:conditionalFormatting>
  <x:conditionalFormatting sqref="H1257:H1257">
    <x:cfRule type="duplicateValues" dxfId="12" priority="849"/>
  </x:conditionalFormatting>
  <x:conditionalFormatting sqref="G1257:G1257">
    <x:cfRule type="duplicateValues" dxfId="12" priority="848"/>
  </x:conditionalFormatting>
  <x:conditionalFormatting sqref="H1262:H1262">
    <x:cfRule type="duplicateValues" dxfId="12" priority="847"/>
  </x:conditionalFormatting>
  <x:conditionalFormatting sqref="G1262:G1262">
    <x:cfRule type="duplicateValues" dxfId="12" priority="846"/>
  </x:conditionalFormatting>
  <x:conditionalFormatting sqref="H1263:H1263">
    <x:cfRule type="duplicateValues" dxfId="12" priority="845"/>
  </x:conditionalFormatting>
  <x:conditionalFormatting sqref="G1263:G1263">
    <x:cfRule type="duplicateValues" dxfId="12" priority="844"/>
  </x:conditionalFormatting>
  <x:conditionalFormatting sqref="H1264:H1264">
    <x:cfRule type="duplicateValues" dxfId="12" priority="828"/>
  </x:conditionalFormatting>
  <x:conditionalFormatting sqref="G1264:G1264">
    <x:cfRule type="duplicateValues" dxfId="12" priority="827"/>
  </x:conditionalFormatting>
  <x:conditionalFormatting sqref="H1265:H1265">
    <x:cfRule type="duplicateValues" dxfId="12" priority="826"/>
  </x:conditionalFormatting>
  <x:conditionalFormatting sqref="G1265:G1265">
    <x:cfRule type="duplicateValues" dxfId="12" priority="825"/>
  </x:conditionalFormatting>
  <x:conditionalFormatting sqref="H1275:H1275">
    <x:cfRule type="duplicateValues" dxfId="12" priority="824"/>
  </x:conditionalFormatting>
  <x:conditionalFormatting sqref="G1275:G1275">
    <x:cfRule type="duplicateValues" dxfId="12" priority="823"/>
  </x:conditionalFormatting>
  <x:conditionalFormatting sqref="H1276:H1276">
    <x:cfRule type="duplicateValues" dxfId="12" priority="822"/>
  </x:conditionalFormatting>
  <x:conditionalFormatting sqref="G1276:G1276">
    <x:cfRule type="duplicateValues" dxfId="12" priority="821"/>
  </x:conditionalFormatting>
  <x:conditionalFormatting sqref="H1277:H1277">
    <x:cfRule type="duplicateValues" dxfId="12" priority="820"/>
  </x:conditionalFormatting>
  <x:conditionalFormatting sqref="G1277:G1277">
    <x:cfRule type="duplicateValues" dxfId="12" priority="819"/>
  </x:conditionalFormatting>
  <x:conditionalFormatting sqref="H1278:H1278">
    <x:cfRule type="duplicateValues" dxfId="12" priority="818"/>
  </x:conditionalFormatting>
  <x:conditionalFormatting sqref="G1278:G1278">
    <x:cfRule type="duplicateValues" dxfId="12" priority="817"/>
  </x:conditionalFormatting>
  <x:conditionalFormatting sqref="H1279:H1279">
    <x:cfRule type="duplicateValues" dxfId="12" priority="816"/>
  </x:conditionalFormatting>
  <x:conditionalFormatting sqref="G1279:G1279">
    <x:cfRule type="duplicateValues" dxfId="12" priority="815"/>
  </x:conditionalFormatting>
  <x:conditionalFormatting sqref="H1287:H1287">
    <x:cfRule type="duplicateValues" dxfId="12" priority="808"/>
  </x:conditionalFormatting>
  <x:conditionalFormatting sqref="G1287:G1287">
    <x:cfRule type="duplicateValues" dxfId="12" priority="807"/>
  </x:conditionalFormatting>
  <x:conditionalFormatting sqref="H1289:H1289">
    <x:cfRule type="duplicateValues" dxfId="12" priority="806"/>
  </x:conditionalFormatting>
  <x:conditionalFormatting sqref="G1289:G1289">
    <x:cfRule type="duplicateValues" dxfId="12" priority="805"/>
  </x:conditionalFormatting>
  <x:conditionalFormatting sqref="H1281:H1281">
    <x:cfRule type="duplicateValues" dxfId="12" priority="804"/>
  </x:conditionalFormatting>
  <x:conditionalFormatting sqref="G1281:G1281">
    <x:cfRule type="duplicateValues" dxfId="12" priority="803"/>
  </x:conditionalFormatting>
  <x:conditionalFormatting sqref="H1283:H1283">
    <x:cfRule type="duplicateValues" dxfId="12" priority="801"/>
  </x:conditionalFormatting>
  <x:conditionalFormatting sqref="G1283:G1283">
    <x:cfRule type="duplicateValues" dxfId="12" priority="800"/>
  </x:conditionalFormatting>
  <x:conditionalFormatting sqref="H1300:H1300">
    <x:cfRule type="duplicateValues" dxfId="12" priority="797"/>
  </x:conditionalFormatting>
  <x:conditionalFormatting sqref="G1300:G1300">
    <x:cfRule type="duplicateValues" dxfId="12" priority="796"/>
  </x:conditionalFormatting>
  <x:conditionalFormatting sqref="H1307:H1307">
    <x:cfRule type="duplicateValues" dxfId="12" priority="795"/>
  </x:conditionalFormatting>
  <x:conditionalFormatting sqref="G1307:G1307">
    <x:cfRule type="duplicateValues" dxfId="12" priority="794"/>
  </x:conditionalFormatting>
  <x:conditionalFormatting sqref="H1308:H1308">
    <x:cfRule type="duplicateValues" dxfId="12" priority="793"/>
  </x:conditionalFormatting>
  <x:conditionalFormatting sqref="G1308:G1308">
    <x:cfRule type="duplicateValues" dxfId="12" priority="792"/>
  </x:conditionalFormatting>
  <x:conditionalFormatting sqref="H1309:H1309">
    <x:cfRule type="duplicateValues" dxfId="12" priority="791"/>
  </x:conditionalFormatting>
  <x:conditionalFormatting sqref="G1309:G1309">
    <x:cfRule type="duplicateValues" dxfId="12" priority="790"/>
  </x:conditionalFormatting>
  <x:conditionalFormatting sqref="H1311:H1311">
    <x:cfRule type="duplicateValues" dxfId="12" priority="789"/>
  </x:conditionalFormatting>
  <x:conditionalFormatting sqref="G1311:G1311">
    <x:cfRule type="duplicateValues" dxfId="12" priority="788"/>
  </x:conditionalFormatting>
  <x:conditionalFormatting sqref="H1314:H1314">
    <x:cfRule type="duplicateValues" dxfId="12" priority="787"/>
  </x:conditionalFormatting>
  <x:conditionalFormatting sqref="G1314:G1314">
    <x:cfRule type="duplicateValues" dxfId="12" priority="786"/>
  </x:conditionalFormatting>
  <x:conditionalFormatting sqref="H1315:H1315">
    <x:cfRule type="duplicateValues" dxfId="12" priority="785"/>
  </x:conditionalFormatting>
  <x:conditionalFormatting sqref="G1315:G1315">
    <x:cfRule type="duplicateValues" dxfId="12" priority="784"/>
  </x:conditionalFormatting>
  <x:conditionalFormatting sqref="H1317:H1317">
    <x:cfRule type="duplicateValues" dxfId="12" priority="783"/>
  </x:conditionalFormatting>
  <x:conditionalFormatting sqref="G1317:G1317">
    <x:cfRule type="duplicateValues" dxfId="12" priority="782"/>
  </x:conditionalFormatting>
  <x:conditionalFormatting sqref="H1328:H1328">
    <x:cfRule type="duplicateValues" dxfId="12" priority="775"/>
  </x:conditionalFormatting>
  <x:conditionalFormatting sqref="G1328:G1328">
    <x:cfRule type="duplicateValues" dxfId="12" priority="774"/>
  </x:conditionalFormatting>
  <x:conditionalFormatting sqref="H1334:H1334">
    <x:cfRule type="duplicateValues" dxfId="12" priority="773"/>
  </x:conditionalFormatting>
  <x:conditionalFormatting sqref="G1334:G1334">
    <x:cfRule type="duplicateValues" dxfId="12" priority="772"/>
  </x:conditionalFormatting>
  <x:conditionalFormatting sqref="H1338:H1338">
    <x:cfRule type="duplicateValues" dxfId="12" priority="771"/>
  </x:conditionalFormatting>
  <x:conditionalFormatting sqref="G1338:G1338">
    <x:cfRule type="duplicateValues" dxfId="12" priority="770"/>
  </x:conditionalFormatting>
  <x:conditionalFormatting sqref="H1343:H1343">
    <x:cfRule type="duplicateValues" dxfId="12" priority="769"/>
  </x:conditionalFormatting>
  <x:conditionalFormatting sqref="G1343:G1343">
    <x:cfRule type="duplicateValues" dxfId="12" priority="768"/>
  </x:conditionalFormatting>
  <x:conditionalFormatting sqref="H1347:H1347">
    <x:cfRule type="duplicateValues" dxfId="12" priority="767"/>
  </x:conditionalFormatting>
  <x:conditionalFormatting sqref="G1347:G1347">
    <x:cfRule type="duplicateValues" dxfId="12" priority="766"/>
  </x:conditionalFormatting>
  <x:conditionalFormatting sqref="H1352:H1352">
    <x:cfRule type="duplicateValues" dxfId="12" priority="765"/>
  </x:conditionalFormatting>
  <x:conditionalFormatting sqref="G1352:G1352">
    <x:cfRule type="duplicateValues" dxfId="12" priority="764"/>
  </x:conditionalFormatting>
  <x:conditionalFormatting sqref="H1357:H1357">
    <x:cfRule type="duplicateValues" dxfId="12" priority="763"/>
  </x:conditionalFormatting>
  <x:conditionalFormatting sqref="G1357:G1357">
    <x:cfRule type="duplicateValues" dxfId="12" priority="762"/>
  </x:conditionalFormatting>
  <x:conditionalFormatting sqref="H1358:H1358">
    <x:cfRule type="duplicateValues" dxfId="12" priority="761"/>
  </x:conditionalFormatting>
  <x:conditionalFormatting sqref="G1358:G1358">
    <x:cfRule type="duplicateValues" dxfId="12" priority="760"/>
  </x:conditionalFormatting>
  <x:conditionalFormatting sqref="H1362:H1362">
    <x:cfRule type="duplicateValues" dxfId="12" priority="759"/>
  </x:conditionalFormatting>
  <x:conditionalFormatting sqref="G1362:G1362">
    <x:cfRule type="duplicateValues" dxfId="12" priority="758"/>
  </x:conditionalFormatting>
  <x:conditionalFormatting sqref="H1365:H1365">
    <x:cfRule type="duplicateValues" dxfId="12" priority="757"/>
  </x:conditionalFormatting>
  <x:conditionalFormatting sqref="G1365:G1365">
    <x:cfRule type="duplicateValues" dxfId="12" priority="756"/>
  </x:conditionalFormatting>
  <x:conditionalFormatting sqref="H1367:H1367">
    <x:cfRule type="duplicateValues" dxfId="12" priority="755"/>
  </x:conditionalFormatting>
  <x:conditionalFormatting sqref="G1367:G1367">
    <x:cfRule type="duplicateValues" dxfId="12" priority="754"/>
  </x:conditionalFormatting>
  <x:conditionalFormatting sqref="H1369:H1369">
    <x:cfRule type="duplicateValues" dxfId="12" priority="753"/>
  </x:conditionalFormatting>
  <x:conditionalFormatting sqref="G1369:G1369">
    <x:cfRule type="duplicateValues" dxfId="12" priority="752"/>
  </x:conditionalFormatting>
  <x:conditionalFormatting sqref="H1372:H1372">
    <x:cfRule type="duplicateValues" dxfId="12" priority="751"/>
  </x:conditionalFormatting>
  <x:conditionalFormatting sqref="G1372:G1372">
    <x:cfRule type="duplicateValues" dxfId="12" priority="750"/>
  </x:conditionalFormatting>
  <x:conditionalFormatting sqref="H1396:H1396">
    <x:cfRule type="duplicateValues" dxfId="12" priority="743"/>
  </x:conditionalFormatting>
  <x:conditionalFormatting sqref="G1396:G1396">
    <x:cfRule type="duplicateValues" dxfId="12" priority="742"/>
  </x:conditionalFormatting>
  <x:conditionalFormatting sqref="H1394:H1394">
    <x:cfRule type="duplicateValues" dxfId="12" priority="741"/>
  </x:conditionalFormatting>
  <x:conditionalFormatting sqref="G1394:G1394">
    <x:cfRule type="duplicateValues" dxfId="12" priority="740"/>
  </x:conditionalFormatting>
  <x:conditionalFormatting sqref="H1392:H1392">
    <x:cfRule type="duplicateValues" dxfId="12" priority="739"/>
  </x:conditionalFormatting>
  <x:conditionalFormatting sqref="G1392:G1392">
    <x:cfRule type="duplicateValues" dxfId="12" priority="738"/>
  </x:conditionalFormatting>
  <x:conditionalFormatting sqref="H1388:H1388">
    <x:cfRule type="duplicateValues" dxfId="12" priority="737"/>
  </x:conditionalFormatting>
  <x:conditionalFormatting sqref="G1388:G1388">
    <x:cfRule type="duplicateValues" dxfId="12" priority="736"/>
  </x:conditionalFormatting>
  <x:conditionalFormatting sqref="H1403:H1403">
    <x:cfRule type="duplicateValues" dxfId="12" priority="735"/>
  </x:conditionalFormatting>
  <x:conditionalFormatting sqref="G1403:G1403">
    <x:cfRule type="duplicateValues" dxfId="12" priority="734"/>
  </x:conditionalFormatting>
  <x:conditionalFormatting sqref="H1404:H1404">
    <x:cfRule type="duplicateValues" dxfId="12" priority="733"/>
  </x:conditionalFormatting>
  <x:conditionalFormatting sqref="G1404:G1404">
    <x:cfRule type="duplicateValues" dxfId="12" priority="732"/>
  </x:conditionalFormatting>
  <x:conditionalFormatting sqref="H1405:H1405">
    <x:cfRule type="duplicateValues" dxfId="12" priority="731"/>
  </x:conditionalFormatting>
  <x:conditionalFormatting sqref="G1405:G1405">
    <x:cfRule type="duplicateValues" dxfId="12" priority="730"/>
  </x:conditionalFormatting>
  <x:conditionalFormatting sqref="H1406:H1406">
    <x:cfRule type="duplicateValues" dxfId="12" priority="729"/>
  </x:conditionalFormatting>
  <x:conditionalFormatting sqref="G1406:G1406">
    <x:cfRule type="duplicateValues" dxfId="12" priority="728"/>
  </x:conditionalFormatting>
  <x:conditionalFormatting sqref="H1407:H1407">
    <x:cfRule type="duplicateValues" dxfId="12" priority="727"/>
  </x:conditionalFormatting>
  <x:conditionalFormatting sqref="G1407:G1407">
    <x:cfRule type="duplicateValues" dxfId="12" priority="726"/>
  </x:conditionalFormatting>
  <x:conditionalFormatting sqref="H1412:H1412">
    <x:cfRule type="duplicateValues" dxfId="12" priority="725"/>
  </x:conditionalFormatting>
  <x:conditionalFormatting sqref="G1412:G1412">
    <x:cfRule type="duplicateValues" dxfId="12" priority="724"/>
  </x:conditionalFormatting>
  <x:conditionalFormatting sqref="H1413:H1413">
    <x:cfRule type="duplicateValues" dxfId="12" priority="723"/>
  </x:conditionalFormatting>
  <x:conditionalFormatting sqref="G1413:G1413">
    <x:cfRule type="duplicateValues" dxfId="12" priority="722"/>
  </x:conditionalFormatting>
  <x:conditionalFormatting sqref="H1414:H1414">
    <x:cfRule type="duplicateValues" dxfId="12" priority="721"/>
  </x:conditionalFormatting>
  <x:conditionalFormatting sqref="G1414:G1414">
    <x:cfRule type="duplicateValues" dxfId="12" priority="720"/>
  </x:conditionalFormatting>
  <x:conditionalFormatting sqref="H1421:H1421">
    <x:cfRule type="duplicateValues" dxfId="12" priority="719"/>
  </x:conditionalFormatting>
  <x:conditionalFormatting sqref="G1421:G1421">
    <x:cfRule type="duplicateValues" dxfId="12" priority="718"/>
  </x:conditionalFormatting>
  <x:conditionalFormatting sqref="H1433:H1433">
    <x:cfRule type="duplicateValues" dxfId="12" priority="717"/>
  </x:conditionalFormatting>
  <x:conditionalFormatting sqref="G1433:G1433">
    <x:cfRule type="duplicateValues" dxfId="12" priority="716"/>
  </x:conditionalFormatting>
  <x:conditionalFormatting sqref="H1451:H1451">
    <x:cfRule type="duplicateValues" dxfId="12" priority="706"/>
  </x:conditionalFormatting>
  <x:conditionalFormatting sqref="G1451:G1451">
    <x:cfRule type="duplicateValues" dxfId="12" priority="705"/>
  </x:conditionalFormatting>
  <x:conditionalFormatting sqref="H1462:H1462">
    <x:cfRule type="duplicateValues" dxfId="12" priority="704"/>
  </x:conditionalFormatting>
  <x:conditionalFormatting sqref="G1462:G1462">
    <x:cfRule type="duplicateValues" dxfId="12" priority="703"/>
  </x:conditionalFormatting>
  <x:conditionalFormatting sqref="H1465:H1465">
    <x:cfRule type="duplicateValues" dxfId="12" priority="702"/>
  </x:conditionalFormatting>
  <x:conditionalFormatting sqref="G1465:G1465">
    <x:cfRule type="duplicateValues" dxfId="12" priority="701"/>
  </x:conditionalFormatting>
  <x:conditionalFormatting sqref="H1464:H1464">
    <x:cfRule type="duplicateValues" dxfId="12" priority="700"/>
  </x:conditionalFormatting>
  <x:conditionalFormatting sqref="G1464:G1464">
    <x:cfRule type="duplicateValues" dxfId="12" priority="699"/>
  </x:conditionalFormatting>
  <x:conditionalFormatting sqref="H1467:H1467">
    <x:cfRule type="duplicateValues" dxfId="12" priority="692"/>
  </x:conditionalFormatting>
  <x:conditionalFormatting sqref="G1467:G1467">
    <x:cfRule type="duplicateValues" dxfId="12" priority="691"/>
  </x:conditionalFormatting>
  <x:conditionalFormatting sqref="H1470:H1470">
    <x:cfRule type="duplicateValues" dxfId="12" priority="690"/>
  </x:conditionalFormatting>
  <x:conditionalFormatting sqref="G1470:G1470">
    <x:cfRule type="duplicateValues" dxfId="12" priority="689"/>
  </x:conditionalFormatting>
  <x:conditionalFormatting sqref="J1474:J1474">
    <x:cfRule type="duplicateValues" dxfId="12" priority="688"/>
  </x:conditionalFormatting>
  <x:conditionalFormatting sqref="K1474:K1474">
    <x:cfRule type="duplicateValues" dxfId="12" priority="687"/>
  </x:conditionalFormatting>
  <x:conditionalFormatting sqref="H1487:H1487">
    <x:cfRule type="duplicateValues" dxfId="12" priority="686"/>
  </x:conditionalFormatting>
  <x:conditionalFormatting sqref="G1487:G1487">
    <x:cfRule type="duplicateValues" dxfId="12" priority="685"/>
  </x:conditionalFormatting>
  <x:conditionalFormatting sqref="H1489:H1489">
    <x:cfRule type="duplicateValues" dxfId="12" priority="684"/>
  </x:conditionalFormatting>
  <x:conditionalFormatting sqref="G1489:G1489">
    <x:cfRule type="duplicateValues" dxfId="12" priority="683"/>
  </x:conditionalFormatting>
  <x:conditionalFormatting sqref="H1490:H1490">
    <x:cfRule type="duplicateValues" dxfId="12" priority="682"/>
  </x:conditionalFormatting>
  <x:conditionalFormatting sqref="G1490:G1490">
    <x:cfRule type="duplicateValues" dxfId="12" priority="681"/>
  </x:conditionalFormatting>
  <x:conditionalFormatting sqref="H1500:H1500">
    <x:cfRule type="duplicateValues" dxfId="12" priority="680"/>
  </x:conditionalFormatting>
  <x:conditionalFormatting sqref="G1500:G1500">
    <x:cfRule type="duplicateValues" dxfId="12" priority="679"/>
  </x:conditionalFormatting>
  <x:conditionalFormatting sqref="H1507:H1507">
    <x:cfRule type="duplicateValues" dxfId="12" priority="678"/>
  </x:conditionalFormatting>
  <x:conditionalFormatting sqref="G1507:G1507">
    <x:cfRule type="duplicateValues" dxfId="12" priority="677"/>
  </x:conditionalFormatting>
  <x:conditionalFormatting sqref="H1522:H1522">
    <x:cfRule type="duplicateValues" dxfId="12" priority="676"/>
  </x:conditionalFormatting>
  <x:conditionalFormatting sqref="G1522:G1522">
    <x:cfRule type="duplicateValues" dxfId="12" priority="675"/>
  </x:conditionalFormatting>
  <x:conditionalFormatting sqref="H1523:H1523">
    <x:cfRule type="duplicateValues" dxfId="12" priority="671"/>
  </x:conditionalFormatting>
  <x:conditionalFormatting sqref="G1523:G1523">
    <x:cfRule type="duplicateValues" dxfId="12" priority="670"/>
  </x:conditionalFormatting>
  <x:conditionalFormatting sqref="H1524:H1524">
    <x:cfRule type="duplicateValues" dxfId="12" priority="669"/>
  </x:conditionalFormatting>
  <x:conditionalFormatting sqref="G1524:G1524">
    <x:cfRule type="duplicateValues" dxfId="12" priority="668"/>
  </x:conditionalFormatting>
  <x:conditionalFormatting sqref="H1533:H1533">
    <x:cfRule type="duplicateValues" dxfId="12" priority="667"/>
  </x:conditionalFormatting>
  <x:conditionalFormatting sqref="G1533:G1533">
    <x:cfRule type="duplicateValues" dxfId="12" priority="666"/>
  </x:conditionalFormatting>
  <x:conditionalFormatting sqref="H1539:H1539">
    <x:cfRule type="duplicateValues" dxfId="12" priority="665"/>
  </x:conditionalFormatting>
  <x:conditionalFormatting sqref="G1539:G1539">
    <x:cfRule type="duplicateValues" dxfId="12" priority="664"/>
  </x:conditionalFormatting>
  <x:conditionalFormatting sqref="H1540:H1540">
    <x:cfRule type="duplicateValues" dxfId="12" priority="663"/>
  </x:conditionalFormatting>
  <x:conditionalFormatting sqref="G1540:G1540">
    <x:cfRule type="duplicateValues" dxfId="12" priority="662"/>
  </x:conditionalFormatting>
  <x:conditionalFormatting sqref="H1541:H1541">
    <x:cfRule type="duplicateValues" dxfId="12" priority="661"/>
  </x:conditionalFormatting>
  <x:conditionalFormatting sqref="G1541:G1541">
    <x:cfRule type="duplicateValues" dxfId="12" priority="660"/>
  </x:conditionalFormatting>
  <x:conditionalFormatting sqref="H1556:H1556">
    <x:cfRule type="duplicateValues" dxfId="12" priority="656"/>
  </x:conditionalFormatting>
  <x:conditionalFormatting sqref="G1556:G1556">
    <x:cfRule type="duplicateValues" dxfId="12" priority="655"/>
  </x:conditionalFormatting>
  <x:conditionalFormatting sqref="H1559:H1559">
    <x:cfRule type="duplicateValues" dxfId="12" priority="654"/>
  </x:conditionalFormatting>
  <x:conditionalFormatting sqref="G1559:G1559">
    <x:cfRule type="duplicateValues" dxfId="12" priority="653"/>
  </x:conditionalFormatting>
  <x:conditionalFormatting sqref="H1573:H1573">
    <x:cfRule type="duplicateValues" dxfId="12" priority="650"/>
  </x:conditionalFormatting>
  <x:conditionalFormatting sqref="G1573:G1573">
    <x:cfRule type="duplicateValues" dxfId="12" priority="649"/>
  </x:conditionalFormatting>
  <x:conditionalFormatting sqref="H1574:H1574">
    <x:cfRule type="duplicateValues" dxfId="12" priority="648"/>
  </x:conditionalFormatting>
  <x:conditionalFormatting sqref="G1574:G1574">
    <x:cfRule type="duplicateValues" dxfId="12" priority="647"/>
  </x:conditionalFormatting>
  <x:conditionalFormatting sqref="H1569:H1569">
    <x:cfRule type="duplicateValues" dxfId="12" priority="646"/>
  </x:conditionalFormatting>
  <x:conditionalFormatting sqref="G1569:G1569">
    <x:cfRule type="duplicateValues" dxfId="12" priority="645"/>
  </x:conditionalFormatting>
  <x:conditionalFormatting sqref="H1582:H1582">
    <x:cfRule type="duplicateValues" dxfId="12" priority="642"/>
  </x:conditionalFormatting>
  <x:conditionalFormatting sqref="G1582:G1582">
    <x:cfRule type="duplicateValues" dxfId="12" priority="641"/>
  </x:conditionalFormatting>
  <x:conditionalFormatting sqref="H1593:H1593">
    <x:cfRule type="duplicateValues" dxfId="12" priority="637"/>
  </x:conditionalFormatting>
  <x:conditionalFormatting sqref="G1593:G1593">
    <x:cfRule type="duplicateValues" dxfId="12" priority="636"/>
  </x:conditionalFormatting>
  <x:conditionalFormatting sqref="H1595:H1595">
    <x:cfRule type="duplicateValues" dxfId="12" priority="629"/>
  </x:conditionalFormatting>
  <x:conditionalFormatting sqref="G1595:G1595">
    <x:cfRule type="duplicateValues" dxfId="12" priority="628"/>
  </x:conditionalFormatting>
  <x:conditionalFormatting sqref="H1596:H1596">
    <x:cfRule type="duplicateValues" dxfId="12" priority="627"/>
  </x:conditionalFormatting>
  <x:conditionalFormatting sqref="G1596:G1596">
    <x:cfRule type="duplicateValues" dxfId="12" priority="626"/>
  </x:conditionalFormatting>
  <x:conditionalFormatting sqref="H1609:H1609">
    <x:cfRule type="duplicateValues" dxfId="12" priority="625"/>
  </x:conditionalFormatting>
  <x:conditionalFormatting sqref="G1609:G1609">
    <x:cfRule type="duplicateValues" dxfId="12" priority="624"/>
  </x:conditionalFormatting>
  <x:conditionalFormatting sqref="H1626:H1626">
    <x:cfRule type="duplicateValues" dxfId="12" priority="614"/>
  </x:conditionalFormatting>
  <x:conditionalFormatting sqref="G1626:G1626">
    <x:cfRule type="duplicateValues" dxfId="12" priority="613"/>
  </x:conditionalFormatting>
  <x:conditionalFormatting sqref="H1624:H1624">
    <x:cfRule type="duplicateValues" dxfId="12" priority="612"/>
  </x:conditionalFormatting>
  <x:conditionalFormatting sqref="G1624:G1624">
    <x:cfRule type="duplicateValues" dxfId="12" priority="611"/>
  </x:conditionalFormatting>
  <x:conditionalFormatting sqref="H1616:H1616">
    <x:cfRule type="duplicateValues" dxfId="12" priority="610"/>
  </x:conditionalFormatting>
  <x:conditionalFormatting sqref="G1616:G1616">
    <x:cfRule type="duplicateValues" dxfId="12" priority="609"/>
  </x:conditionalFormatting>
  <x:conditionalFormatting sqref="H1617:H1617">
    <x:cfRule type="duplicateValues" dxfId="12" priority="608"/>
  </x:conditionalFormatting>
  <x:conditionalFormatting sqref="G1617:G1617">
    <x:cfRule type="duplicateValues" dxfId="12" priority="607"/>
  </x:conditionalFormatting>
  <x:conditionalFormatting sqref="H1614:H1614">
    <x:cfRule type="duplicateValues" dxfId="12" priority="606"/>
  </x:conditionalFormatting>
  <x:conditionalFormatting sqref="G1614:G1614">
    <x:cfRule type="duplicateValues" dxfId="12" priority="605"/>
  </x:conditionalFormatting>
  <x:conditionalFormatting sqref="H1661:H1661">
    <x:cfRule type="duplicateValues" dxfId="12" priority="589"/>
  </x:conditionalFormatting>
  <x:conditionalFormatting sqref="G1661:G1661">
    <x:cfRule type="duplicateValues" dxfId="12" priority="588"/>
  </x:conditionalFormatting>
  <x:conditionalFormatting sqref="H1667:H1667">
    <x:cfRule type="duplicateValues" dxfId="12" priority="587"/>
  </x:conditionalFormatting>
  <x:conditionalFormatting sqref="G1667:G1667">
    <x:cfRule type="duplicateValues" dxfId="12" priority="586"/>
  </x:conditionalFormatting>
  <x:conditionalFormatting sqref="H1671:H1671">
    <x:cfRule type="duplicateValues" dxfId="12" priority="585"/>
  </x:conditionalFormatting>
  <x:conditionalFormatting sqref="G1671:G1671">
    <x:cfRule type="duplicateValues" dxfId="12" priority="584"/>
  </x:conditionalFormatting>
  <x:conditionalFormatting sqref="H1674:H1674">
    <x:cfRule type="duplicateValues" dxfId="12" priority="583"/>
  </x:conditionalFormatting>
  <x:conditionalFormatting sqref="G1674:G1674">
    <x:cfRule type="duplicateValues" dxfId="12" priority="582"/>
  </x:conditionalFormatting>
  <x:conditionalFormatting sqref="H1679:H1679">
    <x:cfRule type="duplicateValues" dxfId="12" priority="581"/>
  </x:conditionalFormatting>
  <x:conditionalFormatting sqref="G1679:G1679">
    <x:cfRule type="duplicateValues" dxfId="12" priority="580"/>
  </x:conditionalFormatting>
  <x:conditionalFormatting sqref="H1684:H1684">
    <x:cfRule type="duplicateValues" dxfId="12" priority="579"/>
  </x:conditionalFormatting>
  <x:conditionalFormatting sqref="G1684:G1684">
    <x:cfRule type="duplicateValues" dxfId="12" priority="578"/>
  </x:conditionalFormatting>
  <x:conditionalFormatting sqref="H1685:H1685">
    <x:cfRule type="duplicateValues" dxfId="12" priority="577"/>
  </x:conditionalFormatting>
  <x:conditionalFormatting sqref="G1685:G1685">
    <x:cfRule type="duplicateValues" dxfId="12" priority="576"/>
  </x:conditionalFormatting>
  <x:conditionalFormatting sqref="H1688:H1688">
    <x:cfRule type="duplicateValues" dxfId="12" priority="575"/>
  </x:conditionalFormatting>
  <x:conditionalFormatting sqref="G1688:G1688">
    <x:cfRule type="duplicateValues" dxfId="12" priority="574"/>
  </x:conditionalFormatting>
  <x:conditionalFormatting sqref="H1701:H1701">
    <x:cfRule type="duplicateValues" dxfId="12" priority="555"/>
  </x:conditionalFormatting>
  <x:conditionalFormatting sqref="G1701:G1701">
    <x:cfRule type="duplicateValues" dxfId="12" priority="554"/>
  </x:conditionalFormatting>
  <x:conditionalFormatting sqref="H1707:H1707">
    <x:cfRule type="duplicateValues" dxfId="12" priority="553"/>
  </x:conditionalFormatting>
  <x:conditionalFormatting sqref="G1707:G1707">
    <x:cfRule type="duplicateValues" dxfId="12" priority="552"/>
  </x:conditionalFormatting>
  <x:conditionalFormatting sqref="H1723:H1723">
    <x:cfRule type="duplicateValues" dxfId="12" priority="551"/>
  </x:conditionalFormatting>
  <x:conditionalFormatting sqref="G1723:G1723">
    <x:cfRule type="duplicateValues" dxfId="12" priority="550"/>
  </x:conditionalFormatting>
  <x:conditionalFormatting sqref="H1735:H1735">
    <x:cfRule type="duplicateValues" dxfId="12" priority="549"/>
  </x:conditionalFormatting>
  <x:conditionalFormatting sqref="G1735:G1735">
    <x:cfRule type="duplicateValues" dxfId="12" priority="548"/>
  </x:conditionalFormatting>
  <x:conditionalFormatting sqref="H1738:H1738">
    <x:cfRule type="duplicateValues" dxfId="12" priority="547"/>
  </x:conditionalFormatting>
  <x:conditionalFormatting sqref="G1738:G1738">
    <x:cfRule type="duplicateValues" dxfId="12" priority="546"/>
  </x:conditionalFormatting>
  <x:conditionalFormatting sqref="H1749:H1749">
    <x:cfRule type="duplicateValues" dxfId="12" priority="539"/>
  </x:conditionalFormatting>
  <x:conditionalFormatting sqref="G1749:G1749">
    <x:cfRule type="duplicateValues" dxfId="12" priority="538"/>
  </x:conditionalFormatting>
  <x:conditionalFormatting sqref="H1748:H1748">
    <x:cfRule type="duplicateValues" dxfId="12" priority="537"/>
  </x:conditionalFormatting>
  <x:conditionalFormatting sqref="G1748:G1748">
    <x:cfRule type="duplicateValues" dxfId="12" priority="536"/>
  </x:conditionalFormatting>
  <x:conditionalFormatting sqref="H1745:H1745">
    <x:cfRule type="duplicateValues" dxfId="12" priority="535"/>
  </x:conditionalFormatting>
  <x:conditionalFormatting sqref="G1745:G1745">
    <x:cfRule type="duplicateValues" dxfId="12" priority="534"/>
  </x:conditionalFormatting>
  <x:conditionalFormatting sqref="H1746:H1746">
    <x:cfRule type="duplicateValues" dxfId="12" priority="533"/>
  </x:conditionalFormatting>
  <x:conditionalFormatting sqref="G1746:G1746">
    <x:cfRule type="duplicateValues" dxfId="12" priority="532"/>
  </x:conditionalFormatting>
  <x:conditionalFormatting sqref="K1746:K1746">
    <x:cfRule type="duplicateValues" dxfId="12" priority="531"/>
  </x:conditionalFormatting>
  <x:conditionalFormatting sqref="H1763:H1763">
    <x:cfRule type="duplicateValues" dxfId="12" priority="524"/>
  </x:conditionalFormatting>
  <x:conditionalFormatting sqref="G1763:G1763">
    <x:cfRule type="duplicateValues" dxfId="12" priority="523"/>
  </x:conditionalFormatting>
  <x:conditionalFormatting sqref="H1758:H1758">
    <x:cfRule type="duplicateValues" dxfId="12" priority="522"/>
  </x:conditionalFormatting>
  <x:conditionalFormatting sqref="G1758:G1758">
    <x:cfRule type="duplicateValues" dxfId="12" priority="521"/>
  </x:conditionalFormatting>
  <x:conditionalFormatting sqref="H1753:H1753">
    <x:cfRule type="duplicateValues" dxfId="12" priority="520"/>
  </x:conditionalFormatting>
  <x:conditionalFormatting sqref="G1753:G1753">
    <x:cfRule type="duplicateValues" dxfId="12" priority="519"/>
  </x:conditionalFormatting>
  <x:conditionalFormatting sqref="H1773:H1773">
    <x:cfRule type="duplicateValues" dxfId="12" priority="516"/>
  </x:conditionalFormatting>
  <x:conditionalFormatting sqref="G1773:G1773">
    <x:cfRule type="duplicateValues" dxfId="12" priority="515"/>
  </x:conditionalFormatting>
  <x:conditionalFormatting sqref="H1780:H1780">
    <x:cfRule type="duplicateValues" dxfId="12" priority="514"/>
  </x:conditionalFormatting>
  <x:conditionalFormatting sqref="G1780:G1780">
    <x:cfRule type="duplicateValues" dxfId="12" priority="513"/>
  </x:conditionalFormatting>
  <x:conditionalFormatting sqref="H1783:H1783">
    <x:cfRule type="duplicateValues" dxfId="12" priority="512"/>
  </x:conditionalFormatting>
  <x:conditionalFormatting sqref="G1783:G1783">
    <x:cfRule type="duplicateValues" dxfId="12" priority="511"/>
  </x:conditionalFormatting>
  <x:conditionalFormatting sqref="H1785:H1785">
    <x:cfRule type="duplicateValues" dxfId="12" priority="510"/>
  </x:conditionalFormatting>
  <x:conditionalFormatting sqref="G1785:G1785">
    <x:cfRule type="duplicateValues" dxfId="12" priority="509"/>
  </x:conditionalFormatting>
  <x:conditionalFormatting sqref="H1795:H1795">
    <x:cfRule type="duplicateValues" dxfId="12" priority="508"/>
  </x:conditionalFormatting>
  <x:conditionalFormatting sqref="G1795:G1795">
    <x:cfRule type="duplicateValues" dxfId="12" priority="507"/>
  </x:conditionalFormatting>
  <x:conditionalFormatting sqref="H1797:H1797">
    <x:cfRule type="duplicateValues" dxfId="12" priority="506"/>
  </x:conditionalFormatting>
  <x:conditionalFormatting sqref="G1797:G1797">
    <x:cfRule type="duplicateValues" dxfId="12" priority="505"/>
  </x:conditionalFormatting>
  <x:conditionalFormatting sqref="H1802:H1802">
    <x:cfRule type="duplicateValues" dxfId="12" priority="504"/>
  </x:conditionalFormatting>
  <x:conditionalFormatting sqref="G1802:G1802">
    <x:cfRule type="duplicateValues" dxfId="12" priority="503"/>
  </x:conditionalFormatting>
  <x:conditionalFormatting sqref="H1827:H1827">
    <x:cfRule type="duplicateValues" dxfId="12" priority="497"/>
  </x:conditionalFormatting>
  <x:conditionalFormatting sqref="G1827:G1827">
    <x:cfRule type="duplicateValues" dxfId="12" priority="496"/>
  </x:conditionalFormatting>
  <x:conditionalFormatting sqref="H1837:H1837">
    <x:cfRule type="duplicateValues" dxfId="12" priority="486"/>
  </x:conditionalFormatting>
  <x:conditionalFormatting sqref="G1837:G1837">
    <x:cfRule type="duplicateValues" dxfId="12" priority="485"/>
  </x:conditionalFormatting>
  <x:conditionalFormatting sqref="G1847:G1847">
    <x:cfRule type="duplicateValues" dxfId="12" priority="484"/>
  </x:conditionalFormatting>
  <x:conditionalFormatting sqref="H1847:H1847">
    <x:cfRule type="duplicateValues" dxfId="12" priority="483"/>
  </x:conditionalFormatting>
  <x:conditionalFormatting sqref="G1854:G1854">
    <x:cfRule type="duplicateValues" dxfId="12" priority="482"/>
  </x:conditionalFormatting>
  <x:conditionalFormatting sqref="H1854:H1854">
    <x:cfRule type="duplicateValues" dxfId="12" priority="481"/>
  </x:conditionalFormatting>
  <x:conditionalFormatting sqref="G1856:G1856">
    <x:cfRule type="duplicateValues" dxfId="12" priority="480"/>
  </x:conditionalFormatting>
  <x:conditionalFormatting sqref="H1856:H1856">
    <x:cfRule type="duplicateValues" dxfId="12" priority="479"/>
  </x:conditionalFormatting>
  <x:conditionalFormatting sqref="G1872:G1872">
    <x:cfRule type="duplicateValues" dxfId="12" priority="478"/>
  </x:conditionalFormatting>
  <x:conditionalFormatting sqref="H1872:H1872">
    <x:cfRule type="duplicateValues" dxfId="12" priority="477"/>
  </x:conditionalFormatting>
  <x:conditionalFormatting sqref="G1874:G1874">
    <x:cfRule type="duplicateValues" dxfId="12" priority="476"/>
  </x:conditionalFormatting>
  <x:conditionalFormatting sqref="H1874:H1874">
    <x:cfRule type="duplicateValues" dxfId="12" priority="475"/>
  </x:conditionalFormatting>
  <x:conditionalFormatting sqref="G1876:G1876">
    <x:cfRule type="duplicateValues" dxfId="12" priority="474"/>
  </x:conditionalFormatting>
  <x:conditionalFormatting sqref="H1876:H1876">
    <x:cfRule type="duplicateValues" dxfId="12" priority="473"/>
  </x:conditionalFormatting>
  <x:conditionalFormatting sqref="G1887:G1887">
    <x:cfRule type="duplicateValues" dxfId="12" priority="471"/>
  </x:conditionalFormatting>
  <x:conditionalFormatting sqref="H1887:H1887">
    <x:cfRule type="duplicateValues" dxfId="12" priority="470"/>
  </x:conditionalFormatting>
  <x:conditionalFormatting sqref="G1893:G1893">
    <x:cfRule type="duplicateValues" dxfId="12" priority="469"/>
  </x:conditionalFormatting>
  <x:conditionalFormatting sqref="H1893:H1893">
    <x:cfRule type="duplicateValues" dxfId="12" priority="468"/>
  </x:conditionalFormatting>
  <x:conditionalFormatting sqref="G1906:G1906">
    <x:cfRule type="duplicateValues" dxfId="12" priority="467"/>
  </x:conditionalFormatting>
  <x:conditionalFormatting sqref="H1906:H1906">
    <x:cfRule type="duplicateValues" dxfId="12" priority="466"/>
  </x:conditionalFormatting>
  <x:conditionalFormatting sqref="G1913:G1913">
    <x:cfRule type="duplicateValues" dxfId="12" priority="465"/>
  </x:conditionalFormatting>
  <x:conditionalFormatting sqref="H1913:H1913">
    <x:cfRule type="duplicateValues" dxfId="12" priority="464"/>
  </x:conditionalFormatting>
  <x:conditionalFormatting sqref="G1919:G1919">
    <x:cfRule type="duplicateValues" dxfId="12" priority="463"/>
  </x:conditionalFormatting>
  <x:conditionalFormatting sqref="H1919:H1919">
    <x:cfRule type="duplicateValues" dxfId="12" priority="462"/>
  </x:conditionalFormatting>
  <x:conditionalFormatting sqref="G1929:G1929">
    <x:cfRule type="duplicateValues" dxfId="12" priority="461"/>
  </x:conditionalFormatting>
  <x:conditionalFormatting sqref="H1929:H1929">
    <x:cfRule type="duplicateValues" dxfId="12" priority="460"/>
  </x:conditionalFormatting>
  <x:conditionalFormatting sqref="G1930:G1930">
    <x:cfRule type="duplicateValues" dxfId="12" priority="459"/>
  </x:conditionalFormatting>
  <x:conditionalFormatting sqref="H1930:H1930">
    <x:cfRule type="duplicateValues" dxfId="12" priority="458"/>
  </x:conditionalFormatting>
  <x:conditionalFormatting sqref="G1935:G1935">
    <x:cfRule type="duplicateValues" dxfId="12" priority="457"/>
  </x:conditionalFormatting>
  <x:conditionalFormatting sqref="H1935:H1935">
    <x:cfRule type="duplicateValues" dxfId="12" priority="456"/>
  </x:conditionalFormatting>
  <x:conditionalFormatting sqref="G1938:G1938">
    <x:cfRule type="duplicateValues" dxfId="12" priority="455"/>
  </x:conditionalFormatting>
  <x:conditionalFormatting sqref="H1938:H1938">
    <x:cfRule type="duplicateValues" dxfId="12" priority="454"/>
  </x:conditionalFormatting>
  <x:conditionalFormatting sqref="G1948:G1948">
    <x:cfRule type="duplicateValues" dxfId="12" priority="453"/>
  </x:conditionalFormatting>
  <x:conditionalFormatting sqref="H1948:H1948">
    <x:cfRule type="duplicateValues" dxfId="12" priority="452"/>
  </x:conditionalFormatting>
  <x:conditionalFormatting sqref="G1953:G1953">
    <x:cfRule type="duplicateValues" dxfId="12" priority="451"/>
  </x:conditionalFormatting>
  <x:conditionalFormatting sqref="H1953:H1953">
    <x:cfRule type="duplicateValues" dxfId="12" priority="450"/>
  </x:conditionalFormatting>
  <x:conditionalFormatting sqref="G1956:G1956">
    <x:cfRule type="duplicateValues" dxfId="12" priority="449"/>
  </x:conditionalFormatting>
  <x:conditionalFormatting sqref="H1956:H1956">
    <x:cfRule type="duplicateValues" dxfId="12" priority="448"/>
  </x:conditionalFormatting>
  <x:conditionalFormatting sqref="G1957:G1957">
    <x:cfRule type="duplicateValues" dxfId="12" priority="447"/>
  </x:conditionalFormatting>
  <x:conditionalFormatting sqref="H1957:H1957">
    <x:cfRule type="duplicateValues" dxfId="12" priority="446"/>
  </x:conditionalFormatting>
  <x:conditionalFormatting sqref="K1957:K1957">
    <x:cfRule type="duplicateValues" dxfId="12" priority="445"/>
  </x:conditionalFormatting>
  <x:conditionalFormatting sqref="G1962:G1962">
    <x:cfRule type="duplicateValues" dxfId="12" priority="444"/>
  </x:conditionalFormatting>
  <x:conditionalFormatting sqref="H1962:H1962">
    <x:cfRule type="duplicateValues" dxfId="12" priority="443"/>
  </x:conditionalFormatting>
  <x:conditionalFormatting sqref="G1971:G1971">
    <x:cfRule type="duplicateValues" dxfId="12" priority="439"/>
  </x:conditionalFormatting>
  <x:conditionalFormatting sqref="H1971:H1971">
    <x:cfRule type="duplicateValues" dxfId="12" priority="438"/>
  </x:conditionalFormatting>
  <x:conditionalFormatting sqref="G1978:G1978">
    <x:cfRule type="duplicateValues" dxfId="12" priority="437"/>
  </x:conditionalFormatting>
  <x:conditionalFormatting sqref="H1978:H1978">
    <x:cfRule type="duplicateValues" dxfId="12" priority="436"/>
  </x:conditionalFormatting>
  <x:conditionalFormatting sqref="G1981:G1981">
    <x:cfRule type="duplicateValues" dxfId="12" priority="435"/>
  </x:conditionalFormatting>
  <x:conditionalFormatting sqref="H1981:H1981">
    <x:cfRule type="duplicateValues" dxfId="12" priority="434"/>
  </x:conditionalFormatting>
  <x:conditionalFormatting sqref="G1985:G1985">
    <x:cfRule type="duplicateValues" dxfId="12" priority="433"/>
  </x:conditionalFormatting>
  <x:conditionalFormatting sqref="H1985:H1985">
    <x:cfRule type="duplicateValues" dxfId="12" priority="432"/>
  </x:conditionalFormatting>
  <x:conditionalFormatting sqref="G1987:G1987">
    <x:cfRule type="duplicateValues" dxfId="12" priority="431"/>
  </x:conditionalFormatting>
  <x:conditionalFormatting sqref="H1987:H1987">
    <x:cfRule type="duplicateValues" dxfId="12" priority="430"/>
  </x:conditionalFormatting>
  <x:conditionalFormatting sqref="G1989:G1989">
    <x:cfRule type="duplicateValues" dxfId="12" priority="429"/>
  </x:conditionalFormatting>
  <x:conditionalFormatting sqref="H1989:H1989">
    <x:cfRule type="duplicateValues" dxfId="12" priority="428"/>
  </x:conditionalFormatting>
  <x:conditionalFormatting sqref="G2017:G2017">
    <x:cfRule type="duplicateValues" dxfId="12" priority="413"/>
  </x:conditionalFormatting>
  <x:conditionalFormatting sqref="H2017:H2017">
    <x:cfRule type="duplicateValues" dxfId="12" priority="412"/>
  </x:conditionalFormatting>
  <x:conditionalFormatting sqref="G2018:G2018">
    <x:cfRule type="duplicateValues" dxfId="12" priority="411"/>
  </x:conditionalFormatting>
  <x:conditionalFormatting sqref="H2018:H2018">
    <x:cfRule type="duplicateValues" dxfId="12" priority="410"/>
  </x:conditionalFormatting>
  <x:conditionalFormatting sqref="G2020:G2020">
    <x:cfRule type="duplicateValues" dxfId="12" priority="409"/>
  </x:conditionalFormatting>
  <x:conditionalFormatting sqref="H2020:H2020">
    <x:cfRule type="duplicateValues" dxfId="12" priority="408"/>
  </x:conditionalFormatting>
  <x:conditionalFormatting sqref="G2031:G2031">
    <x:cfRule type="duplicateValues" dxfId="12" priority="407"/>
  </x:conditionalFormatting>
  <x:conditionalFormatting sqref="H2031:H2031">
    <x:cfRule type="duplicateValues" dxfId="12" priority="406"/>
  </x:conditionalFormatting>
  <x:conditionalFormatting sqref="G2041:G2041">
    <x:cfRule type="duplicateValues" dxfId="12" priority="404"/>
  </x:conditionalFormatting>
  <x:conditionalFormatting sqref="H2041:H2041">
    <x:cfRule type="duplicateValues" dxfId="12" priority="403"/>
  </x:conditionalFormatting>
  <x:conditionalFormatting sqref="G2043:G2043">
    <x:cfRule type="duplicateValues" dxfId="12" priority="402"/>
  </x:conditionalFormatting>
  <x:conditionalFormatting sqref="H2043:H2043">
    <x:cfRule type="duplicateValues" dxfId="12" priority="401"/>
  </x:conditionalFormatting>
  <x:conditionalFormatting sqref="G2053:G2053">
    <x:cfRule type="duplicateValues" dxfId="12" priority="400"/>
  </x:conditionalFormatting>
  <x:conditionalFormatting sqref="H2053:H2053">
    <x:cfRule type="duplicateValues" dxfId="12" priority="399"/>
  </x:conditionalFormatting>
  <x:conditionalFormatting sqref="G2055:G2055">
    <x:cfRule type="duplicateValues" dxfId="12" priority="398"/>
  </x:conditionalFormatting>
  <x:conditionalFormatting sqref="H2055:H2055">
    <x:cfRule type="duplicateValues" dxfId="12" priority="397"/>
  </x:conditionalFormatting>
  <x:conditionalFormatting sqref="G2060:G2060">
    <x:cfRule type="duplicateValues" dxfId="12" priority="396"/>
  </x:conditionalFormatting>
  <x:conditionalFormatting sqref="H2060:H2060">
    <x:cfRule type="duplicateValues" dxfId="12" priority="395"/>
  </x:conditionalFormatting>
  <x:conditionalFormatting sqref="G2066:G2066">
    <x:cfRule type="duplicateValues" dxfId="12" priority="394"/>
  </x:conditionalFormatting>
  <x:conditionalFormatting sqref="H2066:H2066">
    <x:cfRule type="duplicateValues" dxfId="12" priority="393"/>
  </x:conditionalFormatting>
  <x:conditionalFormatting sqref="G2067:G2067">
    <x:cfRule type="duplicateValues" dxfId="12" priority="392"/>
  </x:conditionalFormatting>
  <x:conditionalFormatting sqref="H2067:H2067">
    <x:cfRule type="duplicateValues" dxfId="12" priority="391"/>
  </x:conditionalFormatting>
  <x:conditionalFormatting sqref="G2074:G2074">
    <x:cfRule type="duplicateValues" dxfId="12" priority="384"/>
  </x:conditionalFormatting>
  <x:conditionalFormatting sqref="H2074:H2074">
    <x:cfRule type="duplicateValues" dxfId="12" priority="383"/>
  </x:conditionalFormatting>
  <x:conditionalFormatting sqref="G2082:G2082">
    <x:cfRule type="duplicateValues" dxfId="12" priority="382"/>
  </x:conditionalFormatting>
  <x:conditionalFormatting sqref="H2082:H2082">
    <x:cfRule type="duplicateValues" dxfId="12" priority="381"/>
  </x:conditionalFormatting>
  <x:conditionalFormatting sqref="G2086:G2086">
    <x:cfRule type="duplicateValues" dxfId="12" priority="380"/>
  </x:conditionalFormatting>
  <x:conditionalFormatting sqref="H2086:H2086">
    <x:cfRule type="duplicateValues" dxfId="12" priority="379"/>
  </x:conditionalFormatting>
  <x:conditionalFormatting sqref="G2087:G2087">
    <x:cfRule type="duplicateValues" dxfId="12" priority="378"/>
  </x:conditionalFormatting>
  <x:conditionalFormatting sqref="H2087:H2087">
    <x:cfRule type="duplicateValues" dxfId="12" priority="377"/>
  </x:conditionalFormatting>
  <x:conditionalFormatting sqref="G2096:G2096">
    <x:cfRule type="duplicateValues" dxfId="12" priority="376"/>
  </x:conditionalFormatting>
  <x:conditionalFormatting sqref="H2096:H2096">
    <x:cfRule type="duplicateValues" dxfId="12" priority="375"/>
  </x:conditionalFormatting>
  <x:conditionalFormatting sqref="K2096:K2096">
    <x:cfRule type="duplicateValues" dxfId="12" priority="374"/>
  </x:conditionalFormatting>
  <x:conditionalFormatting sqref="G2108:G2108">
    <x:cfRule type="duplicateValues" dxfId="12" priority="373"/>
  </x:conditionalFormatting>
  <x:conditionalFormatting sqref="H2108:H2108">
    <x:cfRule type="duplicateValues" dxfId="12" priority="372"/>
  </x:conditionalFormatting>
  <x:conditionalFormatting sqref="I2108:I2108">
    <x:cfRule type="duplicateValues" dxfId="12" priority="371"/>
  </x:conditionalFormatting>
  <x:conditionalFormatting sqref="G2114:G2114">
    <x:cfRule type="duplicateValues" dxfId="12" priority="370"/>
  </x:conditionalFormatting>
  <x:conditionalFormatting sqref="H2114:H2114">
    <x:cfRule type="duplicateValues" dxfId="12" priority="369"/>
  </x:conditionalFormatting>
  <x:conditionalFormatting sqref="G2123:G2123">
    <x:cfRule type="duplicateValues" dxfId="12" priority="366"/>
  </x:conditionalFormatting>
  <x:conditionalFormatting sqref="H2123:H2123">
    <x:cfRule type="duplicateValues" dxfId="12" priority="365"/>
  </x:conditionalFormatting>
  <x:conditionalFormatting sqref="I2123:I2123">
    <x:cfRule type="duplicateValues" dxfId="12" priority="364"/>
  </x:conditionalFormatting>
  <x:conditionalFormatting sqref="G2122:G2122">
    <x:cfRule type="duplicateValues" dxfId="12" priority="363"/>
  </x:conditionalFormatting>
  <x:conditionalFormatting sqref="H2122:H2122">
    <x:cfRule type="duplicateValues" dxfId="12" priority="362"/>
  </x:conditionalFormatting>
  <x:conditionalFormatting sqref="G2139:G2139">
    <x:cfRule type="duplicateValues" dxfId="12" priority="359"/>
  </x:conditionalFormatting>
  <x:conditionalFormatting sqref="H2139:H2139">
    <x:cfRule type="duplicateValues" dxfId="12" priority="358"/>
  </x:conditionalFormatting>
  <x:conditionalFormatting sqref="G2141:G2141">
    <x:cfRule type="duplicateValues" dxfId="12" priority="354"/>
  </x:conditionalFormatting>
  <x:conditionalFormatting sqref="H2141:H2141">
    <x:cfRule type="duplicateValues" dxfId="12" priority="353"/>
  </x:conditionalFormatting>
  <x:conditionalFormatting sqref="G2142:G2142">
    <x:cfRule type="duplicateValues" dxfId="12" priority="351"/>
  </x:conditionalFormatting>
  <x:conditionalFormatting sqref="H2142:H2142">
    <x:cfRule type="duplicateValues" dxfId="12" priority="350"/>
  </x:conditionalFormatting>
  <x:conditionalFormatting sqref="G2148:G2148">
    <x:cfRule type="duplicateValues" dxfId="12" priority="349"/>
  </x:conditionalFormatting>
  <x:conditionalFormatting sqref="H2148:H2148">
    <x:cfRule type="duplicateValues" dxfId="12" priority="348"/>
  </x:conditionalFormatting>
  <x:conditionalFormatting sqref="G2149:G2149">
    <x:cfRule type="duplicateValues" dxfId="12" priority="347"/>
  </x:conditionalFormatting>
  <x:conditionalFormatting sqref="H2149:H2149">
    <x:cfRule type="duplicateValues" dxfId="12" priority="346"/>
  </x:conditionalFormatting>
  <x:conditionalFormatting sqref="G2150:G2150">
    <x:cfRule type="duplicateValues" dxfId="12" priority="345"/>
  </x:conditionalFormatting>
  <x:conditionalFormatting sqref="H2150:H2150">
    <x:cfRule type="duplicateValues" dxfId="12" priority="344"/>
  </x:conditionalFormatting>
  <x:conditionalFormatting sqref="G2155:G2155">
    <x:cfRule type="duplicateValues" dxfId="12" priority="343"/>
  </x:conditionalFormatting>
  <x:conditionalFormatting sqref="H2155:H2155">
    <x:cfRule type="duplicateValues" dxfId="12" priority="342"/>
  </x:conditionalFormatting>
  <x:conditionalFormatting sqref="G2177:G2177">
    <x:cfRule type="duplicateValues" dxfId="12" priority="326"/>
  </x:conditionalFormatting>
  <x:conditionalFormatting sqref="H2177:H2177">
    <x:cfRule type="duplicateValues" dxfId="12" priority="325"/>
  </x:conditionalFormatting>
  <x:conditionalFormatting sqref="G2180:G2180">
    <x:cfRule type="duplicateValues" dxfId="12" priority="324"/>
  </x:conditionalFormatting>
  <x:conditionalFormatting sqref="H2180:H2180">
    <x:cfRule type="duplicateValues" dxfId="12" priority="323"/>
  </x:conditionalFormatting>
  <x:conditionalFormatting sqref="G2187:G2187">
    <x:cfRule type="duplicateValues" dxfId="12" priority="322"/>
  </x:conditionalFormatting>
  <x:conditionalFormatting sqref="H2187:H2187">
    <x:cfRule type="duplicateValues" dxfId="12" priority="321"/>
  </x:conditionalFormatting>
  <x:conditionalFormatting sqref="G2196:G2196">
    <x:cfRule type="duplicateValues" dxfId="12" priority="320"/>
  </x:conditionalFormatting>
  <x:conditionalFormatting sqref="H2196:H2196">
    <x:cfRule type="duplicateValues" dxfId="12" priority="319"/>
  </x:conditionalFormatting>
  <x:conditionalFormatting sqref="G2197:G2197">
    <x:cfRule type="duplicateValues" dxfId="12" priority="318"/>
  </x:conditionalFormatting>
  <x:conditionalFormatting sqref="H2197:H2197">
    <x:cfRule type="duplicateValues" dxfId="12" priority="317"/>
  </x:conditionalFormatting>
  <x:conditionalFormatting sqref="J2216:J2216">
    <x:cfRule type="duplicateValues" dxfId="12" priority="316"/>
  </x:conditionalFormatting>
  <x:conditionalFormatting sqref="G2205:G2205">
    <x:cfRule type="duplicateValues" dxfId="12" priority="315"/>
  </x:conditionalFormatting>
  <x:conditionalFormatting sqref="H2205:H2205">
    <x:cfRule type="duplicateValues" dxfId="12" priority="314"/>
  </x:conditionalFormatting>
  <x:conditionalFormatting sqref="G2206:G2206">
    <x:cfRule type="duplicateValues" dxfId="12" priority="313"/>
  </x:conditionalFormatting>
  <x:conditionalFormatting sqref="H2206:H2206">
    <x:cfRule type="duplicateValues" dxfId="12" priority="312"/>
  </x:conditionalFormatting>
  <x:conditionalFormatting sqref="G2209:G2209">
    <x:cfRule type="duplicateValues" dxfId="12" priority="311"/>
  </x:conditionalFormatting>
  <x:conditionalFormatting sqref="H2209:H2209">
    <x:cfRule type="duplicateValues" dxfId="12" priority="310"/>
  </x:conditionalFormatting>
  <x:conditionalFormatting sqref="G2216:G2216">
    <x:cfRule type="duplicateValues" dxfId="12" priority="309"/>
  </x:conditionalFormatting>
  <x:conditionalFormatting sqref="H2216:H2216">
    <x:cfRule type="duplicateValues" dxfId="12" priority="308"/>
  </x:conditionalFormatting>
  <x:conditionalFormatting sqref="J2240:J2240">
    <x:cfRule type="duplicateValues" dxfId="12" priority="298"/>
  </x:conditionalFormatting>
  <x:conditionalFormatting sqref="G2228:G2228">
    <x:cfRule type="duplicateValues" dxfId="12" priority="297"/>
  </x:conditionalFormatting>
  <x:conditionalFormatting sqref="H2228:H2228">
    <x:cfRule type="duplicateValues" dxfId="12" priority="296"/>
  </x:conditionalFormatting>
  <x:conditionalFormatting sqref="G2238:G2238">
    <x:cfRule type="duplicateValues" dxfId="12" priority="295"/>
  </x:conditionalFormatting>
  <x:conditionalFormatting sqref="H2238:H2238">
    <x:cfRule type="duplicateValues" dxfId="12" priority="294"/>
  </x:conditionalFormatting>
  <x:conditionalFormatting sqref="G2240:G2240">
    <x:cfRule type="duplicateValues" dxfId="12" priority="293"/>
  </x:conditionalFormatting>
  <x:conditionalFormatting sqref="H2240:H2240">
    <x:cfRule type="duplicateValues" dxfId="12" priority="292"/>
  </x:conditionalFormatting>
  <x:conditionalFormatting sqref="K2240:K2240">
    <x:cfRule type="duplicateValues" dxfId="12" priority="291"/>
  </x:conditionalFormatting>
  <x:conditionalFormatting sqref="J2266:J2266">
    <x:cfRule type="duplicateValues" dxfId="12" priority="290"/>
  </x:conditionalFormatting>
  <x:conditionalFormatting sqref="K2266:K2266">
    <x:cfRule type="duplicateValues" dxfId="12" priority="289"/>
  </x:conditionalFormatting>
  <x:conditionalFormatting sqref="G2259:G2259">
    <x:cfRule type="duplicateValues" dxfId="12" priority="288"/>
  </x:conditionalFormatting>
  <x:conditionalFormatting sqref="H2259:H2259">
    <x:cfRule type="duplicateValues" dxfId="12" priority="287"/>
  </x:conditionalFormatting>
  <x:conditionalFormatting sqref="G2260:G2260">
    <x:cfRule type="duplicateValues" dxfId="12" priority="286"/>
  </x:conditionalFormatting>
  <x:conditionalFormatting sqref="H2260:H2260">
    <x:cfRule type="duplicateValues" dxfId="12" priority="285"/>
  </x:conditionalFormatting>
  <x:conditionalFormatting sqref="G2262:G2262">
    <x:cfRule type="duplicateValues" dxfId="12" priority="284"/>
  </x:conditionalFormatting>
  <x:conditionalFormatting sqref="H2262:H2262">
    <x:cfRule type="duplicateValues" dxfId="12" priority="283"/>
  </x:conditionalFormatting>
  <x:conditionalFormatting sqref="G2264:G2264">
    <x:cfRule type="duplicateValues" dxfId="12" priority="282"/>
  </x:conditionalFormatting>
  <x:conditionalFormatting sqref="H2264:H2264">
    <x:cfRule type="duplicateValues" dxfId="12" priority="281"/>
  </x:conditionalFormatting>
  <x:conditionalFormatting sqref="G2274:G2274">
    <x:cfRule type="duplicateValues" dxfId="12" priority="274"/>
  </x:conditionalFormatting>
  <x:conditionalFormatting sqref="H2274:H2274">
    <x:cfRule type="duplicateValues" dxfId="12" priority="273"/>
  </x:conditionalFormatting>
  <x:conditionalFormatting sqref="G2280:G2280">
    <x:cfRule type="duplicateValues" dxfId="12" priority="272"/>
  </x:conditionalFormatting>
  <x:conditionalFormatting sqref="H2280:H2280">
    <x:cfRule type="duplicateValues" dxfId="12" priority="271"/>
  </x:conditionalFormatting>
  <x:conditionalFormatting sqref="J2297:J2297">
    <x:cfRule type="duplicateValues" dxfId="12" priority="264"/>
  </x:conditionalFormatting>
  <x:conditionalFormatting sqref="K2297:K2297">
    <x:cfRule type="duplicateValues" dxfId="12" priority="262"/>
  </x:conditionalFormatting>
  <x:conditionalFormatting sqref="J2305:J2305">
    <x:cfRule type="duplicateValues" dxfId="12" priority="261"/>
  </x:conditionalFormatting>
  <x:conditionalFormatting sqref="K2305:K2305">
    <x:cfRule type="duplicateValues" dxfId="12" priority="260"/>
  </x:conditionalFormatting>
  <x:conditionalFormatting sqref="G2305:G2305">
    <x:cfRule type="duplicateValues" dxfId="12" priority="259"/>
  </x:conditionalFormatting>
  <x:conditionalFormatting sqref="H2305:H2305">
    <x:cfRule type="duplicateValues" dxfId="12" priority="258"/>
  </x:conditionalFormatting>
  <x:conditionalFormatting sqref="G2307:G2307">
    <x:cfRule type="duplicateValues" dxfId="12" priority="257"/>
  </x:conditionalFormatting>
  <x:conditionalFormatting sqref="H2307:H2307">
    <x:cfRule type="duplicateValues" dxfId="12" priority="256"/>
  </x:conditionalFormatting>
  <x:conditionalFormatting sqref="G2308:G2308">
    <x:cfRule type="duplicateValues" dxfId="12" priority="255"/>
  </x:conditionalFormatting>
  <x:conditionalFormatting sqref="H2308:H2308">
    <x:cfRule type="duplicateValues" dxfId="12" priority="254"/>
  </x:conditionalFormatting>
  <x:conditionalFormatting sqref="G2316:G2316">
    <x:cfRule type="duplicateValues" dxfId="12" priority="253"/>
  </x:conditionalFormatting>
  <x:conditionalFormatting sqref="H2316:H2316">
    <x:cfRule type="duplicateValues" dxfId="12" priority="252"/>
  </x:conditionalFormatting>
  <x:conditionalFormatting sqref="G2317:G2317">
    <x:cfRule type="duplicateValues" dxfId="12" priority="251"/>
  </x:conditionalFormatting>
  <x:conditionalFormatting sqref="H2317:H2317">
    <x:cfRule type="duplicateValues" dxfId="12" priority="250"/>
  </x:conditionalFormatting>
  <x:conditionalFormatting sqref="J2318:J2318">
    <x:cfRule type="duplicateValues" dxfId="12" priority="249"/>
  </x:conditionalFormatting>
  <x:conditionalFormatting sqref="K2318:K2318">
    <x:cfRule type="duplicateValues" dxfId="12" priority="248"/>
  </x:conditionalFormatting>
  <x:conditionalFormatting sqref="G2318:G2318">
    <x:cfRule type="duplicateValues" dxfId="12" priority="247"/>
  </x:conditionalFormatting>
  <x:conditionalFormatting sqref="H2318:H2318">
    <x:cfRule type="duplicateValues" dxfId="12" priority="246"/>
  </x:conditionalFormatting>
  <x:conditionalFormatting sqref="I2318:I2318">
    <x:cfRule type="duplicateValues" dxfId="12" priority="245"/>
  </x:conditionalFormatting>
  <x:conditionalFormatting sqref="G2327:G2327">
    <x:cfRule type="duplicateValues" dxfId="12" priority="244"/>
  </x:conditionalFormatting>
  <x:conditionalFormatting sqref="H2327:H2327">
    <x:cfRule type="duplicateValues" dxfId="12" priority="243"/>
  </x:conditionalFormatting>
  <x:conditionalFormatting sqref="G2328:G2328">
    <x:cfRule type="duplicateValues" dxfId="12" priority="242"/>
  </x:conditionalFormatting>
  <x:conditionalFormatting sqref="H2328:H2328">
    <x:cfRule type="duplicateValues" dxfId="12" priority="241"/>
  </x:conditionalFormatting>
  <x:conditionalFormatting sqref="K2353:K2353">
    <x:cfRule type="duplicateValues" dxfId="12" priority="233"/>
  </x:conditionalFormatting>
  <x:conditionalFormatting sqref="G2357:G2357">
    <x:cfRule type="duplicateValues" dxfId="12" priority="230"/>
  </x:conditionalFormatting>
  <x:conditionalFormatting sqref="H2357:H2357">
    <x:cfRule type="duplicateValues" dxfId="12" priority="229"/>
  </x:conditionalFormatting>
  <x:conditionalFormatting sqref="K2364:K2364">
    <x:cfRule type="duplicateValues" dxfId="12" priority="228"/>
  </x:conditionalFormatting>
  <x:conditionalFormatting sqref="G2367:G2367">
    <x:cfRule type="duplicateValues" dxfId="12" priority="227"/>
  </x:conditionalFormatting>
  <x:conditionalFormatting sqref="H2367:H2367">
    <x:cfRule type="duplicateValues" dxfId="12" priority="226"/>
  </x:conditionalFormatting>
  <x:conditionalFormatting sqref="K2395:K2395">
    <x:cfRule type="duplicateValues" dxfId="12" priority="223"/>
  </x:conditionalFormatting>
  <x:conditionalFormatting sqref="G2403:G2403">
    <x:cfRule type="duplicateValues" dxfId="12" priority="222"/>
  </x:conditionalFormatting>
  <x:conditionalFormatting sqref="H2403:H2403">
    <x:cfRule type="duplicateValues" dxfId="12" priority="221"/>
  </x:conditionalFormatting>
  <x:conditionalFormatting sqref="K2416:K2416">
    <x:cfRule type="duplicateValues" dxfId="12" priority="217"/>
  </x:conditionalFormatting>
  <x:conditionalFormatting sqref="K2422:K2422">
    <x:cfRule type="duplicateValues" dxfId="12" priority="216"/>
  </x:conditionalFormatting>
  <x:conditionalFormatting sqref="G2415:G2415">
    <x:cfRule type="duplicateValues" dxfId="12" priority="215"/>
  </x:conditionalFormatting>
  <x:conditionalFormatting sqref="H2415:H2415">
    <x:cfRule type="duplicateValues" dxfId="12" priority="214"/>
  </x:conditionalFormatting>
  <x:conditionalFormatting sqref="G2416:G2416">
    <x:cfRule type="duplicateValues" dxfId="12" priority="213"/>
  </x:conditionalFormatting>
  <x:conditionalFormatting sqref="H2416:H2416">
    <x:cfRule type="duplicateValues" dxfId="12" priority="212"/>
  </x:conditionalFormatting>
  <x:conditionalFormatting sqref="I2416:I2416">
    <x:cfRule type="duplicateValues" dxfId="12" priority="211"/>
  </x:conditionalFormatting>
  <x:conditionalFormatting sqref="I2422:I2422">
    <x:cfRule type="duplicateValues" dxfId="12" priority="210"/>
  </x:conditionalFormatting>
  <x:conditionalFormatting sqref="K2433:K2433">
    <x:cfRule type="duplicateValues" dxfId="12" priority="209"/>
  </x:conditionalFormatting>
  <x:conditionalFormatting sqref="G2427:G2427">
    <x:cfRule type="duplicateValues" dxfId="12" priority="208"/>
  </x:conditionalFormatting>
  <x:conditionalFormatting sqref="H2427:H2427">
    <x:cfRule type="duplicateValues" dxfId="12" priority="207"/>
  </x:conditionalFormatting>
  <x:conditionalFormatting sqref="G2429:G2429">
    <x:cfRule type="duplicateValues" dxfId="12" priority="206"/>
  </x:conditionalFormatting>
  <x:conditionalFormatting sqref="H2429:H2429">
    <x:cfRule type="duplicateValues" dxfId="12" priority="205"/>
  </x:conditionalFormatting>
  <x:conditionalFormatting sqref="G2432:G2432">
    <x:cfRule type="duplicateValues" dxfId="12" priority="204"/>
  </x:conditionalFormatting>
  <x:conditionalFormatting sqref="H2432:H2432">
    <x:cfRule type="duplicateValues" dxfId="12" priority="203"/>
  </x:conditionalFormatting>
  <x:conditionalFormatting sqref="G2433:G2433">
    <x:cfRule type="duplicateValues" dxfId="12" priority="202"/>
  </x:conditionalFormatting>
  <x:conditionalFormatting sqref="H2433:H2433">
    <x:cfRule type="duplicateValues" dxfId="12" priority="201"/>
  </x:conditionalFormatting>
  <x:conditionalFormatting sqref="K2439:K2439">
    <x:cfRule type="duplicateValues" dxfId="12" priority="198"/>
  </x:conditionalFormatting>
  <x:conditionalFormatting sqref="G2439:G2439">
    <x:cfRule type="duplicateValues" dxfId="12" priority="197"/>
  </x:conditionalFormatting>
  <x:conditionalFormatting sqref="H2439:H2439">
    <x:cfRule type="duplicateValues" dxfId="12" priority="196"/>
  </x:conditionalFormatting>
  <x:conditionalFormatting sqref="I2439:I2439">
    <x:cfRule type="duplicateValues" dxfId="12" priority="195"/>
  </x:conditionalFormatting>
  <x:conditionalFormatting sqref="G2442:G2442">
    <x:cfRule type="duplicateValues" dxfId="12" priority="192"/>
  </x:conditionalFormatting>
  <x:conditionalFormatting sqref="H2442:H2442">
    <x:cfRule type="duplicateValues" dxfId="12" priority="191"/>
  </x:conditionalFormatting>
  <x:conditionalFormatting sqref="J2446:J2446">
    <x:cfRule type="duplicateValues" dxfId="12" priority="187"/>
  </x:conditionalFormatting>
  <x:conditionalFormatting sqref="K2446:K2446">
    <x:cfRule type="duplicateValues" dxfId="12" priority="186"/>
  </x:conditionalFormatting>
  <x:conditionalFormatting sqref="G2446:G2446">
    <x:cfRule type="duplicateValues" dxfId="12" priority="183"/>
  </x:conditionalFormatting>
  <x:conditionalFormatting sqref="H2446:H2446">
    <x:cfRule type="duplicateValues" dxfId="12" priority="182"/>
  </x:conditionalFormatting>
  <x:conditionalFormatting sqref="I2446:I2446">
    <x:cfRule type="duplicateValues" dxfId="12" priority="181"/>
  </x:conditionalFormatting>
  <x:conditionalFormatting sqref="G2449:G2449">
    <x:cfRule type="duplicateValues" dxfId="12" priority="177"/>
  </x:conditionalFormatting>
  <x:conditionalFormatting sqref="H2449:H2449">
    <x:cfRule type="duplicateValues" dxfId="12" priority="176"/>
  </x:conditionalFormatting>
  <x:conditionalFormatting sqref="G2453:G2453">
    <x:cfRule type="duplicateValues" dxfId="12" priority="175"/>
  </x:conditionalFormatting>
  <x:conditionalFormatting sqref="H2453:H2453">
    <x:cfRule type="duplicateValues" dxfId="12" priority="174"/>
  </x:conditionalFormatting>
  <x:conditionalFormatting sqref="J2462:J2462">
    <x:cfRule type="duplicateValues" dxfId="12" priority="173"/>
  </x:conditionalFormatting>
  <x:conditionalFormatting sqref="K2462:K2462">
    <x:cfRule type="duplicateValues" dxfId="12" priority="172"/>
  </x:conditionalFormatting>
  <x:conditionalFormatting sqref="G2462:G2462">
    <x:cfRule type="duplicateValues" dxfId="12" priority="171"/>
  </x:conditionalFormatting>
  <x:conditionalFormatting sqref="H2462:H2462">
    <x:cfRule type="duplicateValues" dxfId="12" priority="170"/>
  </x:conditionalFormatting>
  <x:conditionalFormatting sqref="I2462:I2462">
    <x:cfRule type="duplicateValues" dxfId="12" priority="169"/>
  </x:conditionalFormatting>
  <x:conditionalFormatting sqref="G2461:G2461">
    <x:cfRule type="duplicateValues" dxfId="12" priority="168"/>
  </x:conditionalFormatting>
  <x:conditionalFormatting sqref="H2461:H2461">
    <x:cfRule type="duplicateValues" dxfId="12" priority="167"/>
  </x:conditionalFormatting>
  <x:conditionalFormatting sqref="G2466:G2466">
    <x:cfRule type="duplicateValues" dxfId="12" priority="166"/>
  </x:conditionalFormatting>
  <x:conditionalFormatting sqref="H2466:H2466">
    <x:cfRule type="duplicateValues" dxfId="12" priority="165"/>
  </x:conditionalFormatting>
  <x:conditionalFormatting sqref="G2468:G2468">
    <x:cfRule type="duplicateValues" dxfId="12" priority="164"/>
  </x:conditionalFormatting>
  <x:conditionalFormatting sqref="H2468:H2468">
    <x:cfRule type="duplicateValues" dxfId="12" priority="163"/>
  </x:conditionalFormatting>
  <x:conditionalFormatting sqref="G2471:G2471">
    <x:cfRule type="duplicateValues" dxfId="12" priority="162"/>
  </x:conditionalFormatting>
  <x:conditionalFormatting sqref="H2471:H2471">
    <x:cfRule type="duplicateValues" dxfId="12" priority="161"/>
  </x:conditionalFormatting>
  <x:conditionalFormatting sqref="G2474:G2474">
    <x:cfRule type="duplicateValues" dxfId="12" priority="160"/>
  </x:conditionalFormatting>
  <x:conditionalFormatting sqref="H2474:H2474">
    <x:cfRule type="duplicateValues" dxfId="12" priority="159"/>
  </x:conditionalFormatting>
  <x:conditionalFormatting sqref="J2480:J2480">
    <x:cfRule type="duplicateValues" dxfId="12" priority="158"/>
  </x:conditionalFormatting>
  <x:conditionalFormatting sqref="K2480:K2480">
    <x:cfRule type="duplicateValues" dxfId="12" priority="157"/>
  </x:conditionalFormatting>
  <x:conditionalFormatting sqref="G2480:G2480">
    <x:cfRule type="duplicateValues" dxfId="12" priority="156"/>
  </x:conditionalFormatting>
  <x:conditionalFormatting sqref="H2480:H2480">
    <x:cfRule type="duplicateValues" dxfId="12" priority="155"/>
  </x:conditionalFormatting>
  <x:conditionalFormatting sqref="I2480:I2480">
    <x:cfRule type="duplicateValues" dxfId="12" priority="154"/>
  </x:conditionalFormatting>
  <x:conditionalFormatting sqref="G2490:G2490">
    <x:cfRule type="duplicateValues" dxfId="12" priority="153"/>
  </x:conditionalFormatting>
  <x:conditionalFormatting sqref="H2490:H2490">
    <x:cfRule type="duplicateValues" dxfId="12" priority="152"/>
  </x:conditionalFormatting>
  <x:conditionalFormatting sqref="G2492:G2492">
    <x:cfRule type="duplicateValues" dxfId="12" priority="151"/>
  </x:conditionalFormatting>
  <x:conditionalFormatting sqref="H2492:H2492">
    <x:cfRule type="duplicateValues" dxfId="12" priority="150"/>
  </x:conditionalFormatting>
  <x:conditionalFormatting sqref="G2495:G2495">
    <x:cfRule type="duplicateValues" dxfId="12" priority="149"/>
  </x:conditionalFormatting>
  <x:conditionalFormatting sqref="H2495:H2495">
    <x:cfRule type="duplicateValues" dxfId="12" priority="148"/>
  </x:conditionalFormatting>
  <x:conditionalFormatting sqref="G2496:G2496">
    <x:cfRule type="duplicateValues" dxfId="12" priority="147"/>
  </x:conditionalFormatting>
  <x:conditionalFormatting sqref="H2496:H2496">
    <x:cfRule type="duplicateValues" dxfId="12" priority="146"/>
  </x:conditionalFormatting>
  <x:conditionalFormatting sqref="G2497:G2497">
    <x:cfRule type="duplicateValues" dxfId="12" priority="145"/>
  </x:conditionalFormatting>
  <x:conditionalFormatting sqref="H2497:H2497">
    <x:cfRule type="duplicateValues" dxfId="12" priority="144"/>
  </x:conditionalFormatting>
  <x:conditionalFormatting sqref="G2498:G2498">
    <x:cfRule type="duplicateValues" dxfId="12" priority="143"/>
  </x:conditionalFormatting>
  <x:conditionalFormatting sqref="H2498:H2498">
    <x:cfRule type="duplicateValues" dxfId="12" priority="142"/>
  </x:conditionalFormatting>
  <x:conditionalFormatting sqref="G2503:G2503">
    <x:cfRule type="duplicateValues" dxfId="12" priority="141"/>
  </x:conditionalFormatting>
  <x:conditionalFormatting sqref="H2503:H2503">
    <x:cfRule type="duplicateValues" dxfId="12" priority="140"/>
  </x:conditionalFormatting>
  <x:conditionalFormatting sqref="J2510:J2510">
    <x:cfRule type="duplicateValues" dxfId="12" priority="139"/>
  </x:conditionalFormatting>
  <x:conditionalFormatting sqref="K2510:K2510">
    <x:cfRule type="duplicateValues" dxfId="12" priority="138"/>
  </x:conditionalFormatting>
  <x:conditionalFormatting sqref="G2510:G2510">
    <x:cfRule type="duplicateValues" dxfId="12" priority="137"/>
  </x:conditionalFormatting>
  <x:conditionalFormatting sqref="H2510:H2510">
    <x:cfRule type="duplicateValues" dxfId="12" priority="136"/>
  </x:conditionalFormatting>
  <x:conditionalFormatting sqref="I2510:I2510">
    <x:cfRule type="duplicateValues" dxfId="12" priority="135"/>
  </x:conditionalFormatting>
  <x:conditionalFormatting sqref="G2519:G2519">
    <x:cfRule type="duplicateValues" dxfId="12" priority="134"/>
  </x:conditionalFormatting>
  <x:conditionalFormatting sqref="H2519:H2519">
    <x:cfRule type="duplicateValues" dxfId="12" priority="133"/>
  </x:conditionalFormatting>
  <x:conditionalFormatting sqref="J2530:J2530">
    <x:cfRule type="duplicateValues" dxfId="12" priority="132"/>
  </x:conditionalFormatting>
  <x:conditionalFormatting sqref="K2530:K2530">
    <x:cfRule type="duplicateValues" dxfId="12" priority="131"/>
  </x:conditionalFormatting>
  <x:conditionalFormatting sqref="G2530:G2530">
    <x:cfRule type="duplicateValues" dxfId="12" priority="130"/>
  </x:conditionalFormatting>
  <x:conditionalFormatting sqref="H2530:H2530">
    <x:cfRule type="duplicateValues" dxfId="12" priority="129"/>
  </x:conditionalFormatting>
  <x:conditionalFormatting sqref="I2530:I2530">
    <x:cfRule type="duplicateValues" dxfId="12" priority="128"/>
  </x:conditionalFormatting>
  <x:conditionalFormatting sqref="G2525:G2525">
    <x:cfRule type="duplicateValues" dxfId="12" priority="127"/>
  </x:conditionalFormatting>
  <x:conditionalFormatting sqref="H2525:H2525">
    <x:cfRule type="duplicateValues" dxfId="12" priority="126"/>
  </x:conditionalFormatting>
  <x:conditionalFormatting sqref="G2543:G2543">
    <x:cfRule type="duplicateValues" dxfId="12" priority="125"/>
  </x:conditionalFormatting>
  <x:conditionalFormatting sqref="H2543:H2543">
    <x:cfRule type="duplicateValues" dxfId="12" priority="124"/>
  </x:conditionalFormatting>
  <x:conditionalFormatting sqref="G2544:G2544">
    <x:cfRule type="duplicateValues" dxfId="12" priority="123"/>
  </x:conditionalFormatting>
  <x:conditionalFormatting sqref="H2544:H2544">
    <x:cfRule type="duplicateValues" dxfId="12" priority="122"/>
  </x:conditionalFormatting>
  <x:conditionalFormatting sqref="J2560:J2560">
    <x:cfRule type="duplicateValues" dxfId="12" priority="115"/>
  </x:conditionalFormatting>
  <x:conditionalFormatting sqref="K2560:K2560">
    <x:cfRule type="duplicateValues" dxfId="12" priority="114"/>
  </x:conditionalFormatting>
  <x:conditionalFormatting sqref="G2560:G2560">
    <x:cfRule type="duplicateValues" dxfId="12" priority="113"/>
  </x:conditionalFormatting>
  <x:conditionalFormatting sqref="H2560:H2560">
    <x:cfRule type="duplicateValues" dxfId="12" priority="112"/>
  </x:conditionalFormatting>
  <x:conditionalFormatting sqref="I2560:I2560">
    <x:cfRule type="duplicateValues" dxfId="12" priority="111"/>
  </x:conditionalFormatting>
  <x:conditionalFormatting sqref="G2571:G2571">
    <x:cfRule type="duplicateValues" dxfId="12" priority="110"/>
  </x:conditionalFormatting>
  <x:conditionalFormatting sqref="H2571:H2571">
    <x:cfRule type="duplicateValues" dxfId="12" priority="109"/>
  </x:conditionalFormatting>
  <x:conditionalFormatting sqref="G2573:G2573">
    <x:cfRule type="duplicateValues" dxfId="12" priority="108"/>
  </x:conditionalFormatting>
  <x:conditionalFormatting sqref="H2573:H2573">
    <x:cfRule type="duplicateValues" dxfId="12" priority="107"/>
  </x:conditionalFormatting>
  <x:conditionalFormatting sqref="G2584:G2584">
    <x:cfRule type="duplicateValues" dxfId="12" priority="106"/>
  </x:conditionalFormatting>
  <x:conditionalFormatting sqref="H2584:H2584">
    <x:cfRule type="duplicateValues" dxfId="12" priority="105"/>
  </x:conditionalFormatting>
  <x:conditionalFormatting sqref="G2586:G2586">
    <x:cfRule type="duplicateValues" dxfId="12" priority="104"/>
  </x:conditionalFormatting>
  <x:conditionalFormatting sqref="H2586:H2586">
    <x:cfRule type="duplicateValues" dxfId="12" priority="103"/>
  </x:conditionalFormatting>
  <x:conditionalFormatting sqref="G2594:G2594">
    <x:cfRule type="duplicateValues" dxfId="12" priority="102"/>
  </x:conditionalFormatting>
  <x:conditionalFormatting sqref="H2594:H2594">
    <x:cfRule type="duplicateValues" dxfId="12" priority="101"/>
  </x:conditionalFormatting>
  <x:conditionalFormatting sqref="G2595:G2595">
    <x:cfRule type="duplicateValues" dxfId="12" priority="100"/>
  </x:conditionalFormatting>
  <x:conditionalFormatting sqref="H2595:H2595">
    <x:cfRule type="duplicateValues" dxfId="12" priority="99"/>
  </x:conditionalFormatting>
  <x:conditionalFormatting sqref="G2606:G2606">
    <x:cfRule type="duplicateValues" dxfId="12" priority="98"/>
  </x:conditionalFormatting>
  <x:conditionalFormatting sqref="H2606:H2606">
    <x:cfRule type="duplicateValues" dxfId="12" priority="97"/>
  </x:conditionalFormatting>
  <x:conditionalFormatting sqref="G2608:G2608">
    <x:cfRule type="duplicateValues" dxfId="12" priority="96"/>
  </x:conditionalFormatting>
  <x:conditionalFormatting sqref="H2608:H2608">
    <x:cfRule type="duplicateValues" dxfId="12" priority="95"/>
  </x:conditionalFormatting>
  <x:conditionalFormatting sqref="G2614:G2614">
    <x:cfRule type="duplicateValues" dxfId="12" priority="94"/>
  </x:conditionalFormatting>
  <x:conditionalFormatting sqref="H2614:H2614">
    <x:cfRule type="duplicateValues" dxfId="12" priority="93"/>
  </x:conditionalFormatting>
  <x:conditionalFormatting sqref="G2621:G2621">
    <x:cfRule type="duplicateValues" dxfId="12" priority="92"/>
  </x:conditionalFormatting>
  <x:conditionalFormatting sqref="H2621:H2621">
    <x:cfRule type="duplicateValues" dxfId="12" priority="91"/>
  </x:conditionalFormatting>
  <x:conditionalFormatting sqref="G2622:G2622">
    <x:cfRule type="duplicateValues" dxfId="12" priority="90"/>
  </x:conditionalFormatting>
  <x:conditionalFormatting sqref="H2622:H2622">
    <x:cfRule type="duplicateValues" dxfId="12" priority="89"/>
  </x:conditionalFormatting>
  <x:conditionalFormatting sqref="G2625:G2625">
    <x:cfRule type="duplicateValues" dxfId="12" priority="88"/>
  </x:conditionalFormatting>
  <x:conditionalFormatting sqref="H2625:H2625">
    <x:cfRule type="duplicateValues" dxfId="12" priority="87"/>
  </x:conditionalFormatting>
  <x:conditionalFormatting sqref="K2629:K2629">
    <x:cfRule type="duplicateValues" dxfId="12" priority="85"/>
  </x:conditionalFormatting>
  <x:conditionalFormatting sqref="K2635:K2635">
    <x:cfRule type="duplicateValues" dxfId="12" priority="79"/>
  </x:conditionalFormatting>
  <x:conditionalFormatting sqref="G2628:G2628">
    <x:cfRule type="duplicateValues" dxfId="12" priority="73"/>
  </x:conditionalFormatting>
  <x:conditionalFormatting sqref="H2628:H2628">
    <x:cfRule type="duplicateValues" dxfId="12" priority="72"/>
  </x:conditionalFormatting>
  <x:conditionalFormatting sqref="K2645:K2645">
    <x:cfRule type="duplicateValues" dxfId="12" priority="63"/>
  </x:conditionalFormatting>
  <x:conditionalFormatting sqref="G2645:G2645">
    <x:cfRule type="duplicateValues" dxfId="12" priority="60"/>
  </x:conditionalFormatting>
  <x:conditionalFormatting sqref="H2645:H2645">
    <x:cfRule type="duplicateValues" dxfId="12" priority="59"/>
  </x:conditionalFormatting>
  <x:conditionalFormatting sqref="G2646:G2646">
    <x:cfRule type="duplicateValues" dxfId="12" priority="58"/>
  </x:conditionalFormatting>
  <x:conditionalFormatting sqref="H2646:H2646">
    <x:cfRule type="duplicateValues" dxfId="12" priority="57"/>
  </x:conditionalFormatting>
  <x:conditionalFormatting sqref="G2647:G2647">
    <x:cfRule type="duplicateValues" dxfId="12" priority="56"/>
  </x:conditionalFormatting>
  <x:conditionalFormatting sqref="H2647:H2647">
    <x:cfRule type="duplicateValues" dxfId="12" priority="55"/>
  </x:conditionalFormatting>
  <x:conditionalFormatting sqref="G2648:G2648">
    <x:cfRule type="duplicateValues" dxfId="12" priority="54"/>
  </x:conditionalFormatting>
  <x:conditionalFormatting sqref="H2648:H2648">
    <x:cfRule type="duplicateValues" dxfId="12" priority="53"/>
  </x:conditionalFormatting>
  <x:conditionalFormatting sqref="G2650:G2650">
    <x:cfRule type="duplicateValues" dxfId="12" priority="52"/>
  </x:conditionalFormatting>
  <x:conditionalFormatting sqref="H2650:H2650">
    <x:cfRule type="duplicateValues" dxfId="12" priority="51"/>
  </x:conditionalFormatting>
  <x:conditionalFormatting sqref="K2647:K2647">
    <x:cfRule type="duplicateValues" dxfId="12" priority="50"/>
  </x:conditionalFormatting>
  <x:conditionalFormatting sqref="G2668:G2668">
    <x:cfRule type="duplicateValues" dxfId="12" priority="49"/>
  </x:conditionalFormatting>
  <x:conditionalFormatting sqref="H2668:H2668">
    <x:cfRule type="duplicateValues" dxfId="12" priority="48"/>
  </x:conditionalFormatting>
  <x:conditionalFormatting sqref="G2669:G2669">
    <x:cfRule type="duplicateValues" dxfId="12" priority="47"/>
  </x:conditionalFormatting>
  <x:conditionalFormatting sqref="H2669:H2669">
    <x:cfRule type="duplicateValues" dxfId="12" priority="46"/>
  </x:conditionalFormatting>
  <x:conditionalFormatting sqref="G2681:G2681">
    <x:cfRule type="duplicateValues" dxfId="12" priority="45"/>
  </x:conditionalFormatting>
  <x:conditionalFormatting sqref="H2681:H2681">
    <x:cfRule type="duplicateValues" dxfId="12" priority="44"/>
  </x:conditionalFormatting>
  <x:conditionalFormatting sqref="G2683:G2683">
    <x:cfRule type="duplicateValues" dxfId="12" priority="43"/>
  </x:conditionalFormatting>
  <x:conditionalFormatting sqref="H2683:H2683">
    <x:cfRule type="duplicateValues" dxfId="12" priority="42"/>
  </x:conditionalFormatting>
  <x:conditionalFormatting sqref="G2684:G2684">
    <x:cfRule type="duplicateValues" dxfId="12" priority="41"/>
  </x:conditionalFormatting>
  <x:conditionalFormatting sqref="H2684:H2684">
    <x:cfRule type="duplicateValues" dxfId="12" priority="40"/>
  </x:conditionalFormatting>
  <x:conditionalFormatting sqref="G2685:G2685">
    <x:cfRule type="duplicateValues" dxfId="12" priority="39"/>
  </x:conditionalFormatting>
  <x:conditionalFormatting sqref="H2685:H2685">
    <x:cfRule type="duplicateValues" dxfId="12" priority="38"/>
  </x:conditionalFormatting>
  <x:conditionalFormatting sqref="G2686:G2686">
    <x:cfRule type="duplicateValues" dxfId="12" priority="37"/>
  </x:conditionalFormatting>
  <x:conditionalFormatting sqref="H2686:H2686">
    <x:cfRule type="duplicateValues" dxfId="12" priority="36"/>
  </x:conditionalFormatting>
  <x:conditionalFormatting sqref="K2686:K2686">
    <x:cfRule type="duplicateValues" dxfId="12" priority="35"/>
  </x:conditionalFormatting>
  <x:conditionalFormatting sqref="G2692:G2692">
    <x:cfRule type="duplicateValues" dxfId="12" priority="34"/>
  </x:conditionalFormatting>
  <x:conditionalFormatting sqref="H2692:H2692">
    <x:cfRule type="duplicateValues" dxfId="12" priority="33"/>
  </x:conditionalFormatting>
  <x:conditionalFormatting sqref="G2693:G2693">
    <x:cfRule type="duplicateValues" dxfId="12" priority="32"/>
  </x:conditionalFormatting>
  <x:conditionalFormatting sqref="H2693:H2693">
    <x:cfRule type="duplicateValues" dxfId="12" priority="31"/>
  </x:conditionalFormatting>
  <x:conditionalFormatting sqref="G2703:G2703">
    <x:cfRule type="duplicateValues" dxfId="12" priority="30"/>
  </x:conditionalFormatting>
  <x:conditionalFormatting sqref="H2703:H2703">
    <x:cfRule type="duplicateValues" dxfId="12" priority="29"/>
  </x:conditionalFormatting>
  <x:conditionalFormatting sqref="G2709:G2709">
    <x:cfRule type="duplicateValues" dxfId="12" priority="28"/>
  </x:conditionalFormatting>
  <x:conditionalFormatting sqref="H2709:H2709">
    <x:cfRule type="duplicateValues" dxfId="12" priority="27"/>
  </x:conditionalFormatting>
  <x:conditionalFormatting sqref="G2710:G2710">
    <x:cfRule type="duplicateValues" dxfId="12" priority="26"/>
  </x:conditionalFormatting>
  <x:conditionalFormatting sqref="H2710:H2710">
    <x:cfRule type="duplicateValues" dxfId="12" priority="25"/>
  </x:conditionalFormatting>
  <x:conditionalFormatting sqref="G2713:G2713">
    <x:cfRule type="duplicateValues" dxfId="12" priority="20"/>
  </x:conditionalFormatting>
  <x:conditionalFormatting sqref="H2713:H2713">
    <x:cfRule type="duplicateValues" dxfId="12" priority="19"/>
  </x:conditionalFormatting>
  <x:conditionalFormatting sqref="G2718:G2718">
    <x:cfRule type="duplicateValues" dxfId="12" priority="18"/>
  </x:conditionalFormatting>
  <x:conditionalFormatting sqref="H2718:H2718">
    <x:cfRule type="duplicateValues" dxfId="12" priority="17"/>
  </x:conditionalFormatting>
  <x:conditionalFormatting sqref="G2724:G2724">
    <x:cfRule type="duplicateValues" dxfId="12" priority="16"/>
  </x:conditionalFormatting>
  <x:conditionalFormatting sqref="H2724:H2724">
    <x:cfRule type="duplicateValues" dxfId="12" priority="15"/>
  </x:conditionalFormatting>
  <x:conditionalFormatting sqref="G2739:G2739">
    <x:cfRule type="duplicateValues" dxfId="12" priority="14"/>
  </x:conditionalFormatting>
  <x:conditionalFormatting sqref="H2739:H2739">
    <x:cfRule type="duplicateValues" dxfId="12" priority="13"/>
  </x:conditionalFormatting>
  <x:conditionalFormatting sqref="G2747:G2747">
    <x:cfRule type="duplicateValues" dxfId="12" priority="12"/>
  </x:conditionalFormatting>
  <x:conditionalFormatting sqref="H2747:H2747">
    <x:cfRule type="duplicateValues" dxfId="12" priority="11"/>
  </x:conditionalFormatting>
  <x:conditionalFormatting sqref="J2561:J1048575 J2447:J2461 J2418:J2445 J2463:J2479 J2481:J2509 J2511:J2529 J2531:J2559 J2319:J2415 J1752:J2215 J2217:J2239 J2241:J2265 J2267:J2296 J2298:J2304 J2306:J2317 J1525:J1661 J1665:J1734 J1736:J1749 J1111:J1473 J1475:J1522 J496:J648 J650:J697 J699:J1090 J1092:J1109 J221:J418 J421:J456 J458:J493 J1:J219">
    <x:cfRule type="cellIs" dxfId="13" priority="8" operator="between">
      <x:formula>300</x:formula>
      <x:formula>500</x:formula>
    </x:cfRule>
  </x:conditionalFormatting>
  <x:conditionalFormatting sqref="J2561:J1048575 J2447:J2461 J2418:J2445 J2463:J2479 J2481:J2509 J2511:J2529 J2531:J2559 J2319:J2415 J1752:J2215 J2217:J2239 J2241:J2265 J2267:J2296 J2298:J2304 J2306:J2317 J1525:J1661 J1665:J1734 J1736:J1749 J1111:J1473 J1475:J1522 J496:J648 J650:J697 J699:J1090 J1092:J1109 J221:J418 J421:J456 J458:J493 J1:J219">
    <x:cfRule type="cellIs" dxfId="14" priority="7" operator="greaterThan">
      <x:formula>500</x:formula>
    </x:cfRule>
  </x:conditionalFormatting>
  <x:conditionalFormatting sqref="K2755:K2755">
    <x:cfRule type="duplicateValues" dxfId="12" priority="6"/>
  </x:conditionalFormatting>
  <x:conditionalFormatting sqref="G2755:G2755">
    <x:cfRule type="duplicateValues" dxfId="12" priority="5"/>
  </x:conditionalFormatting>
  <x:conditionalFormatting sqref="H2755:H2755">
    <x:cfRule type="duplicateValues" dxfId="12" priority="4"/>
  </x:conditionalFormatting>
  <x:conditionalFormatting sqref="I2755:I2755">
    <x:cfRule type="duplicateValues" dxfId="12" priority="3"/>
  </x:conditionalFormatting>
  <x:conditionalFormatting sqref="G2770:G2770">
    <x:cfRule type="duplicateValues" dxfId="12" priority="2"/>
  </x:conditionalFormatting>
  <x:conditionalFormatting sqref="H2770:H2770">
    <x:cfRule type="duplicateValues" dxfId="12" priority="1"/>
  </x:conditionalFormatting>
  <x:dataValidations count="2">
    <x:dataValidation type="list" operator="equal" allowBlank="1" showInputMessage="1" showErrorMessage="1" sqref="I2531:I2559 I2511:I2529 I2481:I2509 I2447:I2461 I2440:I2445 I1452:I1698 I1:I1089 I1187:I1189 I1166:I1166 I1328:I1432 I1434:I1450 I1700:I2107 I2109:I2122 I2124:I2317 I2319:I2415 I2417:I2421 I2423:I2438 I2463:I2479 I2561:I2754 I2756:I1048575">
      <x:formula1>"Regine, Riza, Tala"</x:formula1>
    </x:dataValidation>
    <x:dataValidation type="list" operator="equal" allowBlank="1" showInputMessage="1" showErrorMessage="1" sqref="I1301:I1327 I1167:I1186 I1090:I1165 I1290:I1299 I1190:I1288">
      <x:formula1>"Riza, Regine, Lyn, Tala"</x:formula1>
    </x:dataValidation>
  </x:dataValidations>
  <x:hyperlinks>
    <x:hyperlink ref="L327:L327" r:id="rId1"/>
    <x:hyperlink ref="L290:L290" r:id="rId2"/>
    <x:hyperlink ref="L293:L293" r:id="rId3"/>
    <x:hyperlink ref="L280:L280" r:id="rId4"/>
    <x:hyperlink ref="L281:L281" r:id="rId4"/>
    <x:hyperlink ref="L352:L352" r:id="rId5"/>
    <x:hyperlink ref="L365:L365" r:id="rId6"/>
    <x:hyperlink ref="L393:L393" r:id="rId7"/>
    <x:hyperlink ref="L394:L394" r:id="rId8"/>
    <x:hyperlink ref="L428:L428" r:id="rId9"/>
    <x:hyperlink ref="L437:L437" r:id="rId10"/>
    <x:hyperlink ref="L465:L465" r:id="rId11"/>
    <x:hyperlink ref="L484:L484" r:id="rId12"/>
    <x:hyperlink ref="L535:L535" r:id="rId8"/>
    <x:hyperlink ref="L542:L542" r:id="rId13"/>
    <x:hyperlink ref="L547:L547" r:id="rId14"/>
    <x:hyperlink ref="L577:L577" r:id="rId15"/>
    <x:hyperlink ref="L648:L648" r:id="rId16"/>
    <x:hyperlink ref="L760:L760" r:id="rId17"/>
    <x:hyperlink ref="L758:L758" r:id="rId18"/>
    <x:hyperlink ref="L764:L764" r:id="rId19"/>
    <x:hyperlink ref="L765:L765" r:id="rId20"/>
    <x:hyperlink ref="L770:L770" r:id="rId15"/>
    <x:hyperlink ref="L854:L854" r:id="rId21"/>
    <x:hyperlink ref="L862:L862" r:id="rId22"/>
    <x:hyperlink ref="L895:L895" r:id="rId22"/>
    <x:hyperlink ref="L919:L919" r:id="rId23"/>
    <x:hyperlink ref="L935:L935" r:id="rId24"/>
    <x:hyperlink ref="L994:L994" r:id="rId25"/>
    <x:hyperlink ref="L1004:L1004" r:id="rId26"/>
    <x:hyperlink ref="L1014:L1014" r:id="rId27"/>
    <x:hyperlink ref="L1045:L1045" r:id="rId28"/>
    <x:hyperlink ref="L1068:L1068" r:id="rId29"/>
    <x:hyperlink ref="L1114:L1114" r:id="rId30"/>
    <x:hyperlink ref="L1127:L1127" r:id="rId31"/>
    <x:hyperlink ref="L1128:L1128" r:id="rId31"/>
    <x:hyperlink ref="L1135:L1135" r:id="rId32"/>
    <x:hyperlink ref="L1143:L1143" r:id="rId33"/>
    <x:hyperlink ref="L1191:L1191" r:id="rId34"/>
    <x:hyperlink ref="L1325:L1325" r:id="rId35"/>
    <x:hyperlink ref="L1336:L1336" r:id="rId36"/>
    <x:hyperlink ref="L1339:L1339" r:id="rId37"/>
    <x:hyperlink ref="L1401:L1401" r:id="rId38"/>
    <x:hyperlink ref="L1426:L1426" r:id="rId39"/>
    <x:hyperlink ref="L1486:L1486" r:id="rId40"/>
    <x:hyperlink ref="L1603:L1603" r:id="rId41"/>
    <x:hyperlink ref="L1622:L1622" r:id="rId42"/>
    <x:hyperlink ref="L1766:L1766" r:id="rId43"/>
    <x:hyperlink ref="L1817:L1817" r:id="rId44"/>
    <x:hyperlink ref="L1868:L1868" r:id="rId45"/>
    <x:hyperlink ref="L1903:L1903" r:id="rId46"/>
    <x:hyperlink ref="L1954:L1954" r:id="rId47"/>
    <x:hyperlink ref="L1959:L1959" r:id="rId48"/>
    <x:hyperlink ref="L1986:L1986" r:id="rId49"/>
    <x:hyperlink ref="L1990:L1990" r:id="rId50"/>
    <x:hyperlink ref="L2036:L2036" r:id="rId51"/>
    <x:hyperlink ref="L2037:L2037" r:id="rId51"/>
    <x:hyperlink ref="L2088:L2088" r:id="rId33"/>
    <x:hyperlink ref="L2091:L2091" r:id="rId9"/>
    <x:hyperlink ref="L2099:L2099" r:id="rId14"/>
    <x:hyperlink ref="L2130:L2130" r:id="rId52"/>
    <x:hyperlink ref="L2140:L2140" r:id="rId53"/>
    <x:hyperlink ref="L2146:L2146" r:id="rId42"/>
    <x:hyperlink ref="L2151:L2151" r:id="rId54"/>
    <x:hyperlink ref="L2165:L2165" r:id="rId55"/>
    <x:hyperlink ref="L2174:L2174" r:id="rId56"/>
    <x:hyperlink ref="L2254:L2254" r:id="rId57"/>
    <x:hyperlink ref="L2265:L2265" r:id="rId58"/>
    <x:hyperlink ref="L2266:L2266" r:id="rId58"/>
    <x:hyperlink ref="L2273:L2273" r:id="rId17"/>
    <x:hyperlink ref="L2278:L2278" r:id="rId59"/>
    <x:hyperlink ref="L2290:L2290" r:id="rId47"/>
    <x:hyperlink ref="L2294:L2294" r:id="rId60"/>
    <x:hyperlink ref="L2329:L2329" r:id="rId61"/>
    <x:hyperlink ref="L2386:L2386" r:id="rId62"/>
    <x:hyperlink ref="L2399:L2399" r:id="rId63"/>
    <x:hyperlink ref="L2440:L2440" r:id="rId64"/>
    <x:hyperlink ref="L2443:L2443" r:id="rId40"/>
    <x:hyperlink ref="L2454:L2454" r:id="rId65"/>
    <x:hyperlink ref="L2459:L2459" r:id="rId38"/>
    <x:hyperlink ref="L2467:L2467" r:id="rId66"/>
    <x:hyperlink ref="L2491:L2491" r:id="rId67"/>
    <x:hyperlink ref="L2512:L2512" r:id="rId25"/>
    <x:hyperlink ref="L2576:L2576" r:id="rId68"/>
  </x:hyperlink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4"/>
  <x:dimension ref="A1:I187"/>
  <x:sheetViews>
    <x:sheetView topLeftCell="A169" zoomScaleNormal="100" zoomScaleSheetLayoutView="75" workbookViewId="0">
      <x:selection activeCell="E178" activeCellId="0" sqref="E178:E178"/>
    </x:sheetView>
  </x:sheetViews>
  <x:sheetFormatPr defaultColWidth="9.00390625" defaultRowHeight="16.399999999999999"/>
  <x:cols>
    <x:col min="1" max="1" width="9.00390625" style="275" bestFit="1" customWidth="1"/>
    <x:col min="2" max="2" width="9.00390625" style="1263"/>
    <x:col min="3" max="3" width="10.125" style="443" bestFit="1" customWidth="1"/>
    <x:col min="4" max="4" width="9.00390625" style="275" customWidth="1"/>
    <x:col min="5" max="5" width="8.27734375" style="275" customWidth="1"/>
    <x:col min="6" max="6" width="5.77734375" style="275" customWidth="1"/>
    <x:col min="7" max="7" width="9.00390625" style="275"/>
    <x:col min="8" max="8" width="5.77734375" style="275" customWidth="1"/>
    <x:col min="9" max="9" width="9.00390625" style="275" bestFit="1" customWidth="1"/>
    <x:col min="10" max="16384" width="9.00390625" style="275"/>
  </x:cols>
  <x:sheetData>
    <x:row r="1" spans="1:8">
      <x:c r="A1" s="275" t="s">
        <x:v>10382</x:v>
      </x:c>
      <x:c r="B1" s="1263" t="s">
        <x:v>10278</x:v>
      </x:c>
      <x:c r="C1" s="443" t="s">
        <x:v>10281</x:v>
      </x:c>
      <x:c r="D1" s="275" t="s">
        <x:v>10365</x:v>
      </x:c>
      <x:c r="E1" s="275" t="s">
        <x:v>9931</x:v>
      </x:c>
      <x:c r="F1" s="275" t="s">
        <x:v>9405</x:v>
      </x:c>
      <x:c r="G1" s="275" t="s">
        <x:v>10374</x:v>
      </x:c>
      <x:c r="H1" s="275" t="s">
        <x:v>3417</x:v>
      </x:c>
    </x:row>
    <x:row r="2" spans="1:9">
      <x:c r="A2" s="444">
        <x:v>45919</x:v>
      </x:c>
      <x:c r="B2" s="1263" t="s">
        <x:v>9677</x:v>
      </x:c>
      <x:c r="C2" s="443" t="s">
        <x:v>12739</x:v>
      </x:c>
      <x:c r="D2" s="444"/>
      <x:c r="E2" s="275">
        <x:v>1755</x:v>
      </x:c>
      <x:c r="G2" s="275" t="s">
        <x:v>6333</x:v>
      </x:c>
      <x:c r="H2" s="275" t="s">
        <x:v>140</x:v>
      </x:c>
      <x:c r="I2" s="275">
        <x:v>2095</x:v>
      </x:c>
    </x:row>
    <x:row r="3" spans="1:9">
      <x:c r="A3" s="444">
        <x:v>45919</x:v>
      </x:c>
      <x:c r="B3" s="1263" t="s">
        <x:v>9957</x:v>
      </x:c>
      <x:c r="C3" s="443" t="s">
        <x:v>12775</x:v>
      </x:c>
      <x:c r="D3" s="444"/>
      <x:c r="E3" s="275">
        <x:v>650</x:v>
      </x:c>
      <x:c r="G3" s="275" t="s">
        <x:v>61</x:v>
      </x:c>
      <x:c r="H3" s="275" t="s">
        <x:v>140</x:v>
      </x:c>
      <x:c r="I3" s="275">
        <x:v>1000</x:v>
      </x:c>
    </x:row>
    <x:row r="4" spans="1:9" s="275" customFormat="1">
      <x:c r="A4" s="444">
        <x:v>45931</x:v>
      </x:c>
      <x:c r="B4" s="1263" t="s">
        <x:v>3856</x:v>
      </x:c>
      <x:c r="C4" s="443" t="s">
        <x:v>7797</x:v>
      </x:c>
      <x:c r="D4" s="444"/>
      <x:c r="E4" s="275">
        <x:v>567</x:v>
      </x:c>
      <x:c r="G4" s="275" t="s">
        <x:v>139</x:v>
      </x:c>
      <x:c r="H4" s="275" t="s">
        <x:v>140</x:v>
      </x:c>
      <x:c r="I4" s="275">
        <x:v>1062</x:v>
      </x:c>
    </x:row>
    <x:row r="5" spans="1:8" s="275" customFormat="1">
      <x:c r="A5" s="444">
        <x:v>45933</x:v>
      </x:c>
      <x:c r="B5" s="1263" t="s">
        <x:v>12229</x:v>
      </x:c>
      <x:c r="C5" s="443" t="s">
        <x:v>207</x:v>
      </x:c>
      <x:c r="D5" s="444"/>
      <x:c r="E5" s="275">
        <x:v>558</x:v>
      </x:c>
      <x:c r="G5" s="275" t="s">
        <x:v>3882</x:v>
      </x:c>
      <x:c r="H5" s="275" t="s">
        <x:v>10346</x:v>
      </x:c>
    </x:row>
    <x:row r="6" spans="1:8" s="275" customFormat="1">
      <x:c r="A6" s="444">
        <x:v>45933</x:v>
      </x:c>
      <x:c r="B6" s="1263" t="s">
        <x:v>9808</x:v>
      </x:c>
      <x:c r="C6" s="443" t="s">
        <x:v>2339</x:v>
      </x:c>
      <x:c r="D6" s="444"/>
      <x:c r="E6" s="275">
        <x:v>468</x:v>
      </x:c>
      <x:c r="G6" s="275" t="s">
        <x:v>139</x:v>
      </x:c>
      <x:c r="H6" s="275" t="s">
        <x:v>10346</x:v>
      </x:c>
    </x:row>
    <x:row r="7" spans="1:8" s="275" customFormat="1">
      <x:c r="A7" s="444">
        <x:v>45933</x:v>
      </x:c>
      <x:c r="B7" s="1263" t="s">
        <x:v>3933</x:v>
      </x:c>
      <x:c r="C7" s="443" t="s">
        <x:v>5915</x:v>
      </x:c>
      <x:c r="D7" s="444"/>
      <x:c r="E7" s="275">
        <x:v>396</x:v>
      </x:c>
      <x:c r="G7" s="275" t="s">
        <x:v>3882</x:v>
      </x:c>
      <x:c r="H7" s="275" t="s">
        <x:v>10346</x:v>
      </x:c>
    </x:row>
    <x:row r="8" spans="1:8" s="275" customFormat="1">
      <x:c r="A8" s="444">
        <x:v>45933</x:v>
      </x:c>
      <x:c r="B8" s="1263" t="s">
        <x:v>6561</x:v>
      </x:c>
      <x:c r="C8" s="443" t="s">
        <x:v>11496</x:v>
      </x:c>
      <x:c r="D8" s="444"/>
      <x:c r="E8" s="275">
        <x:v>603</x:v>
      </x:c>
      <x:c r="G8" s="275" t="s">
        <x:v>3882</x:v>
      </x:c>
      <x:c r="H8" s="275" t="s">
        <x:v>10346</x:v>
      </x:c>
    </x:row>
    <x:row r="9" spans="1:8">
      <x:c r="A9" s="444">
        <x:v>45934</x:v>
      </x:c>
      <x:c r="B9" s="1263" t="s">
        <x:v>4189</x:v>
      </x:c>
      <x:c r="C9" s="443" t="s">
        <x:v>5778</x:v>
      </x:c>
      <x:c r="D9" s="444"/>
      <x:c r="E9" s="275">
        <x:v>430</x:v>
      </x:c>
      <x:c r="G9" s="275" t="s">
        <x:v>371</x:v>
      </x:c>
      <x:c r="H9" s="275" t="s">
        <x:v>10346</x:v>
      </x:c>
    </x:row>
    <x:row r="10" spans="1:8" s="275" customFormat="1" ht="16.75">
      <x:c r="A10" s="444">
        <x:v>45936</x:v>
      </x:c>
      <x:c r="B10" s="970" t="s">
        <x:v>9567</x:v>
      </x:c>
      <x:c r="C10" s="970" t="s">
        <x:v>12178</x:v>
      </x:c>
      <x:c r="D10" s="444"/>
      <x:c r="E10" s="275">
        <x:v>460</x:v>
      </x:c>
      <x:c r="G10" s="275" t="s">
        <x:v>6669</x:v>
      </x:c>
      <x:c r="H10" s="275" t="s">
        <x:v>10346</x:v>
      </x:c>
    </x:row>
    <x:row r="11" spans="1:9">
      <x:c r="A11" s="444">
        <x:v>45937</x:v>
      </x:c>
      <x:c r="B11" s="1263" t="s">
        <x:v>9495</x:v>
      </x:c>
      <x:c r="C11" s="443" t="s">
        <x:v>2236</x:v>
      </x:c>
      <x:c r="D11" s="444"/>
      <x:c r="E11" s="275">
        <x:v>540</x:v>
      </x:c>
      <x:c r="G11" s="275" t="s">
        <x:v>6669</x:v>
      </x:c>
      <x:c r="H11" s="275" t="s">
        <x:v>140</x:v>
      </x:c>
      <x:c r="I11" s="275">
        <x:v>1597.5</x:v>
      </x:c>
    </x:row>
    <x:row r="12" spans="1:8" s="275" customFormat="1">
      <x:c r="A12" s="444">
        <x:v>45940</x:v>
      </x:c>
      <x:c r="B12" s="1263" t="s">
        <x:v>6494</x:v>
      </x:c>
      <x:c r="C12" s="443" t="s">
        <x:v>12768</x:v>
      </x:c>
      <x:c r="D12" s="444"/>
      <x:c r="E12" s="275">
        <x:v>477</x:v>
      </x:c>
      <x:c r="G12" s="275" t="s">
        <x:v>139</x:v>
      </x:c>
      <x:c r="H12" s="275" t="s">
        <x:v>10346</x:v>
      </x:c>
    </x:row>
    <x:row r="13" spans="1:8" s="275" customFormat="1">
      <x:c r="A13" s="444">
        <x:v>45940</x:v>
      </x:c>
      <x:c r="B13" s="1263" t="s">
        <x:v>4175</x:v>
      </x:c>
      <x:c r="C13" s="443" t="s">
        <x:v>11255</x:v>
      </x:c>
      <x:c r="D13" s="444"/>
      <x:c r="E13" s="275">
        <x:v>550</x:v>
      </x:c>
      <x:c r="G13" s="275" t="s">
        <x:v>3882</x:v>
      </x:c>
      <x:c r="H13" s="275" t="s">
        <x:v>10346</x:v>
      </x:c>
    </x:row>
    <x:row r="14" spans="1:8" s="275" customFormat="1">
      <x:c r="A14" s="444">
        <x:v>45940</x:v>
      </x:c>
      <x:c r="B14" s="1263" t="s">
        <x:v>4102</x:v>
      </x:c>
      <x:c r="C14" s="443" t="s">
        <x:v>12508</x:v>
      </x:c>
      <x:c r="D14" s="444"/>
      <x:c r="E14" s="275">
        <x:v>500</x:v>
      </x:c>
      <x:c r="G14" s="275" t="s">
        <x:v>139</x:v>
      </x:c>
      <x:c r="H14" s="275" t="s">
        <x:v>10346</x:v>
      </x:c>
    </x:row>
    <x:row r="15" spans="1:8" s="275" customFormat="1">
      <x:c r="A15" s="444">
        <x:v>45941</x:v>
      </x:c>
      <x:c r="B15" s="233" t="s">
        <x:v>6836</x:v>
      </x:c>
      <x:c r="C15" s="233" t="s">
        <x:v>12711</x:v>
      </x:c>
      <x:c r="D15" s="444"/>
      <x:c r="E15" s="275">
        <x:v>680</x:v>
      </x:c>
      <x:c r="H15" s="275" t="s">
        <x:v>10346</x:v>
      </x:c>
    </x:row>
    <x:row r="16" spans="1:9" s="275" customFormat="1">
      <x:c r="A16" s="444">
        <x:v>45941</x:v>
      </x:c>
      <x:c r="B16" s="233" t="s">
        <x:v>3286</x:v>
      </x:c>
      <x:c r="C16" s="233" t="s">
        <x:v>5726</x:v>
      </x:c>
      <x:c r="D16" s="444"/>
      <x:c r="E16" s="275">
        <x:v>567</x:v>
      </x:c>
      <x:c r="H16" s="275" t="s">
        <x:v>140</x:v>
      </x:c>
      <x:c r="I16" s="275">
        <x:v>727</x:v>
      </x:c>
    </x:row>
    <x:row r="17" spans="1:8" s="275" customFormat="1">
      <x:c r="A17" s="444">
        <x:v>45942</x:v>
      </x:c>
      <x:c r="B17" s="233" t="s">
        <x:v>4101</x:v>
      </x:c>
      <x:c r="C17" s="233" t="s">
        <x:v>7503</x:v>
      </x:c>
      <x:c r="D17" s="444"/>
      <x:c r="E17" s="275">
        <x:v>600</x:v>
      </x:c>
      <x:c r="H17" s="275" t="s">
        <x:v>10346</x:v>
      </x:c>
    </x:row>
    <x:row r="18" spans="1:9">
      <x:c r="A18" s="444">
        <x:v>45943</x:v>
      </x:c>
      <x:c r="B18" s="1263" t="s">
        <x:v>6525</x:v>
      </x:c>
      <x:c r="C18" s="443" t="s">
        <x:v>11191</x:v>
      </x:c>
      <x:c r="D18" s="444"/>
      <x:c r="E18" s="275">
        <x:v>370</x:v>
      </x:c>
      <x:c r="G18" s="275" t="s">
        <x:v>3638</x:v>
      </x:c>
      <x:c r="H18" s="275" t="s">
        <x:v>140</x:v>
      </x:c>
      <x:c r="I18" s="275">
        <x:v>555</x:v>
      </x:c>
    </x:row>
    <x:row r="19" spans="1:8" s="275" customFormat="1">
      <x:c r="A19" s="444">
        <x:v>45945</x:v>
      </x:c>
      <x:c r="B19" s="233" t="s">
        <x:v>10010</x:v>
      </x:c>
      <x:c r="C19" s="233" t="s">
        <x:v>2221</x:v>
      </x:c>
      <x:c r="D19" s="444"/>
      <x:c r="E19" s="275">
        <x:v>1000</x:v>
      </x:c>
      <x:c r="H19" s="275" t="s">
        <x:v>10346</x:v>
      </x:c>
    </x:row>
    <x:row r="20" spans="1:8" s="275" customFormat="1" ht="16.75">
      <x:c r="A20" s="444">
        <x:v>45947</x:v>
      </x:c>
      <x:c r="B20" s="910" t="s">
        <x:v>3856</x:v>
      </x:c>
      <x:c r="C20" s="910" t="s">
        <x:v>11195</x:v>
      </x:c>
      <x:c r="D20" s="444"/>
      <x:c r="E20" s="275">
        <x:v>585</x:v>
      </x:c>
      <x:c r="H20" s="275" t="s">
        <x:v>10346</x:v>
      </x:c>
    </x:row>
    <x:row r="21" spans="1:8" s="275" customFormat="1" ht="16.75">
      <x:c r="A21" s="444">
        <x:v>45948</x:v>
      </x:c>
      <x:c r="B21" s="970" t="s">
        <x:v>9952</x:v>
      </x:c>
      <x:c r="C21" s="970" t="s">
        <x:v>7931</x:v>
      </x:c>
      <x:c r="D21" s="444"/>
      <x:c r="E21" s="275">
        <x:v>500</x:v>
      </x:c>
      <x:c r="H21" s="275" t="s">
        <x:v>10346</x:v>
      </x:c>
    </x:row>
    <x:row r="22" spans="1:8" s="275" customFormat="1">
      <x:c r="A22" s="444">
        <x:v>45948</x:v>
      </x:c>
      <x:c r="B22" s="233" t="s">
        <x:v>3554</x:v>
      </x:c>
      <x:c r="C22" s="233" t="s">
        <x:v>5643</x:v>
      </x:c>
      <x:c r="D22" s="444"/>
      <x:c r="E22" s="275">
        <x:v>530</x:v>
      </x:c>
      <x:c r="H22" s="275" t="s">
        <x:v>10346</x:v>
      </x:c>
    </x:row>
    <x:row r="23" spans="1:5" s="275" customFormat="1" ht="16.75">
      <x:c r="A23" s="444">
        <x:v>45948</x:v>
      </x:c>
      <x:c r="B23" s="910" t="s">
        <x:v>3801</x:v>
      </x:c>
      <x:c r="C23" s="910" t="s">
        <x:v>12264</x:v>
      </x:c>
      <x:c r="D23" s="444"/>
      <x:c r="E23" s="275">
        <x:v>486</x:v>
      </x:c>
    </x:row>
    <x:row r="24" spans="1:8" s="275" customFormat="1">
      <x:c r="A24" s="444">
        <x:v>45949</x:v>
      </x:c>
      <x:c r="B24" s="233" t="s">
        <x:v>9519</x:v>
      </x:c>
      <x:c r="C24" s="233" t="s">
        <x:v>7716</x:v>
      </x:c>
      <x:c r="D24" s="444"/>
      <x:c r="E24" s="275">
        <x:v>558</x:v>
      </x:c>
      <x:c r="H24" s="275" t="s">
        <x:v>10346</x:v>
      </x:c>
    </x:row>
    <x:row r="25" spans="1:9" s="275" customFormat="1">
      <x:c r="A25" s="444">
        <x:v>45949</x:v>
      </x:c>
      <x:c r="B25" s="233" t="s">
        <x:v>9806</x:v>
      </x:c>
      <x:c r="C25" s="233" t="s">
        <x:v>2235</x:v>
      </x:c>
      <x:c r="D25" s="444"/>
      <x:c r="E25" s="275">
        <x:v>510</x:v>
      </x:c>
      <x:c r="G25" s="275" t="s">
        <x:v>3640</x:v>
      </x:c>
      <x:c r="H25" s="275" t="s">
        <x:v>140</x:v>
      </x:c>
      <x:c r="I25" s="275">
        <x:v>2411</x:v>
      </x:c>
    </x:row>
    <x:row r="26" spans="1:9">
      <x:c r="A26" s="444">
        <x:v>45952</x:v>
      </x:c>
      <x:c r="B26" s="1263" t="s">
        <x:v>9751</x:v>
      </x:c>
      <x:c r="C26" s="233" t="s">
        <x:v>11383</x:v>
      </x:c>
      <x:c r="D26" s="444"/>
      <x:c r="E26" s="275">
        <x:v>1800</x:v>
      </x:c>
      <x:c r="G26" s="275" t="s">
        <x:v>6406</x:v>
      </x:c>
      <x:c r="H26" s="275" t="s">
        <x:v>140</x:v>
      </x:c>
      <x:c r="I26" s="275">
        <x:v>2250</x:v>
      </x:c>
    </x:row>
    <x:row r="27" spans="1:8">
      <x:c r="A27" s="444">
        <x:v>45954</x:v>
      </x:c>
      <x:c r="B27" s="998" t="s">
        <x:v>9440</x:v>
      </x:c>
      <x:c r="C27" s="998" t="s">
        <x:v>7786</x:v>
      </x:c>
      <x:c r="D27" s="444"/>
      <x:c r="E27" s="275">
        <x:v>590</x:v>
      </x:c>
      <x:c r="G27" s="275" t="s">
        <x:v>299</x:v>
      </x:c>
      <x:c r="H27" s="275" t="s">
        <x:v>10346</x:v>
      </x:c>
    </x:row>
    <x:row r="28" spans="1:8">
      <x:c r="A28" s="444">
        <x:v>45956</x:v>
      </x:c>
      <x:c r="B28" s="1035" t="s">
        <x:v>9488</x:v>
      </x:c>
      <x:c r="C28" s="1035" t="s">
        <x:v>12400</x:v>
      </x:c>
      <x:c r="D28" s="444"/>
      <x:c r="E28" s="275">
        <x:v>610</x:v>
      </x:c>
      <x:c r="G28" s="275" t="s">
        <x:v>8641</x:v>
      </x:c>
      <x:c r="H28" s="275" t="s">
        <x:v>10346</x:v>
      </x:c>
    </x:row>
    <x:row r="29" spans="1:8">
      <x:c r="A29" s="444">
        <x:v>45958</x:v>
      </x:c>
      <x:c r="B29" s="868" t="s">
        <x:v>9491</x:v>
      </x:c>
      <x:c r="C29" s="868" t="s">
        <x:v>389</x:v>
      </x:c>
      <x:c r="D29" s="444"/>
      <x:c r="E29" s="275">
        <x:v>1071</x:v>
      </x:c>
      <x:c r="G29" s="275" t="s">
        <x:v>7773</x:v>
      </x:c>
      <x:c r="H29" s="275" t="s">
        <x:v>10346</x:v>
      </x:c>
    </x:row>
    <x:row r="30" spans="1:8">
      <x:c r="A30" s="444">
        <x:v>45960</x:v>
      </x:c>
      <x:c r="B30" s="233" t="s">
        <x:v>6494</x:v>
      </x:c>
      <x:c r="C30" s="233" t="s">
        <x:v>7521</x:v>
      </x:c>
      <x:c r="D30" s="444"/>
      <x:c r="E30" s="275">
        <x:v>504</x:v>
      </x:c>
      <x:c r="G30" s="275" t="s">
        <x:v>10306</x:v>
      </x:c>
      <x:c r="H30" s="275" t="s">
        <x:v>10346</x:v>
      </x:c>
    </x:row>
    <x:row r="31" spans="1:9">
      <x:c r="A31" s="444">
        <x:v>45960</x:v>
      </x:c>
      <x:c r="B31" s="233" t="s">
        <x:v>3583</x:v>
      </x:c>
      <x:c r="C31" s="233" t="s">
        <x:v>12491</x:v>
      </x:c>
      <x:c r="D31" s="444"/>
      <x:c r="E31" s="275">
        <x:v>450</x:v>
      </x:c>
      <x:c r="G31" s="275" t="s">
        <x:v>12702</x:v>
      </x:c>
      <x:c r="H31" s="275" t="s">
        <x:v>140</x:v>
      </x:c>
      <x:c r="I31" s="275">
        <x:f>1004+260</x:f>
        <x:v>1264</x:v>
      </x:c>
    </x:row>
    <x:row r="32" spans="1:8">
      <x:c r="A32" s="444">
        <x:v>45961</x:v>
      </x:c>
      <x:c r="B32" s="233" t="s">
        <x:v>9495</x:v>
      </x:c>
      <x:c r="C32" s="233" t="s">
        <x:v>11464</x:v>
      </x:c>
      <x:c r="D32" s="275" t="s">
        <x:v>3935</x:v>
      </x:c>
      <x:c r="E32" s="275">
        <x:v>560</x:v>
      </x:c>
      <x:c r="F32" s="275" t="s">
        <x:v>10301</x:v>
      </x:c>
      <x:c r="H32" s="275" t="s">
        <x:v>10346</x:v>
      </x:c>
    </x:row>
    <x:row r="33" spans="1:8">
      <x:c r="A33" s="444">
        <x:v>45961</x:v>
      </x:c>
      <x:c r="B33" s="1263" t="s">
        <x:v>4155</x:v>
      </x:c>
      <x:c r="C33" s="443" t="s">
        <x:v>2448</x:v>
      </x:c>
      <x:c r="D33" s="275" t="s">
        <x:v>6553</x:v>
      </x:c>
      <x:c r="E33" s="275">
        <x:v>585</x:v>
      </x:c>
      <x:c r="F33" s="275" t="s">
        <x:v>140</x:v>
      </x:c>
      <x:c r="H33" s="275" t="s">
        <x:v>10358</x:v>
      </x:c>
    </x:row>
    <x:row r="34" spans="1:8">
      <x:c r="A34" s="1264">
        <x:v>45965</x:v>
      </x:c>
      <x:c r="B34" s="1266" t="s">
        <x:v>3399</x:v>
      </x:c>
      <x:c r="C34" s="1267" t="s">
        <x:v>11466</x:v>
      </x:c>
      <x:c r="D34" s="1265" t="s">
        <x:v>3935</x:v>
      </x:c>
      <x:c r="E34" s="1265">
        <x:v>1368</x:v>
      </x:c>
      <x:c r="F34" s="1265" t="s">
        <x:v>140</x:v>
      </x:c>
      <x:c r="G34" s="1265" t="s">
        <x:v>12702</x:v>
      </x:c>
      <x:c r="H34" s="1265" t="s">
        <x:v>10346</x:v>
      </x:c>
    </x:row>
    <x:row r="35" spans="1:8">
      <x:c r="A35" s="1264">
        <x:v>45965</x:v>
      </x:c>
      <x:c r="B35" s="1266" t="s">
        <x:v>3859</x:v>
      </x:c>
      <x:c r="C35" s="1267" t="s">
        <x:v>11565</x:v>
      </x:c>
      <x:c r="D35" s="1265" t="s">
        <x:v>6553</x:v>
      </x:c>
      <x:c r="E35" s="1265">
        <x:v>430</x:v>
      </x:c>
      <x:c r="F35" s="1265" t="s">
        <x:v>10301</x:v>
      </x:c>
      <x:c r="G35" s="1265" t="s">
        <x:v>12702</x:v>
      </x:c>
      <x:c r="H35" s="1265" t="s">
        <x:v>10346</x:v>
      </x:c>
    </x:row>
    <x:row r="36" spans="1:8">
      <x:c r="A36" s="1264">
        <x:v>45966</x:v>
      </x:c>
      <x:c r="B36" s="1266" t="s">
        <x:v>9766</x:v>
      </x:c>
      <x:c r="C36" s="1267" t="s">
        <x:v>12343</x:v>
      </x:c>
      <x:c r="D36" s="1265" t="s">
        <x:v>6540</x:v>
      </x:c>
      <x:c r="E36" s="1265">
        <x:v>630</x:v>
      </x:c>
      <x:c r="F36" s="1265" t="s">
        <x:v>10301</x:v>
      </x:c>
      <x:c r="G36" s="1265" t="s">
        <x:v>12415</x:v>
      </x:c>
      <x:c r="H36" s="1265" t="s">
        <x:v>10346</x:v>
      </x:c>
    </x:row>
    <x:row r="37" spans="1:8">
      <x:c r="A37" s="1264">
        <x:v>45966</x:v>
      </x:c>
      <x:c r="B37" s="1266" t="s">
        <x:v>11007</x:v>
      </x:c>
      <x:c r="C37" s="1267" t="s">
        <x:v>8105</x:v>
      </x:c>
      <x:c r="D37" s="1265" t="s">
        <x:v>6540</x:v>
      </x:c>
      <x:c r="E37" s="1265">
        <x:v>576</x:v>
      </x:c>
      <x:c r="F37" s="1265" t="s">
        <x:v>140</x:v>
      </x:c>
      <x:c r="G37" s="1265" t="s">
        <x:v>12702</x:v>
      </x:c>
      <x:c r="H37" s="1265" t="s">
        <x:v>10346</x:v>
      </x:c>
    </x:row>
    <x:row r="38" spans="1:8">
      <x:c r="A38" s="1264">
        <x:v>45967</x:v>
      </x:c>
      <x:c r="B38" s="1266" t="s">
        <x:v>9447</x:v>
      </x:c>
      <x:c r="C38" s="1267" t="s">
        <x:v>12738</x:v>
      </x:c>
      <x:c r="D38" s="1265" t="s">
        <x:v>6540</x:v>
      </x:c>
      <x:c r="E38" s="1265">
        <x:v>891</x:v>
      </x:c>
      <x:c r="F38" s="1265" t="s">
        <x:v>140</x:v>
      </x:c>
      <x:c r="G38" s="1265" t="s">
        <x:v>10306</x:v>
      </x:c>
      <x:c r="H38" s="1265" t="s">
        <x:v>10346</x:v>
      </x:c>
    </x:row>
    <x:row r="39" spans="1:8">
      <x:c r="A39" s="1264">
        <x:v>45968</x:v>
      </x:c>
      <x:c r="B39" s="1266" t="s">
        <x:v>432</x:v>
      </x:c>
      <x:c r="C39" s="1267" t="s">
        <x:v>11306</x:v>
      </x:c>
      <x:c r="D39" s="1265" t="s">
        <x:v>6540</x:v>
      </x:c>
      <x:c r="E39" s="1265">
        <x:v>790</x:v>
      </x:c>
      <x:c r="F39" s="1265" t="s">
        <x:v>10301</x:v>
      </x:c>
      <x:c r="G39" s="1265" t="s">
        <x:v>10333</x:v>
      </x:c>
      <x:c r="H39" s="1265" t="s">
        <x:v>140</x:v>
      </x:c>
    </x:row>
    <x:row r="40" spans="1:8">
      <x:c r="A40" s="1264">
        <x:v>45968</x:v>
      </x:c>
      <x:c r="B40" s="1266" t="s">
        <x:v>9960</x:v>
      </x:c>
      <x:c r="C40" s="1267" t="s">
        <x:v>8720</x:v>
      </x:c>
      <x:c r="D40" s="1265" t="s">
        <x:v>6540</x:v>
      </x:c>
      <x:c r="E40" s="1265">
        <x:v>550</x:v>
      </x:c>
      <x:c r="F40" s="1265" t="s">
        <x:v>10301</x:v>
      </x:c>
      <x:c r="G40" s="1265" t="s">
        <x:v>10333</x:v>
      </x:c>
      <x:c r="H40" s="1265" t="s">
        <x:v>10346</x:v>
      </x:c>
    </x:row>
    <x:row r="41" spans="1:8">
      <x:c r="A41" s="1264">
        <x:v>45969</x:v>
      </x:c>
      <x:c r="B41" s="1266" t="s">
        <x:v>9527</x:v>
      </x:c>
      <x:c r="C41" s="1267" t="s">
        <x:v>12249</x:v>
      </x:c>
      <x:c r="D41" s="1265" t="s">
        <x:v>6540</x:v>
      </x:c>
      <x:c r="E41" s="1265">
        <x:v>470</x:v>
      </x:c>
      <x:c r="F41" s="1265" t="s">
        <x:v>10301</x:v>
      </x:c>
      <x:c r="G41" s="1265" t="s">
        <x:v>10303</x:v>
      </x:c>
      <x:c r="H41" s="1265" t="s">
        <x:v>140</x:v>
      </x:c>
    </x:row>
    <x:row r="42" spans="1:8">
      <x:c r="A42" s="1264">
        <x:v>45970</x:v>
      </x:c>
      <x:c r="B42" s="1266" t="s">
        <x:v>3895</x:v>
      </x:c>
      <x:c r="C42" s="1267" t="s">
        <x:v>12713</x:v>
      </x:c>
      <x:c r="D42" s="1265" t="s">
        <x:v>6540</x:v>
      </x:c>
      <x:c r="E42" s="1265">
        <x:v>450</x:v>
      </x:c>
      <x:c r="F42" s="1265" t="s">
        <x:v>140</x:v>
      </x:c>
      <x:c r="G42" s="1265" t="s">
        <x:v>6381</x:v>
      </x:c>
      <x:c r="H42" s="1265" t="s">
        <x:v>140</x:v>
      </x:c>
    </x:row>
    <x:row r="43" spans="1:8">
      <x:c r="A43" s="1268">
        <x:v>45971</x:v>
      </x:c>
      <x:c r="B43" s="1270" t="s">
        <x:v>6510</x:v>
      </x:c>
      <x:c r="C43" s="1271" t="s">
        <x:v>11349</x:v>
      </x:c>
      <x:c r="D43" s="1269" t="s">
        <x:v>3935</x:v>
      </x:c>
      <x:c r="E43" s="1269">
        <x:v>450</x:v>
      </x:c>
      <x:c r="F43" s="1269" t="s">
        <x:v>140</x:v>
      </x:c>
      <x:c r="G43" s="1269" t="s">
        <x:v>10334</x:v>
      </x:c>
      <x:c r="H43" s="1269" t="s">
        <x:v>10346</x:v>
      </x:c>
    </x:row>
    <x:row r="44" spans="1:8">
      <x:c r="A44" s="1268">
        <x:v>45971</x:v>
      </x:c>
      <x:c r="B44" s="1270" t="s">
        <x:v>3336</x:v>
      </x:c>
      <x:c r="C44" s="1271" t="s">
        <x:v>2258</x:v>
      </x:c>
      <x:c r="D44" s="1269" t="s">
        <x:v>3935</x:v>
      </x:c>
      <x:c r="E44" s="1269">
        <x:v>711</x:v>
      </x:c>
      <x:c r="F44" s="1269" t="s">
        <x:v>140</x:v>
      </x:c>
      <x:c r="G44" s="1269" t="s">
        <x:v>12731</x:v>
      </x:c>
      <x:c r="H44" s="1269" t="s">
        <x:v>140</x:v>
      </x:c>
    </x:row>
    <x:row r="45" spans="1:8">
      <x:c r="A45" s="1268">
        <x:v>45973</x:v>
      </x:c>
      <x:c r="B45" s="1270" t="s">
        <x:v>9863</x:v>
      </x:c>
      <x:c r="C45" s="1271" t="s">
        <x:v>5460</x:v>
      </x:c>
      <x:c r="D45" s="1269" t="s">
        <x:v>6553</x:v>
      </x:c>
      <x:c r="E45" s="1269">
        <x:v>405</x:v>
      </x:c>
      <x:c r="F45" s="1269" t="s">
        <x:v>140</x:v>
      </x:c>
      <x:c r="G45" s="1269" t="s">
        <x:v>12731</x:v>
      </x:c>
      <x:c r="H45" s="1269" t="s">
        <x:v>10346</x:v>
      </x:c>
    </x:row>
    <x:row r="46" spans="1:8">
      <x:c r="A46" s="1268">
        <x:v>45975</x:v>
      </x:c>
      <x:c r="B46" s="1270" t="s">
        <x:v>9450</x:v>
      </x:c>
      <x:c r="C46" s="1271" t="s">
        <x:v>11546</x:v>
      </x:c>
      <x:c r="D46" s="1269" t="s">
        <x:v>6540</x:v>
      </x:c>
      <x:c r="E46" s="1269">
        <x:v>510</x:v>
      </x:c>
      <x:c r="F46" s="1269" t="s">
        <x:v>10301</x:v>
      </x:c>
      <x:c r="G46" s="1269" t="s">
        <x:v>10333</x:v>
      </x:c>
      <x:c r="H46" s="1269" t="s">
        <x:v>10346</x:v>
      </x:c>
    </x:row>
    <x:row r="47" spans="1:8">
      <x:c r="A47" s="1268">
        <x:v>45976</x:v>
      </x:c>
      <x:c r="B47" s="285" t="s">
        <x:v>3843</x:v>
      </x:c>
      <x:c r="C47" s="285" t="s">
        <x:v>5573</x:v>
      </x:c>
      <x:c r="D47" s="1269" t="s">
        <x:v>3935</x:v>
      </x:c>
      <x:c r="E47" s="1269">
        <x:v>710</x:v>
      </x:c>
      <x:c r="F47" s="1269" t="s">
        <x:v>10301</x:v>
      </x:c>
      <x:c r="G47" s="1269" t="s">
        <x:v>10306</x:v>
      </x:c>
      <x:c r="H47" s="1269" t="s">
        <x:v>10346</x:v>
      </x:c>
    </x:row>
    <x:row r="48" spans="1:8">
      <x:c r="A48" s="1268">
        <x:v>45976</x:v>
      </x:c>
      <x:c r="B48" s="1270" t="s">
        <x:v>9780</x:v>
      </x:c>
      <x:c r="C48" s="1271" t="s">
        <x:v>11474</x:v>
      </x:c>
      <x:c r="D48" s="1269" t="s">
        <x:v>6540</x:v>
      </x:c>
      <x:c r="E48" s="1269">
        <x:f>1600+765</x:f>
        <x:v>2365</x:v>
      </x:c>
      <x:c r="F48" s="1269" t="s">
        <x:v>140</x:v>
      </x:c>
      <x:c r="G48" s="1269" t="s">
        <x:v>10306</x:v>
      </x:c>
      <x:c r="H48" s="1269" t="s">
        <x:v>10346</x:v>
      </x:c>
    </x:row>
    <x:row r="49" spans="1:8">
      <x:c r="A49" s="1268">
        <x:v>45977</x:v>
      </x:c>
      <x:c r="B49" s="285" t="s">
        <x:v>10941</x:v>
      </x:c>
      <x:c r="C49" s="285" t="s">
        <x:v>8093</x:v>
      </x:c>
      <x:c r="D49" s="1269" t="s">
        <x:v>6540</x:v>
      </x:c>
      <x:c r="E49" s="1269">
        <x:v>480</x:v>
      </x:c>
      <x:c r="F49" s="1269" t="s">
        <x:v>140</x:v>
      </x:c>
      <x:c r="G49" s="1269" t="s">
        <x:v>10303</x:v>
      </x:c>
      <x:c r="H49" s="1269" t="s">
        <x:v>140</x:v>
      </x:c>
    </x:row>
    <x:row r="50" spans="1:8">
      <x:c r="A50" s="1272">
        <x:v>45980</x:v>
      </x:c>
      <x:c r="B50" s="1274" t="s">
        <x:v>9610</x:v>
      </x:c>
      <x:c r="C50" s="1275" t="s">
        <x:v>8101</x:v>
      </x:c>
      <x:c r="D50" s="1273" t="s">
        <x:v>6540</x:v>
      </x:c>
      <x:c r="E50" s="1273">
        <x:v>445</x:v>
      </x:c>
      <x:c r="F50" s="1273" t="s">
        <x:v>10301</x:v>
      </x:c>
      <x:c r="G50" s="1273" t="s">
        <x:v>8641</x:v>
      </x:c>
      <x:c r="H50" s="1273" t="s">
        <x:v>10346</x:v>
      </x:c>
    </x:row>
    <x:row r="51" spans="1:8">
      <x:c r="A51" s="1272">
        <x:v>45981</x:v>
      </x:c>
      <x:c r="B51" s="1274" t="s">
        <x:v>4205</x:v>
      </x:c>
      <x:c r="C51" s="1275" t="s">
        <x:v>12624</x:v>
      </x:c>
      <x:c r="D51" s="1273" t="s">
        <x:v>3935</x:v>
      </x:c>
      <x:c r="E51" s="1273">
        <x:v>513</x:v>
      </x:c>
      <x:c r="F51" s="1273" t="s">
        <x:v>140</x:v>
      </x:c>
      <x:c r="G51" s="1273" t="s">
        <x:v>10306</x:v>
      </x:c>
      <x:c r="H51" s="1273" t="s">
        <x:v>10346</x:v>
      </x:c>
    </x:row>
    <x:row r="52" spans="1:8">
      <x:c r="A52" s="1272">
        <x:v>45981</x:v>
      </x:c>
      <x:c r="B52" s="1274" t="s">
        <x:v>3875</x:v>
      </x:c>
      <x:c r="C52" s="1275" t="s">
        <x:v>5714</x:v>
      </x:c>
      <x:c r="D52" s="1273" t="s">
        <x:v>3935</x:v>
      </x:c>
      <x:c r="E52" s="1273">
        <x:v>840</x:v>
      </x:c>
      <x:c r="F52" s="1273" t="s">
        <x:v>10301</x:v>
      </x:c>
      <x:c r="G52" s="1273" t="s">
        <x:v>2425</x:v>
      </x:c>
      <x:c r="H52" s="1273" t="s">
        <x:v>140</x:v>
      </x:c>
    </x:row>
    <x:row r="53" spans="1:8">
      <x:c r="A53" s="1272">
        <x:v>45984</x:v>
      </x:c>
      <x:c r="B53" s="1274" t="s">
        <x:v>9583</x:v>
      </x:c>
      <x:c r="C53" s="1275" t="s">
        <x:v>11409</x:v>
      </x:c>
      <x:c r="D53" s="1273" t="s">
        <x:v>3935</x:v>
      </x:c>
      <x:c r="E53" s="1273">
        <x:v>643</x:v>
      </x:c>
      <x:c r="F53" s="1273" t="s">
        <x:v>140</x:v>
      </x:c>
      <x:c r="G53" s="1273" t="s">
        <x:v>10306</x:v>
      </x:c>
      <x:c r="H53" s="1273" t="s">
        <x:v>10346</x:v>
      </x:c>
    </x:row>
    <x:row r="54" spans="1:8">
      <x:c r="A54" s="1264">
        <x:v>45985</x:v>
      </x:c>
      <x:c r="B54" s="1266" t="s">
        <x:v>3894</x:v>
      </x:c>
      <x:c r="C54" s="1267" t="s">
        <x:v>7837</x:v>
      </x:c>
      <x:c r="D54" s="1265" t="s">
        <x:v>6540</x:v>
      </x:c>
      <x:c r="E54" s="1265">
        <x:v>420</x:v>
      </x:c>
      <x:c r="F54" s="1265" t="s">
        <x:v>140</x:v>
      </x:c>
      <x:c r="G54" s="1265" t="s">
        <x:v>10334</x:v>
      </x:c>
      <x:c r="H54" s="1265" t="s">
        <x:v>140</x:v>
      </x:c>
    </x:row>
    <x:row r="55" spans="1:8">
      <x:c r="A55" s="1264">
        <x:v>45986</x:v>
      </x:c>
      <x:c r="B55" s="1266" t="s">
        <x:v>6553</x:v>
      </x:c>
      <x:c r="C55" s="1267" t="s">
        <x:v>7685</x:v>
      </x:c>
      <x:c r="D55" s="1265" t="s">
        <x:v>6540</x:v>
      </x:c>
      <x:c r="E55" s="1265">
        <x:v>567</x:v>
      </x:c>
      <x:c r="F55" s="1265" t="s">
        <x:v>140</x:v>
      </x:c>
      <x:c r="G55" s="1265" t="s">
        <x:v>10303</x:v>
      </x:c>
      <x:c r="H55" s="1265" t="s">
        <x:v>140</x:v>
      </x:c>
    </x:row>
    <x:row r="56" spans="1:8">
      <x:c r="A56" s="1264">
        <x:v>45986</x:v>
      </x:c>
      <x:c r="B56" s="1266" t="s">
        <x:v>4120</x:v>
      </x:c>
      <x:c r="C56" s="1267" t="s">
        <x:v>11313</x:v>
      </x:c>
      <x:c r="D56" s="1265" t="s">
        <x:v>6540</x:v>
      </x:c>
      <x:c r="E56" s="1265">
        <x:v>730</x:v>
      </x:c>
      <x:c r="F56" s="1265" t="s">
        <x:v>140</x:v>
      </x:c>
      <x:c r="G56" s="1265" t="s">
        <x:v>10334</x:v>
      </x:c>
      <x:c r="H56" s="1265" t="s">
        <x:v>10346</x:v>
      </x:c>
    </x:row>
    <x:row r="57" spans="1:8">
      <x:c r="A57" s="1264">
        <x:v>45987</x:v>
      </x:c>
      <x:c r="B57" s="1266" t="s">
        <x:v>9891</x:v>
      </x:c>
      <x:c r="C57" s="1267" t="s">
        <x:v>7531</x:v>
      </x:c>
      <x:c r="D57" s="1265" t="s">
        <x:v>3935</x:v>
      </x:c>
      <x:c r="E57" s="1265">
        <x:v>980</x:v>
      </x:c>
      <x:c r="F57" s="1265" t="s">
        <x:v>10301</x:v>
      </x:c>
      <x:c r="G57" s="1265" t="s">
        <x:v>10306</x:v>
      </x:c>
      <x:c r="H57" s="1265" t="s">
        <x:v>140</x:v>
      </x:c>
    </x:row>
    <x:row r="58" spans="1:8">
      <x:c r="A58" s="1264">
        <x:v>45987</x:v>
      </x:c>
      <x:c r="B58" s="1266" t="s">
        <x:v>9487</x:v>
      </x:c>
      <x:c r="C58" s="1267" t="s">
        <x:v>8112</x:v>
      </x:c>
      <x:c r="D58" s="1265" t="s">
        <x:v>6553</x:v>
      </x:c>
      <x:c r="E58" s="1265">
        <x:v>765</x:v>
      </x:c>
      <x:c r="F58" s="1265" t="s">
        <x:v>140</x:v>
      </x:c>
      <x:c r="G58" s="1265" t="s">
        <x:v>10333</x:v>
      </x:c>
      <x:c r="H58" s="1265" t="s">
        <x:v>140</x:v>
      </x:c>
    </x:row>
    <x:row r="59" spans="1:8">
      <x:c r="A59" s="1264">
        <x:v>45987</x:v>
      </x:c>
      <x:c r="B59" s="1266" t="s">
        <x:v>6464</x:v>
      </x:c>
      <x:c r="C59" s="1267" t="s">
        <x:v>11350</x:v>
      </x:c>
      <x:c r="D59" s="1265" t="s">
        <x:v>3935</x:v>
      </x:c>
      <x:c r="E59" s="1265">
        <x:v>567</x:v>
      </x:c>
      <x:c r="F59" s="1265" t="s">
        <x:v>140</x:v>
      </x:c>
      <x:c r="G59" s="1265" t="s">
        <x:v>10306</x:v>
      </x:c>
      <x:c r="H59" s="1265" t="s">
        <x:v>10346</x:v>
      </x:c>
    </x:row>
    <x:row r="60" spans="1:8">
      <x:c r="A60" s="1264">
        <x:v>45988</x:v>
      </x:c>
      <x:c r="B60" s="1266" t="s">
        <x:v>6682</x:v>
      </x:c>
      <x:c r="C60" s="1267" t="s">
        <x:v>2355</x:v>
      </x:c>
      <x:c r="D60" s="1265" t="s">
        <x:v>6540</x:v>
      </x:c>
      <x:c r="E60" s="1265">
        <x:v>700</x:v>
      </x:c>
      <x:c r="F60" s="1265" t="s">
        <x:v>140</x:v>
      </x:c>
      <x:c r="G60" s="1265" t="s">
        <x:v>10333</x:v>
      </x:c>
      <x:c r="H60" s="1265" t="s">
        <x:v>140</x:v>
      </x:c>
    </x:row>
    <x:row r="61" spans="1:8">
      <x:c r="A61" s="1264">
        <x:v>45988</x:v>
      </x:c>
      <x:c r="B61" s="1266" t="s">
        <x:v>8713</x:v>
      </x:c>
      <x:c r="C61" s="1267" t="s">
        <x:v>5546</x:v>
      </x:c>
      <x:c r="D61" s="1265" t="s">
        <x:v>3935</x:v>
      </x:c>
      <x:c r="E61" s="1265">
        <x:v>515</x:v>
      </x:c>
      <x:c r="F61" s="1265" t="s">
        <x:v>140</x:v>
      </x:c>
      <x:c r="G61" s="1265" t="s">
        <x:v>10306</x:v>
      </x:c>
      <x:c r="H61" s="1265" t="s">
        <x:v>10346</x:v>
      </x:c>
    </x:row>
    <x:row r="62" spans="1:8">
      <x:c r="A62" s="1264">
        <x:v>45989</x:v>
      </x:c>
      <x:c r="B62" s="1266" t="s">
        <x:v>6430</x:v>
      </x:c>
      <x:c r="C62" s="1267" t="s">
        <x:v>12561</x:v>
      </x:c>
      <x:c r="D62" s="1265" t="s">
        <x:v>6540</x:v>
      </x:c>
      <x:c r="E62" s="1265">
        <x:v>960</x:v>
      </x:c>
      <x:c r="F62" s="1265" t="s">
        <x:v>10301</x:v>
      </x:c>
      <x:c r="G62" s="1265" t="s">
        <x:v>10333</x:v>
      </x:c>
      <x:c r="H62" s="1265" t="s">
        <x:v>10346</x:v>
      </x:c>
    </x:row>
    <x:row r="63" spans="1:8">
      <x:c r="A63" s="1264">
        <x:v>45989</x:v>
      </x:c>
      <x:c r="B63" s="1266" t="s">
        <x:v>4141</x:v>
      </x:c>
      <x:c r="C63" s="1267" t="s">
        <x:v>2385</x:v>
      </x:c>
      <x:c r="D63" s="1265" t="s">
        <x:v>6553</x:v>
      </x:c>
      <x:c r="E63" s="1265">
        <x:v>693</x:v>
      </x:c>
      <x:c r="F63" s="1265" t="s">
        <x:v>140</x:v>
      </x:c>
      <x:c r="G63" s="1265" t="s">
        <x:v>10303</x:v>
      </x:c>
      <x:c r="H63" s="1265" t="s">
        <x:v>140</x:v>
      </x:c>
    </x:row>
    <x:row r="64" spans="1:8">
      <x:c r="A64" s="1264">
        <x:v>45989</x:v>
      </x:c>
      <x:c r="B64" s="1266" t="s">
        <x:v>9984</x:v>
      </x:c>
      <x:c r="C64" s="1267" t="s">
        <x:v>12609</x:v>
      </x:c>
      <x:c r="D64" s="1265" t="s">
        <x:v>6540</x:v>
      </x:c>
      <x:c r="E64" s="1265">
        <x:v>490</x:v>
      </x:c>
      <x:c r="F64" s="1265" t="s">
        <x:v>10301</x:v>
      </x:c>
      <x:c r="G64" s="1265" t="s">
        <x:v>10306</x:v>
      </x:c>
      <x:c r="H64" s="1265" t="s">
        <x:v>10346</x:v>
      </x:c>
    </x:row>
    <x:row r="65" spans="1:8">
      <x:c r="A65" s="1264">
        <x:v>45990</x:v>
      </x:c>
      <x:c r="B65" s="1266" t="s">
        <x:v>2543</x:v>
      </x:c>
      <x:c r="C65" s="1267" t="s">
        <x:v>11565</x:v>
      </x:c>
      <x:c r="D65" s="1265" t="s">
        <x:v>3935</x:v>
      </x:c>
      <x:c r="E65" s="1265">
        <x:v>720</x:v>
      </x:c>
      <x:c r="F65" s="1265" t="s">
        <x:v>140</x:v>
      </x:c>
      <x:c r="G65" s="1265" t="s">
        <x:v>10306</x:v>
      </x:c>
      <x:c r="H65" s="1265" t="s">
        <x:v>140</x:v>
      </x:c>
    </x:row>
    <x:row r="66" spans="1:8">
      <x:c r="A66" s="1264">
        <x:v>45990</x:v>
      </x:c>
      <x:c r="B66" s="1266" t="s">
        <x:v>4126</x:v>
      </x:c>
      <x:c r="C66" s="1267" t="s">
        <x:v>2531</x:v>
      </x:c>
      <x:c r="D66" s="1265" t="s">
        <x:v>3935</x:v>
      </x:c>
      <x:c r="E66" s="1265">
        <x:v>580</x:v>
      </x:c>
      <x:c r="F66" s="1265" t="s">
        <x:v>140</x:v>
      </x:c>
      <x:c r="G66" s="1265" t="s">
        <x:v>10306</x:v>
      </x:c>
      <x:c r="H66" s="1265" t="s">
        <x:v>10346</x:v>
      </x:c>
    </x:row>
    <x:row r="67" spans="1:8">
      <x:c r="A67" s="1264">
        <x:v>45990</x:v>
      </x:c>
      <x:c r="B67" s="1266" t="s">
        <x:v>3317</x:v>
      </x:c>
      <x:c r="C67" s="1267" t="s">
        <x:v>5598</x:v>
      </x:c>
      <x:c r="D67" s="1265" t="s">
        <x:v>3935</x:v>
      </x:c>
      <x:c r="E67" s="1265">
        <x:v>486</x:v>
      </x:c>
      <x:c r="F67" s="1265" t="s">
        <x:v>140</x:v>
      </x:c>
      <x:c r="G67" s="1265" t="s">
        <x:v>12702</x:v>
      </x:c>
      <x:c r="H67" s="1265" t="s">
        <x:v>10346</x:v>
      </x:c>
    </x:row>
    <x:row r="68" spans="1:8">
      <x:c r="A68" s="1264">
        <x:v>45990</x:v>
      </x:c>
      <x:c r="B68" s="1266" t="s">
        <x:v>2043</x:v>
      </x:c>
      <x:c r="C68" s="1267" t="s">
        <x:v>1837</x:v>
      </x:c>
      <x:c r="D68" s="1265" t="s">
        <x:v>3935</x:v>
      </x:c>
      <x:c r="E68" s="1265">
        <x:v>500</x:v>
      </x:c>
      <x:c r="F68" s="1265" t="s">
        <x:v>140</x:v>
      </x:c>
      <x:c r="G68" s="1265" t="s">
        <x:v>6452</x:v>
      </x:c>
      <x:c r="H68" s="1265" t="s">
        <x:v>10346</x:v>
      </x:c>
    </x:row>
    <x:row r="69" spans="1:8">
      <x:c r="A69" s="1264">
        <x:v>45991</x:v>
      </x:c>
      <x:c r="B69" s="1266" t="s">
        <x:v>4141</x:v>
      </x:c>
      <x:c r="C69" s="1267" t="s">
        <x:v>8085</x:v>
      </x:c>
      <x:c r="D69" s="1265" t="s">
        <x:v>6540</x:v>
      </x:c>
      <x:c r="E69" s="1265">
        <x:v>470</x:v>
      </x:c>
      <x:c r="F69" s="1265" t="s">
        <x:v>10301</x:v>
      </x:c>
      <x:c r="G69" s="1265" t="s">
        <x:v>10334</x:v>
      </x:c>
      <x:c r="H69" s="1265" t="s">
        <x:v>140</x:v>
      </x:c>
    </x:row>
    <x:row r="70" spans="1:8">
      <x:c r="A70" s="1268">
        <x:v>45992</x:v>
      </x:c>
      <x:c r="B70" s="1270" t="s">
        <x:v>9495</x:v>
      </x:c>
      <x:c r="C70" s="1271" t="s">
        <x:v>2236</x:v>
      </x:c>
      <x:c r="D70" s="1269" t="s">
        <x:v>3935</x:v>
      </x:c>
      <x:c r="E70" s="1269">
        <x:v>675</x:v>
      </x:c>
      <x:c r="F70" s="1269" t="s">
        <x:v>140</x:v>
      </x:c>
      <x:c r="G70" s="1269" t="s">
        <x:v>6831</x:v>
      </x:c>
      <x:c r="H70" s="1269" t="s">
        <x:v>140</x:v>
      </x:c>
    </x:row>
    <x:row r="71" spans="1:8">
      <x:c r="A71" s="1268">
        <x:v>45993</x:v>
      </x:c>
      <x:c r="B71" s="1270" t="s">
        <x:v>9532</x:v>
      </x:c>
      <x:c r="C71" s="1271" t="s">
        <x:v>12759</x:v>
      </x:c>
      <x:c r="D71" s="1269" t="s">
        <x:v>3935</x:v>
      </x:c>
      <x:c r="E71" s="1269">
        <x:v>4378</x:v>
      </x:c>
      <x:c r="F71" s="1269" t="s">
        <x:v>140</x:v>
      </x:c>
      <x:c r="G71" s="1269" t="s">
        <x:v>12731</x:v>
      </x:c>
      <x:c r="H71" s="1269" t="s">
        <x:v>10346</x:v>
      </x:c>
    </x:row>
    <x:row r="72" spans="1:8">
      <x:c r="A72" s="1268">
        <x:v>45994</x:v>
      </x:c>
      <x:c r="B72" s="1270" t="s">
        <x:v>9783</x:v>
      </x:c>
      <x:c r="C72" s="1271" t="s">
        <x:v>12593</x:v>
      </x:c>
      <x:c r="D72" s="1269" t="s">
        <x:v>6540</x:v>
      </x:c>
      <x:c r="E72" s="1269">
        <x:v>430</x:v>
      </x:c>
      <x:c r="F72" s="1269" t="s">
        <x:v>10301</x:v>
      </x:c>
      <x:c r="G72" s="1269" t="s">
        <x:v>9783</x:v>
      </x:c>
      <x:c r="H72" s="1269" t="s">
        <x:v>10346</x:v>
      </x:c>
    </x:row>
    <x:row r="73" spans="1:8">
      <x:c r="A73" s="1268">
        <x:v>45994</x:v>
      </x:c>
      <x:c r="B73" s="1270" t="s">
        <x:v>9570</x:v>
      </x:c>
      <x:c r="C73" s="1271" t="s">
        <x:v>12346</x:v>
      </x:c>
      <x:c r="D73" s="1269" t="s">
        <x:v>6553</x:v>
      </x:c>
      <x:c r="E73" s="1269">
        <x:v>670</x:v>
      </x:c>
      <x:c r="F73" s="1269" t="s">
        <x:v>10301</x:v>
      </x:c>
      <x:c r="G73" s="1269" t="s">
        <x:v>5831</x:v>
      </x:c>
      <x:c r="H73" s="1269" t="s">
        <x:v>140</x:v>
      </x:c>
    </x:row>
    <x:row r="74" spans="1:8">
      <x:c r="A74" s="1268">
        <x:v>45994</x:v>
      </x:c>
      <x:c r="B74" s="1270" t="s">
        <x:v>9519</x:v>
      </x:c>
      <x:c r="C74" s="1271" t="s">
        <x:v>12591</x:v>
      </x:c>
      <x:c r="D74" s="1269" t="s">
        <x:v>6540</x:v>
      </x:c>
      <x:c r="E74" s="1269">
        <x:v>882</x:v>
      </x:c>
      <x:c r="F74" s="1269" t="s">
        <x:v>140</x:v>
      </x:c>
      <x:c r="G74" s="1269" t="s">
        <x:v>10334</x:v>
      </x:c>
      <x:c r="H74" s="1269" t="s">
        <x:v>10346</x:v>
      </x:c>
    </x:row>
    <x:row r="75" spans="1:8">
      <x:c r="A75" s="1268">
        <x:v>45995</x:v>
      </x:c>
      <x:c r="B75" s="1270" t="s">
        <x:v>3856</x:v>
      </x:c>
      <x:c r="C75" s="1271" t="s">
        <x:v>5526</x:v>
      </x:c>
      <x:c r="D75" s="1269" t="s">
        <x:v>6540</x:v>
      </x:c>
      <x:c r="E75" s="1269">
        <x:v>420</x:v>
      </x:c>
      <x:c r="F75" s="1269" t="s">
        <x:v>10301</x:v>
      </x:c>
      <x:c r="G75" s="1269" t="s">
        <x:v>10333</x:v>
      </x:c>
      <x:c r="H75" s="1269" t="s">
        <x:v>10346</x:v>
      </x:c>
    </x:row>
    <x:row r="76" spans="1:8">
      <x:c r="A76" s="1268">
        <x:v>45995</x:v>
      </x:c>
      <x:c r="B76" s="1270" t="s">
        <x:v>3876</x:v>
      </x:c>
      <x:c r="C76" s="1271" t="s">
        <x:v>12422</x:v>
      </x:c>
      <x:c r="D76" s="1269" t="s">
        <x:v>6540</x:v>
      </x:c>
      <x:c r="E76" s="1269">
        <x:v>805</x:v>
      </x:c>
      <x:c r="F76" s="1269" t="s">
        <x:v>10301</x:v>
      </x:c>
      <x:c r="G76" s="1269" t="s">
        <x:v>10333</x:v>
      </x:c>
      <x:c r="H76" s="1269" t="s">
        <x:v>10346</x:v>
      </x:c>
    </x:row>
    <x:row r="77" spans="1:8">
      <x:c r="A77" s="1268">
        <x:v>45997</x:v>
      </x:c>
      <x:c r="B77" s="1270" t="s">
        <x:v>3811</x:v>
      </x:c>
      <x:c r="C77" s="1271" t="s">
        <x:v>2562</x:v>
      </x:c>
      <x:c r="D77" s="1269" t="s">
        <x:v>3935</x:v>
      </x:c>
      <x:c r="E77" s="1269">
        <x:v>405</x:v>
      </x:c>
      <x:c r="F77" s="1269" t="s">
        <x:v>140</x:v>
      </x:c>
      <x:c r="G77" s="1269" t="s">
        <x:v>10334</x:v>
      </x:c>
      <x:c r="H77" s="1269" t="s">
        <x:v>10346</x:v>
      </x:c>
    </x:row>
    <x:row r="78" spans="1:8">
      <x:c r="A78" s="1268">
        <x:v>45997</x:v>
      </x:c>
      <x:c r="B78" s="1270" t="s">
        <x:v>9425</x:v>
      </x:c>
      <x:c r="C78" s="1271" t="s">
        <x:v>5685</x:v>
      </x:c>
      <x:c r="D78" s="1269" t="s">
        <x:v>6540</x:v>
      </x:c>
      <x:c r="E78" s="1269">
        <x:v>432</x:v>
      </x:c>
      <x:c r="F78" s="1269" t="s">
        <x:v>140</x:v>
      </x:c>
      <x:c r="G78" s="1269" t="s">
        <x:v>10333</x:v>
      </x:c>
      <x:c r="H78" s="1269" t="s">
        <x:v>10346</x:v>
      </x:c>
    </x:row>
    <x:row r="79" spans="1:8">
      <x:c r="A79" s="1268">
        <x:v>45997</x:v>
      </x:c>
      <x:c r="B79" s="1270" t="s">
        <x:v>3856</x:v>
      </x:c>
      <x:c r="C79" s="1271" t="s">
        <x:v>2566</x:v>
      </x:c>
      <x:c r="D79" s="1269" t="s">
        <x:v>6553</x:v>
      </x:c>
      <x:c r="E79" s="1269">
        <x:v>750</x:v>
      </x:c>
      <x:c r="F79" s="1269" t="s">
        <x:v>10301</x:v>
      </x:c>
      <x:c r="G79" s="1269" t="s">
        <x:v>10333</x:v>
      </x:c>
      <x:c r="H79" s="1269" t="s">
        <x:v>10346</x:v>
      </x:c>
    </x:row>
    <x:row r="80" spans="1:8">
      <x:c r="A80" s="1268">
        <x:v>45997</x:v>
      </x:c>
      <x:c r="B80" s="1270" t="s">
        <x:v>3326</x:v>
      </x:c>
      <x:c r="C80" s="1271" t="s">
        <x:v>2432</x:v>
      </x:c>
      <x:c r="D80" s="1269" t="s">
        <x:v>6540</x:v>
      </x:c>
      <x:c r="E80" s="1269">
        <x:v>1107</x:v>
      </x:c>
      <x:c r="F80" s="1269" t="s">
        <x:v>140</x:v>
      </x:c>
      <x:c r="G80" s="1269" t="s">
        <x:v>12201</x:v>
      </x:c>
      <x:c r="H80" s="1269" t="s">
        <x:v>10346</x:v>
      </x:c>
    </x:row>
    <x:row r="81" spans="1:8">
      <x:c r="A81" s="1268">
        <x:v>45997</x:v>
      </x:c>
      <x:c r="B81" s="1270" t="s">
        <x:v>9375</x:v>
      </x:c>
      <x:c r="C81" s="1271" t="s">
        <x:v>7835</x:v>
      </x:c>
      <x:c r="D81" s="1269" t="s">
        <x:v>6540</x:v>
      </x:c>
      <x:c r="E81" s="1269">
        <x:v>756</x:v>
      </x:c>
      <x:c r="F81" s="1269" t="s">
        <x:v>140</x:v>
      </x:c>
      <x:c r="G81" s="1269" t="s">
        <x:v>5374</x:v>
      </x:c>
      <x:c r="H81" s="1269" t="s">
        <x:v>10346</x:v>
      </x:c>
    </x:row>
    <x:row r="82" spans="1:8">
      <x:c r="A82" s="1268">
        <x:v>45998</x:v>
      </x:c>
      <x:c r="B82" s="1270" t="s">
        <x:v>9509</x:v>
      </x:c>
      <x:c r="C82" s="1271" t="s">
        <x:v>11320</x:v>
      </x:c>
      <x:c r="D82" s="1269" t="s">
        <x:v>3935</x:v>
      </x:c>
      <x:c r="E82" s="1269">
        <x:v>620</x:v>
      </x:c>
      <x:c r="F82" s="1269" t="s">
        <x:v>10301</x:v>
      </x:c>
      <x:c r="G82" s="1269" t="s">
        <x:v>10334</x:v>
      </x:c>
      <x:c r="H82" s="1269" t="s">
        <x:v>10346</x:v>
      </x:c>
    </x:row>
    <x:row r="83" spans="1:8">
      <x:c r="A83" s="1268">
        <x:v>45998</x:v>
      </x:c>
      <x:c r="B83" s="1270" t="s">
        <x:v>9519</x:v>
      </x:c>
      <x:c r="C83" s="1271" t="s">
        <x:v>2578</x:v>
      </x:c>
      <x:c r="D83" s="1269" t="s">
        <x:v>6540</x:v>
      </x:c>
      <x:c r="E83" s="1269">
        <x:f>570+230</x:f>
        <x:v>800</x:v>
      </x:c>
      <x:c r="F83" s="1269" t="s">
        <x:v>10301</x:v>
      </x:c>
      <x:c r="G83" s="1269" t="s">
        <x:v>10333</x:v>
      </x:c>
      <x:c r="H83" s="1269" t="s">
        <x:v>10346</x:v>
      </x:c>
    </x:row>
    <x:row r="84" spans="1:8">
      <x:c r="A84" s="444">
        <x:v>45999</x:v>
      </x:c>
      <x:c r="B84" s="1263" t="s">
        <x:v>9591</x:v>
      </x:c>
      <x:c r="C84" s="443" t="s">
        <x:v>11312</x:v>
      </x:c>
      <x:c r="D84" s="275" t="s">
        <x:v>3935</x:v>
      </x:c>
      <x:c r="E84" s="275">
        <x:v>468</x:v>
      </x:c>
      <x:c r="F84" s="275" t="s">
        <x:v>140</x:v>
      </x:c>
      <x:c r="G84" s="275" t="s">
        <x:v>8641</x:v>
      </x:c>
      <x:c r="H84" s="275" t="s">
        <x:v>10346</x:v>
      </x:c>
    </x:row>
    <x:row r="85" spans="1:8">
      <x:c r="A85" s="444">
        <x:v>46366</x:v>
      </x:c>
      <x:c r="B85" s="1263" t="s">
        <x:v>9619</x:v>
      </x:c>
      <x:c r="C85" s="443" t="s">
        <x:v>2482</x:v>
      </x:c>
      <x:c r="D85" s="275" t="s">
        <x:v>6540</x:v>
      </x:c>
      <x:c r="E85" s="275">
        <x:v>549</x:v>
      </x:c>
      <x:c r="F85" s="275" t="s">
        <x:v>140</x:v>
      </x:c>
      <x:c r="G85" s="275" t="s">
        <x:v>7549</x:v>
      </x:c>
      <x:c r="H85" s="275" t="s">
        <x:v>10346</x:v>
      </x:c>
    </x:row>
    <x:row r="86" spans="1:8">
      <x:c r="A86" s="444">
        <x:v>46367</x:v>
      </x:c>
      <x:c r="B86" s="1263" t="s">
        <x:v>9381</x:v>
      </x:c>
      <x:c r="C86" s="443" t="s">
        <x:v>11275</x:v>
      </x:c>
      <x:c r="D86" s="275" t="s">
        <x:v>6540</x:v>
      </x:c>
      <x:c r="E86" s="275">
        <x:v>423</x:v>
      </x:c>
      <x:c r="F86" s="275" t="s">
        <x:v>140</x:v>
      </x:c>
      <x:c r="G86" s="275" t="s">
        <x:v>7789</x:v>
      </x:c>
      <x:c r="H86" s="275" t="s">
        <x:v>10346</x:v>
      </x:c>
    </x:row>
    <x:row r="87" spans="1:8">
      <x:c r="A87" s="444">
        <x:v>46367</x:v>
      </x:c>
      <x:c r="B87" s="1263" t="s">
        <x:v>6455</x:v>
      </x:c>
      <x:c r="C87" s="443" t="s">
        <x:v>7855</x:v>
      </x:c>
      <x:c r="D87" s="275" t="s">
        <x:v>6540</x:v>
      </x:c>
      <x:c r="E87" s="275">
        <x:v>440</x:v>
      </x:c>
      <x:c r="F87" s="275" t="s">
        <x:v>10301</x:v>
      </x:c>
      <x:c r="G87" s="275" t="s">
        <x:v>5641</x:v>
      </x:c>
      <x:c r="H87" s="275" t="s">
        <x:v>10346</x:v>
      </x:c>
    </x:row>
    <x:row r="88" spans="1:8">
      <x:c r="A88" s="444">
        <x:v>46367</x:v>
      </x:c>
      <x:c r="B88" s="1263" t="s">
        <x:v>9767</x:v>
      </x:c>
      <x:c r="C88" s="443" t="s">
        <x:v>12509</x:v>
      </x:c>
      <x:c r="D88" s="275" t="s">
        <x:v>3935</x:v>
      </x:c>
      <x:c r="E88" s="275">
        <x:v>620</x:v>
      </x:c>
      <x:c r="F88" s="275" t="s">
        <x:v>10301</x:v>
      </x:c>
      <x:c r="G88" s="275" t="s">
        <x:v>3065</x:v>
      </x:c>
      <x:c r="H88" s="275" t="s">
        <x:v>140</x:v>
      </x:c>
    </x:row>
    <x:row r="89" spans="1:8">
      <x:c r="A89" s="444">
        <x:v>46367</x:v>
      </x:c>
      <x:c r="B89" s="1263" t="s">
        <x:v>12267</x:v>
      </x:c>
      <x:c r="C89" s="443" t="s">
        <x:v>7869</x:v>
      </x:c>
      <x:c r="D89" s="275" t="s">
        <x:v>3935</x:v>
      </x:c>
      <x:c r="E89" s="275">
        <x:v>450</x:v>
      </x:c>
      <x:c r="F89" s="275" t="s">
        <x:v>10301</x:v>
      </x:c>
      <x:c r="G89" s="275" t="s">
        <x:v>5641</x:v>
      </x:c>
      <x:c r="H89" s="275" t="s">
        <x:v>10346</x:v>
      </x:c>
    </x:row>
    <x:row r="90" spans="1:8">
      <x:c r="A90" s="444">
        <x:v>46368</x:v>
      </x:c>
      <x:c r="B90" s="1263" t="s">
        <x:v>3875</x:v>
      </x:c>
      <x:c r="C90" s="443" t="s">
        <x:v>5714</x:v>
      </x:c>
      <x:c r="D90" s="275" t="s">
        <x:v>3935</x:v>
      </x:c>
      <x:c r="E90" s="275">
        <x:v>825</x:v>
      </x:c>
      <x:c r="F90" s="275" t="s">
        <x:v>10301</x:v>
      </x:c>
      <x:c r="G90" s="275" t="s">
        <x:v>8641</x:v>
      </x:c>
      <x:c r="H90" s="275" t="s">
        <x:v>140</x:v>
      </x:c>
    </x:row>
    <x:row r="91" spans="1:8">
      <x:c r="A91" s="444">
        <x:v>46368</x:v>
      </x:c>
      <x:c r="B91" s="1263" t="s">
        <x:v>3450</x:v>
      </x:c>
      <x:c r="C91" s="443" t="s">
        <x:v>2473</x:v>
      </x:c>
      <x:c r="D91" s="275" t="s">
        <x:v>3935</x:v>
      </x:c>
      <x:c r="E91" s="275">
        <x:v>5000</x:v>
      </x:c>
      <x:c r="F91" s="275" t="s">
        <x:v>140</x:v>
      </x:c>
      <x:c r="G91" s="275" t="s">
        <x:v>6452</x:v>
      </x:c>
      <x:c r="H91" s="275" t="s">
        <x:v>140</x:v>
      </x:c>
    </x:row>
    <x:row r="92" spans="1:8">
      <x:c r="A92" s="444">
        <x:v>46371</x:v>
      </x:c>
      <x:c r="B92" s="1263" t="s">
        <x:v>4141</x:v>
      </x:c>
      <x:c r="C92" s="443" t="s">
        <x:v>2213</x:v>
      </x:c>
      <x:c r="D92" s="275" t="s">
        <x:v>6540</x:v>
      </x:c>
      <x:c r="E92" s="275">
        <x:v>430</x:v>
      </x:c>
      <x:c r="F92" s="275" t="s">
        <x:v>10301</x:v>
      </x:c>
      <x:c r="G92" s="275" t="s">
        <x:v>2214</x:v>
      </x:c>
      <x:c r="H92" s="275" t="s">
        <x:v>140</x:v>
      </x:c>
    </x:row>
    <x:row r="93" spans="1:8">
      <x:c r="A93" s="444">
        <x:v>46373</x:v>
      </x:c>
      <x:c r="B93" s="1263" t="s">
        <x:v>3895</x:v>
      </x:c>
      <x:c r="C93" s="443" t="s">
        <x:v>7848</x:v>
      </x:c>
      <x:c r="D93" s="275" t="s">
        <x:v>6553</x:v>
      </x:c>
      <x:c r="E93" s="275">
        <x:v>765</x:v>
      </x:c>
      <x:c r="F93" s="275" t="s">
        <x:v>140</x:v>
      </x:c>
      <x:c r="G93" s="275" t="s">
        <x:v>5641</x:v>
      </x:c>
      <x:c r="H93" s="275" t="s">
        <x:v>10346</x:v>
      </x:c>
    </x:row>
    <x:row r="94" spans="1:8">
      <x:c r="A94" s="444">
        <x:v>46377</x:v>
      </x:c>
      <x:c r="B94" s="1263" t="s">
        <x:v>9835</x:v>
      </x:c>
      <x:c r="C94" s="443" t="s">
        <x:v>11182</x:v>
      </x:c>
      <x:c r="D94" s="275" t="s">
        <x:v>3935</x:v>
      </x:c>
      <x:c r="E94" s="275">
        <x:v>510</x:v>
      </x:c>
      <x:c r="F94" s="275" t="s">
        <x:v>140</x:v>
      </x:c>
      <x:c r="G94" s="275" t="s">
        <x:v>8680</x:v>
      </x:c>
      <x:c r="H94" s="275" t="s">
        <x:v>140</x:v>
      </x:c>
    </x:row>
    <x:row r="95" spans="1:8">
      <x:c r="A95" s="444">
        <x:v>46379</x:v>
      </x:c>
      <x:c r="B95" s="1263" t="s">
        <x:v>6528</x:v>
      </x:c>
      <x:c r="C95" s="443" t="s">
        <x:v>7986</x:v>
      </x:c>
      <x:c r="D95" s="275" t="s">
        <x:v>3935</x:v>
      </x:c>
      <x:c r="E95" s="275">
        <x:v>450</x:v>
      </x:c>
      <x:c r="F95" s="275" t="s">
        <x:v>140</x:v>
      </x:c>
      <x:c r="G95" s="275" t="s">
        <x:v>5724</x:v>
      </x:c>
      <x:c r="H95" s="275" t="s">
        <x:v>10346</x:v>
      </x:c>
    </x:row>
    <x:row r="96" spans="1:8">
      <x:c r="A96" s="444">
        <x:v>46379</x:v>
      </x:c>
      <x:c r="B96" s="1263" t="s">
        <x:v>9876</x:v>
      </x:c>
      <x:c r="C96" s="443" t="s">
        <x:v>7915</x:v>
      </x:c>
      <x:c r="D96" s="275" t="s">
        <x:v>3935</x:v>
      </x:c>
      <x:c r="E96" s="275">
        <x:v>549</x:v>
      </x:c>
      <x:c r="F96" s="275" t="s">
        <x:v>140</x:v>
      </x:c>
      <x:c r="G96" s="275" t="s">
        <x:v>10306</x:v>
      </x:c>
      <x:c r="H96" s="275" t="s">
        <x:v>140</x:v>
      </x:c>
    </x:row>
    <x:row r="97" spans="1:8">
      <x:c r="A97" s="444">
        <x:v>46380</x:v>
      </x:c>
      <x:c r="B97" s="1263" t="s">
        <x:v>4089</x:v>
      </x:c>
      <x:c r="C97" s="443" t="s">
        <x:v>5699</x:v>
      </x:c>
      <x:c r="D97" s="275" t="s">
        <x:v>6540</x:v>
      </x:c>
      <x:c r="E97" s="275">
        <x:v>550</x:v>
      </x:c>
      <x:c r="F97" s="275" t="s">
        <x:v>10301</x:v>
      </x:c>
      <x:c r="G97" s="275" t="s">
        <x:v>8641</x:v>
      </x:c>
      <x:c r="H97" s="275" t="s">
        <x:v>140</x:v>
      </x:c>
    </x:row>
    <x:row r="98" spans="1:8">
      <x:c r="A98" s="444">
        <x:v>46380</x:v>
      </x:c>
      <x:c r="B98" s="1263" t="s">
        <x:v>6525</x:v>
      </x:c>
      <x:c r="C98" s="443" t="s">
        <x:v>11456</x:v>
      </x:c>
      <x:c r="D98" s="275" t="s">
        <x:v>6540</x:v>
      </x:c>
      <x:c r="E98" s="275">
        <x:v>700</x:v>
      </x:c>
      <x:c r="F98" s="275" t="s">
        <x:v>140</x:v>
      </x:c>
      <x:c r="G98" s="275" t="s">
        <x:v>10303</x:v>
      </x:c>
      <x:c r="H98" s="275" t="s">
        <x:v>140</x:v>
      </x:c>
    </x:row>
    <x:row r="99" spans="1:8">
      <x:c r="A99" s="444">
        <x:v>46380</x:v>
      </x:c>
      <x:c r="B99" s="1263" t="s">
        <x:v>9599</x:v>
      </x:c>
      <x:c r="C99" s="443" t="s">
        <x:v>2591</x:v>
      </x:c>
      <x:c r="D99" s="275" t="s">
        <x:v>6540</x:v>
      </x:c>
      <x:c r="E99" s="275">
        <x:v>495</x:v>
      </x:c>
      <x:c r="F99" s="275" t="s">
        <x:v>140</x:v>
      </x:c>
      <x:c r="G99" s="275" t="s">
        <x:v>3570</x:v>
      </x:c>
      <x:c r="H99" s="275" t="s">
        <x:v>10346</x:v>
      </x:c>
    </x:row>
    <x:row r="100" spans="1:8">
      <x:c r="A100" s="444">
        <x:v>46381</x:v>
      </x:c>
      <x:c r="B100" s="1263" t="s">
        <x:v>10004</x:v>
      </x:c>
      <x:c r="C100" s="443" t="s">
        <x:v>11360</x:v>
      </x:c>
      <x:c r="D100" s="275" t="s">
        <x:v>6540</x:v>
      </x:c>
      <x:c r="E100" s="275">
        <x:v>740</x:v>
      </x:c>
      <x:c r="F100" s="275" t="s">
        <x:v>10301</x:v>
      </x:c>
      <x:c r="G100" s="275" t="s">
        <x:v>7549</x:v>
      </x:c>
      <x:c r="H100" s="275" t="s">
        <x:v>10346</x:v>
      </x:c>
    </x:row>
    <x:row r="101" spans="1:8">
      <x:c r="A101" s="444">
        <x:v>46381</x:v>
      </x:c>
      <x:c r="B101" s="1263" t="s">
        <x:v>6433</x:v>
      </x:c>
      <x:c r="C101" s="443" t="s">
        <x:v>11404</x:v>
      </x:c>
      <x:c r="D101" s="275" t="s">
        <x:v>3935</x:v>
      </x:c>
      <x:c r="E101" s="275">
        <x:v>460</x:v>
      </x:c>
      <x:c r="F101" s="275" t="s">
        <x:v>10301</x:v>
      </x:c>
      <x:c r="G101" s="275" t="s">
        <x:v>2214</x:v>
      </x:c>
      <x:c r="H101" s="275" t="s">
        <x:v>140</x:v>
      </x:c>
    </x:row>
    <x:row r="102" spans="1:8">
      <x:c r="A102" s="444">
        <x:v>46382</x:v>
      </x:c>
      <x:c r="B102" s="1263" t="s">
        <x:v>4188</x:v>
      </x:c>
      <x:c r="C102" s="443" t="s">
        <x:v>12557</x:v>
      </x:c>
      <x:c r="D102" s="275" t="s">
        <x:v>3935</x:v>
      </x:c>
      <x:c r="E102" s="275">
        <x:v>410</x:v>
      </x:c>
      <x:c r="F102" s="275" t="s">
        <x:v>10301</x:v>
      </x:c>
      <x:c r="G102" s="275" t="s">
        <x:v>5641</x:v>
      </x:c>
      <x:c r="H102" s="275" t="s">
        <x:v>140</x:v>
      </x:c>
    </x:row>
    <x:row r="103" spans="1:8">
      <x:c r="A103" s="444">
        <x:v>46382</x:v>
      </x:c>
      <x:c r="B103" s="1263" t="s">
        <x:v>9769</x:v>
      </x:c>
      <x:c r="C103" s="443" t="s">
        <x:v>7847</x:v>
      </x:c>
      <x:c r="D103" s="275" t="s">
        <x:v>6553</x:v>
      </x:c>
      <x:c r="E103" s="275">
        <x:v>576</x:v>
      </x:c>
      <x:c r="F103" s="275" t="s">
        <x:v>140</x:v>
      </x:c>
      <x:c r="G103" s="275" t="s">
        <x:v>2214</x:v>
      </x:c>
      <x:c r="H103" s="275" t="s">
        <x:v>10346</x:v>
      </x:c>
    </x:row>
    <x:row r="104" spans="1:8">
      <x:c r="A104" s="444">
        <x:v>46383</x:v>
      </x:c>
      <x:c r="B104" s="1263" t="s">
        <x:v>5358</x:v>
      </x:c>
      <x:c r="C104" s="443" t="s">
        <x:v>2491</x:v>
      </x:c>
      <x:c r="D104" s="275" t="s">
        <x:v>6540</x:v>
      </x:c>
      <x:c r="E104" s="275">
        <x:v>440</x:v>
      </x:c>
      <x:c r="F104" s="275" t="s">
        <x:v>10301</x:v>
      </x:c>
      <x:c r="G104" s="275" t="s">
        <x:v>10303</x:v>
      </x:c>
      <x:c r="H104" s="275" t="s">
        <x:v>140</x:v>
      </x:c>
    </x:row>
    <x:row r="105" spans="1:8">
      <x:c r="A105" s="444">
        <x:v>46383</x:v>
      </x:c>
      <x:c r="B105" s="1263" t="s">
        <x:v>4229</x:v>
      </x:c>
      <x:c r="C105" s="443" t="s">
        <x:v>11524</x:v>
      </x:c>
      <x:c r="D105" s="275" t="s">
        <x:v>3935</x:v>
      </x:c>
      <x:c r="E105" s="275">
        <x:v>450</x:v>
      </x:c>
      <x:c r="F105" s="275" t="s">
        <x:v>140</x:v>
      </x:c>
      <x:c r="G105" s="275" t="s">
        <x:v>12702</x:v>
      </x:c>
      <x:c r="H105" s="275" t="s">
        <x:v>10346</x:v>
      </x:c>
    </x:row>
    <x:row r="106" spans="1:8">
      <x:c r="A106" s="444">
        <x:v>46383</x:v>
      </x:c>
      <x:c r="B106" s="1263" t="s">
        <x:v>4205</x:v>
      </x:c>
      <x:c r="C106" s="443" t="s">
        <x:v>12387</x:v>
      </x:c>
      <x:c r="D106" s="275" t="s">
        <x:v>6540</x:v>
      </x:c>
      <x:c r="E106" s="275">
        <x:v>860</x:v>
      </x:c>
      <x:c r="F106" s="275" t="s">
        <x:v>140</x:v>
      </x:c>
      <x:c r="G106" s="275" t="s">
        <x:v>12371</x:v>
      </x:c>
      <x:c r="H106" s="275" t="s">
        <x:v>10346</x:v>
      </x:c>
    </x:row>
    <x:row r="107" spans="1:8">
      <x:c r="A107" s="444">
        <x:v>46385</x:v>
      </x:c>
      <x:c r="B107" s="1263" t="s">
        <x:v>3806</x:v>
      </x:c>
      <x:c r="C107" s="443" t="s">
        <x:v>5655</x:v>
      </x:c>
      <x:c r="D107" s="275" t="s">
        <x:v>6540</x:v>
      </x:c>
      <x:c r="E107" s="275">
        <x:v>477</x:v>
      </x:c>
      <x:c r="F107" s="275" t="s">
        <x:v>140</x:v>
      </x:c>
      <x:c r="G107" s="275" t="s">
        <x:v>8576</x:v>
      </x:c>
      <x:c r="H107" s="275" t="s">
        <x:v>10346</x:v>
      </x:c>
    </x:row>
    <x:row r="108" spans="1:8">
      <x:c r="A108" s="444">
        <x:v>46385</x:v>
      </x:c>
      <x:c r="B108" s="1263" t="s">
        <x:v>3447</x:v>
      </x:c>
      <x:c r="C108" s="443" t="s">
        <x:v>5572</x:v>
      </x:c>
      <x:c r="D108" s="275" t="s">
        <x:v>6540</x:v>
      </x:c>
      <x:c r="E108" s="275">
        <x:v>567</x:v>
      </x:c>
      <x:c r="F108" s="275" t="s">
        <x:v>140</x:v>
      </x:c>
      <x:c r="G108" s="275" t="s">
        <x:v>10306</x:v>
      </x:c>
      <x:c r="H108" s="275" t="s">
        <x:v>10346</x:v>
      </x:c>
    </x:row>
    <x:row r="109" spans="1:8">
      <x:c r="A109" s="444">
        <x:v>46385</x:v>
      </x:c>
      <x:c r="B109" s="1263" t="s">
        <x:v>6517</x:v>
      </x:c>
      <x:c r="C109" s="443" t="s">
        <x:v>7535</x:v>
      </x:c>
      <x:c r="D109" s="275" t="s">
        <x:v>6540</x:v>
      </x:c>
      <x:c r="E109" s="275">
        <x:v>800</x:v>
      </x:c>
      <x:c r="F109" s="275" t="s">
        <x:v>140</x:v>
      </x:c>
      <x:c r="G109" s="275" t="s">
        <x:v>3562</x:v>
      </x:c>
      <x:c r="H109" s="275" t="s">
        <x:v>10346</x:v>
      </x:c>
    </x:row>
    <x:row r="110" spans="1:8">
      <x:c r="A110" s="444">
        <x:v>46385</x:v>
      </x:c>
      <x:c r="B110" s="1263" t="s">
        <x:v>3829</x:v>
      </x:c>
      <x:c r="C110" s="443" t="s">
        <x:v>5539</x:v>
      </x:c>
      <x:c r="D110" s="275" t="s">
        <x:v>6540</x:v>
      </x:c>
      <x:c r="E110" s="275">
        <x:v>513</x:v>
      </x:c>
      <x:c r="F110" s="275" t="s">
        <x:v>140</x:v>
      </x:c>
      <x:c r="G110" s="275" t="s">
        <x:v>5340</x:v>
      </x:c>
      <x:c r="H110" s="275" t="s">
        <x:v>10346</x:v>
      </x:c>
    </x:row>
    <x:row r="111" spans="1:8">
      <x:c r="A111" s="444">
        <x:v>46386</x:v>
      </x:c>
      <x:c r="B111" s="1263" t="s">
        <x:v>4127</x:v>
      </x:c>
      <x:c r="C111" s="443" t="s">
        <x:v>2424</x:v>
      </x:c>
      <x:c r="D111" s="275" t="s">
        <x:v>3935</x:v>
      </x:c>
      <x:c r="E111" s="275">
        <x:v>447</x:v>
      </x:c>
      <x:c r="F111" s="275" t="s">
        <x:v>140</x:v>
      </x:c>
      <x:c r="G111" s="275" t="s">
        <x:v>3515</x:v>
      </x:c>
      <x:c r="H111" s="275" t="s">
        <x:v>10346</x:v>
      </x:c>
    </x:row>
    <x:row r="112" spans="1:8">
      <x:c r="A112" s="444">
        <x:v>46387</x:v>
      </x:c>
      <x:c r="B112" s="1263" t="s">
        <x:v>10277</x:v>
      </x:c>
      <x:c r="C112" s="443" t="s">
        <x:v>2194</x:v>
      </x:c>
      <x:c r="D112" s="275" t="s">
        <x:v>6540</x:v>
      </x:c>
      <x:c r="E112" s="275">
        <x:v>819</x:v>
      </x:c>
      <x:c r="F112" s="275" t="s">
        <x:v>140</x:v>
      </x:c>
      <x:c r="G112" s="275" t="s">
        <x:v>350</x:v>
      </x:c>
      <x:c r="H112" s="275" t="s">
        <x:v>10346</x:v>
      </x:c>
    </x:row>
    <x:row r="113" spans="1:8">
      <x:c r="A113" s="444">
        <x:v>46023</x:v>
      </x:c>
      <x:c r="B113" s="1263" t="s">
        <x:v>11029</x:v>
      </x:c>
      <x:c r="C113" s="443" t="s">
        <x:v>12725</x:v>
      </x:c>
      <x:c r="D113" s="275" t="s">
        <x:v>6540</x:v>
      </x:c>
      <x:c r="E113" s="275">
        <x:v>740</x:v>
      </x:c>
      <x:c r="F113" s="275" t="s">
        <x:v>10301</x:v>
      </x:c>
      <x:c r="G113" s="275" t="s">
        <x:v>359</x:v>
      </x:c>
      <x:c r="H113" s="275" t="s">
        <x:v>10346</x:v>
      </x:c>
    </x:row>
    <x:row r="114" spans="1:8">
      <x:c r="A114" s="444">
        <x:v>46024</x:v>
      </x:c>
      <x:c r="B114" s="1263" t="s">
        <x:v>4141</x:v>
      </x:c>
      <x:c r="C114" s="443" t="s">
        <x:v>12290</x:v>
      </x:c>
      <x:c r="D114" s="275" t="s">
        <x:v>3935</x:v>
      </x:c>
      <x:c r="E114" s="275">
        <x:v>459</x:v>
      </x:c>
      <x:c r="F114" s="275" t="s">
        <x:v>140</x:v>
      </x:c>
      <x:c r="G114" s="275" t="s">
        <x:v>5332</x:v>
      </x:c>
      <x:c r="H114" s="275" t="s">
        <x:v>10346</x:v>
      </x:c>
    </x:row>
    <x:row r="115" spans="1:9">
      <x:c r="A115" s="444">
        <x:v>46024</x:v>
      </x:c>
      <x:c r="B115" s="1263" t="s">
        <x:v>6358</x:v>
      </x:c>
      <x:c r="C115" s="443" t="s">
        <x:v>426</x:v>
      </x:c>
      <x:c r="D115" s="275" t="s">
        <x:v>3935</x:v>
      </x:c>
      <x:c r="E115" s="275">
        <x:v>1000</x:v>
      </x:c>
      <x:c r="F115" s="275" t="s">
        <x:v>140</x:v>
      </x:c>
      <x:c r="G115" s="275" t="s">
        <x:v>7773</x:v>
      </x:c>
      <x:c r="H115" s="275" t="s">
        <x:v>10346</x:v>
      </x:c>
      <x:c r="I115" s="275" t="s">
        <x:v>5665</x:v>
      </x:c>
    </x:row>
    <x:row r="116" spans="1:9">
      <x:c r="A116" s="444">
        <x:v>46024</x:v>
      </x:c>
      <x:c r="B116" s="1263" t="s">
        <x:v>8111</x:v>
      </x:c>
      <x:c r="C116" s="443" t="s">
        <x:v>12265</x:v>
      </x:c>
      <x:c r="D116" s="275" t="s">
        <x:v>10328</x:v>
      </x:c>
      <x:c r="E116" s="275">
        <x:v>1098</x:v>
      </x:c>
      <x:c r="F116" s="275" t="s">
        <x:v>140</x:v>
      </x:c>
      <x:c r="G116" s="275" t="s">
        <x:v>12255</x:v>
      </x:c>
      <x:c r="H116" s="275" t="s">
        <x:v>10346</x:v>
      </x:c>
      <x:c r="I116" s="275" t="s">
        <x:v>9451</x:v>
      </x:c>
    </x:row>
    <x:row r="117" spans="1:9">
      <x:c r="A117" s="444">
        <x:v>46025</x:v>
      </x:c>
      <x:c r="B117" s="1263" t="s">
        <x:v>4109</x:v>
      </x:c>
      <x:c r="C117" s="443" t="s">
        <x:v>5445</x:v>
      </x:c>
      <x:c r="D117" s="275" t="s">
        <x:v>3935</x:v>
      </x:c>
      <x:c r="E117" s="275">
        <x:v>432</x:v>
      </x:c>
      <x:c r="F117" s="275" t="s">
        <x:v>140</x:v>
      </x:c>
      <x:c r="G117" s="275" t="s">
        <x:v>6381</x:v>
      </x:c>
      <x:c r="H117" s="275" t="s">
        <x:v>140</x:v>
      </x:c>
      <x:c r="I117" s="275" t="s">
        <x:v>12094</x:v>
      </x:c>
    </x:row>
    <x:row r="118" spans="1:9">
      <x:c r="A118" s="444">
        <x:v>46026</x:v>
      </x:c>
      <x:c r="B118" s="1263" t="s">
        <x:v>8688</x:v>
      </x:c>
      <x:c r="C118" s="443" t="s">
        <x:v>2386</x:v>
      </x:c>
      <x:c r="D118" s="275" t="s">
        <x:v>6540</x:v>
      </x:c>
      <x:c r="E118" s="275">
        <x:v>670</x:v>
      </x:c>
      <x:c r="F118" s="275" t="s">
        <x:v>10301</x:v>
      </x:c>
      <x:c r="G118" s="275" t="s">
        <x:v>5641</x:v>
      </x:c>
      <x:c r="H118" s="275" t="s">
        <x:v>10346</x:v>
      </x:c>
      <x:c r="I118" s="275" t="s">
        <x:v>11509</x:v>
      </x:c>
    </x:row>
    <x:row r="119" spans="1:8">
      <x:c r="A119" s="444">
        <x:v>46028</x:v>
      </x:c>
      <x:c r="B119" s="1263" t="s">
        <x:v>3965</x:v>
      </x:c>
      <x:c r="C119" s="443" t="s">
        <x:v>8100</x:v>
      </x:c>
      <x:c r="D119" s="275" t="s">
        <x:v>3935</x:v>
      </x:c>
      <x:c r="E119" s="275">
        <x:v>603</x:v>
      </x:c>
      <x:c r="F119" s="275" t="s">
        <x:v>140</x:v>
      </x:c>
      <x:c r="G119" s="275" t="s">
        <x:v>12731</x:v>
      </x:c>
      <x:c r="H119" s="275" t="s">
        <x:v>10346</x:v>
      </x:c>
    </x:row>
    <x:row r="120" spans="1:9">
      <x:c r="A120" s="444">
        <x:v>46029</x:v>
      </x:c>
      <x:c r="B120" s="1263" t="s">
        <x:v>378</x:v>
      </x:c>
      <x:c r="C120" s="443" t="s">
        <x:v>5707</x:v>
      </x:c>
      <x:c r="D120" s="275" t="s">
        <x:v>6540</x:v>
      </x:c>
      <x:c r="E120" s="275">
        <x:f>780+200</x:f>
        <x:v>980</x:v>
      </x:c>
      <x:c r="F120" s="275" t="s">
        <x:v>10301</x:v>
      </x:c>
      <x:c r="G120" s="275" t="s">
        <x:v>1287</x:v>
      </x:c>
      <x:c r="H120" s="275" t="s">
        <x:v>140</x:v>
      </x:c>
      <x:c r="I120" s="275" t="s">
        <x:v>1155</x:v>
      </x:c>
    </x:row>
    <x:row r="121" spans="1:9">
      <x:c r="A121" s="444">
        <x:v>46029</x:v>
      </x:c>
      <x:c r="B121" s="1263" t="s">
        <x:v>4045</x:v>
      </x:c>
      <x:c r="C121" s="443" t="s">
        <x:v>5492</x:v>
      </x:c>
      <x:c r="D121" s="275" t="s">
        <x:v>6540</x:v>
      </x:c>
      <x:c r="E121" s="275">
        <x:v>450</x:v>
      </x:c>
      <x:c r="F121" s="275" t="s">
        <x:v>140</x:v>
      </x:c>
      <x:c r="G121" s="275" t="s">
        <x:v>5641</x:v>
      </x:c>
      <x:c r="H121" s="275" t="s">
        <x:v>140</x:v>
      </x:c>
      <x:c r="I121" s="275" t="s">
        <x:v>201</x:v>
      </x:c>
    </x:row>
    <x:row r="122" spans="1:9">
      <x:c r="A122" s="444">
        <x:v>46030</x:v>
      </x:c>
      <x:c r="B122" s="1263" t="s">
        <x:v>6439</x:v>
      </x:c>
      <x:c r="C122" s="443" t="s">
        <x:v>2397</x:v>
      </x:c>
      <x:c r="D122" s="275" t="s">
        <x:v>3935</x:v>
      </x:c>
      <x:c r="E122" s="275">
        <x:v>414</x:v>
      </x:c>
      <x:c r="F122" s="275" t="s">
        <x:v>140</x:v>
      </x:c>
      <x:c r="G122" s="275" t="s">
        <x:v>7533</x:v>
      </x:c>
      <x:c r="H122" s="275" t="s">
        <x:v>140</x:v>
      </x:c>
      <x:c r="I122" s="275" t="s">
        <x:v>1457</x:v>
      </x:c>
    </x:row>
    <x:row r="123" spans="1:9">
      <x:c r="A123" s="444">
        <x:v>46032</x:v>
      </x:c>
      <x:c r="B123" s="1263" t="s">
        <x:v>9508</x:v>
      </x:c>
      <x:c r="C123" s="443" t="s">
        <x:v>7987</x:v>
      </x:c>
      <x:c r="D123" s="275" t="s">
        <x:v>6553</x:v>
      </x:c>
      <x:c r="E123" s="275">
        <x:v>522</x:v>
      </x:c>
      <x:c r="F123" s="275" t="s">
        <x:v>140</x:v>
      </x:c>
      <x:c r="G123" s="275" t="s">
        <x:v>12702</x:v>
      </x:c>
      <x:c r="H123" s="275" t="s">
        <x:v>140</x:v>
      </x:c>
      <x:c r="I123" s="275" t="s">
        <x:v>10290</x:v>
      </x:c>
    </x:row>
    <x:row r="124" spans="1:9">
      <x:c r="A124" s="444">
        <x:v>46032</x:v>
      </x:c>
      <x:c r="B124" s="1263" t="s">
        <x:v>4079</x:v>
      </x:c>
      <x:c r="C124" s="443" t="s">
        <x:v>2519</x:v>
      </x:c>
      <x:c r="D124" s="275" t="s">
        <x:v>3935</x:v>
      </x:c>
      <x:c r="E124" s="275">
        <x:v>1290</x:v>
      </x:c>
      <x:c r="F124" s="275" t="s">
        <x:v>10301</x:v>
      </x:c>
      <x:c r="G124" s="275" t="s">
        <x:v>2214</x:v>
      </x:c>
      <x:c r="H124" s="275" t="s">
        <x:v>140</x:v>
      </x:c>
      <x:c r="I124" s="275" t="s">
        <x:v>9342</x:v>
      </x:c>
    </x:row>
    <x:row r="125" spans="1:9">
      <x:c r="A125" s="444">
        <x:v>46033</x:v>
      </x:c>
      <x:c r="B125" s="1263" t="s">
        <x:v>5456</x:v>
      </x:c>
      <x:c r="C125" s="443" t="s">
        <x:v>7537</x:v>
      </x:c>
      <x:c r="D125" s="275" t="s">
        <x:v>3935</x:v>
      </x:c>
      <x:c r="E125" s="275">
        <x:v>465</x:v>
      </x:c>
      <x:c r="F125" s="275" t="s">
        <x:v>140</x:v>
      </x:c>
      <x:c r="G125" s="275" t="s">
        <x:v>6962</x:v>
      </x:c>
      <x:c r="H125" s="275" t="s">
        <x:v>140</x:v>
      </x:c>
      <x:c r="I125" s="275" t="s">
        <x:v>334</x:v>
      </x:c>
    </x:row>
    <x:row r="126" spans="1:9">
      <x:c r="A126" s="444">
        <x:v>46033</x:v>
      </x:c>
      <x:c r="B126" s="1263" t="s">
        <x:v>10978</x:v>
      </x:c>
      <x:c r="C126" s="443" t="s">
        <x:v>2181</x:v>
      </x:c>
      <x:c r="D126" s="275" t="s">
        <x:v>6540</x:v>
      </x:c>
      <x:c r="E126" s="275">
        <x:v>549</x:v>
      </x:c>
      <x:c r="F126" s="275" t="s">
        <x:v>140</x:v>
      </x:c>
      <x:c r="G126" s="275" t="s">
        <x:v>7237</x:v>
      </x:c>
      <x:c r="I126" s="275" t="s">
        <x:v>9515</x:v>
      </x:c>
    </x:row>
    <x:row r="127" spans="1:8">
      <x:c r="A127" s="444">
        <x:v>46037</x:v>
      </x:c>
      <x:c r="B127" s="1263" t="s">
        <x:v>6479</x:v>
      </x:c>
      <x:c r="C127" s="443" t="s">
        <x:v>12565</x:v>
      </x:c>
      <x:c r="D127" s="275" t="s">
        <x:v>6540</x:v>
      </x:c>
      <x:c r="E127" s="275">
        <x:v>1500</x:v>
      </x:c>
      <x:c r="F127" s="275" t="s">
        <x:v>140</x:v>
      </x:c>
      <x:c r="H127" s="275" t="s">
        <x:v>140</x:v>
      </x:c>
    </x:row>
    <x:row r="128" spans="1:8">
      <x:c r="A128" s="444">
        <x:v>46038</x:v>
      </x:c>
      <x:c r="B128" s="1263" t="s">
        <x:v>10314</x:v>
      </x:c>
      <x:c r="C128" s="443" t="s">
        <x:v>2631</x:v>
      </x:c>
      <x:c r="D128" s="275" t="s">
        <x:v>6540</x:v>
      </x:c>
      <x:c r="E128" s="275">
        <x:v>513</x:v>
      </x:c>
      <x:c r="F128" s="275" t="s">
        <x:v>140</x:v>
      </x:c>
      <x:c r="G128" s="275" t="s">
        <x:v>2214</x:v>
      </x:c>
      <x:c r="H128" s="275" t="s">
        <x:v>10346</x:v>
      </x:c>
    </x:row>
    <x:row r="129" spans="1:9">
      <x:c r="A129" s="444">
        <x:v>46039</x:v>
      </x:c>
      <x:c r="B129" s="1263" t="s">
        <x:v>6379</x:v>
      </x:c>
      <x:c r="C129" s="443" t="s">
        <x:v>7791</x:v>
      </x:c>
      <x:c r="D129" s="275" t="s">
        <x:v>10328</x:v>
      </x:c>
      <x:c r="E129" s="275">
        <x:v>747</x:v>
      </x:c>
      <x:c r="F129" s="275" t="s">
        <x:v>140</x:v>
      </x:c>
      <x:c r="G129" s="275" t="s">
        <x:v>12702</x:v>
      </x:c>
      <x:c r="H129" s="275" t="s">
        <x:v>10346</x:v>
      </x:c>
      <x:c r="I129" s="275" t="s">
        <x:v>10290</x:v>
      </x:c>
    </x:row>
    <x:row r="130" spans="1:8">
      <x:c r="A130" s="444">
        <x:v>46039</x:v>
      </x:c>
      <x:c r="B130" s="1263" t="s">
        <x:v>4051</x:v>
      </x:c>
      <x:c r="C130" s="443" t="s">
        <x:v>5939</x:v>
      </x:c>
      <x:c r="D130" s="275" t="s">
        <x:v>6540</x:v>
      </x:c>
      <x:c r="E130" s="275">
        <x:v>441</x:v>
      </x:c>
      <x:c r="F130" s="275" t="s">
        <x:v>140</x:v>
      </x:c>
      <x:c r="G130" s="275" t="s">
        <x:v>10333</x:v>
      </x:c>
      <x:c r="H130" s="275" t="s">
        <x:v>140</x:v>
      </x:c>
    </x:row>
    <x:row r="131" spans="1:8">
      <x:c r="A131" s="444">
        <x:v>46041</x:v>
      </x:c>
      <x:c r="B131" s="1263" t="s">
        <x:v>9367</x:v>
      </x:c>
      <x:c r="C131" s="443" t="s">
        <x:v>11477</x:v>
      </x:c>
      <x:c r="D131" s="275" t="s">
        <x:v>3935</x:v>
      </x:c>
      <x:c r="E131" s="275">
        <x:v>800</x:v>
      </x:c>
      <x:c r="F131" s="275" t="s">
        <x:v>140</x:v>
      </x:c>
      <x:c r="G131" s="275" t="s">
        <x:v>8708</x:v>
      </x:c>
      <x:c r="H131" s="275" t="s">
        <x:v>10346</x:v>
      </x:c>
    </x:row>
    <x:row r="132" spans="1:8">
      <x:c r="A132" s="444">
        <x:v>46041</x:v>
      </x:c>
      <x:c r="B132" s="1263" t="s">
        <x:v>3812</x:v>
      </x:c>
      <x:c r="C132" s="443" t="s">
        <x:v>11475</x:v>
      </x:c>
      <x:c r="D132" s="275" t="s">
        <x:v>3935</x:v>
      </x:c>
      <x:c r="E132" s="275">
        <x:v>468</x:v>
      </x:c>
      <x:c r="F132" s="275" t="s">
        <x:v>140</x:v>
      </x:c>
      <x:c r="G132" s="275" t="s">
        <x:v>5641</x:v>
      </x:c>
      <x:c r="H132" s="275" t="s">
        <x:v>10346</x:v>
      </x:c>
    </x:row>
    <x:row r="133" spans="1:8">
      <x:c r="A133" s="444">
        <x:v>46043</x:v>
      </x:c>
      <x:c r="B133" s="233" t="s">
        <x:v>9912</x:v>
      </x:c>
      <x:c r="C133" s="233" t="s">
        <x:v>12727</x:v>
      </x:c>
      <x:c r="D133" s="275" t="s">
        <x:v>10328</x:v>
      </x:c>
      <x:c r="E133" s="275">
        <x:v>414</x:v>
      </x:c>
      <x:c r="F133" s="275" t="s">
        <x:v>140</x:v>
      </x:c>
      <x:c r="G133" s="275" t="s">
        <x:v>6426</x:v>
      </x:c>
      <x:c r="H133" s="275" t="s">
        <x:v>10346</x:v>
      </x:c>
    </x:row>
    <x:row r="134" spans="1:9">
      <x:c r="A134" s="444">
        <x:v>46043</x:v>
      </x:c>
      <x:c r="B134" s="233" t="s">
        <x:v>3367</x:v>
      </x:c>
      <x:c r="C134" s="233" t="s">
        <x:v>7679</x:v>
      </x:c>
      <x:c r="D134" s="275" t="s">
        <x:v>10328</x:v>
      </x:c>
      <x:c r="E134" s="275">
        <x:v>850</x:v>
      </x:c>
      <x:c r="F134" s="275" t="s">
        <x:v>10301</x:v>
      </x:c>
      <x:c r="G134" s="275" t="s">
        <x:v>12702</x:v>
      </x:c>
      <x:c r="H134" s="275" t="s">
        <x:v>10346</x:v>
      </x:c>
      <x:c r="I134" s="275" t="s">
        <x:v>10290</x:v>
      </x:c>
    </x:row>
    <x:row r="135" spans="1:9">
      <x:c r="A135" s="444">
        <x:v>46046</x:v>
      </x:c>
      <x:c r="B135" s="233" t="s">
        <x:v>3912</x:v>
      </x:c>
      <x:c r="C135" s="233" t="s">
        <x:v>7903</x:v>
      </x:c>
      <x:c r="D135" s="275" t="s">
        <x:v>3935</x:v>
      </x:c>
      <x:c r="E135" s="275">
        <x:v>770</x:v>
      </x:c>
      <x:c r="F135" s="275" t="s">
        <x:v>10301</x:v>
      </x:c>
      <x:c r="G135" s="275" t="s">
        <x:v>12702</x:v>
      </x:c>
      <x:c r="H135" s="275" t="s">
        <x:v>140</x:v>
      </x:c>
      <x:c r="I135" s="275" t="s">
        <x:v>10290</x:v>
      </x:c>
    </x:row>
    <x:row r="136" spans="1:9">
      <x:c r="A136" s="444">
        <x:v>46047</x:v>
      </x:c>
      <x:c r="B136" s="233" t="s">
        <x:v>9834</x:v>
      </x:c>
      <x:c r="C136" s="233" t="s">
        <x:v>2353</x:v>
      </x:c>
      <x:c r="D136" s="275" t="s">
        <x:v>3935</x:v>
      </x:c>
      <x:c r="E136" s="275">
        <x:v>468</x:v>
      </x:c>
      <x:c r="F136" s="275" t="s">
        <x:v>140</x:v>
      </x:c>
      <x:c r="G136" s="275" t="s">
        <x:v>2592</x:v>
      </x:c>
      <x:c r="H136" s="275" t="s">
        <x:v>10346</x:v>
      </x:c>
      <x:c r="I136" s="275" t="s">
        <x:v>10290</x:v>
      </x:c>
    </x:row>
    <x:row r="137" spans="1:9">
      <x:c r="A137" s="444">
        <x:v>46047</x:v>
      </x:c>
      <x:c r="B137" s="233" t="s">
        <x:v>8719</x:v>
      </x:c>
      <x:c r="C137" s="233" t="s">
        <x:v>5480</x:v>
      </x:c>
      <x:c r="D137" s="275" t="s">
        <x:v>10328</x:v>
      </x:c>
      <x:c r="E137" s="275">
        <x:v>549</x:v>
      </x:c>
      <x:c r="F137" s="275" t="s">
        <x:v>140</x:v>
      </x:c>
      <x:c r="G137" s="275" t="s">
        <x:v>12415</x:v>
      </x:c>
      <x:c r="H137" s="275" t="s">
        <x:v>10346</x:v>
      </x:c>
      <x:c r="I137" s="275" t="s">
        <x:v>10290</x:v>
      </x:c>
    </x:row>
    <x:row r="138" spans="1:9">
      <x:c r="A138" s="444">
        <x:v>46050</x:v>
      </x:c>
      <x:c r="B138" s="233" t="s">
        <x:v>4089</x:v>
      </x:c>
      <x:c r="C138" s="233" t="s">
        <x:v>5699</x:v>
      </x:c>
      <x:c r="D138" s="275" t="s">
        <x:v>10328</x:v>
      </x:c>
      <x:c r="E138" s="275">
        <x:v>520</x:v>
      </x:c>
      <x:c r="F138" s="275" t="s">
        <x:v>10301</x:v>
      </x:c>
      <x:c r="G138" s="275" t="s">
        <x:v>8641</x:v>
      </x:c>
      <x:c r="H138" s="275" t="s">
        <x:v>140</x:v>
      </x:c>
      <x:c r="I138" s="275" t="s">
        <x:v>4072</x:v>
      </x:c>
    </x:row>
    <x:row r="139" spans="1:9" ht="16.75">
      <x:c r="A139" s="444">
        <x:v>46052</x:v>
      </x:c>
      <x:c r="B139" s="929" t="s">
        <x:v>4209</x:v>
      </x:c>
      <x:c r="C139" s="929" t="s">
        <x:v>11788</x:v>
      </x:c>
      <x:c r="D139" s="275" t="s">
        <x:v>10328</x:v>
      </x:c>
      <x:c r="E139" s="275">
        <x:v>650</x:v>
      </x:c>
      <x:c r="F139" s="275" t="s">
        <x:v>10301</x:v>
      </x:c>
      <x:c r="G139" s="275" t="s">
        <x:v>11933</x:v>
      </x:c>
      <x:c r="H139" s="275" t="s">
        <x:v>140</x:v>
      </x:c>
      <x:c r="I139" s="275" t="s">
        <x:v>10290</x:v>
      </x:c>
    </x:row>
    <x:row r="140" spans="1:9">
      <x:c r="A140" s="444">
        <x:v>46053</x:v>
      </x:c>
      <x:c r="B140" s="919" t="s">
        <x:v>10808</x:v>
      </x:c>
      <x:c r="C140" s="919" t="s">
        <x:v>7939</x:v>
      </x:c>
      <x:c r="D140" s="275" t="s">
        <x:v>10328</x:v>
      </x:c>
      <x:c r="E140" s="275">
        <x:v>500</x:v>
      </x:c>
      <x:c r="F140" s="275" t="s">
        <x:v>140</x:v>
      </x:c>
      <x:c r="G140" s="275" t="s">
        <x:v>11786</x:v>
      </x:c>
      <x:c r="H140" s="275" t="s">
        <x:v>10346</x:v>
      </x:c>
      <x:c r="I140" s="275" t="s">
        <x:v>4072</x:v>
      </x:c>
    </x:row>
    <x:row r="141" spans="1:9">
      <x:c r="A141" s="444">
        <x:v>46053</x:v>
      </x:c>
      <x:c r="B141" s="919" t="s">
        <x:v>6553</x:v>
      </x:c>
      <x:c r="C141" s="919" t="s">
        <x:v>2729</x:v>
      </x:c>
      <x:c r="D141" s="275" t="s">
        <x:v>6540</x:v>
      </x:c>
      <x:c r="E141" s="275">
        <x:v>590</x:v>
      </x:c>
      <x:c r="F141" s="275" t="s">
        <x:v>10301</x:v>
      </x:c>
      <x:c r="G141" s="275" t="s">
        <x:v>5641</x:v>
      </x:c>
      <x:c r="H141" s="275" t="s">
        <x:v>140</x:v>
      </x:c>
      <x:c r="I141" s="275" t="s">
        <x:v>10290</x:v>
      </x:c>
    </x:row>
    <x:row r="142" spans="1:9">
      <x:c r="A142" s="444">
        <x:v>46054</x:v>
      </x:c>
      <x:c r="B142" s="919" t="s">
        <x:v>6361</x:v>
      </x:c>
      <x:c r="C142" s="919" t="s">
        <x:v>2836</x:v>
      </x:c>
      <x:c r="D142" s="275" t="s">
        <x:v>6540</x:v>
      </x:c>
      <x:c r="E142" s="275">
        <x:v>495</x:v>
      </x:c>
      <x:c r="F142" s="275" t="s">
        <x:v>140</x:v>
      </x:c>
      <x:c r="G142" s="275" t="s">
        <x:v>2214</x:v>
      </x:c>
      <x:c r="H142" s="275" t="s">
        <x:v>10346</x:v>
      </x:c>
      <x:c r="I142" s="275" t="s">
        <x:v>6540</x:v>
      </x:c>
    </x:row>
    <x:row r="143" spans="1:9">
      <x:c r="A143" s="444">
        <x:v>46054</x:v>
      </x:c>
      <x:c r="B143" s="919" t="s">
        <x:v>9957</x:v>
      </x:c>
      <x:c r="C143" s="919" t="s">
        <x:v>12775</x:v>
      </x:c>
      <x:c r="D143" s="275" t="s">
        <x:v>3935</x:v>
      </x:c>
      <x:c r="E143" s="275">
        <x:v>800</x:v>
      </x:c>
      <x:c r="F143" s="275" t="s">
        <x:v>10301</x:v>
      </x:c>
      <x:c r="G143" s="275" t="s">
        <x:v>12415</x:v>
      </x:c>
      <x:c r="H143" s="275" t="s">
        <x:v>140</x:v>
      </x:c>
      <x:c r="I143" s="275" t="s">
        <x:v>10716</x:v>
      </x:c>
    </x:row>
    <x:row r="144" spans="1:9">
      <x:c r="A144" s="444">
        <x:v>46059</x:v>
      </x:c>
      <x:c r="B144" s="919" t="s">
        <x:v>8602</x:v>
      </x:c>
      <x:c r="C144" s="919" t="s">
        <x:v>8051</x:v>
      </x:c>
      <x:c r="D144" s="275" t="s">
        <x:v>6540</x:v>
      </x:c>
      <x:c r="E144" s="275">
        <x:v>792</x:v>
      </x:c>
      <x:c r="F144" s="275" t="s">
        <x:v>140</x:v>
      </x:c>
      <x:c r="G144" s="275" t="s">
        <x:v>2214</x:v>
      </x:c>
      <x:c r="H144" s="275" t="s">
        <x:v>140</x:v>
      </x:c>
      <x:c r="I144" s="275" t="s">
        <x:v>10290</x:v>
      </x:c>
    </x:row>
    <x:row r="145" spans="1:9">
      <x:c r="A145" s="444">
        <x:v>46060</x:v>
      </x:c>
      <x:c r="B145" s="919" t="s">
        <x:v>6553</x:v>
      </x:c>
      <x:c r="C145" s="919" t="s">
        <x:v>2729</x:v>
      </x:c>
      <x:c r="D145" s="275" t="s">
        <x:v>3935</x:v>
      </x:c>
      <x:c r="E145" s="275">
        <x:v>450</x:v>
      </x:c>
      <x:c r="F145" s="275" t="s">
        <x:v>10301</x:v>
      </x:c>
      <x:c r="G145" s="275" t="s">
        <x:v>6381</x:v>
      </x:c>
      <x:c r="H145" s="275" t="s">
        <x:v>140</x:v>
      </x:c>
      <x:c r="I145" s="275" t="s">
        <x:v>10607</x:v>
      </x:c>
    </x:row>
    <x:row r="146" spans="1:9">
      <x:c r="A146" s="444">
        <x:v>46061</x:v>
      </x:c>
      <x:c r="B146" s="919" t="s">
        <x:v>3917</x:v>
      </x:c>
      <x:c r="C146" s="919" t="s">
        <x:v>8030</x:v>
      </x:c>
      <x:c r="D146" s="275" t="s">
        <x:v>3935</x:v>
      </x:c>
      <x:c r="E146" s="275">
        <x:v>440</x:v>
      </x:c>
      <x:c r="F146" s="275" t="s">
        <x:v>140</x:v>
      </x:c>
      <x:c r="G146" s="275" t="s">
        <x:v>12702</x:v>
      </x:c>
      <x:c r="H146" s="275" t="s">
        <x:v>10346</x:v>
      </x:c>
      <x:c r="I146" s="275" t="s">
        <x:v>8626</x:v>
      </x:c>
    </x:row>
    <x:row r="147" spans="1:9">
      <x:c r="A147" s="444">
        <x:v>46062</x:v>
      </x:c>
      <x:c r="B147" s="919" t="s">
        <x:v>3300</x:v>
      </x:c>
      <x:c r="C147" s="919" t="s">
        <x:v>11797</x:v>
      </x:c>
      <x:c r="D147" s="275" t="s">
        <x:v>3935</x:v>
      </x:c>
      <x:c r="E147" s="275">
        <x:f>440+180</x:f>
        <x:v>620</x:v>
      </x:c>
      <x:c r="F147" s="275" t="s">
        <x:v>10301</x:v>
      </x:c>
      <x:c r="G147" s="275" t="s">
        <x:v>12702</x:v>
      </x:c>
      <x:c r="H147" s="275" t="s">
        <x:v>10346</x:v>
      </x:c>
      <x:c r="I147" s="275" t="s">
        <x:v>8626</x:v>
      </x:c>
    </x:row>
    <x:row r="148" spans="1:9">
      <x:c r="A148" s="444">
        <x:v>46065</x:v>
      </x:c>
      <x:c r="B148" s="919" t="s">
        <x:v>9563</x:v>
      </x:c>
      <x:c r="C148" s="919" t="s">
        <x:v>7607</x:v>
      </x:c>
      <x:c r="D148" s="275" t="s">
        <x:v>3935</x:v>
      </x:c>
      <x:c r="E148" s="275">
        <x:v>1500</x:v>
      </x:c>
      <x:c r="F148" s="275" t="s">
        <x:v>10301</x:v>
      </x:c>
      <x:c r="G148" s="275" t="s">
        <x:v>11933</x:v>
      </x:c>
      <x:c r="H148" s="275" t="s">
        <x:v>10346</x:v>
      </x:c>
      <x:c r="I148" s="275" t="s">
        <x:v>7122</x:v>
      </x:c>
    </x:row>
    <x:row r="149" spans="1:9">
      <x:c r="A149" s="444">
        <x:v>46065</x:v>
      </x:c>
      <x:c r="B149" s="919" t="s">
        <x:v>3389</x:v>
      </x:c>
      <x:c r="C149" s="919" t="s">
        <x:v>11882</x:v>
      </x:c>
      <x:c r="D149" s="275" t="s">
        <x:v>6540</x:v>
      </x:c>
      <x:c r="E149" s="275">
        <x:v>720</x:v>
      </x:c>
      <x:c r="F149" s="275" t="s">
        <x:v>140</x:v>
      </x:c>
      <x:c r="G149" s="275" t="s">
        <x:v>2214</x:v>
      </x:c>
      <x:c r="H149" s="275" t="s">
        <x:v>10346</x:v>
      </x:c>
      <x:c r="I149" s="275" t="s">
        <x:v>7112</x:v>
      </x:c>
    </x:row>
    <x:row r="150" spans="1:8" ht="16.75">
      <x:c r="A150" s="444">
        <x:v>46066</x:v>
      </x:c>
      <x:c r="B150" s="929" t="s">
        <x:v>9729</x:v>
      </x:c>
      <x:c r="C150" s="929" t="s">
        <x:v>11860</x:v>
      </x:c>
      <x:c r="D150" s="275" t="s">
        <x:v>3935</x:v>
      </x:c>
      <x:c r="E150" s="275">
        <x:v>500</x:v>
      </x:c>
      <x:c r="F150" s="275" t="s">
        <x:v>140</x:v>
      </x:c>
      <x:c r="G150" s="275" t="s">
        <x:v>8619</x:v>
      </x:c>
      <x:c r="H150" s="275" t="s">
        <x:v>10346</x:v>
      </x:c>
    </x:row>
    <x:row r="151" spans="1:8">
      <x:c r="A151" s="444">
        <x:v>46070</x:v>
      </x:c>
      <x:c r="B151" s="275" t="s">
        <x:v>9599</x:v>
      </x:c>
      <x:c r="C151" s="1263" t="s">
        <x:v>2772</x:v>
      </x:c>
      <x:c r="D151" s="443" t="s">
        <x:v>3935</x:v>
      </x:c>
      <x:c r="E151" s="275">
        <x:v>441</x:v>
      </x:c>
      <x:c r="F151" s="275" t="s">
        <x:v>140</x:v>
      </x:c>
      <x:c r="G151" s="275" t="s">
        <x:v>12702</x:v>
      </x:c>
      <x:c r="H151" s="275" t="s">
        <x:v>10346</x:v>
      </x:c>
    </x:row>
    <x:row r="152" spans="1:8">
      <x:c r="A152" s="444">
        <x:v>46070</x:v>
      </x:c>
      <x:c r="B152" s="275" t="s">
        <x:v>6628</x:v>
      </x:c>
      <x:c r="C152" s="1263" t="s">
        <x:v>5717</x:v>
      </x:c>
      <x:c r="D152" s="443" t="s">
        <x:v>3935</x:v>
      </x:c>
      <x:c r="E152" s="275">
        <x:v>550</x:v>
      </x:c>
      <x:c r="F152" s="275" t="s">
        <x:v>10301</x:v>
      </x:c>
      <x:c r="G152" s="275" t="s">
        <x:v>8641</x:v>
      </x:c>
      <x:c r="H152" s="275" t="s">
        <x:v>10322</x:v>
      </x:c>
    </x:row>
    <x:row r="153" spans="1:8">
      <x:c r="A153" s="444">
        <x:v>46072</x:v>
      </x:c>
      <x:c r="B153" s="275" t="s">
        <x:v>10623</x:v>
      </x:c>
      <x:c r="C153" s="1263" t="s">
        <x:v>2278</x:v>
      </x:c>
      <x:c r="D153" s="443" t="s">
        <x:v>3935</x:v>
      </x:c>
      <x:c r="E153" s="275">
        <x:v>790</x:v>
      </x:c>
      <x:c r="F153" s="275" t="s">
        <x:v>140</x:v>
      </x:c>
      <x:c r="G153" s="275" t="s">
        <x:v>7773</x:v>
      </x:c>
      <x:c r="H153" s="275" t="s">
        <x:v>10346</x:v>
      </x:c>
    </x:row>
    <x:row r="154" spans="1:8">
      <x:c r="A154" s="444">
        <x:v>46073</x:v>
      </x:c>
      <x:c r="B154" s="275" t="s">
        <x:v>2283</x:v>
      </x:c>
      <x:c r="C154" s="1263" t="s">
        <x:v>7595</x:v>
      </x:c>
      <x:c r="D154" s="443" t="s">
        <x:v>3935</x:v>
      </x:c>
      <x:c r="E154" s="275">
        <x:v>640</x:v>
      </x:c>
      <x:c r="F154" s="275" t="s">
        <x:v>10301</x:v>
      </x:c>
      <x:c r="G154" s="275" t="s">
        <x:v>2214</x:v>
      </x:c>
      <x:c r="H154" s="275" t="s">
        <x:v>10346</x:v>
      </x:c>
    </x:row>
    <x:row r="155" spans="1:8">
      <x:c r="A155" s="444">
        <x:v>46073</x:v>
      </x:c>
      <x:c r="B155" s="275" t="s">
        <x:v>9659</x:v>
      </x:c>
      <x:c r="C155" s="1263" t="s">
        <x:v>11833</x:v>
      </x:c>
      <x:c r="D155" s="443" t="s">
        <x:v>6540</x:v>
      </x:c>
      <x:c r="E155" s="275">
        <x:v>500</x:v>
      </x:c>
      <x:c r="F155" s="275" t="s">
        <x:v>140</x:v>
      </x:c>
      <x:c r="G155" s="275" t="s">
        <x:v>8861</x:v>
      </x:c>
      <x:c r="H155" s="275" t="s">
        <x:v>10346</x:v>
      </x:c>
    </x:row>
    <x:row r="156" spans="1:8">
      <x:c r="A156" s="444">
        <x:v>46077</x:v>
      </x:c>
      <x:c r="B156" s="275" t="s">
        <x:v>9381</x:v>
      </x:c>
      <x:c r="C156" s="1263" t="s">
        <x:v>12573</x:v>
      </x:c>
      <x:c r="D156" s="443" t="s">
        <x:v>3935</x:v>
      </x:c>
      <x:c r="E156" s="275">
        <x:v>2052</x:v>
      </x:c>
      <x:c r="F156" s="275" t="s">
        <x:v>140</x:v>
      </x:c>
      <x:c r="G156" s="275" t="s">
        <x:v>8603</x:v>
      </x:c>
      <x:c r="H156" s="275" t="s">
        <x:v>10322</x:v>
      </x:c>
    </x:row>
    <x:row r="157" spans="1:8">
      <x:c r="A157" s="444">
        <x:v>46078</x:v>
      </x:c>
      <x:c r="B157" s="275" t="s">
        <x:v>4099</x:v>
      </x:c>
      <x:c r="C157" s="1263" t="s">
        <x:v>2517</x:v>
      </x:c>
      <x:c r="D157" s="443" t="s">
        <x:v>6540</x:v>
      </x:c>
      <x:c r="E157" s="275">
        <x:v>513</x:v>
      </x:c>
      <x:c r="F157" s="275" t="s">
        <x:v>140</x:v>
      </x:c>
      <x:c r="G157" s="275" t="s">
        <x:v>2214</x:v>
      </x:c>
      <x:c r="H157" s="275" t="s">
        <x:v>10322</x:v>
      </x:c>
    </x:row>
    <x:row r="158" spans="1:8">
      <x:c r="A158" s="444">
        <x:v>46078</x:v>
      </x:c>
      <x:c r="B158" s="275" t="s">
        <x:v>4141</x:v>
      </x:c>
      <x:c r="C158" s="1263" t="s">
        <x:v>7992</x:v>
      </x:c>
      <x:c r="D158" s="443" t="s">
        <x:v>6540</x:v>
      </x:c>
      <x:c r="E158" s="275">
        <x:v>760</x:v>
      </x:c>
      <x:c r="F158" s="275" t="s">
        <x:v>10301</x:v>
      </x:c>
      <x:c r="G158" s="275" t="s">
        <x:v>5641</x:v>
      </x:c>
      <x:c r="H158" s="275" t="s">
        <x:v>10346</x:v>
      </x:c>
    </x:row>
    <x:row r="159" spans="1:8">
      <x:c r="A159" s="444">
        <x:v>46079</x:v>
      </x:c>
      <x:c r="B159" s="275" t="s">
        <x:v>4205</x:v>
      </x:c>
      <x:c r="C159" s="1263" t="s">
        <x:v>5703</x:v>
      </x:c>
      <x:c r="D159" s="443" t="s">
        <x:v>3935</x:v>
      </x:c>
      <x:c r="E159" s="275">
        <x:v>550</x:v>
      </x:c>
      <x:c r="F159" s="275" t="s">
        <x:v>10301</x:v>
      </x:c>
      <x:c r="G159" s="275" t="s">
        <x:v>5641</x:v>
      </x:c>
      <x:c r="H159" s="275" t="s">
        <x:v>10346</x:v>
      </x:c>
    </x:row>
    <x:row r="160" spans="1:8">
      <x:c r="A160" s="444">
        <x:v>46079</x:v>
      </x:c>
      <x:c r="B160" s="275" t="s">
        <x:v>12164</x:v>
      </x:c>
      <x:c r="C160" s="1263" t="s">
        <x:v>7651</x:v>
      </x:c>
      <x:c r="D160" s="1271" t="s">
        <x:v>6540</x:v>
      </x:c>
      <x:c r="E160" s="275">
        <x:v>567</x:v>
      </x:c>
      <x:c r="F160" s="275" t="s">
        <x:v>140</x:v>
      </x:c>
      <x:c r="G160" s="275" t="s">
        <x:v>5641</x:v>
      </x:c>
      <x:c r="H160" s="275" t="s">
        <x:v>10346</x:v>
      </x:c>
    </x:row>
    <x:row r="161" spans="1:8">
      <x:c r="A161" s="444">
        <x:v>46082</x:v>
      </x:c>
      <x:c r="B161" s="275" t="s">
        <x:v>3856</x:v>
      </x:c>
      <x:c r="C161" s="1263" t="s">
        <x:v>11889</x:v>
      </x:c>
      <x:c r="D161" s="443" t="s">
        <x:v>6540</x:v>
      </x:c>
      <x:c r="E161" s="275">
        <x:v>558</x:v>
      </x:c>
      <x:c r="F161" s="275" t="s">
        <x:v>140</x:v>
      </x:c>
      <x:c r="G161" s="275" t="s">
        <x:v>5641</x:v>
      </x:c>
      <x:c r="H161" s="275" t="s">
        <x:v>10346</x:v>
      </x:c>
    </x:row>
    <x:row r="162" spans="1:8">
      <x:c r="A162" s="444">
        <x:v>46083</x:v>
      </x:c>
      <x:c r="B162" s="275" t="s">
        <x:v>10979</x:v>
      </x:c>
      <x:c r="C162" s="1263" t="s">
        <x:v>5744</x:v>
      </x:c>
      <x:c r="D162" s="1271" t="s">
        <x:v>6540</x:v>
      </x:c>
      <x:c r="E162" s="275">
        <x:v>390</x:v>
      </x:c>
      <x:c r="F162" s="275" t="s">
        <x:v>140</x:v>
      </x:c>
      <x:c r="G162" s="275" t="s">
        <x:v>8624</x:v>
      </x:c>
      <x:c r="H162" s="275" t="s">
        <x:v>10346</x:v>
      </x:c>
    </x:row>
    <x:row r="163" spans="1:8">
      <x:c r="A163" s="444">
        <x:v>46083</x:v>
      </x:c>
      <x:c r="B163" s="275" t="s">
        <x:v>9709</x:v>
      </x:c>
      <x:c r="C163" s="1263" t="s">
        <x:v>7624</x:v>
      </x:c>
      <x:c r="D163" s="443" t="s">
        <x:v>3935</x:v>
      </x:c>
      <x:c r="E163" s="275">
        <x:v>738</x:v>
      </x:c>
      <x:c r="F163" s="275" t="s">
        <x:v>140</x:v>
      </x:c>
      <x:c r="G163" s="275" t="s">
        <x:v>8022</x:v>
      </x:c>
      <x:c r="H163" s="275" t="s">
        <x:v>10346</x:v>
      </x:c>
    </x:row>
    <x:row r="164" spans="1:8">
      <x:c r="A164" s="444">
        <x:v>46084</x:v>
      </x:c>
      <x:c r="B164" s="275" t="s">
        <x:v>9856</x:v>
      </x:c>
      <x:c r="C164" s="1263" t="s">
        <x:v>7997</x:v>
      </x:c>
      <x:c r="D164" s="443" t="s">
        <x:v>6553</x:v>
      </x:c>
      <x:c r="E164" s="275">
        <x:v>430</x:v>
      </x:c>
      <x:c r="F164" s="275" t="s">
        <x:v>10301</x:v>
      </x:c>
      <x:c r="H164" s="275" t="s">
        <x:v>141</x:v>
      </x:c>
    </x:row>
    <x:row r="165" spans="1:8">
      <x:c r="A165" s="444">
        <x:v>46084</x:v>
      </x:c>
      <x:c r="B165" s="275" t="s">
        <x:v>3876</x:v>
      </x:c>
      <x:c r="C165" s="1263" t="s">
        <x:v>7563</x:v>
      </x:c>
      <x:c r="D165" s="443" t="s">
        <x:v>6553</x:v>
      </x:c>
      <x:c r="E165" s="275">
        <x:v>470</x:v>
      </x:c>
      <x:c r="F165" s="275" t="s">
        <x:v>10301</x:v>
      </x:c>
      <x:c r="H165" s="275" t="s">
        <x:v>141</x:v>
      </x:c>
    </x:row>
    <x:row r="166" spans="1:8">
      <x:c r="A166" s="444">
        <x:v>46084</x:v>
      </x:c>
      <x:c r="B166" s="275" t="s">
        <x:v>6604</x:v>
      </x:c>
      <x:c r="C166" s="1263" t="s">
        <x:v>11583</x:v>
      </x:c>
      <x:c r="D166" s="443" t="s">
        <x:v>6553</x:v>
      </x:c>
      <x:c r="E166" s="275">
        <x:v>490</x:v>
      </x:c>
      <x:c r="F166" s="275" t="s">
        <x:v>140</x:v>
      </x:c>
      <x:c r="H166" s="275" t="s">
        <x:v>141</x:v>
      </x:c>
    </x:row>
    <x:row r="167" spans="1:8">
      <x:c r="A167" s="444">
        <x:v>46084</x:v>
      </x:c>
      <x:c r="B167" s="275" t="s">
        <x:v>3856</x:v>
      </x:c>
      <x:c r="C167" s="1263" t="s">
        <x:v>11900</x:v>
      </x:c>
      <x:c r="D167" s="443" t="s">
        <x:v>3935</x:v>
      </x:c>
      <x:c r="E167" s="275">
        <x:v>420</x:v>
      </x:c>
      <x:c r="F167" s="275" t="s">
        <x:v>10301</x:v>
      </x:c>
      <x:c r="G167" s="275" t="s">
        <x:v>2592</x:v>
      </x:c>
      <x:c r="H167" s="275" t="s">
        <x:v>10346</x:v>
      </x:c>
    </x:row>
    <x:row r="168" spans="1:8">
      <x:c r="A168" s="444">
        <x:v>46085</x:v>
      </x:c>
      <x:c r="B168" s="275" t="s">
        <x:v>9926</x:v>
      </x:c>
      <x:c r="C168" s="1263" t="s">
        <x:v>11849</x:v>
      </x:c>
      <x:c r="D168" s="1271" t="s">
        <x:v>6540</x:v>
      </x:c>
      <x:c r="E168" s="275">
        <x:v>648</x:v>
      </x:c>
      <x:c r="F168" s="275" t="s">
        <x:v>140</x:v>
      </x:c>
      <x:c r="G168" s="275" t="s">
        <x:v>2592</x:v>
      </x:c>
      <x:c r="H168" s="275" t="s">
        <x:v>10346</x:v>
      </x:c>
    </x:row>
    <x:row r="169" spans="1:8">
      <x:c r="A169" s="444">
        <x:v>46085</x:v>
      </x:c>
      <x:c r="B169" s="275" t="s">
        <x:v>10979</x:v>
      </x:c>
      <x:c r="C169" s="1263" t="s">
        <x:v>11919</x:v>
      </x:c>
      <x:c r="D169" s="443" t="s">
        <x:v>6553</x:v>
      </x:c>
      <x:c r="E169" s="275">
        <x:v>819</x:v>
      </x:c>
      <x:c r="F169" s="275" t="s">
        <x:v>140</x:v>
      </x:c>
      <x:c r="H169" s="275" t="s">
        <x:v>141</x:v>
      </x:c>
    </x:row>
    <x:row r="170" spans="1:8">
      <x:c r="A170" s="444">
        <x:v>46085</x:v>
      </x:c>
      <x:c r="B170" s="275" t="s">
        <x:v>4049</x:v>
      </x:c>
      <x:c r="C170" s="1263" t="s">
        <x:v>11907</x:v>
      </x:c>
      <x:c r="D170" s="443" t="s">
        <x:v>6540</x:v>
      </x:c>
      <x:c r="E170" s="275">
        <x:v>620</x:v>
      </x:c>
      <x:c r="F170" s="275" t="s">
        <x:v>10301</x:v>
      </x:c>
      <x:c r="G170" s="275" t="s">
        <x:v>2592</x:v>
      </x:c>
      <x:c r="H170" s="275" t="s">
        <x:v>10346</x:v>
      </x:c>
    </x:row>
    <x:row r="171" spans="1:8">
      <x:c r="A171" s="444">
        <x:v>46085</x:v>
      </x:c>
      <x:c r="B171" s="275" t="s">
        <x:v>10605</x:v>
      </x:c>
      <x:c r="C171" s="1263" t="s">
        <x:v>11966</x:v>
      </x:c>
      <x:c r="D171" s="1271" t="s">
        <x:v>6540</x:v>
      </x:c>
      <x:c r="E171" s="275">
        <x:v>420</x:v>
      </x:c>
      <x:c r="F171" s="275" t="s">
        <x:v>10301</x:v>
      </x:c>
      <x:c r="G171" s="275" t="s">
        <x:v>5641</x:v>
      </x:c>
      <x:c r="H171" s="275" t="s">
        <x:v>10346</x:v>
      </x:c>
    </x:row>
    <x:row r="172" spans="1:8">
      <x:c r="A172" s="444">
        <x:v>46085</x:v>
      </x:c>
      <x:c r="B172" s="275" t="s">
        <x:v>9381</x:v>
      </x:c>
      <x:c r="C172" s="1263" t="s">
        <x:v>7473</x:v>
      </x:c>
      <x:c r="D172" s="1271" t="s">
        <x:v>6540</x:v>
      </x:c>
      <x:c r="E172" s="275">
        <x:v>700</x:v>
      </x:c>
      <x:c r="F172" s="275" t="s">
        <x:v>10301</x:v>
      </x:c>
      <x:c r="G172" s="275" t="s">
        <x:v>5641</x:v>
      </x:c>
      <x:c r="H172" s="275" t="s">
        <x:v>10322</x:v>
      </x:c>
    </x:row>
    <x:row r="173" spans="1:8">
      <x:c r="A173" s="444">
        <x:v>46086</x:v>
      </x:c>
      <x:c r="B173" s="275" t="s">
        <x:v>3356</x:v>
      </x:c>
      <x:c r="C173" s="1263" t="s">
        <x:v>2822</x:v>
      </x:c>
      <x:c r="D173" s="1271" t="s">
        <x:v>3935</x:v>
      </x:c>
      <x:c r="E173" s="275">
        <x:v>450</x:v>
      </x:c>
      <x:c r="F173" s="275" t="s">
        <x:v>140</x:v>
      </x:c>
      <x:c r="G173" s="275" t="s">
        <x:v>12702</x:v>
      </x:c>
      <x:c r="H173" s="275" t="s">
        <x:v>10346</x:v>
      </x:c>
    </x:row>
    <x:row r="174" spans="1:8">
      <x:c r="A174" s="444">
        <x:v>46086</x:v>
      </x:c>
      <x:c r="B174" s="275" t="s">
        <x:v>6581</x:v>
      </x:c>
      <x:c r="C174" s="1263" t="s">
        <x:v>2651</x:v>
      </x:c>
      <x:c r="D174" s="443" t="s">
        <x:v>3935</x:v>
      </x:c>
      <x:c r="E174" s="275">
        <x:v>504</x:v>
      </x:c>
      <x:c r="F174" s="275" t="s">
        <x:v>140</x:v>
      </x:c>
      <x:c r="G174" s="275" t="s">
        <x:v>9639</x:v>
      </x:c>
      <x:c r="H174" s="275" t="s">
        <x:v>10322</x:v>
      </x:c>
    </x:row>
    <x:row r="175" spans="1:8">
      <x:c r="A175" s="444">
        <x:v>46086</x:v>
      </x:c>
      <x:c r="B175" s="275" t="s">
        <x:v>11041</x:v>
      </x:c>
      <x:c r="C175" s="1263" t="s">
        <x:v>7621</x:v>
      </x:c>
      <x:c r="D175" s="443" t="s">
        <x:v>3935</x:v>
      </x:c>
      <x:c r="E175" s="275">
        <x:v>400</x:v>
      </x:c>
      <x:c r="F175" s="275" t="s">
        <x:v>10301</x:v>
      </x:c>
      <x:c r="G175" s="275" t="s">
        <x:v>2592</x:v>
      </x:c>
      <x:c r="H175" s="275" t="s">
        <x:v>10346</x:v>
      </x:c>
    </x:row>
    <x:row r="176" spans="1:8">
      <x:c r="A176" s="444">
        <x:v>46087</x:v>
      </x:c>
      <x:c r="B176" s="275" t="s">
        <x:v>9495</x:v>
      </x:c>
      <x:c r="C176" s="1263" t="s">
        <x:v>2236</x:v>
      </x:c>
      <x:c r="D176" s="1271" t="s">
        <x:v>6540</x:v>
      </x:c>
      <x:c r="E176" s="275">
        <x:v>531</x:v>
      </x:c>
      <x:c r="F176" s="275" t="s">
        <x:v>140</x:v>
      </x:c>
      <x:c r="G176" s="275" t="s">
        <x:v>2592</x:v>
      </x:c>
      <x:c r="H176" s="275" t="s">
        <x:v>10322</x:v>
      </x:c>
    </x:row>
    <x:row r="177" spans="1:8">
      <x:c r="A177" s="444">
        <x:v>46087</x:v>
      </x:c>
      <x:c r="B177" s="275" t="s">
        <x:v>9701</x:v>
      </x:c>
      <x:c r="C177" s="1263" t="s">
        <x:v>11969</x:v>
      </x:c>
      <x:c r="D177" s="443" t="s">
        <x:v>3935</x:v>
      </x:c>
      <x:c r="E177" s="275">
        <x:v>700</x:v>
      </x:c>
      <x:c r="F177" s="275" t="s">
        <x:v>140</x:v>
      </x:c>
      <x:c r="G177" s="275" t="s">
        <x:v>350</x:v>
      </x:c>
      <x:c r="H177" s="275" t="s">
        <x:v>10346</x:v>
      </x:c>
    </x:row>
    <x:row r="178" spans="1:8">
      <x:c r="A178" s="444">
        <x:v>46088</x:v>
      </x:c>
      <x:c r="B178" s="919" t="s">
        <x:v>10381</x:v>
      </x:c>
      <x:c r="C178" s="919" t="s">
        <x:v>1916</x:v>
      </x:c>
      <x:c r="D178" s="519" t="s">
        <x:v>3935</x:v>
      </x:c>
      <x:c r="E178" s="920">
        <x:v>440</x:v>
      </x:c>
      <x:c r="F178" s="652" t="s">
        <x:v>10301</x:v>
      </x:c>
      <x:c r="G178" s="275" t="s">
        <x:v>341</x:v>
      </x:c>
      <x:c r="H178" s="275" t="s">
        <x:v>10346</x:v>
      </x:c>
    </x:row>
    <x:row r="179" spans="1:8" s="275" customFormat="1">
      <x:c r="A179" s="444">
        <x:v>46088</x:v>
      </x:c>
      <x:c r="B179" s="919" t="s">
        <x:v>3317</x:v>
      </x:c>
      <x:c r="C179" s="919" t="s">
        <x:v>7559</x:v>
      </x:c>
      <x:c r="D179" s="519" t="s">
        <x:v>6553</x:v>
      </x:c>
      <x:c r="E179" s="920">
        <x:v>400</x:v>
      </x:c>
      <x:c r="F179" s="652" t="s">
        <x:v>140</x:v>
      </x:c>
      <x:c r="G179" s="275" t="s">
        <x:v>2214</x:v>
      </x:c>
      <x:c r="H179" s="275" t="s">
        <x:v>10322</x:v>
      </x:c>
    </x:row>
    <x:row r="180" spans="1:8">
      <x:c r="A180" s="444">
        <x:v>46089</x:v>
      </x:c>
      <x:c r="B180" s="919" t="s">
        <x:v>9519</x:v>
      </x:c>
      <x:c r="C180" s="919" t="s">
        <x:v>11920</x:v>
      </x:c>
      <x:c r="D180" s="519" t="s">
        <x:v>3935</x:v>
      </x:c>
      <x:c r="E180" s="920">
        <x:v>560</x:v>
      </x:c>
      <x:c r="F180" s="652" t="s">
        <x:v>10301</x:v>
      </x:c>
      <x:c r="G180" s="275" t="s">
        <x:v>12702</x:v>
      </x:c>
      <x:c r="H180" s="275" t="s">
        <x:v>10346</x:v>
      </x:c>
    </x:row>
    <x:row r="181" spans="1:8" s="275" customFormat="1">
      <x:c r="A181" s="444">
        <x:v>46089</x:v>
      </x:c>
      <x:c r="B181" s="919" t="s">
        <x:v>9906</x:v>
      </x:c>
      <x:c r="C181" s="919" t="s">
        <x:v>11734</x:v>
      </x:c>
      <x:c r="D181" s="519" t="s">
        <x:v>6540</x:v>
      </x:c>
      <x:c r="E181" s="920">
        <x:v>655</x:v>
      </x:c>
      <x:c r="F181" s="652" t="s">
        <x:v>140</x:v>
      </x:c>
      <x:c r="G181" s="275" t="s">
        <x:v>5831</x:v>
      </x:c>
      <x:c r="H181" s="275" t="s">
        <x:v>10346</x:v>
      </x:c>
    </x:row>
    <x:row r="182" spans="1:9" ht="16.75">
      <x:c r="A182" s="444">
        <x:v>46090</x:v>
      </x:c>
      <x:c r="B182" s="915" t="s">
        <x:v>10813</x:v>
      </x:c>
      <x:c r="C182" s="915" t="s">
        <x:v>11778</x:v>
      </x:c>
      <x:c r="D182" s="1189" t="s">
        <x:v>6553</x:v>
      </x:c>
      <x:c r="E182" s="916">
        <x:v>700</x:v>
      </x:c>
      <x:c r="F182" s="649" t="s">
        <x:v>10301</x:v>
      </x:c>
      <x:c r="G182" s="275" t="s">
        <x:v>5641</x:v>
      </x:c>
      <x:c r="H182" s="275" t="s">
        <x:v>10346</x:v>
      </x:c>
      <x:c r="I182" s="275" t="s">
        <x:v>8900</x:v>
      </x:c>
    </x:row>
    <x:row r="183" spans="1:9" s="275" customFormat="1">
      <x:c r="A183" s="444">
        <x:v>46090</x:v>
      </x:c>
      <x:c r="B183" s="919" t="s">
        <x:v>3754</x:v>
      </x:c>
      <x:c r="C183" s="919" t="s">
        <x:v>5904</x:v>
      </x:c>
      <x:c r="D183" s="519" t="s">
        <x:v>3935</x:v>
      </x:c>
      <x:c r="E183" s="920">
        <x:v>423</x:v>
      </x:c>
      <x:c r="F183" s="652" t="s">
        <x:v>140</x:v>
      </x:c>
      <x:c r="G183" s="275" t="s">
        <x:v>12415</x:v>
      </x:c>
      <x:c r="H183" s="275" t="s">
        <x:v>10346</x:v>
      </x:c>
      <x:c r="I183" s="275" t="s">
        <x:v>8900</x:v>
      </x:c>
    </x:row>
    <x:row r="184" spans="1:9" s="275" customFormat="1">
      <x:c r="A184" s="444">
        <x:v>46090</x:v>
      </x:c>
      <x:c r="B184" s="919" t="s">
        <x:v>3399</x:v>
      </x:c>
      <x:c r="C184" s="919" t="s">
        <x:v>11466</x:v>
      </x:c>
      <x:c r="D184" s="519" t="s">
        <x:v>6553</x:v>
      </x:c>
      <x:c r="E184" s="920">
        <x:v>460</x:v>
      </x:c>
      <x:c r="F184" s="652" t="s">
        <x:v>10301</x:v>
      </x:c>
      <x:c r="G184" s="275" t="s">
        <x:v>12702</x:v>
      </x:c>
      <x:c r="H184" s="275" t="s">
        <x:v>10322</x:v>
      </x:c>
      <x:c r="I184" s="275" t="s">
        <x:v>10364</x:v>
      </x:c>
    </x:row>
    <x:row r="185" spans="1:8" s="275" customFormat="1">
      <x:c r="A185" s="444">
        <x:v>46090</x:v>
      </x:c>
      <x:c r="B185" s="919" t="s">
        <x:v>9926</x:v>
      </x:c>
      <x:c r="C185" s="919" t="s">
        <x:v>2664</x:v>
      </x:c>
      <x:c r="D185" s="555" t="s">
        <x:v>6540</x:v>
      </x:c>
      <x:c r="E185" s="920">
        <x:v>880</x:v>
      </x:c>
      <x:c r="F185" s="652" t="s">
        <x:v>140</x:v>
      </x:c>
      <x:c r="G185" s="275" t="s">
        <x:v>12731</x:v>
      </x:c>
      <x:c r="H185" s="275" t="s">
        <x:v>10346</x:v>
      </x:c>
    </x:row>
    <x:row r="186" spans="1:8" s="275" customFormat="1">
      <x:c r="A186" s="444">
        <x:v>46090</x:v>
      </x:c>
      <x:c r="B186" s="919" t="s">
        <x:v>3895</x:v>
      </x:c>
      <x:c r="C186" s="919" t="s">
        <x:v>11792</x:v>
      </x:c>
      <x:c r="D186" s="555" t="s">
        <x:v>6540</x:v>
      </x:c>
      <x:c r="E186" s="920">
        <x:v>828</x:v>
      </x:c>
      <x:c r="F186" s="652" t="s">
        <x:v>140</x:v>
      </x:c>
      <x:c r="G186" s="275" t="s">
        <x:v>11933</x:v>
      </x:c>
      <x:c r="H186" s="275" t="s">
        <x:v>10346</x:v>
      </x:c>
    </x:row>
    <x:row r="187" spans="1:8" s="275" customFormat="1">
      <x:c r="A187" s="444">
        <x:v>46090</x:v>
      </x:c>
      <x:c r="B187" s="919" t="s">
        <x:v>9940</x:v>
      </x:c>
      <x:c r="C187" s="919" t="s">
        <x:v>7648</x:v>
      </x:c>
      <x:c r="D187" s="519" t="s">
        <x:v>6553</x:v>
      </x:c>
      <x:c r="E187" s="920">
        <x:v>432</x:v>
      </x:c>
      <x:c r="F187" s="652" t="s">
        <x:v>140</x:v>
      </x:c>
      <x:c r="G187" s="275" t="s">
        <x:v>11933</x:v>
      </x:c>
      <x:c r="H187" s="275" t="s">
        <x:v>10346</x:v>
      </x:c>
    </x:row>
  </x:sheetData>
  <x:conditionalFormatting sqref="C32:C32">
    <x:cfRule type="duplicateValues" dxfId="12" priority="325"/>
  </x:conditionalFormatting>
  <x:conditionalFormatting sqref="B32:B32">
    <x:cfRule type="duplicateValues" dxfId="12" priority="326"/>
  </x:conditionalFormatting>
  <x:conditionalFormatting sqref="C47:C47">
    <x:cfRule type="duplicateValues" dxfId="12" priority="299"/>
  </x:conditionalFormatting>
  <x:conditionalFormatting sqref="B47:B47">
    <x:cfRule type="duplicateValues" dxfId="12" priority="300"/>
  </x:conditionalFormatting>
  <x:conditionalFormatting sqref="C49:C49">
    <x:cfRule type="duplicateValues" dxfId="12" priority="295"/>
  </x:conditionalFormatting>
  <x:conditionalFormatting sqref="B49:B49">
    <x:cfRule type="duplicateValues" dxfId="12" priority="296"/>
  </x:conditionalFormatting>
  <x:conditionalFormatting sqref="C133:C150">
    <x:cfRule type="expression" dxfId="15" priority="14">
      <x:formula>AND(COUNTIF(($H:$H),C133)&gt;1,NOT(ISBLANK(C133)))</x:formula>
    </x:cfRule>
  </x:conditionalFormatting>
  <x:conditionalFormatting sqref="C178:C179">
    <x:cfRule type="expression" dxfId="15" priority="7">
      <x:formula>AND(COUNTIF(($H:$H),C178)&gt;1,NOT(ISBLANK(C178)))</x:formula>
    </x:cfRule>
  </x:conditionalFormatting>
  <x:conditionalFormatting sqref="E178:E179">
    <x:cfRule type="cellIs" dxfId="13" priority="9" operator="between">
      <x:formula>300</x:formula>
      <x:formula>500</x:formula>
    </x:cfRule>
  </x:conditionalFormatting>
  <x:conditionalFormatting sqref="E178:E179">
    <x:cfRule type="cellIs" dxfId="14" priority="8" operator="greaterThan">
      <x:formula>500</x:formula>
    </x:cfRule>
  </x:conditionalFormatting>
  <x:conditionalFormatting sqref="C180:C181">
    <x:cfRule type="expression" dxfId="15" priority="4">
      <x:formula>AND(COUNTIF(($H:$H),C180)&gt;1,NOT(ISBLANK(C180)))</x:formula>
    </x:cfRule>
  </x:conditionalFormatting>
  <x:conditionalFormatting sqref="E180:E181">
    <x:cfRule type="cellIs" dxfId="13" priority="6" operator="between">
      <x:formula>300</x:formula>
      <x:formula>500</x:formula>
    </x:cfRule>
  </x:conditionalFormatting>
  <x:conditionalFormatting sqref="E180:E181">
    <x:cfRule type="cellIs" dxfId="14" priority="5" operator="greaterThan">
      <x:formula>500</x:formula>
    </x:cfRule>
  </x:conditionalFormatting>
  <x:conditionalFormatting sqref="C182:C187">
    <x:cfRule type="expression" dxfId="15" priority="1">
      <x:formula>AND(COUNTIF(($H:$H),C182)&gt;1,NOT(ISBLANK(C182)))</x:formula>
    </x:cfRule>
  </x:conditionalFormatting>
  <x:conditionalFormatting sqref="E182:E187">
    <x:cfRule type="cellIs" dxfId="13" priority="3" operator="between">
      <x:formula>300</x:formula>
      <x:formula>500</x:formula>
    </x:cfRule>
  </x:conditionalFormatting>
  <x:conditionalFormatting sqref="E182:E187">
    <x:cfRule type="cellIs" dxfId="14" priority="2" operator="greaterThan">
      <x:formula>500</x:formula>
    </x:cfRule>
  </x:conditionalFormatting>
  <x:dataValidations count="2">
    <x:dataValidation type="list" operator="equal" allowBlank="1" showInputMessage="1" showErrorMessage="1" sqref="D178:D188 B151:B177 D141:D150 D1:D115 D193:D1048548">
      <x:formula1>"Regine, Riza, Tala"</x:formula1>
    </x:dataValidation>
    <x:dataValidation type="list" operator="equal" allowBlank="1" showInputMessage="1" showErrorMessage="1" sqref="D116:D140">
      <x:formula1>"Regine, Riza, Lyn, Tala"</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dimension ref="A1:I357"/>
  <x:sheetViews>
    <x:sheetView topLeftCell="A311" zoomScaleNormal="100" zoomScaleSheetLayoutView="75" workbookViewId="0">
      <x:selection activeCell="D333" activeCellId="0" sqref="D333:D333"/>
    </x:sheetView>
  </x:sheetViews>
  <x:sheetFormatPr defaultColWidth="9.00390625" defaultRowHeight="16.399999999999999"/>
  <x:cols>
    <x:col min="1" max="1" width="10.62890625" style="230" bestFit="1" customWidth="1"/>
    <x:col min="2" max="2" width="5.77734375" style="275" customWidth="1"/>
    <x:col min="3" max="9" width="9.00390625" style="230" bestFit="1" customWidth="1"/>
    <x:col min="13" max="13" width="9.00390625" style="230" bestFit="1" customWidth="1"/>
    <x:col min="14" max="14" width="9.00390625" style="1276" bestFit="1" customWidth="1"/>
    <x:col min="15" max="15" width="9.00390625" style="230" bestFit="1" customWidth="1"/>
  </x:cols>
  <x:sheetData>
    <x:row r="1" spans="3:8">
      <x:c r="C1" s="707" t="s">
        <x:v>9903</x:v>
      </x:c>
      <x:c r="D1" s="1277" t="s">
        <x:v>9474</x:v>
      </x:c>
      <x:c r="E1" s="1278" t="s">
        <x:v>4148</x:v>
      </x:c>
      <x:c r="F1" s="230" t="s">
        <x:v>9955</x:v>
      </x:c>
      <x:c r="G1" s="230" t="s">
        <x:v>10309</x:v>
      </x:c>
      <x:c r="H1" s="230" t="s">
        <x:v>12219</x:v>
      </x:c>
    </x:row>
    <x:row r="2" spans="1:8">
      <x:c r="A2" s="1279">
        <x:v>45748</x:v>
      </x:c>
      <x:c r="B2" s="1280" t="s">
        <x:v>10377</x:v>
      </x:c>
      <x:c r="C2" s="1281">
        <x:v>750</x:v>
      </x:c>
      <x:c r="D2" s="1281">
        <x:v>2500</x:v>
      </x:c>
      <x:c r="E2" s="1281">
        <x:v>3000</x:v>
      </x:c>
      <x:c r="F2" s="1282">
        <x:v>3031</x:v>
      </x:c>
      <x:c r="G2" s="1642" t="s">
        <x:v>10283</x:v>
      </x:c>
      <x:c r="H2" s="230">
        <x:f>F2*0.9</x:f>
        <x:v>2727.9000000000001</x:v>
      </x:c>
    </x:row>
    <x:row r="3" spans="1:8">
      <x:c r="A3" s="1279">
        <x:v>45749</x:v>
      </x:c>
      <x:c r="B3" s="1280" t="s">
        <x:v>10352</x:v>
      </x:c>
      <x:c r="C3" s="1281">
        <x:v>1000</x:v>
      </x:c>
      <x:c r="D3" s="1281">
        <x:v>2000</x:v>
      </x:c>
      <x:c r="E3" s="1281">
        <x:v>3000</x:v>
      </x:c>
      <x:c r="F3" s="1282">
        <x:v>4575</x:v>
      </x:c>
      <x:c r="G3" s="1642"/>
      <x:c r="H3" s="230">
        <x:f t="shared" ref="H3:H31" si="0">F3*0.9</x:f>
        <x:v>4117.5</x:v>
      </x:c>
    </x:row>
    <x:row r="4" spans="1:8">
      <x:c r="A4" s="1279">
        <x:v>45750</x:v>
      </x:c>
      <x:c r="B4" s="1280" t="s">
        <x:v>10335</x:v>
      </x:c>
      <x:c r="C4" s="1281">
        <x:v>2000</x:v>
      </x:c>
      <x:c r="D4" s="1281">
        <x:v>2500</x:v>
      </x:c>
      <x:c r="E4" s="1281">
        <x:v>3500</x:v>
      </x:c>
      <x:c r="F4" s="1283">
        <x:v>2946</x:v>
      </x:c>
      <x:c r="G4" s="1642"/>
      <x:c r="H4" s="230">
        <x:f t="shared" si="0"/>
        <x:v>2651.4000000000001</x:v>
      </x:c>
    </x:row>
    <x:row r="5" spans="1:8">
      <x:c r="A5" s="1279">
        <x:v>45751</x:v>
      </x:c>
      <x:c r="B5" s="1280" t="s">
        <x:v>10292</x:v>
      </x:c>
      <x:c r="C5" s="1281">
        <x:v>2000</x:v>
      </x:c>
      <x:c r="D5" s="1281">
        <x:v>2750</x:v>
      </x:c>
      <x:c r="E5" s="1281">
        <x:v>3500</x:v>
      </x:c>
      <x:c r="F5" s="1282">
        <x:v>3940</x:v>
      </x:c>
      <x:c r="G5" s="1642"/>
      <x:c r="H5" s="230">
        <x:f t="shared" si="0"/>
        <x:v>3546</x:v>
      </x:c>
    </x:row>
    <x:row r="6" spans="1:8">
      <x:c r="A6" s="1279">
        <x:v>45752</x:v>
      </x:c>
      <x:c r="B6" s="1280" t="s">
        <x:v>10312</x:v>
      </x:c>
      <x:c r="C6" s="1281">
        <x:v>1500</x:v>
      </x:c>
      <x:c r="D6" s="1281">
        <x:v>4000</x:v>
      </x:c>
      <x:c r="E6" s="1281">
        <x:v>5000</x:v>
      </x:c>
      <x:c r="F6" s="1283">
        <x:v>4831</x:v>
      </x:c>
      <x:c r="G6" s="1642"/>
      <x:c r="H6" s="230">
        <x:f t="shared" si="0"/>
        <x:v>4347.9000000000005</x:v>
      </x:c>
    </x:row>
    <x:row r="7" spans="1:8">
      <x:c r="A7" s="1279">
        <x:v>45753</x:v>
      </x:c>
      <x:c r="B7" s="1280" t="s">
        <x:v>10367</x:v>
      </x:c>
      <x:c r="C7" s="1281">
        <x:v>2500</x:v>
      </x:c>
      <x:c r="D7" s="1281">
        <x:v>3300</x:v>
      </x:c>
      <x:c r="E7" s="1281">
        <x:v>5000</x:v>
      </x:c>
      <x:c r="F7" s="1284">
        <x:v>2810.5</x:v>
      </x:c>
      <x:c r="G7" s="1642"/>
      <x:c r="H7" s="230">
        <x:f t="shared" si="0"/>
        <x:v>2529.4500000000003</x:v>
      </x:c>
    </x:row>
    <x:row r="8" spans="1:8">
      <x:c r="A8" s="1285">
        <x:v>45754</x:v>
      </x:c>
      <x:c r="B8" s="1286" t="s">
        <x:v>10315</x:v>
      </x:c>
      <x:c r="C8" s="1287">
        <x:v>500</x:v>
      </x:c>
      <x:c r="D8" s="1287">
        <x:v>1500</x:v>
      </x:c>
      <x:c r="E8" s="1287">
        <x:v>2500</x:v>
      </x:c>
      <x:c r="F8" s="1283">
        <x:v>2217</x:v>
      </x:c>
      <x:c r="G8" s="1642" t="s">
        <x:v>10283</x:v>
      </x:c>
      <x:c r="H8" s="230">
        <x:f t="shared" si="0"/>
        <x:v>1995.3</x:v>
      </x:c>
    </x:row>
    <x:row r="9" spans="1:8">
      <x:c r="A9" s="1285">
        <x:v>45755</x:v>
      </x:c>
      <x:c r="B9" s="1286" t="s">
        <x:v>10377</x:v>
      </x:c>
      <x:c r="C9" s="1287">
        <x:v>1500</x:v>
      </x:c>
      <x:c r="D9" s="1287">
        <x:v>2500</x:v>
      </x:c>
      <x:c r="E9" s="1287">
        <x:v>3000</x:v>
      </x:c>
      <x:c r="F9" s="1284">
        <x:v>1809</x:v>
      </x:c>
      <x:c r="G9" s="1642"/>
      <x:c r="H9" s="230">
        <x:f t="shared" si="0"/>
        <x:v>1628.1000000000001</x:v>
      </x:c>
    </x:row>
    <x:row r="10" spans="1:8">
      <x:c r="A10" s="1285">
        <x:v>45756</x:v>
      </x:c>
      <x:c r="B10" s="1286" t="s">
        <x:v>10352</x:v>
      </x:c>
      <x:c r="C10" s="1287">
        <x:v>500</x:v>
      </x:c>
      <x:c r="D10" s="1287">
        <x:v>1500</x:v>
      </x:c>
      <x:c r="E10" s="1287">
        <x:v>2500</x:v>
      </x:c>
      <x:c r="F10" s="1284">
        <x:v>1380</x:v>
      </x:c>
      <x:c r="G10" s="1642"/>
      <x:c r="H10" s="230">
        <x:f t="shared" si="0"/>
        <x:v>1242</x:v>
      </x:c>
    </x:row>
    <x:row r="11" spans="1:8">
      <x:c r="A11" s="1285">
        <x:v>45757</x:v>
      </x:c>
      <x:c r="B11" s="1286" t="s">
        <x:v>10335</x:v>
      </x:c>
      <x:c r="C11" s="1287">
        <x:v>1000</x:v>
      </x:c>
      <x:c r="D11" s="1287">
        <x:v>1500</x:v>
      </x:c>
      <x:c r="E11" s="1287">
        <x:v>2500</x:v>
      </x:c>
      <x:c r="F11" s="1283">
        <x:v>2010</x:v>
      </x:c>
      <x:c r="G11" s="1642"/>
      <x:c r="H11" s="230">
        <x:f t="shared" si="0"/>
        <x:v>1809</x:v>
      </x:c>
    </x:row>
    <x:row r="12" spans="1:8">
      <x:c r="A12" s="1285">
        <x:v>45758</x:v>
      </x:c>
      <x:c r="B12" s="1286" t="s">
        <x:v>10292</x:v>
      </x:c>
      <x:c r="C12" s="1287">
        <x:v>2000</x:v>
      </x:c>
      <x:c r="D12" s="1287">
        <x:v>2500</x:v>
      </x:c>
      <x:c r="E12" s="1287">
        <x:v>3500</x:v>
      </x:c>
      <x:c r="F12" s="1283">
        <x:v>3653</x:v>
      </x:c>
      <x:c r="G12" s="1642"/>
      <x:c r="H12" s="230">
        <x:f t="shared" si="0"/>
        <x:v>3287.7000000000003</x:v>
      </x:c>
    </x:row>
    <x:row r="13" spans="1:8">
      <x:c r="A13" s="1285">
        <x:v>45759</x:v>
      </x:c>
      <x:c r="B13" s="1286" t="s">
        <x:v>10312</x:v>
      </x:c>
      <x:c r="C13" s="1287">
        <x:v>1500</x:v>
      </x:c>
      <x:c r="D13" s="1287">
        <x:v>4000</x:v>
      </x:c>
      <x:c r="E13" s="1287">
        <x:v>5000</x:v>
      </x:c>
      <x:c r="F13" s="1284">
        <x:v>3428</x:v>
      </x:c>
      <x:c r="G13" s="1642"/>
      <x:c r="H13" s="230">
        <x:f t="shared" si="0"/>
        <x:v>3085.2000000000003</x:v>
      </x:c>
    </x:row>
    <x:row r="14" spans="1:8">
      <x:c r="A14" s="1285">
        <x:v>45760</x:v>
      </x:c>
      <x:c r="B14" s="1286" t="s">
        <x:v>10367</x:v>
      </x:c>
      <x:c r="C14" s="1287">
        <x:v>2000</x:v>
      </x:c>
      <x:c r="D14" s="1287">
        <x:v>2500</x:v>
      </x:c>
      <x:c r="E14" s="1287">
        <x:v>4500</x:v>
      </x:c>
      <x:c r="F14" s="1283">
        <x:v>3976.5</x:v>
      </x:c>
      <x:c r="G14" s="1642"/>
      <x:c r="H14" s="230">
        <x:f t="shared" si="0"/>
        <x:v>3578.8499999999999</x:v>
      </x:c>
    </x:row>
    <x:row r="15" spans="1:8">
      <x:c r="A15" s="1288">
        <x:v>45761</x:v>
      </x:c>
      <x:c r="B15" s="1265" t="s">
        <x:v>10315</x:v>
      </x:c>
      <x:c r="C15" s="1289">
        <x:v>500</x:v>
      </x:c>
      <x:c r="D15" s="1289">
        <x:v>1500</x:v>
      </x:c>
      <x:c r="E15" s="1289">
        <x:v>2500</x:v>
      </x:c>
      <x:c r="F15" s="1283">
        <x:v>1941.5</x:v>
      </x:c>
      <x:c r="G15" s="1642" t="s">
        <x:v>10283</x:v>
      </x:c>
      <x:c r="H15" s="230">
        <x:f t="shared" si="0"/>
        <x:v>1747.3500000000001</x:v>
      </x:c>
    </x:row>
    <x:row r="16" spans="1:8">
      <x:c r="A16" s="1288">
        <x:v>45762</x:v>
      </x:c>
      <x:c r="B16" s="1265" t="s">
        <x:v>10377</x:v>
      </x:c>
      <x:c r="C16" s="1289">
        <x:v>1250</x:v>
      </x:c>
      <x:c r="D16" s="1289">
        <x:v>2000</x:v>
      </x:c>
      <x:c r="E16" s="1289">
        <x:v>3000</x:v>
      </x:c>
      <x:c r="F16" s="1283">
        <x:v>2404</x:v>
      </x:c>
      <x:c r="G16" s="1642"/>
      <x:c r="H16" s="230">
        <x:f t="shared" si="0"/>
        <x:v>2163.5999999999999</x:v>
      </x:c>
    </x:row>
    <x:row r="17" spans="1:8">
      <x:c r="A17" s="1288">
        <x:v>45763</x:v>
      </x:c>
      <x:c r="B17" s="1265" t="s">
        <x:v>10352</x:v>
      </x:c>
      <x:c r="C17" s="1289">
        <x:v>750</x:v>
      </x:c>
      <x:c r="D17" s="1289">
        <x:v>1500</x:v>
      </x:c>
      <x:c r="E17" s="1289">
        <x:v>2500</x:v>
      </x:c>
      <x:c r="F17" s="1284">
        <x:v>1210</x:v>
      </x:c>
      <x:c r="G17" s="1642"/>
      <x:c r="H17" s="230">
        <x:f t="shared" si="0"/>
        <x:v>1089</x:v>
      </x:c>
    </x:row>
    <x:row r="18" spans="1:8">
      <x:c r="A18" s="1288">
        <x:v>45764</x:v>
      </x:c>
      <x:c r="B18" s="1265" t="s">
        <x:v>10335</x:v>
      </x:c>
      <x:c r="C18" s="1289">
        <x:v>1000</x:v>
      </x:c>
      <x:c r="D18" s="1289">
        <x:v>1500</x:v>
      </x:c>
      <x:c r="E18" s="1289">
        <x:v>3000</x:v>
      </x:c>
      <x:c r="F18" s="1283">
        <x:v>1932</x:v>
      </x:c>
      <x:c r="G18" s="1642"/>
      <x:c r="H18" s="230">
        <x:f t="shared" si="0"/>
        <x:v>1738.8</x:v>
      </x:c>
    </x:row>
    <x:row r="19" spans="1:8">
      <x:c r="A19" s="1288">
        <x:v>45765</x:v>
      </x:c>
      <x:c r="B19" s="1265" t="s">
        <x:v>10292</x:v>
      </x:c>
      <x:c r="C19" s="1289">
        <x:v>2000</x:v>
      </x:c>
      <x:c r="D19" s="1289">
        <x:v>2750</x:v>
      </x:c>
      <x:c r="E19" s="1289">
        <x:v>3500</x:v>
      </x:c>
      <x:c r="F19" s="1282">
        <x:v>3733</x:v>
      </x:c>
      <x:c r="G19" s="1642"/>
      <x:c r="H19" s="230">
        <x:f t="shared" si="0"/>
        <x:v>3359.7000000000003</x:v>
      </x:c>
    </x:row>
    <x:row r="20" spans="1:8">
      <x:c r="A20" s="1288">
        <x:v>45766</x:v>
      </x:c>
      <x:c r="B20" s="1265" t="s">
        <x:v>10312</x:v>
      </x:c>
      <x:c r="C20" s="1289">
        <x:v>1500</x:v>
      </x:c>
      <x:c r="D20" s="1289">
        <x:v>3500</x:v>
      </x:c>
      <x:c r="E20" s="1289">
        <x:v>4500</x:v>
      </x:c>
      <x:c r="F20" s="1282">
        <x:v>7161</x:v>
      </x:c>
      <x:c r="G20" s="1642"/>
      <x:c r="H20" s="230">
        <x:f t="shared" si="0"/>
        <x:v>6444.9000000000005</x:v>
      </x:c>
    </x:row>
    <x:row r="21" spans="1:8">
      <x:c r="A21" s="1288">
        <x:v>45767</x:v>
      </x:c>
      <x:c r="B21" s="1265" t="s">
        <x:v>10367</x:v>
      </x:c>
      <x:c r="C21" s="1289">
        <x:v>2200</x:v>
      </x:c>
      <x:c r="D21" s="1289">
        <x:v>3500</x:v>
      </x:c>
      <x:c r="E21" s="1289">
        <x:v>4000</x:v>
      </x:c>
      <x:c r="F21" s="1284">
        <x:v>1740</x:v>
      </x:c>
      <x:c r="G21" s="1642"/>
      <x:c r="H21" s="230">
        <x:f t="shared" si="0"/>
        <x:v>1566</x:v>
      </x:c>
    </x:row>
    <x:row r="22" spans="1:8">
      <x:c r="A22" s="1290">
        <x:v>45768</x:v>
      </x:c>
      <x:c r="B22" s="1291" t="s">
        <x:v>10315</x:v>
      </x:c>
      <x:c r="C22" s="1292">
        <x:v>500</x:v>
      </x:c>
      <x:c r="D22" s="1292">
        <x:v>1000</x:v>
      </x:c>
      <x:c r="E22" s="1292">
        <x:v>2000</x:v>
      </x:c>
      <x:c r="F22" s="1283">
        <x:v>1068</x:v>
      </x:c>
      <x:c r="G22" s="1642" t="s">
        <x:v>10283</x:v>
      </x:c>
      <x:c r="H22" s="230">
        <x:f t="shared" si="0"/>
        <x:v>961.20000000000005</x:v>
      </x:c>
    </x:row>
    <x:row r="23" spans="1:8">
      <x:c r="A23" s="1290">
        <x:v>45769</x:v>
      </x:c>
      <x:c r="B23" s="1291" t="s">
        <x:v>10377</x:v>
      </x:c>
      <x:c r="C23" s="1292">
        <x:v>1500</x:v>
      </x:c>
      <x:c r="D23" s="1292">
        <x:v>2000</x:v>
      </x:c>
      <x:c r="E23" s="1292">
        <x:v>2500</x:v>
      </x:c>
      <x:c r="F23" s="1282">
        <x:v>2610</x:v>
      </x:c>
      <x:c r="G23" s="1642"/>
      <x:c r="H23" s="230">
        <x:f t="shared" si="0"/>
        <x:v>2349</x:v>
      </x:c>
    </x:row>
    <x:row r="24" spans="1:8">
      <x:c r="A24" s="1290">
        <x:v>45770</x:v>
      </x:c>
      <x:c r="B24" s="1291" t="s">
        <x:v>10352</x:v>
      </x:c>
      <x:c r="C24" s="1292">
        <x:v>1000</x:v>
      </x:c>
      <x:c r="D24" s="1292">
        <x:v>1500</x:v>
      </x:c>
      <x:c r="E24" s="1292">
        <x:v>2000</x:v>
      </x:c>
      <x:c r="F24" s="1282">
        <x:v>2230</x:v>
      </x:c>
      <x:c r="G24" s="1642"/>
      <x:c r="H24" s="230">
        <x:f t="shared" si="0"/>
        <x:v>2007</x:v>
      </x:c>
    </x:row>
    <x:row r="25" spans="1:8">
      <x:c r="A25" s="1290">
        <x:v>45771</x:v>
      </x:c>
      <x:c r="B25" s="1291" t="s">
        <x:v>10335</x:v>
      </x:c>
      <x:c r="C25" s="1292">
        <x:v>1000</x:v>
      </x:c>
      <x:c r="D25" s="1292">
        <x:v>1500</x:v>
      </x:c>
      <x:c r="E25" s="1292">
        <x:v>2500</x:v>
      </x:c>
      <x:c r="F25" s="1283">
        <x:v>1357</x:v>
      </x:c>
      <x:c r="G25" s="1642"/>
      <x:c r="H25" s="230">
        <x:f t="shared" si="0"/>
        <x:v>1221.3</x:v>
      </x:c>
    </x:row>
    <x:row r="26" spans="1:8">
      <x:c r="A26" s="1290">
        <x:v>45772</x:v>
      </x:c>
      <x:c r="B26" s="1291" t="s">
        <x:v>10292</x:v>
      </x:c>
      <x:c r="C26" s="1292">
        <x:v>2000</x:v>
      </x:c>
      <x:c r="D26" s="1292">
        <x:v>2750</x:v>
      </x:c>
      <x:c r="E26" s="1292">
        <x:v>3500</x:v>
      </x:c>
      <x:c r="F26" s="1282">
        <x:v>5234</x:v>
      </x:c>
      <x:c r="G26" s="1642"/>
      <x:c r="H26" s="230">
        <x:f t="shared" si="0"/>
        <x:v>4710.6000000000004</x:v>
      </x:c>
    </x:row>
    <x:row r="27" spans="1:8">
      <x:c r="A27" s="1290">
        <x:v>45773</x:v>
      </x:c>
      <x:c r="B27" s="1291" t="s">
        <x:v>10312</x:v>
      </x:c>
      <x:c r="C27" s="1292">
        <x:v>1500</x:v>
      </x:c>
      <x:c r="D27" s="1292">
        <x:v>3500</x:v>
      </x:c>
      <x:c r="E27" s="1292">
        <x:v>5000</x:v>
      </x:c>
      <x:c r="F27" s="1283">
        <x:v>4415</x:v>
      </x:c>
      <x:c r="G27" s="1642"/>
      <x:c r="H27" s="230">
        <x:f t="shared" si="0"/>
        <x:v>3973.5</x:v>
      </x:c>
    </x:row>
    <x:row r="28" spans="1:8">
      <x:c r="A28" s="1290">
        <x:v>45774</x:v>
      </x:c>
      <x:c r="B28" s="1291" t="s">
        <x:v>10367</x:v>
      </x:c>
      <x:c r="C28" s="1292">
        <x:v>2000</x:v>
      </x:c>
      <x:c r="D28" s="1292">
        <x:v>3000</x:v>
      </x:c>
      <x:c r="E28" s="1292">
        <x:v>4000</x:v>
      </x:c>
      <x:c r="F28" s="1283">
        <x:v>3977.5</x:v>
      </x:c>
      <x:c r="G28" s="1642"/>
      <x:c r="H28" s="230">
        <x:f t="shared" si="0"/>
        <x:v>3579.75</x:v>
      </x:c>
    </x:row>
    <x:row r="29" spans="1:8">
      <x:c r="A29" s="1293">
        <x:v>45775</x:v>
      </x:c>
      <x:c r="B29" s="1294" t="s">
        <x:v>10315</x:v>
      </x:c>
      <x:c r="C29" s="1295">
        <x:v>500</x:v>
      </x:c>
      <x:c r="D29" s="1295">
        <x:v>1200</x:v>
      </x:c>
      <x:c r="E29" s="1295">
        <x:v>2200</x:v>
      </x:c>
      <x:c r="F29" s="1282">
        <x:v>3813</x:v>
      </x:c>
      <x:c r="G29" s="1643" t="s">
        <x:v>10283</x:v>
      </x:c>
      <x:c r="H29" s="230">
        <x:f t="shared" si="0"/>
        <x:v>3431.7000000000003</x:v>
      </x:c>
    </x:row>
    <x:row r="30" spans="1:8">
      <x:c r="A30" s="1293">
        <x:v>45776</x:v>
      </x:c>
      <x:c r="B30" s="1294" t="s">
        <x:v>10377</x:v>
      </x:c>
      <x:c r="C30" s="1295">
        <x:v>1500</x:v>
      </x:c>
      <x:c r="D30" s="1295">
        <x:v>2400</x:v>
      </x:c>
      <x:c r="E30" s="1295">
        <x:v>3200</x:v>
      </x:c>
      <x:c r="F30" s="1283">
        <x:v>2868</x:v>
      </x:c>
      <x:c r="G30" s="1643"/>
      <x:c r="H30" s="230">
        <x:f t="shared" si="0"/>
        <x:v>2581.2000000000003</x:v>
      </x:c>
    </x:row>
    <x:row r="31" spans="1:8">
      <x:c r="A31" s="1293">
        <x:v>45777</x:v>
      </x:c>
      <x:c r="B31" s="1294" t="s">
        <x:v>10352</x:v>
      </x:c>
      <x:c r="C31" s="1295">
        <x:v>1200</x:v>
      </x:c>
      <x:c r="D31" s="1295">
        <x:v>1800</x:v>
      </x:c>
      <x:c r="E31" s="1295">
        <x:v>3000</x:v>
      </x:c>
      <x:c r="F31" s="1282">
        <x:v>3376</x:v>
      </x:c>
      <x:c r="G31" s="1643"/>
      <x:c r="H31" s="230">
        <x:f t="shared" si="0"/>
        <x:v>3038.4000000000001</x:v>
      </x:c>
    </x:row>
    <x:row r="32" spans="1:6">
      <x:c r="A32" s="230" t="s">
        <x:v>10359</x:v>
      </x:c>
      <x:c r="C32" s="230">
        <x:v>80000</x:v>
      </x:c>
      <x:c r="D32" s="230">
        <x:v>90000</x:v>
      </x:c>
      <x:c r="E32" s="230">
        <x:v>100000</x:v>
      </x:c>
      <x:c r="F32" s="230">
        <x:f>SUM(F2:F31)</x:f>
        <x:v>91677</x:v>
      </x:c>
    </x:row>
    <x:row r="33" spans="3:5">
      <x:c r="C33" s="230">
        <x:f>C32-F32</x:f>
        <x:v>-11677</x:v>
      </x:c>
      <x:c r="D33" s="230">
        <x:f>D32-F32</x:f>
        <x:v>-1677</x:v>
      </x:c>
      <x:c r="E33" s="230">
        <x:f>E32-F32</x:f>
        <x:v>8323</x:v>
      </x:c>
    </x:row>
    <x:row r="34" spans="1:8">
      <x:c r="A34" s="1293">
        <x:v>45778</x:v>
      </x:c>
      <x:c r="B34" s="1294" t="s">
        <x:v>10335</x:v>
      </x:c>
      <x:c r="C34" s="1295">
        <x:v>1000</x:v>
      </x:c>
      <x:c r="D34" s="1295">
        <x:v>1500</x:v>
      </x:c>
      <x:c r="E34" s="1295">
        <x:v>3000</x:v>
      </x:c>
      <x:c r="F34" s="1283">
        <x:v>1933</x:v>
      </x:c>
      <x:c r="G34" s="1643" t="s">
        <x:v>10283</x:v>
      </x:c>
      <x:c r="H34" s="230">
        <x:f t="shared" ref="H34:H64" si="1">F34*0.9</x:f>
        <x:v>1739.7</x:v>
      </x:c>
    </x:row>
    <x:row r="35" spans="1:8">
      <x:c r="A35" s="1293">
        <x:v>45779</x:v>
      </x:c>
      <x:c r="B35" s="1294" t="s">
        <x:v>10292</x:v>
      </x:c>
      <x:c r="C35" s="1295">
        <x:v>2000</x:v>
      </x:c>
      <x:c r="D35" s="1295">
        <x:v>3000</x:v>
      </x:c>
      <x:c r="E35" s="1295">
        <x:v>3700</x:v>
      </x:c>
      <x:c r="F35" s="1278">
        <x:v>3710</x:v>
      </x:c>
      <x:c r="G35" s="1643"/>
      <x:c r="H35" s="230">
        <x:f t="shared" si="1"/>
        <x:v>3339</x:v>
      </x:c>
    </x:row>
    <x:row r="36" spans="1:8">
      <x:c r="A36" s="1293">
        <x:v>45780</x:v>
      </x:c>
      <x:c r="B36" s="1294" t="s">
        <x:v>10312</x:v>
      </x:c>
      <x:c r="C36" s="1295">
        <x:v>2500</x:v>
      </x:c>
      <x:c r="D36" s="1295">
        <x:v>4000</x:v>
      </x:c>
      <x:c r="E36" s="1295">
        <x:v>5000</x:v>
      </x:c>
      <x:c r="F36" s="838">
        <x:v>4275</x:v>
      </x:c>
      <x:c r="G36" s="1643"/>
      <x:c r="H36" s="230">
        <x:f t="shared" si="1"/>
        <x:v>3847.5</x:v>
      </x:c>
    </x:row>
    <x:row r="37" spans="1:8">
      <x:c r="A37" s="1293">
        <x:v>45781</x:v>
      </x:c>
      <x:c r="B37" s="1294" t="s">
        <x:v>10367</x:v>
      </x:c>
      <x:c r="C37" s="1295">
        <x:v>2500</x:v>
      </x:c>
      <x:c r="D37" s="1295">
        <x:v>3300</x:v>
      </x:c>
      <x:c r="E37" s="1295">
        <x:v>4000</x:v>
      </x:c>
      <x:c r="F37" s="1296">
        <x:v>2810</x:v>
      </x:c>
      <x:c r="G37" s="1643"/>
      <x:c r="H37" s="230">
        <x:f t="shared" si="1"/>
        <x:v>2529</x:v>
      </x:c>
    </x:row>
    <x:row r="38" spans="1:8">
      <x:c r="A38" s="1297">
        <x:v>45782</x:v>
      </x:c>
      <x:c r="B38" s="1298" t="s">
        <x:v>10315</x:v>
      </x:c>
      <x:c r="C38" s="1299">
        <x:v>800</x:v>
      </x:c>
      <x:c r="D38" s="1299">
        <x:v>1200</x:v>
      </x:c>
      <x:c r="E38" s="1299">
        <x:v>2200</x:v>
      </x:c>
      <x:c r="F38" s="1300">
        <x:v>6100</x:v>
      </x:c>
      <x:c r="G38" s="1643" t="s">
        <x:v>10283</x:v>
      </x:c>
      <x:c r="H38" s="230">
        <x:f t="shared" si="1"/>
        <x:v>5490</x:v>
      </x:c>
    </x:row>
    <x:row r="39" spans="1:8">
      <x:c r="A39" s="1297">
        <x:v>45783</x:v>
      </x:c>
      <x:c r="B39" s="1298" t="s">
        <x:v>10377</x:v>
      </x:c>
      <x:c r="C39" s="1299">
        <x:v>2000</x:v>
      </x:c>
      <x:c r="D39" s="1299">
        <x:v>2400</x:v>
      </x:c>
      <x:c r="E39" s="1299">
        <x:v>3000</x:v>
      </x:c>
      <x:c r="F39" s="1301">
        <x:v>3512</x:v>
      </x:c>
      <x:c r="G39" s="1643"/>
      <x:c r="H39" s="230">
        <x:f t="shared" si="1"/>
        <x:v>3160.8000000000002</x:v>
      </x:c>
    </x:row>
    <x:row r="40" spans="1:8">
      <x:c r="A40" s="1297">
        <x:v>45784</x:v>
      </x:c>
      <x:c r="B40" s="1298" t="s">
        <x:v>10352</x:v>
      </x:c>
      <x:c r="C40" s="1299">
        <x:v>1400</x:v>
      </x:c>
      <x:c r="D40" s="1299">
        <x:v>2000</x:v>
      </x:c>
      <x:c r="E40" s="1299">
        <x:v>3500</x:v>
      </x:c>
      <x:c r="F40" s="707">
        <x:v>1072</x:v>
      </x:c>
      <x:c r="G40" s="1643"/>
      <x:c r="H40" s="230">
        <x:f t="shared" si="1"/>
        <x:v>964.80000000000007</x:v>
      </x:c>
    </x:row>
    <x:row r="41" spans="1:8">
      <x:c r="A41" s="1297">
        <x:v>45785</x:v>
      </x:c>
      <x:c r="B41" s="1298" t="s">
        <x:v>10335</x:v>
      </x:c>
      <x:c r="C41" s="1299">
        <x:v>1000</x:v>
      </x:c>
      <x:c r="D41" s="1299">
        <x:v>2000</x:v>
      </x:c>
      <x:c r="E41" s="1299">
        <x:v>3000</x:v>
      </x:c>
      <x:c r="F41" s="707">
        <x:v>1270</x:v>
      </x:c>
      <x:c r="G41" s="1643"/>
      <x:c r="H41" s="230">
        <x:f t="shared" si="1"/>
        <x:v>1143</x:v>
      </x:c>
    </x:row>
    <x:row r="42" spans="1:8">
      <x:c r="A42" s="1297">
        <x:v>45786</x:v>
      </x:c>
      <x:c r="B42" s="1298" t="s">
        <x:v>10292</x:v>
      </x:c>
      <x:c r="C42" s="1299">
        <x:v>2500</x:v>
      </x:c>
      <x:c r="D42" s="1299">
        <x:v>3000</x:v>
      </x:c>
      <x:c r="E42" s="1299">
        <x:v>4000</x:v>
      </x:c>
      <x:c r="F42" s="838">
        <x:v>3481</x:v>
      </x:c>
      <x:c r="G42" s="1643"/>
      <x:c r="H42" s="230">
        <x:f t="shared" si="1"/>
        <x:v>3132.9000000000001</x:v>
      </x:c>
    </x:row>
    <x:row r="43" spans="1:8">
      <x:c r="A43" s="1297">
        <x:v>45787</x:v>
      </x:c>
      <x:c r="B43" s="1298" t="s">
        <x:v>10312</x:v>
      </x:c>
      <x:c r="C43" s="1299">
        <x:v>2500</x:v>
      </x:c>
      <x:c r="D43" s="1299">
        <x:v>4000</x:v>
      </x:c>
      <x:c r="E43" s="1299">
        <x:v>5000</x:v>
      </x:c>
      <x:c r="F43" s="707">
        <x:v>3949</x:v>
      </x:c>
      <x:c r="G43" s="1643"/>
      <x:c r="H43" s="230">
        <x:f t="shared" si="1"/>
        <x:v>3554.0999999999999</x:v>
      </x:c>
    </x:row>
    <x:row r="44" spans="1:8">
      <x:c r="A44" s="1297">
        <x:v>45788</x:v>
      </x:c>
      <x:c r="B44" s="1298" t="s">
        <x:v>10367</x:v>
      </x:c>
      <x:c r="C44" s="1299">
        <x:v>2500</x:v>
      </x:c>
      <x:c r="D44" s="1299">
        <x:v>3000</x:v>
      </x:c>
      <x:c r="E44" s="1299">
        <x:v>4000</x:v>
      </x:c>
      <x:c r="F44" s="707">
        <x:v>2295.5</x:v>
      </x:c>
      <x:c r="G44" s="1643"/>
      <x:c r="H44" s="230">
        <x:f t="shared" si="1"/>
        <x:v>2065.9500000000003</x:v>
      </x:c>
    </x:row>
    <x:row r="45" spans="1:8">
      <x:c r="A45" s="1302">
        <x:v>45789</x:v>
      </x:c>
      <x:c r="B45" s="1303" t="s">
        <x:v>10315</x:v>
      </x:c>
      <x:c r="C45" s="1304">
        <x:v>900</x:v>
      </x:c>
      <x:c r="D45" s="1304">
        <x:v>1200</x:v>
      </x:c>
      <x:c r="E45" s="1304">
        <x:v>2200</x:v>
      </x:c>
      <x:c r="F45" s="1305">
        <x:v>2407</x:v>
      </x:c>
      <x:c r="G45" s="1643" t="s">
        <x:v>10283</x:v>
      </x:c>
      <x:c r="H45" s="230">
        <x:f t="shared" si="1"/>
        <x:v>2166.3000000000002</x:v>
      </x:c>
    </x:row>
    <x:row r="46" spans="1:8">
      <x:c r="A46" s="1302">
        <x:v>45790</x:v>
      </x:c>
      <x:c r="B46" s="1303" t="s">
        <x:v>10377</x:v>
      </x:c>
      <x:c r="C46" s="1304">
        <x:v>2000</x:v>
      </x:c>
      <x:c r="D46" s="1304">
        <x:v>2400</x:v>
      </x:c>
      <x:c r="E46" s="1304">
        <x:v>2900</x:v>
      </x:c>
      <x:c r="F46" s="1306">
        <x:v>5468.5</x:v>
      </x:c>
      <x:c r="G46" s="1643"/>
      <x:c r="H46" s="230">
        <x:f t="shared" si="1"/>
        <x:v>4921.6500000000005</x:v>
      </x:c>
    </x:row>
    <x:row r="47" spans="1:8">
      <x:c r="A47" s="1302">
        <x:v>45791</x:v>
      </x:c>
      <x:c r="B47" s="1303" t="s">
        <x:v>10352</x:v>
      </x:c>
      <x:c r="C47" s="1304">
        <x:v>1200</x:v>
      </x:c>
      <x:c r="D47" s="1304">
        <x:v>1500</x:v>
      </x:c>
      <x:c r="E47" s="1304">
        <x:v>2400</x:v>
      </x:c>
      <x:c r="F47" s="1307">
        <x:v>1590</x:v>
      </x:c>
      <x:c r="G47" s="1643"/>
      <x:c r="H47" s="230">
        <x:f t="shared" si="1"/>
        <x:v>1431</x:v>
      </x:c>
    </x:row>
    <x:row r="48" spans="1:8">
      <x:c r="A48" s="1302">
        <x:v>45792</x:v>
      </x:c>
      <x:c r="B48" s="1303" t="s">
        <x:v>10335</x:v>
      </x:c>
      <x:c r="C48" s="1304">
        <x:v>1000</x:v>
      </x:c>
      <x:c r="D48" s="1304">
        <x:v>2000</x:v>
      </x:c>
      <x:c r="E48" s="1304">
        <x:v>2700</x:v>
      </x:c>
      <x:c r="F48" s="1277">
        <x:v>2510</x:v>
      </x:c>
      <x:c r="G48" s="1643"/>
      <x:c r="H48" s="230">
        <x:f t="shared" si="1"/>
        <x:v>2259</x:v>
      </x:c>
    </x:row>
    <x:row r="49" spans="1:8">
      <x:c r="A49" s="1302">
        <x:v>45793</x:v>
      </x:c>
      <x:c r="B49" s="1303" t="s">
        <x:v>10292</x:v>
      </x:c>
      <x:c r="C49" s="1304">
        <x:v>3000</x:v>
      </x:c>
      <x:c r="D49" s="1304">
        <x:v>3500</x:v>
      </x:c>
      <x:c r="E49" s="1304">
        <x:v>3700</x:v>
      </x:c>
      <x:c r="F49" s="1300">
        <x:v>4752</x:v>
      </x:c>
      <x:c r="G49" s="1643"/>
      <x:c r="H49" s="230">
        <x:f t="shared" si="1"/>
        <x:v>4276.8000000000002</x:v>
      </x:c>
    </x:row>
    <x:row r="50" spans="1:8">
      <x:c r="A50" s="1302">
        <x:v>45794</x:v>
      </x:c>
      <x:c r="B50" s="1303" t="s">
        <x:v>10312</x:v>
      </x:c>
      <x:c r="C50" s="1304">
        <x:v>4000</x:v>
      </x:c>
      <x:c r="D50" s="1304">
        <x:v>4400</x:v>
      </x:c>
      <x:c r="E50" s="1304">
        <x:v>5000</x:v>
      </x:c>
      <x:c r="F50" s="707">
        <x:v>3620</x:v>
      </x:c>
      <x:c r="G50" s="1643"/>
      <x:c r="H50" s="230">
        <x:f t="shared" si="1"/>
        <x:v>3258</x:v>
      </x:c>
    </x:row>
    <x:row r="51" spans="1:8">
      <x:c r="A51" s="1302">
        <x:v>45795</x:v>
      </x:c>
      <x:c r="B51" s="1303" t="s">
        <x:v>10367</x:v>
      </x:c>
      <x:c r="C51" s="1304">
        <x:v>2300</x:v>
      </x:c>
      <x:c r="D51" s="1304">
        <x:v>3600</x:v>
      </x:c>
      <x:c r="E51" s="1304">
        <x:v>4000</x:v>
      </x:c>
      <x:c r="F51" s="707">
        <x:v>2430</x:v>
      </x:c>
      <x:c r="G51" s="1643"/>
      <x:c r="H51" s="230">
        <x:f t="shared" si="1"/>
        <x:v>2187</x:v>
      </x:c>
    </x:row>
    <x:row r="52" spans="1:8">
      <x:c r="A52" s="1308">
        <x:v>45796</x:v>
      </x:c>
      <x:c r="B52" s="1309" t="s">
        <x:v>10315</x:v>
      </x:c>
      <x:c r="C52" s="1310">
        <x:v>900</x:v>
      </x:c>
      <x:c r="D52" s="1310">
        <x:v>1200</x:v>
      </x:c>
      <x:c r="E52" s="1310">
        <x:v>2400</x:v>
      </x:c>
      <x:c r="F52" s="707">
        <x:v>688.5</x:v>
      </x:c>
      <x:c r="G52" s="1644" t="s">
        <x:v>4148</x:v>
      </x:c>
      <x:c r="H52" s="230">
        <x:f t="shared" si="1"/>
        <x:v>619.64999999999998</x:v>
      </x:c>
    </x:row>
    <x:row r="53" spans="1:8">
      <x:c r="A53" s="1308">
        <x:v>45797</x:v>
      </x:c>
      <x:c r="B53" s="1309" t="s">
        <x:v>10377</x:v>
      </x:c>
      <x:c r="C53" s="1310">
        <x:v>2100</x:v>
      </x:c>
      <x:c r="D53" s="1310">
        <x:v>2400</x:v>
      </x:c>
      <x:c r="E53" s="1310">
        <x:v>2900</x:v>
      </x:c>
      <x:c r="F53" s="1311">
        <x:v>2580</x:v>
      </x:c>
      <x:c r="G53" s="1644"/>
      <x:c r="H53" s="230">
        <x:f t="shared" si="1"/>
        <x:v>2322</x:v>
      </x:c>
    </x:row>
    <x:row r="54" spans="1:8">
      <x:c r="A54" s="1308">
        <x:v>45798</x:v>
      </x:c>
      <x:c r="B54" s="1309" t="s">
        <x:v>10352</x:v>
      </x:c>
      <x:c r="C54" s="1310">
        <x:v>1200</x:v>
      </x:c>
      <x:c r="D54" s="1310">
        <x:v>1600</x:v>
      </x:c>
      <x:c r="E54" s="1310">
        <x:v>2900</x:v>
      </x:c>
      <x:c r="F54" s="1312">
        <x:v>1365</x:v>
      </x:c>
      <x:c r="G54" s="1644"/>
      <x:c r="H54" s="230">
        <x:f t="shared" si="1"/>
        <x:v>1228.5</x:v>
      </x:c>
    </x:row>
    <x:row r="55" spans="1:8">
      <x:c r="A55" s="1308">
        <x:v>45799</x:v>
      </x:c>
      <x:c r="B55" s="1309" t="s">
        <x:v>10335</x:v>
      </x:c>
      <x:c r="C55" s="1310">
        <x:v>1000</x:v>
      </x:c>
      <x:c r="D55" s="1310">
        <x:v>2000</x:v>
      </x:c>
      <x:c r="E55" s="1310">
        <x:v>2700</x:v>
      </x:c>
      <x:c r="F55" s="1313">
        <x:v>2641</x:v>
      </x:c>
      <x:c r="G55" s="1644"/>
      <x:c r="H55" s="230">
        <x:f t="shared" si="1"/>
        <x:v>2376.9000000000001</x:v>
      </x:c>
    </x:row>
    <x:row r="56" spans="1:8">
      <x:c r="A56" s="1308">
        <x:v>45800</x:v>
      </x:c>
      <x:c r="B56" s="1309" t="s">
        <x:v>10292</x:v>
      </x:c>
      <x:c r="C56" s="1310">
        <x:v>3000</x:v>
      </x:c>
      <x:c r="D56" s="1310">
        <x:v>3500</x:v>
      </x:c>
      <x:c r="E56" s="1310">
        <x:v>3700</x:v>
      </x:c>
      <x:c r="F56" s="1314">
        <x:v>6606</x:v>
      </x:c>
      <x:c r="G56" s="1644"/>
      <x:c r="H56" s="230">
        <x:f t="shared" si="1"/>
        <x:v>5945.4000000000005</x:v>
      </x:c>
    </x:row>
    <x:row r="57" spans="1:8">
      <x:c r="A57" s="1308">
        <x:v>45801</x:v>
      </x:c>
      <x:c r="B57" s="1309" t="s">
        <x:v>10312</x:v>
      </x:c>
      <x:c r="C57" s="1310">
        <x:v>4000</x:v>
      </x:c>
      <x:c r="D57" s="1310">
        <x:v>4300</x:v>
      </x:c>
      <x:c r="E57" s="1310">
        <x:v>5000</x:v>
      </x:c>
      <x:c r="F57" s="1314">
        <x:v>5897</x:v>
      </x:c>
      <x:c r="G57" s="1644"/>
      <x:c r="H57" s="230">
        <x:f t="shared" si="1"/>
        <x:v>5307.3000000000002</x:v>
      </x:c>
    </x:row>
    <x:row r="58" spans="1:8">
      <x:c r="A58" s="1308">
        <x:v>45802</x:v>
      </x:c>
      <x:c r="B58" s="1309" t="s">
        <x:v>10367</x:v>
      </x:c>
      <x:c r="C58" s="1310">
        <x:v>2300</x:v>
      </x:c>
      <x:c r="D58" s="1310">
        <x:v>2600</x:v>
      </x:c>
      <x:c r="E58" s="1310">
        <x:v>4000</x:v>
      </x:c>
      <x:c r="F58" s="1278">
        <x:v>4449</x:v>
      </x:c>
      <x:c r="G58" s="1644"/>
      <x:c r="H58" s="230">
        <x:f t="shared" si="1"/>
        <x:v>4004.0999999999999</x:v>
      </x:c>
    </x:row>
    <x:row r="59" spans="1:8">
      <x:c r="A59" s="1315">
        <x:v>45803</x:v>
      </x:c>
      <x:c r="B59" s="1316" t="s">
        <x:v>10315</x:v>
      </x:c>
      <x:c r="C59" s="1317">
        <x:v>700</x:v>
      </x:c>
      <x:c r="D59" s="1317">
        <x:v>1300</x:v>
      </x:c>
      <x:c r="E59" s="1317">
        <x:v>3000</x:v>
      </x:c>
      <x:c r="F59" s="1318">
        <x:v>2031</x:v>
      </x:c>
      <x:c r="G59" s="1644" t="s">
        <x:v>4148</x:v>
      </x:c>
      <x:c r="H59" s="230">
        <x:f t="shared" si="1"/>
        <x:v>1827.9000000000001</x:v>
      </x:c>
    </x:row>
    <x:row r="60" spans="1:8">
      <x:c r="A60" s="1315">
        <x:v>45804</x:v>
      </x:c>
      <x:c r="B60" s="1316" t="s">
        <x:v>10377</x:v>
      </x:c>
      <x:c r="C60" s="1317">
        <x:v>2100</x:v>
      </x:c>
      <x:c r="D60" s="1317">
        <x:v>2600</x:v>
      </x:c>
      <x:c r="E60" s="1317">
        <x:v>4400</x:v>
      </x:c>
      <x:c r="F60" s="1311">
        <x:v>4261</x:v>
      </x:c>
      <x:c r="G60" s="1644"/>
      <x:c r="H60" s="230">
        <x:f t="shared" si="1"/>
        <x:v>3834.9000000000001</x:v>
      </x:c>
    </x:row>
    <x:row r="61" spans="1:8">
      <x:c r="A61" s="1315">
        <x:v>45805</x:v>
      </x:c>
      <x:c r="B61" s="1316" t="s">
        <x:v>10352</x:v>
      </x:c>
      <x:c r="C61" s="1317">
        <x:v>1200</x:v>
      </x:c>
      <x:c r="D61" s="1317">
        <x:v>2000</x:v>
      </x:c>
      <x:c r="E61" s="1317">
        <x:v>3400</x:v>
      </x:c>
      <x:c r="F61" s="1301">
        <x:v>7476.5</x:v>
      </x:c>
      <x:c r="G61" s="1644"/>
      <x:c r="H61" s="230">
        <x:f t="shared" si="1"/>
        <x:v>6728.8500000000004</x:v>
      </x:c>
    </x:row>
    <x:row r="62" spans="1:8">
      <x:c r="A62" s="1315">
        <x:v>45806</x:v>
      </x:c>
      <x:c r="B62" s="1316" t="s">
        <x:v>10335</x:v>
      </x:c>
      <x:c r="C62" s="1317">
        <x:v>1000</x:v>
      </x:c>
      <x:c r="D62" s="1317">
        <x:v>2000</x:v>
      </x:c>
      <x:c r="E62" s="1317">
        <x:v>3000</x:v>
      </x:c>
      <x:c r="F62" s="1319">
        <x:v>3054</x:v>
      </x:c>
      <x:c r="G62" s="1644"/>
      <x:c r="H62" s="230">
        <x:f t="shared" si="1"/>
        <x:v>2748.5999999999999</x:v>
      </x:c>
    </x:row>
    <x:row r="63" spans="1:8">
      <x:c r="A63" s="1315">
        <x:v>45807</x:v>
      </x:c>
      <x:c r="B63" s="1316" t="s">
        <x:v>10292</x:v>
      </x:c>
      <x:c r="C63" s="1317">
        <x:v>3000</x:v>
      </x:c>
      <x:c r="D63" s="1317">
        <x:v>3500</x:v>
      </x:c>
      <x:c r="E63" s="1317">
        <x:v>4800</x:v>
      </x:c>
      <x:c r="F63" s="1320">
        <x:v>5873</x:v>
      </x:c>
      <x:c r="G63" s="1644"/>
      <x:c r="H63" s="230">
        <x:f t="shared" si="1"/>
        <x:v>5285.6999999999998</x:v>
      </x:c>
    </x:row>
    <x:row r="64" spans="1:8">
      <x:c r="A64" s="1315">
        <x:v>45808</x:v>
      </x:c>
      <x:c r="B64" s="1316" t="s">
        <x:v>10312</x:v>
      </x:c>
      <x:c r="C64" s="1317">
        <x:v>4000</x:v>
      </x:c>
      <x:c r="D64" s="1317">
        <x:v>4500</x:v>
      </x:c>
      <x:c r="E64" s="1317">
        <x:v>6000</x:v>
      </x:c>
      <x:c r="F64" s="1321">
        <x:v>14784</x:v>
      </x:c>
      <x:c r="G64" s="1644"/>
      <x:c r="H64" s="230">
        <x:f t="shared" si="1"/>
        <x:v>13305.6</x:v>
      </x:c>
    </x:row>
    <x:row r="65" spans="1:6">
      <x:c r="A65" s="230" t="s">
        <x:v>10318</x:v>
      </x:c>
      <x:c r="C65" s="230">
        <x:v>90000</x:v>
      </x:c>
      <x:c r="D65" s="230">
        <x:v>100000</x:v>
      </x:c>
      <x:c r="E65" s="230">
        <x:v>110000</x:v>
      </x:c>
      <x:c r="F65" s="230">
        <x:f>SUM(F34:F64)</x:f>
        <x:v>118891</x:v>
      </x:c>
    </x:row>
    <x:row r="66" spans="3:5">
      <x:c r="C66" s="230">
        <x:f>C65-F65</x:f>
        <x:v>-28891</x:v>
      </x:c>
      <x:c r="D66" s="230">
        <x:f>D65-F65</x:f>
        <x:v>-18891</x:v>
      </x:c>
      <x:c r="E66" s="230">
        <x:f>E65-F65</x:f>
        <x:v>-8891</x:v>
      </x:c>
    </x:row>
    <x:row r="67" spans="1:8">
      <x:c r="A67" s="1315">
        <x:v>45809</x:v>
      </x:c>
      <x:c r="B67" s="1316" t="s">
        <x:v>10367</x:v>
      </x:c>
      <x:c r="C67" s="1317">
        <x:v>2300</x:v>
      </x:c>
      <x:c r="D67" s="1317">
        <x:v>2800</x:v>
      </x:c>
      <x:c r="E67" s="1317">
        <x:v>4500</x:v>
      </x:c>
      <x:c r="F67" s="1322">
        <x:f>8132.5-975</x:f>
        <x:v>7157.5</x:v>
      </x:c>
      <x:c r="G67" s="1323" t="s">
        <x:v>4148</x:v>
      </x:c>
      <x:c r="H67" s="230">
        <x:f t="shared" ref="H67:H96" si="2">F67*0.9</x:f>
        <x:v>6441.75</x:v>
      </x:c>
    </x:row>
    <x:row r="68" spans="1:8">
      <x:c r="A68" s="1324">
        <x:v>45810</x:v>
      </x:c>
      <x:c r="B68" s="1325" t="s">
        <x:v>10315</x:v>
      </x:c>
      <x:c r="C68" s="1326">
        <x:v>700</x:v>
      </x:c>
      <x:c r="D68" s="1326">
        <x:v>1650</x:v>
      </x:c>
      <x:c r="E68" s="1326">
        <x:v>3000</x:v>
      </x:c>
      <x:c r="F68" s="1327">
        <x:v>6259</x:v>
      </x:c>
      <x:c r="G68" s="1644" t="s">
        <x:v>4148</x:v>
      </x:c>
      <x:c r="H68" s="230">
        <x:f t="shared" si="2"/>
        <x:v>5633.1000000000004</x:v>
      </x:c>
    </x:row>
    <x:row r="69" spans="1:8">
      <x:c r="A69" s="1324">
        <x:v>45811</x:v>
      </x:c>
      <x:c r="B69" s="1325" t="s">
        <x:v>10377</x:v>
      </x:c>
      <x:c r="C69" s="1326">
        <x:v>2200</x:v>
      </x:c>
      <x:c r="D69" s="1326">
        <x:v>2700</x:v>
      </x:c>
      <x:c r="E69" s="1326">
        <x:v>4400</x:v>
      </x:c>
      <x:c r="F69" s="1300">
        <x:v>5778</x:v>
      </x:c>
      <x:c r="G69" s="1644"/>
      <x:c r="H69" s="230">
        <x:f t="shared" si="2"/>
        <x:v>5200.1999999999998</x:v>
      </x:c>
    </x:row>
    <x:row r="70" spans="1:8">
      <x:c r="A70" s="1324">
        <x:v>45812</x:v>
      </x:c>
      <x:c r="B70" s="1325" t="s">
        <x:v>10352</x:v>
      </x:c>
      <x:c r="C70" s="1326">
        <x:v>1200</x:v>
      </x:c>
      <x:c r="D70" s="1326">
        <x:v>2000</x:v>
      </x:c>
      <x:c r="E70" s="1326">
        <x:v>3400</x:v>
      </x:c>
      <x:c r="F70" s="1328">
        <x:v>7443</x:v>
      </x:c>
      <x:c r="G70" s="1644"/>
      <x:c r="H70" s="230">
        <x:f t="shared" si="2"/>
        <x:v>6698.6999999999998</x:v>
      </x:c>
    </x:row>
    <x:row r="71" spans="1:8">
      <x:c r="A71" s="1324">
        <x:v>45813</x:v>
      </x:c>
      <x:c r="B71" s="1325" t="s">
        <x:v>10335</x:v>
      </x:c>
      <x:c r="C71" s="1326">
        <x:v>1000</x:v>
      </x:c>
      <x:c r="D71" s="1326">
        <x:v>2000</x:v>
      </x:c>
      <x:c r="E71" s="1326">
        <x:v>3000</x:v>
      </x:c>
      <x:c r="F71" s="1329">
        <x:v>6657</x:v>
      </x:c>
      <x:c r="G71" s="1644"/>
      <x:c r="H71" s="230">
        <x:f t="shared" si="2"/>
        <x:v>5991.3000000000002</x:v>
      </x:c>
    </x:row>
    <x:row r="72" spans="1:8">
      <x:c r="A72" s="1324">
        <x:v>45814</x:v>
      </x:c>
      <x:c r="B72" s="1325" t="s">
        <x:v>10292</x:v>
      </x:c>
      <x:c r="C72" s="1326">
        <x:v>3000</x:v>
      </x:c>
      <x:c r="D72" s="1326">
        <x:v>3700</x:v>
      </x:c>
      <x:c r="E72" s="1326">
        <x:v>5300</x:v>
      </x:c>
      <x:c r="F72" s="1330">
        <x:v>3187</x:v>
      </x:c>
      <x:c r="G72" s="1644"/>
      <x:c r="H72" s="230">
        <x:f t="shared" si="2"/>
        <x:v>2868.3000000000002</x:v>
      </x:c>
    </x:row>
    <x:row r="73" spans="1:8">
      <x:c r="A73" s="1324">
        <x:v>45815</x:v>
      </x:c>
      <x:c r="B73" s="1325" t="s">
        <x:v>10312</x:v>
      </x:c>
      <x:c r="C73" s="1326">
        <x:v>4000</x:v>
      </x:c>
      <x:c r="D73" s="1326">
        <x:v>4500</x:v>
      </x:c>
      <x:c r="E73" s="1326">
        <x:v>6400</x:v>
      </x:c>
      <x:c r="F73" s="707">
        <x:v>3243</x:v>
      </x:c>
      <x:c r="G73" s="1644"/>
      <x:c r="H73" s="230">
        <x:f t="shared" si="2"/>
        <x:v>2918.7000000000003</x:v>
      </x:c>
    </x:row>
    <x:row r="74" spans="1:8">
      <x:c r="A74" s="1324">
        <x:v>45816</x:v>
      </x:c>
      <x:c r="B74" s="1325" t="s">
        <x:v>10367</x:v>
      </x:c>
      <x:c r="C74" s="1326">
        <x:v>2300</x:v>
      </x:c>
      <x:c r="D74" s="1326">
        <x:v>3300</x:v>
      </x:c>
      <x:c r="E74" s="1326">
        <x:v>6500</x:v>
      </x:c>
      <x:c r="F74" s="1311">
        <x:v>3500</x:v>
      </x:c>
      <x:c r="G74" s="1644"/>
      <x:c r="H74" s="230">
        <x:f t="shared" si="2"/>
        <x:v>3150</x:v>
      </x:c>
    </x:row>
    <x:row r="75" spans="1:8">
      <x:c r="A75" s="1331">
        <x:v>45817</x:v>
      </x:c>
      <x:c r="B75" s="1332" t="s">
        <x:v>10315</x:v>
      </x:c>
      <x:c r="C75" s="1333">
        <x:v>1200</x:v>
      </x:c>
      <x:c r="D75" s="1333">
        <x:v>1650</x:v>
      </x:c>
      <x:c r="E75" s="1333">
        <x:v>3800</x:v>
      </x:c>
      <x:c r="F75" s="1278">
        <x:v>7625</x:v>
      </x:c>
      <x:c r="G75" s="1643" t="s">
        <x:v>10283</x:v>
      </x:c>
      <x:c r="H75" s="230">
        <x:f t="shared" si="2"/>
        <x:v>6862.5</x:v>
      </x:c>
    </x:row>
    <x:row r="76" spans="1:8">
      <x:c r="A76" s="1331">
        <x:v>45818</x:v>
      </x:c>
      <x:c r="B76" s="1332" t="s">
        <x:v>10377</x:v>
      </x:c>
      <x:c r="C76" s="1333">
        <x:v>2400</x:v>
      </x:c>
      <x:c r="D76" s="1333">
        <x:v>2600</x:v>
      </x:c>
      <x:c r="E76" s="1333">
        <x:v>5000</x:v>
      </x:c>
      <x:c r="F76" s="707">
        <x:v>1656</x:v>
      </x:c>
      <x:c r="G76" s="1643"/>
      <x:c r="H76" s="230">
        <x:f t="shared" si="2"/>
        <x:v>1490.4000000000001</x:v>
      </x:c>
    </x:row>
    <x:row r="77" spans="1:8">
      <x:c r="A77" s="1331">
        <x:v>45819</x:v>
      </x:c>
      <x:c r="B77" s="1332" t="s">
        <x:v>10352</x:v>
      </x:c>
      <x:c r="C77" s="1333">
        <x:v>1400</x:v>
      </x:c>
      <x:c r="D77" s="1333">
        <x:v>1600</x:v>
      </x:c>
      <x:c r="E77" s="1333">
        <x:v>7000</x:v>
      </x:c>
      <x:c r="F77" s="838">
        <x:v>5289.5</x:v>
      </x:c>
      <x:c r="G77" s="1643"/>
      <x:c r="H77" s="230">
        <x:f t="shared" si="2"/>
        <x:v>4760.5500000000002</x:v>
      </x:c>
    </x:row>
    <x:row r="78" spans="1:8">
      <x:c r="A78" s="1331">
        <x:v>45820</x:v>
      </x:c>
      <x:c r="B78" s="1332" t="s">
        <x:v>10335</x:v>
      </x:c>
      <x:c r="C78" s="1333">
        <x:v>1350</x:v>
      </x:c>
      <x:c r="D78" s="1333">
        <x:v>2000</x:v>
      </x:c>
      <x:c r="E78" s="1333">
        <x:v>3000</x:v>
      </x:c>
      <x:c r="F78" s="1307">
        <x:v>2308</x:v>
      </x:c>
      <x:c r="G78" s="1643"/>
      <x:c r="H78" s="230">
        <x:f t="shared" si="2"/>
        <x:v>2077.2000000000003</x:v>
      </x:c>
    </x:row>
    <x:row r="79" spans="1:8">
      <x:c r="A79" s="1331">
        <x:v>45821</x:v>
      </x:c>
      <x:c r="B79" s="1332" t="s">
        <x:v>10292</x:v>
      </x:c>
      <x:c r="C79" s="1333">
        <x:v>3200</x:v>
      </x:c>
      <x:c r="D79" s="1333">
        <x:v>3650</x:v>
      </x:c>
      <x:c r="E79" s="1333">
        <x:v>5250</x:v>
      </x:c>
      <x:c r="F79" s="1334">
        <x:v>4125</x:v>
      </x:c>
      <x:c r="G79" s="1643"/>
      <x:c r="H79" s="230">
        <x:f t="shared" si="2"/>
        <x:v>3712.5</x:v>
      </x:c>
    </x:row>
    <x:row r="80" spans="1:8">
      <x:c r="A80" s="1331">
        <x:v>45822</x:v>
      </x:c>
      <x:c r="B80" s="1332" t="s">
        <x:v>10312</x:v>
      </x:c>
      <x:c r="C80" s="1333">
        <x:v>3600</x:v>
      </x:c>
      <x:c r="D80" s="1333">
        <x:v>4000</x:v>
      </x:c>
      <x:c r="E80" s="1333">
        <x:v>6400</x:v>
      </x:c>
      <x:c r="F80" s="838">
        <x:v>4576</x:v>
      </x:c>
      <x:c r="G80" s="1643"/>
      <x:c r="H80" s="230">
        <x:f t="shared" si="2"/>
        <x:v>4118.4000000000005</x:v>
      </x:c>
    </x:row>
    <x:row r="81" spans="1:8">
      <x:c r="A81" s="1331">
        <x:v>45823</x:v>
      </x:c>
      <x:c r="B81" s="1332" t="s">
        <x:v>10367</x:v>
      </x:c>
      <x:c r="C81" s="1333">
        <x:v>2500</x:v>
      </x:c>
      <x:c r="D81" s="1333">
        <x:v>2800</x:v>
      </x:c>
      <x:c r="E81" s="1333">
        <x:v>4500</x:v>
      </x:c>
      <x:c r="F81" s="707">
        <x:v>2754</x:v>
      </x:c>
      <x:c r="G81" s="1643"/>
      <x:c r="H81" s="230">
        <x:f t="shared" si="2"/>
        <x:v>2478.5999999999999</x:v>
      </x:c>
    </x:row>
    <x:row r="82" spans="1:8">
      <x:c r="A82" s="1335">
        <x:v>45824</x:v>
      </x:c>
      <x:c r="B82" s="1336" t="s">
        <x:v>10315</x:v>
      </x:c>
      <x:c r="C82" s="1337">
        <x:v>1200</x:v>
      </x:c>
      <x:c r="D82" s="1337">
        <x:v>1950</x:v>
      </x:c>
      <x:c r="E82" s="1337">
        <x:v>6100</x:v>
      </x:c>
      <x:c r="F82" s="707">
        <x:v>1846</x:v>
      </x:c>
      <x:c r="G82" s="1643" t="s">
        <x:v>10283</x:v>
      </x:c>
      <x:c r="H82" s="230">
        <x:f t="shared" si="2"/>
        <x:v>1661.4000000000001</x:v>
      </x:c>
    </x:row>
    <x:row r="83" spans="1:8">
      <x:c r="A83" s="1335">
        <x:v>45825</x:v>
      </x:c>
      <x:c r="B83" s="1336" t="s">
        <x:v>10377</x:v>
      </x:c>
      <x:c r="C83" s="1337">
        <x:v>2150</x:v>
      </x:c>
      <x:c r="D83" s="1337">
        <x:v>2600</x:v>
      </x:c>
      <x:c r="E83" s="1337">
        <x:v>5000</x:v>
      </x:c>
      <x:c r="F83" s="707">
        <x:v>1040</x:v>
      </x:c>
      <x:c r="G83" s="1643"/>
      <x:c r="H83" s="230">
        <x:f t="shared" si="2"/>
        <x:v>936</x:v>
      </x:c>
    </x:row>
    <x:row r="84" spans="1:8">
      <x:c r="A84" s="1335">
        <x:v>45826</x:v>
      </x:c>
      <x:c r="B84" s="1336" t="s">
        <x:v>10352</x:v>
      </x:c>
      <x:c r="C84" s="1337">
        <x:v>1400</x:v>
      </x:c>
      <x:c r="D84" s="1337">
        <x:v>2000</x:v>
      </x:c>
      <x:c r="E84" s="1337">
        <x:v>7100</x:v>
      </x:c>
      <x:c r="F84" s="1311">
        <x:v>3308</x:v>
      </x:c>
      <x:c r="G84" s="1643"/>
      <x:c r="H84" s="230">
        <x:f t="shared" si="2"/>
        <x:v>2977.2000000000003</x:v>
      </x:c>
    </x:row>
    <x:row r="85" spans="1:8">
      <x:c r="A85" s="1335">
        <x:v>45827</x:v>
      </x:c>
      <x:c r="B85" s="1336" t="s">
        <x:v>10335</x:v>
      </x:c>
      <x:c r="C85" s="1337">
        <x:v>1350</x:v>
      </x:c>
      <x:c r="D85" s="1337">
        <x:v>2000</x:v>
      </x:c>
      <x:c r="E85" s="1337">
        <x:v>3000</x:v>
      </x:c>
      <x:c r="F85" s="1338">
        <x:v>4113</x:v>
      </x:c>
      <x:c r="G85" s="1643"/>
      <x:c r="H85" s="230">
        <x:f t="shared" si="2"/>
        <x:v>3701.7000000000003</x:v>
      </x:c>
    </x:row>
    <x:row r="86" spans="1:8">
      <x:c r="A86" s="1335">
        <x:v>45828</x:v>
      </x:c>
      <x:c r="B86" s="1336" t="s">
        <x:v>10292</x:v>
      </x:c>
      <x:c r="C86" s="1337">
        <x:v>3200</x:v>
      </x:c>
      <x:c r="D86" s="1337">
        <x:v>3700</x:v>
      </x:c>
      <x:c r="E86" s="1337">
        <x:v>5200</x:v>
      </x:c>
      <x:c r="F86" s="707">
        <x:v>3275</x:v>
      </x:c>
      <x:c r="G86" s="1643"/>
      <x:c r="H86" s="230">
        <x:f t="shared" si="2"/>
        <x:v>2947.5</x:v>
      </x:c>
    </x:row>
    <x:row r="87" spans="1:8">
      <x:c r="A87" s="1335">
        <x:v>45829</x:v>
      </x:c>
      <x:c r="B87" s="1336" t="s">
        <x:v>10312</x:v>
      </x:c>
      <x:c r="C87" s="1337">
        <x:v>3600</x:v>
      </x:c>
      <x:c r="D87" s="1337">
        <x:v>4300</x:v>
      </x:c>
      <x:c r="E87" s="1337">
        <x:v>6400</x:v>
      </x:c>
      <x:c r="F87" s="1334">
        <x:v>4996.5</x:v>
      </x:c>
      <x:c r="G87" s="1643"/>
      <x:c r="H87" s="230">
        <x:f t="shared" si="2"/>
        <x:v>4496.8500000000004</x:v>
      </x:c>
    </x:row>
    <x:row r="88" spans="1:8">
      <x:c r="A88" s="1335">
        <x:v>45830</x:v>
      </x:c>
      <x:c r="B88" s="1336" t="s">
        <x:v>10367</x:v>
      </x:c>
      <x:c r="C88" s="1337">
        <x:v>2600</x:v>
      </x:c>
      <x:c r="D88" s="1337">
        <x:v>2800</x:v>
      </x:c>
      <x:c r="E88" s="1337">
        <x:v>4500</x:v>
      </x:c>
      <x:c r="F88" s="707">
        <x:v>2510</x:v>
      </x:c>
      <x:c r="G88" s="1643"/>
      <x:c r="H88" s="230">
        <x:f t="shared" si="2"/>
        <x:v>2259</x:v>
      </x:c>
    </x:row>
    <x:row r="89" spans="1:8">
      <x:c r="A89" s="1339">
        <x:v>45831</x:v>
      </x:c>
      <x:c r="B89" s="1340" t="s">
        <x:v>10315</x:v>
      </x:c>
      <x:c r="C89" s="1341">
        <x:v>1050</x:v>
      </x:c>
      <x:c r="D89" s="1341">
        <x:v>1850</x:v>
      </x:c>
      <x:c r="E89" s="1341">
        <x:v>3800</x:v>
      </x:c>
      <x:c r="F89" s="707">
        <x:v>1326</x:v>
      </x:c>
      <x:c r="G89" s="1644" t="s">
        <x:v>4148</x:v>
      </x:c>
      <x:c r="H89" s="230">
        <x:f t="shared" si="2"/>
        <x:v>1193.4000000000001</x:v>
      </x:c>
    </x:row>
    <x:row r="90" spans="1:8">
      <x:c r="A90" s="1339">
        <x:v>45832</x:v>
      </x:c>
      <x:c r="B90" s="1340" t="s">
        <x:v>10377</x:v>
      </x:c>
      <x:c r="C90" s="1341">
        <x:v>1800</x:v>
      </x:c>
      <x:c r="D90" s="1341">
        <x:v>2600</x:v>
      </x:c>
      <x:c r="E90" s="1341">
        <x:v>4400</x:v>
      </x:c>
      <x:c r="F90" s="1342">
        <x:v>5352</x:v>
      </x:c>
      <x:c r="G90" s="1644"/>
      <x:c r="H90" s="230">
        <x:f t="shared" si="2"/>
        <x:v>4816.8000000000002</x:v>
      </x:c>
    </x:row>
    <x:row r="91" spans="1:8">
      <x:c r="A91" s="1339">
        <x:v>45833</x:v>
      </x:c>
      <x:c r="B91" s="1340" t="s">
        <x:v>10352</x:v>
      </x:c>
      <x:c r="C91" s="1341">
        <x:v>1350</x:v>
      </x:c>
      <x:c r="D91" s="1341">
        <x:v>2000</x:v>
      </x:c>
      <x:c r="E91" s="1341">
        <x:v>5300</x:v>
      </x:c>
      <x:c r="F91" s="1307">
        <x:v>4340</x:v>
      </x:c>
      <x:c r="G91" s="1644"/>
      <x:c r="H91" s="230">
        <x:f t="shared" si="2"/>
        <x:v>3906</x:v>
      </x:c>
    </x:row>
    <x:row r="92" spans="1:8">
      <x:c r="A92" s="1339">
        <x:v>45834</x:v>
      </x:c>
      <x:c r="B92" s="1340" t="s">
        <x:v>10335</x:v>
      </x:c>
      <x:c r="C92" s="1341">
        <x:v>1275</x:v>
      </x:c>
      <x:c r="D92" s="1341">
        <x:v>2700</x:v>
      </x:c>
      <x:c r="E92" s="1341">
        <x:v>3000</x:v>
      </x:c>
      <x:c r="F92" s="1322">
        <x:v>3242</x:v>
      </x:c>
      <x:c r="G92" s="1644"/>
      <x:c r="H92" s="230">
        <x:f t="shared" si="2"/>
        <x:v>2917.8000000000002</x:v>
      </x:c>
    </x:row>
    <x:row r="93" spans="1:8">
      <x:c r="A93" s="1339">
        <x:v>45835</x:v>
      </x:c>
      <x:c r="B93" s="1340" t="s">
        <x:v>10292</x:v>
      </x:c>
      <x:c r="C93" s="1341">
        <x:v>3000</x:v>
      </x:c>
      <x:c r="D93" s="1341">
        <x:v>3650</x:v>
      </x:c>
      <x:c r="E93" s="1341">
        <x:v>4750</x:v>
      </x:c>
      <x:c r="F93" s="1329">
        <x:v>8245</x:v>
      </x:c>
      <x:c r="G93" s="1644"/>
      <x:c r="H93" s="230">
        <x:f t="shared" si="2"/>
        <x:v>7420.5</x:v>
      </x:c>
    </x:row>
    <x:row r="94" spans="1:8">
      <x:c r="A94" s="1339">
        <x:v>45836</x:v>
      </x:c>
      <x:c r="B94" s="1340" t="s">
        <x:v>10312</x:v>
      </x:c>
      <x:c r="C94" s="1341">
        <x:v>3400</x:v>
      </x:c>
      <x:c r="D94" s="1341">
        <x:v>4275</x:v>
      </x:c>
      <x:c r="E94" s="1341">
        <x:v>5900</x:v>
      </x:c>
      <x:c r="F94" s="1343">
        <x:v>8219.5</x:v>
      </x:c>
      <x:c r="G94" s="1644"/>
      <x:c r="H94" s="230">
        <x:f t="shared" si="2"/>
        <x:v>7397.5500000000002</x:v>
      </x:c>
    </x:row>
    <x:row r="95" spans="1:8">
      <x:c r="A95" s="1339">
        <x:v>45837</x:v>
      </x:c>
      <x:c r="B95" s="1340" t="s">
        <x:v>10367</x:v>
      </x:c>
      <x:c r="C95" s="1341">
        <x:v>2450</x:v>
      </x:c>
      <x:c r="D95" s="1341">
        <x:v>2750</x:v>
      </x:c>
      <x:c r="E95" s="1341">
        <x:v>4000</x:v>
      </x:c>
      <x:c r="F95" s="1343">
        <x:v>4088</x:v>
      </x:c>
      <x:c r="G95" s="1644"/>
      <x:c r="H95" s="230">
        <x:f t="shared" si="2"/>
        <x:v>3679.2000000000003</x:v>
      </x:c>
    </x:row>
    <x:row r="96" spans="1:8">
      <x:c r="A96" s="1344">
        <x:v>45838</x:v>
      </x:c>
      <x:c r="B96" s="1345" t="s">
        <x:v>10315</x:v>
      </x:c>
      <x:c r="C96" s="1346">
        <x:v>1050</x:v>
      </x:c>
      <x:c r="D96" s="1346">
        <x:v>1850</x:v>
      </x:c>
      <x:c r="E96" s="1346">
        <x:v>3800</x:v>
      </x:c>
      <x:c r="F96" s="1347">
        <x:v>4849.5</x:v>
      </x:c>
      <x:c r="G96" s="1348" t="s">
        <x:v>10283</x:v>
      </x:c>
      <x:c r="H96" s="230">
        <x:f t="shared" si="2"/>
        <x:v>4364.5500000000002</x:v>
      </x:c>
    </x:row>
    <x:row r="97" spans="1:6">
      <x:c r="A97" s="230" t="s">
        <x:v>10316</x:v>
      </x:c>
      <x:c r="C97" s="230">
        <x:v>120000</x:v>
      </x:c>
      <x:c r="D97" s="230">
        <x:v>130000</x:v>
      </x:c>
      <x:c r="E97" s="230">
        <x:v>140000</x:v>
      </x:c>
      <x:c r="F97" s="230">
        <x:f>SUM(F67:F96)</x:f>
        <x:v>132308.5</x:v>
      </x:c>
    </x:row>
    <x:row r="98" spans="3:5">
      <x:c r="C98" s="230">
        <x:f>C97-F97</x:f>
        <x:v>-12308.5</x:v>
      </x:c>
      <x:c r="D98" s="230">
        <x:f>D97-F97</x:f>
        <x:v>-2308.5</x:v>
      </x:c>
      <x:c r="E98" s="230">
        <x:f>E97-F97</x:f>
        <x:v>7691.5</x:v>
      </x:c>
    </x:row>
    <x:row r="99" spans="1:8">
      <x:c r="A99" s="1344">
        <x:v>45839</x:v>
      </x:c>
      <x:c r="B99" s="1345" t="s">
        <x:v>10377</x:v>
      </x:c>
      <x:c r="C99" s="1346">
        <x:v>1800</x:v>
      </x:c>
      <x:c r="D99" s="1346">
        <x:v>2600</x:v>
      </x:c>
      <x:c r="E99" s="1346">
        <x:v>5000</x:v>
      </x:c>
      <x:c r="F99" s="1311">
        <x:v>2619</x:v>
      </x:c>
      <x:c r="G99" s="1645" t="s">
        <x:v>10283</x:v>
      </x:c>
      <x:c r="H99" s="230">
        <x:f t="shared" ref="H99:H129" si="3">F99*0.9</x:f>
        <x:v>2357.0999999999999</x:v>
      </x:c>
    </x:row>
    <x:row r="100" spans="1:8">
      <x:c r="A100" s="1344">
        <x:v>45840</x:v>
      </x:c>
      <x:c r="B100" s="1345" t="s">
        <x:v>10352</x:v>
      </x:c>
      <x:c r="C100" s="1346">
        <x:v>1350</x:v>
      </x:c>
      <x:c r="D100" s="1346">
        <x:v>2250</x:v>
      </x:c>
      <x:c r="E100" s="1346">
        <x:v>5300</x:v>
      </x:c>
      <x:c r="F100" s="1311">
        <x:v>2880</x:v>
      </x:c>
      <x:c r="G100" s="1645"/>
      <x:c r="H100" s="230">
        <x:f t="shared" si="3"/>
        <x:v>2592</x:v>
      </x:c>
    </x:row>
    <x:row r="101" spans="1:8">
      <x:c r="A101" s="1344">
        <x:v>45841</x:v>
      </x:c>
      <x:c r="B101" s="1345" t="s">
        <x:v>10335</x:v>
      </x:c>
      <x:c r="C101" s="1346">
        <x:v>1300</x:v>
      </x:c>
      <x:c r="D101" s="1346">
        <x:v>2000</x:v>
      </x:c>
      <x:c r="E101" s="1346">
        <x:v>3000</x:v>
      </x:c>
      <x:c r="F101" s="1311">
        <x:v>2010</x:v>
      </x:c>
      <x:c r="G101" s="1645"/>
      <x:c r="H101" s="230">
        <x:f t="shared" si="3"/>
        <x:v>1809</x:v>
      </x:c>
    </x:row>
    <x:row r="102" spans="1:8">
      <x:c r="A102" s="1344">
        <x:v>45842</x:v>
      </x:c>
      <x:c r="B102" s="1345" t="s">
        <x:v>10292</x:v>
      </x:c>
      <x:c r="C102" s="1346">
        <x:v>3000</x:v>
      </x:c>
      <x:c r="D102" s="1346">
        <x:v>3700</x:v>
      </x:c>
      <x:c r="E102" s="1346">
        <x:v>5250</x:v>
      </x:c>
      <x:c r="F102" s="1278">
        <x:v>5937</x:v>
      </x:c>
      <x:c r="G102" s="1645"/>
      <x:c r="H102" s="230">
        <x:f t="shared" si="3"/>
        <x:v>5343.3000000000002</x:v>
      </x:c>
    </x:row>
    <x:row r="103" spans="1:8">
      <x:c r="A103" s="1344">
        <x:v>45843</x:v>
      </x:c>
      <x:c r="B103" s="1345" t="s">
        <x:v>10312</x:v>
      </x:c>
      <x:c r="C103" s="1346">
        <x:v>3400</x:v>
      </x:c>
      <x:c r="D103" s="1346">
        <x:v>4400</x:v>
      </x:c>
      <x:c r="E103" s="1346">
        <x:v>6400</x:v>
      </x:c>
      <x:c r="F103" s="707">
        <x:v>3932</x:v>
      </x:c>
      <x:c r="G103" s="1645"/>
      <x:c r="H103" s="230">
        <x:f t="shared" si="3"/>
        <x:v>3538.8000000000002</x:v>
      </x:c>
    </x:row>
    <x:row r="104" spans="1:8">
      <x:c r="A104" s="1344">
        <x:v>45844</x:v>
      </x:c>
      <x:c r="B104" s="1345" t="s">
        <x:v>10367</x:v>
      </x:c>
      <x:c r="C104" s="1346">
        <x:v>2450</x:v>
      </x:c>
      <x:c r="D104" s="1346">
        <x:v>2800</x:v>
      </x:c>
      <x:c r="E104" s="1346">
        <x:v>4100</x:v>
      </x:c>
      <x:c r="F104" s="1349">
        <x:v>3114</x:v>
      </x:c>
      <x:c r="G104" s="1645"/>
      <x:c r="H104" s="230">
        <x:f t="shared" si="3"/>
        <x:v>2802.5999999999999</x:v>
      </x:c>
    </x:row>
    <x:row r="105" spans="1:8">
      <x:c r="A105" s="1350">
        <x:v>45845</x:v>
      </x:c>
      <x:c r="B105" s="1351" t="s">
        <x:v>10315</x:v>
      </x:c>
      <x:c r="C105" s="1352">
        <x:v>1350</x:v>
      </x:c>
      <x:c r="D105" s="1352">
        <x:v>1950</x:v>
      </x:c>
      <x:c r="E105" s="1352">
        <x:v>4850</x:v>
      </x:c>
      <x:c r="F105" s="1307">
        <x:v>2492</x:v>
      </x:c>
      <x:c r="G105" s="1643" t="s">
        <x:v>10283</x:v>
      </x:c>
      <x:c r="H105" s="230">
        <x:f t="shared" si="3"/>
        <x:v>2242.8000000000002</x:v>
      </x:c>
    </x:row>
    <x:row r="106" spans="1:8">
      <x:c r="A106" s="1350">
        <x:v>45846</x:v>
      </x:c>
      <x:c r="B106" s="1351" t="s">
        <x:v>10377</x:v>
      </x:c>
      <x:c r="C106" s="1352">
        <x:v>1800</x:v>
      </x:c>
      <x:c r="D106" s="1352">
        <x:v>2600</x:v>
      </x:c>
      <x:c r="E106" s="1352">
        <x:v>4250</x:v>
      </x:c>
      <x:c r="F106" s="707">
        <x:v>1153</x:v>
      </x:c>
      <x:c r="G106" s="1643"/>
      <x:c r="H106" s="230">
        <x:f t="shared" si="3"/>
        <x:v>1037.7</x:v>
      </x:c>
    </x:row>
    <x:row r="107" spans="1:8">
      <x:c r="A107" s="1350">
        <x:v>45847</x:v>
      </x:c>
      <x:c r="B107" s="1351" t="s">
        <x:v>10352</x:v>
      </x:c>
      <x:c r="C107" s="1352">
        <x:v>1650</x:v>
      </x:c>
      <x:c r="D107" s="1352">
        <x:v>1600</x:v>
      </x:c>
      <x:c r="E107" s="1352">
        <x:v>4350</x:v>
      </x:c>
      <x:c r="F107" s="1334">
        <x:v>3147</x:v>
      </x:c>
      <x:c r="G107" s="1643"/>
      <x:c r="H107" s="230">
        <x:f t="shared" si="3"/>
        <x:v>2832.3000000000002</x:v>
      </x:c>
    </x:row>
    <x:row r="108" spans="1:8">
      <x:c r="A108" s="1350">
        <x:v>45848</x:v>
      </x:c>
      <x:c r="B108" s="1351" t="s">
        <x:v>10335</x:v>
      </x:c>
      <x:c r="C108" s="1352">
        <x:v>1950</x:v>
      </x:c>
      <x:c r="D108" s="1352">
        <x:v>2000</x:v>
      </x:c>
      <x:c r="E108" s="1352">
        <x:v>3050</x:v>
      </x:c>
      <x:c r="F108" s="1334">
        <x:v>2523</x:v>
      </x:c>
      <x:c r="G108" s="1643"/>
      <x:c r="H108" s="230">
        <x:f t="shared" si="3"/>
        <x:v>2270.7000000000003</x:v>
      </x:c>
    </x:row>
    <x:row r="109" spans="1:8">
      <x:c r="A109" s="1350">
        <x:v>45849</x:v>
      </x:c>
      <x:c r="B109" s="1351" t="s">
        <x:v>10292</x:v>
      </x:c>
      <x:c r="C109" s="1352">
        <x:v>3500</x:v>
      </x:c>
      <x:c r="D109" s="1352">
        <x:v>3700</x:v>
      </x:c>
      <x:c r="E109" s="1352">
        <x:v>5900</x:v>
      </x:c>
      <x:c r="F109" s="1353">
        <x:v>6043</x:v>
      </x:c>
      <x:c r="G109" s="1643"/>
      <x:c r="H109" s="230">
        <x:f t="shared" si="3"/>
        <x:v>5438.6999999999998</x:v>
      </x:c>
    </x:row>
    <x:row r="110" spans="1:8">
      <x:c r="A110" s="1350">
        <x:v>45850</x:v>
      </x:c>
      <x:c r="B110" s="1351" t="s">
        <x:v>10312</x:v>
      </x:c>
      <x:c r="C110" s="1352">
        <x:v>3600</x:v>
      </x:c>
      <x:c r="D110" s="1352">
        <x:v>4000</x:v>
      </x:c>
      <x:c r="E110" s="1352">
        <x:v>5900</x:v>
      </x:c>
      <x:c r="F110" s="1354">
        <x:v>5902</x:v>
      </x:c>
      <x:c r="G110" s="1643"/>
      <x:c r="H110" s="230">
        <x:f t="shared" si="3"/>
        <x:v>5311.8000000000002</x:v>
      </x:c>
    </x:row>
    <x:row r="111" spans="1:8">
      <x:c r="A111" s="1350">
        <x:v>45851</x:v>
      </x:c>
      <x:c r="B111" s="1351" t="s">
        <x:v>10367</x:v>
      </x:c>
      <x:c r="C111" s="1352">
        <x:v>2450</x:v>
      </x:c>
      <x:c r="D111" s="1352">
        <x:v>2750</x:v>
      </x:c>
      <x:c r="E111" s="1352">
        <x:v>4000</x:v>
      </x:c>
      <x:c r="F111" s="1334">
        <x:v>2914</x:v>
      </x:c>
      <x:c r="G111" s="1643"/>
      <x:c r="H111" s="230">
        <x:f t="shared" si="3"/>
        <x:v>2622.5999999999999</x:v>
      </x:c>
    </x:row>
    <x:row r="112" spans="1:8">
      <x:c r="A112" s="1355">
        <x:v>45852</x:v>
      </x:c>
      <x:c r="B112" s="1356" t="s">
        <x:v>10315</x:v>
      </x:c>
      <x:c r="C112" s="838">
        <x:v>1350</x:v>
      </x:c>
      <x:c r="D112" s="838">
        <x:v>2050</x:v>
      </x:c>
      <x:c r="E112" s="838">
        <x:v>4850</x:v>
      </x:c>
      <x:c r="F112" s="1334">
        <x:v>4168</x:v>
      </x:c>
      <x:c r="G112" s="1646" t="s">
        <x:v>9903</x:v>
      </x:c>
      <x:c r="H112" s="230">
        <x:f t="shared" si="3"/>
        <x:v>3751.2000000000003</x:v>
      </x:c>
    </x:row>
    <x:row r="113" spans="1:8">
      <x:c r="A113" s="1355">
        <x:v>45853</x:v>
      </x:c>
      <x:c r="B113" s="1356" t="s">
        <x:v>10377</x:v>
      </x:c>
      <x:c r="C113" s="838">
        <x:v>1650</x:v>
      </x:c>
      <x:c r="D113" s="838">
        <x:v>2600</x:v>
      </x:c>
      <x:c r="E113" s="838">
        <x:v>4250</x:v>
      </x:c>
      <x:c r="F113" s="1357">
        <x:v>903</x:v>
      </x:c>
      <x:c r="G113" s="1646"/>
      <x:c r="H113" s="230">
        <x:f t="shared" si="3"/>
        <x:v>812.70000000000005</x:v>
      </x:c>
    </x:row>
    <x:row r="114" spans="1:8">
      <x:c r="A114" s="1355">
        <x:v>45854</x:v>
      </x:c>
      <x:c r="B114" s="1356" t="s">
        <x:v>10352</x:v>
      </x:c>
      <x:c r="C114" s="838">
        <x:v>1350</x:v>
      </x:c>
      <x:c r="D114" s="838">
        <x:v>2250</x:v>
      </x:c>
      <x:c r="E114" s="838">
        <x:v>4350</x:v>
      </x:c>
      <x:c r="F114" s="1357">
        <x:v>1340</x:v>
      </x:c>
      <x:c r="G114" s="1646"/>
      <x:c r="H114" s="230">
        <x:f t="shared" si="3"/>
        <x:v>1206</x:v>
      </x:c>
    </x:row>
    <x:row r="115" spans="1:8">
      <x:c r="A115" s="1355">
        <x:v>45855</x:v>
      </x:c>
      <x:c r="B115" s="1356" t="s">
        <x:v>10335</x:v>
      </x:c>
      <x:c r="C115" s="838">
        <x:v>1950</x:v>
      </x:c>
      <x:c r="D115" s="838">
        <x:v>2000</x:v>
      </x:c>
      <x:c r="E115" s="838">
        <x:v>3050</x:v>
      </x:c>
      <x:c r="F115" s="1342">
        <x:v>4291</x:v>
      </x:c>
      <x:c r="G115" s="1646"/>
      <x:c r="H115" s="230">
        <x:f t="shared" si="3"/>
        <x:v>3861.9000000000001</x:v>
      </x:c>
    </x:row>
    <x:row r="116" spans="1:8">
      <x:c r="A116" s="1355">
        <x:v>45856</x:v>
      </x:c>
      <x:c r="B116" s="1356" t="s">
        <x:v>10292</x:v>
      </x:c>
      <x:c r="C116" s="838">
        <x:v>3500</x:v>
      </x:c>
      <x:c r="D116" s="838">
        <x:v>3750</x:v>
      </x:c>
      <x:c r="E116" s="838">
        <x:v>5950</x:v>
      </x:c>
      <x:c r="F116" s="707">
        <x:v>2693</x:v>
      </x:c>
      <x:c r="G116" s="1646"/>
      <x:c r="H116" s="230">
        <x:f t="shared" si="3"/>
        <x:v>2423.7000000000003</x:v>
      </x:c>
    </x:row>
    <x:row r="117" spans="1:8">
      <x:c r="A117" s="1355">
        <x:v>45857</x:v>
      </x:c>
      <x:c r="B117" s="1356" t="s">
        <x:v>10312</x:v>
      </x:c>
      <x:c r="C117" s="838">
        <x:v>3650</x:v>
      </x:c>
      <x:c r="D117" s="838">
        <x:v>4300</x:v>
      </x:c>
      <x:c r="E117" s="838">
        <x:v>5900</x:v>
      </x:c>
      <x:c r="F117" s="707">
        <x:v>3511</x:v>
      </x:c>
      <x:c r="G117" s="1646"/>
      <x:c r="H117" s="230">
        <x:f t="shared" si="3"/>
        <x:v>3159.9000000000001</x:v>
      </x:c>
    </x:row>
    <x:row r="118" spans="1:8">
      <x:c r="A118" s="1355">
        <x:v>45858</x:v>
      </x:c>
      <x:c r="B118" s="1356" t="s">
        <x:v>10367</x:v>
      </x:c>
      <x:c r="C118" s="838">
        <x:v>2450</x:v>
      </x:c>
      <x:c r="D118" s="838">
        <x:v>2800</x:v>
      </x:c>
      <x:c r="E118" s="838">
        <x:v>4000</x:v>
      </x:c>
      <x:c r="F118" s="707">
        <x:v>998</x:v>
      </x:c>
      <x:c r="G118" s="1646"/>
      <x:c r="H118" s="230">
        <x:f t="shared" si="3"/>
        <x:v>898.20000000000005</x:v>
      </x:c>
    </x:row>
    <x:row r="119" spans="1:8">
      <x:c r="A119" s="1358">
        <x:v>45859</x:v>
      </x:c>
      <x:c r="B119" s="1359" t="s">
        <x:v>10315</x:v>
      </x:c>
      <x:c r="C119" s="460">
        <x:v>1350</x:v>
      </x:c>
      <x:c r="D119" s="460">
        <x:v>2200</x:v>
      </x:c>
      <x:c r="E119" s="460">
        <x:v>4900</x:v>
      </x:c>
      <x:c r="F119" s="707">
        <x:v>1245</x:v>
      </x:c>
      <x:c r="G119" s="1646" t="s">
        <x:v>9903</x:v>
      </x:c>
      <x:c r="H119" s="230">
        <x:f t="shared" si="3"/>
        <x:v>1120.5</x:v>
      </x:c>
    </x:row>
    <x:row r="120" spans="1:8">
      <x:c r="A120" s="1358">
        <x:v>45860</x:v>
      </x:c>
      <x:c r="B120" s="1359" t="s">
        <x:v>10377</x:v>
      </x:c>
      <x:c r="C120" s="460">
        <x:v>1150</x:v>
      </x:c>
      <x:c r="D120" s="460">
        <x:v>2600</x:v>
      </x:c>
      <x:c r="E120" s="460">
        <x:v>4250</x:v>
      </x:c>
      <x:c r="F120" s="1334">
        <x:v>1860</x:v>
      </x:c>
      <x:c r="G120" s="1646"/>
      <x:c r="H120" s="230">
        <x:f t="shared" si="3"/>
        <x:v>1674</x:v>
      </x:c>
    </x:row>
    <x:row r="121" spans="1:8">
      <x:c r="A121" s="1358">
        <x:v>45861</x:v>
      </x:c>
      <x:c r="B121" s="1359" t="s">
        <x:v>10352</x:v>
      </x:c>
      <x:c r="C121" s="460">
        <x:v>1350</x:v>
      </x:c>
      <x:c r="D121" s="460">
        <x:v>2250</x:v>
      </x:c>
      <x:c r="E121" s="460">
        <x:v>4350</x:v>
      </x:c>
      <x:c r="F121" s="1307">
        <x:v>2802</x:v>
      </x:c>
      <x:c r="G121" s="1646"/>
      <x:c r="H121" s="230">
        <x:f t="shared" si="3"/>
        <x:v>2521.8000000000002</x:v>
      </x:c>
    </x:row>
    <x:row r="122" spans="1:8">
      <x:c r="A122" s="1358">
        <x:v>45862</x:v>
      </x:c>
      <x:c r="B122" s="1359" t="s">
        <x:v>10335</x:v>
      </x:c>
      <x:c r="C122" s="460">
        <x:v>1950</x:v>
      </x:c>
      <x:c r="D122" s="460">
        <x:v>2300</x:v>
      </x:c>
      <x:c r="E122" s="460">
        <x:v>3250</x:v>
      </x:c>
      <x:c r="F122" s="707">
        <x:v>1507</x:v>
      </x:c>
      <x:c r="G122" s="1646"/>
      <x:c r="H122" s="230">
        <x:f t="shared" si="3"/>
        <x:v>1356.3</x:v>
      </x:c>
    </x:row>
    <x:row r="123" spans="1:8">
      <x:c r="A123" s="1358">
        <x:v>45863</x:v>
      </x:c>
      <x:c r="B123" s="1359" t="s">
        <x:v>10292</x:v>
      </x:c>
      <x:c r="C123" s="460">
        <x:v>3250</x:v>
      </x:c>
      <x:c r="D123" s="460">
        <x:v>3750</x:v>
      </x:c>
      <x:c r="E123" s="460">
        <x:v>5950</x:v>
      </x:c>
      <x:c r="F123" s="1307">
        <x:v>3919</x:v>
      </x:c>
      <x:c r="G123" s="1646"/>
      <x:c r="H123" s="230">
        <x:f t="shared" si="3"/>
        <x:v>3527.0999999999999</x:v>
      </x:c>
    </x:row>
    <x:row r="124" spans="1:8">
      <x:c r="A124" s="1358">
        <x:v>45864</x:v>
      </x:c>
      <x:c r="B124" s="1359" t="s">
        <x:v>10312</x:v>
      </x:c>
      <x:c r="C124" s="460">
        <x:v>3500</x:v>
      </x:c>
      <x:c r="D124" s="460">
        <x:v>4300</x:v>
      </x:c>
      <x:c r="E124" s="460">
        <x:v>5900</x:v>
      </x:c>
      <x:c r="F124" s="1307">
        <x:v>4937</x:v>
      </x:c>
      <x:c r="G124" s="1646"/>
      <x:c r="H124" s="230">
        <x:f t="shared" si="3"/>
        <x:v>4443.3000000000002</x:v>
      </x:c>
    </x:row>
    <x:row r="125" spans="1:8">
      <x:c r="A125" s="1358">
        <x:v>45865</x:v>
      </x:c>
      <x:c r="B125" s="1359" t="s">
        <x:v>10367</x:v>
      </x:c>
      <x:c r="C125" s="460">
        <x:v>2300</x:v>
      </x:c>
      <x:c r="D125" s="460">
        <x:v>2800</x:v>
      </x:c>
      <x:c r="E125" s="460">
        <x:v>4000</x:v>
      </x:c>
      <x:c r="F125" s="707">
        <x:v>2696</x:v>
      </x:c>
      <x:c r="G125" s="1646"/>
      <x:c r="H125" s="230">
        <x:f t="shared" si="3"/>
        <x:v>2426.4000000000001</x:v>
      </x:c>
    </x:row>
    <x:row r="126" spans="1:8">
      <x:c r="A126" s="232">
        <x:v>45866</x:v>
      </x:c>
      <x:c r="B126" s="275" t="s">
        <x:v>10315</x:v>
      </x:c>
      <x:c r="C126" s="230">
        <x:v>1250</x:v>
      </x:c>
      <x:c r="D126" s="230">
        <x:v>2200</x:v>
      </x:c>
      <x:c r="E126" s="230">
        <x:v>4900</x:v>
      </x:c>
      <x:c r="F126" s="1307">
        <x:v>2940</x:v>
      </x:c>
      <x:c r="G126" s="1643" t="s">
        <x:v>10283</x:v>
      </x:c>
      <x:c r="H126" s="230">
        <x:f t="shared" si="3"/>
        <x:v>2646</x:v>
      </x:c>
    </x:row>
    <x:row r="127" spans="1:8">
      <x:c r="A127" s="232">
        <x:v>45867</x:v>
      </x:c>
      <x:c r="B127" s="275" t="s">
        <x:v>10377</x:v>
      </x:c>
      <x:c r="C127" s="230">
        <x:v>1150</x:v>
      </x:c>
      <x:c r="D127" s="230">
        <x:v>2600</x:v>
      </x:c>
      <x:c r="E127" s="230">
        <x:v>4250</x:v>
      </x:c>
      <x:c r="F127" s="1360">
        <x:v>4256</x:v>
      </x:c>
      <x:c r="G127" s="1643"/>
      <x:c r="H127" s="230">
        <x:f t="shared" si="3"/>
        <x:v>3830.4000000000001</x:v>
      </x:c>
    </x:row>
    <x:row r="128" spans="1:8">
      <x:c r="A128" s="232">
        <x:v>45868</x:v>
      </x:c>
      <x:c r="B128" s="275" t="s">
        <x:v>10352</x:v>
      </x:c>
      <x:c r="C128" s="230">
        <x:v>1350</x:v>
      </x:c>
      <x:c r="D128" s="230">
        <x:v>2800</x:v>
      </x:c>
      <x:c r="E128" s="230">
        <x:v>4350</x:v>
      </x:c>
      <x:c r="F128" s="1361">
        <x:v>4737</x:v>
      </x:c>
      <x:c r="G128" s="1643"/>
      <x:c r="H128" s="230">
        <x:f t="shared" si="3"/>
        <x:v>4263.3000000000002</x:v>
      </x:c>
    </x:row>
    <x:row r="129" spans="1:8">
      <x:c r="A129" s="232">
        <x:v>45869</x:v>
      </x:c>
      <x:c r="B129" s="275" t="s">
        <x:v>10335</x:v>
      </x:c>
      <x:c r="C129" s="230">
        <x:v>1500</x:v>
      </x:c>
      <x:c r="D129" s="230">
        <x:v>2300</x:v>
      </x:c>
      <x:c r="E129" s="230">
        <x:v>3250</x:v>
      </x:c>
      <x:c r="F129" s="1361">
        <x:f>2710+720</x:f>
        <x:v>3430</x:v>
      </x:c>
      <x:c r="G129" s="1643"/>
      <x:c r="H129" s="230">
        <x:f t="shared" si="3"/>
        <x:v>3087</x:v>
      </x:c>
    </x:row>
    <x:row r="130" spans="1:6">
      <x:c r="A130" s="230" t="s">
        <x:v>10350</x:v>
      </x:c>
      <x:c r="C130" s="230">
        <x:v>100000</x:v>
      </x:c>
      <x:c r="D130" s="230">
        <x:v>110000</x:v>
      </x:c>
      <x:c r="E130" s="230">
        <x:v>120000</x:v>
      </x:c>
      <x:c r="F130" s="230">
        <x:f>SUM(F99:F129)</x:f>
        <x:v>96899</x:v>
      </x:c>
    </x:row>
    <x:row r="131" spans="3:5">
      <x:c r="C131" s="230">
        <x:f>C130-F130</x:f>
        <x:v>3101</x:v>
      </x:c>
      <x:c r="D131" s="230">
        <x:f>D130-F130</x:f>
        <x:v>13101</x:v>
      </x:c>
      <x:c r="E131" s="230">
        <x:f>E130-F130</x:f>
        <x:v>23101</x:v>
      </x:c>
    </x:row>
    <x:row r="132" spans="1:9">
      <x:c r="A132" s="232">
        <x:v>45870</x:v>
      </x:c>
      <x:c r="B132" s="275" t="s">
        <x:v>10292</x:v>
      </x:c>
      <x:c r="C132" s="230">
        <x:v>3250</x:v>
      </x:c>
      <x:c r="D132" s="230">
        <x:v>3900</x:v>
      </x:c>
      <x:c r="E132" s="230">
        <x:v>5950</x:v>
      </x:c>
      <x:c r="F132" s="1307">
        <x:v>4458</x:v>
      </x:c>
      <x:c r="G132" s="1643" t="s">
        <x:v>10283</x:v>
      </x:c>
      <x:c r="H132" s="230">
        <x:f t="shared" ref="H132:H162" si="4">F132*0.9</x:f>
        <x:v>4012.2000000000003</x:v>
      </x:c>
      <x:c r="I132" s="1362">
        <x:f>H132/200</x:f>
        <x:v>20.061</x:v>
      </x:c>
    </x:row>
    <x:row r="133" spans="1:9">
      <x:c r="A133" s="232">
        <x:v>45871</x:v>
      </x:c>
      <x:c r="B133" s="275" t="s">
        <x:v>10312</x:v>
      </x:c>
      <x:c r="C133" s="230">
        <x:v>3500</x:v>
      </x:c>
      <x:c r="D133" s="230">
        <x:v>4400</x:v>
      </x:c>
      <x:c r="E133" s="230">
        <x:v>5900</x:v>
      </x:c>
      <x:c r="F133" s="707">
        <x:v>3523</x:v>
      </x:c>
      <x:c r="G133" s="1643"/>
      <x:c r="H133" s="230">
        <x:f t="shared" si="4"/>
        <x:v>3170.7000000000003</x:v>
      </x:c>
      <x:c r="I133" s="1362">
        <x:f t="shared" ref="I133:I159" si="5">H133/200</x:f>
        <x:v>15.853500000000002</x:v>
      </x:c>
    </x:row>
    <x:row r="134" spans="1:9">
      <x:c r="A134" s="232">
        <x:v>45872</x:v>
      </x:c>
      <x:c r="B134" s="275" t="s">
        <x:v>10367</x:v>
      </x:c>
      <x:c r="C134" s="230">
        <x:v>2300</x:v>
      </x:c>
      <x:c r="D134" s="230">
        <x:v>2800</x:v>
      </x:c>
      <x:c r="E134" s="230">
        <x:v>4000</x:v>
      </x:c>
      <x:c r="F134" s="1307">
        <x:v>3190</x:v>
      </x:c>
      <x:c r="G134" s="1643"/>
      <x:c r="H134" s="230">
        <x:f t="shared" si="4"/>
        <x:v>2871</x:v>
      </x:c>
      <x:c r="I134" s="1362">
        <x:f t="shared" si="5"/>
        <x:v>14.355</x:v>
      </x:c>
    </x:row>
    <x:row r="135" spans="1:9">
      <x:c r="A135" s="232">
        <x:v>45873</x:v>
      </x:c>
      <x:c r="B135" s="275" t="s">
        <x:v>10315</x:v>
      </x:c>
      <x:c r="C135" s="230">
        <x:v>1250</x:v>
      </x:c>
      <x:c r="D135" s="230">
        <x:v>2400</x:v>
      </x:c>
      <x:c r="E135" s="230">
        <x:v>4900</x:v>
      </x:c>
      <x:c r="F135" s="1307">
        <x:v>2948.5</x:v>
      </x:c>
      <x:c r="G135" s="1646" t="s">
        <x:v>9903</x:v>
      </x:c>
      <x:c r="H135" s="230">
        <x:f t="shared" si="4"/>
        <x:v>2653.6500000000001</x:v>
      </x:c>
      <x:c r="I135" s="1362">
        <x:f t="shared" si="5"/>
        <x:v>13.26825</x:v>
      </x:c>
    </x:row>
    <x:row r="136" spans="1:9">
      <x:c r="A136" s="232">
        <x:v>45874</x:v>
      </x:c>
      <x:c r="B136" s="275" t="s">
        <x:v>10377</x:v>
      </x:c>
      <x:c r="C136" s="230">
        <x:v>1150</x:v>
      </x:c>
      <x:c r="D136" s="230">
        <x:v>2600</x:v>
      </x:c>
      <x:c r="E136" s="230">
        <x:v>4250</x:v>
      </x:c>
      <x:c r="F136" s="1307">
        <x:v>3402</x:v>
      </x:c>
      <x:c r="G136" s="1646"/>
      <x:c r="H136" s="230">
        <x:f t="shared" si="4"/>
        <x:v>3061.8000000000002</x:v>
      </x:c>
      <x:c r="I136" s="1362">
        <x:f t="shared" si="5"/>
        <x:v>15.309000000000001</x:v>
      </x:c>
    </x:row>
    <x:row r="137" spans="1:9">
      <x:c r="A137" s="232">
        <x:v>45875</x:v>
      </x:c>
      <x:c r="B137" s="275" t="s">
        <x:v>10352</x:v>
      </x:c>
      <x:c r="C137" s="230">
        <x:v>1350</x:v>
      </x:c>
      <x:c r="D137" s="230">
        <x:v>2900</x:v>
      </x:c>
      <x:c r="E137" s="230">
        <x:v>4750</x:v>
      </x:c>
      <x:c r="F137" s="1307">
        <x:v>4315</x:v>
      </x:c>
      <x:c r="G137" s="1646"/>
      <x:c r="H137" s="230">
        <x:f t="shared" si="4"/>
        <x:v>3883.5</x:v>
      </x:c>
      <x:c r="I137" s="1362">
        <x:f t="shared" si="5"/>
        <x:v>19.4175</x:v>
      </x:c>
    </x:row>
    <x:row r="138" spans="1:9">
      <x:c r="A138" s="232">
        <x:v>45876</x:v>
      </x:c>
      <x:c r="B138" s="275" t="s">
        <x:v>10335</x:v>
      </x:c>
      <x:c r="C138" s="230">
        <x:v>1500</x:v>
      </x:c>
      <x:c r="D138" s="230">
        <x:v>2500</x:v>
      </x:c>
      <x:c r="E138" s="230">
        <x:v>3450</x:v>
      </x:c>
      <x:c r="F138" s="707">
        <x:v>1808</x:v>
      </x:c>
      <x:c r="G138" s="1646"/>
      <x:c r="H138" s="230">
        <x:f t="shared" si="4"/>
        <x:v>1627.2</x:v>
      </x:c>
      <x:c r="I138" s="1362">
        <x:f t="shared" si="5"/>
        <x:v>8.136000000000001</x:v>
      </x:c>
    </x:row>
    <x:row r="139" spans="1:9">
      <x:c r="A139" s="232">
        <x:v>45877</x:v>
      </x:c>
      <x:c r="B139" s="275" t="s">
        <x:v>10292</x:v>
      </x:c>
      <x:c r="C139" s="230">
        <x:v>3250</x:v>
      </x:c>
      <x:c r="D139" s="230">
        <x:v>4200</x:v>
      </x:c>
      <x:c r="E139" s="230">
        <x:v>5950</x:v>
      </x:c>
      <x:c r="F139" s="707">
        <x:v>1264</x:v>
      </x:c>
      <x:c r="G139" s="1646"/>
      <x:c r="H139" s="230">
        <x:f t="shared" si="4"/>
        <x:v>1137.6000000000001</x:v>
      </x:c>
      <x:c r="I139" s="1362">
        <x:f t="shared" si="5"/>
        <x:v>5.6880000000000006</x:v>
      </x:c>
    </x:row>
    <x:row r="140" spans="1:9">
      <x:c r="A140" s="232">
        <x:v>45878</x:v>
      </x:c>
      <x:c r="B140" s="275" t="s">
        <x:v>10312</x:v>
      </x:c>
      <x:c r="C140" s="230">
        <x:v>3500</x:v>
      </x:c>
      <x:c r="D140" s="230">
        <x:v>4400</x:v>
      </x:c>
      <x:c r="E140" s="230">
        <x:v>5900</x:v>
      </x:c>
      <x:c r="F140" s="707">
        <x:v>3274</x:v>
      </x:c>
      <x:c r="G140" s="1646"/>
      <x:c r="H140" s="230">
        <x:f t="shared" si="4"/>
        <x:v>2946.5999999999999</x:v>
      </x:c>
      <x:c r="I140" s="1362">
        <x:f t="shared" si="5"/>
        <x:v>14.732999999999999</x:v>
      </x:c>
    </x:row>
    <x:row r="141" spans="1:9">
      <x:c r="A141" s="232">
        <x:v>45879</x:v>
      </x:c>
      <x:c r="B141" s="275" t="s">
        <x:v>10367</x:v>
      </x:c>
      <x:c r="C141" s="230">
        <x:v>2300</x:v>
      </x:c>
      <x:c r="D141" s="230">
        <x:v>2900</x:v>
      </x:c>
      <x:c r="E141" s="230">
        <x:v>4000</x:v>
      </x:c>
      <x:c r="F141" s="1307">
        <x:v>3077</x:v>
      </x:c>
      <x:c r="G141" s="1646"/>
      <x:c r="H141" s="230">
        <x:f t="shared" si="4"/>
        <x:v>2769.3000000000002</x:v>
      </x:c>
      <x:c r="I141" s="1362">
        <x:f t="shared" si="5"/>
        <x:v>13.846500000000001</x:v>
      </x:c>
    </x:row>
    <x:row r="142" spans="1:9">
      <x:c r="A142" s="232">
        <x:v>45880</x:v>
      </x:c>
      <x:c r="B142" s="275" t="s">
        <x:v>10315</x:v>
      </x:c>
      <x:c r="C142" s="230">
        <x:v>1300</x:v>
      </x:c>
      <x:c r="D142" s="230">
        <x:v>2400</x:v>
      </x:c>
      <x:c r="E142" s="230">
        <x:v>4900</x:v>
      </x:c>
      <x:c r="F142" s="707">
        <x:v>2040</x:v>
      </x:c>
      <x:c r="G142" s="1646" t="s">
        <x:v>9903</x:v>
      </x:c>
      <x:c r="H142" s="230">
        <x:f t="shared" si="4"/>
        <x:v>1836</x:v>
      </x:c>
      <x:c r="I142" s="1362">
        <x:f t="shared" si="5"/>
        <x:v>9.1799999999999997</x:v>
      </x:c>
    </x:row>
    <x:row r="143" spans="1:9">
      <x:c r="A143" s="232">
        <x:v>45881</x:v>
      </x:c>
      <x:c r="B143" s="275" t="s">
        <x:v>10377</x:v>
      </x:c>
      <x:c r="C143" s="230">
        <x:v>1150</x:v>
      </x:c>
      <x:c r="D143" s="230">
        <x:v>2600</x:v>
      </x:c>
      <x:c r="E143" s="230">
        <x:v>4250</x:v>
      </x:c>
      <x:c r="F143" s="707">
        <x:v>1050</x:v>
      </x:c>
      <x:c r="G143" s="1646"/>
      <x:c r="H143" s="230">
        <x:f t="shared" si="4"/>
        <x:v>945</x:v>
      </x:c>
      <x:c r="I143" s="1362">
        <x:f t="shared" si="5"/>
        <x:v>4.7249999999999996</x:v>
      </x:c>
    </x:row>
    <x:row r="144" spans="1:9">
      <x:c r="A144" s="232">
        <x:v>45882</x:v>
      </x:c>
      <x:c r="B144" s="275" t="s">
        <x:v>10352</x:v>
      </x:c>
      <x:c r="C144" s="230">
        <x:v>1350</x:v>
      </x:c>
      <x:c r="D144" s="230">
        <x:v>2900</x:v>
      </x:c>
      <x:c r="E144" s="230">
        <x:v>4750</x:v>
      </x:c>
      <x:c r="F144" s="1307">
        <x:v>2922</x:v>
      </x:c>
      <x:c r="G144" s="1646"/>
      <x:c r="H144" s="230">
        <x:f t="shared" si="4"/>
        <x:v>2629.8000000000002</x:v>
      </x:c>
      <x:c r="I144" s="1362">
        <x:f t="shared" si="5"/>
        <x:v>13.149000000000001</x:v>
      </x:c>
    </x:row>
    <x:row r="145" spans="1:9">
      <x:c r="A145" s="232">
        <x:v>45883</x:v>
      </x:c>
      <x:c r="B145" s="275" t="s">
        <x:v>10335</x:v>
      </x:c>
      <x:c r="C145" s="230">
        <x:v>1800</x:v>
      </x:c>
      <x:c r="D145" s="230">
        <x:v>2500</x:v>
      </x:c>
      <x:c r="E145" s="230">
        <x:v>3450</x:v>
      </x:c>
      <x:c r="F145" s="1307">
        <x:v>2575</x:v>
      </x:c>
      <x:c r="G145" s="1646"/>
      <x:c r="H145" s="230">
        <x:f t="shared" si="4"/>
        <x:v>2317.5</x:v>
      </x:c>
      <x:c r="I145" s="1362">
        <x:f t="shared" si="5"/>
        <x:v>11.5875</x:v>
      </x:c>
    </x:row>
    <x:row r="146" spans="1:9">
      <x:c r="A146" s="232">
        <x:v>45884</x:v>
      </x:c>
      <x:c r="B146" s="275" t="s">
        <x:v>10292</x:v>
      </x:c>
      <x:c r="C146" s="230">
        <x:v>3200</x:v>
      </x:c>
      <x:c r="D146" s="230">
        <x:v>4000</x:v>
      </x:c>
      <x:c r="E146" s="230">
        <x:v>5950</x:v>
      </x:c>
      <x:c r="F146" s="707">
        <x:v>2007</x:v>
      </x:c>
      <x:c r="G146" s="1646"/>
      <x:c r="H146" s="230">
        <x:f t="shared" si="4"/>
        <x:v>1806.3</x:v>
      </x:c>
      <x:c r="I146" s="1362">
        <x:f t="shared" si="5"/>
        <x:v>9.0314999999999994</x:v>
      </x:c>
    </x:row>
    <x:row r="147" spans="1:9">
      <x:c r="A147" s="232">
        <x:v>45885</x:v>
      </x:c>
      <x:c r="B147" s="275" t="s">
        <x:v>10312</x:v>
      </x:c>
      <x:c r="C147" s="230">
        <x:v>3500</x:v>
      </x:c>
      <x:c r="D147" s="230">
        <x:v>4000</x:v>
      </x:c>
      <x:c r="E147" s="230">
        <x:v>5900</x:v>
      </x:c>
      <x:c r="F147" s="1307">
        <x:v>4050</x:v>
      </x:c>
      <x:c r="G147" s="1646"/>
      <x:c r="H147" s="230">
        <x:f t="shared" si="4"/>
        <x:v>3645</x:v>
      </x:c>
      <x:c r="I147" s="1362">
        <x:f t="shared" si="5"/>
        <x:v>18.225000000000001</x:v>
      </x:c>
    </x:row>
    <x:row r="148" spans="1:9">
      <x:c r="A148" s="232">
        <x:v>45886</x:v>
      </x:c>
      <x:c r="B148" s="275" t="s">
        <x:v>10367</x:v>
      </x:c>
      <x:c r="C148" s="230">
        <x:v>2450</x:v>
      </x:c>
      <x:c r="D148" s="230">
        <x:v>2750</x:v>
      </x:c>
      <x:c r="E148" s="230">
        <x:v>3500</x:v>
      </x:c>
      <x:c r="F148" s="1307">
        <x:v>2970</x:v>
      </x:c>
      <x:c r="G148" s="1646"/>
      <x:c r="H148" s="230">
        <x:f t="shared" si="4"/>
        <x:v>2673</x:v>
      </x:c>
      <x:c r="I148" s="1362">
        <x:f t="shared" si="5"/>
        <x:v>13.365</x:v>
      </x:c>
    </x:row>
    <x:row r="149" spans="1:9">
      <x:c r="A149" s="232">
        <x:v>45887</x:v>
      </x:c>
      <x:c r="B149" s="275" t="s">
        <x:v>10315</x:v>
      </x:c>
      <x:c r="C149" s="230">
        <x:v>1300</x:v>
      </x:c>
      <x:c r="D149" s="230">
        <x:v>2400</x:v>
      </x:c>
      <x:c r="E149" s="230">
        <x:v>4900</x:v>
      </x:c>
      <x:c r="F149" s="1307">
        <x:v>3570</x:v>
      </x:c>
      <x:c r="G149" s="1646" t="s">
        <x:v>9903</x:v>
      </x:c>
      <x:c r="H149" s="230">
        <x:f t="shared" si="4"/>
        <x:v>3213</x:v>
      </x:c>
      <x:c r="I149" s="1362">
        <x:f t="shared" si="5"/>
        <x:v>16.065000000000001</x:v>
      </x:c>
    </x:row>
    <x:row r="150" spans="1:9">
      <x:c r="A150" s="232">
        <x:v>45888</x:v>
      </x:c>
      <x:c r="B150" s="275" t="s">
        <x:v>10377</x:v>
      </x:c>
      <x:c r="C150" s="230">
        <x:v>1050</x:v>
      </x:c>
      <x:c r="D150" s="230">
        <x:v>2600</x:v>
      </x:c>
      <x:c r="E150" s="230">
        <x:v>4250</x:v>
      </x:c>
      <x:c r="F150" s="1307">
        <x:v>2645</x:v>
      </x:c>
      <x:c r="G150" s="1646"/>
      <x:c r="H150" s="230">
        <x:f t="shared" si="4"/>
        <x:v>2380.5</x:v>
      </x:c>
      <x:c r="I150" s="1362">
        <x:f t="shared" si="5"/>
        <x:v>11.9025</x:v>
      </x:c>
    </x:row>
    <x:row r="151" spans="1:9">
      <x:c r="A151" s="232">
        <x:v>45889</x:v>
      </x:c>
      <x:c r="B151" s="275" t="s">
        <x:v>10352</x:v>
      </x:c>
      <x:c r="C151" s="230">
        <x:v>1350</x:v>
      </x:c>
      <x:c r="D151" s="230">
        <x:v>2900</x:v>
      </x:c>
      <x:c r="E151" s="230">
        <x:v>4750</x:v>
      </x:c>
      <x:c r="F151" s="707">
        <x:v>2622</x:v>
      </x:c>
      <x:c r="G151" s="1646"/>
      <x:c r="H151" s="230">
        <x:f t="shared" si="4"/>
        <x:v>2359.8000000000002</x:v>
      </x:c>
      <x:c r="I151" s="1362">
        <x:f t="shared" si="5"/>
        <x:v>11.799000000000001</x:v>
      </x:c>
    </x:row>
    <x:row r="152" spans="1:9">
      <x:c r="A152" s="232">
        <x:v>45890</x:v>
      </x:c>
      <x:c r="B152" s="275" t="s">
        <x:v>10335</x:v>
      </x:c>
      <x:c r="C152" s="230">
        <x:v>1800</x:v>
      </x:c>
      <x:c r="D152" s="230">
        <x:v>2500</x:v>
      </x:c>
      <x:c r="E152" s="230">
        <x:v>3450</x:v>
      </x:c>
      <x:c r="F152" s="707">
        <x:v>1776</x:v>
      </x:c>
      <x:c r="G152" s="1646"/>
      <x:c r="H152" s="230">
        <x:f t="shared" si="4"/>
        <x:v>1598.4000000000001</x:v>
      </x:c>
      <x:c r="I152" s="1362">
        <x:f t="shared" si="5"/>
        <x:v>7.9920000000000009</x:v>
      </x:c>
    </x:row>
    <x:row r="153" spans="1:9">
      <x:c r="A153" s="232">
        <x:v>45891</x:v>
      </x:c>
      <x:c r="B153" s="275" t="s">
        <x:v>10292</x:v>
      </x:c>
      <x:c r="C153" s="230">
        <x:v>2700</x:v>
      </x:c>
      <x:c r="D153" s="230">
        <x:v>4000</x:v>
      </x:c>
      <x:c r="E153" s="230">
        <x:v>5950</x:v>
      </x:c>
      <x:c r="F153" s="707">
        <x:v>1950</x:v>
      </x:c>
      <x:c r="G153" s="1646"/>
      <x:c r="H153" s="230">
        <x:f t="shared" si="4"/>
        <x:v>1755</x:v>
      </x:c>
      <x:c r="I153" s="1362">
        <x:f t="shared" si="5"/>
        <x:v>8.7750000000000004</x:v>
      </x:c>
    </x:row>
    <x:row r="154" spans="1:9">
      <x:c r="A154" s="232">
        <x:v>45892</x:v>
      </x:c>
      <x:c r="B154" s="275" t="s">
        <x:v>10312</x:v>
      </x:c>
      <x:c r="C154" s="230">
        <x:v>3500</x:v>
      </x:c>
      <x:c r="D154" s="230">
        <x:v>4000</x:v>
      </x:c>
      <x:c r="E154" s="230">
        <x:v>5900</x:v>
      </x:c>
      <x:c r="F154" s="707">
        <x:v>3137</x:v>
      </x:c>
      <x:c r="G154" s="1646"/>
      <x:c r="H154" s="230">
        <x:f t="shared" si="4"/>
        <x:v>2823.3000000000002</x:v>
      </x:c>
      <x:c r="I154" s="1362">
        <x:f t="shared" si="5"/>
        <x:v>14.1165</x:v>
      </x:c>
    </x:row>
    <x:row r="155" spans="1:9">
      <x:c r="A155" s="232">
        <x:v>45893</x:v>
      </x:c>
      <x:c r="B155" s="275" t="s">
        <x:v>10367</x:v>
      </x:c>
      <x:c r="C155" s="230">
        <x:v>2450</x:v>
      </x:c>
      <x:c r="D155" s="230">
        <x:v>2900</x:v>
      </x:c>
      <x:c r="E155" s="230">
        <x:v>3500</x:v>
      </x:c>
      <x:c r="F155" s="1307">
        <x:v>3351</x:v>
      </x:c>
      <x:c r="G155" s="1646"/>
      <x:c r="H155" s="230">
        <x:f t="shared" si="4"/>
        <x:v>3015.9000000000001</x:v>
      </x:c>
      <x:c r="I155" s="1362">
        <x:f t="shared" si="5"/>
        <x:v>15.079500000000001</x:v>
      </x:c>
    </x:row>
    <x:row r="156" spans="1:9">
      <x:c r="A156" s="232">
        <x:v>45894</x:v>
      </x:c>
      <x:c r="B156" s="275" t="s">
        <x:v>10315</x:v>
      </x:c>
      <x:c r="C156" s="230">
        <x:v>1300</x:v>
      </x:c>
      <x:c r="D156" s="230">
        <x:v>2400</x:v>
      </x:c>
      <x:c r="E156" s="230">
        <x:v>4900</x:v>
      </x:c>
      <x:c r="F156" s="1307">
        <x:v>3251</x:v>
      </x:c>
      <x:c r="G156" s="1643" t="s">
        <x:v>10283</x:v>
      </x:c>
      <x:c r="H156" s="230">
        <x:f t="shared" si="4"/>
        <x:v>2925.9000000000001</x:v>
      </x:c>
      <x:c r="I156" s="1362">
        <x:f t="shared" si="5"/>
        <x:v>14.6295</x:v>
      </x:c>
    </x:row>
    <x:row r="157" spans="1:9">
      <x:c r="A157" s="232">
        <x:v>45895</x:v>
      </x:c>
      <x:c r="B157" s="275" t="s">
        <x:v>10377</x:v>
      </x:c>
      <x:c r="C157" s="230">
        <x:v>1050</x:v>
      </x:c>
      <x:c r="D157" s="230">
        <x:v>2600</x:v>
      </x:c>
      <x:c r="E157" s="230">
        <x:v>4250</x:v>
      </x:c>
      <x:c r="F157" s="1307">
        <x:v>2850</x:v>
      </x:c>
      <x:c r="G157" s="1643"/>
      <x:c r="H157" s="230">
        <x:f t="shared" si="4"/>
        <x:v>2565</x:v>
      </x:c>
      <x:c r="I157" s="1362">
        <x:f t="shared" si="5"/>
        <x:v>12.824999999999999</x:v>
      </x:c>
    </x:row>
    <x:row r="158" spans="1:9">
      <x:c r="A158" s="232">
        <x:v>45896</x:v>
      </x:c>
      <x:c r="B158" s="275" t="s">
        <x:v>10352</x:v>
      </x:c>
      <x:c r="C158" s="230">
        <x:v>1350</x:v>
      </x:c>
      <x:c r="D158" s="230">
        <x:v>2900</x:v>
      </x:c>
      <x:c r="E158" s="230">
        <x:v>4750</x:v>
      </x:c>
      <x:c r="F158" s="707">
        <x:v>2514</x:v>
      </x:c>
      <x:c r="G158" s="1643"/>
      <x:c r="H158" s="230">
        <x:f t="shared" si="4"/>
        <x:v>2262.5999999999999</x:v>
      </x:c>
      <x:c r="I158" s="1362">
        <x:f t="shared" si="5"/>
        <x:v>11.312999999999999</x:v>
      </x:c>
    </x:row>
    <x:row r="159" spans="1:9">
      <x:c r="A159" s="232">
        <x:v>45897</x:v>
      </x:c>
      <x:c r="B159" s="275" t="s">
        <x:v>10335</x:v>
      </x:c>
      <x:c r="C159" s="230">
        <x:v>1800</x:v>
      </x:c>
      <x:c r="D159" s="230">
        <x:v>2500</x:v>
      </x:c>
      <x:c r="E159" s="230">
        <x:v>3450</x:v>
      </x:c>
      <x:c r="F159" s="1289">
        <x:v>4140</x:v>
      </x:c>
      <x:c r="G159" s="1643"/>
      <x:c r="H159" s="230">
        <x:f t="shared" si="4"/>
        <x:v>3726</x:v>
      </x:c>
      <x:c r="I159" s="1362">
        <x:f t="shared" si="5"/>
        <x:v>18.629999999999999</x:v>
      </x:c>
    </x:row>
    <x:row r="160" spans="1:8">
      <x:c r="A160" s="232">
        <x:v>45898</x:v>
      </x:c>
      <x:c r="B160" s="275" t="s">
        <x:v>10292</x:v>
      </x:c>
      <x:c r="C160" s="230">
        <x:v>2000</x:v>
      </x:c>
      <x:c r="D160" s="230">
        <x:v>4000</x:v>
      </x:c>
      <x:c r="E160" s="230">
        <x:v>5950</x:v>
      </x:c>
      <x:c r="F160" s="1307">
        <x:v>4390</x:v>
      </x:c>
      <x:c r="G160" s="1643"/>
      <x:c r="H160" s="230">
        <x:f t="shared" si="4"/>
        <x:v>3951</x:v>
      </x:c>
    </x:row>
    <x:row r="161" spans="1:8">
      <x:c r="A161" s="232">
        <x:v>45899</x:v>
      </x:c>
      <x:c r="B161" s="275" t="s">
        <x:v>10312</x:v>
      </x:c>
      <x:c r="C161" s="230">
        <x:v>3250</x:v>
      </x:c>
      <x:c r="D161" s="230">
        <x:v>4000</x:v>
      </x:c>
      <x:c r="E161" s="230">
        <x:v>5900</x:v>
      </x:c>
      <x:c r="F161" s="1307">
        <x:v>5142</x:v>
      </x:c>
      <x:c r="G161" s="1643"/>
      <x:c r="H161" s="230">
        <x:f t="shared" si="4"/>
        <x:v>4627.8000000000002</x:v>
      </x:c>
    </x:row>
    <x:row r="162" spans="1:8">
      <x:c r="A162" s="232">
        <x:v>45900</x:v>
      </x:c>
      <x:c r="B162" s="275" t="s">
        <x:v>10367</x:v>
      </x:c>
      <x:c r="C162" s="230">
        <x:v>2450</x:v>
      </x:c>
      <x:c r="D162" s="230">
        <x:v>3000</x:v>
      </x:c>
      <x:c r="E162" s="230">
        <x:v>3500</x:v>
      </x:c>
      <x:c r="F162" s="1307">
        <x:v>3150</x:v>
      </x:c>
      <x:c r="G162" s="1643"/>
      <x:c r="H162" s="230">
        <x:f t="shared" si="4"/>
        <x:v>2835</x:v>
      </x:c>
    </x:row>
    <x:row r="163" spans="1:6">
      <x:c r="A163" s="230" t="s">
        <x:v>10287</x:v>
      </x:c>
      <x:c r="C163" s="230">
        <x:v>100000</x:v>
      </x:c>
      <x:c r="D163" s="230">
        <x:v>110000</x:v>
      </x:c>
      <x:c r="E163" s="230">
        <x:v>120000</x:v>
      </x:c>
      <x:c r="F163" s="230">
        <x:f>SUM(F132:F162)</x:f>
        <x:v>93361.5</x:v>
      </x:c>
    </x:row>
    <x:row r="164" spans="3:5">
      <x:c r="C164" s="230">
        <x:f>C163-F163</x:f>
        <x:v>6638.5</x:v>
      </x:c>
      <x:c r="D164" s="230">
        <x:f>D163-F163</x:f>
        <x:v>16638.5</x:v>
      </x:c>
      <x:c r="E164" s="230">
        <x:f>E163-F163</x:f>
        <x:v>26638.5</x:v>
      </x:c>
    </x:row>
    <x:row r="165" spans="1:9">
      <x:c r="A165" s="232">
        <x:v>45901</x:v>
      </x:c>
      <x:c r="B165" s="275" t="s">
        <x:v>10315</x:v>
      </x:c>
      <x:c r="C165" s="230">
        <x:v>1500</x:v>
      </x:c>
      <x:c r="D165" s="230">
        <x:v>2500</x:v>
      </x:c>
      <x:c r="E165" s="230">
        <x:v>4200</x:v>
      </x:c>
      <x:c r="F165" s="707">
        <x:v>2045</x:v>
      </x:c>
      <x:c r="G165" s="1646" t="s">
        <x:v>9903</x:v>
      </x:c>
      <x:c r="H165" s="230">
        <x:f t="shared" ref="H165:H194" si="6">F165*0.9</x:f>
        <x:v>1840.5</x:v>
      </x:c>
      <x:c r="I165" s="1362">
        <x:f t="shared" ref="I165:I193" si="7">H165/200</x:f>
        <x:v>9.2025000000000006</x:v>
      </x:c>
    </x:row>
    <x:row r="166" spans="1:9">
      <x:c r="A166" s="232">
        <x:v>45902</x:v>
      </x:c>
      <x:c r="B166" s="275" t="s">
        <x:v>10377</x:v>
      </x:c>
      <x:c r="C166" s="230">
        <x:v>1100</x:v>
      </x:c>
      <x:c r="D166" s="230">
        <x:v>1700</x:v>
      </x:c>
      <x:c r="E166" s="230">
        <x:v>3400</x:v>
      </x:c>
      <x:c r="F166" s="707">
        <x:v>1283</x:v>
      </x:c>
      <x:c r="G166" s="1646"/>
      <x:c r="H166" s="230">
        <x:f t="shared" si="6"/>
        <x:v>1154.7</x:v>
      </x:c>
      <x:c r="I166" s="1362">
        <x:f t="shared" si="7"/>
        <x:v>5.7735000000000003</x:v>
      </x:c>
    </x:row>
    <x:row r="167" spans="1:9">
      <x:c r="A167" s="232">
        <x:v>45903</x:v>
      </x:c>
      <x:c r="B167" s="275" t="s">
        <x:v>10352</x:v>
      </x:c>
      <x:c r="C167" s="230">
        <x:v>2600</x:v>
      </x:c>
      <x:c r="D167" s="230">
        <x:v>2900</x:v>
      </x:c>
      <x:c r="E167" s="230">
        <x:v>4400</x:v>
      </x:c>
      <x:c r="F167" s="707">
        <x:v>1825</x:v>
      </x:c>
      <x:c r="G167" s="1646"/>
      <x:c r="H167" s="230">
        <x:f t="shared" si="6"/>
        <x:v>1642.5</x:v>
      </x:c>
      <x:c r="I167" s="1362">
        <x:f t="shared" si="7"/>
        <x:v>8.2125000000000004</x:v>
      </x:c>
    </x:row>
    <x:row r="168" spans="1:9">
      <x:c r="A168" s="232">
        <x:v>45904</x:v>
      </x:c>
      <x:c r="B168" s="275" t="s">
        <x:v>10335</x:v>
      </x:c>
      <x:c r="C168" s="230">
        <x:v>1800</x:v>
      </x:c>
      <x:c r="D168" s="230">
        <x:v>2300</x:v>
      </x:c>
      <x:c r="E168" s="230">
        <x:v>4100</x:v>
      </x:c>
      <x:c r="F168" s="1307">
        <x:v>2378</x:v>
      </x:c>
      <x:c r="G168" s="1646"/>
      <x:c r="H168" s="230">
        <x:f t="shared" si="6"/>
        <x:v>2140.2000000000003</x:v>
      </x:c>
      <x:c r="I168" s="1362">
        <x:f t="shared" si="7"/>
        <x:v>10.701000000000001</x:v>
      </x:c>
    </x:row>
    <x:row r="169" spans="1:9">
      <x:c r="A169" s="232">
        <x:v>45905</x:v>
      </x:c>
      <x:c r="B169" s="275" t="s">
        <x:v>10292</x:v>
      </x:c>
      <x:c r="C169" s="230">
        <x:v>2000</x:v>
      </x:c>
      <x:c r="D169" s="230">
        <x:v>3200</x:v>
      </x:c>
      <x:c r="E169" s="230">
        <x:v>4500</x:v>
      </x:c>
      <x:c r="F169" s="838">
        <x:v>3576</x:v>
      </x:c>
      <x:c r="G169" s="1646"/>
      <x:c r="H169" s="230">
        <x:f t="shared" si="6"/>
        <x:v>3218.4000000000001</x:v>
      </x:c>
      <x:c r="I169" s="1362">
        <x:f t="shared" si="7"/>
        <x:v>16.091999999999999</x:v>
      </x:c>
    </x:row>
    <x:row r="170" spans="1:9">
      <x:c r="A170" s="232">
        <x:v>45906</x:v>
      </x:c>
      <x:c r="B170" s="275" t="s">
        <x:v>10312</x:v>
      </x:c>
      <x:c r="C170" s="230">
        <x:v>3300</x:v>
      </x:c>
      <x:c r="D170" s="230">
        <x:v>3500</x:v>
      </x:c>
      <x:c r="E170" s="230">
        <x:v>5000</x:v>
      </x:c>
      <x:c r="F170" s="707">
        <x:v>2500</x:v>
      </x:c>
      <x:c r="G170" s="1646"/>
      <x:c r="H170" s="230">
        <x:f t="shared" si="6"/>
        <x:v>2250</x:v>
      </x:c>
      <x:c r="I170" s="1362">
        <x:f t="shared" si="7"/>
        <x:v>11.25</x:v>
      </x:c>
    </x:row>
    <x:row r="171" spans="1:9">
      <x:c r="A171" s="232">
        <x:v>45907</x:v>
      </x:c>
      <x:c r="B171" s="275" t="s">
        <x:v>10367</x:v>
      </x:c>
      <x:c r="C171" s="230">
        <x:v>2700</x:v>
      </x:c>
      <x:c r="D171" s="230">
        <x:v>2900</x:v>
      </x:c>
      <x:c r="E171" s="230">
        <x:v>3200</x:v>
      </x:c>
      <x:c r="F171" s="707">
        <x:v>2085</x:v>
      </x:c>
      <x:c r="G171" s="1646"/>
      <x:c r="H171" s="230">
        <x:f t="shared" si="6"/>
        <x:v>1876.5</x:v>
      </x:c>
      <x:c r="I171" s="1362">
        <x:f t="shared" si="7"/>
        <x:v>9.3825000000000003</x:v>
      </x:c>
    </x:row>
    <x:row r="172" spans="1:9">
      <x:c r="A172" s="232">
        <x:v>45908</x:v>
      </x:c>
      <x:c r="B172" s="275" t="s">
        <x:v>10315</x:v>
      </x:c>
      <x:c r="C172" s="230">
        <x:v>1500</x:v>
      </x:c>
      <x:c r="D172" s="230">
        <x:v>2500</x:v>
      </x:c>
      <x:c r="E172" s="230">
        <x:v>4200</x:v>
      </x:c>
      <x:c r="F172" s="838">
        <x:v>2060</x:v>
      </x:c>
      <x:c r="G172" s="1646" t="s">
        <x:v>9903</x:v>
      </x:c>
      <x:c r="H172" s="230">
        <x:f t="shared" si="6"/>
        <x:v>1854</x:v>
      </x:c>
      <x:c r="I172" s="1362">
        <x:f t="shared" si="7"/>
        <x:v>9.2699999999999996</x:v>
      </x:c>
    </x:row>
    <x:row r="173" spans="1:9">
      <x:c r="A173" s="232">
        <x:v>45909</x:v>
      </x:c>
      <x:c r="B173" s="275" t="s">
        <x:v>10377</x:v>
      </x:c>
      <x:c r="C173" s="230">
        <x:v>1100</x:v>
      </x:c>
      <x:c r="D173" s="230">
        <x:v>1700</x:v>
      </x:c>
      <x:c r="E173" s="230">
        <x:v>3400</x:v>
      </x:c>
      <x:c r="F173" s="838">
        <x:v>1770</x:v>
      </x:c>
      <x:c r="G173" s="1646"/>
      <x:c r="H173" s="230">
        <x:f t="shared" si="6"/>
        <x:v>1593</x:v>
      </x:c>
      <x:c r="I173" s="1362">
        <x:f t="shared" si="7"/>
        <x:v>7.9649999999999999</x:v>
      </x:c>
    </x:row>
    <x:row r="174" spans="1:9">
      <x:c r="A174" s="232">
        <x:v>45910</x:v>
      </x:c>
      <x:c r="B174" s="275" t="s">
        <x:v>10352</x:v>
      </x:c>
      <x:c r="C174" s="230">
        <x:v>2500</x:v>
      </x:c>
      <x:c r="D174" s="230">
        <x:v>2900</x:v>
      </x:c>
      <x:c r="E174" s="230">
        <x:v>4400</x:v>
      </x:c>
      <x:c r="F174" s="707">
        <x:v>1642</x:v>
      </x:c>
      <x:c r="G174" s="1646"/>
      <x:c r="H174" s="230">
        <x:f t="shared" si="6"/>
        <x:v>1477.8</x:v>
      </x:c>
      <x:c r="I174" s="1362">
        <x:f t="shared" si="7"/>
        <x:v>7.3889999999999993</x:v>
      </x:c>
    </x:row>
    <x:row r="175" spans="1:9">
      <x:c r="A175" s="232">
        <x:v>45911</x:v>
      </x:c>
      <x:c r="B175" s="275" t="s">
        <x:v>10335</x:v>
      </x:c>
      <x:c r="C175" s="230">
        <x:v>1800</x:v>
      </x:c>
      <x:c r="D175" s="230">
        <x:v>2300</x:v>
      </x:c>
      <x:c r="E175" s="230">
        <x:v>4100</x:v>
      </x:c>
      <x:c r="F175" s="1363">
        <x:v>3770</x:v>
      </x:c>
      <x:c r="G175" s="1646"/>
      <x:c r="H175" s="230">
        <x:f t="shared" si="6"/>
        <x:v>3393</x:v>
      </x:c>
      <x:c r="I175" s="1362">
        <x:f t="shared" si="7"/>
        <x:v>16.965</x:v>
      </x:c>
    </x:row>
    <x:row r="176" spans="1:9">
      <x:c r="A176" s="232">
        <x:v>45912</x:v>
      </x:c>
      <x:c r="B176" s="275" t="s">
        <x:v>10292</x:v>
      </x:c>
      <x:c r="C176" s="230">
        <x:v>2000</x:v>
      </x:c>
      <x:c r="D176" s="230">
        <x:v>3200</x:v>
      </x:c>
      <x:c r="E176" s="230">
        <x:v>4500</x:v>
      </x:c>
      <x:c r="F176" s="707">
        <x:v>2380</x:v>
      </x:c>
      <x:c r="G176" s="1646"/>
      <x:c r="H176" s="230">
        <x:f t="shared" si="6"/>
        <x:v>2142</x:v>
      </x:c>
      <x:c r="I176" s="1362">
        <x:f t="shared" si="7"/>
        <x:v>10.710000000000001</x:v>
      </x:c>
    </x:row>
    <x:row r="177" spans="1:9">
      <x:c r="A177" s="232">
        <x:v>45913</x:v>
      </x:c>
      <x:c r="B177" s="275" t="s">
        <x:v>10312</x:v>
      </x:c>
      <x:c r="C177" s="230">
        <x:v>3300</x:v>
      </x:c>
      <x:c r="D177" s="230">
        <x:v>3500</x:v>
      </x:c>
      <x:c r="E177" s="230">
        <x:v>5000</x:v>
      </x:c>
      <x:c r="F177" s="707">
        <x:v>1880</x:v>
      </x:c>
      <x:c r="G177" s="1646"/>
      <x:c r="H177" s="230">
        <x:f t="shared" si="6"/>
        <x:v>1692</x:v>
      </x:c>
      <x:c r="I177" s="1362">
        <x:f t="shared" si="7"/>
        <x:v>8.4600000000000009</x:v>
      </x:c>
    </x:row>
    <x:row r="178" spans="1:9">
      <x:c r="A178" s="232">
        <x:v>45914</x:v>
      </x:c>
      <x:c r="B178" s="275" t="s">
        <x:v>10367</x:v>
      </x:c>
      <x:c r="C178" s="230">
        <x:v>2500</x:v>
      </x:c>
      <x:c r="D178" s="230">
        <x:v>2900</x:v>
      </x:c>
      <x:c r="E178" s="230">
        <x:v>3200</x:v>
      </x:c>
      <x:c r="F178" s="707">
        <x:v>2166</x:v>
      </x:c>
      <x:c r="G178" s="1646"/>
      <x:c r="H178" s="230">
        <x:f t="shared" si="6"/>
        <x:v>1949.4000000000001</x:v>
      </x:c>
      <x:c r="I178" s="1362">
        <x:f t="shared" si="7"/>
        <x:v>9.7469999999999999</x:v>
      </x:c>
    </x:row>
    <x:row r="179" spans="1:9">
      <x:c r="A179" s="232">
        <x:v>45915</x:v>
      </x:c>
      <x:c r="B179" s="275" t="s">
        <x:v>10315</x:v>
      </x:c>
      <x:c r="C179" s="230">
        <x:v>1500</x:v>
      </x:c>
      <x:c r="D179" s="230">
        <x:v>2500</x:v>
      </x:c>
      <x:c r="E179" s="230">
        <x:v>4200</x:v>
      </x:c>
      <x:c r="F179" s="1317">
        <x:v>1697</x:v>
      </x:c>
      <x:c r="G179" s="1646" t="s">
        <x:v>9903</x:v>
      </x:c>
      <x:c r="H179" s="230">
        <x:f t="shared" si="6"/>
        <x:v>1527.3</x:v>
      </x:c>
      <x:c r="I179" s="1362">
        <x:f t="shared" si="7"/>
        <x:v>7.6364999999999998</x:v>
      </x:c>
    </x:row>
    <x:row r="180" spans="1:9">
      <x:c r="A180" s="232">
        <x:v>45916</x:v>
      </x:c>
      <x:c r="B180" s="275" t="s">
        <x:v>10377</x:v>
      </x:c>
      <x:c r="C180" s="230">
        <x:v>1100</x:v>
      </x:c>
      <x:c r="D180" s="230">
        <x:v>1700</x:v>
      </x:c>
      <x:c r="E180" s="230">
        <x:v>3400</x:v>
      </x:c>
      <x:c r="F180" s="1317">
        <x:v>620</x:v>
      </x:c>
      <x:c r="G180" s="1646"/>
      <x:c r="H180" s="230">
        <x:f t="shared" si="6"/>
        <x:v>558</x:v>
      </x:c>
      <x:c r="I180" s="1362">
        <x:f t="shared" si="7"/>
        <x:v>2.79</x:v>
      </x:c>
    </x:row>
    <x:row r="181" spans="1:9">
      <x:c r="A181" s="232">
        <x:v>45917</x:v>
      </x:c>
      <x:c r="B181" s="275" t="s">
        <x:v>10352</x:v>
      </x:c>
      <x:c r="C181" s="230">
        <x:v>1700</x:v>
      </x:c>
      <x:c r="D181" s="230">
        <x:v>2900</x:v>
      </x:c>
      <x:c r="E181" s="230">
        <x:v>4400</x:v>
      </x:c>
      <x:c r="F181" s="1317">
        <x:v>1680</x:v>
      </x:c>
      <x:c r="G181" s="1646"/>
      <x:c r="H181" s="230">
        <x:f t="shared" si="6"/>
        <x:v>1512</x:v>
      </x:c>
      <x:c r="I181" s="1362">
        <x:f t="shared" si="7"/>
        <x:v>7.5599999999999996</x:v>
      </x:c>
    </x:row>
    <x:row r="182" spans="1:9">
      <x:c r="A182" s="232">
        <x:v>45918</x:v>
      </x:c>
      <x:c r="B182" s="275" t="s">
        <x:v>10335</x:v>
      </x:c>
      <x:c r="C182" s="230">
        <x:v>1800</x:v>
      </x:c>
      <x:c r="D182" s="230">
        <x:v>2500</x:v>
      </x:c>
      <x:c r="E182" s="230">
        <x:v>4100</x:v>
      </x:c>
      <x:c r="F182" s="1317">
        <x:v>390</x:v>
      </x:c>
      <x:c r="G182" s="1646"/>
      <x:c r="H182" s="230">
        <x:f t="shared" si="6"/>
        <x:v>351</x:v>
      </x:c>
      <x:c r="I182" s="1362">
        <x:f t="shared" si="7"/>
        <x:v>1.7549999999999999</x:v>
      </x:c>
    </x:row>
    <x:row r="183" spans="1:9">
      <x:c r="A183" s="232">
        <x:v>45919</x:v>
      </x:c>
      <x:c r="B183" s="275" t="s">
        <x:v>10292</x:v>
      </x:c>
      <x:c r="C183" s="230">
        <x:v>2000</x:v>
      </x:c>
      <x:c r="D183" s="230">
        <x:v>3200</x:v>
      </x:c>
      <x:c r="E183" s="230">
        <x:v>4500</x:v>
      </x:c>
      <x:c r="F183" s="838">
        <x:v>5085</x:v>
      </x:c>
      <x:c r="G183" s="1646"/>
      <x:c r="H183" s="230">
        <x:f t="shared" si="6"/>
        <x:v>4576.5</x:v>
      </x:c>
      <x:c r="I183" s="1362">
        <x:f t="shared" si="7"/>
        <x:v>22.8825</x:v>
      </x:c>
    </x:row>
    <x:row r="184" spans="1:9">
      <x:c r="A184" s="232">
        <x:v>45920</x:v>
      </x:c>
      <x:c r="B184" s="275" t="s">
        <x:v>10312</x:v>
      </x:c>
      <x:c r="C184" s="230">
        <x:v>3000</x:v>
      </x:c>
      <x:c r="D184" s="230">
        <x:v>3500</x:v>
      </x:c>
      <x:c r="E184" s="230">
        <x:v>5000</x:v>
      </x:c>
      <x:c r="F184" s="1317">
        <x:v>3470.5</x:v>
      </x:c>
      <x:c r="G184" s="1646"/>
      <x:c r="H184" s="230">
        <x:f t="shared" si="6"/>
        <x:v>3123.4500000000003</x:v>
      </x:c>
      <x:c r="I184" s="1362">
        <x:f t="shared" si="7"/>
        <x:v>15.617250000000002</x:v>
      </x:c>
    </x:row>
    <x:row r="185" spans="1:9">
      <x:c r="A185" s="232">
        <x:v>45921</x:v>
      </x:c>
      <x:c r="B185" s="275" t="s">
        <x:v>10367</x:v>
      </x:c>
      <x:c r="C185" s="230">
        <x:v>2100</x:v>
      </x:c>
      <x:c r="D185" s="230">
        <x:v>2900</x:v>
      </x:c>
      <x:c r="E185" s="230">
        <x:v>3200</x:v>
      </x:c>
      <x:c r="F185" s="1317">
        <x:v>1655</x:v>
      </x:c>
      <x:c r="G185" s="1646"/>
      <x:c r="H185" s="230">
        <x:f t="shared" si="6"/>
        <x:v>1489.5</x:v>
      </x:c>
      <x:c r="I185" s="1362">
        <x:f t="shared" si="7"/>
        <x:v>7.4474999999999998</x:v>
      </x:c>
    </x:row>
    <x:row r="186" spans="1:9">
      <x:c r="A186" s="232">
        <x:v>45922</x:v>
      </x:c>
      <x:c r="B186" s="275" t="s">
        <x:v>10315</x:v>
      </x:c>
      <x:c r="C186" s="230">
        <x:v>1500</x:v>
      </x:c>
      <x:c r="D186" s="230">
        <x:v>2500</x:v>
      </x:c>
      <x:c r="E186" s="230">
        <x:v>4200</x:v>
      </x:c>
      <x:c r="F186" s="1317">
        <x:v>766</x:v>
      </x:c>
      <x:c r="G186" s="1646" t="s">
        <x:v>9903</x:v>
      </x:c>
      <x:c r="H186" s="230">
        <x:f t="shared" si="6"/>
        <x:v>689.39999999999998</x:v>
      </x:c>
      <x:c r="I186" s="1362">
        <x:f t="shared" si="7"/>
        <x:v>3.4470000000000001</x:v>
      </x:c>
    </x:row>
    <x:row r="187" spans="1:9">
      <x:c r="A187" s="232">
        <x:v>45923</x:v>
      </x:c>
      <x:c r="B187" s="275" t="s">
        <x:v>10377</x:v>
      </x:c>
      <x:c r="C187" s="230">
        <x:v>1000</x:v>
      </x:c>
      <x:c r="D187" s="230">
        <x:v>1700</x:v>
      </x:c>
      <x:c r="E187" s="230">
        <x:v>3400</x:v>
      </x:c>
      <x:c r="F187" s="1317">
        <x:v>1290</x:v>
      </x:c>
      <x:c r="G187" s="1646"/>
      <x:c r="H187" s="230">
        <x:f t="shared" si="6"/>
        <x:v>1161</x:v>
      </x:c>
      <x:c r="I187" s="1362">
        <x:f t="shared" si="7"/>
        <x:v>5.8049999999999997</x:v>
      </x:c>
    </x:row>
    <x:row r="188" spans="1:9">
      <x:c r="A188" s="232">
        <x:v>45924</x:v>
      </x:c>
      <x:c r="B188" s="275" t="s">
        <x:v>10352</x:v>
      </x:c>
      <x:c r="C188" s="230">
        <x:v>1700</x:v>
      </x:c>
      <x:c r="D188" s="230">
        <x:v>2900</x:v>
      </x:c>
      <x:c r="E188" s="230">
        <x:v>4400</x:v>
      </x:c>
      <x:c r="F188" s="1317">
        <x:v>850</x:v>
      </x:c>
      <x:c r="G188" s="1646"/>
      <x:c r="H188" s="230">
        <x:f t="shared" si="6"/>
        <x:v>765</x:v>
      </x:c>
      <x:c r="I188" s="1362">
        <x:f t="shared" si="7"/>
        <x:v>3.8250000000000002</x:v>
      </x:c>
    </x:row>
    <x:row r="189" spans="1:9">
      <x:c r="A189" s="232">
        <x:v>45925</x:v>
      </x:c>
      <x:c r="B189" s="275" t="s">
        <x:v>10335</x:v>
      </x:c>
      <x:c r="C189" s="230">
        <x:v>1600</x:v>
      </x:c>
      <x:c r="D189" s="230">
        <x:v>2500</x:v>
      </x:c>
      <x:c r="E189" s="230">
        <x:v>4100</x:v>
      </x:c>
      <x:c r="F189" s="1317">
        <x:v>2136</x:v>
      </x:c>
      <x:c r="G189" s="1646"/>
      <x:c r="H189" s="230">
        <x:f t="shared" si="6"/>
        <x:v>1922.4000000000001</x:v>
      </x:c>
      <x:c r="I189" s="1362">
        <x:f t="shared" si="7"/>
        <x:v>9.6120000000000001</x:v>
      </x:c>
    </x:row>
    <x:row r="190" spans="1:9">
      <x:c r="A190" s="232">
        <x:v>45926</x:v>
      </x:c>
      <x:c r="B190" s="275" t="s">
        <x:v>10292</x:v>
      </x:c>
      <x:c r="C190" s="230">
        <x:v>2000</x:v>
      </x:c>
      <x:c r="D190" s="230">
        <x:v>3500</x:v>
      </x:c>
      <x:c r="E190" s="230">
        <x:v>5000</x:v>
      </x:c>
      <x:c r="F190" s="707">
        <x:v>2763</x:v>
      </x:c>
      <x:c r="G190" s="1646"/>
      <x:c r="H190" s="230">
        <x:f t="shared" si="6"/>
        <x:v>2486.7000000000003</x:v>
      </x:c>
      <x:c r="I190" s="1362">
        <x:f t="shared" si="7"/>
        <x:v>12.433500000000002</x:v>
      </x:c>
    </x:row>
    <x:row r="191" spans="1:9">
      <x:c r="A191" s="232">
        <x:v>45927</x:v>
      </x:c>
      <x:c r="B191" s="275" t="s">
        <x:v>10312</x:v>
      </x:c>
      <x:c r="C191" s="230">
        <x:v>3000</x:v>
      </x:c>
      <x:c r="D191" s="230">
        <x:v>3500</x:v>
      </x:c>
      <x:c r="E191" s="230">
        <x:v>5000</x:v>
      </x:c>
      <x:c r="F191" s="1334">
        <x:v>4514</x:v>
      </x:c>
      <x:c r="G191" s="1646"/>
      <x:c r="H191" s="230">
        <x:f t="shared" si="6"/>
        <x:v>4062.5999999999999</x:v>
      </x:c>
      <x:c r="I191" s="1362">
        <x:f t="shared" si="7"/>
        <x:v>20.312999999999999</x:v>
      </x:c>
    </x:row>
    <x:row r="192" spans="1:9">
      <x:c r="A192" s="232">
        <x:v>45928</x:v>
      </x:c>
      <x:c r="B192" s="275" t="s">
        <x:v>10367</x:v>
      </x:c>
      <x:c r="C192" s="230">
        <x:v>1800</x:v>
      </x:c>
      <x:c r="D192" s="230">
        <x:v>2900</x:v>
      </x:c>
      <x:c r="E192" s="230">
        <x:v>3200</x:v>
      </x:c>
      <x:c r="F192" s="707">
        <x:v>2121</x:v>
      </x:c>
      <x:c r="G192" s="1646"/>
      <x:c r="H192" s="230">
        <x:f t="shared" si="6"/>
        <x:v>1908.9000000000001</x:v>
      </x:c>
      <x:c r="I192" s="1362">
        <x:f t="shared" si="7"/>
        <x:v>9.5445000000000011</x:v>
      </x:c>
    </x:row>
    <x:row r="193" spans="1:9">
      <x:c r="A193" s="232">
        <x:v>45929</x:v>
      </x:c>
      <x:c r="B193" s="275" t="s">
        <x:v>10315</x:v>
      </x:c>
      <x:c r="C193" s="230">
        <x:v>1300</x:v>
      </x:c>
      <x:c r="D193" s="230">
        <x:v>2500</x:v>
      </x:c>
      <x:c r="E193" s="230">
        <x:v>4200</x:v>
      </x:c>
      <x:c r="F193" s="707">
        <x:v>986</x:v>
      </x:c>
      <x:c r="G193" s="1646" t="s">
        <x:v>9903</x:v>
      </x:c>
      <x:c r="H193" s="230">
        <x:f t="shared" si="6"/>
        <x:v>887.39999999999998</x:v>
      </x:c>
      <x:c r="I193" s="1362">
        <x:f t="shared" si="7"/>
        <x:v>4.4370000000000003</x:v>
      </x:c>
    </x:row>
    <x:row r="194" spans="1:8">
      <x:c r="A194" s="232">
        <x:v>45930</x:v>
      </x:c>
      <x:c r="B194" s="275" t="s">
        <x:v>10377</x:v>
      </x:c>
      <x:c r="C194" s="230">
        <x:v>1000</x:v>
      </x:c>
      <x:c r="D194" s="230">
        <x:v>1700</x:v>
      </x:c>
      <x:c r="E194" s="230">
        <x:v>3400</x:v>
      </x:c>
      <x:c r="F194" s="707">
        <x:v>1667</x:v>
      </x:c>
      <x:c r="G194" s="1646"/>
      <x:c r="H194" s="230">
        <x:f t="shared" si="6"/>
        <x:v>1500.3</x:v>
      </x:c>
    </x:row>
    <x:row r="195" spans="1:6">
      <x:c r="A195" s="230" t="s">
        <x:v>10298</x:v>
      </x:c>
      <x:c r="C195" s="230">
        <x:v>100000</x:v>
      </x:c>
      <x:c r="D195" s="230">
        <x:v>110000</x:v>
      </x:c>
      <x:c r="E195" s="230">
        <x:v>120000</x:v>
      </x:c>
      <x:c r="F195" s="230">
        <x:f>SUM(F165:F194)</x:f>
        <x:v>63050.5</x:v>
      </x:c>
    </x:row>
    <x:row r="196" spans="3:5">
      <x:c r="C196" s="230">
        <x:f>C195-F195</x:f>
        <x:v>36949.5</x:v>
      </x:c>
      <x:c r="D196" s="230">
        <x:f>D195-F195</x:f>
        <x:v>46949.5</x:v>
      </x:c>
      <x:c r="E196" s="230">
        <x:f>E195-F195</x:f>
        <x:v>56949.5</x:v>
      </x:c>
    </x:row>
    <x:row r="197" spans="1:8">
      <x:c r="A197" s="232">
        <x:v>45931</x:v>
      </x:c>
      <x:c r="B197" s="275" t="s">
        <x:v>10352</x:v>
      </x:c>
      <x:c r="C197" s="230">
        <x:v>1500</x:v>
      </x:c>
      <x:c r="D197" s="230">
        <x:v>2900</x:v>
      </x:c>
      <x:c r="E197" s="230">
        <x:v>4400</x:v>
      </x:c>
      <x:c r="F197" s="707">
        <x:v>1336</x:v>
      </x:c>
      <x:c r="G197" s="1646" t="s">
        <x:v>9903</x:v>
      </x:c>
      <x:c r="H197" s="230">
        <x:f t="shared" ref="H197:H227" si="8">F197*0.9</x:f>
        <x:v>1202.4000000000001</x:v>
      </x:c>
    </x:row>
    <x:row r="198" spans="1:8">
      <x:c r="A198" s="232">
        <x:v>45932</x:v>
      </x:c>
      <x:c r="B198" s="275" t="s">
        <x:v>10335</x:v>
      </x:c>
      <x:c r="C198" s="230">
        <x:v>1600</x:v>
      </x:c>
      <x:c r="D198" s="230">
        <x:v>2500</x:v>
      </x:c>
      <x:c r="E198" s="230">
        <x:v>4100</x:v>
      </x:c>
      <x:c r="F198" s="707">
        <x:v>2223</x:v>
      </x:c>
      <x:c r="G198" s="1646"/>
      <x:c r="H198" s="230">
        <x:f t="shared" si="8"/>
        <x:v>2000.7</x:v>
      </x:c>
    </x:row>
    <x:row r="199" spans="1:8">
      <x:c r="A199" s="232">
        <x:v>45933</x:v>
      </x:c>
      <x:c r="B199" s="275" t="s">
        <x:v>10292</x:v>
      </x:c>
      <x:c r="C199" s="230">
        <x:v>2000</x:v>
      </x:c>
      <x:c r="D199" s="230">
        <x:v>3500</x:v>
      </x:c>
      <x:c r="E199" s="230">
        <x:v>5000</x:v>
      </x:c>
      <x:c r="F199" s="1278">
        <x:v>5140</x:v>
      </x:c>
      <x:c r="G199" s="1646"/>
      <x:c r="H199" s="230">
        <x:f t="shared" si="8"/>
        <x:v>4626</x:v>
      </x:c>
    </x:row>
    <x:row r="200" spans="1:8">
      <x:c r="A200" s="232">
        <x:v>45934</x:v>
      </x:c>
      <x:c r="B200" s="275" t="s">
        <x:v>10312</x:v>
      </x:c>
      <x:c r="C200" s="230">
        <x:v>3000</x:v>
      </x:c>
      <x:c r="D200" s="230">
        <x:v>3900</x:v>
      </x:c>
      <x:c r="E200" s="230">
        <x:v>5000</x:v>
      </x:c>
      <x:c r="F200" s="1278">
        <x:v>5880</x:v>
      </x:c>
      <x:c r="G200" s="1646"/>
      <x:c r="H200" s="230">
        <x:f t="shared" si="8"/>
        <x:v>5292</x:v>
      </x:c>
    </x:row>
    <x:row r="201" spans="1:8">
      <x:c r="A201" s="232">
        <x:v>45935</x:v>
      </x:c>
      <x:c r="B201" s="275" t="s">
        <x:v>10367</x:v>
      </x:c>
      <x:c r="C201" s="230">
        <x:v>1800</x:v>
      </x:c>
      <x:c r="D201" s="230">
        <x:v>2900</x:v>
      </x:c>
      <x:c r="E201" s="230">
        <x:v>3200</x:v>
      </x:c>
      <x:c r="F201" s="707">
        <x:v>1605</x:v>
      </x:c>
      <x:c r="G201" s="1646"/>
      <x:c r="H201" s="230">
        <x:f t="shared" si="8"/>
        <x:v>1444.5</x:v>
      </x:c>
    </x:row>
    <x:row r="202" spans="1:8">
      <x:c r="A202" s="232">
        <x:v>45936</x:v>
      </x:c>
      <x:c r="B202" s="275" t="s">
        <x:v>10315</x:v>
      </x:c>
      <x:c r="C202" s="230">
        <x:v>800</x:v>
      </x:c>
      <x:c r="D202" s="230">
        <x:v>2000</x:v>
      </x:c>
      <x:c r="E202" s="230">
        <x:v>3000</x:v>
      </x:c>
      <x:c r="F202" s="707">
        <x:v>610</x:v>
      </x:c>
      <x:c r="G202" s="1646" t="s">
        <x:v>9903</x:v>
      </x:c>
      <x:c r="H202" s="230">
        <x:f t="shared" si="8"/>
        <x:v>549</x:v>
      </x:c>
    </x:row>
    <x:row r="203" spans="1:8">
      <x:c r="A203" s="232">
        <x:v>45937</x:v>
      </x:c>
      <x:c r="B203" s="275" t="s">
        <x:v>10377</x:v>
      </x:c>
      <x:c r="C203" s="230">
        <x:v>600</x:v>
      </x:c>
      <x:c r="D203" s="230">
        <x:v>1800</x:v>
      </x:c>
      <x:c r="E203" s="230">
        <x:v>3000</x:v>
      </x:c>
      <x:c r="F203" s="707">
        <x:v>1560</x:v>
      </x:c>
      <x:c r="G203" s="1646"/>
      <x:c r="H203" s="230">
        <x:f t="shared" si="8"/>
        <x:v>1404</x:v>
      </x:c>
    </x:row>
    <x:row r="204" spans="1:8">
      <x:c r="A204" s="232">
        <x:v>45938</x:v>
      </x:c>
      <x:c r="B204" s="275" t="s">
        <x:v>10352</x:v>
      </x:c>
      <x:c r="C204" s="230">
        <x:v>900</x:v>
      </x:c>
      <x:c r="D204" s="230">
        <x:v>2500</x:v>
      </x:c>
      <x:c r="E204" s="230">
        <x:v>3500</x:v>
      </x:c>
      <x:c r="F204" s="707">
        <x:v>770</x:v>
      </x:c>
      <x:c r="G204" s="1646"/>
      <x:c r="H204" s="230">
        <x:f t="shared" si="8"/>
        <x:v>693</x:v>
      </x:c>
    </x:row>
    <x:row r="205" spans="1:8">
      <x:c r="A205" s="232">
        <x:v>45939</x:v>
      </x:c>
      <x:c r="B205" s="275" t="s">
        <x:v>10335</x:v>
      </x:c>
      <x:c r="C205" s="230">
        <x:v>400</x:v>
      </x:c>
      <x:c r="D205" s="230">
        <x:v>2400</x:v>
      </x:c>
      <x:c r="E205" s="230">
        <x:v>3500</x:v>
      </x:c>
      <x:c r="F205" s="707">
        <x:v>731</x:v>
      </x:c>
      <x:c r="G205" s="1646"/>
      <x:c r="H205" s="230">
        <x:f t="shared" si="8"/>
        <x:v>657.89999999999998</x:v>
      </x:c>
    </x:row>
    <x:row r="206" spans="1:8">
      <x:c r="A206" s="232">
        <x:v>45940</x:v>
      </x:c>
      <x:c r="B206" s="275" t="s">
        <x:v>10292</x:v>
      </x:c>
      <x:c r="C206" s="230">
        <x:v>1300</x:v>
      </x:c>
      <x:c r="D206" s="230">
        <x:v>3500</x:v>
      </x:c>
      <x:c r="E206" s="230">
        <x:v>4500</x:v>
      </x:c>
      <x:c r="F206" s="707">
        <x:v>3489</x:v>
      </x:c>
      <x:c r="G206" s="1646"/>
      <x:c r="H206" s="230">
        <x:f t="shared" si="8"/>
        <x:v>3140.0999999999999</x:v>
      </x:c>
    </x:row>
    <x:row r="207" spans="1:8">
      <x:c r="A207" s="232">
        <x:v>45941</x:v>
      </x:c>
      <x:c r="B207" s="275" t="s">
        <x:v>10312</x:v>
      </x:c>
      <x:c r="C207" s="230">
        <x:v>2000</x:v>
      </x:c>
      <x:c r="D207" s="230">
        <x:v>4000</x:v>
      </x:c>
      <x:c r="E207" s="230">
        <x:v>5000</x:v>
      </x:c>
      <x:c r="F207" s="707">
        <x:v>2885</x:v>
      </x:c>
      <x:c r="G207" s="1646"/>
      <x:c r="H207" s="230">
        <x:f t="shared" si="8"/>
        <x:v>2596.5</x:v>
      </x:c>
    </x:row>
    <x:row r="208" spans="1:8">
      <x:c r="A208" s="232">
        <x:v>45942</x:v>
      </x:c>
      <x:c r="B208" s="275" t="s">
        <x:v>10367</x:v>
      </x:c>
      <x:c r="C208" s="230">
        <x:v>1600</x:v>
      </x:c>
      <x:c r="D208" s="230">
        <x:v>3000</x:v>
      </x:c>
      <x:c r="E208" s="230">
        <x:v>4000</x:v>
      </x:c>
      <x:c r="F208" s="707">
        <x:v>2190</x:v>
      </x:c>
      <x:c r="G208" s="1646"/>
      <x:c r="H208" s="230">
        <x:f t="shared" si="8"/>
        <x:v>1971</x:v>
      </x:c>
    </x:row>
    <x:row r="209" spans="1:8">
      <x:c r="A209" s="232">
        <x:v>45943</x:v>
      </x:c>
      <x:c r="B209" s="275" t="s">
        <x:v>10315</x:v>
      </x:c>
      <x:c r="C209" s="230">
        <x:v>1000</x:v>
      </x:c>
      <x:c r="D209" s="230">
        <x:v>2000</x:v>
      </x:c>
      <x:c r="E209" s="230">
        <x:v>3000</x:v>
      </x:c>
      <x:c r="F209" s="707">
        <x:v>900</x:v>
      </x:c>
      <x:c r="G209" s="1646" t="s">
        <x:v>9903</x:v>
      </x:c>
      <x:c r="H209" s="230">
        <x:f t="shared" si="8"/>
        <x:v>810</x:v>
      </x:c>
    </x:row>
    <x:row r="210" spans="1:8">
      <x:c r="A210" s="232">
        <x:v>45944</x:v>
      </x:c>
      <x:c r="B210" s="275" t="s">
        <x:v>10377</x:v>
      </x:c>
      <x:c r="C210" s="230">
        <x:v>1200</x:v>
      </x:c>
      <x:c r="D210" s="230">
        <x:v>1600</x:v>
      </x:c>
      <x:c r="E210" s="230">
        <x:v>2600</x:v>
      </x:c>
      <x:c r="F210" s="838">
        <x:v>2695</x:v>
      </x:c>
      <x:c r="G210" s="1646"/>
      <x:c r="H210" s="230">
        <x:f t="shared" si="8"/>
        <x:v>2425.5</x:v>
      </x:c>
    </x:row>
    <x:row r="211" spans="1:8">
      <x:c r="A211" s="232">
        <x:v>45945</x:v>
      </x:c>
      <x:c r="B211" s="275" t="s">
        <x:v>10352</x:v>
      </x:c>
      <x:c r="C211" s="230">
        <x:v>1200</x:v>
      </x:c>
      <x:c r="D211" s="230">
        <x:v>1800</x:v>
      </x:c>
      <x:c r="E211" s="230">
        <x:v>2600</x:v>
      </x:c>
      <x:c r="F211" s="707">
        <x:v>1572</x:v>
      </x:c>
      <x:c r="G211" s="1646"/>
      <x:c r="H211" s="230">
        <x:f t="shared" si="8"/>
        <x:v>1414.8</x:v>
      </x:c>
    </x:row>
    <x:row r="212" spans="1:8">
      <x:c r="A212" s="232">
        <x:v>45946</x:v>
      </x:c>
      <x:c r="B212" s="275" t="s">
        <x:v>10335</x:v>
      </x:c>
      <x:c r="C212" s="230">
        <x:v>1500</x:v>
      </x:c>
      <x:c r="D212" s="230">
        <x:v>2200</x:v>
      </x:c>
      <x:c r="E212" s="230">
        <x:v>2500</x:v>
      </x:c>
      <x:c r="F212" s="707">
        <x:v>610</x:v>
      </x:c>
      <x:c r="G212" s="1646"/>
      <x:c r="H212" s="230">
        <x:f t="shared" si="8"/>
        <x:v>549</x:v>
      </x:c>
    </x:row>
    <x:row r="213" spans="1:8">
      <x:c r="A213" s="232">
        <x:v>45947</x:v>
      </x:c>
      <x:c r="B213" s="275" t="s">
        <x:v>10292</x:v>
      </x:c>
      <x:c r="C213" s="230">
        <x:v>2000</x:v>
      </x:c>
      <x:c r="D213" s="230">
        <x:v>2700</x:v>
      </x:c>
      <x:c r="E213" s="230">
        <x:v>4400</x:v>
      </x:c>
      <x:c r="F213" s="707">
        <x:v>2585</x:v>
      </x:c>
      <x:c r="G213" s="1646"/>
      <x:c r="H213" s="230">
        <x:f t="shared" si="8"/>
        <x:v>2326.5</x:v>
      </x:c>
    </x:row>
    <x:row r="214" spans="1:8">
      <x:c r="A214" s="232">
        <x:v>45948</x:v>
      </x:c>
      <x:c r="B214" s="275" t="s">
        <x:v>10312</x:v>
      </x:c>
      <x:c r="C214" s="230">
        <x:v>2700</x:v>
      </x:c>
      <x:c r="D214" s="230">
        <x:v>3500</x:v>
      </x:c>
      <x:c r="E214" s="230">
        <x:v>4500</x:v>
      </x:c>
      <x:c r="F214" s="838">
        <x:v>3872</x:v>
      </x:c>
      <x:c r="G214" s="1646"/>
      <x:c r="H214" s="230">
        <x:f t="shared" si="8"/>
        <x:v>3484.8000000000002</x:v>
      </x:c>
    </x:row>
    <x:row r="215" spans="1:8">
      <x:c r="A215" s="232">
        <x:v>45949</x:v>
      </x:c>
      <x:c r="B215" s="275" t="s">
        <x:v>10367</x:v>
      </x:c>
      <x:c r="C215" s="230">
        <x:v>1800</x:v>
      </x:c>
      <x:c r="D215" s="230">
        <x:v>2200</x:v>
      </x:c>
      <x:c r="E215" s="230">
        <x:v>3000</x:v>
      </x:c>
      <x:c r="F215" s="707">
        <x:v>1558</x:v>
      </x:c>
      <x:c r="G215" s="1646"/>
      <x:c r="H215" s="230">
        <x:f t="shared" si="8"/>
        <x:v>1402.2</x:v>
      </x:c>
    </x:row>
    <x:row r="216" spans="1:8">
      <x:c r="A216" s="232">
        <x:v>45950</x:v>
      </x:c>
      <x:c r="B216" s="275" t="s">
        <x:v>10315</x:v>
      </x:c>
      <x:c r="C216" s="230">
        <x:v>800</x:v>
      </x:c>
      <x:c r="D216" s="230">
        <x:v>2000</x:v>
      </x:c>
      <x:c r="E216" s="230">
        <x:v>3000</x:v>
      </x:c>
      <x:c r="F216" s="707">
        <x:v>400</x:v>
      </x:c>
      <x:c r="G216" s="1646" t="s">
        <x:v>9903</x:v>
      </x:c>
      <x:c r="H216" s="230">
        <x:f t="shared" si="8"/>
        <x:v>360</x:v>
      </x:c>
    </x:row>
    <x:row r="217" spans="1:8">
      <x:c r="A217" s="232">
        <x:v>45951</x:v>
      </x:c>
      <x:c r="B217" s="275" t="s">
        <x:v>10377</x:v>
      </x:c>
      <x:c r="C217" s="230">
        <x:v>1200</x:v>
      </x:c>
      <x:c r="D217" s="230">
        <x:v>1700</x:v>
      </x:c>
      <x:c r="E217" s="230">
        <x:v>2700</x:v>
      </x:c>
      <x:c r="F217" s="707">
        <x:v>700</x:v>
      </x:c>
      <x:c r="G217" s="1646"/>
      <x:c r="H217" s="230">
        <x:f t="shared" si="8"/>
        <x:v>630</x:v>
      </x:c>
    </x:row>
    <x:row r="218" spans="1:8">
      <x:c r="A218" s="232">
        <x:v>45952</x:v>
      </x:c>
      <x:c r="B218" s="275" t="s">
        <x:v>10352</x:v>
      </x:c>
      <x:c r="C218" s="230">
        <x:v>1200</x:v>
      </x:c>
      <x:c r="D218" s="230">
        <x:v>1800</x:v>
      </x:c>
      <x:c r="E218" s="230">
        <x:v>2600</x:v>
      </x:c>
      <x:c r="F218" s="1306">
        <x:v>3003</x:v>
      </x:c>
      <x:c r="G218" s="1646"/>
      <x:c r="H218" s="230">
        <x:f t="shared" si="8"/>
        <x:v>2702.7000000000003</x:v>
      </x:c>
    </x:row>
    <x:row r="219" spans="1:8">
      <x:c r="A219" s="232">
        <x:v>45953</x:v>
      </x:c>
      <x:c r="B219" s="275" t="s">
        <x:v>10335</x:v>
      </x:c>
      <x:c r="C219" s="230">
        <x:v>700</x:v>
      </x:c>
      <x:c r="D219" s="230">
        <x:v>2200</x:v>
      </x:c>
      <x:c r="E219" s="230">
        <x:v>2500</x:v>
      </x:c>
      <x:c r="F219" s="707">
        <x:v>1469</x:v>
      </x:c>
      <x:c r="G219" s="1646"/>
      <x:c r="H219" s="230">
        <x:f t="shared" si="8"/>
        <x:v>1322.1000000000001</x:v>
      </x:c>
    </x:row>
    <x:row r="220" spans="1:8">
      <x:c r="A220" s="232">
        <x:v>45954</x:v>
      </x:c>
      <x:c r="B220" s="275" t="s">
        <x:v>10292</x:v>
      </x:c>
      <x:c r="C220" s="230">
        <x:v>2000</x:v>
      </x:c>
      <x:c r="D220" s="230">
        <x:v>3500</x:v>
      </x:c>
      <x:c r="E220" s="230">
        <x:v>4400</x:v>
      </x:c>
      <x:c r="F220" s="1277">
        <x:v>3563</x:v>
      </x:c>
      <x:c r="G220" s="1646"/>
      <x:c r="H220" s="230">
        <x:f t="shared" si="8"/>
        <x:v>3206.7000000000003</x:v>
      </x:c>
    </x:row>
    <x:row r="221" spans="1:8">
      <x:c r="A221" s="232">
        <x:v>45955</x:v>
      </x:c>
      <x:c r="B221" s="275" t="s">
        <x:v>10312</x:v>
      </x:c>
      <x:c r="C221" s="230">
        <x:v>2700</x:v>
      </x:c>
      <x:c r="D221" s="230">
        <x:v>3800</x:v>
      </x:c>
      <x:c r="E221" s="230">
        <x:v>4500</x:v>
      </x:c>
      <x:c r="F221" s="1312">
        <x:v>3151</x:v>
      </x:c>
      <x:c r="G221" s="1646"/>
      <x:c r="H221" s="230">
        <x:f t="shared" si="8"/>
        <x:v>2835.9000000000001</x:v>
      </x:c>
    </x:row>
    <x:row r="222" spans="1:8">
      <x:c r="A222" s="232">
        <x:v>45956</x:v>
      </x:c>
      <x:c r="B222" s="275" t="s">
        <x:v>10367</x:v>
      </x:c>
      <x:c r="C222" s="230">
        <x:v>1600</x:v>
      </x:c>
      <x:c r="D222" s="230">
        <x:v>2200</x:v>
      </x:c>
      <x:c r="E222" s="230">
        <x:v>3000</x:v>
      </x:c>
      <x:c r="F222" s="707">
        <x:v>1257</x:v>
      </x:c>
      <x:c r="G222" s="1646"/>
      <x:c r="H222" s="230">
        <x:f t="shared" si="8"/>
        <x:v>1131.3</x:v>
      </x:c>
    </x:row>
    <x:row r="223" spans="1:8">
      <x:c r="A223" s="232">
        <x:v>45957</x:v>
      </x:c>
      <x:c r="B223" s="275" t="s">
        <x:v>10315</x:v>
      </x:c>
      <x:c r="C223" s="230">
        <x:v>800</x:v>
      </x:c>
      <x:c r="D223" s="230">
        <x:v>1700</x:v>
      </x:c>
      <x:c r="E223" s="230">
        <x:v>3000</x:v>
      </x:c>
      <x:c r="F223" s="707">
        <x:v>1375</x:v>
      </x:c>
      <x:c r="G223" s="1643" t="s">
        <x:v>10283</x:v>
      </x:c>
      <x:c r="H223" s="230">
        <x:f t="shared" si="8"/>
        <x:v>1237.5</x:v>
      </x:c>
    </x:row>
    <x:row r="224" spans="1:8">
      <x:c r="A224" s="232">
        <x:v>45958</x:v>
      </x:c>
      <x:c r="B224" s="275" t="s">
        <x:v>10377</x:v>
      </x:c>
      <x:c r="C224" s="230">
        <x:v>850</x:v>
      </x:c>
      <x:c r="D224" s="230">
        <x:v>1800</x:v>
      </x:c>
      <x:c r="E224" s="230">
        <x:v>2700</x:v>
      </x:c>
      <x:c r="F224" s="1364">
        <x:v>2370</x:v>
      </x:c>
      <x:c r="G224" s="1643"/>
      <x:c r="H224" s="230">
        <x:f t="shared" si="8"/>
        <x:v>2133</x:v>
      </x:c>
    </x:row>
    <x:row r="225" spans="1:8">
      <x:c r="A225" s="232">
        <x:v>45959</x:v>
      </x:c>
      <x:c r="B225" s="275" t="s">
        <x:v>10352</x:v>
      </x:c>
      <x:c r="C225" s="230">
        <x:v>1100</x:v>
      </x:c>
      <x:c r="D225" s="230">
        <x:v>2100</x:v>
      </x:c>
      <x:c r="E225" s="230">
        <x:v>3000</x:v>
      </x:c>
      <x:c r="F225" s="1364">
        <x:v>2493</x:v>
      </x:c>
      <x:c r="G225" s="1643"/>
      <x:c r="H225" s="230">
        <x:f t="shared" si="8"/>
        <x:v>2243.7000000000003</x:v>
      </x:c>
    </x:row>
    <x:row r="226" spans="1:8">
      <x:c r="A226" s="232">
        <x:v>45960</x:v>
      </x:c>
      <x:c r="B226" s="275" t="s">
        <x:v>10335</x:v>
      </x:c>
      <x:c r="C226" s="230">
        <x:v>700</x:v>
      </x:c>
      <x:c r="D226" s="230">
        <x:v>2000</x:v>
      </x:c>
      <x:c r="E226" s="230">
        <x:v>2500</x:v>
      </x:c>
      <x:c r="F226" s="1364">
        <x:v>2015</x:v>
      </x:c>
      <x:c r="G226" s="1643"/>
      <x:c r="H226" s="230">
        <x:f t="shared" si="8"/>
        <x:v>1813.5</x:v>
      </x:c>
    </x:row>
    <x:row r="227" spans="1:8">
      <x:c r="A227" s="232">
        <x:v>45961</x:v>
      </x:c>
      <x:c r="B227" s="275" t="s">
        <x:v>10292</x:v>
      </x:c>
      <x:c r="C227" s="230">
        <x:v>2000</x:v>
      </x:c>
      <x:c r="D227" s="230">
        <x:v>3200</x:v>
      </x:c>
      <x:c r="E227" s="230">
        <x:v>4400</x:v>
      </x:c>
      <x:c r="F227" s="1329">
        <x:v>5434</x:v>
      </x:c>
      <x:c r="G227" s="1643"/>
      <x:c r="H227" s="230">
        <x:f t="shared" si="8"/>
        <x:v>4890.6000000000004</x:v>
      </x:c>
    </x:row>
    <x:row r="228" spans="1:7">
      <x:c r="A228" s="230" t="s">
        <x:v>10336</x:v>
      </x:c>
      <x:c r="C228" s="230">
        <x:v>100000</x:v>
      </x:c>
      <x:c r="D228" s="230">
        <x:v>110000</x:v>
      </x:c>
      <x:c r="E228" s="230">
        <x:v>120000</x:v>
      </x:c>
      <x:c r="F228" s="230">
        <x:f>SUM(F198:F227)</x:f>
        <x:v>68105</x:v>
      </x:c>
      <x:c r="G228" s="1643"/>
    </x:row>
    <x:row r="229" spans="3:5">
      <x:c r="C229" s="230">
        <x:f>C228-F228</x:f>
        <x:v>31895</x:v>
      </x:c>
      <x:c r="D229" s="230">
        <x:f>D228-F228</x:f>
        <x:v>41895</x:v>
      </x:c>
      <x:c r="E229" s="230">
        <x:f>E228-F228</x:f>
        <x:v>51895</x:v>
      </x:c>
    </x:row>
    <x:row r="230" spans="1:8">
      <x:c r="A230" s="232">
        <x:v>45962</x:v>
      </x:c>
      <x:c r="B230" s="275" t="s">
        <x:v>10312</x:v>
      </x:c>
      <x:c r="C230" s="230">
        <x:v>2700</x:v>
      </x:c>
      <x:c r="D230" s="230">
        <x:v>3650</x:v>
      </x:c>
      <x:c r="E230" s="230">
        <x:v>4500</x:v>
      </x:c>
      <x:c r="F230" s="1365">
        <x:v>3632</x:v>
      </x:c>
      <x:c r="G230" s="1643" t="s">
        <x:v>10283</x:v>
      </x:c>
      <x:c r="H230" s="230">
        <x:f t="shared" ref="H230:H259" si="9">F230*0.9</x:f>
        <x:v>3268.8000000000002</x:v>
      </x:c>
    </x:row>
    <x:row r="231" spans="1:8">
      <x:c r="A231" s="232">
        <x:v>45963</x:v>
      </x:c>
      <x:c r="B231" s="275" t="s">
        <x:v>10367</x:v>
      </x:c>
      <x:c r="C231" s="230">
        <x:v>1600</x:v>
      </x:c>
      <x:c r="D231" s="230">
        <x:v>2200</x:v>
      </x:c>
      <x:c r="E231" s="230">
        <x:v>3000</x:v>
      </x:c>
      <x:c r="F231" s="1278">
        <x:v>3334</x:v>
      </x:c>
      <x:c r="G231" s="1643"/>
      <x:c r="H231" s="230">
        <x:f t="shared" si="9"/>
        <x:v>3000.5999999999999</x:v>
      </x:c>
    </x:row>
    <x:row r="232" spans="1:8">
      <x:c r="A232" s="232">
        <x:v>45964</x:v>
      </x:c>
      <x:c r="B232" s="275" t="s">
        <x:v>10315</x:v>
      </x:c>
      <x:c r="C232" s="230">
        <x:v>800</x:v>
      </x:c>
      <x:c r="D232" s="230">
        <x:v>1700</x:v>
      </x:c>
      <x:c r="E232" s="230">
        <x:v>3000</x:v>
      </x:c>
      <x:c r="F232" s="707">
        <x:v>995</x:v>
      </x:c>
      <x:c r="G232" s="1646" t="s">
        <x:v>9903</x:v>
      </x:c>
      <x:c r="H232" s="230">
        <x:f t="shared" si="9"/>
        <x:v>895.5</x:v>
      </x:c>
    </x:row>
    <x:row r="233" spans="1:8">
      <x:c r="A233" s="232">
        <x:v>45965</x:v>
      </x:c>
      <x:c r="B233" s="275" t="s">
        <x:v>10377</x:v>
      </x:c>
      <x:c r="C233" s="230">
        <x:v>850</x:v>
      </x:c>
      <x:c r="D233" s="230">
        <x:v>1800</x:v>
      </x:c>
      <x:c r="E233" s="230">
        <x:v>2700</x:v>
      </x:c>
      <x:c r="F233" s="460">
        <x:v>4092</x:v>
      </x:c>
      <x:c r="G233" s="1646"/>
      <x:c r="H233" s="230">
        <x:f t="shared" si="9"/>
        <x:v>3682.8000000000002</x:v>
      </x:c>
    </x:row>
    <x:row r="234" spans="1:8">
      <x:c r="A234" s="232">
        <x:v>45966</x:v>
      </x:c>
      <x:c r="B234" s="275" t="s">
        <x:v>10352</x:v>
      </x:c>
      <x:c r="C234" s="230">
        <x:v>1100</x:v>
      </x:c>
      <x:c r="D234" s="230">
        <x:v>2100</x:v>
      </x:c>
      <x:c r="E234" s="230">
        <x:v>3000</x:v>
      </x:c>
      <x:c r="F234" s="707">
        <x:v>1875</x:v>
      </x:c>
      <x:c r="G234" s="1646"/>
      <x:c r="H234" s="230">
        <x:f t="shared" si="9"/>
        <x:v>1687.5</x:v>
      </x:c>
    </x:row>
    <x:row r="235" spans="1:8">
      <x:c r="A235" s="232">
        <x:v>45967</x:v>
      </x:c>
      <x:c r="B235" s="275" t="s">
        <x:v>10335</x:v>
      </x:c>
      <x:c r="C235" s="230">
        <x:v>700</x:v>
      </x:c>
      <x:c r="D235" s="230">
        <x:v>2000</x:v>
      </x:c>
      <x:c r="E235" s="230">
        <x:v>2500</x:v>
      </x:c>
      <x:c r="F235" s="707">
        <x:v>1507</x:v>
      </x:c>
      <x:c r="G235" s="1646"/>
      <x:c r="H235" s="230">
        <x:f t="shared" si="9"/>
        <x:v>1356.3</x:v>
      </x:c>
    </x:row>
    <x:row r="236" spans="1:8">
      <x:c r="A236" s="232">
        <x:v>45968</x:v>
      </x:c>
      <x:c r="B236" s="275" t="s">
        <x:v>10292</x:v>
      </x:c>
      <x:c r="C236" s="230">
        <x:v>2000</x:v>
      </x:c>
      <x:c r="D236" s="230">
        <x:v>3300</x:v>
      </x:c>
      <x:c r="E236" s="230">
        <x:v>5000</x:v>
      </x:c>
      <x:c r="F236" s="838">
        <x:v>3810</x:v>
      </x:c>
      <x:c r="G236" s="1646"/>
      <x:c r="H236" s="230">
        <x:f t="shared" si="9"/>
        <x:v>3429</x:v>
      </x:c>
    </x:row>
    <x:row r="237" spans="1:8">
      <x:c r="A237" s="232">
        <x:v>45969</x:v>
      </x:c>
      <x:c r="B237" s="275" t="s">
        <x:v>10312</x:v>
      </x:c>
      <x:c r="C237" s="230">
        <x:v>2700</x:v>
      </x:c>
      <x:c r="D237" s="230">
        <x:v>3650</x:v>
      </x:c>
      <x:c r="E237" s="230">
        <x:v>4500</x:v>
      </x:c>
      <x:c r="F237" s="707">
        <x:v>2687</x:v>
      </x:c>
      <x:c r="G237" s="1646"/>
      <x:c r="H237" s="230">
        <x:f t="shared" si="9"/>
        <x:v>2418.3000000000002</x:v>
      </x:c>
    </x:row>
    <x:row r="238" spans="1:8">
      <x:c r="A238" s="232">
        <x:v>45970</x:v>
      </x:c>
      <x:c r="B238" s="275" t="s">
        <x:v>10367</x:v>
      </x:c>
      <x:c r="C238" s="230">
        <x:v>1600</x:v>
      </x:c>
      <x:c r="D238" s="230">
        <x:v>2350</x:v>
      </x:c>
      <x:c r="E238" s="230">
        <x:v>3150</x:v>
      </x:c>
      <x:c r="F238" s="1317">
        <x:v>1962</x:v>
      </x:c>
      <x:c r="G238" s="1646"/>
      <x:c r="H238" s="230">
        <x:f t="shared" si="9"/>
        <x:v>1765.8</x:v>
      </x:c>
    </x:row>
    <x:row r="239" spans="1:8">
      <x:c r="A239" s="232">
        <x:v>45971</x:v>
      </x:c>
      <x:c r="B239" s="275" t="s">
        <x:v>10315</x:v>
      </x:c>
      <x:c r="C239" s="230">
        <x:v>700</x:v>
      </x:c>
      <x:c r="D239" s="230">
        <x:v>900</x:v>
      </x:c>
      <x:c r="E239" s="230">
        <x:v>1100</x:v>
      </x:c>
      <x:c r="F239" s="230">
        <x:v>1485</x:v>
      </x:c>
      <x:c r="G239" s="1647">
        <x:v>2</x:v>
      </x:c>
      <x:c r="H239" s="230">
        <x:f t="shared" si="9"/>
        <x:v>1336.5</x:v>
      </x:c>
    </x:row>
    <x:row r="240" spans="1:8">
      <x:c r="A240" s="232">
        <x:v>45972</x:v>
      </x:c>
      <x:c r="B240" s="275" t="s">
        <x:v>10377</x:v>
      </x:c>
      <x:c r="C240" s="230">
        <x:v>1850</x:v>
      </x:c>
      <x:c r="D240" s="230">
        <x:v>2450</x:v>
      </x:c>
      <x:c r="E240" s="230">
        <x:v>3000</x:v>
      </x:c>
      <x:c r="F240" s="230">
        <x:v>1630</x:v>
      </x:c>
      <x:c r="G240" s="1647"/>
      <x:c r="H240" s="230">
        <x:f t="shared" si="9"/>
        <x:v>1467</x:v>
      </x:c>
    </x:row>
    <x:row r="241" spans="1:8">
      <x:c r="A241" s="232">
        <x:v>45973</x:v>
      </x:c>
      <x:c r="B241" s="275" t="s">
        <x:v>10352</x:v>
      </x:c>
      <x:c r="C241" s="230">
        <x:v>1700</x:v>
      </x:c>
      <x:c r="D241" s="230">
        <x:v>2250</x:v>
      </x:c>
      <x:c r="E241" s="230">
        <x:v>2700</x:v>
      </x:c>
      <x:c r="F241" s="230">
        <x:v>2105</x:v>
      </x:c>
      <x:c r="G241" s="1647"/>
      <x:c r="H241" s="230">
        <x:f t="shared" si="9"/>
        <x:v>1894.5</x:v>
      </x:c>
    </x:row>
    <x:row r="242" spans="1:8">
      <x:c r="A242" s="232">
        <x:v>45974</x:v>
      </x:c>
      <x:c r="B242" s="275" t="s">
        <x:v>10335</x:v>
      </x:c>
      <x:c r="C242" s="230">
        <x:v>1050</x:v>
      </x:c>
      <x:c r="D242" s="230">
        <x:v>1400</x:v>
      </x:c>
      <x:c r="E242" s="230">
        <x:v>1700</x:v>
      </x:c>
      <x:c r="F242" s="230">
        <x:v>1238</x:v>
      </x:c>
      <x:c r="G242" s="1647"/>
      <x:c r="H242" s="230">
        <x:f t="shared" si="9"/>
        <x:v>1114.2</x:v>
      </x:c>
    </x:row>
    <x:row r="243" spans="1:8">
      <x:c r="A243" s="232">
        <x:v>45975</x:v>
      </x:c>
      <x:c r="B243" s="275" t="s">
        <x:v>10292</x:v>
      </x:c>
      <x:c r="C243" s="230">
        <x:v>2900</x:v>
      </x:c>
      <x:c r="D243" s="230">
        <x:v>3850</x:v>
      </x:c>
      <x:c r="E243" s="230">
        <x:v>4600</x:v>
      </x:c>
      <x:c r="F243" s="230">
        <x:v>1576</x:v>
      </x:c>
      <x:c r="G243" s="1647"/>
      <x:c r="H243" s="230">
        <x:f t="shared" si="9"/>
        <x:v>1418.4000000000001</x:v>
      </x:c>
    </x:row>
    <x:row r="244" spans="1:8">
      <x:c r="A244" s="232">
        <x:v>45976</x:v>
      </x:c>
      <x:c r="B244" s="275" t="s">
        <x:v>10312</x:v>
      </x:c>
      <x:c r="C244" s="230">
        <x:v>2500</x:v>
      </x:c>
      <x:c r="D244" s="230">
        <x:v>3350</x:v>
      </x:c>
      <x:c r="E244" s="230">
        <x:v>4000</x:v>
      </x:c>
      <x:c r="F244" s="230">
        <x:v>5568</x:v>
      </x:c>
      <x:c r="G244" s="1647"/>
      <x:c r="H244" s="230">
        <x:f t="shared" si="9"/>
        <x:v>5011.1999999999998</x:v>
      </x:c>
    </x:row>
    <x:row r="245" spans="1:8">
      <x:c r="A245" s="232">
        <x:v>45977</x:v>
      </x:c>
      <x:c r="B245" s="275" t="s">
        <x:v>10367</x:v>
      </x:c>
      <x:c r="C245" s="230">
        <x:v>1550</x:v>
      </x:c>
      <x:c r="D245" s="230">
        <x:v>2000</x:v>
      </x:c>
      <x:c r="E245" s="230">
        <x:v>2450</x:v>
      </x:c>
      <x:c r="F245" s="230">
        <x:v>3435</x:v>
      </x:c>
      <x:c r="G245" s="1647"/>
      <x:c r="H245" s="230">
        <x:f t="shared" si="9"/>
        <x:v>3091.5</x:v>
      </x:c>
    </x:row>
    <x:row r="246" spans="1:8">
      <x:c r="A246" s="232">
        <x:v>45978</x:v>
      </x:c>
      <x:c r="B246" s="275" t="s">
        <x:v>10315</x:v>
      </x:c>
      <x:c r="C246" s="230">
        <x:v>800</x:v>
      </x:c>
      <x:c r="D246" s="230">
        <x:v>1050</x:v>
      </x:c>
      <x:c r="E246" s="230">
        <x:v>1300</x:v>
      </x:c>
      <x:c r="F246" s="230">
        <x:v>790</x:v>
      </x:c>
      <x:c r="G246" s="1648">
        <x:v>4</x:v>
      </x:c>
      <x:c r="H246" s="230">
        <x:f t="shared" si="9"/>
        <x:v>711</x:v>
      </x:c>
    </x:row>
    <x:row r="247" spans="1:8">
      <x:c r="A247" s="232">
        <x:v>45979</x:v>
      </x:c>
      <x:c r="B247" s="275" t="s">
        <x:v>10377</x:v>
      </x:c>
      <x:c r="C247" s="230">
        <x:v>1650</x:v>
      </x:c>
      <x:c r="D247" s="230">
        <x:v>2200</x:v>
      </x:c>
      <x:c r="E247" s="230">
        <x:v>2650</x:v>
      </x:c>
      <x:c r="F247" s="230">
        <x:v>1599</x:v>
      </x:c>
      <x:c r="G247" s="1648"/>
      <x:c r="H247" s="230">
        <x:f t="shared" si="9"/>
        <x:v>1439.1000000000001</x:v>
      </x:c>
    </x:row>
    <x:row r="248" spans="1:8">
      <x:c r="A248" s="232">
        <x:v>45980</x:v>
      </x:c>
      <x:c r="B248" s="275" t="s">
        <x:v>10352</x:v>
      </x:c>
      <x:c r="C248" s="230">
        <x:v>1800</x:v>
      </x:c>
      <x:c r="D248" s="230">
        <x:v>2350</x:v>
      </x:c>
      <x:c r="E248" s="230">
        <x:v>2850</x:v>
      </x:c>
      <x:c r="F248" s="230">
        <x:v>1365</x:v>
      </x:c>
      <x:c r="G248" s="1648"/>
      <x:c r="H248" s="230">
        <x:f t="shared" si="9"/>
        <x:v>1228.5</x:v>
      </x:c>
    </x:row>
    <x:row r="249" spans="1:8">
      <x:c r="A249" s="232">
        <x:v>45981</x:v>
      </x:c>
      <x:c r="B249" s="275" t="s">
        <x:v>10335</x:v>
      </x:c>
      <x:c r="C249" s="230">
        <x:v>1150</x:v>
      </x:c>
      <x:c r="D249" s="230">
        <x:v>1550</x:v>
      </x:c>
      <x:c r="E249" s="230">
        <x:v>1850</x:v>
      </x:c>
      <x:c r="F249" s="230">
        <x:v>1731</x:v>
      </x:c>
      <x:c r="G249" s="1648"/>
      <x:c r="H249" s="230">
        <x:f t="shared" si="9"/>
        <x:v>1557.9000000000001</x:v>
      </x:c>
    </x:row>
    <x:row r="250" spans="1:8">
      <x:c r="A250" s="232">
        <x:v>45982</x:v>
      </x:c>
      <x:c r="B250" s="275" t="s">
        <x:v>10292</x:v>
      </x:c>
      <x:c r="C250" s="230">
        <x:v>2700</x:v>
      </x:c>
      <x:c r="D250" s="230">
        <x:v>3600</x:v>
      </x:c>
      <x:c r="E250" s="230">
        <x:v>4300</x:v>
      </x:c>
      <x:c r="F250" s="230">
        <x:v>2025</x:v>
      </x:c>
      <x:c r="G250" s="1648"/>
      <x:c r="H250" s="230">
        <x:f t="shared" si="9"/>
        <x:v>1822.5</x:v>
      </x:c>
    </x:row>
    <x:row r="251" spans="1:8">
      <x:c r="A251" s="232">
        <x:v>45983</x:v>
      </x:c>
      <x:c r="B251" s="275" t="s">
        <x:v>10312</x:v>
      </x:c>
      <x:c r="C251" s="230">
        <x:v>2850</x:v>
      </x:c>
      <x:c r="D251" s="230">
        <x:v>3750</x:v>
      </x:c>
      <x:c r="E251" s="230">
        <x:v>4500</x:v>
      </x:c>
      <x:c r="F251" s="230">
        <x:v>1674</x:v>
      </x:c>
      <x:c r="G251" s="1648"/>
      <x:c r="H251" s="230">
        <x:f t="shared" si="9"/>
        <x:v>1506.6000000000001</x:v>
      </x:c>
    </x:row>
    <x:row r="252" spans="1:8">
      <x:c r="A252" s="232">
        <x:v>45984</x:v>
      </x:c>
      <x:c r="B252" s="275" t="s">
        <x:v>10367</x:v>
      </x:c>
      <x:c r="C252" s="230">
        <x:v>1900</x:v>
      </x:c>
      <x:c r="D252" s="230">
        <x:v>2500</x:v>
      </x:c>
      <x:c r="E252" s="230">
        <x:v>3000</x:v>
      </x:c>
      <x:c r="F252" s="230">
        <x:v>2679</x:v>
      </x:c>
      <x:c r="G252" s="1648"/>
      <x:c r="H252" s="230">
        <x:f t="shared" si="9"/>
        <x:v>2411.0999999999999</x:v>
      </x:c>
    </x:row>
    <x:row r="253" spans="1:8">
      <x:c r="A253" s="232">
        <x:v>45985</x:v>
      </x:c>
      <x:c r="B253" s="275" t="s">
        <x:v>10315</x:v>
      </x:c>
      <x:c r="C253" s="230">
        <x:v>900</x:v>
      </x:c>
      <x:c r="D253" s="230">
        <x:v>1150</x:v>
      </x:c>
      <x:c r="E253" s="230">
        <x:v>1400</x:v>
      </x:c>
      <x:c r="F253" s="230">
        <x:v>1368</x:v>
      </x:c>
      <x:c r="G253" s="1649">
        <x:v>1</x:v>
      </x:c>
      <x:c r="H253" s="230">
        <x:f t="shared" si="9"/>
        <x:v>1231.2</x:v>
      </x:c>
    </x:row>
    <x:row r="254" spans="1:8">
      <x:c r="A254" s="232">
        <x:v>45986</x:v>
      </x:c>
      <x:c r="B254" s="275" t="s">
        <x:v>10377</x:v>
      </x:c>
      <x:c r="C254" s="230">
        <x:v>1850</x:v>
      </x:c>
      <x:c r="D254" s="230">
        <x:v>2400</x:v>
      </x:c>
      <x:c r="E254" s="230">
        <x:v>2900</x:v>
      </x:c>
      <x:c r="F254" s="230">
        <x:v>1922</x:v>
      </x:c>
      <x:c r="G254" s="1649"/>
      <x:c r="H254" s="230">
        <x:f t="shared" si="9"/>
        <x:v>1729.8</x:v>
      </x:c>
    </x:row>
    <x:row r="255" spans="1:8">
      <x:c r="A255" s="232">
        <x:v>45987</x:v>
      </x:c>
      <x:c r="B255" s="275" t="s">
        <x:v>10352</x:v>
      </x:c>
      <x:c r="C255" s="230">
        <x:v>1500</x:v>
      </x:c>
      <x:c r="D255" s="230">
        <x:v>1950</x:v>
      </x:c>
      <x:c r="E255" s="230">
        <x:v>2350</x:v>
      </x:c>
      <x:c r="F255" s="230">
        <x:v>3108</x:v>
      </x:c>
      <x:c r="G255" s="1649"/>
      <x:c r="H255" s="230">
        <x:f t="shared" si="9"/>
        <x:v>2797.2000000000003</x:v>
      </x:c>
    </x:row>
    <x:row r="256" spans="1:8">
      <x:c r="A256" s="232">
        <x:v>45988</x:v>
      </x:c>
      <x:c r="B256" s="275" t="s">
        <x:v>10335</x:v>
      </x:c>
      <x:c r="C256" s="230">
        <x:v>1250</x:v>
      </x:c>
      <x:c r="D256" s="230">
        <x:v>1650</x:v>
      </x:c>
      <x:c r="E256" s="230">
        <x:v>1950</x:v>
      </x:c>
      <x:c r="F256" s="230">
        <x:v>2428</x:v>
      </x:c>
      <x:c r="G256" s="1649"/>
      <x:c r="H256" s="230">
        <x:f t="shared" si="9"/>
        <x:v>2185.2000000000003</x:v>
      </x:c>
    </x:row>
    <x:row r="257" spans="1:8">
      <x:c r="A257" s="232">
        <x:v>45989</x:v>
      </x:c>
      <x:c r="B257" s="275" t="s">
        <x:v>10292</x:v>
      </x:c>
      <x:c r="C257" s="230">
        <x:v>2450</x:v>
      </x:c>
      <x:c r="D257" s="230">
        <x:v>3200</x:v>
      </x:c>
      <x:c r="E257" s="230">
        <x:v>3850</x:v>
      </x:c>
      <x:c r="F257" s="230">
        <x:v>4167</x:v>
      </x:c>
      <x:c r="G257" s="1649"/>
      <x:c r="H257" s="230">
        <x:f t="shared" si="9"/>
        <x:v>3750.3000000000002</x:v>
      </x:c>
    </x:row>
    <x:row r="258" spans="1:8">
      <x:c r="A258" s="232">
        <x:v>45990</x:v>
      </x:c>
      <x:c r="B258" s="275" t="s">
        <x:v>10312</x:v>
      </x:c>
      <x:c r="C258" s="230">
        <x:v>2550</x:v>
      </x:c>
      <x:c r="D258" s="230">
        <x:v>3400</x:v>
      </x:c>
      <x:c r="E258" s="230">
        <x:v>4050</x:v>
      </x:c>
      <x:c r="F258" s="230">
        <x:v>5589</x:v>
      </x:c>
      <x:c r="G258" s="1649"/>
      <x:c r="H258" s="230">
        <x:f t="shared" si="9"/>
        <x:v>5030.1000000000004</x:v>
      </x:c>
    </x:row>
    <x:row r="259" spans="1:8">
      <x:c r="A259" s="232">
        <x:v>45991</x:v>
      </x:c>
      <x:c r="B259" s="275" t="s">
        <x:v>10367</x:v>
      </x:c>
      <x:c r="C259" s="230">
        <x:v>2150</x:v>
      </x:c>
      <x:c r="D259" s="230">
        <x:v>2850</x:v>
      </x:c>
      <x:c r="E259" s="230">
        <x:v>3400</x:v>
      </x:c>
      <x:c r="F259" s="230">
        <x:v>4677</x:v>
      </x:c>
      <x:c r="G259" s="1649"/>
      <x:c r="H259" s="230">
        <x:f t="shared" si="9"/>
        <x:v>4209.3000000000002</x:v>
      </x:c>
    </x:row>
    <x:row r="260" spans="1:6">
      <x:c r="A260" s="230" t="s">
        <x:v>10360</x:v>
      </x:c>
      <x:c r="C260" s="230">
        <x:v>8000</x:v>
      </x:c>
      <x:c r="D260" s="230">
        <x:v>90000</x:v>
      </x:c>
      <x:c r="E260" s="230">
        <x:v>100000</x:v>
      </x:c>
      <x:c r="F260" s="230">
        <x:f>SUM(F230:F259)</x:f>
        <x:v>76053</x:v>
      </x:c>
    </x:row>
    <x:row r="261" spans="3:5">
      <x:c r="C261" s="230">
        <x:f>C260-F260</x:f>
        <x:v>-68053</x:v>
      </x:c>
      <x:c r="D261" s="230">
        <x:f>D260-F260</x:f>
        <x:v>13947</x:v>
      </x:c>
      <x:c r="E261" s="230">
        <x:f>E260-F260</x:f>
        <x:v>23947</x:v>
      </x:c>
    </x:row>
    <x:row r="262" spans="1:8">
      <x:c r="A262" s="232">
        <x:v>45992</x:v>
      </x:c>
      <x:c r="B262" s="275" t="s">
        <x:v>10315</x:v>
      </x:c>
      <x:c r="C262" s="230">
        <x:v>900</x:v>
      </x:c>
      <x:c r="D262" s="230">
        <x:v>1200</x:v>
      </x:c>
      <x:c r="E262" s="230">
        <x:v>1400</x:v>
      </x:c>
      <x:c r="F262" s="890">
        <x:v>2277</x:v>
      </x:c>
      <x:c r="G262" s="1649">
        <x:v>1</x:v>
      </x:c>
      <x:c r="H262" s="230">
        <x:f t="shared" ref="H262:H292" si="10">F262*0.9</x:f>
        <x:v>2049.3000000000002</x:v>
      </x:c>
    </x:row>
    <x:row r="263" spans="1:8">
      <x:c r="A263" s="232">
        <x:v>45993</x:v>
      </x:c>
      <x:c r="B263" s="275" t="s">
        <x:v>10377</x:v>
      </x:c>
      <x:c r="C263" s="230">
        <x:v>1800</x:v>
      </x:c>
      <x:c r="D263" s="230">
        <x:v>2300</x:v>
      </x:c>
      <x:c r="E263" s="230">
        <x:v>2800</x:v>
      </x:c>
      <x:c r="F263" s="890">
        <x:v>6198</x:v>
      </x:c>
      <x:c r="G263" s="1649"/>
      <x:c r="H263" s="230">
        <x:f t="shared" si="10"/>
        <x:v>5578.1999999999998</x:v>
      </x:c>
    </x:row>
    <x:row r="264" spans="1:8">
      <x:c r="A264" s="232">
        <x:v>45994</x:v>
      </x:c>
      <x:c r="B264" s="275" t="s">
        <x:v>10352</x:v>
      </x:c>
      <x:c r="C264" s="230">
        <x:v>1600</x:v>
      </x:c>
      <x:c r="D264" s="230">
        <x:v>2100</x:v>
      </x:c>
      <x:c r="E264" s="230">
        <x:v>2500</x:v>
      </x:c>
      <x:c r="F264" s="890">
        <x:v>4092</x:v>
      </x:c>
      <x:c r="G264" s="1649"/>
      <x:c r="H264" s="230">
        <x:f t="shared" si="10"/>
        <x:v>3682.8000000000002</x:v>
      </x:c>
    </x:row>
    <x:row r="265" spans="1:8">
      <x:c r="A265" s="232">
        <x:v>45995</x:v>
      </x:c>
      <x:c r="B265" s="275" t="s">
        <x:v>10335</x:v>
      </x:c>
      <x:c r="C265" s="230">
        <x:v>1300</x:v>
      </x:c>
      <x:c r="D265" s="230">
        <x:v>1700</x:v>
      </x:c>
      <x:c r="E265" s="230">
        <x:v>2000</x:v>
      </x:c>
      <x:c r="F265" s="890">
        <x:v>4249</x:v>
      </x:c>
      <x:c r="G265" s="1649"/>
      <x:c r="H265" s="230">
        <x:f t="shared" si="10"/>
        <x:v>3824.0999999999999</x:v>
      </x:c>
    </x:row>
    <x:row r="266" spans="1:8">
      <x:c r="A266" s="232">
        <x:v>45996</x:v>
      </x:c>
      <x:c r="B266" s="275" t="s">
        <x:v>10292</x:v>
      </x:c>
      <x:c r="C266" s="230">
        <x:v>2200</x:v>
      </x:c>
      <x:c r="D266" s="230">
        <x:v>2900</x:v>
      </x:c>
      <x:c r="E266" s="230">
        <x:v>3500</x:v>
      </x:c>
      <x:c r="F266" s="1366">
        <x:v>2127</x:v>
      </x:c>
      <x:c r="G266" s="1649"/>
      <x:c r="H266" s="230">
        <x:f t="shared" si="10"/>
        <x:v>1914.3</x:v>
      </x:c>
    </x:row>
    <x:row r="267" spans="1:8">
      <x:c r="A267" s="232">
        <x:v>45997</x:v>
      </x:c>
      <x:c r="B267" s="275" t="s">
        <x:v>10312</x:v>
      </x:c>
      <x:c r="C267" s="230">
        <x:v>3000</x:v>
      </x:c>
      <x:c r="D267" s="230">
        <x:v>3900</x:v>
      </x:c>
      <x:c r="E267" s="230">
        <x:v>4700</x:v>
      </x:c>
      <x:c r="F267" s="890">
        <x:v>5544</x:v>
      </x:c>
      <x:c r="G267" s="1649"/>
      <x:c r="H267" s="230">
        <x:f t="shared" si="10"/>
        <x:v>4989.6000000000004</x:v>
      </x:c>
    </x:row>
    <x:row r="268" spans="1:8">
      <x:c r="A268" s="232">
        <x:v>45998</x:v>
      </x:c>
      <x:c r="B268" s="275" t="s">
        <x:v>10367</x:v>
      </x:c>
      <x:c r="C268" s="230">
        <x:v>2000</x:v>
      </x:c>
      <x:c r="D268" s="230">
        <x:v>2700</x:v>
      </x:c>
      <x:c r="E268" s="230">
        <x:v>3200</x:v>
      </x:c>
      <x:c r="F268" s="890">
        <x:v>3566</x:v>
      </x:c>
      <x:c r="G268" s="1649"/>
      <x:c r="H268" s="230">
        <x:f t="shared" si="10"/>
        <x:v>3209.4000000000001</x:v>
      </x:c>
    </x:row>
    <x:row r="269" spans="1:8">
      <x:c r="A269" s="232">
        <x:v>45999</x:v>
      </x:c>
      <x:c r="B269" s="275" t="s">
        <x:v>10315</x:v>
      </x:c>
      <x:c r="C269" s="230">
        <x:v>1100</x:v>
      </x:c>
      <x:c r="D269" s="230">
        <x:v>1500</x:v>
      </x:c>
      <x:c r="E269" s="230">
        <x:v>1800</x:v>
      </x:c>
      <x:c r="F269" s="890">
        <x:v>2665</x:v>
      </x:c>
      <x:c r="G269" s="1647">
        <x:v>2</x:v>
      </x:c>
      <x:c r="H269" s="230">
        <x:f t="shared" si="10"/>
        <x:v>2398.5</x:v>
      </x:c>
    </x:row>
    <x:row r="270" spans="1:8">
      <x:c r="A270" s="232">
        <x:v>46000</x:v>
      </x:c>
      <x:c r="B270" s="275" t="s">
        <x:v>10377</x:v>
      </x:c>
      <x:c r="C270" s="230">
        <x:v>2100</x:v>
      </x:c>
      <x:c r="D270" s="230">
        <x:v>2800</x:v>
      </x:c>
      <x:c r="E270" s="230">
        <x:v>3400</x:v>
      </x:c>
      <x:c r="F270" s="1366">
        <x:v>1648</x:v>
      </x:c>
      <x:c r="G270" s="1647"/>
      <x:c r="H270" s="230">
        <x:f t="shared" si="10"/>
        <x:v>1483.2</x:v>
      </x:c>
    </x:row>
    <x:row r="271" spans="1:8">
      <x:c r="A271" s="232">
        <x:v>46001</x:v>
      </x:c>
      <x:c r="B271" s="275" t="s">
        <x:v>10352</x:v>
      </x:c>
      <x:c r="C271" s="230">
        <x:v>2000</x:v>
      </x:c>
      <x:c r="D271" s="230">
        <x:v>2700</x:v>
      </x:c>
      <x:c r="E271" s="230">
        <x:v>3200</x:v>
      </x:c>
      <x:c r="F271" s="1366">
        <x:v>1629</x:v>
      </x:c>
      <x:c r="G271" s="1647"/>
      <x:c r="H271" s="230">
        <x:f t="shared" si="10"/>
        <x:v>1466.1000000000001</x:v>
      </x:c>
    </x:row>
    <x:row r="272" spans="1:8">
      <x:c r="A272" s="232">
        <x:v>46002</x:v>
      </x:c>
      <x:c r="B272" s="275" t="s">
        <x:v>10335</x:v>
      </x:c>
      <x:c r="C272" s="230">
        <x:v>1800</x:v>
      </x:c>
      <x:c r="D272" s="230">
        <x:v>2400</x:v>
      </x:c>
      <x:c r="E272" s="230">
        <x:v>2900</x:v>
      </x:c>
      <x:c r="F272" s="890">
        <x:v>5716</x:v>
      </x:c>
      <x:c r="G272" s="1647"/>
      <x:c r="H272" s="230">
        <x:f t="shared" si="10"/>
        <x:v>5144.4000000000005</x:v>
      </x:c>
    </x:row>
    <x:row r="273" spans="1:8">
      <x:c r="A273" s="232">
        <x:v>46003</x:v>
      </x:c>
      <x:c r="B273" s="275" t="s">
        <x:v>10292</x:v>
      </x:c>
      <x:c r="C273" s="230">
        <x:v>1900</x:v>
      </x:c>
      <x:c r="D273" s="230">
        <x:v>2500</x:v>
      </x:c>
      <x:c r="E273" s="230">
        <x:v>3000</x:v>
      </x:c>
      <x:c r="F273" s="890">
        <x:v>8707</x:v>
      </x:c>
      <x:c r="G273" s="1647"/>
      <x:c r="H273" s="230">
        <x:f t="shared" si="10"/>
        <x:v>7836.3000000000002</x:v>
      </x:c>
    </x:row>
    <x:row r="274" spans="1:8">
      <x:c r="A274" s="232">
        <x:v>46004</x:v>
      </x:c>
      <x:c r="B274" s="275" t="s">
        <x:v>10312</x:v>
      </x:c>
      <x:c r="C274" s="230">
        <x:v>3500</x:v>
      </x:c>
      <x:c r="D274" s="230">
        <x:v>4600</x:v>
      </x:c>
      <x:c r="E274" s="230">
        <x:v>5500</x:v>
      </x:c>
      <x:c r="F274" s="1366">
        <x:v>550</x:v>
      </x:c>
      <x:c r="G274" s="1647"/>
      <x:c r="H274" s="230">
        <x:f t="shared" si="10"/>
        <x:v>495</x:v>
      </x:c>
    </x:row>
    <x:row r="275" spans="1:8">
      <x:c r="A275" s="232">
        <x:v>46005</x:v>
      </x:c>
      <x:c r="B275" s="275" t="s">
        <x:v>10367</x:v>
      </x:c>
      <x:c r="C275" s="230">
        <x:v>2700</x:v>
      </x:c>
      <x:c r="D275" s="230">
        <x:v>3600</x:v>
      </x:c>
      <x:c r="E275" s="230">
        <x:v>4300</x:v>
      </x:c>
      <x:c r="F275" s="1367">
        <x:v>2153</x:v>
      </x:c>
      <x:c r="G275" s="1647"/>
      <x:c r="H275" s="230">
        <x:f t="shared" si="10"/>
        <x:v>1937.7</x:v>
      </x:c>
    </x:row>
    <x:row r="276" spans="1:8">
      <x:c r="A276" s="232">
        <x:v>46006</x:v>
      </x:c>
      <x:c r="B276" s="275" t="s">
        <x:v>10315</x:v>
      </x:c>
      <x:c r="C276" s="230">
        <x:v>1350</x:v>
      </x:c>
      <x:c r="D276" s="230">
        <x:v>1800</x:v>
      </x:c>
      <x:c r="E276" s="230">
        <x:v>2150</x:v>
      </x:c>
      <x:c r="F276" s="890">
        <x:v>2317</x:v>
      </x:c>
      <x:c r="G276" s="1648">
        <x:v>4</x:v>
      </x:c>
      <x:c r="H276" s="230">
        <x:f t="shared" si="10"/>
        <x:v>2085.3000000000002</x:v>
      </x:c>
    </x:row>
    <x:row r="277" spans="1:8">
      <x:c r="A277" s="232">
        <x:v>46007</x:v>
      </x:c>
      <x:c r="B277" s="275" t="s">
        <x:v>10377</x:v>
      </x:c>
      <x:c r="C277" s="230">
        <x:v>2150</x:v>
      </x:c>
      <x:c r="D277" s="230">
        <x:v>2850</x:v>
      </x:c>
      <x:c r="E277" s="230">
        <x:v>3400</x:v>
      </x:c>
      <x:c r="F277" s="1368">
        <x:v>2737</x:v>
      </x:c>
      <x:c r="G277" s="1648"/>
      <x:c r="H277" s="230">
        <x:f t="shared" si="10"/>
        <x:v>2463.3000000000002</x:v>
      </x:c>
    </x:row>
    <x:row r="278" spans="1:8">
      <x:c r="A278" s="232">
        <x:v>46008</x:v>
      </x:c>
      <x:c r="B278" s="275" t="s">
        <x:v>10352</x:v>
      </x:c>
      <x:c r="C278" s="230">
        <x:v>1900</x:v>
      </x:c>
      <x:c r="D278" s="230">
        <x:v>2550</x:v>
      </x:c>
      <x:c r="E278" s="230">
        <x:v>3050</x:v>
      </x:c>
      <x:c r="F278" s="1369">
        <x:v>1612</x:v>
      </x:c>
      <x:c r="G278" s="1648"/>
      <x:c r="H278" s="230">
        <x:f t="shared" si="10"/>
        <x:v>1450.8</x:v>
      </x:c>
    </x:row>
    <x:row r="279" spans="1:8">
      <x:c r="A279" s="232">
        <x:v>46009</x:v>
      </x:c>
      <x:c r="B279" s="275" t="s">
        <x:v>10335</x:v>
      </x:c>
      <x:c r="C279" s="230">
        <x:v>2650</x:v>
      </x:c>
      <x:c r="D279" s="230">
        <x:v>3550</x:v>
      </x:c>
      <x:c r="E279" s="230">
        <x:v>4250</x:v>
      </x:c>
      <x:c r="F279" s="1369">
        <x:v>1014</x:v>
      </x:c>
      <x:c r="G279" s="1648"/>
      <x:c r="H279" s="230">
        <x:f t="shared" si="10"/>
        <x:v>912.60000000000002</x:v>
      </x:c>
    </x:row>
    <x:row r="280" spans="1:8">
      <x:c r="A280" s="232">
        <x:v>46010</x:v>
      </x:c>
      <x:c r="B280" s="275" t="s">
        <x:v>10292</x:v>
      </x:c>
      <x:c r="C280" s="230">
        <x:v>3200</x:v>
      </x:c>
      <x:c r="D280" s="230">
        <x:v>4250</x:v>
      </x:c>
      <x:c r="E280" s="230">
        <x:v>5100</x:v>
      </x:c>
      <x:c r="F280" s="1369">
        <x:v>1663</x:v>
      </x:c>
      <x:c r="G280" s="1648"/>
      <x:c r="H280" s="230">
        <x:f t="shared" si="10"/>
        <x:v>1496.7</x:v>
      </x:c>
    </x:row>
    <x:row r="281" spans="1:8">
      <x:c r="A281" s="232">
        <x:v>46011</x:v>
      </x:c>
      <x:c r="B281" s="275" t="s">
        <x:v>10312</x:v>
      </x:c>
      <x:c r="C281" s="230">
        <x:v>2500</x:v>
      </x:c>
      <x:c r="D281" s="230">
        <x:v>3350</x:v>
      </x:c>
      <x:c r="E281" s="230">
        <x:v>4000</x:v>
      </x:c>
      <x:c r="F281" s="1369">
        <x:v>1923</x:v>
      </x:c>
      <x:c r="G281" s="1648"/>
      <x:c r="H281" s="230">
        <x:f t="shared" si="10"/>
        <x:v>1730.7</x:v>
      </x:c>
    </x:row>
    <x:row r="282" spans="1:8">
      <x:c r="A282" s="232">
        <x:v>46012</x:v>
      </x:c>
      <x:c r="B282" s="275" t="s">
        <x:v>10367</x:v>
      </x:c>
      <x:c r="C282" s="230">
        <x:v>2450</x:v>
      </x:c>
      <x:c r="D282" s="230">
        <x:v>3250</x:v>
      </x:c>
      <x:c r="E282" s="230">
        <x:v>3950</x:v>
      </x:c>
      <x:c r="F282" s="1369">
        <x:v>1217</x:v>
      </x:c>
      <x:c r="G282" s="1648"/>
      <x:c r="H282" s="230">
        <x:f t="shared" si="10"/>
        <x:v>1095.3</x:v>
      </x:c>
    </x:row>
    <x:row r="283" spans="1:8">
      <x:c r="A283" s="232">
        <x:v>46013</x:v>
      </x:c>
      <x:c r="B283" s="275" t="s">
        <x:v>10315</x:v>
      </x:c>
      <x:c r="C283" s="230">
        <x:v>1650</x:v>
      </x:c>
      <x:c r="D283" s="230">
        <x:v>2150</x:v>
      </x:c>
      <x:c r="E283" s="230">
        <x:v>2600</x:v>
      </x:c>
      <x:c r="F283" s="1368">
        <x:v>1935</x:v>
      </x:c>
      <x:c r="G283" s="1647">
        <x:v>2</x:v>
      </x:c>
      <x:c r="H283" s="230">
        <x:f t="shared" si="10"/>
        <x:v>1741.5</x:v>
      </x:c>
    </x:row>
    <x:row r="284" spans="1:8">
      <x:c r="A284" s="232">
        <x:v>46014</x:v>
      </x:c>
      <x:c r="B284" s="275" t="s">
        <x:v>10377</x:v>
      </x:c>
      <x:c r="C284" s="230">
        <x:v>2350</x:v>
      </x:c>
      <x:c r="D284" s="230">
        <x:v>3150</x:v>
      </x:c>
      <x:c r="E284" s="230">
        <x:v>3750</x:v>
      </x:c>
      <x:c r="F284" s="890">
        <x:v>3993</x:v>
      </x:c>
      <x:c r="G284" s="1647"/>
      <x:c r="H284" s="230">
        <x:f t="shared" si="10"/>
        <x:v>3593.7000000000003</x:v>
      </x:c>
    </x:row>
    <x:row r="285" spans="1:8">
      <x:c r="A285" s="232">
        <x:v>46015</x:v>
      </x:c>
      <x:c r="B285" s="275" t="s">
        <x:v>10352</x:v>
      </x:c>
      <x:c r="C285" s="230">
        <x:v>1950</x:v>
      </x:c>
      <x:c r="D285" s="230">
        <x:v>2600</x:v>
      </x:c>
      <x:c r="E285" s="230">
        <x:v>3150</x:v>
      </x:c>
      <x:c r="F285" s="890">
        <x:v>3556</x:v>
      </x:c>
      <x:c r="G285" s="1647"/>
      <x:c r="H285" s="230">
        <x:f t="shared" si="10"/>
        <x:v>3200.4000000000001</x:v>
      </x:c>
    </x:row>
    <x:row r="286" spans="1:8">
      <x:c r="A286" s="232">
        <x:v>46016</x:v>
      </x:c>
      <x:c r="B286" s="275" t="s">
        <x:v>10335</x:v>
      </x:c>
      <x:c r="C286" s="230">
        <x:v>2550</x:v>
      </x:c>
      <x:c r="D286" s="230">
        <x:v>3350</x:v>
      </x:c>
      <x:c r="E286" s="230">
        <x:v>4000</x:v>
      </x:c>
      <x:c r="F286" s="1370">
        <x:v>3696</x:v>
      </x:c>
      <x:c r="G286" s="1647"/>
      <x:c r="H286" s="230">
        <x:f t="shared" si="10"/>
        <x:v>3326.4000000000001</x:v>
      </x:c>
    </x:row>
    <x:row r="287" spans="1:8">
      <x:c r="A287" s="232">
        <x:v>46017</x:v>
      </x:c>
      <x:c r="B287" s="275" t="s">
        <x:v>10292</x:v>
      </x:c>
      <x:c r="C287" s="230">
        <x:v>3150</x:v>
      </x:c>
      <x:c r="D287" s="230">
        <x:v>4150</x:v>
      </x:c>
      <x:c r="E287" s="230">
        <x:v>5000</x:v>
      </x:c>
      <x:c r="F287" s="1371">
        <x:v>3893</x:v>
      </x:c>
      <x:c r="G287" s="1647"/>
      <x:c r="H287" s="230">
        <x:f t="shared" si="10"/>
        <x:v>3503.7000000000003</x:v>
      </x:c>
    </x:row>
    <x:row r="288" spans="1:8">
      <x:c r="A288" s="232">
        <x:v>46018</x:v>
      </x:c>
      <x:c r="B288" s="275" t="s">
        <x:v>10312</x:v>
      </x:c>
      <x:c r="C288" s="230">
        <x:v>2550</x:v>
      </x:c>
      <x:c r="D288" s="230">
        <x:v>3400</x:v>
      </x:c>
      <x:c r="E288" s="230">
        <x:v>4100</x:v>
      </x:c>
      <x:c r="F288" s="890">
        <x:v>5129</x:v>
      </x:c>
      <x:c r="G288" s="1647"/>
      <x:c r="H288" s="230">
        <x:f t="shared" si="10"/>
        <x:v>4616.1000000000004</x:v>
      </x:c>
    </x:row>
    <x:row r="289" spans="1:8">
      <x:c r="A289" s="232">
        <x:v>46019</x:v>
      </x:c>
      <x:c r="B289" s="275" t="s">
        <x:v>10367</x:v>
      </x:c>
      <x:c r="C289" s="230">
        <x:v>2200</x:v>
      </x:c>
      <x:c r="D289" s="230">
        <x:v>2900</x:v>
      </x:c>
      <x:c r="E289" s="230">
        <x:v>3500</x:v>
      </x:c>
      <x:c r="F289" s="1346">
        <x:v>3410</x:v>
      </x:c>
      <x:c r="G289" s="1647"/>
      <x:c r="H289" s="230">
        <x:f t="shared" si="10"/>
        <x:v>3069</x:v>
      </x:c>
    </x:row>
    <x:row r="290" spans="1:8">
      <x:c r="A290" s="232">
        <x:v>46020</x:v>
      </x:c>
      <x:c r="B290" s="275" t="s">
        <x:v>10315</x:v>
      </x:c>
      <x:c r="C290" s="230">
        <x:v>1750</x:v>
      </x:c>
      <x:c r="D290" s="230">
        <x:v>2300</x:v>
      </x:c>
      <x:c r="E290" s="230">
        <x:v>2750</x:v>
      </x:c>
      <x:c r="F290" s="890">
        <x:v>4676</x:v>
      </x:c>
      <x:c r="G290" s="1647">
        <x:v>2</x:v>
      </x:c>
      <x:c r="H290" s="230">
        <x:f t="shared" si="10"/>
        <x:v>4208.4000000000005</x:v>
      </x:c>
    </x:row>
    <x:row r="291" spans="1:8">
      <x:c r="A291" s="232">
        <x:v>46021</x:v>
      </x:c>
      <x:c r="B291" s="275" t="s">
        <x:v>10377</x:v>
      </x:c>
      <x:c r="C291" s="230">
        <x:v>2750</x:v>
      </x:c>
      <x:c r="D291" s="230">
        <x:v>3650</x:v>
      </x:c>
      <x:c r="E291" s="230">
        <x:v>4350</x:v>
      </x:c>
      <x:c r="F291" s="1368">
        <x:v>3164</x:v>
      </x:c>
      <x:c r="G291" s="1647"/>
      <x:c r="H291" s="230">
        <x:f t="shared" si="10"/>
        <x:v>2847.5999999999999</x:v>
      </x:c>
    </x:row>
    <x:row r="292" spans="1:8">
      <x:c r="A292" s="232">
        <x:v>46022</x:v>
      </x:c>
      <x:c r="B292" s="275" t="s">
        <x:v>10352</x:v>
      </x:c>
      <x:c r="C292" s="230">
        <x:v>2050</x:v>
      </x:c>
      <x:c r="D292" s="230">
        <x:v>2700</x:v>
      </x:c>
      <x:c r="E292" s="230">
        <x:v>3250</x:v>
      </x:c>
      <x:c r="F292" s="1369">
        <x:v>1634</x:v>
      </x:c>
      <x:c r="G292" s="1647"/>
      <x:c r="H292" s="230">
        <x:f t="shared" si="10"/>
        <x:v>1470.6000000000001</x:v>
      </x:c>
    </x:row>
    <x:row r="293" spans="1:7">
      <x:c r="A293" s="230" t="s">
        <x:v>10296</x:v>
      </x:c>
      <x:c r="C293" s="230">
        <x:v>90000</x:v>
      </x:c>
      <x:c r="D293" s="230">
        <x:v>100000</x:v>
      </x:c>
      <x:c r="E293" s="230">
        <x:v>110000</x:v>
      </x:c>
      <x:c r="F293" s="230">
        <x:f>SUM(F262:F292)</x:f>
        <x:v>98690</x:v>
      </x:c>
      <x:c r="G293" s="230">
        <x:v>104971</x:v>
      </x:c>
    </x:row>
    <x:row r="294" spans="3:5">
      <x:c r="C294" s="230">
        <x:f>C293-F293</x:f>
        <x:v>-8690</x:v>
      </x:c>
      <x:c r="D294" s="230">
        <x:f>D293-F293</x:f>
        <x:v>1310</x:v>
      </x:c>
      <x:c r="E294" s="230">
        <x:f>E293-F293</x:f>
        <x:v>11310</x:v>
      </x:c>
    </x:row>
    <x:row r="295" spans="1:8">
      <x:c r="A295" s="232">
        <x:v>46023</x:v>
      </x:c>
      <x:c r="B295" s="275" t="s">
        <x:v>10335</x:v>
      </x:c>
      <x:c r="C295" s="230">
        <x:v>2600</x:v>
      </x:c>
      <x:c r="D295" s="230">
        <x:v>3650</x:v>
      </x:c>
      <x:c r="E295" s="230">
        <x:v>4400</x:v>
      </x:c>
      <x:c r="F295" s="890">
        <x:v>5804</x:v>
      </x:c>
      <x:c r="G295" s="1647">
        <x:v>2</x:v>
      </x:c>
      <x:c r="H295" s="230">
        <x:f t="shared" ref="H295:H301" si="11">F295*0.9</x:f>
        <x:v>5223.6000000000004</x:v>
      </x:c>
    </x:row>
    <x:row r="296" spans="1:8">
      <x:c r="A296" s="232">
        <x:v>46024</x:v>
      </x:c>
      <x:c r="B296" s="275" t="s">
        <x:v>10292</x:v>
      </x:c>
      <x:c r="C296" s="230">
        <x:v>2900</x:v>
      </x:c>
      <x:c r="D296" s="230">
        <x:v>4100</x:v>
      </x:c>
      <x:c r="E296" s="230">
        <x:v>4900</x:v>
      </x:c>
      <x:c r="F296" s="890">
        <x:v>5556</x:v>
      </x:c>
      <x:c r="G296" s="1647"/>
      <x:c r="H296" s="230">
        <x:f t="shared" si="11"/>
        <x:v>5000.4000000000005</x:v>
      </x:c>
    </x:row>
    <x:row r="297" spans="1:8">
      <x:c r="A297" s="232">
        <x:v>46025</x:v>
      </x:c>
      <x:c r="B297" s="275" t="s">
        <x:v>10312</x:v>
      </x:c>
      <x:c r="C297" s="230">
        <x:v>2300</x:v>
      </x:c>
      <x:c r="D297" s="230">
        <x:v>3300</x:v>
      </x:c>
      <x:c r="E297" s="230">
        <x:v>3950</x:v>
      </x:c>
      <x:c r="F297" s="1371">
        <x:v>3128</x:v>
      </x:c>
      <x:c r="G297" s="1647"/>
      <x:c r="H297" s="230">
        <x:f t="shared" si="11"/>
        <x:v>2815.2000000000003</x:v>
      </x:c>
    </x:row>
    <x:row r="298" spans="1:8">
      <x:c r="A298" s="232">
        <x:v>46026</x:v>
      </x:c>
      <x:c r="B298" s="275" t="s">
        <x:v>10367</x:v>
      </x:c>
      <x:c r="C298" s="230">
        <x:v>1800</x:v>
      </x:c>
      <x:c r="D298" s="230">
        <x:v>2600</x:v>
      </x:c>
      <x:c r="E298" s="230">
        <x:v>3100</x:v>
      </x:c>
      <x:c r="F298" s="1372">
        <x:v>1274</x:v>
      </x:c>
      <x:c r="G298" s="1647"/>
      <x:c r="H298" s="230">
        <x:f t="shared" si="11"/>
        <x:v>1146.6000000000001</x:v>
      </x:c>
    </x:row>
    <x:row r="299" spans="1:8">
      <x:c r="A299" s="232">
        <x:v>46027</x:v>
      </x:c>
      <x:c r="B299" s="275" t="s">
        <x:v>10315</x:v>
      </x:c>
      <x:c r="C299" s="230">
        <x:v>2050</x:v>
      </x:c>
      <x:c r="D299" s="230">
        <x:v>2900</x:v>
      </x:c>
      <x:c r="E299" s="230">
        <x:v>3475</x:v>
      </x:c>
      <x:c r="F299" s="1373">
        <x:v>954</x:v>
      </x:c>
      <x:c r="G299" s="1648">
        <x:v>4</x:v>
      </x:c>
      <x:c r="H299" s="230">
        <x:f t="shared" si="11"/>
        <x:v>858.60000000000002</x:v>
      </x:c>
    </x:row>
    <x:row r="300" spans="1:8">
      <x:c r="A300" s="232">
        <x:v>46028</x:v>
      </x:c>
      <x:c r="B300" s="275" t="s">
        <x:v>10377</x:v>
      </x:c>
      <x:c r="C300" s="230">
        <x:v>2050</x:v>
      </x:c>
      <x:c r="D300" s="230">
        <x:v>2900</x:v>
      </x:c>
      <x:c r="E300" s="230">
        <x:v>3450</x:v>
      </x:c>
      <x:c r="F300" s="1373">
        <x:v>1854</x:v>
      </x:c>
      <x:c r="G300" s="1648"/>
      <x:c r="H300" s="230">
        <x:f t="shared" si="11"/>
        <x:v>1668.6000000000001</x:v>
      </x:c>
    </x:row>
    <x:row r="301" spans="1:8">
      <x:c r="A301" s="232">
        <x:v>46029</x:v>
      </x:c>
      <x:c r="B301" s="275" t="s">
        <x:v>10352</x:v>
      </x:c>
      <x:c r="C301" s="230">
        <x:v>1500</x:v>
      </x:c>
      <x:c r="D301" s="230">
        <x:v>2100</x:v>
      </x:c>
      <x:c r="E301" s="230">
        <x:v>2525</x:v>
      </x:c>
      <x:c r="F301" s="890">
        <x:v>2850</x:v>
      </x:c>
      <x:c r="G301" s="1648"/>
      <x:c r="H301" s="230">
        <x:f t="shared" si="11"/>
        <x:v>2565</x:v>
      </x:c>
    </x:row>
    <x:row r="302" spans="1:7">
      <x:c r="A302" s="232">
        <x:v>46030</x:v>
      </x:c>
      <x:c r="B302" s="275" t="s">
        <x:v>10335</x:v>
      </x:c>
      <x:c r="C302" s="230">
        <x:v>2900</x:v>
      </x:c>
      <x:c r="D302" s="230">
        <x:v>4050</x:v>
      </x:c>
      <x:c r="E302" s="230">
        <x:v>4875</x:v>
      </x:c>
      <x:c r="F302" s="1374">
        <x:v>2770</x:v>
      </x:c>
      <x:c r="G302" s="1648"/>
    </x:row>
    <x:row r="303" spans="1:7">
      <x:c r="A303" s="232">
        <x:v>46031</x:v>
      </x:c>
      <x:c r="B303" s="275" t="s">
        <x:v>10292</x:v>
      </x:c>
      <x:c r="C303" s="230">
        <x:v>3525</x:v>
      </x:c>
      <x:c r="D303" s="230">
        <x:v>4950</x:v>
      </x:c>
      <x:c r="E303" s="230">
        <x:v>5950</x:v>
      </x:c>
      <x:c r="F303" s="1374">
        <x:v>1344</x:v>
      </x:c>
      <x:c r="G303" s="1648"/>
    </x:row>
    <x:row r="304" spans="1:7">
      <x:c r="A304" s="232">
        <x:v>46032</x:v>
      </x:c>
      <x:c r="B304" s="275" t="s">
        <x:v>10312</x:v>
      </x:c>
      <x:c r="C304" s="230">
        <x:v>1900</x:v>
      </x:c>
      <x:c r="D304" s="230">
        <x:v>2675</x:v>
      </x:c>
      <x:c r="E304" s="230">
        <x:v>3200</x:v>
      </x:c>
      <x:c r="F304" s="890">
        <x:v>3590</x:v>
      </x:c>
      <x:c r="G304" s="1648"/>
    </x:row>
    <x:row r="305" spans="1:7">
      <x:c r="A305" s="232">
        <x:v>46033</x:v>
      </x:c>
      <x:c r="B305" s="275" t="s">
        <x:v>10367</x:v>
      </x:c>
      <x:c r="C305" s="230">
        <x:v>1425</x:v>
      </x:c>
      <x:c r="D305" s="230">
        <x:v>2000</x:v>
      </x:c>
      <x:c r="E305" s="230">
        <x:v>2400</x:v>
      </x:c>
      <x:c r="F305" s="1370">
        <x:v>2019</x:v>
      </x:c>
      <x:c r="G305" s="1648"/>
    </x:row>
    <x:row r="306" spans="1:7">
      <x:c r="A306" s="232">
        <x:v>46034</x:v>
      </x:c>
      <x:c r="B306" s="275" t="s">
        <x:v>10315</x:v>
      </x:c>
      <x:c r="C306" s="230">
        <x:v>1750</x:v>
      </x:c>
      <x:c r="D306" s="230">
        <x:v>2450</x:v>
      </x:c>
      <x:c r="E306" s="230">
        <x:v>2950</x:v>
      </x:c>
      <x:c r="F306" s="1376">
        <x:v>1135</x:v>
      </x:c>
      <x:c r="G306" s="1648">
        <x:v>4</x:v>
      </x:c>
    </x:row>
    <x:row r="307" spans="1:7">
      <x:c r="A307" s="232">
        <x:v>46035</x:v>
      </x:c>
      <x:c r="B307" s="275" t="s">
        <x:v>10377</x:v>
      </x:c>
      <x:c r="C307" s="230">
        <x:v>2100</x:v>
      </x:c>
      <x:c r="D307" s="230">
        <x:v>2950</x:v>
      </x:c>
      <x:c r="E307" s="230">
        <x:v>3500</x:v>
      </x:c>
      <x:c r="F307" s="1376">
        <x:v>1441</x:v>
      </x:c>
      <x:c r="G307" s="1648"/>
    </x:row>
    <x:row r="308" spans="1:7">
      <x:c r="A308" s="232">
        <x:v>46036</x:v>
      </x:c>
      <x:c r="B308" s="275" t="s">
        <x:v>10352</x:v>
      </x:c>
      <x:c r="C308" s="230">
        <x:v>1700</x:v>
      </x:c>
      <x:c r="D308" s="230">
        <x:v>2400</x:v>
      </x:c>
      <x:c r="E308" s="230">
        <x:v>2900</x:v>
      </x:c>
      <x:c r="F308" s="1376">
        <x:v>790</x:v>
      </x:c>
      <x:c r="G308" s="1648"/>
    </x:row>
    <x:row r="309" spans="1:7">
      <x:c r="A309" s="232">
        <x:v>46037</x:v>
      </x:c>
      <x:c r="B309" s="275" t="s">
        <x:v>10335</x:v>
      </x:c>
      <x:c r="C309" s="230">
        <x:v>2350</x:v>
      </x:c>
      <x:c r="D309" s="230">
        <x:v>3300</x:v>
      </x:c>
      <x:c r="E309" s="230">
        <x:v>4000</x:v>
      </x:c>
      <x:c r="F309" s="1376">
        <x:v>1832</x:v>
      </x:c>
      <x:c r="G309" s="1648"/>
    </x:row>
    <x:row r="310" spans="1:7">
      <x:c r="A310" s="232">
        <x:v>46038</x:v>
      </x:c>
      <x:c r="B310" s="275" t="s">
        <x:v>10292</x:v>
      </x:c>
      <x:c r="C310" s="230">
        <x:v>2200</x:v>
      </x:c>
      <x:c r="D310" s="230">
        <x:v>3100</x:v>
      </x:c>
      <x:c r="E310" s="230">
        <x:v>3750</x:v>
      </x:c>
      <x:c r="F310" s="1376">
        <x:v>963</x:v>
      </x:c>
      <x:c r="G310" s="1648"/>
    </x:row>
    <x:row r="311" spans="1:7">
      <x:c r="A311" s="232">
        <x:v>46039</x:v>
      </x:c>
      <x:c r="B311" s="275" t="s">
        <x:v>10312</x:v>
      </x:c>
      <x:c r="C311" s="230">
        <x:v>2450</x:v>
      </x:c>
      <x:c r="D311" s="230">
        <x:v>3450</x:v>
      </x:c>
      <x:c r="E311" s="230">
        <x:v>4150</x:v>
      </x:c>
      <x:c r="F311" s="1374">
        <x:v>2827</x:v>
      </x:c>
      <x:c r="G311" s="1648"/>
    </x:row>
    <x:row r="312" spans="1:7">
      <x:c r="A312" s="232">
        <x:v>46040</x:v>
      </x:c>
      <x:c r="B312" s="275" t="s">
        <x:v>10367</x:v>
      </x:c>
      <x:c r="C312" s="230">
        <x:v>1400</x:v>
      </x:c>
      <x:c r="D312" s="230">
        <x:v>2000</x:v>
      </x:c>
      <x:c r="E312" s="230">
        <x:v>2400</x:v>
      </x:c>
      <x:c r="F312" s="1374">
        <x:v>1784</x:v>
      </x:c>
      <x:c r="G312" s="1648"/>
    </x:row>
    <x:row r="313" spans="1:7">
      <x:c r="A313" s="232">
        <x:v>46041</x:v>
      </x:c>
      <x:c r="B313" s="275" t="s">
        <x:v>10315</x:v>
      </x:c>
      <x:c r="C313" s="230">
        <x:v>1550</x:v>
      </x:c>
      <x:c r="D313" s="230">
        <x:v>2175</x:v>
      </x:c>
      <x:c r="E313" s="230">
        <x:v>2600</x:v>
      </x:c>
      <x:c r="F313" s="1346">
        <x:v>2288</x:v>
      </x:c>
      <x:c r="G313" s="1648">
        <x:v>4</x:v>
      </x:c>
    </x:row>
    <x:row r="314" spans="1:7">
      <x:c r="A314" s="232">
        <x:v>46042</x:v>
      </x:c>
      <x:c r="B314" s="275" t="s">
        <x:v>10377</x:v>
      </x:c>
      <x:c r="C314" s="230">
        <x:v>1850</x:v>
      </x:c>
      <x:c r="D314" s="230">
        <x:v>2600</x:v>
      </x:c>
      <x:c r="E314" s="230">
        <x:v>3150</x:v>
      </x:c>
      <x:c r="F314" s="1414">
        <x:v>380</x:v>
      </x:c>
      <x:c r="G314" s="1648"/>
    </x:row>
    <x:row r="315" spans="1:7">
      <x:c r="A315" s="232">
        <x:v>46043</x:v>
      </x:c>
      <x:c r="B315" s="275" t="s">
        <x:v>10352</x:v>
      </x:c>
      <x:c r="C315" s="230">
        <x:v>1575</x:v>
      </x:c>
      <x:c r="D315" s="230">
        <x:v>2200</x:v>
      </x:c>
      <x:c r="E315" s="230">
        <x:v>2650</x:v>
      </x:c>
      <x:c r="F315" s="242">
        <x:v>2224</x:v>
      </x:c>
      <x:c r="G315" s="1648"/>
    </x:row>
    <x:row r="316" spans="1:7">
      <x:c r="A316" s="232">
        <x:v>46044</x:v>
      </x:c>
      <x:c r="B316" s="275" t="s">
        <x:v>10335</x:v>
      </x:c>
      <x:c r="C316" s="230">
        <x:v>2500</x:v>
      </x:c>
      <x:c r="D316" s="230">
        <x:v>3525</x:v>
      </x:c>
      <x:c r="E316" s="230">
        <x:v>4225</x:v>
      </x:c>
      <x:c r="F316" s="1414">
        <x:v>1086</x:v>
      </x:c>
      <x:c r="G316" s="1648"/>
    </x:row>
    <x:row r="317" spans="1:7">
      <x:c r="A317" s="232">
        <x:v>46045</x:v>
      </x:c>
      <x:c r="B317" s="275" t="s">
        <x:v>10292</x:v>
      </x:c>
      <x:c r="C317" s="230">
        <x:v>2100</x:v>
      </x:c>
      <x:c r="D317" s="230">
        <x:v>2950</x:v>
      </x:c>
      <x:c r="E317" s="230">
        <x:v>3525</x:v>
      </x:c>
      <x:c r="F317" s="1414">
        <x:v>1590</x:v>
      </x:c>
      <x:c r="G317" s="1648"/>
    </x:row>
    <x:row r="318" spans="1:7">
      <x:c r="A318" s="232">
        <x:v>46046</x:v>
      </x:c>
      <x:c r="B318" s="275" t="s">
        <x:v>10312</x:v>
      </x:c>
      <x:c r="C318" s="230">
        <x:v>2600</x:v>
      </x:c>
      <x:c r="D318" s="230">
        <x:v>3675</x:v>
      </x:c>
      <x:c r="E318" s="230">
        <x:v>4400</x:v>
      </x:c>
      <x:c r="F318" s="1415">
        <x:v>2799</x:v>
      </x:c>
      <x:c r="G318" s="1648"/>
    </x:row>
    <x:row r="319" spans="1:7">
      <x:c r="A319" s="232">
        <x:v>46047</x:v>
      </x:c>
      <x:c r="B319" s="275" t="s">
        <x:v>10367</x:v>
      </x:c>
      <x:c r="C319" s="230">
        <x:v>1500</x:v>
      </x:c>
      <x:c r="D319" s="230">
        <x:v>2125</x:v>
      </x:c>
      <x:c r="E319" s="230">
        <x:v>2550</x:v>
      </x:c>
      <x:c r="F319" s="1415">
        <x:v>1622</x:v>
      </x:c>
      <x:c r="G319" s="1648"/>
    </x:row>
    <x:row r="320" spans="1:7">
      <x:c r="A320" s="232">
        <x:v>46048</x:v>
      </x:c>
      <x:c r="B320" s="275" t="s">
        <x:v>10315</x:v>
      </x:c>
      <x:c r="C320" s="230">
        <x:v>1600</x:v>
      </x:c>
      <x:c r="D320" s="230">
        <x:v>2250</x:v>
      </x:c>
      <x:c r="E320" s="230">
        <x:v>2700</x:v>
      </x:c>
      <x:c r="F320" s="1414">
        <x:v>514</x:v>
      </x:c>
      <x:c r="G320" s="1650">
        <x:v>3</x:v>
      </x:c>
    </x:row>
    <x:row r="321" spans="1:7">
      <x:c r="A321" s="232">
        <x:v>46049</x:v>
      </x:c>
      <x:c r="B321" s="275" t="s">
        <x:v>10377</x:v>
      </x:c>
      <x:c r="C321" s="230">
        <x:v>1200</x:v>
      </x:c>
      <x:c r="D321" s="230">
        <x:v>1700</x:v>
      </x:c>
      <x:c r="E321" s="230">
        <x:v>2050</x:v>
      </x:c>
      <x:c r="F321" s="1415">
        <x:v>1622</x:v>
      </x:c>
      <x:c r="G321" s="1650"/>
    </x:row>
    <x:row r="322" spans="1:7">
      <x:c r="A322" s="232">
        <x:v>46050</x:v>
      </x:c>
      <x:c r="B322" s="275" t="s">
        <x:v>10352</x:v>
      </x:c>
      <x:c r="C322" s="230">
        <x:v>1325</x:v>
      </x:c>
      <x:c r="D322" s="230">
        <x:v>1875</x:v>
      </x:c>
      <x:c r="E322" s="230">
        <x:v>2250</x:v>
      </x:c>
      <x:c r="F322" s="1414">
        <x:v>1230</x:v>
      </x:c>
      <x:c r="G322" s="1650"/>
    </x:row>
    <x:row r="323" spans="1:7">
      <x:c r="A323" s="232">
        <x:v>46051</x:v>
      </x:c>
      <x:c r="B323" s="275" t="s">
        <x:v>10335</x:v>
      </x:c>
      <x:c r="C323" s="230">
        <x:v>2050</x:v>
      </x:c>
      <x:c r="D323" s="230">
        <x:v>2875</x:v>
      </x:c>
      <x:c r="E323" s="230">
        <x:v>3450</x:v>
      </x:c>
      <x:c r="F323" s="1414">
        <x:v>1044</x:v>
      </x:c>
      <x:c r="G323" s="1650"/>
    </x:row>
    <x:row r="324" spans="1:7">
      <x:c r="A324" s="232">
        <x:v>46052</x:v>
      </x:c>
      <x:c r="B324" s="275" t="s">
        <x:v>10292</x:v>
      </x:c>
      <x:c r="C324" s="230">
        <x:v>1675</x:v>
      </x:c>
      <x:c r="D324" s="230">
        <x:v>2350</x:v>
      </x:c>
      <x:c r="E324" s="230">
        <x:v>2850</x:v>
      </x:c>
      <x:c r="F324" s="234">
        <x:v>3669</x:v>
      </x:c>
      <x:c r="G324" s="1650"/>
    </x:row>
    <x:row r="325" spans="1:7">
      <x:c r="A325" s="232">
        <x:v>46053</x:v>
      </x:c>
      <x:c r="B325" s="275" t="s">
        <x:v>10312</x:v>
      </x:c>
      <x:c r="C325" s="230">
        <x:v>2200</x:v>
      </x:c>
      <x:c r="D325" s="230">
        <x:v>3100</x:v>
      </x:c>
      <x:c r="E325" s="230">
        <x:v>3700</x:v>
      </x:c>
      <x:c r="F325" s="242">
        <x:v>3530</x:v>
      </x:c>
      <x:c r="G325" s="1650"/>
    </x:row>
    <x:row r="326" spans="1:6">
      <x:c r="A326" s="230" t="s">
        <x:v>10331</x:v>
      </x:c>
      <x:c r="C326" s="230">
        <x:v>85000</x:v>
      </x:c>
      <x:c r="D326" s="230">
        <x:v>95000</x:v>
      </x:c>
      <x:c r="E326" s="230">
        <x:v>105000</x:v>
      </x:c>
      <x:c r="F326" s="230">
        <x:f>SUM(F295:F325)</x:f>
        <x:v>65513</x:v>
      </x:c>
    </x:row>
    <x:row r="327" spans="3:5">
      <x:c r="C327" s="230">
        <x:f>C326-F326</x:f>
        <x:v>19487</x:v>
      </x:c>
      <x:c r="D327" s="230">
        <x:f>D326-F326</x:f>
        <x:v>29487</x:v>
      </x:c>
      <x:c r="E327" s="230">
        <x:f>E326-F326</x:f>
        <x:v>39487</x:v>
      </x:c>
    </x:row>
    <x:row r="328" spans="1:7">
      <x:c r="A328" s="232">
        <x:v>46054</x:v>
      </x:c>
      <x:c r="B328" s="275" t="s">
        <x:v>10367</x:v>
      </x:c>
      <x:c r="C328" s="230">
        <x:v>1200</x:v>
      </x:c>
      <x:c r="D328" s="230">
        <x:v>1675</x:v>
      </x:c>
      <x:c r="E328" s="230">
        <x:v>2000</x:v>
      </x:c>
      <x:c r="F328" s="234">
        <x:v>2357</x:v>
      </x:c>
      <x:c r="G328" s="1428">
        <x:v>3</x:v>
      </x:c>
    </x:row>
    <x:row r="329" spans="1:6">
      <x:c r="A329" s="232">
        <x:v>46055</x:v>
      </x:c>
      <x:c r="B329" s="275" t="s">
        <x:v>10315</x:v>
      </x:c>
      <x:c r="C329" s="230">
        <x:v>875</x:v>
      </x:c>
      <x:c r="D329" s="230">
        <x:v>1225</x:v>
      </x:c>
      <x:c r="E329" s="230">
        <x:v>1475</x:v>
      </x:c>
      <x:c r="F329" s="1414">
        <x:v>835</x:v>
      </x:c>
    </x:row>
    <x:row r="330" spans="1:6">
      <x:c r="A330" s="232">
        <x:v>46056</x:v>
      </x:c>
      <x:c r="B330" s="275" t="s">
        <x:v>10377</x:v>
      </x:c>
      <x:c r="C330" s="230">
        <x:v>950</x:v>
      </x:c>
      <x:c r="D330" s="230">
        <x:v>1325</x:v>
      </x:c>
      <x:c r="E330" s="230">
        <x:v>1600</x:v>
      </x:c>
      <x:c r="F330" s="1414">
        <x:v>586</x:v>
      </x:c>
    </x:row>
    <x:row r="331" spans="1:6">
      <x:c r="A331" s="232">
        <x:v>46057</x:v>
      </x:c>
      <x:c r="B331" s="275" t="s">
        <x:v>10352</x:v>
      </x:c>
      <x:c r="C331" s="230">
        <x:v>1250</x:v>
      </x:c>
      <x:c r="D331" s="230">
        <x:v>1775</x:v>
      </x:c>
      <x:c r="E331" s="230">
        <x:v>2125</x:v>
      </x:c>
      <x:c r="F331" s="1414">
        <x:v>1293</x:v>
      </x:c>
    </x:row>
    <x:row r="332" spans="1:6">
      <x:c r="A332" s="232">
        <x:v>46058</x:v>
      </x:c>
      <x:c r="B332" s="275" t="s">
        <x:v>10335</x:v>
      </x:c>
      <x:c r="C332" s="230">
        <x:v>1200</x:v>
      </x:c>
      <x:c r="D332" s="230">
        <x:v>1675</x:v>
      </x:c>
      <x:c r="E332" s="230">
        <x:v>2025</x:v>
      </x:c>
      <x:c r="F332" s="1415">
        <x:v>1391</x:v>
      </x:c>
    </x:row>
    <x:row r="333" spans="1:6">
      <x:c r="A333" s="232">
        <x:v>46059</x:v>
      </x:c>
      <x:c r="B333" s="275" t="s">
        <x:v>10292</x:v>
      </x:c>
      <x:c r="C333" s="230">
        <x:v>1350</x:v>
      </x:c>
      <x:c r="D333" s="230">
        <x:v>1900</x:v>
      </x:c>
      <x:c r="E333" s="230">
        <x:v>2275</x:v>
      </x:c>
      <x:c r="F333" s="234">
        <x:v>3180</x:v>
      </x:c>
    </x:row>
    <x:row r="334" spans="1:5">
      <x:c r="A334" s="232">
        <x:v>46060</x:v>
      </x:c>
      <x:c r="B334" s="275" t="s">
        <x:v>10312</x:v>
      </x:c>
      <x:c r="C334" s="230">
        <x:v>2275</x:v>
      </x:c>
      <x:c r="D334" s="230">
        <x:v>3200</x:v>
      </x:c>
      <x:c r="E334" s="230">
        <x:v>3825</x:v>
      </x:c>
    </x:row>
    <x:row r="335" spans="1:5">
      <x:c r="A335" s="232">
        <x:v>46061</x:v>
      </x:c>
      <x:c r="B335" s="275" t="s">
        <x:v>10367</x:v>
      </x:c>
      <x:c r="C335" s="230">
        <x:v>1375</x:v>
      </x:c>
      <x:c r="D335" s="230">
        <x:v>1950</x:v>
      </x:c>
      <x:c r="E335" s="230">
        <x:v>2350</x:v>
      </x:c>
    </x:row>
    <x:row r="336" spans="1:2">
      <x:c r="A336" s="232">
        <x:v>46062</x:v>
      </x:c>
      <x:c r="B336" s="275" t="s">
        <x:v>10315</x:v>
      </x:c>
    </x:row>
    <x:row r="337" spans="1:2">
      <x:c r="A337" s="232">
        <x:v>46063</x:v>
      </x:c>
      <x:c r="B337" s="275" t="s">
        <x:v>10377</x:v>
      </x:c>
    </x:row>
    <x:row r="338" spans="1:2">
      <x:c r="A338" s="232">
        <x:v>46064</x:v>
      </x:c>
      <x:c r="B338" s="275" t="s">
        <x:v>10352</x:v>
      </x:c>
    </x:row>
    <x:row r="339" spans="1:2">
      <x:c r="A339" s="232">
        <x:v>46065</x:v>
      </x:c>
      <x:c r="B339" s="275" t="s">
        <x:v>10335</x:v>
      </x:c>
    </x:row>
    <x:row r="340" spans="1:2">
      <x:c r="A340" s="232">
        <x:v>46066</x:v>
      </x:c>
      <x:c r="B340" s="275" t="s">
        <x:v>10292</x:v>
      </x:c>
    </x:row>
    <x:row r="341" spans="1:2">
      <x:c r="A341" s="232">
        <x:v>46067</x:v>
      </x:c>
      <x:c r="B341" s="275" t="s">
        <x:v>10312</x:v>
      </x:c>
    </x:row>
    <x:row r="342" spans="1:2">
      <x:c r="A342" s="232">
        <x:v>46068</x:v>
      </x:c>
      <x:c r="B342" s="275" t="s">
        <x:v>10367</x:v>
      </x:c>
    </x:row>
    <x:row r="343" spans="1:2">
      <x:c r="A343" s="232">
        <x:v>46069</x:v>
      </x:c>
      <x:c r="B343" s="275" t="s">
        <x:v>10315</x:v>
      </x:c>
    </x:row>
    <x:row r="344" spans="1:2">
      <x:c r="A344" s="232">
        <x:v>46070</x:v>
      </x:c>
      <x:c r="B344" s="275" t="s">
        <x:v>10377</x:v>
      </x:c>
    </x:row>
    <x:row r="345" spans="1:2">
      <x:c r="A345" s="232">
        <x:v>46071</x:v>
      </x:c>
      <x:c r="B345" s="275" t="s">
        <x:v>10352</x:v>
      </x:c>
    </x:row>
    <x:row r="346" spans="1:2">
      <x:c r="A346" s="232">
        <x:v>46072</x:v>
      </x:c>
      <x:c r="B346" s="275" t="s">
        <x:v>10335</x:v>
      </x:c>
    </x:row>
    <x:row r="347" spans="1:2">
      <x:c r="A347" s="232">
        <x:v>46073</x:v>
      </x:c>
      <x:c r="B347" s="275" t="s">
        <x:v>10292</x:v>
      </x:c>
    </x:row>
    <x:row r="348" spans="1:2">
      <x:c r="A348" s="232">
        <x:v>46074</x:v>
      </x:c>
      <x:c r="B348" s="275" t="s">
        <x:v>10312</x:v>
      </x:c>
    </x:row>
    <x:row r="349" spans="1:2">
      <x:c r="A349" s="232">
        <x:v>46075</x:v>
      </x:c>
      <x:c r="B349" s="275" t="s">
        <x:v>10367</x:v>
      </x:c>
    </x:row>
    <x:row r="350" spans="1:2">
      <x:c r="A350" s="232">
        <x:v>46076</x:v>
      </x:c>
      <x:c r="B350" s="275" t="s">
        <x:v>10315</x:v>
      </x:c>
    </x:row>
    <x:row r="351" spans="1:2">
      <x:c r="A351" s="232">
        <x:v>46077</x:v>
      </x:c>
      <x:c r="B351" s="275" t="s">
        <x:v>10377</x:v>
      </x:c>
    </x:row>
    <x:row r="352" spans="1:2">
      <x:c r="A352" s="232">
        <x:v>46078</x:v>
      </x:c>
      <x:c r="B352" s="275" t="s">
        <x:v>10352</x:v>
      </x:c>
    </x:row>
    <x:row r="353" spans="1:2">
      <x:c r="A353" s="232">
        <x:v>46079</x:v>
      </x:c>
      <x:c r="B353" s="275" t="s">
        <x:v>10335</x:v>
      </x:c>
    </x:row>
    <x:row r="354" spans="1:2">
      <x:c r="A354" s="232">
        <x:v>46080</x:v>
      </x:c>
      <x:c r="B354" s="275" t="s">
        <x:v>10292</x:v>
      </x:c>
    </x:row>
    <x:row r="355" spans="1:2">
      <x:c r="A355" s="232">
        <x:v>46081</x:v>
      </x:c>
      <x:c r="B355" s="275" t="s">
        <x:v>10312</x:v>
      </x:c>
    </x:row>
    <x:row r="356" spans="1:6">
      <x:c r="A356" s="230" t="s">
        <x:v>10313</x:v>
      </x:c>
      <x:c r="F356" s="230">
        <x:f>SUM(F328:F355)</x:f>
        <x:v>9642</x:v>
      </x:c>
    </x:row>
    <x:row r="357" spans="3:5">
      <x:c r="C357" s="230">
        <x:f>C356-F356</x:f>
        <x:v>-9642</x:v>
      </x:c>
      <x:c r="D357" s="230">
        <x:f>D356-F356</x:f>
        <x:v>-9642</x:v>
      </x:c>
      <x:c r="E357" s="230">
        <x:f>E356-F356</x:f>
        <x:v>-9642</x:v>
      </x:c>
    </x:row>
  </x:sheetData>
  <x:mergeCells count="49">
    <x:mergeCell ref="G2:G7"/>
    <x:mergeCell ref="G8:G14"/>
    <x:mergeCell ref="G15:G21"/>
    <x:mergeCell ref="G22:G28"/>
    <x:mergeCell ref="G29:G31"/>
    <x:mergeCell ref="G34:G37"/>
    <x:mergeCell ref="G38:G44"/>
    <x:mergeCell ref="G45:G51"/>
    <x:mergeCell ref="G52:G58"/>
    <x:mergeCell ref="G59:G64"/>
    <x:mergeCell ref="G68:G74"/>
    <x:mergeCell ref="G75:G81"/>
    <x:mergeCell ref="G82:G88"/>
    <x:mergeCell ref="G89:G95"/>
    <x:mergeCell ref="G99:G104"/>
    <x:mergeCell ref="G105:G111"/>
    <x:mergeCell ref="G112:G118"/>
    <x:mergeCell ref="G119:G125"/>
    <x:mergeCell ref="G126:G129"/>
    <x:mergeCell ref="G132:G134"/>
    <x:mergeCell ref="G135:G141"/>
    <x:mergeCell ref="G142:G148"/>
    <x:mergeCell ref="G149:G155"/>
    <x:mergeCell ref="G156:G162"/>
    <x:mergeCell ref="G165:G171"/>
    <x:mergeCell ref="G172:G178"/>
    <x:mergeCell ref="G179:G185"/>
    <x:mergeCell ref="G186:G192"/>
    <x:mergeCell ref="G193:G194"/>
    <x:mergeCell ref="G197:G201"/>
    <x:mergeCell ref="G202:G208"/>
    <x:mergeCell ref="G209:G215"/>
    <x:mergeCell ref="G216:G222"/>
    <x:mergeCell ref="G223:G228"/>
    <x:mergeCell ref="G230:G231"/>
    <x:mergeCell ref="G232:G238"/>
    <x:mergeCell ref="G239:G245"/>
    <x:mergeCell ref="G246:G252"/>
    <x:mergeCell ref="G253:G259"/>
    <x:mergeCell ref="G262:G268"/>
    <x:mergeCell ref="G269:G275"/>
    <x:mergeCell ref="G276:G282"/>
    <x:mergeCell ref="G283:G289"/>
    <x:mergeCell ref="G290:G292"/>
    <x:mergeCell ref="G295:G298"/>
    <x:mergeCell ref="G299:G305"/>
    <x:mergeCell ref="G306:G312"/>
    <x:mergeCell ref="G313:G319"/>
    <x:mergeCell ref="G320:G325"/>
  </x:mergeCells>
  <x:conditionalFormatting sqref="F239:F245">
    <x:cfRule type="expression" dxfId="18" priority="6">
      <x:formula>AND(F239&gt;=D239,F239&lt;E239)</x:formula>
    </x:cfRule>
  </x:conditionalFormatting>
  <x:conditionalFormatting sqref="F239:F245">
    <x:cfRule type="expression" dxfId="19" priority="5">
      <x:formula>F239&gt;=E239</x:formula>
    </x:cfRule>
  </x:conditionalFormatting>
  <x:conditionalFormatting sqref="F239:F245">
    <x:cfRule type="expression" dxfId="16" priority="8">
      <x:formula>F239&lt;C239</x:formula>
    </x:cfRule>
  </x:conditionalFormatting>
  <x:conditionalFormatting sqref="F239:F245">
    <x:cfRule type="expression" dxfId="17" priority="7">
      <x:formula>AND(F239&gt;=C239,F239&lt;D239)</x:formula>
    </x:cfRule>
  </x:conditionalFormatting>
  <x:conditionalFormatting sqref="F246:F259">
    <x:cfRule type="expression" dxfId="18" priority="2">
      <x:formula>AND(F246&gt;=D246,F246&lt;E246)</x:formula>
    </x:cfRule>
  </x:conditionalFormatting>
  <x:conditionalFormatting sqref="F246:F259">
    <x:cfRule type="expression" dxfId="19" priority="1">
      <x:formula>F246&gt;=E246</x:formula>
    </x:cfRule>
  </x:conditionalFormatting>
  <x:conditionalFormatting sqref="F246:F259">
    <x:cfRule type="expression" dxfId="16" priority="4">
      <x:formula>F246&lt;C246</x:formula>
    </x:cfRule>
  </x:conditionalFormatting>
  <x:conditionalFormatting sqref="F246:F259">
    <x:cfRule type="expression" dxfId="17" priority="3">
      <x:formula>AND(F246&gt;=C246,F246&lt;D246)</x:formula>
    </x:cfRule>
  </x:conditionalFormatting>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12"/>
  <x:dimension ref="A1:L634"/>
  <x:sheetViews>
    <x:sheetView topLeftCell="A620" zoomScaleNormal="100" zoomScaleSheetLayoutView="75" workbookViewId="0">
      <x:selection activeCell="E633" activeCellId="0" sqref="E633:E633"/>
    </x:sheetView>
  </x:sheetViews>
  <x:sheetFormatPr defaultColWidth="9.00390625" defaultRowHeight="16.399999999999999"/>
  <x:cols>
    <x:col min="1" max="1" width="19.046875" style="190" bestFit="1" customWidth="1"/>
    <x:col min="2" max="2" width="9.7421875" style="53" bestFit="1" customWidth="1"/>
    <x:col min="3" max="3" width="11.1328125" style="233" bestFit="1" customWidth="1"/>
    <x:col min="4" max="4" width="5.77734375" style="276" customWidth="1"/>
    <x:col min="5" max="5" width="12.66015625" style="233" bestFit="1" customWidth="1"/>
    <x:col min="6" max="6" width="23.375" style="128" customWidth="1"/>
    <x:col min="7" max="7" width="19" style="59" customWidth="1"/>
  </x:cols>
  <x:sheetData>
    <x:row r="1" spans="1:5">
      <x:c r="A1" s="190" t="s">
        <x:v>1044</x:v>
      </x:c>
      <x:c r="B1" s="276" t="s">
        <x:v>975</x:v>
      </x:c>
      <x:c r="C1" s="443" t="s">
        <x:v>4025</x:v>
      </x:c>
      <x:c r="D1" s="276" t="s">
        <x:v>6457</x:v>
      </x:c>
      <x:c r="E1" s="233" t="s">
        <x:v>9889</x:v>
      </x:c>
    </x:row>
    <x:row r="2" spans="1:5">
      <x:c r="A2" s="515">
        <x:v>45911</x:v>
      </x:c>
      <x:c r="B2" s="277" t="s">
        <x:v>10386</x:v>
      </x:c>
      <x:c r="C2" s="469">
        <x:v>2502110408</x:v>
      </x:c>
      <x:c r="D2" s="277">
        <x:v>1</x:v>
      </x:c>
      <x:c r="E2" s="469" t="s">
        <x:v>3867</x:v>
      </x:c>
    </x:row>
    <x:row r="3" spans="1:5">
      <x:c r="A3" s="515">
        <x:v>45911</x:v>
      </x:c>
      <x:c r="B3" s="277" t="s">
        <x:v>10284</x:v>
      </x:c>
      <x:c r="C3" s="469">
        <x:v>2406050502</x:v>
      </x:c>
      <x:c r="D3" s="277">
        <x:v>1</x:v>
      </x:c>
      <x:c r="E3" s="469" t="s">
        <x:v>2502</x:v>
      </x:c>
    </x:row>
    <x:row r="4" spans="1:5">
      <x:c r="A4" s="395">
        <x:v>45913</x:v>
      </x:c>
      <x:c r="B4" s="461" t="s">
        <x:v>10284</x:v>
      </x:c>
      <x:c r="C4" s="464">
        <x:v>2406050502</x:v>
      </x:c>
      <x:c r="D4" s="461">
        <x:v>1</x:v>
      </x:c>
      <x:c r="E4" s="464" t="s">
        <x:v>12297</x:v>
      </x:c>
    </x:row>
    <x:row r="5" spans="1:5">
      <x:c r="A5" s="395">
        <x:v>45913</x:v>
      </x:c>
      <x:c r="B5" s="461" t="s">
        <x:v>143</x:v>
      </x:c>
      <x:c r="C5" s="464">
        <x:v>2405100309</x:v>
      </x:c>
      <x:c r="D5" s="461">
        <x:v>1</x:v>
      </x:c>
      <x:c r="E5" s="464" t="s">
        <x:v>2502</x:v>
      </x:c>
    </x:row>
    <x:row r="6" spans="1:5">
      <x:c r="A6" s="395">
        <x:v>45913</x:v>
      </x:c>
      <x:c r="B6" s="461" t="s">
        <x:v>10282</x:v>
      </x:c>
      <x:c r="C6" s="464">
        <x:v>2509150108</x:v>
      </x:c>
      <x:c r="D6" s="461">
        <x:v>1</x:v>
      </x:c>
      <x:c r="E6" s="464" t="s">
        <x:v>2502</x:v>
      </x:c>
    </x:row>
    <x:row r="7" spans="1:5">
      <x:c r="A7" s="395">
        <x:v>45913</x:v>
      </x:c>
      <x:c r="B7" s="461" t="s">
        <x:v>10282</x:v>
      </x:c>
      <x:c r="C7" s="464">
        <x:v>2509150110</x:v>
      </x:c>
      <x:c r="D7" s="461">
        <x:v>1</x:v>
      </x:c>
      <x:c r="E7" s="464" t="s">
        <x:v>9467</x:v>
      </x:c>
    </x:row>
    <x:row r="8" spans="1:5">
      <x:c r="A8" s="395">
        <x:v>45913</x:v>
      </x:c>
      <x:c r="B8" s="461" t="s">
        <x:v>10388</x:v>
      </x:c>
      <x:c r="C8" s="464">
        <x:v>2412110211</x:v>
      </x:c>
      <x:c r="D8" s="461">
        <x:v>2</x:v>
      </x:c>
      <x:c r="E8" s="464" t="s">
        <x:v>2502</x:v>
      </x:c>
    </x:row>
    <x:row r="9" spans="1:5">
      <x:c r="A9" s="395">
        <x:v>45913</x:v>
      </x:c>
      <x:c r="B9" s="461" t="s">
        <x:v>10388</x:v>
      </x:c>
      <x:c r="C9" s="464">
        <x:v>2509150201</x:v>
      </x:c>
      <x:c r="D9" s="461">
        <x:v>3</x:v>
      </x:c>
      <x:c r="E9" s="464" t="s">
        <x:v>2502</x:v>
      </x:c>
    </x:row>
    <x:row r="10" spans="1:5">
      <x:c r="A10" s="395">
        <x:v>45914</x:v>
      </x:c>
      <x:c r="B10" s="461" t="s">
        <x:v>10388</x:v>
      </x:c>
      <x:c r="C10" s="464">
        <x:v>2306230202</x:v>
      </x:c>
      <x:c r="D10" s="461">
        <x:v>1</x:v>
      </x:c>
      <x:c r="E10" s="464" t="s">
        <x:v>2502</x:v>
      </x:c>
    </x:row>
    <x:row r="11" spans="1:6">
      <x:c r="A11" s="261">
        <x:v>45919</x:v>
      </x:c>
      <x:c r="B11" s="279" t="s">
        <x:v>10282</x:v>
      </x:c>
      <x:c r="C11" s="285">
        <x:v>2308260103</x:v>
      </x:c>
      <x:c r="D11" s="279">
        <x:v>1</x:v>
      </x:c>
      <x:c r="E11" s="285" t="s">
        <x:v>2502</x:v>
      </x:c>
      <x:c r="F11" s="183" t="s">
        <x:v>10664</x:v>
      </x:c>
    </x:row>
    <x:row r="12" spans="1:5">
      <x:c r="A12" s="261">
        <x:v>45923</x:v>
      </x:c>
      <x:c r="B12" s="279" t="s">
        <x:v>10388</x:v>
      </x:c>
      <x:c r="C12" s="285">
        <x:v>2508060210</x:v>
      </x:c>
      <x:c r="D12" s="279">
        <x:v>1</x:v>
      </x:c>
      <x:c r="E12" s="285" t="s">
        <x:v>3867</x:v>
      </x:c>
    </x:row>
    <x:row r="13" spans="1:5">
      <x:c r="A13" s="589">
        <x:v>45926</x:v>
      </x:c>
      <x:c r="B13" s="590" t="s">
        <x:v>10284</x:v>
      </x:c>
      <x:c r="C13" s="716">
        <x:v>2509150501</x:v>
      </x:c>
      <x:c r="D13" s="590">
        <x:v>1</x:v>
      </x:c>
      <x:c r="E13" s="716" t="s">
        <x:v>2502</x:v>
      </x:c>
    </x:row>
    <x:row r="14" spans="1:5">
      <x:c r="A14" s="589">
        <x:v>45928</x:v>
      </x:c>
      <x:c r="B14" s="590" t="s">
        <x:v>10282</x:v>
      </x:c>
      <x:c r="C14" s="716">
        <x:v>2308140110</x:v>
      </x:c>
      <x:c r="D14" s="590">
        <x:v>1</x:v>
      </x:c>
      <x:c r="E14" s="716" t="s">
        <x:v>6367</x:v>
      </x:c>
    </x:row>
    <x:row r="15" spans="1:5">
      <x:c r="A15" s="589">
        <x:v>45928</x:v>
      </x:c>
      <x:c r="B15" s="590" t="s">
        <x:v>143</x:v>
      </x:c>
      <x:c r="C15" s="716">
        <x:v>2505080302</x:v>
      </x:c>
      <x:c r="D15" s="590">
        <x:v>1</x:v>
      </x:c>
      <x:c r="E15" s="716" t="s">
        <x:v>139</x:v>
      </x:c>
    </x:row>
    <x:row r="16" spans="1:5">
      <x:c r="A16" s="611">
        <x:v>45932</x:v>
      </x:c>
      <x:c r="B16" s="282" t="s">
        <x:v>143</x:v>
      </x:c>
      <x:c r="C16" s="618">
        <x:v>2411150304</x:v>
      </x:c>
      <x:c r="D16" s="282">
        <x:v>1</x:v>
      </x:c>
      <x:c r="E16" s="618" t="s">
        <x:v>2502</x:v>
      </x:c>
    </x:row>
    <x:row r="17" spans="1:5">
      <x:c r="A17" s="611">
        <x:v>45934</x:v>
      </x:c>
      <x:c r="B17" s="282" t="s">
        <x:v>10282</x:v>
      </x:c>
      <x:c r="C17" s="618">
        <x:v>2508050110</x:v>
      </x:c>
      <x:c r="D17" s="282">
        <x:v>1</x:v>
      </x:c>
      <x:c r="E17" s="618" t="s">
        <x:v>6367</x:v>
      </x:c>
    </x:row>
    <x:row r="18" spans="1:5">
      <x:c r="A18" s="612">
        <x:v>45936</x:v>
      </x:c>
      <x:c r="B18" s="613" t="s">
        <x:v>10386</x:v>
      </x:c>
      <x:c r="C18" s="717">
        <x:v>2507050404</x:v>
      </x:c>
      <x:c r="D18" s="613">
        <x:v>1</x:v>
      </x:c>
      <x:c r="E18" s="717" t="s">
        <x:v>6367</x:v>
      </x:c>
    </x:row>
    <x:row r="19" spans="1:5">
      <x:c r="A19" s="515">
        <x:v>45936</x:v>
      </x:c>
      <x:c r="B19" s="277" t="s">
        <x:v>143</x:v>
      </x:c>
      <x:c r="C19" s="469">
        <x:v>2510060306</x:v>
      </x:c>
      <x:c r="D19" s="277">
        <x:v>1</x:v>
      </x:c>
      <x:c r="E19" s="469" t="s">
        <x:v>3867</x:v>
      </x:c>
    </x:row>
    <x:row r="20" spans="1:5">
      <x:c r="A20" s="612">
        <x:v>45938</x:v>
      </x:c>
      <x:c r="B20" s="613" t="s">
        <x:v>10388</x:v>
      </x:c>
      <x:c r="C20" s="717">
        <x:v>10210201</x:v>
      </x:c>
      <x:c r="D20" s="613">
        <x:v>1</x:v>
      </x:c>
      <x:c r="E20" s="717" t="s">
        <x:v>2502</x:v>
      </x:c>
    </x:row>
    <x:row r="21" spans="1:5">
      <x:c r="A21" s="612">
        <x:v>45938</x:v>
      </x:c>
      <x:c r="B21" s="613" t="s">
        <x:v>143</x:v>
      </x:c>
      <x:c r="C21" s="717">
        <x:v>2405110304</x:v>
      </x:c>
      <x:c r="D21" s="613">
        <x:v>1</x:v>
      </x:c>
      <x:c r="E21" s="717" t="s">
        <x:v>6367</x:v>
      </x:c>
    </x:row>
    <x:row r="22" spans="1:5">
      <x:c r="A22" s="612">
        <x:v>45939</x:v>
      </x:c>
      <x:c r="B22" s="613" t="s">
        <x:v>10282</x:v>
      </x:c>
      <x:c r="C22" s="717">
        <x:v>2504080105</x:v>
      </x:c>
      <x:c r="D22" s="613">
        <x:v>1</x:v>
      </x:c>
      <x:c r="E22" s="717" t="s">
        <x:v>6367</x:v>
      </x:c>
    </x:row>
    <x:row r="23" spans="1:6">
      <x:c r="A23" s="395">
        <x:v>45941</x:v>
      </x:c>
      <x:c r="B23" s="461" t="s">
        <x:v>10387</x:v>
      </x:c>
      <x:c r="C23" s="464">
        <x:v>2504060314</x:v>
      </x:c>
      <x:c r="D23" s="461">
        <x:v>1</x:v>
      </x:c>
      <x:c r="E23" s="464" t="s">
        <x:v>9467</x:v>
      </x:c>
      <x:c r="F23" s="171" t="s">
        <x:v>10339</x:v>
      </x:c>
    </x:row>
    <x:row r="24" spans="1:6">
      <x:c r="A24" s="395">
        <x:v>45942</x:v>
      </x:c>
      <x:c r="B24" s="461" t="s">
        <x:v>139</x:v>
      </x:c>
      <x:c r="C24" s="464">
        <x:v>2508050608</x:v>
      </x:c>
      <x:c r="D24" s="461">
        <x:v>1</x:v>
      </x:c>
      <x:c r="E24" s="464" t="s">
        <x:v>2502</x:v>
      </x:c>
      <x:c r="F24" s="171" t="s">
        <x:v>6487</x:v>
      </x:c>
    </x:row>
    <x:row r="25" spans="1:5">
      <x:c r="A25" s="395">
        <x:v>45943</x:v>
      </x:c>
      <x:c r="B25" s="461" t="s">
        <x:v>139</x:v>
      </x:c>
      <x:c r="C25" s="464">
        <x:v>2408160108</x:v>
      </x:c>
      <x:c r="D25" s="461">
        <x:v>1</x:v>
      </x:c>
      <x:c r="E25" s="464" t="s">
        <x:v>9467</x:v>
      </x:c>
    </x:row>
    <x:row r="26" spans="1:6">
      <x:c r="A26" s="395">
        <x:v>45943</x:v>
      </x:c>
      <x:c r="B26" s="461" t="s">
        <x:v>139</x:v>
      </x:c>
      <x:c r="C26" s="464">
        <x:v>2307210121</x:v>
      </x:c>
      <x:c r="D26" s="461">
        <x:v>1</x:v>
      </x:c>
      <x:c r="E26" s="464" t="s">
        <x:v>9467</x:v>
      </x:c>
      <x:c r="F26" s="171" t="s">
        <x:v>10339</x:v>
      </x:c>
    </x:row>
    <x:row r="27" spans="1:5">
      <x:c r="A27" s="395">
        <x:v>45944</x:v>
      </x:c>
      <x:c r="B27" s="461" t="s">
        <x:v>10387</x:v>
      </x:c>
      <x:c r="C27" s="464">
        <x:v>2411100315</x:v>
      </x:c>
      <x:c r="D27" s="461">
        <x:v>1</x:v>
      </x:c>
      <x:c r="E27" s="464" t="s">
        <x:v>9467</x:v>
      </x:c>
    </x:row>
    <x:row r="28" spans="1:5">
      <x:c r="A28" s="616">
        <x:v>45943</x:v>
      </x:c>
      <x:c r="B28" s="582" t="s">
        <x:v>10387</x:v>
      </x:c>
      <x:c r="C28" s="619">
        <x:v>2411100315</x:v>
      </x:c>
      <x:c r="D28" s="582">
        <x:v>2</x:v>
      </x:c>
      <x:c r="E28" s="619" t="s">
        <x:v>9467</x:v>
      </x:c>
    </x:row>
    <x:row r="29" spans="1:5">
      <x:c r="A29" s="616">
        <x:v>45947</x:v>
      </x:c>
      <x:c r="B29" s="582" t="s">
        <x:v>10387</x:v>
      </x:c>
      <x:c r="C29" s="619">
        <x:v>2510070313</x:v>
      </x:c>
      <x:c r="D29" s="582">
        <x:v>1</x:v>
      </x:c>
      <x:c r="E29" s="619" t="s">
        <x:v>9467</x:v>
      </x:c>
    </x:row>
    <x:row r="30" spans="1:6">
      <x:c r="A30" s="616">
        <x:v>45952</x:v>
      </x:c>
      <x:c r="B30" s="582" t="s">
        <x:v>10387</x:v>
      </x:c>
      <x:c r="C30" s="619">
        <x:v>2504050311</x:v>
      </x:c>
      <x:c r="D30" s="582">
        <x:v>1</x:v>
      </x:c>
      <x:c r="E30" s="619" t="s">
        <x:v>6367</x:v>
      </x:c>
      <x:c r="F30" s="167" t="s">
        <x:v>6487</x:v>
      </x:c>
    </x:row>
    <x:row r="31" spans="1:5">
      <x:c r="A31" s="616">
        <x:v>45952</x:v>
      </x:c>
      <x:c r="B31" s="582" t="s">
        <x:v>10386</x:v>
      </x:c>
      <x:c r="C31" s="619">
        <x:v>2509050408</x:v>
      </x:c>
      <x:c r="D31" s="582">
        <x:v>1</x:v>
      </x:c>
      <x:c r="E31" s="619" t="s">
        <x:v>6367</x:v>
      </x:c>
    </x:row>
    <x:row r="32" spans="1:6">
      <x:c r="A32" s="515">
        <x:v>45953</x:v>
      </x:c>
      <x:c r="B32" s="277" t="s">
        <x:v>10282</x:v>
      </x:c>
      <x:c r="C32" s="469">
        <x:v>2408100109</x:v>
      </x:c>
      <x:c r="D32" s="277">
        <x:v>1</x:v>
      </x:c>
      <x:c r="E32" s="469" t="s">
        <x:v>9467</x:v>
      </x:c>
      <x:c r="F32" s="161" t="s">
        <x:v>10339</x:v>
      </x:c>
    </x:row>
    <x:row r="33" spans="1:6">
      <x:c r="A33" s="515">
        <x:v>45953</x:v>
      </x:c>
      <x:c r="B33" s="277" t="s">
        <x:v>10284</x:v>
      </x:c>
      <x:c r="C33" s="469">
        <x:v>2509150501</x:v>
      </x:c>
      <x:c r="D33" s="277">
        <x:v>1</x:v>
      </x:c>
      <x:c r="E33" s="469" t="s">
        <x:v>9467</x:v>
      </x:c>
      <x:c r="F33" s="161" t="s">
        <x:v>10339</x:v>
      </x:c>
    </x:row>
    <x:row r="34" spans="1:6">
      <x:c r="A34" s="515">
        <x:v>45953</x:v>
      </x:c>
      <x:c r="B34" s="277" t="s">
        <x:v>10387</x:v>
      </x:c>
      <x:c r="C34" s="469">
        <x:v>2504050311</x:v>
      </x:c>
      <x:c r="D34" s="277">
        <x:v>1</x:v>
      </x:c>
      <x:c r="E34" s="469" t="s">
        <x:v>6367</x:v>
      </x:c>
      <x:c r="F34" s="161" t="s">
        <x:v>10339</x:v>
      </x:c>
    </x:row>
    <x:row r="35" spans="1:6">
      <x:c r="A35" s="515">
        <x:v>45953</x:v>
      </x:c>
      <x:c r="B35" s="277" t="s">
        <x:v>143</x:v>
      </x:c>
      <x:c r="C35" s="469">
        <x:v>2411100312</x:v>
      </x:c>
      <x:c r="D35" s="277">
        <x:v>1</x:v>
      </x:c>
      <x:c r="E35" s="469" t="s">
        <x:v>6367</x:v>
      </x:c>
      <x:c r="F35" s="161" t="s">
        <x:v>10339</x:v>
      </x:c>
    </x:row>
    <x:row r="36" spans="1:5">
      <x:c r="A36" s="515">
        <x:v>45957</x:v>
      </x:c>
      <x:c r="B36" s="277" t="s">
        <x:v>10282</x:v>
      </x:c>
      <x:c r="C36" s="469">
        <x:v>2510050106</x:v>
      </x:c>
      <x:c r="D36" s="277">
        <x:v>1</x:v>
      </x:c>
      <x:c r="E36" s="469" t="s">
        <x:v>9467</x:v>
      </x:c>
    </x:row>
    <x:row r="37" spans="1:6">
      <x:c r="A37" s="515">
        <x:v>45959</x:v>
      </x:c>
      <x:c r="B37" s="277" t="s">
        <x:v>10386</x:v>
      </x:c>
      <x:c r="C37" s="469">
        <x:v>2410050404</x:v>
      </x:c>
      <x:c r="D37" s="277">
        <x:v>1</x:v>
      </x:c>
      <x:c r="E37" s="469" t="s">
        <x:v>6367</x:v>
      </x:c>
      <x:c r="F37" s="161" t="s">
        <x:v>10339</x:v>
      </x:c>
    </x:row>
    <x:row r="38" spans="1:5">
      <x:c r="A38" s="515">
        <x:v>45960</x:v>
      </x:c>
      <x:c r="B38" s="277" t="s">
        <x:v>10387</x:v>
      </x:c>
      <x:c r="C38" s="469">
        <x:v>2509060314</x:v>
      </x:c>
      <x:c r="D38" s="277">
        <x:v>1</x:v>
      </x:c>
      <x:c r="E38" s="469" t="s">
        <x:v>9467</x:v>
      </x:c>
    </x:row>
    <x:row r="39" spans="1:5">
      <x:c r="A39" s="515">
        <x:v>45960</x:v>
      </x:c>
      <x:c r="B39" s="277" t="s">
        <x:v>143</x:v>
      </x:c>
      <x:c r="C39" s="469">
        <x:v>2510070302</x:v>
      </x:c>
      <x:c r="D39" s="277">
        <x:v>1</x:v>
      </x:c>
      <x:c r="E39" s="469" t="s">
        <x:v>9467</x:v>
      </x:c>
    </x:row>
    <x:row r="40" spans="1:5">
      <x:c r="A40" s="515">
        <x:v>45961</x:v>
      </x:c>
      <x:c r="B40" s="277" t="s">
        <x:v>10282</x:v>
      </x:c>
      <x:c r="C40" s="469">
        <x:v>2511050101</x:v>
      </x:c>
      <x:c r="D40" s="277">
        <x:v>1</x:v>
      </x:c>
      <x:c r="E40" s="469" t="s">
        <x:v>9467</x:v>
      </x:c>
    </x:row>
    <x:row r="41" spans="1:5">
      <x:c r="A41" s="677">
        <x:v>45963</x:v>
      </x:c>
      <x:c r="B41" s="674" t="s">
        <x:v>143</x:v>
      </x:c>
      <x:c r="C41" s="718">
        <x:v>2510070302</x:v>
      </x:c>
      <x:c r="D41" s="674">
        <x:v>1</x:v>
      </x:c>
      <x:c r="E41" s="718" t="s">
        <x:v>9467</x:v>
      </x:c>
    </x:row>
    <x:row r="42" spans="1:6">
      <x:c r="A42" s="677">
        <x:v>45963</x:v>
      </x:c>
      <x:c r="B42" s="674" t="s">
        <x:v>10386</x:v>
      </x:c>
      <x:c r="C42" s="718">
        <x:v>2404250401</x:v>
      </x:c>
      <x:c r="D42" s="674">
        <x:v>1</x:v>
      </x:c>
      <x:c r="E42" s="718" t="s">
        <x:v>6367</x:v>
      </x:c>
      <x:c r="F42" s="159" t="s">
        <x:v>10339</x:v>
      </x:c>
    </x:row>
    <x:row r="43" spans="1:6">
      <x:c r="A43" s="677">
        <x:v>45963</x:v>
      </x:c>
      <x:c r="B43" s="674" t="s">
        <x:v>10282</x:v>
      </x:c>
      <x:c r="C43" s="718">
        <x:v>2407150104</x:v>
      </x:c>
      <x:c r="D43" s="674">
        <x:v>1</x:v>
      </x:c>
      <x:c r="E43" s="718" t="s">
        <x:v>6367</x:v>
      </x:c>
      <x:c r="F43" s="159" t="s">
        <x:v>6487</x:v>
      </x:c>
    </x:row>
    <x:row r="44" spans="1:5">
      <x:c r="A44" s="677">
        <x:v>45967</x:v>
      </x:c>
      <x:c r="B44" s="674" t="s">
        <x:v>143</x:v>
      </x:c>
      <x:c r="C44" s="718">
        <x:v>2510050304</x:v>
      </x:c>
      <x:c r="D44" s="674">
        <x:v>1</x:v>
      </x:c>
      <x:c r="E44" s="718" t="s">
        <x:v>9467</x:v>
      </x:c>
    </x:row>
    <x:row r="45" spans="1:6">
      <x:c r="A45" s="705">
        <x:v>45969</x:v>
      </x:c>
      <x:c r="B45" s="706" t="s">
        <x:v>143</x:v>
      </x:c>
      <x:c r="C45" s="719">
        <x:v>2506060304</x:v>
      </x:c>
      <x:c r="D45" s="706">
        <x:v>1</x:v>
      </x:c>
      <x:c r="E45" s="719" t="s">
        <x:v>9467</x:v>
      </x:c>
      <x:c r="F45" s="154" t="s">
        <x:v>10339</x:v>
      </x:c>
    </x:row>
    <x:row r="46" spans="1:6">
      <x:c r="A46" s="705">
        <x:v>45969</x:v>
      </x:c>
      <x:c r="B46" s="706" t="s">
        <x:v>10282</x:v>
      </x:c>
      <x:c r="C46" s="719">
        <x:v>2412120115</x:v>
      </x:c>
      <x:c r="D46" s="706">
        <x:v>1</x:v>
      </x:c>
      <x:c r="E46" s="719" t="s">
        <x:v>6367</x:v>
      </x:c>
      <x:c r="F46" s="154" t="s">
        <x:v>6487</x:v>
      </x:c>
    </x:row>
    <x:row r="47" spans="1:6">
      <x:c r="A47" s="705">
        <x:v>45969</x:v>
      </x:c>
      <x:c r="B47" s="706" t="s">
        <x:v>10282</x:v>
      </x:c>
      <x:c r="C47" s="719">
        <x:v>2505050103</x:v>
      </x:c>
      <x:c r="D47" s="706">
        <x:v>1</x:v>
      </x:c>
      <x:c r="E47" s="719" t="s">
        <x:v>9467</x:v>
      </x:c>
      <x:c r="F47" s="154" t="s">
        <x:v>10339</x:v>
      </x:c>
    </x:row>
    <x:row r="48" spans="1:6">
      <x:c r="A48" s="705">
        <x:v>45969</x:v>
      </x:c>
      <x:c r="B48" s="706" t="s">
        <x:v>10282</x:v>
      </x:c>
      <x:c r="C48" s="719">
        <x:v>2401010117</x:v>
      </x:c>
      <x:c r="D48" s="706">
        <x:v>1</x:v>
      </x:c>
      <x:c r="E48" s="719" t="s">
        <x:v>6367</x:v>
      </x:c>
      <x:c r="F48" s="154" t="s">
        <x:v>6487</x:v>
      </x:c>
    </x:row>
    <x:row r="49" spans="1:5">
      <x:c r="A49" s="705">
        <x:v>45973</x:v>
      </x:c>
      <x:c r="B49" s="706" t="s">
        <x:v>10386</x:v>
      </x:c>
      <x:c r="C49" s="719">
        <x:v>2511060404</x:v>
      </x:c>
      <x:c r="D49" s="706">
        <x:v>4</x:v>
      </x:c>
      <x:c r="E49" s="719" t="s">
        <x:v>9764</x:v>
      </x:c>
    </x:row>
    <x:row r="50" spans="1:6">
      <x:c r="A50" s="395">
        <x:v>45976</x:v>
      </x:c>
      <x:c r="B50" s="461" t="s">
        <x:v>10282</x:v>
      </x:c>
      <x:c r="C50" s="464">
        <x:v>2408160114</x:v>
      </x:c>
      <x:c r="D50" s="461">
        <x:v>1</x:v>
      </x:c>
      <x:c r="E50" s="464" t="s">
        <x:v>9467</x:v>
      </x:c>
      <x:c r="F50" s="148" t="s">
        <x:v>6487</x:v>
      </x:c>
    </x:row>
    <x:row r="51" spans="1:5">
      <x:c r="A51" s="395">
        <x:v>45976</x:v>
      </x:c>
      <x:c r="B51" s="461" t="s">
        <x:v>10388</x:v>
      </x:c>
      <x:c r="C51" s="464">
        <x:v>2509060206</x:v>
      </x:c>
      <x:c r="D51" s="461">
        <x:v>1</x:v>
      </x:c>
      <x:c r="E51" s="464" t="s">
        <x:v>2502</x:v>
      </x:c>
    </x:row>
    <x:row r="52" spans="1:6">
      <x:c r="A52" s="395">
        <x:v>45978</x:v>
      </x:c>
      <x:c r="B52" s="461" t="s">
        <x:v>10388</x:v>
      </x:c>
      <x:c r="C52" s="464">
        <x:v>10210201</x:v>
      </x:c>
      <x:c r="D52" s="461">
        <x:v>1</x:v>
      </x:c>
      <x:c r="E52" s="464" t="s">
        <x:v>2502</x:v>
      </x:c>
      <x:c r="F52" s="148" t="s">
        <x:v>6487</x:v>
      </x:c>
    </x:row>
    <x:row r="53" spans="1:5">
      <x:c r="A53" s="395">
        <x:v>45980</x:v>
      </x:c>
      <x:c r="B53" s="461" t="s">
        <x:v>10282</x:v>
      </x:c>
      <x:c r="C53" s="464" t="s">
        <x:v>5994</x:v>
      </x:c>
      <x:c r="D53" s="461">
        <x:v>1</x:v>
      </x:c>
      <x:c r="E53" s="464" t="s">
        <x:v>1474</x:v>
      </x:c>
    </x:row>
    <x:row r="54" spans="1:6">
      <x:c r="A54" s="395">
        <x:v>45984</x:v>
      </x:c>
      <x:c r="B54" s="461" t="s">
        <x:v>143</x:v>
      </x:c>
      <x:c r="C54" s="464" t="s">
        <x:v>4513</x:v>
      </x:c>
      <x:c r="D54" s="461">
        <x:v>1</x:v>
      </x:c>
      <x:c r="E54" s="464" t="s">
        <x:v>9467</x:v>
      </x:c>
      <x:c r="F54" s="148" t="s">
        <x:v>6487</x:v>
      </x:c>
    </x:row>
    <x:row r="55" spans="1:6">
      <x:c r="A55" s="777">
        <x:v>45990</x:v>
      </x:c>
      <x:c r="B55" s="778" t="s">
        <x:v>143</x:v>
      </x:c>
      <x:c r="C55" s="779" t="s">
        <x:v>9234</x:v>
      </x:c>
      <x:c r="D55" s="778">
        <x:v>1</x:v>
      </x:c>
      <x:c r="E55" s="779" t="s">
        <x:v>9467</x:v>
      </x:c>
      <x:c r="F55" s="139" t="s">
        <x:v>10339</x:v>
      </x:c>
    </x:row>
    <x:row r="56" spans="1:5">
      <x:c r="A56" s="777">
        <x:v>45992</x:v>
      </x:c>
      <x:c r="B56" s="778" t="s">
        <x:v>10282</x:v>
      </x:c>
      <x:c r="C56" s="779" t="s">
        <x:v>12452</x:v>
      </x:c>
      <x:c r="D56" s="778">
        <x:v>1</x:v>
      </x:c>
      <x:c r="E56" s="779" t="s">
        <x:v>6367</x:v>
      </x:c>
    </x:row>
    <x:row r="57" spans="1:6">
      <x:c r="A57" s="777">
        <x:v>45996</x:v>
      </x:c>
      <x:c r="B57" s="778" t="s">
        <x:v>143</x:v>
      </x:c>
      <x:c r="C57" s="779" t="s">
        <x:v>9202</x:v>
      </x:c>
      <x:c r="D57" s="778">
        <x:v>3</x:v>
      </x:c>
      <x:c r="E57" s="779" t="s">
        <x:v>10286</x:v>
      </x:c>
      <x:c r="F57" s="143" t="s">
        <x:v>3974</x:v>
      </x:c>
    </x:row>
    <x:row r="58" spans="1:6">
      <x:c r="A58" s="777">
        <x:v>45997</x:v>
      </x:c>
      <x:c r="B58" s="778" t="s">
        <x:v>143</x:v>
      </x:c>
      <x:c r="C58" s="779" t="s">
        <x:v>4492</x:v>
      </x:c>
      <x:c r="D58" s="778">
        <x:v>1</x:v>
      </x:c>
      <x:c r="E58" s="779" t="s">
        <x:v>2642</x:v>
      </x:c>
      <x:c r="F58" s="139" t="s">
        <x:v>10339</x:v>
      </x:c>
    </x:row>
    <x:row r="59" spans="1:5">
      <x:c r="A59" s="777">
        <x:v>45997</x:v>
      </x:c>
      <x:c r="B59" s="778" t="s">
        <x:v>10386</x:v>
      </x:c>
      <x:c r="C59" s="779" t="s">
        <x:v>9251</x:v>
      </x:c>
      <x:c r="D59" s="778">
        <x:v>1</x:v>
      </x:c>
      <x:c r="E59" s="779" t="s">
        <x:v>2502</x:v>
      </x:c>
    </x:row>
    <x:row r="60" spans="1:6">
      <x:c r="A60" s="777">
        <x:v>45998</x:v>
      </x:c>
      <x:c r="B60" s="778" t="s">
        <x:v>10282</x:v>
      </x:c>
      <x:c r="C60" s="779" t="s">
        <x:v>9017</x:v>
      </x:c>
      <x:c r="D60" s="778">
        <x:v>1</x:v>
      </x:c>
      <x:c r="E60" s="779" t="s">
        <x:v>9467</x:v>
      </x:c>
      <x:c r="F60" s="139" t="s">
        <x:v>6487</x:v>
      </x:c>
    </x:row>
    <x:row r="61" spans="1:6">
      <x:c r="A61" s="777">
        <x:v>45998</x:v>
      </x:c>
      <x:c r="B61" s="778" t="s">
        <x:v>10386</x:v>
      </x:c>
      <x:c r="C61" s="779" t="s">
        <x:v>2128</x:v>
      </x:c>
      <x:c r="D61" s="778">
        <x:v>1</x:v>
      </x:c>
      <x:c r="E61" s="779" t="s">
        <x:v>9467</x:v>
      </x:c>
      <x:c r="F61" s="139" t="s">
        <x:v>6487</x:v>
      </x:c>
    </x:row>
    <x:row r="62" spans="1:6">
      <x:c r="A62" s="777">
        <x:v>46000</x:v>
      </x:c>
      <x:c r="B62" s="778" t="s">
        <x:v>10282</x:v>
      </x:c>
      <x:c r="C62" s="779" t="s">
        <x:v>6076</x:v>
      </x:c>
      <x:c r="D62" s="778">
        <x:v>1</x:v>
      </x:c>
      <x:c r="E62" s="779" t="s">
        <x:v>2502</x:v>
      </x:c>
      <x:c r="F62" s="139" t="s">
        <x:v>10339</x:v>
      </x:c>
    </x:row>
    <x:row r="63" spans="1:6">
      <x:c r="A63" s="395">
        <x:v>46003</x:v>
      </x:c>
      <x:c r="B63" s="461" t="s">
        <x:v>10282</x:v>
      </x:c>
      <x:c r="C63" s="464" t="s">
        <x:v>9167</x:v>
      </x:c>
      <x:c r="D63" s="461">
        <x:v>1</x:v>
      </x:c>
      <x:c r="E63" s="464" t="s">
        <x:v>6367</x:v>
      </x:c>
      <x:c r="F63" s="136" t="s">
        <x:v>6487</x:v>
      </x:c>
    </x:row>
    <x:row r="64" spans="1:5">
      <x:c r="A64" s="395">
        <x:v>46003</x:v>
      </x:c>
      <x:c r="B64" s="461" t="s">
        <x:v>10388</x:v>
      </x:c>
      <x:c r="C64" s="464" t="s">
        <x:v>4463</x:v>
      </x:c>
      <x:c r="D64" s="461">
        <x:v>1</x:v>
      </x:c>
      <x:c r="E64" s="464" t="s">
        <x:v>6367</x:v>
      </x:c>
    </x:row>
    <x:row r="65" spans="1:6">
      <x:c r="A65" s="395">
        <x:v>46003</x:v>
      </x:c>
      <x:c r="B65" s="461" t="s">
        <x:v>10388</x:v>
      </x:c>
      <x:c r="C65" s="464" t="s">
        <x:v>11511</x:v>
      </x:c>
      <x:c r="D65" s="461">
        <x:v>1</x:v>
      </x:c>
      <x:c r="E65" s="464" t="s">
        <x:v>6367</x:v>
      </x:c>
      <x:c r="F65" s="136" t="s">
        <x:v>10339</x:v>
      </x:c>
    </x:row>
    <x:row r="66" spans="1:5">
      <x:c r="A66" s="809">
        <x:v>46007</x:v>
      </x:c>
      <x:c r="B66" s="801" t="s">
        <x:v>10388</x:v>
      </x:c>
      <x:c r="C66" s="810" t="s">
        <x:v>12183</x:v>
      </x:c>
      <x:c r="D66" s="801">
        <x:v>1</x:v>
      </x:c>
      <x:c r="E66" s="810" t="s">
        <x:v>2502</x:v>
      </x:c>
    </x:row>
    <x:row r="67" spans="1:6">
      <x:c r="A67" s="809">
        <x:v>46007</x:v>
      </x:c>
      <x:c r="B67" s="801" t="s">
        <x:v>10386</x:v>
      </x:c>
      <x:c r="C67" s="810" t="s">
        <x:v>12564</x:v>
      </x:c>
      <x:c r="D67" s="801">
        <x:v>1</x:v>
      </x:c>
      <x:c r="E67" s="810" t="s">
        <x:v>6367</x:v>
      </x:c>
      <x:c r="F67" s="128" t="s">
        <x:v>6487</x:v>
      </x:c>
    </x:row>
    <x:row r="68" spans="1:5">
      <x:c r="A68" s="809">
        <x:v>46007</x:v>
      </x:c>
      <x:c r="B68" s="801" t="s">
        <x:v>10282</x:v>
      </x:c>
      <x:c r="C68" s="810" t="s">
        <x:v>7742</x:v>
      </x:c>
      <x:c r="D68" s="801">
        <x:v>1</x:v>
      </x:c>
      <x:c r="E68" s="810" t="s">
        <x:v>9467</x:v>
      </x:c>
    </x:row>
    <x:row r="69" spans="1:5">
      <x:c r="A69" s="809">
        <x:v>46008</x:v>
      </x:c>
      <x:c r="B69" s="801" t="s">
        <x:v>10388</x:v>
      </x:c>
      <x:c r="C69" s="810" t="s">
        <x:v>2119</x:v>
      </x:c>
      <x:c r="D69" s="801">
        <x:v>1</x:v>
      </x:c>
      <x:c r="E69" s="810" t="s">
        <x:v>2502</x:v>
      </x:c>
    </x:row>
    <x:row r="70" spans="1:6">
      <x:c r="A70" s="809">
        <x:v>46013</x:v>
      </x:c>
      <x:c r="B70" s="801" t="s">
        <x:v>10282</x:v>
      </x:c>
      <x:c r="C70" s="810" t="s">
        <x:v>5617</x:v>
      </x:c>
      <x:c r="D70" s="801">
        <x:v>1</x:v>
      </x:c>
      <x:c r="E70" s="810" t="s">
        <x:v>6367</x:v>
      </x:c>
      <x:c r="F70" s="244" t="s">
        <x:v>11283</x:v>
      </x:c>
    </x:row>
    <x:row r="71" spans="1:6">
      <x:c r="A71" s="809">
        <x:v>46014</x:v>
      </x:c>
      <x:c r="B71" s="801" t="s">
        <x:v>10386</x:v>
      </x:c>
      <x:c r="C71" s="810" t="s">
        <x:v>12432</x:v>
      </x:c>
      <x:c r="D71" s="801">
        <x:v>1</x:v>
      </x:c>
      <x:c r="E71" s="810" t="s">
        <x:v>9467</x:v>
      </x:c>
      <x:c r="F71" s="128" t="s">
        <x:v>10339</x:v>
      </x:c>
    </x:row>
    <x:row r="72" spans="1:6">
      <x:c r="A72" s="809">
        <x:v>46014</x:v>
      </x:c>
      <x:c r="B72" s="801" t="s">
        <x:v>10388</x:v>
      </x:c>
      <x:c r="C72" s="810" t="s">
        <x:v>8451</x:v>
      </x:c>
      <x:c r="D72" s="801">
        <x:v>1</x:v>
      </x:c>
      <x:c r="E72" s="810" t="s">
        <x:v>2502</x:v>
      </x:c>
      <x:c r="F72" s="128" t="s">
        <x:v>6487</x:v>
      </x:c>
    </x:row>
    <x:row r="73" spans="1:5">
      <x:c r="A73" s="809">
        <x:v>46015</x:v>
      </x:c>
      <x:c r="B73" s="801" t="s">
        <x:v>10386</x:v>
      </x:c>
      <x:c r="C73" s="810" t="s">
        <x:v>8960</x:v>
      </x:c>
      <x:c r="D73" s="801">
        <x:v>1</x:v>
      </x:c>
      <x:c r="E73" s="810" t="s">
        <x:v>6367</x:v>
      </x:c>
    </x:row>
    <x:row r="74" spans="1:6">
      <x:c r="A74" s="809">
        <x:v>46017</x:v>
      </x:c>
      <x:c r="B74" s="801" t="s">
        <x:v>10282</x:v>
      </x:c>
      <x:c r="C74" s="810" t="s">
        <x:v>11445</x:v>
      </x:c>
      <x:c r="D74" s="801">
        <x:v>1</x:v>
      </x:c>
      <x:c r="E74" s="810" t="s">
        <x:v>9467</x:v>
      </x:c>
      <x:c r="F74" s="128" t="s">
        <x:v>10339</x:v>
      </x:c>
    </x:row>
    <x:row r="75" spans="1:6">
      <x:c r="A75" s="809">
        <x:v>46017</x:v>
      </x:c>
      <x:c r="B75" s="801" t="s">
        <x:v>10386</x:v>
      </x:c>
      <x:c r="C75" s="810" t="s">
        <x:v>2244</x:v>
      </x:c>
      <x:c r="D75" s="801">
        <x:v>1</x:v>
      </x:c>
      <x:c r="E75" s="810" t="s">
        <x:v>6367</x:v>
      </x:c>
      <x:c r="F75" s="128" t="s">
        <x:v>6487</x:v>
      </x:c>
    </x:row>
    <x:row r="76" spans="1:6">
      <x:c r="A76" s="809">
        <x:v>46018</x:v>
      </x:c>
      <x:c r="B76" s="801" t="s">
        <x:v>10284</x:v>
      </x:c>
      <x:c r="C76" s="810" t="s">
        <x:v>6310</x:v>
      </x:c>
      <x:c r="D76" s="801">
        <x:v>1</x:v>
      </x:c>
      <x:c r="E76" s="810" t="s">
        <x:v>9467</x:v>
      </x:c>
      <x:c r="F76" s="128" t="s">
        <x:v>10339</x:v>
      </x:c>
    </x:row>
    <x:row r="77" spans="1:6">
      <x:c r="A77" s="809">
        <x:v>46018</x:v>
      </x:c>
      <x:c r="B77" s="801" t="s">
        <x:v>10282</x:v>
      </x:c>
      <x:c r="C77" s="810" t="s">
        <x:v>5645</x:v>
      </x:c>
      <x:c r="D77" s="801">
        <x:v>1</x:v>
      </x:c>
      <x:c r="E77" s="810" t="s">
        <x:v>9467</x:v>
      </x:c>
      <x:c r="F77" s="128" t="s">
        <x:v>10339</x:v>
      </x:c>
    </x:row>
    <x:row r="78" spans="1:6">
      <x:c r="A78" s="261">
        <x:v>46386</x:v>
      </x:c>
      <x:c r="B78" s="279" t="s">
        <x:v>10282</x:v>
      </x:c>
      <x:c r="C78" s="285" t="s">
        <x:v>2196</x:v>
      </x:c>
      <x:c r="D78" s="279">
        <x:v>1</x:v>
      </x:c>
      <x:c r="E78" s="285" t="s">
        <x:v>6367</x:v>
      </x:c>
      <x:c r="F78" s="128" t="s">
        <x:v>6487</x:v>
      </x:c>
    </x:row>
    <x:row r="79" spans="1:5">
      <x:c r="A79" s="261">
        <x:v>46387</x:v>
      </x:c>
      <x:c r="B79" s="279" t="s">
        <x:v>10386</x:v>
      </x:c>
      <x:c r="C79" s="285" t="s">
        <x:v>11476</x:v>
      </x:c>
      <x:c r="D79" s="279">
        <x:v>1</x:v>
      </x:c>
      <x:c r="E79" s="285" t="s">
        <x:v>9467</x:v>
      </x:c>
    </x:row>
    <x:row r="80" spans="1:6">
      <x:c r="A80" s="261">
        <x:v>46023</x:v>
      </x:c>
      <x:c r="B80" s="279" t="s">
        <x:v>10386</x:v>
      </x:c>
      <x:c r="C80" s="285" t="s">
        <x:v>5533</x:v>
      </x:c>
      <x:c r="D80" s="279">
        <x:v>3</x:v>
      </x:c>
      <x:c r="E80" s="285" t="s">
        <x:v>9764</x:v>
      </x:c>
      <x:c r="F80" s="125" t="s">
        <x:v>10339</x:v>
      </x:c>
    </x:row>
    <x:row r="81" spans="1:6">
      <x:c r="A81" s="261">
        <x:v>46023</x:v>
      </x:c>
      <x:c r="B81" s="279" t="s">
        <x:v>10388</x:v>
      </x:c>
      <x:c r="C81" s="285" t="s">
        <x:v>5620</x:v>
      </x:c>
      <x:c r="D81" s="279">
        <x:v>2</x:v>
      </x:c>
      <x:c r="E81" s="285" t="s">
        <x:v>2502</x:v>
      </x:c>
      <x:c r="F81" s="126" t="s">
        <x:v>10339</x:v>
      </x:c>
    </x:row>
    <x:row r="82" spans="1:6">
      <x:c r="A82" s="261">
        <x:v>46023</x:v>
      </x:c>
      <x:c r="B82" s="279" t="s">
        <x:v>10282</x:v>
      </x:c>
      <x:c r="C82" s="285" t="s">
        <x:v>7480</x:v>
      </x:c>
      <x:c r="D82" s="279">
        <x:v>2</x:v>
      </x:c>
      <x:c r="E82" s="285" t="s">
        <x:v>9467</x:v>
      </x:c>
      <x:c r="F82" s="126" t="s">
        <x:v>10339</x:v>
      </x:c>
    </x:row>
    <x:row r="83" spans="1:5">
      <x:c r="A83" s="261">
        <x:v>46023</x:v>
      </x:c>
      <x:c r="B83" s="279" t="s">
        <x:v>10387</x:v>
      </x:c>
      <x:c r="C83" s="285" t="s">
        <x:v>4389</x:v>
      </x:c>
      <x:c r="D83" s="279">
        <x:v>1</x:v>
      </x:c>
      <x:c r="E83" s="285" t="s">
        <x:v>9467</x:v>
      </x:c>
    </x:row>
    <x:row r="84" spans="1:6">
      <x:c r="A84" s="261">
        <x:v>46024</x:v>
      </x:c>
      <x:c r="B84" s="279" t="s">
        <x:v>10388</x:v>
      </x:c>
      <x:c r="C84" s="285" t="s">
        <x:v>9061</x:v>
      </x:c>
      <x:c r="D84" s="279">
        <x:v>1</x:v>
      </x:c>
      <x:c r="E84" s="285" t="s">
        <x:v>2502</x:v>
      </x:c>
      <x:c r="F84" s="125" t="s">
        <x:v>6487</x:v>
      </x:c>
    </x:row>
    <x:row r="85" spans="1:5">
      <x:c r="A85" s="261">
        <x:v>46024</x:v>
      </x:c>
      <x:c r="B85" s="279" t="s">
        <x:v>10387</x:v>
      </x:c>
      <x:c r="C85" s="285" t="s">
        <x:v>9214</x:v>
      </x:c>
      <x:c r="D85" s="279">
        <x:v>1</x:v>
      </x:c>
      <x:c r="E85" s="285" t="s">
        <x:v>6367</x:v>
      </x:c>
    </x:row>
    <x:row r="86" spans="1:5">
      <x:c r="A86" s="261">
        <x:v>46024</x:v>
      </x:c>
      <x:c r="B86" s="279" t="s">
        <x:v>10282</x:v>
      </x:c>
      <x:c r="C86" s="285" t="s">
        <x:v>7963</x:v>
      </x:c>
      <x:c r="D86" s="279">
        <x:v>1</x:v>
      </x:c>
      <x:c r="E86" s="285" t="s">
        <x:v>6367</x:v>
      </x:c>
    </x:row>
    <x:row r="87" spans="1:5">
      <x:c r="A87" s="261">
        <x:v>46024</x:v>
      </x:c>
      <x:c r="B87" s="279" t="s">
        <x:v>143</x:v>
      </x:c>
      <x:c r="C87" s="285" t="s">
        <x:v>8453</x:v>
      </x:c>
      <x:c r="D87" s="279">
        <x:v>1</x:v>
      </x:c>
      <x:c r="E87" s="285" t="s">
        <x:v>9467</x:v>
      </x:c>
    </x:row>
    <x:row r="88" spans="1:6">
      <x:c r="A88" s="261">
        <x:v>46025</x:v>
      </x:c>
      <x:c r="B88" s="279" t="s">
        <x:v>10388</x:v>
      </x:c>
      <x:c r="C88" s="285" t="s">
        <x:v>2119</x:v>
      </x:c>
      <x:c r="D88" s="279">
        <x:v>2</x:v>
      </x:c>
      <x:c r="E88" s="285" t="s">
        <x:v>2502</x:v>
      </x:c>
      <x:c r="F88" s="125" t="s">
        <x:v>10339</x:v>
      </x:c>
    </x:row>
    <x:row r="89" spans="1:6">
      <x:c r="A89" s="261">
        <x:v>46025</x:v>
      </x:c>
      <x:c r="B89" s="279" t="s">
        <x:v>139</x:v>
      </x:c>
      <x:c r="C89" s="285" t="s">
        <x:v>12453</x:v>
      </x:c>
      <x:c r="D89" s="279">
        <x:v>1</x:v>
      </x:c>
      <x:c r="E89" s="285" t="s">
        <x:v>9764</x:v>
      </x:c>
      <x:c r="F89" s="125" t="s">
        <x:v>10339</x:v>
      </x:c>
    </x:row>
    <x:row r="90" spans="1:6">
      <x:c r="A90" s="261">
        <x:v>46025</x:v>
      </x:c>
      <x:c r="B90" s="279" t="s">
        <x:v>10386</x:v>
      </x:c>
      <x:c r="C90" s="285" t="s">
        <x:v>6284</x:v>
      </x:c>
      <x:c r="D90" s="279">
        <x:v>1</x:v>
      </x:c>
      <x:c r="E90" s="285" t="s">
        <x:v>6367</x:v>
      </x:c>
      <x:c r="F90" s="123"/>
    </x:row>
    <x:row r="91" spans="1:8">
      <x:c r="A91" s="840" t="s">
        <x:v>2973</x:v>
      </x:c>
      <x:c r="B91" s="841" t="s">
        <x:v>6457</x:v>
      </x:c>
      <x:c r="C91" s="841" t="s">
        <x:v>4067</x:v>
      </x:c>
      <x:c r="D91" s="842">
        <x:v>2</x:v>
      </x:c>
      <x:c r="E91" s="843" t="s">
        <x:v>12230</x:v>
      </x:c>
      <x:c r="F91" s="841" t="s">
        <x:v>896</x:v>
      </x:c>
      <x:c r="G91" s="844" t="s">
        <x:v>7410</x:v>
      </x:c>
      <x:c r="H91" s="246" t="s">
        <x:v>10339</x:v>
      </x:c>
    </x:row>
    <x:row r="92" spans="1:7">
      <x:c r="A92" s="850" t="s">
        <x:v>3569</x:v>
      </x:c>
      <x:c r="B92" s="851" t="s">
        <x:v>10327</x:v>
      </x:c>
      <x:c r="C92" s="851" t="s">
        <x:v>6089</x:v>
      </x:c>
      <x:c r="D92" s="852">
        <x:v>1</x:v>
      </x:c>
      <x:c r="E92" s="853">
        <x:v>10210201</x:v>
      </x:c>
      <x:c r="F92" s="851" t="s">
        <x:v>26</x:v>
      </x:c>
      <x:c r="G92" s="855" t="s">
        <x:v>1375</x:v>
      </x:c>
    </x:row>
    <x:row r="93" spans="1:8">
      <x:c r="A93" s="845" t="s">
        <x:v>3018</x:v>
      </x:c>
      <x:c r="B93" s="846" t="s">
        <x:v>6457</x:v>
      </x:c>
      <x:c r="C93" s="846" t="s">
        <x:v>4067</x:v>
      </x:c>
      <x:c r="D93" s="847">
        <x:v>1</x:v>
      </x:c>
      <x:c r="E93" s="848">
        <x:v>2507060109</x:v>
      </x:c>
      <x:c r="F93" s="846" t="s">
        <x:v>4650</x:v>
      </x:c>
      <x:c r="G93" s="849"/>
      <x:c r="H93" s="246" t="s">
        <x:v>6487</x:v>
      </x:c>
    </x:row>
    <x:row r="94" spans="1:8">
      <x:c r="A94" s="845" t="s">
        <x:v>3080</x:v>
      </x:c>
      <x:c r="B94" s="846" t="s">
        <x:v>6457</x:v>
      </x:c>
      <x:c r="C94" s="846" t="s">
        <x:v>6089</x:v>
      </x:c>
      <x:c r="D94" s="847">
        <x:v>1</x:v>
      </x:c>
      <x:c r="E94" s="848">
        <x:v>2512060206</x:v>
      </x:c>
      <x:c r="F94" s="846" t="s">
        <x:v>382</x:v>
      </x:c>
      <x:c r="G94" s="849"/>
      <x:c r="H94" s="246" t="s">
        <x:v>10339</x:v>
      </x:c>
    </x:row>
    <x:row r="95" spans="1:7">
      <x:c r="A95" s="845" t="s">
        <x:v>3601</x:v>
      </x:c>
      <x:c r="B95" s="846" t="s">
        <x:v>10327</x:v>
      </x:c>
      <x:c r="C95" s="846" t="s">
        <x:v>4027</x:v>
      </x:c>
      <x:c r="D95" s="847">
        <x:v>1</x:v>
      </x:c>
      <x:c r="E95" s="848">
        <x:v>2507050402</x:v>
      </x:c>
      <x:c r="F95" s="846" t="s">
        <x:v>1786</x:v>
      </x:c>
      <x:c r="G95" s="849"/>
    </x:row>
    <x:row r="96" spans="1:7">
      <x:c r="A96" s="850" t="s">
        <x:v>4658</x:v>
      </x:c>
      <x:c r="B96" s="851" t="s">
        <x:v>6457</x:v>
      </x:c>
      <x:c r="C96" s="851" t="s">
        <x:v>6097</x:v>
      </x:c>
      <x:c r="D96" s="852">
        <x:v>1</x:v>
      </x:c>
      <x:c r="E96" s="853">
        <x:v>2507050304</x:v>
      </x:c>
      <x:c r="F96" s="851" t="s">
        <x:v>10648</x:v>
      </x:c>
      <x:c r="G96" s="854"/>
    </x:row>
    <x:row r="97" spans="1:8">
      <x:c r="A97" s="250"/>
      <x:c r="B97" s="250" t="s">
        <x:v>6457</x:v>
      </x:c>
      <x:c r="C97" s="464" t="s">
        <x:v>4027</x:v>
      </x:c>
      <x:c r="D97" s="461">
        <x:v>1</x:v>
      </x:c>
      <x:c r="E97" s="464">
        <x:v>2510050401</x:v>
      </x:c>
      <x:c r="F97" s="250" t="s">
        <x:v>1111</x:v>
      </x:c>
      <x:c r="G97" s="250"/>
      <x:c r="H97" s="250" t="s">
        <x:v>10339</x:v>
      </x:c>
    </x:row>
    <x:row r="98" spans="1:8">
      <x:c r="A98" s="1393" t="s">
        <x:v>3582</x:v>
      </x:c>
      <x:c r="B98" s="1394" t="s">
        <x:v>6457</x:v>
      </x:c>
      <x:c r="C98" s="1394" t="s">
        <x:v>6089</x:v>
      </x:c>
      <x:c r="D98" s="1392">
        <x:v>1</x:v>
      </x:c>
      <x:c r="E98" s="1420">
        <x:v>2507060207</x:v>
      </x:c>
      <x:c r="F98" s="1395" t="s">
        <x:v>1047</x:v>
      </x:c>
      <x:c r="G98" s="250"/>
      <x:c r="H98" s="250" t="s">
        <x:v>10339</x:v>
      </x:c>
    </x:row>
    <x:row r="99" spans="1:8">
      <x:c r="A99" s="1396" t="s">
        <x:v>711</x:v>
      </x:c>
      <x:c r="B99" s="1397" t="s">
        <x:v>6457</x:v>
      </x:c>
      <x:c r="C99" s="1397" t="s">
        <x:v>4067</x:v>
      </x:c>
      <x:c r="D99" s="1391">
        <x:v>1</x:v>
      </x:c>
      <x:c r="E99" s="1421">
        <x:v>2511090102</x:v>
      </x:c>
      <x:c r="F99" s="1398" t="s">
        <x:v>9467</x:v>
      </x:c>
      <x:c r="G99" s="250"/>
      <x:c r="H99" s="250"/>
    </x:row>
    <x:row r="100" spans="1:8">
      <x:c r="A100" s="1396" t="s">
        <x:v>1662</x:v>
      </x:c>
      <x:c r="B100" s="1397" t="s">
        <x:v>6457</x:v>
      </x:c>
      <x:c r="C100" s="1397" t="s">
        <x:v>6089</x:v>
      </x:c>
      <x:c r="D100" s="1391">
        <x:v>3</x:v>
      </x:c>
      <x:c r="E100" s="1421">
        <x:v>2507070202</x:v>
      </x:c>
      <x:c r="F100" s="1399" t="s">
        <x:v>3099</x:v>
      </x:c>
      <x:c r="G100" s="250"/>
      <x:c r="H100" s="250" t="s">
        <x:v>10339</x:v>
      </x:c>
    </x:row>
    <x:row r="101" spans="1:8">
      <x:c r="A101" s="1396" t="s">
        <x:v>3632</x:v>
      </x:c>
      <x:c r="B101" s="1397" t="s">
        <x:v>6457</x:v>
      </x:c>
      <x:c r="C101" s="1397" t="s">
        <x:v>6089</x:v>
      </x:c>
      <x:c r="D101" s="1391">
        <x:v>3</x:v>
      </x:c>
      <x:c r="E101" s="1421">
        <x:v>2507070204</x:v>
      </x:c>
      <x:c r="F101" s="1398" t="s">
        <x:v>3099</x:v>
      </x:c>
      <x:c r="G101" s="250"/>
      <x:c r="H101" s="250" t="s">
        <x:v>10339</x:v>
      </x:c>
    </x:row>
    <x:row r="102" spans="1:8">
      <x:c r="A102" s="1396" t="s">
        <x:v>3525</x:v>
      </x:c>
      <x:c r="B102" s="1397" t="s">
        <x:v>6457</x:v>
      </x:c>
      <x:c r="C102" s="1397" t="s">
        <x:v>6089</x:v>
      </x:c>
      <x:c r="D102" s="1391">
        <x:v>2</x:v>
      </x:c>
      <x:c r="E102" s="1421">
        <x:v>2507070205</x:v>
      </x:c>
      <x:c r="F102" s="1399" t="s">
        <x:v>3099</x:v>
      </x:c>
      <x:c r="G102" s="250"/>
      <x:c r="H102" s="250" t="s">
        <x:v>10339</x:v>
      </x:c>
    </x:row>
    <x:row r="103" spans="1:8">
      <x:c r="A103" s="1396" t="s">
        <x:v>1293</x:v>
      </x:c>
      <x:c r="B103" s="1397" t="s">
        <x:v>6457</x:v>
      </x:c>
      <x:c r="C103" s="1397" t="s">
        <x:v>6089</x:v>
      </x:c>
      <x:c r="D103" s="1391">
        <x:v>2</x:v>
      </x:c>
      <x:c r="E103" s="1421">
        <x:v>2507070206</x:v>
      </x:c>
      <x:c r="F103" s="1398" t="s">
        <x:v>3099</x:v>
      </x:c>
      <x:c r="G103" s="250"/>
      <x:c r="H103" s="250" t="s">
        <x:v>10339</x:v>
      </x:c>
    </x:row>
    <x:row r="104" spans="1:8">
      <x:c r="A104" s="1396" t="s">
        <x:v>3125</x:v>
      </x:c>
      <x:c r="B104" s="1397" t="s">
        <x:v>6457</x:v>
      </x:c>
      <x:c r="C104" s="1397" t="s">
        <x:v>4007</x:v>
      </x:c>
      <x:c r="D104" s="1391">
        <x:v>2</x:v>
      </x:c>
      <x:c r="E104" s="1400" t="s">
        <x:v>7907</x:v>
      </x:c>
      <x:c r="F104" s="1399" t="s">
        <x:v>3099</x:v>
      </x:c>
      <x:c r="G104" s="250"/>
      <x:c r="H104" s="250" t="s">
        <x:v>10339</x:v>
      </x:c>
    </x:row>
    <x:row r="105" spans="1:8">
      <x:c r="A105" s="1396" t="s">
        <x:v>3123</x:v>
      </x:c>
      <x:c r="B105" s="1397" t="s">
        <x:v>6457</x:v>
      </x:c>
      <x:c r="C105" s="1397" t="s">
        <x:v>4067</x:v>
      </x:c>
      <x:c r="D105" s="1391">
        <x:v>2</x:v>
      </x:c>
      <x:c r="E105" s="1401" t="s">
        <x:v>2254</x:v>
      </x:c>
      <x:c r="F105" s="1398" t="s">
        <x:v>2960</x:v>
      </x:c>
      <x:c r="G105" s="250"/>
      <x:c r="H105" s="250" t="s">
        <x:v>10339</x:v>
      </x:c>
    </x:row>
    <x:row r="106" spans="1:8">
      <x:c r="A106" s="1396" t="s">
        <x:v>3599</x:v>
      </x:c>
      <x:c r="B106" s="1397" t="s">
        <x:v>6457</x:v>
      </x:c>
      <x:c r="C106" s="1397" t="s">
        <x:v>4067</x:v>
      </x:c>
      <x:c r="D106" s="1391">
        <x:v>4</x:v>
      </x:c>
      <x:c r="E106" s="1402" t="s">
        <x:v>7871</x:v>
      </x:c>
      <x:c r="F106" s="1399" t="s">
        <x:v>2960</x:v>
      </x:c>
      <x:c r="G106" s="250"/>
      <x:c r="H106" s="250" t="s">
        <x:v>10339</x:v>
      </x:c>
    </x:row>
    <x:row r="107" spans="1:8">
      <x:c r="A107" s="1403" t="s">
        <x:v>3101</x:v>
      </x:c>
      <x:c r="B107" s="1404" t="s">
        <x:v>6457</x:v>
      </x:c>
      <x:c r="C107" s="1404" t="s">
        <x:v>4067</x:v>
      </x:c>
      <x:c r="D107" s="1405">
        <x:v>5</x:v>
      </x:c>
      <x:c r="E107" s="1406" t="s">
        <x:v>7466</x:v>
      </x:c>
      <x:c r="F107" s="1407" t="s">
        <x:v>2960</x:v>
      </x:c>
      <x:c r="G107" s="250"/>
      <x:c r="H107" s="250" t="s">
        <x:v>10339</x:v>
      </x:c>
    </x:row>
    <x:row r="108" spans="1:6">
      <x:c r="A108" s="261">
        <x:v>46054</x:v>
      </x:c>
      <x:c r="B108" s="234" t="s">
        <x:v>6457</x:v>
      </x:c>
      <x:c r="C108" s="285" t="s">
        <x:v>4007</x:v>
      </x:c>
      <x:c r="D108" s="279">
        <x:v>1</x:v>
      </x:c>
      <x:c r="E108" s="285">
        <x:v>2509060312</x:v>
      </x:c>
      <x:c r="F108" s="234" t="s">
        <x:v>6367</x:v>
      </x:c>
    </x:row>
    <x:row r="109" spans="1:6">
      <x:c r="A109" s="1430" t="s">
        <x:v>8192</x:v>
      </x:c>
      <x:c r="B109" s="1431" t="s">
        <x:v>10327</x:v>
      </x:c>
      <x:c r="C109" s="1431" t="s">
        <x:v>4067</x:v>
      </x:c>
      <x:c r="D109" s="1432">
        <x:v>1</x:v>
      </x:c>
      <x:c r="E109" s="1433">
        <x:v>2507060109</x:v>
      </x:c>
      <x:c r="F109" s="1434" t="s">
        <x:v>1134</x:v>
      </x:c>
    </x:row>
    <x:row r="110" spans="1:6">
      <x:c r="A110" s="1435" t="s">
        <x:v>4701</x:v>
      </x:c>
      <x:c r="B110" s="1422" t="s">
        <x:v>10327</x:v>
      </x:c>
      <x:c r="C110" s="1422" t="s">
        <x:v>4067</x:v>
      </x:c>
      <x:c r="D110" s="1423">
        <x:v>1</x:v>
      </x:c>
      <x:c r="E110" s="1424">
        <x:v>2512070109</x:v>
      </x:c>
      <x:c r="F110" s="1436" t="s">
        <x:v>727</x:v>
      </x:c>
    </x:row>
    <x:row r="111" spans="1:6">
      <x:c r="A111" s="1435" t="s">
        <x:v>8196</x:v>
      </x:c>
      <x:c r="B111" s="1422" t="s">
        <x:v>10327</x:v>
      </x:c>
      <x:c r="C111" s="1422" t="s">
        <x:v>4067</x:v>
      </x:c>
      <x:c r="D111" s="1423">
        <x:v>1</x:v>
      </x:c>
      <x:c r="E111" s="1437" t="s">
        <x:v>11489</x:v>
      </x:c>
      <x:c r="F111" s="1438" t="s">
        <x:v>714</x:v>
      </x:c>
    </x:row>
    <x:row r="112" spans="1:6">
      <x:c r="A112" s="1435" t="s">
        <x:v>4665</x:v>
      </x:c>
      <x:c r="B112" s="1422" t="s">
        <x:v>6457</x:v>
      </x:c>
      <x:c r="C112" s="1422" t="s">
        <x:v>6089</x:v>
      </x:c>
      <x:c r="D112" s="1423">
        <x:v>2</x:v>
      </x:c>
      <x:c r="E112" s="1424">
        <x:v>10190207</x:v>
      </x:c>
      <x:c r="F112" s="1436" t="s">
        <x:v>10663</x:v>
      </x:c>
    </x:row>
    <x:row r="113" spans="1:6">
      <x:c r="A113" s="1435" t="s">
        <x:v>8151</x:v>
      </x:c>
      <x:c r="B113" s="1422" t="s">
        <x:v>6457</x:v>
      </x:c>
      <x:c r="C113" s="1422" t="s">
        <x:v>6089</x:v>
      </x:c>
      <x:c r="D113" s="1423">
        <x:v>3</x:v>
      </x:c>
      <x:c r="E113" s="1437" t="s">
        <x:v>7589</x:v>
      </x:c>
      <x:c r="F113" s="1438" t="s">
        <x:v>2960</x:v>
      </x:c>
    </x:row>
    <x:row r="114" spans="1:6">
      <x:c r="A114" s="1435" t="s">
        <x:v>4661</x:v>
      </x:c>
      <x:c r="B114" s="1422" t="s">
        <x:v>6457</x:v>
      </x:c>
      <x:c r="C114" s="1422" t="s">
        <x:v>6089</x:v>
      </x:c>
      <x:c r="D114" s="1423">
        <x:v>4</x:v>
      </x:c>
      <x:c r="E114" s="1437" t="s">
        <x:v>12174</x:v>
      </x:c>
      <x:c r="F114" s="1436" t="s">
        <x:v>2960</x:v>
      </x:c>
    </x:row>
    <x:row r="115" spans="1:6">
      <x:c r="A115" s="1435" t="s">
        <x:v>3263</x:v>
      </x:c>
      <x:c r="B115" s="1422" t="s">
        <x:v>6457</x:v>
      </x:c>
      <x:c r="C115" s="1422" t="s">
        <x:v>6089</x:v>
      </x:c>
      <x:c r="D115" s="1423">
        <x:v>1</x:v>
      </x:c>
      <x:c r="E115" s="1437" t="s">
        <x:v>11696</x:v>
      </x:c>
      <x:c r="F115" s="1438" t="s">
        <x:v>2960</x:v>
      </x:c>
    </x:row>
    <x:row r="116" spans="1:6">
      <x:c r="A116" s="1435" t="s">
        <x:v>8172</x:v>
      </x:c>
      <x:c r="B116" s="1422" t="s">
        <x:v>6457</x:v>
      </x:c>
      <x:c r="C116" s="1422" t="s">
        <x:v>6089</x:v>
      </x:c>
      <x:c r="D116" s="1423">
        <x:v>1</x:v>
      </x:c>
      <x:c r="E116" s="1437" t="s">
        <x:v>7495</x:v>
      </x:c>
      <x:c r="F116" s="1436" t="s">
        <x:v>2960</x:v>
      </x:c>
    </x:row>
    <x:row r="117" spans="1:6">
      <x:c r="A117" s="1435" t="s">
        <x:v>8279</x:v>
      </x:c>
      <x:c r="B117" s="1422" t="s">
        <x:v>6457</x:v>
      </x:c>
      <x:c r="C117" s="1422" t="s">
        <x:v>4027</x:v>
      </x:c>
      <x:c r="D117" s="1423">
        <x:v>2</x:v>
      </x:c>
      <x:c r="E117" s="1437" t="s">
        <x:v>11851</x:v>
      </x:c>
      <x:c r="F117" s="1438" t="s">
        <x:v>1529</x:v>
      </x:c>
    </x:row>
    <x:row r="118" spans="1:6">
      <x:c r="A118" s="1435" t="s">
        <x:v>4674</x:v>
      </x:c>
      <x:c r="B118" s="1422" t="s">
        <x:v>6457</x:v>
      </x:c>
      <x:c r="C118" s="1422" t="s">
        <x:v>4027</x:v>
      </x:c>
      <x:c r="D118" s="1423">
        <x:v>6</x:v>
      </x:c>
      <x:c r="E118" s="1437" t="s">
        <x:v>2337</x:v>
      </x:c>
      <x:c r="F118" s="1436" t="s">
        <x:v>1397</x:v>
      </x:c>
    </x:row>
    <x:row r="119" spans="1:6">
      <x:c r="A119" s="1435" t="s">
        <x:v>3543</x:v>
      </x:c>
      <x:c r="B119" s="1422" t="s">
        <x:v>6457</x:v>
      </x:c>
      <x:c r="C119" s="1422" t="s">
        <x:v>4027</x:v>
      </x:c>
      <x:c r="D119" s="1423">
        <x:v>4</x:v>
      </x:c>
      <x:c r="E119" s="1437" t="s">
        <x:v>12389</x:v>
      </x:c>
      <x:c r="F119" s="1438" t="s">
        <x:v>1529</x:v>
      </x:c>
    </x:row>
    <x:row r="120" spans="1:6">
      <x:c r="A120" s="1435" t="s">
        <x:v>8230</x:v>
      </x:c>
      <x:c r="B120" s="1422" t="s">
        <x:v>6457</x:v>
      </x:c>
      <x:c r="C120" s="1422" t="s">
        <x:v>4027</x:v>
      </x:c>
      <x:c r="D120" s="1423">
        <x:v>3</x:v>
      </x:c>
      <x:c r="E120" s="1437" t="s">
        <x:v>2683</x:v>
      </x:c>
      <x:c r="F120" s="1436" t="s">
        <x:v>1529</x:v>
      </x:c>
    </x:row>
    <x:row r="121" spans="1:6">
      <x:c r="A121" s="1435" t="s">
        <x:v>3503</x:v>
      </x:c>
      <x:c r="B121" s="1422" t="s">
        <x:v>6457</x:v>
      </x:c>
      <x:c r="C121" s="1422" t="s">
        <x:v>4027</x:v>
      </x:c>
      <x:c r="D121" s="1423">
        <x:v>2</x:v>
      </x:c>
      <x:c r="E121" s="1424">
        <x:v>12110409</x:v>
      </x:c>
      <x:c r="F121" s="1438" t="s">
        <x:v>1529</x:v>
      </x:c>
    </x:row>
    <x:row r="122" spans="1:6">
      <x:c r="A122" s="1435" t="s">
        <x:v>3211</x:v>
      </x:c>
      <x:c r="B122" s="1422" t="s">
        <x:v>6457</x:v>
      </x:c>
      <x:c r="C122" s="1422" t="s">
        <x:v>4027</x:v>
      </x:c>
      <x:c r="D122" s="1423">
        <x:v>6</x:v>
      </x:c>
      <x:c r="E122" s="1424">
        <x:v>2505070401</x:v>
      </x:c>
      <x:c r="F122" s="1436" t="s">
        <x:v>1529</x:v>
      </x:c>
    </x:row>
    <x:row r="123" spans="1:6">
      <x:c r="A123" s="1435" t="s">
        <x:v>8164</x:v>
      </x:c>
      <x:c r="B123" s="1422" t="s">
        <x:v>6457</x:v>
      </x:c>
      <x:c r="C123" s="1422" t="s">
        <x:v>4027</x:v>
      </x:c>
      <x:c r="D123" s="1423">
        <x:v>2</x:v>
      </x:c>
      <x:c r="E123" s="1437" t="s">
        <x:v>12172</x:v>
      </x:c>
      <x:c r="F123" s="1438" t="s">
        <x:v>1529</x:v>
      </x:c>
    </x:row>
    <x:row r="124" spans="1:6">
      <x:c r="A124" s="1435" t="s">
        <x:v>1867</x:v>
      </x:c>
      <x:c r="B124" s="1422" t="s">
        <x:v>6457</x:v>
      </x:c>
      <x:c r="C124" s="1422" t="s">
        <x:v>4027</x:v>
      </x:c>
      <x:c r="D124" s="1423">
        <x:v>1</x:v>
      </x:c>
      <x:c r="E124" s="1424">
        <x:v>11220412</x:v>
      </x:c>
      <x:c r="F124" s="1436" t="s">
        <x:v>1529</x:v>
      </x:c>
    </x:row>
    <x:row r="125" spans="1:6">
      <x:c r="A125" s="1435" t="s">
        <x:v>1869</x:v>
      </x:c>
      <x:c r="B125" s="1422" t="s">
        <x:v>6457</x:v>
      </x:c>
      <x:c r="C125" s="1422" t="s">
        <x:v>4027</x:v>
      </x:c>
      <x:c r="D125" s="1423">
        <x:v>3</x:v>
      </x:c>
      <x:c r="E125" s="1424">
        <x:v>2509050405</x:v>
      </x:c>
      <x:c r="F125" s="1438" t="s">
        <x:v>1529</x:v>
      </x:c>
    </x:row>
    <x:row r="126" spans="1:6">
      <x:c r="A126" s="1435" t="s">
        <x:v>3115</x:v>
      </x:c>
      <x:c r="B126" s="1422" t="s">
        <x:v>6457</x:v>
      </x:c>
      <x:c r="C126" s="1422" t="s">
        <x:v>4027</x:v>
      </x:c>
      <x:c r="D126" s="1423">
        <x:v>3</x:v>
      </x:c>
      <x:c r="E126" s="1424">
        <x:v>2509050407</x:v>
      </x:c>
      <x:c r="F126" s="1436" t="s">
        <x:v>1514</x:v>
      </x:c>
    </x:row>
    <x:row r="127" spans="1:6">
      <x:c r="A127" s="1435" t="s">
        <x:v>3031</x:v>
      </x:c>
      <x:c r="B127" s="1422" t="s">
        <x:v>6457</x:v>
      </x:c>
      <x:c r="C127" s="1422" t="s">
        <x:v>4027</x:v>
      </x:c>
      <x:c r="D127" s="1423">
        <x:v>2</x:v>
      </x:c>
      <x:c r="E127" s="1424">
        <x:v>2511050402</x:v>
      </x:c>
      <x:c r="F127" s="1438" t="s">
        <x:v>1529</x:v>
      </x:c>
    </x:row>
    <x:row r="128" spans="1:6">
      <x:c r="A128" s="1435" t="s">
        <x:v>8153</x:v>
      </x:c>
      <x:c r="B128" s="1422" t="s">
        <x:v>6457</x:v>
      </x:c>
      <x:c r="C128" s="1422" t="s">
        <x:v>4027</x:v>
      </x:c>
      <x:c r="D128" s="1423">
        <x:v>2</x:v>
      </x:c>
      <x:c r="E128" s="1424">
        <x:v>2511050403</x:v>
      </x:c>
      <x:c r="F128" s="1436" t="s">
        <x:v>1529</x:v>
      </x:c>
    </x:row>
    <x:row r="129" spans="1:6">
      <x:c r="A129" s="1435" t="s">
        <x:v>4646</x:v>
      </x:c>
      <x:c r="B129" s="1422" t="s">
        <x:v>6457</x:v>
      </x:c>
      <x:c r="C129" s="1422" t="s">
        <x:v>4027</x:v>
      </x:c>
      <x:c r="D129" s="1423">
        <x:v>2</x:v>
      </x:c>
      <x:c r="E129" s="1424">
        <x:v>2511050404</x:v>
      </x:c>
      <x:c r="F129" s="1438" t="s">
        <x:v>1529</x:v>
      </x:c>
    </x:row>
    <x:row r="130" spans="1:6">
      <x:c r="A130" s="1435" t="s">
        <x:v>1858</x:v>
      </x:c>
      <x:c r="B130" s="1422" t="s">
        <x:v>6457</x:v>
      </x:c>
      <x:c r="C130" s="1422" t="s">
        <x:v>4027</x:v>
      </x:c>
      <x:c r="D130" s="1423">
        <x:v>2</x:v>
      </x:c>
      <x:c r="E130" s="1424">
        <x:v>2511070408</x:v>
      </x:c>
      <x:c r="F130" s="1436" t="s">
        <x:v>10668</x:v>
      </x:c>
    </x:row>
    <x:row r="131" spans="1:6">
      <x:c r="A131" s="1439" t="s">
        <x:v>4664</x:v>
      </x:c>
      <x:c r="B131" s="1425" t="s">
        <x:v>6457</x:v>
      </x:c>
      <x:c r="C131" s="1425" t="s">
        <x:v>6089</x:v>
      </x:c>
      <x:c r="D131" s="1426">
        <x:v>3</x:v>
      </x:c>
      <x:c r="E131" s="1427" t="s">
        <x:v>9047</x:v>
      </x:c>
      <x:c r="F131" s="1440" t="s">
        <x:v>844</x:v>
      </x:c>
    </x:row>
    <x:row r="132" spans="1:6">
      <x:c r="A132" s="1441" t="s">
        <x:v>3491</x:v>
      </x:c>
      <x:c r="B132" s="1442" t="s">
        <x:v>6457</x:v>
      </x:c>
      <x:c r="C132" s="1442" t="s">
        <x:v>4067</x:v>
      </x:c>
      <x:c r="D132" s="1443">
        <x:v>1</x:v>
      </x:c>
      <x:c r="E132" s="1443">
        <x:v>2512100103</x:v>
      </x:c>
      <x:c r="F132" s="1444" t="s">
        <x:v>6367</x:v>
      </x:c>
    </x:row>
    <x:row r="133" spans="1:7">
      <x:c r="A133" s="1441" t="s">
        <x:v>4703</x:v>
      </x:c>
      <x:c r="B133" s="1442" t="s">
        <x:v>6457</x:v>
      </x:c>
      <x:c r="C133" s="1442" t="s">
        <x:v>4027</x:v>
      </x:c>
      <x:c r="D133" s="1443">
        <x:v>1</x:v>
      </x:c>
      <x:c r="E133" s="1443">
        <x:v>2505050403</x:v>
      </x:c>
      <x:c r="F133" s="1445" t="s">
        <x:v>9929</x:v>
      </x:c>
      <x:c r="G133" s="101" t="s">
        <x:v>10339</x:v>
      </x:c>
    </x:row>
    <x:row r="134" spans="1:6">
      <x:c r="A134" s="1441" t="s">
        <x:v>8273</x:v>
      </x:c>
      <x:c r="B134" s="1442" t="s">
        <x:v>6457</x:v>
      </x:c>
      <x:c r="C134" s="1442" t="s">
        <x:v>4067</x:v>
      </x:c>
      <x:c r="D134" s="1443">
        <x:v>4</x:v>
      </x:c>
      <x:c r="E134" s="1442">
        <x:v>8010106</x:v>
      </x:c>
      <x:c r="F134" s="1444" t="s">
        <x:v>10710</x:v>
      </x:c>
    </x:row>
    <x:row r="135" spans="1:6">
      <x:c r="A135" s="1441" t="s">
        <x:v>4672</x:v>
      </x:c>
      <x:c r="B135" s="1442" t="s">
        <x:v>6457</x:v>
      </x:c>
      <x:c r="C135" s="1442" t="s">
        <x:v>4067</x:v>
      </x:c>
      <x:c r="D135" s="1443">
        <x:v>4</x:v>
      </x:c>
      <x:c r="E135" s="1443">
        <x:v>2504130110</x:v>
      </x:c>
      <x:c r="F135" s="1445" t="s">
        <x:v>10710</x:v>
      </x:c>
    </x:row>
    <x:row r="136" spans="1:6">
      <x:c r="A136" s="1441" t="s">
        <x:v>8271</x:v>
      </x:c>
      <x:c r="B136" s="1442" t="s">
        <x:v>6457</x:v>
      </x:c>
      <x:c r="C136" s="1442" t="s">
        <x:v>4067</x:v>
      </x:c>
      <x:c r="D136" s="1443">
        <x:v>3</x:v>
      </x:c>
      <x:c r="E136" s="1443">
        <x:v>2505080102</x:v>
      </x:c>
      <x:c r="F136" s="1444" t="s">
        <x:v>10682</x:v>
      </x:c>
    </x:row>
    <x:row r="137" spans="1:6">
      <x:c r="A137" s="1441" t="s">
        <x:v>2987</x:v>
      </x:c>
      <x:c r="B137" s="1442" t="s">
        <x:v>6457</x:v>
      </x:c>
      <x:c r="C137" s="1442" t="s">
        <x:v>4067</x:v>
      </x:c>
      <x:c r="D137" s="1443">
        <x:v>1</x:v>
      </x:c>
      <x:c r="E137" s="1442">
        <x:v>8140119</x:v>
      </x:c>
      <x:c r="F137" s="1445" t="s">
        <x:v>10710</x:v>
      </x:c>
    </x:row>
    <x:row r="138" spans="1:6">
      <x:c r="A138" s="1441" t="s">
        <x:v>3631</x:v>
      </x:c>
      <x:c r="B138" s="1442" t="s">
        <x:v>6457</x:v>
      </x:c>
      <x:c r="C138" s="1442" t="s">
        <x:v>4067</x:v>
      </x:c>
      <x:c r="D138" s="1443">
        <x:v>4</x:v>
      </x:c>
      <x:c r="E138" s="1443">
        <x:v>2505080108</x:v>
      </x:c>
      <x:c r="F138" s="1444" t="s">
        <x:v>10682</x:v>
      </x:c>
    </x:row>
    <x:row r="139" spans="1:6">
      <x:c r="A139" s="1441" t="s">
        <x:v>4681</x:v>
      </x:c>
      <x:c r="B139" s="1442" t="s">
        <x:v>6457</x:v>
      </x:c>
      <x:c r="C139" s="1442" t="s">
        <x:v>4067</x:v>
      </x:c>
      <x:c r="D139" s="1443">
        <x:v>1</x:v>
      </x:c>
      <x:c r="E139" s="1442">
        <x:v>3200109</x:v>
      </x:c>
      <x:c r="F139" s="1445" t="s">
        <x:v>4819</x:v>
      </x:c>
    </x:row>
    <x:row r="140" spans="1:6">
      <x:c r="A140" s="1441" t="s">
        <x:v>8248</x:v>
      </x:c>
      <x:c r="B140" s="1442" t="s">
        <x:v>6457</x:v>
      </x:c>
      <x:c r="C140" s="1442" t="s">
        <x:v>4027</x:v>
      </x:c>
      <x:c r="D140" s="1443">
        <x:v>1</x:v>
      </x:c>
      <x:c r="E140" s="1442">
        <x:v>9260404</x:v>
      </x:c>
      <x:c r="F140" s="1444" t="s">
        <x:v>10710</x:v>
      </x:c>
    </x:row>
    <x:row r="141" spans="1:6">
      <x:c r="A141" s="1441" t="s">
        <x:v>4679</x:v>
      </x:c>
      <x:c r="B141" s="1442" t="s">
        <x:v>6457</x:v>
      </x:c>
      <x:c r="C141" s="1442" t="s">
        <x:v>4027</x:v>
      </x:c>
      <x:c r="D141" s="1443">
        <x:v>3</x:v>
      </x:c>
      <x:c r="E141" s="1442">
        <x:v>7270404</x:v>
      </x:c>
      <x:c r="F141" s="1445" t="s">
        <x:v>10710</x:v>
      </x:c>
    </x:row>
    <x:row r="142" spans="1:6">
      <x:c r="A142" s="1441" t="s">
        <x:v>8270</x:v>
      </x:c>
      <x:c r="B142" s="1442" t="s">
        <x:v>6457</x:v>
      </x:c>
      <x:c r="C142" s="1442" t="s">
        <x:v>6089</x:v>
      </x:c>
      <x:c r="D142" s="1443">
        <x:v>1</x:v>
      </x:c>
      <x:c r="E142" s="1442">
        <x:v>9150201</x:v>
      </x:c>
      <x:c r="F142" s="1444" t="s">
        <x:v>10710</x:v>
      </x:c>
    </x:row>
    <x:row r="143" spans="1:6">
      <x:c r="A143" s="1441" t="s">
        <x:v>3237</x:v>
      </x:c>
      <x:c r="B143" s="1442" t="s">
        <x:v>6457</x:v>
      </x:c>
      <x:c r="C143" s="1442" t="s">
        <x:v>6089</x:v>
      </x:c>
      <x:c r="D143" s="1443">
        <x:v>3</x:v>
      </x:c>
      <x:c r="E143" s="1443">
        <x:v>2504090207</x:v>
      </x:c>
      <x:c r="F143" s="1445" t="s">
        <x:v>10710</x:v>
      </x:c>
    </x:row>
    <x:row r="144" spans="1:6">
      <x:c r="A144" s="1441" t="s">
        <x:v>1671</x:v>
      </x:c>
      <x:c r="B144" s="1442" t="s">
        <x:v>6457</x:v>
      </x:c>
      <x:c r="C144" s="1442" t="s">
        <x:v>6089</x:v>
      </x:c>
      <x:c r="D144" s="1443">
        <x:v>4</x:v>
      </x:c>
      <x:c r="E144" s="1442">
        <x:v>9220201</x:v>
      </x:c>
      <x:c r="F144" s="1444" t="s">
        <x:v>10710</x:v>
      </x:c>
    </x:row>
    <x:row r="145" spans="1:6">
      <x:c r="A145" s="1441" t="s">
        <x:v>3166</x:v>
      </x:c>
      <x:c r="B145" s="1442" t="s">
        <x:v>6457</x:v>
      </x:c>
      <x:c r="C145" s="1442" t="s">
        <x:v>6089</x:v>
      </x:c>
      <x:c r="D145" s="1443">
        <x:v>2</x:v>
      </x:c>
      <x:c r="E145" s="1442">
        <x:v>4260203</x:v>
      </x:c>
      <x:c r="F145" s="1445" t="s">
        <x:v>10725</x:v>
      </x:c>
    </x:row>
    <x:row r="146" spans="1:6">
      <x:c r="A146" s="1441" t="s">
        <x:v>3212</x:v>
      </x:c>
      <x:c r="B146" s="1442" t="s">
        <x:v>6457</x:v>
      </x:c>
      <x:c r="C146" s="1442" t="s">
        <x:v>6097</x:v>
      </x:c>
      <x:c r="D146" s="1443">
        <x:v>4</x:v>
      </x:c>
      <x:c r="E146" s="1443">
        <x:v>2504070304</x:v>
      </x:c>
      <x:c r="F146" s="1444" t="s">
        <x:v>10710</x:v>
      </x:c>
    </x:row>
    <x:row r="147" spans="1:6">
      <x:c r="A147" s="1441" t="s">
        <x:v>1720</x:v>
      </x:c>
      <x:c r="B147" s="1442" t="s">
        <x:v>6457</x:v>
      </x:c>
      <x:c r="C147" s="1442" t="s">
        <x:v>6097</x:v>
      </x:c>
      <x:c r="D147" s="1443">
        <x:v>5</x:v>
      </x:c>
      <x:c r="E147" s="1443">
        <x:v>2503070304</x:v>
      </x:c>
      <x:c r="F147" s="1445" t="s">
        <x:v>10710</x:v>
      </x:c>
    </x:row>
    <x:row r="148" spans="1:7">
      <x:c r="A148" s="1441" t="s">
        <x:v>8218</x:v>
      </x:c>
      <x:c r="B148" s="1442" t="s">
        <x:v>6457</x:v>
      </x:c>
      <x:c r="C148" s="1442" t="s">
        <x:v>6097</x:v>
      </x:c>
      <x:c r="D148" s="1443">
        <x:v>1</x:v>
      </x:c>
      <x:c r="E148" s="1442">
        <x:v>7270303</x:v>
      </x:c>
      <x:c r="F148" s="1444" t="s">
        <x:v>382</x:v>
      </x:c>
      <x:c r="G148" s="101" t="s">
        <x:v>10339</x:v>
      </x:c>
    </x:row>
    <x:row r="149" spans="1:6">
      <x:c r="A149" s="1441" t="s">
        <x:v>1853</x:v>
      </x:c>
      <x:c r="B149" s="1442" t="s">
        <x:v>6457</x:v>
      </x:c>
      <x:c r="C149" s="1442" t="s">
        <x:v>6097</x:v>
      </x:c>
      <x:c r="D149" s="1443">
        <x:v>2</x:v>
      </x:c>
      <x:c r="E149" s="1442">
        <x:v>7050301</x:v>
      </x:c>
      <x:c r="F149" s="1445" t="s">
        <x:v>10710</x:v>
      </x:c>
    </x:row>
    <x:row r="150" spans="1:6">
      <x:c r="A150" s="1441" t="s">
        <x:v>3574</x:v>
      </x:c>
      <x:c r="B150" s="1442" t="s">
        <x:v>6457</x:v>
      </x:c>
      <x:c r="C150" s="1442" t="s">
        <x:v>6097</x:v>
      </x:c>
      <x:c r="D150" s="1443">
        <x:v>1</x:v>
      </x:c>
      <x:c r="E150" s="1442">
        <x:v>6050302</x:v>
      </x:c>
      <x:c r="F150" s="1444" t="s">
        <x:v>10710</x:v>
      </x:c>
    </x:row>
    <x:row r="151" spans="1:6">
      <x:c r="A151" s="1441" t="s">
        <x:v>3594</x:v>
      </x:c>
      <x:c r="B151" s="1442" t="s">
        <x:v>6457</x:v>
      </x:c>
      <x:c r="C151" s="1442" t="s">
        <x:v>6097</x:v>
      </x:c>
      <x:c r="D151" s="1443">
        <x:v>5</x:v>
      </x:c>
      <x:c r="E151" s="1443">
        <x:v>2508050308</x:v>
      </x:c>
      <x:c r="F151" s="1445" t="s">
        <x:v>10710</x:v>
      </x:c>
    </x:row>
    <x:row r="152" spans="1:6">
      <x:c r="A152" s="1441" t="s">
        <x:v>1872</x:v>
      </x:c>
      <x:c r="B152" s="1442" t="s">
        <x:v>6457</x:v>
      </x:c>
      <x:c r="C152" s="1442" t="s">
        <x:v>6097</x:v>
      </x:c>
      <x:c r="D152" s="1443">
        <x:v>4</x:v>
      </x:c>
      <x:c r="E152" s="1443">
        <x:v>2508050309</x:v>
      </x:c>
      <x:c r="F152" s="1444" t="s">
        <x:v>10710</x:v>
      </x:c>
    </x:row>
    <x:row r="153" spans="1:6">
      <x:c r="A153" s="1441" t="s">
        <x:v>1283</x:v>
      </x:c>
      <x:c r="B153" s="1442" t="s">
        <x:v>6457</x:v>
      </x:c>
      <x:c r="C153" s="1442" t="s">
        <x:v>6097</x:v>
      </x:c>
      <x:c r="D153" s="1443">
        <x:v>3</x:v>
      </x:c>
      <x:c r="E153" s="1443">
        <x:v>2505050304</x:v>
      </x:c>
      <x:c r="F153" s="1445" t="s">
        <x:v>10710</x:v>
      </x:c>
    </x:row>
    <x:row r="154" spans="1:6">
      <x:c r="A154" s="1441" t="s">
        <x:v>1702</x:v>
      </x:c>
      <x:c r="B154" s="1442" t="s">
        <x:v>6457</x:v>
      </x:c>
      <x:c r="C154" s="1442" t="s">
        <x:v>6097</x:v>
      </x:c>
      <x:c r="D154" s="1443">
        <x:v>3</x:v>
      </x:c>
      <x:c r="E154" s="1443">
        <x:v>2508050305</x:v>
      </x:c>
      <x:c r="F154" s="1444" t="s">
        <x:v>10710</x:v>
      </x:c>
    </x:row>
    <x:row r="155" spans="1:6">
      <x:c r="A155" s="1441" t="s">
        <x:v>2950</x:v>
      </x:c>
      <x:c r="B155" s="1442" t="s">
        <x:v>6457</x:v>
      </x:c>
      <x:c r="C155" s="1442" t="s">
        <x:v>6097</x:v>
      </x:c>
      <x:c r="D155" s="1443">
        <x:v>1</x:v>
      </x:c>
      <x:c r="E155" s="1443">
        <x:v>2509150301</x:v>
      </x:c>
      <x:c r="F155" s="1445" t="s">
        <x:v>10710</x:v>
      </x:c>
    </x:row>
    <x:row r="156" spans="1:6">
      <x:c r="A156" s="1441" t="s">
        <x:v>2997</x:v>
      </x:c>
      <x:c r="B156" s="1442" t="s">
        <x:v>6457</x:v>
      </x:c>
      <x:c r="C156" s="1442" t="s">
        <x:v>6089</x:v>
      </x:c>
      <x:c r="D156" s="1443">
        <x:v>3</x:v>
      </x:c>
      <x:c r="E156" s="1443">
        <x:v>2504100204</x:v>
      </x:c>
      <x:c r="F156" s="1444" t="s">
        <x:v>10710</x:v>
      </x:c>
    </x:row>
    <x:row r="157" spans="1:6">
      <x:c r="A157" s="1441" t="s">
        <x:v>8159</x:v>
      </x:c>
      <x:c r="B157" s="1442" t="s">
        <x:v>6457</x:v>
      </x:c>
      <x:c r="C157" s="1442" t="s">
        <x:v>6089</x:v>
      </x:c>
      <x:c r="D157" s="1443">
        <x:v>4</x:v>
      </x:c>
      <x:c r="E157" s="1443">
        <x:v>2512060204</x:v>
      </x:c>
      <x:c r="F157" s="1445" t="s">
        <x:v>10710</x:v>
      </x:c>
    </x:row>
    <x:row r="158" spans="1:6">
      <x:c r="A158" s="1441" t="s">
        <x:v>8176</x:v>
      </x:c>
      <x:c r="B158" s="1442" t="s">
        <x:v>6457</x:v>
      </x:c>
      <x:c r="C158" s="1442" t="s">
        <x:v>6089</x:v>
      </x:c>
      <x:c r="D158" s="1443">
        <x:v>2</x:v>
      </x:c>
      <x:c r="E158" s="1442">
        <x:v>6280208</x:v>
      </x:c>
      <x:c r="F158" s="1444" t="s">
        <x:v>10710</x:v>
      </x:c>
    </x:row>
    <x:row r="159" spans="1:6">
      <x:c r="A159" s="1441" t="s">
        <x:v>8168</x:v>
      </x:c>
      <x:c r="B159" s="1442" t="s">
        <x:v>6457</x:v>
      </x:c>
      <x:c r="C159" s="1442" t="s">
        <x:v>6089</x:v>
      </x:c>
      <x:c r="D159" s="1443">
        <x:v>1</x:v>
      </x:c>
      <x:c r="E159" s="1442">
        <x:v>8140207</x:v>
      </x:c>
      <x:c r="F159" s="1445" t="s">
        <x:v>10710</x:v>
      </x:c>
    </x:row>
    <x:row r="160" spans="1:6">
      <x:c r="A160" s="1441" t="s">
        <x:v>8275</x:v>
      </x:c>
      <x:c r="B160" s="1442" t="s">
        <x:v>6457</x:v>
      </x:c>
      <x:c r="C160" s="1442" t="s">
        <x:v>139</x:v>
      </x:c>
      <x:c r="D160" s="1443">
        <x:v>1</x:v>
      </x:c>
      <x:c r="E160" s="1443">
        <x:v>11150509</x:v>
      </x:c>
      <x:c r="F160" s="1444" t="s">
        <x:v>10710</x:v>
      </x:c>
    </x:row>
    <x:row r="161" spans="1:6">
      <x:c r="A161" s="1441" t="s">
        <x:v>1289</x:v>
      </x:c>
      <x:c r="B161" s="1442" t="s">
        <x:v>6457</x:v>
      </x:c>
      <x:c r="C161" s="1442" t="s">
        <x:v>139</x:v>
      </x:c>
      <x:c r="D161" s="1443">
        <x:v>1</x:v>
      </x:c>
      <x:c r="E161" s="1443">
        <x:v>2512050505</x:v>
      </x:c>
      <x:c r="F161" s="1445" t="s">
        <x:v>10710</x:v>
      </x:c>
    </x:row>
    <x:row r="162" spans="1:6">
      <x:c r="A162" s="1441" t="s">
        <x:v>8294</x:v>
      </x:c>
      <x:c r="B162" s="1442" t="s">
        <x:v>6457</x:v>
      </x:c>
      <x:c r="C162" s="1442" t="s">
        <x:v>139</x:v>
      </x:c>
      <x:c r="D162" s="1443">
        <x:v>1</x:v>
      </x:c>
      <x:c r="E162" s="1443">
        <x:v>2512050503</x:v>
      </x:c>
      <x:c r="F162" s="1444" t="s">
        <x:v>10710</x:v>
      </x:c>
    </x:row>
    <x:row r="163" spans="1:6">
      <x:c r="A163" s="1441" t="s">
        <x:v>3526</x:v>
      </x:c>
      <x:c r="B163" s="1442" t="s">
        <x:v>6457</x:v>
      </x:c>
      <x:c r="C163" s="1442" t="s">
        <x:v>139</x:v>
      </x:c>
      <x:c r="D163" s="1443">
        <x:v>1</x:v>
      </x:c>
      <x:c r="E163" s="1443">
        <x:v>2512050504</x:v>
      </x:c>
      <x:c r="F163" s="1445" t="s">
        <x:v>10710</x:v>
      </x:c>
    </x:row>
    <x:row r="164" spans="1:6">
      <x:c r="A164" s="1441" t="s">
        <x:v>3095</x:v>
      </x:c>
      <x:c r="B164" s="1442" t="s">
        <x:v>6457</x:v>
      </x:c>
      <x:c r="C164" s="1442" t="s">
        <x:v>4067</x:v>
      </x:c>
      <x:c r="D164" s="1443">
        <x:v>3</x:v>
      </x:c>
      <x:c r="E164" s="1443">
        <x:v>2502130103</x:v>
      </x:c>
      <x:c r="F164" s="1444" t="s">
        <x:v>10710</x:v>
      </x:c>
    </x:row>
    <x:row r="165" spans="1:6">
      <x:c r="A165" s="1441" t="s">
        <x:v>8200</x:v>
      </x:c>
      <x:c r="B165" s="1442" t="s">
        <x:v>6457</x:v>
      </x:c>
      <x:c r="C165" s="1442" t="s">
        <x:v>4067</x:v>
      </x:c>
      <x:c r="D165" s="1443">
        <x:v>2</x:v>
      </x:c>
      <x:c r="E165" s="1443">
        <x:v>2504090103</x:v>
      </x:c>
      <x:c r="F165" s="1445" t="s">
        <x:v>10710</x:v>
      </x:c>
    </x:row>
    <x:row r="166" spans="1:6">
      <x:c r="A166" s="1441" t="s">
        <x:v>4657</x:v>
      </x:c>
      <x:c r="B166" s="1442" t="s">
        <x:v>6457</x:v>
      </x:c>
      <x:c r="C166" s="1442" t="s">
        <x:v>4067</x:v>
      </x:c>
      <x:c r="D166" s="1443">
        <x:v>3</x:v>
      </x:c>
      <x:c r="E166" s="1443">
        <x:v>2511050102</x:v>
      </x:c>
      <x:c r="F166" s="1444" t="s">
        <x:v>10710</x:v>
      </x:c>
    </x:row>
    <x:row r="167" spans="1:6">
      <x:c r="A167" s="1441" t="s">
        <x:v>3009</x:v>
      </x:c>
      <x:c r="B167" s="1442" t="s">
        <x:v>6457</x:v>
      </x:c>
      <x:c r="C167" s="1442" t="s">
        <x:v>4067</x:v>
      </x:c>
      <x:c r="D167" s="1443">
        <x:v>2</x:v>
      </x:c>
      <x:c r="E167" s="1443">
        <x:v>2507080107</x:v>
      </x:c>
      <x:c r="F167" s="1445" t="s">
        <x:v>10710</x:v>
      </x:c>
    </x:row>
    <x:row r="168" spans="1:6">
      <x:c r="A168" s="1441" t="s">
        <x:v>4648</x:v>
      </x:c>
      <x:c r="B168" s="1442" t="s">
        <x:v>6457</x:v>
      </x:c>
      <x:c r="C168" s="1442" t="s">
        <x:v>6097</x:v>
      </x:c>
      <x:c r="D168" s="1443">
        <x:v>1</x:v>
      </x:c>
      <x:c r="E168" s="1443">
        <x:v>11080308</x:v>
      </x:c>
      <x:c r="F168" s="1444" t="s">
        <x:v>1353</x:v>
      </x:c>
    </x:row>
    <x:row r="169" spans="1:6">
      <x:c r="A169" s="1441" t="s">
        <x:v>3584</x:v>
      </x:c>
      <x:c r="B169" s="1442" t="s">
        <x:v>6457</x:v>
      </x:c>
      <x:c r="C169" s="1442" t="s">
        <x:v>6097</x:v>
      </x:c>
      <x:c r="D169" s="1443">
        <x:v>2</x:v>
      </x:c>
      <x:c r="E169" s="1443">
        <x:v>11080309</x:v>
      </x:c>
      <x:c r="F169" s="1445" t="s">
        <x:v>1353</x:v>
      </x:c>
    </x:row>
    <x:row r="170" spans="1:6">
      <x:c r="A170" s="1441" t="s">
        <x:v>2952</x:v>
      </x:c>
      <x:c r="B170" s="1442" t="s">
        <x:v>6457</x:v>
      </x:c>
      <x:c r="C170" s="1442" t="s">
        <x:v>6097</x:v>
      </x:c>
      <x:c r="D170" s="1443">
        <x:v>7</x:v>
      </x:c>
      <x:c r="E170" s="1442">
        <x:v>7060301</x:v>
      </x:c>
      <x:c r="F170" s="1444" t="s">
        <x:v>1529</x:v>
      </x:c>
    </x:row>
    <x:row r="171" spans="1:6">
      <x:c r="A171" s="1441" t="s">
        <x:v>4655</x:v>
      </x:c>
      <x:c r="B171" s="1442" t="s">
        <x:v>6457</x:v>
      </x:c>
      <x:c r="C171" s="1442" t="s">
        <x:v>6097</x:v>
      </x:c>
      <x:c r="D171" s="1443">
        <x:v>3</x:v>
      </x:c>
      <x:c r="E171" s="1442">
        <x:v>9160301</x:v>
      </x:c>
      <x:c r="F171" s="1445" t="s">
        <x:v>1529</x:v>
      </x:c>
    </x:row>
    <x:row r="172" spans="1:6">
      <x:c r="A172" s="1441" t="s">
        <x:v>8152</x:v>
      </x:c>
      <x:c r="B172" s="1442" t="s">
        <x:v>6457</x:v>
      </x:c>
      <x:c r="C172" s="1442" t="s">
        <x:v>6097</x:v>
      </x:c>
      <x:c r="D172" s="1443">
        <x:v>4</x:v>
      </x:c>
      <x:c r="E172" s="1443">
        <x:v>2509050306</x:v>
      </x:c>
      <x:c r="F172" s="1444" t="s">
        <x:v>1529</x:v>
      </x:c>
    </x:row>
    <x:row r="173" spans="1:6">
      <x:c r="A173" s="1441" t="s">
        <x:v>1707</x:v>
      </x:c>
      <x:c r="B173" s="1442" t="s">
        <x:v>6457</x:v>
      </x:c>
      <x:c r="C173" s="1442" t="s">
        <x:v>6097</x:v>
      </x:c>
      <x:c r="D173" s="1443">
        <x:v>4</x:v>
      </x:c>
      <x:c r="E173" s="1443">
        <x:v>2509070302</x:v>
      </x:c>
      <x:c r="F173" s="1445" t="s">
        <x:v>1529</x:v>
      </x:c>
    </x:row>
    <x:row r="174" spans="1:6">
      <x:c r="A174" s="1441" t="s">
        <x:v>3652</x:v>
      </x:c>
      <x:c r="B174" s="1442" t="s">
        <x:v>6457</x:v>
      </x:c>
      <x:c r="C174" s="1442" t="s">
        <x:v>6089</x:v>
      </x:c>
      <x:c r="D174" s="1443">
        <x:v>1</x:v>
      </x:c>
      <x:c r="E174" s="1442">
        <x:v>7270213</x:v>
      </x:c>
      <x:c r="F174" s="1444" t="s">
        <x:v>1529</x:v>
      </x:c>
    </x:row>
    <x:row r="175" spans="1:6">
      <x:c r="A175" s="1441" t="s">
        <x:v>1725</x:v>
      </x:c>
      <x:c r="B175" s="1442" t="s">
        <x:v>6457</x:v>
      </x:c>
      <x:c r="C175" s="1442" t="s">
        <x:v>6089</x:v>
      </x:c>
      <x:c r="D175" s="1443">
        <x:v>1</x:v>
      </x:c>
      <x:c r="E175" s="1442">
        <x:v>9220207</x:v>
      </x:c>
      <x:c r="F175" s="1445" t="s">
        <x:v>1529</x:v>
      </x:c>
    </x:row>
    <x:row r="176" spans="1:6">
      <x:c r="A176" s="1441" t="s">
        <x:v>8155</x:v>
      </x:c>
      <x:c r="B176" s="1442" t="s">
        <x:v>6457</x:v>
      </x:c>
      <x:c r="C176" s="1442" t="s">
        <x:v>6089</x:v>
      </x:c>
      <x:c r="D176" s="1443">
        <x:v>2</x:v>
      </x:c>
      <x:c r="E176" s="1443">
        <x:v>12010211</x:v>
      </x:c>
      <x:c r="F176" s="1444" t="s">
        <x:v>1529</x:v>
      </x:c>
    </x:row>
    <x:row r="177" spans="1:7">
      <x:c r="A177" s="1446" t="s">
        <x:v>3566</x:v>
      </x:c>
      <x:c r="B177" s="1447" t="s">
        <x:v>6457</x:v>
      </x:c>
      <x:c r="C177" s="1447" t="s">
        <x:v>6089</x:v>
      </x:c>
      <x:c r="D177" s="1448">
        <x:v>1</x:v>
      </x:c>
      <x:c r="E177" s="1448">
        <x:v>12010216</x:v>
      </x:c>
      <x:c r="F177" s="1449" t="s">
        <x:v>1529</x:v>
      </x:c>
      <x:c r="G177" s="101" t="s">
        <x:v>10674</x:v>
      </x:c>
    </x:row>
    <x:row r="178" spans="1:6">
      <x:c r="A178" s="1450" t="s">
        <x:v>3257</x:v>
      </x:c>
      <x:c r="B178" s="1451" t="s">
        <x:v>6457</x:v>
      </x:c>
      <x:c r="C178" s="1451" t="s">
        <x:v>4007</x:v>
      </x:c>
      <x:c r="D178" s="1452">
        <x:v>1</x:v>
      </x:c>
      <x:c r="E178" s="1452">
        <x:v>10210311</x:v>
      </x:c>
      <x:c r="F178" s="1453" t="s">
        <x:v>10710</x:v>
      </x:c>
    </x:row>
    <x:row r="179" spans="1:6">
      <x:c r="A179" s="1441" t="s">
        <x:v>1731</x:v>
      </x:c>
      <x:c r="B179" s="1442" t="s">
        <x:v>6457</x:v>
      </x:c>
      <x:c r="C179" s="1442" t="s">
        <x:v>6089</x:v>
      </x:c>
      <x:c r="D179" s="1443">
        <x:v>4</x:v>
      </x:c>
      <x:c r="E179" s="1443">
        <x:v>2512060205</x:v>
      </x:c>
      <x:c r="F179" s="1445" t="s">
        <x:v>10710</x:v>
      </x:c>
    </x:row>
    <x:row r="180" spans="1:6">
      <x:c r="A180" s="1461" t="s">
        <x:v>1717</x:v>
      </x:c>
      <x:c r="B180" s="1462" t="s">
        <x:v>6457</x:v>
      </x:c>
      <x:c r="C180" s="1462" t="s">
        <x:v>4007</x:v>
      </x:c>
      <x:c r="D180" s="1463">
        <x:v>4</x:v>
      </x:c>
      <x:c r="E180" s="1463">
        <x:v>2509150313</x:v>
      </x:c>
      <x:c r="F180" s="1464" t="s">
        <x:v>10710</x:v>
      </x:c>
    </x:row>
    <x:row r="181" spans="1:6">
      <x:c r="A181" s="1461" t="s">
        <x:v>3076</x:v>
      </x:c>
      <x:c r="B181" s="1462" t="s">
        <x:v>6457</x:v>
      </x:c>
      <x:c r="C181" s="1462" t="s">
        <x:v>6097</x:v>
      </x:c>
      <x:c r="D181" s="1463">
        <x:v>3</x:v>
      </x:c>
      <x:c r="E181" s="1462">
        <x:v>8010302</x:v>
      </x:c>
      <x:c r="F181" s="1465" t="s">
        <x:v>10710</x:v>
      </x:c>
    </x:row>
    <x:row r="182" spans="1:6">
      <x:c r="A182" s="1461" t="s">
        <x:v>8167</x:v>
      </x:c>
      <x:c r="B182" s="1462" t="s">
        <x:v>6457</x:v>
      </x:c>
      <x:c r="C182" s="1462" t="s">
        <x:v>6097</x:v>
      </x:c>
      <x:c r="D182" s="1463">
        <x:v>1</x:v>
      </x:c>
      <x:c r="E182" s="1462">
        <x:v>8010303</x:v>
      </x:c>
      <x:c r="F182" s="1464" t="s">
        <x:v>10710</x:v>
      </x:c>
    </x:row>
    <x:row r="183" spans="1:6">
      <x:c r="A183" s="1461" t="s">
        <x:v>3247</x:v>
      </x:c>
      <x:c r="B183" s="1462" t="s">
        <x:v>6457</x:v>
      </x:c>
      <x:c r="C183" s="1462" t="s">
        <x:v>6097</x:v>
      </x:c>
      <x:c r="D183" s="1463">
        <x:v>1</x:v>
      </x:c>
      <x:c r="E183" s="1462">
        <x:v>8150304</x:v>
      </x:c>
      <x:c r="F183" s="1465" t="s">
        <x:v>10710</x:v>
      </x:c>
    </x:row>
    <x:row r="184" spans="1:6">
      <x:c r="A184" s="1461" t="s">
        <x:v>4652</x:v>
      </x:c>
      <x:c r="B184" s="1462" t="s">
        <x:v>6457</x:v>
      </x:c>
      <x:c r="C184" s="1462" t="s">
        <x:v>6097</x:v>
      </x:c>
      <x:c r="D184" s="1463">
        <x:v>1</x:v>
      </x:c>
      <x:c r="E184" s="1463">
        <x:v>11150303</x:v>
      </x:c>
      <x:c r="F184" s="1464" t="s">
        <x:v>10710</x:v>
      </x:c>
    </x:row>
    <x:row r="185" spans="1:6">
      <x:c r="A185" s="1461" t="s">
        <x:v>8198</x:v>
      </x:c>
      <x:c r="B185" s="1462" t="s">
        <x:v>6457</x:v>
      </x:c>
      <x:c r="C185" s="1462" t="s">
        <x:v>6097</x:v>
      </x:c>
      <x:c r="D185" s="1463">
        <x:v>3</x:v>
      </x:c>
      <x:c r="E185" s="1463">
        <x:v>2509050302</x:v>
      </x:c>
      <x:c r="F185" s="1465" t="s">
        <x:v>10710</x:v>
      </x:c>
    </x:row>
    <x:row r="186" spans="1:6">
      <x:c r="A186" s="1461" t="s">
        <x:v>8256</x:v>
      </x:c>
      <x:c r="B186" s="1462" t="s">
        <x:v>6457</x:v>
      </x:c>
      <x:c r="C186" s="1462" t="s">
        <x:v>4067</x:v>
      </x:c>
      <x:c r="D186" s="1463">
        <x:v>2</x:v>
      </x:c>
      <x:c r="E186" s="1463">
        <x:v>2503050109</x:v>
      </x:c>
      <x:c r="F186" s="1464" t="s">
        <x:v>10710</x:v>
      </x:c>
    </x:row>
    <x:row r="187" spans="1:6">
      <x:c r="A187" s="1461" t="s">
        <x:v>710</x:v>
      </x:c>
      <x:c r="B187" s="1462" t="s">
        <x:v>6457</x:v>
      </x:c>
      <x:c r="C187" s="1462" t="s">
        <x:v>4067</x:v>
      </x:c>
      <x:c r="D187" s="1463">
        <x:v>3</x:v>
      </x:c>
      <x:c r="E187" s="1463">
        <x:v>2501070101</x:v>
      </x:c>
      <x:c r="F187" s="1465" t="s">
        <x:v>10710</x:v>
      </x:c>
    </x:row>
    <x:row r="188" spans="1:6">
      <x:c r="A188" s="1461" t="s">
        <x:v>3520</x:v>
      </x:c>
      <x:c r="B188" s="1462" t="s">
        <x:v>6457</x:v>
      </x:c>
      <x:c r="C188" s="1462" t="s">
        <x:v>4067</x:v>
      </x:c>
      <x:c r="D188" s="1463">
        <x:v>3</x:v>
      </x:c>
      <x:c r="E188" s="1462">
        <x:v>1260107</x:v>
      </x:c>
      <x:c r="F188" s="1464" t="s">
        <x:v>10710</x:v>
      </x:c>
    </x:row>
    <x:row r="189" spans="1:6">
      <x:c r="A189" s="1461" t="s">
        <x:v>1733</x:v>
      </x:c>
      <x:c r="B189" s="1462" t="s">
        <x:v>6457</x:v>
      </x:c>
      <x:c r="C189" s="1462" t="s">
        <x:v>4067</x:v>
      </x:c>
      <x:c r="D189" s="1463">
        <x:v>1</x:v>
      </x:c>
      <x:c r="E189" s="1462">
        <x:v>1260104</x:v>
      </x:c>
      <x:c r="F189" s="1465" t="s">
        <x:v>10710</x:v>
      </x:c>
    </x:row>
    <x:row r="190" spans="1:6">
      <x:c r="A190" s="1461" t="s">
        <x:v>8229</x:v>
      </x:c>
      <x:c r="B190" s="1462" t="s">
        <x:v>6457</x:v>
      </x:c>
      <x:c r="C190" s="1462" t="s">
        <x:v>4067</x:v>
      </x:c>
      <x:c r="D190" s="1463">
        <x:v>1</x:v>
      </x:c>
      <x:c r="E190" s="1463">
        <x:v>2501050110</x:v>
      </x:c>
      <x:c r="F190" s="1464" t="s">
        <x:v>10710</x:v>
      </x:c>
    </x:row>
    <x:row r="191" spans="1:6">
      <x:c r="A191" s="1461" t="s">
        <x:v>3245</x:v>
      </x:c>
      <x:c r="B191" s="1462" t="s">
        <x:v>6457</x:v>
      </x:c>
      <x:c r="C191" s="1462" t="s">
        <x:v>4067</x:v>
      </x:c>
      <x:c r="D191" s="1463">
        <x:v>1</x:v>
      </x:c>
      <x:c r="E191" s="1463">
        <x:v>12120115</x:v>
      </x:c>
      <x:c r="F191" s="1465" t="s">
        <x:v>10710</x:v>
      </x:c>
    </x:row>
    <x:row r="192" spans="1:6">
      <x:c r="A192" s="1461" t="s">
        <x:v>3487</x:v>
      </x:c>
      <x:c r="B192" s="1462" t="s">
        <x:v>6457</x:v>
      </x:c>
      <x:c r="C192" s="1462" t="s">
        <x:v>4067</x:v>
      </x:c>
      <x:c r="D192" s="1463">
        <x:v>1</x:v>
      </x:c>
      <x:c r="E192" s="1463">
        <x:v>12120109</x:v>
      </x:c>
      <x:c r="F192" s="1464" t="s">
        <x:v>10710</x:v>
      </x:c>
    </x:row>
    <x:row r="193" spans="1:6">
      <x:c r="A193" s="1461" t="s">
        <x:v>3033</x:v>
      </x:c>
      <x:c r="B193" s="1462" t="s">
        <x:v>6457</x:v>
      </x:c>
      <x:c r="C193" s="1462" t="s">
        <x:v>4067</x:v>
      </x:c>
      <x:c r="D193" s="1463">
        <x:v>3</x:v>
      </x:c>
      <x:c r="E193" s="1463">
        <x:v>12120108</x:v>
      </x:c>
      <x:c r="F193" s="1465" t="s">
        <x:v>10710</x:v>
      </x:c>
    </x:row>
    <x:row r="194" spans="1:6">
      <x:c r="A194" s="1461" t="s">
        <x:v>1676</x:v>
      </x:c>
      <x:c r="B194" s="1462" t="s">
        <x:v>6457</x:v>
      </x:c>
      <x:c r="C194" s="1462" t="s">
        <x:v>4067</x:v>
      </x:c>
      <x:c r="D194" s="1463">
        <x:v>2</x:v>
      </x:c>
      <x:c r="E194" s="1463">
        <x:v>2505060105</x:v>
      </x:c>
      <x:c r="F194" s="1464" t="s">
        <x:v>10710</x:v>
      </x:c>
    </x:row>
    <x:row r="195" spans="1:6">
      <x:c r="A195" s="1461" t="s">
        <x:v>8285</x:v>
      </x:c>
      <x:c r="B195" s="1462" t="s">
        <x:v>6457</x:v>
      </x:c>
      <x:c r="C195" s="1462" t="s">
        <x:v>6089</x:v>
      </x:c>
      <x:c r="D195" s="1463">
        <x:v>1</x:v>
      </x:c>
      <x:c r="E195" s="1462">
        <x:v>7050202</x:v>
      </x:c>
      <x:c r="F195" s="1465" t="s">
        <x:v>10710</x:v>
      </x:c>
    </x:row>
    <x:row r="196" spans="1:6">
      <x:c r="A196" s="1461" t="s">
        <x:v>4699</x:v>
      </x:c>
      <x:c r="B196" s="1462" t="s">
        <x:v>6457</x:v>
      </x:c>
      <x:c r="C196" s="1462" t="s">
        <x:v>6089</x:v>
      </x:c>
      <x:c r="D196" s="1463">
        <x:v>2</x:v>
      </x:c>
      <x:c r="E196" s="1462">
        <x:v>8160201</x:v>
      </x:c>
      <x:c r="F196" s="1464" t="s">
        <x:v>10710</x:v>
      </x:c>
    </x:row>
    <x:row r="197" spans="1:6">
      <x:c r="A197" s="1461" t="s">
        <x:v>3267</x:v>
      </x:c>
      <x:c r="B197" s="1462" t="s">
        <x:v>6457</x:v>
      </x:c>
      <x:c r="C197" s="1462" t="s">
        <x:v>6089</x:v>
      </x:c>
      <x:c r="D197" s="1463">
        <x:v>2</x:v>
      </x:c>
      <x:c r="E197" s="1462">
        <x:v>8160202</x:v>
      </x:c>
      <x:c r="F197" s="1465" t="s">
        <x:v>10710</x:v>
      </x:c>
    </x:row>
    <x:row r="198" spans="1:6">
      <x:c r="A198" s="1461" t="s">
        <x:v>3483</x:v>
      </x:c>
      <x:c r="B198" s="1462" t="s">
        <x:v>6457</x:v>
      </x:c>
      <x:c r="C198" s="1462" t="s">
        <x:v>6089</x:v>
      </x:c>
      <x:c r="D198" s="1463">
        <x:v>3</x:v>
      </x:c>
      <x:c r="E198" s="1463">
        <x:v>11160207</x:v>
      </x:c>
      <x:c r="F198" s="1464" t="s">
        <x:v>10710</x:v>
      </x:c>
    </x:row>
    <x:row r="199" spans="1:6">
      <x:c r="A199" s="1461" t="s">
        <x:v>3451</x:v>
      </x:c>
      <x:c r="B199" s="1462" t="s">
        <x:v>6457</x:v>
      </x:c>
      <x:c r="C199" s="1462" t="s">
        <x:v>6089</x:v>
      </x:c>
      <x:c r="D199" s="1463">
        <x:v>3</x:v>
      </x:c>
      <x:c r="E199" s="1463">
        <x:v>2510070203</x:v>
      </x:c>
      <x:c r="F199" s="1465" t="s">
        <x:v>10710</x:v>
      </x:c>
    </x:row>
    <x:row r="200" spans="1:6">
      <x:c r="A200" s="1461" t="s">
        <x:v>3270</x:v>
      </x:c>
      <x:c r="B200" s="1462" t="s">
        <x:v>6457</x:v>
      </x:c>
      <x:c r="C200" s="1462" t="s">
        <x:v>6097</x:v>
      </x:c>
      <x:c r="D200" s="1463">
        <x:v>2</x:v>
      </x:c>
      <x:c r="E200" s="1462">
        <x:v>7210302</x:v>
      </x:c>
      <x:c r="F200" s="1464" t="s">
        <x:v>10682</x:v>
      </x:c>
    </x:row>
    <x:row r="201" spans="1:6">
      <x:c r="A201" s="1461" t="s">
        <x:v>1877</x:v>
      </x:c>
      <x:c r="B201" s="1462" t="s">
        <x:v>6457</x:v>
      </x:c>
      <x:c r="C201" s="1462" t="s">
        <x:v>139</x:v>
      </x:c>
      <x:c r="D201" s="1463">
        <x:v>1</x:v>
      </x:c>
      <x:c r="E201" s="1463">
        <x:v>10190302</x:v>
      </x:c>
      <x:c r="F201" s="1465" t="s">
        <x:v>10710</x:v>
      </x:c>
    </x:row>
    <x:row r="202" spans="1:6">
      <x:c r="A202" s="1461" t="s">
        <x:v>8274</x:v>
      </x:c>
      <x:c r="B202" s="1462" t="s">
        <x:v>6457</x:v>
      </x:c>
      <x:c r="C202" s="1462" t="s">
        <x:v>6089</x:v>
      </x:c>
      <x:c r="D202" s="1463">
        <x:v>1</x:v>
      </x:c>
      <x:c r="E202" s="1463">
        <x:v>11160208</x:v>
      </x:c>
      <x:c r="F202" s="1464" t="s">
        <x:v>1529</x:v>
      </x:c>
    </x:row>
    <x:row r="203" spans="1:6">
      <x:c r="A203" s="1461" t="s">
        <x:v>8260</x:v>
      </x:c>
      <x:c r="B203" s="1462" t="s">
        <x:v>6457</x:v>
      </x:c>
      <x:c r="C203" s="1462" t="s">
        <x:v>6089</x:v>
      </x:c>
      <x:c r="D203" s="1463">
        <x:v>2</x:v>
      </x:c>
      <x:c r="E203" s="1463">
        <x:v>10210201</x:v>
      </x:c>
      <x:c r="F203" s="1465" t="s">
        <x:v>1529</x:v>
      </x:c>
    </x:row>
    <x:row r="204" spans="1:6">
      <x:c r="A204" s="1461" t="s">
        <x:v>8232</x:v>
      </x:c>
      <x:c r="B204" s="1462" t="s">
        <x:v>6457</x:v>
      </x:c>
      <x:c r="C204" s="1462" t="s">
        <x:v>6089</x:v>
      </x:c>
      <x:c r="D204" s="1463">
        <x:v>2</x:v>
      </x:c>
      <x:c r="E204" s="1462">
        <x:v>7200201</x:v>
      </x:c>
      <x:c r="F204" s="1464" t="s">
        <x:v>10713</x:v>
      </x:c>
    </x:row>
    <x:row r="205" spans="1:6">
      <x:c r="A205" s="1466" t="s">
        <x:v>2969</x:v>
      </x:c>
      <x:c r="B205" s="1467" t="s">
        <x:v>6457</x:v>
      </x:c>
      <x:c r="C205" s="1467" t="s">
        <x:v>6089</x:v>
      </x:c>
      <x:c r="D205" s="1468">
        <x:v>4</x:v>
      </x:c>
      <x:c r="E205" s="1467">
        <x:v>8160203</x:v>
      </x:c>
      <x:c r="F205" s="1469" t="s">
        <x:v>10710</x:v>
      </x:c>
    </x:row>
    <x:row r="206" spans="1:6">
      <x:c r="A206" s="1470">
        <x:v>46065</x:v>
      </x:c>
      <x:c r="B206" s="1462" t="s">
        <x:v>6457</x:v>
      </x:c>
      <x:c r="C206" s="1462" t="s">
        <x:v>4067</x:v>
      </x:c>
      <x:c r="D206" s="1463">
        <x:v>1</x:v>
      </x:c>
      <x:c r="E206" s="1471" t="s">
        <x:v>4500</x:v>
      </x:c>
      <x:c r="F206" s="1462" t="s">
        <x:v>8875</x:v>
      </x:c>
    </x:row>
    <x:row r="207" spans="1:7">
      <x:c r="A207" s="1478" t="s">
        <x:v>3531</x:v>
      </x:c>
      <x:c r="B207" s="1479" t="s">
        <x:v>10327</x:v>
      </x:c>
      <x:c r="C207" s="1479" t="s">
        <x:v>6089</x:v>
      </x:c>
      <x:c r="D207" s="1480">
        <x:v>1</x:v>
      </x:c>
      <x:c r="E207" s="1480">
        <x:v>2502050203</x:v>
      </x:c>
      <x:c r="F207" s="1479" t="s">
        <x:v>1172</x:v>
      </x:c>
      <x:c r="G207" s="1457"/>
    </x:row>
    <x:row r="208" spans="1:7">
      <x:c r="A208" s="845" t="s">
        <x:v>8263</x:v>
      </x:c>
      <x:c r="B208" s="846" t="s">
        <x:v>6457</x:v>
      </x:c>
      <x:c r="C208" s="846" t="s">
        <x:v>139</x:v>
      </x:c>
      <x:c r="D208" s="847">
        <x:v>3</x:v>
      </x:c>
      <x:c r="E208" s="847">
        <x:v>2512100104</x:v>
      </x:c>
      <x:c r="F208" s="846" t="s">
        <x:v>10710</x:v>
      </x:c>
      <x:c r="G208" s="1458"/>
    </x:row>
    <x:row r="209" spans="1:7">
      <x:c r="A209" s="845" t="s">
        <x:v>8221</x:v>
      </x:c>
      <x:c r="B209" s="846" t="s">
        <x:v>6457</x:v>
      </x:c>
      <x:c r="C209" s="846" t="s">
        <x:v>139</x:v>
      </x:c>
      <x:c r="D209" s="847">
        <x:v>2</x:v>
      </x:c>
      <x:c r="E209" s="846">
        <x:v>7050108</x:v>
      </x:c>
      <x:c r="F209" s="846" t="s">
        <x:v>10710</x:v>
      </x:c>
      <x:c r="G209" s="1459"/>
    </x:row>
    <x:row r="210" spans="1:7">
      <x:c r="A210" s="845" t="s">
        <x:v>8236</x:v>
      </x:c>
      <x:c r="B210" s="846" t="s">
        <x:v>6457</x:v>
      </x:c>
      <x:c r="C210" s="846" t="s">
        <x:v>139</x:v>
      </x:c>
      <x:c r="D210" s="847">
        <x:v>2</x:v>
      </x:c>
      <x:c r="E210" s="846">
        <x:v>7050109</x:v>
      </x:c>
      <x:c r="F210" s="846" t="s">
        <x:v>10710</x:v>
      </x:c>
      <x:c r="G210" s="1458"/>
    </x:row>
    <x:row r="211" spans="1:7">
      <x:c r="A211" s="845" t="s">
        <x:v>3498</x:v>
      </x:c>
      <x:c r="B211" s="846" t="s">
        <x:v>6457</x:v>
      </x:c>
      <x:c r="C211" s="846" t="s">
        <x:v>139</x:v>
      </x:c>
      <x:c r="D211" s="847">
        <x:v>2</x:v>
      </x:c>
      <x:c r="E211" s="846">
        <x:v>7050111</x:v>
      </x:c>
      <x:c r="F211" s="846" t="s">
        <x:v>10710</x:v>
      </x:c>
      <x:c r="G211" s="1459"/>
    </x:row>
    <x:row r="212" spans="1:7">
      <x:c r="A212" s="845" t="s">
        <x:v>1700</x:v>
      </x:c>
      <x:c r="B212" s="846" t="s">
        <x:v>6457</x:v>
      </x:c>
      <x:c r="C212" s="846" t="s">
        <x:v>139</x:v>
      </x:c>
      <x:c r="D212" s="847">
        <x:v>7</x:v>
      </x:c>
      <x:c r="E212" s="846">
        <x:v>5130108</x:v>
      </x:c>
      <x:c r="F212" s="846" t="s">
        <x:v>10710</x:v>
      </x:c>
      <x:c r="G212" s="1458"/>
    </x:row>
    <x:row r="213" spans="1:7">
      <x:c r="A213" s="845" t="s">
        <x:v>3006</x:v>
      </x:c>
      <x:c r="B213" s="846" t="s">
        <x:v>6457</x:v>
      </x:c>
      <x:c r="C213" s="846" t="s">
        <x:v>139</x:v>
      </x:c>
      <x:c r="D213" s="847">
        <x:v>3</x:v>
      </x:c>
      <x:c r="E213" s="846">
        <x:v>4250601</x:v>
      </x:c>
      <x:c r="F213" s="846" t="s">
        <x:v>10710</x:v>
      </x:c>
      <x:c r="G213" s="1459"/>
    </x:row>
    <x:row r="214" spans="1:7">
      <x:c r="A214" s="845" t="s">
        <x:v>3603</x:v>
      </x:c>
      <x:c r="B214" s="846" t="s">
        <x:v>6457</x:v>
      </x:c>
      <x:c r="C214" s="846" t="s">
        <x:v>139</x:v>
      </x:c>
      <x:c r="D214" s="847">
        <x:v>4</x:v>
      </x:c>
      <x:c r="E214" s="847">
        <x:v>2509070301</x:v>
      </x:c>
      <x:c r="F214" s="846" t="s">
        <x:v>10710</x:v>
      </x:c>
      <x:c r="G214" s="1458"/>
    </x:row>
    <x:row r="215" spans="1:7">
      <x:c r="A215" s="845" t="s">
        <x:v>4649</x:v>
      </x:c>
      <x:c r="B215" s="846" t="s">
        <x:v>6457</x:v>
      </x:c>
      <x:c r="C215" s="846" t="s">
        <x:v>6097</x:v>
      </x:c>
      <x:c r="D215" s="847">
        <x:v>1</x:v>
      </x:c>
      <x:c r="E215" s="847">
        <x:v>2509150305</x:v>
      </x:c>
      <x:c r="F215" s="846" t="s">
        <x:v>10710</x:v>
      </x:c>
      <x:c r="G215" s="1459"/>
    </x:row>
    <x:row r="216" spans="1:7">
      <x:c r="A216" s="845" t="s">
        <x:v>2999</x:v>
      </x:c>
      <x:c r="B216" s="846" t="s">
        <x:v>6457</x:v>
      </x:c>
      <x:c r="C216" s="846" t="s">
        <x:v>6097</x:v>
      </x:c>
      <x:c r="D216" s="847">
        <x:v>3</x:v>
      </x:c>
      <x:c r="E216" s="847">
        <x:v>2502100306</x:v>
      </x:c>
      <x:c r="F216" s="846" t="s">
        <x:v>3022</x:v>
      </x:c>
      <x:c r="G216" s="1458"/>
    </x:row>
    <x:row r="217" spans="1:7">
      <x:c r="A217" s="845" t="s">
        <x:v>1721</x:v>
      </x:c>
      <x:c r="B217" s="846" t="s">
        <x:v>6457</x:v>
      </x:c>
      <x:c r="C217" s="846" t="s">
        <x:v>6097</x:v>
      </x:c>
      <x:c r="D217" s="847">
        <x:v>3</x:v>
      </x:c>
      <x:c r="E217" s="847">
        <x:v>2502100305</x:v>
      </x:c>
      <x:c r="F217" s="846" t="s">
        <x:v>3022</x:v>
      </x:c>
      <x:c r="G217" s="1459"/>
    </x:row>
    <x:row r="218" spans="1:7">
      <x:c r="A218" s="845" t="s">
        <x:v>3024</x:v>
      </x:c>
      <x:c r="B218" s="846" t="s">
        <x:v>6457</x:v>
      </x:c>
      <x:c r="C218" s="846" t="s">
        <x:v>6089</x:v>
      </x:c>
      <x:c r="D218" s="847">
        <x:v>3</x:v>
      </x:c>
      <x:c r="E218" s="847">
        <x:v>2505060203</x:v>
      </x:c>
      <x:c r="F218" s="846" t="s">
        <x:v>10710</x:v>
      </x:c>
      <x:c r="G218" s="1458"/>
    </x:row>
    <x:row r="219" spans="1:7">
      <x:c r="A219" s="845" t="s">
        <x:v>3645</x:v>
      </x:c>
      <x:c r="B219" s="846" t="s">
        <x:v>6457</x:v>
      </x:c>
      <x:c r="C219" s="846" t="s">
        <x:v>6089</x:v>
      </x:c>
      <x:c r="D219" s="847">
        <x:v>3</x:v>
      </x:c>
      <x:c r="E219" s="847">
        <x:v>2505060204</x:v>
      </x:c>
      <x:c r="F219" s="846" t="s">
        <x:v>10710</x:v>
      </x:c>
      <x:c r="G219" s="1459"/>
    </x:row>
    <x:row r="220" spans="1:7">
      <x:c r="A220" s="845" t="s">
        <x:v>4654</x:v>
      </x:c>
      <x:c r="B220" s="846" t="s">
        <x:v>6457</x:v>
      </x:c>
      <x:c r="C220" s="846" t="s">
        <x:v>6089</x:v>
      </x:c>
      <x:c r="D220" s="847">
        <x:v>1</x:v>
      </x:c>
      <x:c r="E220" s="847">
        <x:v>2505060205</x:v>
      </x:c>
      <x:c r="F220" s="846" t="s">
        <x:v>10710</x:v>
      </x:c>
      <x:c r="G220" s="1458"/>
    </x:row>
    <x:row r="221" spans="1:7">
      <x:c r="A221" s="845" t="s">
        <x:v>8195</x:v>
      </x:c>
      <x:c r="B221" s="846" t="s">
        <x:v>6457</x:v>
      </x:c>
      <x:c r="C221" s="846" t="s">
        <x:v>6089</x:v>
      </x:c>
      <x:c r="D221" s="847">
        <x:v>4</x:v>
      </x:c>
      <x:c r="E221" s="847">
        <x:v>2505060206</x:v>
      </x:c>
      <x:c r="F221" s="846" t="s">
        <x:v>10710</x:v>
      </x:c>
      <x:c r="G221" s="1459"/>
    </x:row>
    <x:row r="222" spans="1:7">
      <x:c r="A222" s="845" t="s">
        <x:v>8242</x:v>
      </x:c>
      <x:c r="B222" s="846" t="s">
        <x:v>6457</x:v>
      </x:c>
      <x:c r="C222" s="846" t="s">
        <x:v>6089</x:v>
      </x:c>
      <x:c r="D222" s="847">
        <x:v>1</x:v>
      </x:c>
      <x:c r="E222" s="847">
        <x:v>2505060207</x:v>
      </x:c>
      <x:c r="F222" s="846" t="s">
        <x:v>10710</x:v>
      </x:c>
      <x:c r="G222" s="1458"/>
    </x:row>
    <x:row r="223" spans="1:7">
      <x:c r="A223" s="845" t="s">
        <x:v>2977</x:v>
      </x:c>
      <x:c r="B223" s="846" t="s">
        <x:v>6457</x:v>
      </x:c>
      <x:c r="C223" s="846" t="s">
        <x:v>6089</x:v>
      </x:c>
      <x:c r="D223" s="847">
        <x:v>2</x:v>
      </x:c>
      <x:c r="E223" s="846">
        <x:v>1050203</x:v>
      </x:c>
      <x:c r="F223" s="846" t="s">
        <x:v>10682</x:v>
      </x:c>
      <x:c r="G223" s="1459"/>
    </x:row>
    <x:row r="224" spans="1:7">
      <x:c r="A224" s="845" t="s">
        <x:v>3464</x:v>
      </x:c>
      <x:c r="B224" s="846" t="s">
        <x:v>6457</x:v>
      </x:c>
      <x:c r="C224" s="846" t="s">
        <x:v>6089</x:v>
      </x:c>
      <x:c r="D224" s="847">
        <x:v>1</x:v>
      </x:c>
      <x:c r="E224" s="846">
        <x:v>9100204</x:v>
      </x:c>
      <x:c r="F224" s="846" t="s">
        <x:v>10710</x:v>
      </x:c>
      <x:c r="G224" s="1458"/>
    </x:row>
    <x:row r="225" spans="1:7">
      <x:c r="A225" s="845" t="s">
        <x:v>2982</x:v>
      </x:c>
      <x:c r="B225" s="846" t="s">
        <x:v>6457</x:v>
      </x:c>
      <x:c r="C225" s="846" t="s">
        <x:v>6089</x:v>
      </x:c>
      <x:c r="D225" s="847">
        <x:v>1</x:v>
      </x:c>
      <x:c r="E225" s="847">
        <x:v>11100203</x:v>
      </x:c>
      <x:c r="F225" s="846" t="s">
        <x:v>10710</x:v>
      </x:c>
      <x:c r="G225" s="1459"/>
    </x:row>
    <x:row r="226" spans="1:7">
      <x:c r="A226" s="845" t="s">
        <x:v>3023</x:v>
      </x:c>
      <x:c r="B226" s="846" t="s">
        <x:v>6457</x:v>
      </x:c>
      <x:c r="C226" s="846" t="s">
        <x:v>6089</x:v>
      </x:c>
      <x:c r="D226" s="847">
        <x:v>7</x:v>
      </x:c>
      <x:c r="E226" s="847">
        <x:v>12050301</x:v>
      </x:c>
      <x:c r="F226" s="846" t="s">
        <x:v>10710</x:v>
      </x:c>
      <x:c r="G226" s="1458"/>
    </x:row>
    <x:row r="227" spans="1:7">
      <x:c r="A227" s="845" t="s">
        <x:v>3494</x:v>
      </x:c>
      <x:c r="B227" s="846" t="s">
        <x:v>6457</x:v>
      </x:c>
      <x:c r="C227" s="846" t="s">
        <x:v>6089</x:v>
      </x:c>
      <x:c r="D227" s="847">
        <x:v>2</x:v>
      </x:c>
      <x:c r="E227" s="847">
        <x:v>12050303</x:v>
      </x:c>
      <x:c r="F227" s="846" t="s">
        <x:v>10710</x:v>
      </x:c>
      <x:c r="G227" s="1459"/>
    </x:row>
    <x:row r="228" spans="1:7">
      <x:c r="A228" s="845" t="s">
        <x:v>3058</x:v>
      </x:c>
      <x:c r="B228" s="846" t="s">
        <x:v>6457</x:v>
      </x:c>
      <x:c r="C228" s="846" t="s">
        <x:v>6089</x:v>
      </x:c>
      <x:c r="D228" s="847">
        <x:v>2</x:v>
      </x:c>
      <x:c r="E228" s="847">
        <x:v>2504070203</x:v>
      </x:c>
      <x:c r="F228" s="846" t="s">
        <x:v>10710</x:v>
      </x:c>
      <x:c r="G228" s="1458"/>
    </x:row>
    <x:row r="229" spans="1:7">
      <x:c r="A229" s="845" t="s">
        <x:v>4643</x:v>
      </x:c>
      <x:c r="B229" s="846" t="s">
        <x:v>6457</x:v>
      </x:c>
      <x:c r="C229" s="846" t="s">
        <x:v>6089</x:v>
      </x:c>
      <x:c r="D229" s="847">
        <x:v>2</x:v>
      </x:c>
      <x:c r="E229" s="847">
        <x:v>2504070209</x:v>
      </x:c>
      <x:c r="F229" s="846" t="s">
        <x:v>3535</x:v>
      </x:c>
      <x:c r="G229" s="1459"/>
    </x:row>
    <x:row r="230" spans="1:7">
      <x:c r="A230" s="845" t="s">
        <x:v>3265</x:v>
      </x:c>
      <x:c r="B230" s="846" t="s">
        <x:v>6457</x:v>
      </x:c>
      <x:c r="C230" s="846" t="s">
        <x:v>6097</x:v>
      </x:c>
      <x:c r="D230" s="847">
        <x:v>1</x:v>
      </x:c>
      <x:c r="E230" s="846">
        <x:v>1050304</x:v>
      </x:c>
      <x:c r="F230" s="846" t="s">
        <x:v>10710</x:v>
      </x:c>
      <x:c r="G230" s="1458"/>
    </x:row>
    <x:row r="231" spans="1:7">
      <x:c r="A231" s="845" t="s">
        <x:v>8255</x:v>
      </x:c>
      <x:c r="B231" s="846" t="s">
        <x:v>6457</x:v>
      </x:c>
      <x:c r="C231" s="846" t="s">
        <x:v>6097</x:v>
      </x:c>
      <x:c r="D231" s="847">
        <x:v>1</x:v>
      </x:c>
      <x:c r="E231" s="846">
        <x:v>2050301</x:v>
      </x:c>
      <x:c r="F231" s="846" t="s">
        <x:v>10710</x:v>
      </x:c>
      <x:c r="G231" s="1459"/>
    </x:row>
    <x:row r="232" spans="1:7">
      <x:c r="A232" s="845" t="s">
        <x:v>3093</x:v>
      </x:c>
      <x:c r="B232" s="846" t="s">
        <x:v>6457</x:v>
      </x:c>
      <x:c r="C232" s="846" t="s">
        <x:v>6097</x:v>
      </x:c>
      <x:c r="D232" s="847">
        <x:v>2</x:v>
      </x:c>
      <x:c r="E232" s="846">
        <x:v>2050302</x:v>
      </x:c>
      <x:c r="F232" s="846" t="s">
        <x:v>10710</x:v>
      </x:c>
      <x:c r="G232" s="1458"/>
    </x:row>
    <x:row r="233" spans="1:7">
      <x:c r="A233" s="845" t="s">
        <x:v>4691</x:v>
      </x:c>
      <x:c r="B233" s="846" t="s">
        <x:v>6457</x:v>
      </x:c>
      <x:c r="C233" s="846" t="s">
        <x:v>6097</x:v>
      </x:c>
      <x:c r="D233" s="847">
        <x:v>1</x:v>
      </x:c>
      <x:c r="E233" s="847">
        <x:v>2504060312</x:v>
      </x:c>
      <x:c r="F233" s="846" t="s">
        <x:v>10710</x:v>
      </x:c>
      <x:c r="G233" s="1459"/>
    </x:row>
    <x:row r="234" spans="1:7">
      <x:c r="A234" s="845" t="s">
        <x:v>8240</x:v>
      </x:c>
      <x:c r="B234" s="846" t="s">
        <x:v>6457</x:v>
      </x:c>
      <x:c r="C234" s="846" t="s">
        <x:v>4067</x:v>
      </x:c>
      <x:c r="D234" s="847">
        <x:v>1</x:v>
      </x:c>
      <x:c r="E234" s="847">
        <x:v>2503060104</x:v>
      </x:c>
      <x:c r="F234" s="846" t="s">
        <x:v>10710</x:v>
      </x:c>
      <x:c r="G234" s="1458"/>
    </x:row>
    <x:row r="235" spans="1:7">
      <x:c r="A235" s="845" t="s">
        <x:v>8257</x:v>
      </x:c>
      <x:c r="B235" s="846" t="s">
        <x:v>6457</x:v>
      </x:c>
      <x:c r="C235" s="846" t="s">
        <x:v>4067</x:v>
      </x:c>
      <x:c r="D235" s="847">
        <x:v>1</x:v>
      </x:c>
      <x:c r="E235" s="847">
        <x:v>2504100101</x:v>
      </x:c>
      <x:c r="F235" s="846" t="s">
        <x:v>10710</x:v>
      </x:c>
      <x:c r="G235" s="1459"/>
    </x:row>
    <x:row r="236" spans="1:7">
      <x:c r="A236" s="845" t="s">
        <x:v>3056</x:v>
      </x:c>
      <x:c r="B236" s="846" t="s">
        <x:v>6457</x:v>
      </x:c>
      <x:c r="C236" s="846" t="s">
        <x:v>4067</x:v>
      </x:c>
      <x:c r="D236" s="847">
        <x:v>2</x:v>
      </x:c>
      <x:c r="E236" s="847">
        <x:v>2504100105</x:v>
      </x:c>
      <x:c r="F236" s="846" t="s">
        <x:v>10710</x:v>
      </x:c>
      <x:c r="G236" s="1458"/>
    </x:row>
    <x:row r="237" spans="1:7">
      <x:c r="A237" s="845" t="s">
        <x:v>1718</x:v>
      </x:c>
      <x:c r="B237" s="846" t="s">
        <x:v>6457</x:v>
      </x:c>
      <x:c r="C237" s="846" t="s">
        <x:v>4067</x:v>
      </x:c>
      <x:c r="D237" s="847">
        <x:v>1</x:v>
      </x:c>
      <x:c r="E237" s="847">
        <x:v>2505090102</x:v>
      </x:c>
      <x:c r="F237" s="846" t="s">
        <x:v>10710</x:v>
      </x:c>
      <x:c r="G237" s="1459"/>
    </x:row>
    <x:row r="238" spans="1:7">
      <x:c r="A238" s="845" t="s">
        <x:v>4660</x:v>
      </x:c>
      <x:c r="B238" s="846" t="s">
        <x:v>6457</x:v>
      </x:c>
      <x:c r="C238" s="846" t="s">
        <x:v>4027</x:v>
      </x:c>
      <x:c r="D238" s="847">
        <x:v>1</x:v>
      </x:c>
      <x:c r="E238" s="847">
        <x:v>12120411</x:v>
      </x:c>
      <x:c r="F238" s="846" t="s">
        <x:v>10710</x:v>
      </x:c>
      <x:c r="G238" s="1458"/>
    </x:row>
    <x:row r="239" spans="1:7">
      <x:c r="A239" s="850" t="s">
        <x:v>3203</x:v>
      </x:c>
      <x:c r="B239" s="851" t="s">
        <x:v>6457</x:v>
      </x:c>
      <x:c r="C239" s="851" t="s">
        <x:v>4027</x:v>
      </x:c>
      <x:c r="D239" s="852">
        <x:v>1</x:v>
      </x:c>
      <x:c r="E239" s="852">
        <x:v>2504070405</x:v>
      </x:c>
      <x:c r="F239" s="851" t="s">
        <x:v>10710</x:v>
      </x:c>
      <x:c r="G239" s="1460"/>
    </x:row>
    <x:row r="241" spans="1:7">
      <x:c r="A241" s="1481" t="s">
        <x:v>3071</x:v>
      </x:c>
      <x:c r="B241" s="1482" t="s">
        <x:v>6457</x:v>
      </x:c>
      <x:c r="C241" s="1483" t="s">
        <x:v>4067</x:v>
      </x:c>
      <x:c r="D241" s="1484">
        <x:v>1</x:v>
      </x:c>
      <x:c r="E241" s="1484">
        <x:v>2602200102</x:v>
      </x:c>
      <x:c r="F241" s="1483" t="s">
        <x:v>1156</x:v>
      </x:c>
      <x:c r="G241" s="1476"/>
    </x:row>
    <x:row r="242" spans="1:7">
      <x:c r="A242" s="1485" t="s">
        <x:v>3581</x:v>
      </x:c>
      <x:c r="B242" s="1482" t="s">
        <x:v>6457</x:v>
      </x:c>
      <x:c r="C242" s="1482" t="s">
        <x:v>4067</x:v>
      </x:c>
      <x:c r="D242" s="1486">
        <x:v>2</x:v>
      </x:c>
      <x:c r="E242" s="1486">
        <x:v>2508050101</x:v>
      </x:c>
      <x:c r="F242" s="1482" t="s">
        <x:v>10710</x:v>
      </x:c>
      <x:c r="G242" s="1459"/>
    </x:row>
    <x:row r="243" spans="1:6">
      <x:c r="A243" s="1481" t="s">
        <x:v>3602</x:v>
      </x:c>
      <x:c r="B243" s="1483" t="s">
        <x:v>6457</x:v>
      </x:c>
      <x:c r="C243" s="1483" t="s">
        <x:v>6089</x:v>
      </x:c>
      <x:c r="D243" s="1484">
        <x:v>1</x:v>
      </x:c>
      <x:c r="E243" s="1484">
        <x:v>2601150206</x:v>
      </x:c>
      <x:c r="F243" s="1487" t="s">
        <x:v>4650</x:v>
      </x:c>
    </x:row>
    <x:row r="244" spans="1:6">
      <x:c r="A244" s="1488" t="s">
        <x:v>8288</x:v>
      </x:c>
      <x:c r="B244" s="1489" t="s">
        <x:v>6457</x:v>
      </x:c>
      <x:c r="C244" s="1489" t="s">
        <x:v>6089</x:v>
      </x:c>
      <x:c r="D244" s="1490">
        <x:v>1</x:v>
      </x:c>
      <x:c r="E244" s="1490">
        <x:v>2506050210</x:v>
      </x:c>
      <x:c r="F244" s="1491" t="s">
        <x:v>2960</x:v>
      </x:c>
    </x:row>
    <x:row r="245" spans="7:11">
      <x:c r="G245" s="86" t="s">
        <x:v>10278</x:v>
      </x:c>
      <x:c r="H245" s="86" t="s">
        <x:v>10304</x:v>
      </x:c>
      <x:c r="I245" s="86" t="s">
        <x:v>10372</x:v>
      </x:c>
      <x:c r="J245" s="86" t="s">
        <x:v>4084</x:v>
      </x:c>
      <x:c r="K245" s="86" t="s">
        <x:v>6403</x:v>
      </x:c>
    </x:row>
    <x:row r="246" spans="1:12">
      <x:c r="A246" s="1496" t="s">
        <x:v>1724</x:v>
      </x:c>
      <x:c r="B246" s="1493" t="s">
        <x:v>6457</x:v>
      </x:c>
      <x:c r="C246" s="1493" t="s">
        <x:v>4007</x:v>
      </x:c>
      <x:c r="D246" s="1494">
        <x:v>1</x:v>
      </x:c>
      <x:c r="E246" s="1494">
        <x:v>2509150312</x:v>
      </x:c>
      <x:c r="F246" s="1495" t="s">
        <x:v>382</x:v>
      </x:c>
      <x:c r="G246" s="86" t="s">
        <x:v>5022</x:v>
      </x:c>
      <x:c r="H246" s="276" t="s">
        <x:v>140</x:v>
      </x:c>
      <x:c r="I246" s="276" t="s">
        <x:v>140</x:v>
      </x:c>
      <x:c r="J246" s="276" t="s">
        <x:v>140</x:v>
      </x:c>
      <x:c r="K246" s="276" t="s">
        <x:v>140</x:v>
      </x:c>
      <x:c r="L246" s="276" t="s">
        <x:v>10339</x:v>
      </x:c>
    </x:row>
    <x:row r="247" spans="6:11">
      <x:c r="F247" s="84"/>
      <x:c r="G247" s="84" t="s">
        <x:v>10278</x:v>
      </x:c>
      <x:c r="H247" s="84" t="s">
        <x:v>10304</x:v>
      </x:c>
      <x:c r="I247" s="84" t="s">
        <x:v>10372</x:v>
      </x:c>
      <x:c r="J247" s="84" t="s">
        <x:v>4084</x:v>
      </x:c>
      <x:c r="K247" s="84" t="s">
        <x:v>6403</x:v>
      </x:c>
    </x:row>
    <x:row r="248" spans="1:11" s="84" customFormat="1">
      <x:c r="A248" s="261">
        <x:v>46080</x:v>
      </x:c>
      <x:c r="B248" s="1425" t="s">
        <x:v>6457</x:v>
      </x:c>
      <x:c r="C248" s="285" t="s">
        <x:v>4007</x:v>
      </x:c>
      <x:c r="D248" s="279"/>
      <x:c r="E248" s="285" t="s">
        <x:v>11884</x:v>
      </x:c>
      <x:c r="F248" s="234" t="s">
        <x:v>9929</x:v>
      </x:c>
      <x:c r="G248" s="84" t="s">
        <x:v>3571</x:v>
      </x:c>
      <x:c r="H248" s="276" t="s">
        <x:v>140</x:v>
      </x:c>
      <x:c r="I248" s="276" t="s">
        <x:v>140</x:v>
      </x:c>
      <x:c r="J248" s="276" t="s">
        <x:v>140</x:v>
      </x:c>
      <x:c r="K248" s="276" t="s">
        <x:v>140</x:v>
      </x:c>
    </x:row>
    <x:row r="249" spans="1:12" s="84" customFormat="1">
      <x:c r="A249" s="1439" t="s">
        <x:v>8267</x:v>
      </x:c>
      <x:c r="B249" s="1425" t="s">
        <x:v>6457</x:v>
      </x:c>
      <x:c r="C249" s="1425" t="s">
        <x:v>4067</x:v>
      </x:c>
      <x:c r="D249" s="1426">
        <x:v>1</x:v>
      </x:c>
      <x:c r="E249" s="1497" t="s">
        <x:v>7556</x:v>
      </x:c>
      <x:c r="F249" s="1498" t="s">
        <x:v>12101</x:v>
      </x:c>
      <x:c r="G249" s="84" t="s">
        <x:v>4851</x:v>
      </x:c>
      <x:c r="H249" s="276" t="s">
        <x:v>140</x:v>
      </x:c>
      <x:c r="I249" s="276" t="s">
        <x:v>140</x:v>
      </x:c>
      <x:c r="J249" s="276" t="s">
        <x:v>140</x:v>
      </x:c>
      <x:c r="K249" s="276" t="s">
        <x:v>140</x:v>
      </x:c>
      <x:c r="L249" s="276" t="s">
        <x:v>10339</x:v>
      </x:c>
    </x:row>
    <x:row r="250" spans="1:12">
      <x:c r="A250" s="1430" t="s">
        <x:v>4707</x:v>
      </x:c>
      <x:c r="B250" s="1431" t="s">
        <x:v>6457</x:v>
      </x:c>
      <x:c r="C250" s="1431" t="s">
        <x:v>4067</x:v>
      </x:c>
      <x:c r="D250" s="1432">
        <x:v>1</x:v>
      </x:c>
      <x:c r="E250" s="1499">
        <x:v>2509050109</x:v>
      </x:c>
      <x:c r="F250" s="1434" t="s">
        <x:v>1848</x:v>
      </x:c>
      <x:c r="G250" s="84" t="s">
        <x:v>4999</x:v>
      </x:c>
      <x:c r="H250" s="276" t="s">
        <x:v>140</x:v>
      </x:c>
      <x:c r="I250" s="276" t="s">
        <x:v>140</x:v>
      </x:c>
      <x:c r="J250" s="276" t="s">
        <x:v>140</x:v>
      </x:c>
      <x:c r="K250" s="276" t="s">
        <x:v>140</x:v>
      </x:c>
      <x:c r="L250" s="276" t="s">
        <x:v>6487</x:v>
      </x:c>
    </x:row>
    <x:row r="251" spans="7:11">
      <x:c r="G251" s="77" t="s">
        <x:v>10278</x:v>
      </x:c>
      <x:c r="H251" s="77" t="s">
        <x:v>10304</x:v>
      </x:c>
      <x:c r="I251" s="77" t="s">
        <x:v>10372</x:v>
      </x:c>
      <x:c r="J251" s="77" t="s">
        <x:v>4084</x:v>
      </x:c>
      <x:c r="K251" s="77" t="s">
        <x:v>6403</x:v>
      </x:c>
    </x:row>
    <x:row r="252" spans="1:11" s="77" customFormat="1">
      <x:c r="A252" s="1439" t="s">
        <x:v>3272</x:v>
      </x:c>
      <x:c r="B252" s="1425" t="s">
        <x:v>10327</x:v>
      </x:c>
      <x:c r="C252" s="1425" t="s">
        <x:v>4007</x:v>
      </x:c>
      <x:c r="D252" s="1426">
        <x:v>1</x:v>
      </x:c>
      <x:c r="E252" s="1497">
        <x:v>2509060312</x:v>
      </x:c>
      <x:c r="F252" s="1440" t="s">
        <x:v>1772</x:v>
      </x:c>
      <x:c r="G252" s="77" t="s">
        <x:v>10115</x:v>
      </x:c>
      <x:c r="H252" s="276" t="s">
        <x:v>140</x:v>
      </x:c>
      <x:c r="I252" s="276" t="s">
        <x:v>140</x:v>
      </x:c>
      <x:c r="J252" s="276" t="s">
        <x:v>140</x:v>
      </x:c>
      <x:c r="K252" s="276" t="s">
        <x:v>140</x:v>
      </x:c>
    </x:row>
    <x:row r="253" spans="1:11" s="77" customFormat="1">
      <x:c r="A253" s="1508"/>
      <x:c r="B253" s="1509"/>
      <x:c r="C253" s="1509"/>
      <x:c r="D253" s="1508"/>
      <x:c r="E253" s="1510"/>
      <x:c r="F253" s="1509"/>
      <x:c r="H253" s="276"/>
      <x:c r="I253" s="276"/>
      <x:c r="J253" s="276"/>
      <x:c r="K253" s="276"/>
    </x:row>
    <x:row r="254" spans="1:11" s="77" customFormat="1">
      <x:c r="A254" s="1439" t="s">
        <x:v>706</x:v>
      </x:c>
      <x:c r="B254" s="1425" t="s">
        <x:v>6457</x:v>
      </x:c>
      <x:c r="C254" s="1425" t="s">
        <x:v>6089</x:v>
      </x:c>
      <x:c r="D254" s="1426">
        <x:v>4</x:v>
      </x:c>
      <x:c r="E254" s="1497">
        <x:v>2026021602106</x:v>
      </x:c>
      <x:c r="F254" s="1425" t="s">
        <x:v>8878</x:v>
      </x:c>
      <x:c r="G254" s="77" t="s">
        <x:v>5032</x:v>
      </x:c>
      <x:c r="H254" s="276" t="s">
        <x:v>140</x:v>
      </x:c>
      <x:c r="I254" s="276" t="s">
        <x:v>140</x:v>
      </x:c>
      <x:c r="J254" s="276" t="s">
        <x:v>140</x:v>
      </x:c>
      <x:c r="K254" s="276" t="s">
        <x:v>140</x:v>
      </x:c>
    </x:row>
    <x:row r="255" spans="1:11" s="77" customFormat="1">
      <x:c r="A255" s="1435" t="s">
        <x:v>3001</x:v>
      </x:c>
      <x:c r="B255" s="1422" t="s">
        <x:v>6457</x:v>
      </x:c>
      <x:c r="C255" s="1422" t="s">
        <x:v>139</x:v>
      </x:c>
      <x:c r="D255" s="1423">
        <x:v>2</x:v>
      </x:c>
      <x:c r="E255" s="1512">
        <x:v>2026022102087</x:v>
      </x:c>
      <x:c r="F255" s="1422" t="s">
        <x:v>8878</x:v>
      </x:c>
      <x:c r="G255" s="77" t="s">
        <x:v>3224</x:v>
      </x:c>
      <x:c r="H255" s="276" t="s">
        <x:v>140</x:v>
      </x:c>
      <x:c r="I255" s="276" t="s">
        <x:v>140</x:v>
      </x:c>
      <x:c r="J255" s="276" t="s">
        <x:v>140</x:v>
      </x:c>
      <x:c r="K255" s="276" t="s">
        <x:v>140</x:v>
      </x:c>
    </x:row>
    <x:row r="256" spans="1:11" s="77" customFormat="1">
      <x:c r="A256" s="1430" t="s">
        <x:v>3521</x:v>
      </x:c>
      <x:c r="B256" s="1431" t="s">
        <x:v>6457</x:v>
      </x:c>
      <x:c r="C256" s="1431" t="s">
        <x:v>139</x:v>
      </x:c>
      <x:c r="D256" s="1432">
        <x:v>3</x:v>
      </x:c>
      <x:c r="E256" s="1499">
        <x:v>2026022202039</x:v>
      </x:c>
      <x:c r="F256" s="1431" t="s">
        <x:v>8878</x:v>
      </x:c>
      <x:c r="G256" s="77" t="s">
        <x:v>3052</x:v>
      </x:c>
      <x:c r="H256" s="276" t="s">
        <x:v>140</x:v>
      </x:c>
      <x:c r="I256" s="276" t="s">
        <x:v>140</x:v>
      </x:c>
      <x:c r="J256" s="276" t="s">
        <x:v>140</x:v>
      </x:c>
      <x:c r="K256" s="276" t="s">
        <x:v>140</x:v>
      </x:c>
    </x:row>
    <x:row r="257" spans="1:11" s="77" customFormat="1">
      <x:c r="A257" s="1435" t="s">
        <x:v>3452</x:v>
      </x:c>
      <x:c r="B257" s="1422" t="s">
        <x:v>6457</x:v>
      </x:c>
      <x:c r="C257" s="1422" t="s">
        <x:v>139</x:v>
      </x:c>
      <x:c r="D257" s="1423">
        <x:v>1</x:v>
      </x:c>
      <x:c r="E257" s="1512">
        <x:v>2026022202046</x:v>
      </x:c>
      <x:c r="F257" s="1422" t="s">
        <x:v>8878</x:v>
      </x:c>
      <x:c r="G257" s="77" t="s">
        <x:v>3034</x:v>
      </x:c>
      <x:c r="H257" s="276" t="s">
        <x:v>140</x:v>
      </x:c>
      <x:c r="I257" s="276" t="s">
        <x:v>140</x:v>
      </x:c>
      <x:c r="J257" s="276" t="s">
        <x:v>140</x:v>
      </x:c>
      <x:c r="K257" s="276" t="s">
        <x:v>140</x:v>
      </x:c>
    </x:row>
    <x:row r="258" spans="1:11" s="77" customFormat="1">
      <x:c r="A258" s="1505"/>
      <x:c r="B258" s="1211"/>
      <x:c r="C258" s="1211"/>
      <x:c r="D258" s="1506"/>
      <x:c r="E258" s="1511"/>
      <x:c r="F258" s="1211"/>
      <x:c r="G258" s="77" t="s">
        <x:v>10278</x:v>
      </x:c>
      <x:c r="H258" s="77" t="s">
        <x:v>10304</x:v>
      </x:c>
      <x:c r="I258" s="77" t="s">
        <x:v>10372</x:v>
      </x:c>
      <x:c r="J258" s="77" t="s">
        <x:v>4084</x:v>
      </x:c>
      <x:c r="K258" s="77" t="s">
        <x:v>6403</x:v>
      </x:c>
    </x:row>
    <x:row r="259" spans="1:12" s="77" customFormat="1">
      <x:c r="A259" s="1439" t="s">
        <x:v>3225</x:v>
      </x:c>
      <x:c r="B259" s="1425" t="s">
        <x:v>6457</x:v>
      </x:c>
      <x:c r="C259" s="1425" t="s">
        <x:v>4007</x:v>
      </x:c>
      <x:c r="D259" s="1426">
        <x:v>1</x:v>
      </x:c>
      <x:c r="E259" s="1426">
        <x:v>2511070311</x:v>
      </x:c>
      <x:c r="F259" s="1498" t="s">
        <x:v>1550</x:v>
      </x:c>
      <x:c r="G259" s="77" t="s">
        <x:v>6970</x:v>
      </x:c>
      <x:c r="H259" s="276" t="s">
        <x:v>140</x:v>
      </x:c>
      <x:c r="I259" s="276" t="s">
        <x:v>140</x:v>
      </x:c>
      <x:c r="J259" s="276" t="s">
        <x:v>140</x:v>
      </x:c>
      <x:c r="K259" s="276" t="s">
        <x:v>140</x:v>
      </x:c>
      <x:c r="L259" s="276" t="s">
        <x:v>6487</x:v>
      </x:c>
    </x:row>
    <x:row r="260" spans="1:12">
      <x:c r="A260" s="1430" t="s">
        <x:v>8286</x:v>
      </x:c>
      <x:c r="B260" s="1431" t="s">
        <x:v>6457</x:v>
      </x:c>
      <x:c r="C260" s="1431" t="s">
        <x:v>6089</x:v>
      </x:c>
      <x:c r="D260" s="1432">
        <x:v>1</x:v>
      </x:c>
      <x:c r="E260" s="1432">
        <x:v>2510060209</x:v>
      </x:c>
      <x:c r="F260" s="1434" t="s">
        <x:v>382</x:v>
      </x:c>
      <x:c r="G260" s="77" t="s">
        <x:v>10211</x:v>
      </x:c>
      <x:c r="H260" s="276" t="s">
        <x:v>140</x:v>
      </x:c>
      <x:c r="I260" s="276" t="s">
        <x:v>140</x:v>
      </x:c>
      <x:c r="J260" s="276" t="s">
        <x:v>140</x:v>
      </x:c>
      <x:c r="K260" s="276" t="s">
        <x:v>140</x:v>
      </x:c>
      <x:c r="L260" s="276" t="s">
        <x:v>10339</x:v>
      </x:c>
    </x:row>
    <x:row r="261" spans="1:11" s="77" customFormat="1">
      <x:c r="A261" s="1430" t="s">
        <x:v>8224</x:v>
      </x:c>
      <x:c r="B261" s="1431" t="s">
        <x:v>6457</x:v>
      </x:c>
      <x:c r="C261" s="1431" t="s">
        <x:v>6089</x:v>
      </x:c>
      <x:c r="D261" s="1432">
        <x:v>1</x:v>
      </x:c>
      <x:c r="E261" s="1432">
        <x:v>2602210208</x:v>
      </x:c>
      <x:c r="F261" s="1431" t="s">
        <x:v>382</x:v>
      </x:c>
      <x:c r="G261" s="1514" t="s">
        <x:v>3224</x:v>
      </x:c>
      <x:c r="H261" s="276" t="s">
        <x:v>140</x:v>
      </x:c>
      <x:c r="I261" s="276" t="s">
        <x:v>140</x:v>
      </x:c>
      <x:c r="J261" s="276" t="s">
        <x:v>140</x:v>
      </x:c>
      <x:c r="K261" s="276" t="s">
        <x:v>140</x:v>
      </x:c>
    </x:row>
    <x:row r="262" spans="1:7" s="77" customFormat="1">
      <x:c r="A262" s="1503"/>
      <x:c r="B262" s="1504"/>
      <x:c r="C262" s="1504"/>
      <x:c r="D262" s="1507"/>
      <x:c r="E262" s="1507"/>
      <x:c r="F262" s="1504"/>
      <x:c r="G262" s="1513"/>
    </x:row>
    <x:row r="263" spans="1:12">
      <x:c r="A263" s="1430" t="s">
        <x:v>3479</x:v>
      </x:c>
      <x:c r="B263" s="1431" t="s">
        <x:v>6457</x:v>
      </x:c>
      <x:c r="C263" s="1431" t="s">
        <x:v>4067</x:v>
      </x:c>
      <x:c r="D263" s="1432">
        <x:v>1</x:v>
      </x:c>
      <x:c r="E263" s="1499">
        <x:v>202504080105</x:v>
      </x:c>
      <x:c r="F263" s="1434" t="s">
        <x:v>6367</x:v>
      </x:c>
      <x:c r="G263" s="77" t="s">
        <x:v>5036</x:v>
      </x:c>
      <x:c r="H263" s="276" t="s">
        <x:v>140</x:v>
      </x:c>
      <x:c r="I263" s="276" t="s">
        <x:v>140</x:v>
      </x:c>
      <x:c r="J263" s="276" t="s">
        <x:v>140</x:v>
      </x:c>
      <x:c r="K263" s="276" t="s">
        <x:v>140</x:v>
      </x:c>
      <x:c r="L263" s="276" t="s">
        <x:v>10339</x:v>
      </x:c>
    </x:row>
    <x:row r="264" spans="1:12">
      <x:c r="A264" s="1435" t="s">
        <x:v>3017</x:v>
      </x:c>
      <x:c r="B264" s="1422" t="s">
        <x:v>6457</x:v>
      </x:c>
      <x:c r="C264" s="1422" t="s">
        <x:v>6089</x:v>
      </x:c>
      <x:c r="D264" s="1423">
        <x:v>1</x:v>
      </x:c>
      <x:c r="E264" s="1512">
        <x:v>202510070209</x:v>
      </x:c>
      <x:c r="F264" s="1436" t="s">
        <x:v>6367</x:v>
      </x:c>
      <x:c r="G264" s="77" t="s">
        <x:v>7006</x:v>
      </x:c>
      <x:c r="H264" s="276" t="s">
        <x:v>140</x:v>
      </x:c>
      <x:c r="I264" s="276" t="s">
        <x:v>140</x:v>
      </x:c>
      <x:c r="J264" s="276" t="s">
        <x:v>140</x:v>
      </x:c>
      <x:c r="K264" s="276" t="s">
        <x:v>140</x:v>
      </x:c>
      <x:c r="L264" s="276" t="s">
        <x:v>6487</x:v>
      </x:c>
    </x:row>
    <x:row r="266" spans="1:11" s="77" customFormat="1">
      <x:c r="A266" s="1435" t="s">
        <x:v>2980</x:v>
      </x:c>
      <x:c r="B266" s="1422" t="s">
        <x:v>10327</x:v>
      </x:c>
      <x:c r="C266" s="1422" t="s">
        <x:v>6089</x:v>
      </x:c>
      <x:c r="D266" s="1423">
        <x:v>1</x:v>
      </x:c>
      <x:c r="E266" s="1423">
        <x:v>2602210206</x:v>
      </x:c>
      <x:c r="F266" s="1422" t="s">
        <x:v>1372</x:v>
      </x:c>
      <x:c r="G266" s="1065" t="s">
        <x:v>3003</x:v>
      </x:c>
      <x:c r="H266" s="276" t="s">
        <x:v>140</x:v>
      </x:c>
      <x:c r="I266" s="276" t="s">
        <x:v>140</x:v>
      </x:c>
      <x:c r="J266" s="276" t="s">
        <x:v>140</x:v>
      </x:c>
      <x:c r="K266" s="276" t="s">
        <x:v>140</x:v>
      </x:c>
    </x:row>
    <x:row r="267" spans="1:11" s="77" customFormat="1">
      <x:c r="A267" s="1439" t="s">
        <x:v>3536</x:v>
      </x:c>
      <x:c r="B267" s="1425" t="s">
        <x:v>6457</x:v>
      </x:c>
      <x:c r="C267" s="1425" t="s">
        <x:v>6089</x:v>
      </x:c>
      <x:c r="D267" s="1426">
        <x:v>1</x:v>
      </x:c>
      <x:c r="E267" s="1426">
        <x:v>2602210208</x:v>
      </x:c>
      <x:c r="F267" s="1425" t="s">
        <x:v>7415</x:v>
      </x:c>
      <x:c r="G267" s="1074" t="s">
        <x:v>3224</x:v>
      </x:c>
      <x:c r="H267" s="276" t="s">
        <x:v>140</x:v>
      </x:c>
      <x:c r="I267" s="276" t="s">
        <x:v>140</x:v>
      </x:c>
      <x:c r="J267" s="276" t="s">
        <x:v>140</x:v>
      </x:c>
      <x:c r="K267" s="276" t="s">
        <x:v>140</x:v>
      </x:c>
    </x:row>
    <x:row r="268" spans="1:11" s="77" customFormat="1">
      <x:c r="A268" s="1505"/>
      <x:c r="B268" s="1211"/>
      <x:c r="C268" s="1211"/>
      <x:c r="D268" s="1506"/>
      <x:c r="E268" s="1506"/>
      <x:c r="F268" s="1211"/>
      <x:c r="G268" s="73" t="s">
        <x:v>10278</x:v>
      </x:c>
      <x:c r="H268" s="73" t="s">
        <x:v>10304</x:v>
      </x:c>
      <x:c r="I268" s="73" t="s">
        <x:v>10372</x:v>
      </x:c>
      <x:c r="J268" s="73" t="s">
        <x:v>4084</x:v>
      </x:c>
      <x:c r="K268" s="73" t="s">
        <x:v>6403</x:v>
      </x:c>
    </x:row>
    <x:row r="269" spans="1:11">
      <x:c r="A269" s="1430" t="s">
        <x:v>8173</x:v>
      </x:c>
      <x:c r="B269" s="1431" t="s">
        <x:v>10327</x:v>
      </x:c>
      <x:c r="C269" s="1431" t="s">
        <x:v>4067</x:v>
      </x:c>
      <x:c r="D269" s="1432">
        <x:v>2</x:v>
      </x:c>
      <x:c r="E269" s="1499">
        <x:v>2601210106</x:v>
      </x:c>
      <x:c r="F269" s="1431" t="s">
        <x:v>7113</x:v>
      </x:c>
      <x:c r="G269" s="73" t="s">
        <x:v>6703</x:v>
      </x:c>
      <x:c r="H269" s="276" t="s">
        <x:v>140</x:v>
      </x:c>
      <x:c r="I269" s="276" t="s">
        <x:v>140</x:v>
      </x:c>
      <x:c r="J269" s="276" t="s">
        <x:v>140</x:v>
      </x:c>
      <x:c r="K269" s="276" t="s">
        <x:v>140</x:v>
      </x:c>
    </x:row>
    <x:row r="270" spans="1:12">
      <x:c r="A270" s="1439" t="s">
        <x:v>1727</x:v>
      </x:c>
      <x:c r="B270" s="1425" t="s">
        <x:v>6457</x:v>
      </x:c>
      <x:c r="C270" s="1425" t="s">
        <x:v>4027</x:v>
      </x:c>
      <x:c r="D270" s="1426">
        <x:v>1</x:v>
      </x:c>
      <x:c r="E270" s="1522" t="s">
        <x:v>5912</x:v>
      </x:c>
      <x:c r="F270" s="1425" t="s">
        <x:v>12101</x:v>
      </x:c>
      <x:c r="G270" s="73" t="s">
        <x:v>408</x:v>
      </x:c>
      <x:c r="H270" s="276" t="s">
        <x:v>140</x:v>
      </x:c>
      <x:c r="I270" s="276" t="s">
        <x:v>140</x:v>
      </x:c>
      <x:c r="J270" s="276" t="s">
        <x:v>140</x:v>
      </x:c>
      <x:c r="K270" s="276" t="s">
        <x:v>140</x:v>
      </x:c>
      <x:c r="L270" s="276" t="s">
        <x:v>10339</x:v>
      </x:c>
    </x:row>
    <x:row r="271" spans="6:6">
      <x:c r="F271" s="73"/>
    </x:row>
    <x:row r="272" spans="1:12">
      <x:c r="A272" s="1430" t="s">
        <x:v>1855</x:v>
      </x:c>
      <x:c r="B272" s="1431" t="s">
        <x:v>6457</x:v>
      </x:c>
      <x:c r="C272" s="1431" t="s">
        <x:v>4067</x:v>
      </x:c>
      <x:c r="D272" s="1432">
        <x:v>1</x:v>
      </x:c>
      <x:c r="E272" s="1432">
        <x:v>2510070110</x:v>
      </x:c>
      <x:c r="F272" s="1431" t="s">
        <x:v>12101</x:v>
      </x:c>
      <x:c r="G272" s="70" t="s">
        <x:v>6731</x:v>
      </x:c>
      <x:c r="H272" s="276" t="s">
        <x:v>140</x:v>
      </x:c>
      <x:c r="I272" s="276" t="s">
        <x:v>140</x:v>
      </x:c>
      <x:c r="J272" s="276" t="s">
        <x:v>140</x:v>
      </x:c>
      <x:c r="K272" s="276" t="s">
        <x:v>140</x:v>
      </x:c>
      <x:c r="L272" s="276" t="s">
        <x:v>6487</x:v>
      </x:c>
    </x:row>
    <x:row r="273" spans="1:12">
      <x:c r="A273" s="1439" t="s">
        <x:v>8181</x:v>
      </x:c>
      <x:c r="B273" s="1425" t="s">
        <x:v>6457</x:v>
      </x:c>
      <x:c r="C273" s="1425" t="s">
        <x:v>6089</x:v>
      </x:c>
      <x:c r="D273" s="1426">
        <x:v>1</x:v>
      </x:c>
      <x:c r="E273" s="1426">
        <x:v>2510060207</x:v>
      </x:c>
      <x:c r="F273" s="1425" t="s">
        <x:v>12123</x:v>
      </x:c>
      <x:c r="G273" s="70" t="s">
        <x:v>6694</x:v>
      </x:c>
      <x:c r="H273" s="276" t="s">
        <x:v>140</x:v>
      </x:c>
      <x:c r="I273" s="276" t="s">
        <x:v>140</x:v>
      </x:c>
      <x:c r="J273" s="276" t="s">
        <x:v>140</x:v>
      </x:c>
      <x:c r="K273" s="276" t="s">
        <x:v>140</x:v>
      </x:c>
      <x:c r="L273" s="276" t="s">
        <x:v>10339</x:v>
      </x:c>
    </x:row>
    <x:row r="274" spans="1:11" s="70" customFormat="1">
      <x:c r="A274" s="1435" t="s">
        <x:v>1710</x:v>
      </x:c>
      <x:c r="B274" s="1422" t="s">
        <x:v>6457</x:v>
      </x:c>
      <x:c r="C274" s="1422" t="s">
        <x:v>4007</x:v>
      </x:c>
      <x:c r="D274" s="1423">
        <x:v>1</x:v>
      </x:c>
      <x:c r="E274" s="1423">
        <x:v>25090503130</x:v>
      </x:c>
      <x:c r="F274" s="1422" t="s">
        <x:v>9943</x:v>
      </x:c>
      <x:c r="G274" s="70" t="s">
        <x:v>6784</x:v>
      </x:c>
      <x:c r="H274" s="276" t="s">
        <x:v>140</x:v>
      </x:c>
      <x:c r="I274" s="276" t="s">
        <x:v>140</x:v>
      </x:c>
      <x:c r="J274" s="276" t="s">
        <x:v>140</x:v>
      </x:c>
      <x:c r="K274" s="276" t="s">
        <x:v>140</x:v>
      </x:c>
    </x:row>
    <x:row r="275" spans="1:11" s="70" customFormat="1">
      <x:c r="A275" s="1430" t="s">
        <x:v>3620</x:v>
      </x:c>
      <x:c r="B275" s="1431" t="s">
        <x:v>6457</x:v>
      </x:c>
      <x:c r="C275" s="1431" t="s">
        <x:v>4007</x:v>
      </x:c>
      <x:c r="D275" s="1432">
        <x:v>1</x:v>
      </x:c>
      <x:c r="E275" s="1432">
        <x:v>25090503147</x:v>
      </x:c>
      <x:c r="F275" s="1431" t="s">
        <x:v>6608</x:v>
      </x:c>
      <x:c r="G275" s="70" t="s">
        <x:v>10159</x:v>
      </x:c>
      <x:c r="H275" s="276" t="s">
        <x:v>140</x:v>
      </x:c>
      <x:c r="I275" s="276" t="s">
        <x:v>140</x:v>
      </x:c>
      <x:c r="J275" s="276" t="s">
        <x:v>140</x:v>
      </x:c>
      <x:c r="K275" s="276" t="s">
        <x:v>140</x:v>
      </x:c>
    </x:row>
    <x:row r="276" spans="1:11" s="70" customFormat="1">
      <x:c r="A276" s="1435" t="s">
        <x:v>3064</x:v>
      </x:c>
      <x:c r="B276" s="1422" t="s">
        <x:v>6457</x:v>
      </x:c>
      <x:c r="C276" s="1422" t="s">
        <x:v>4007</x:v>
      </x:c>
      <x:c r="D276" s="1423">
        <x:v>2</x:v>
      </x:c>
      <x:c r="E276" s="1423">
        <x:v>25090503154</x:v>
      </x:c>
      <x:c r="F276" s="1422" t="s">
        <x:v>9943</x:v>
      </x:c>
      <x:c r="G276" s="70" t="s">
        <x:v>760</x:v>
      </x:c>
      <x:c r="H276" s="276" t="s">
        <x:v>140</x:v>
      </x:c>
      <x:c r="I276" s="276" t="s">
        <x:v>140</x:v>
      </x:c>
      <x:c r="J276" s="276" t="s">
        <x:v>140</x:v>
      </x:c>
      <x:c r="K276" s="276" t="s">
        <x:v>140</x:v>
      </x:c>
    </x:row>
    <x:row r="277" spans="1:11" s="70" customFormat="1">
      <x:c r="A277" s="1435" t="s">
        <x:v>3606</x:v>
      </x:c>
      <x:c r="B277" s="1422" t="s">
        <x:v>6457</x:v>
      </x:c>
      <x:c r="C277" s="1422" t="s">
        <x:v>4007</x:v>
      </x:c>
      <x:c r="D277" s="1423">
        <x:v>1</x:v>
      </x:c>
      <x:c r="E277" s="1423">
        <x:v>25090603113</x:v>
      </x:c>
      <x:c r="F277" s="1422" t="s">
        <x:v>6608</x:v>
      </x:c>
      <x:c r="G277" s="70" t="s">
        <x:v>10269</x:v>
      </x:c>
      <x:c r="H277" s="276" t="s">
        <x:v>140</x:v>
      </x:c>
      <x:c r="I277" s="276" t="s">
        <x:v>140</x:v>
      </x:c>
      <x:c r="J277" s="276" t="s">
        <x:v>140</x:v>
      </x:c>
      <x:c r="K277" s="276" t="s">
        <x:v>140</x:v>
      </x:c>
    </x:row>
    <x:row r="278" spans="1:11" s="70" customFormat="1">
      <x:c r="A278" s="1435" t="s">
        <x:v>3037</x:v>
      </x:c>
      <x:c r="B278" s="1422" t="s">
        <x:v>6457</x:v>
      </x:c>
      <x:c r="C278" s="1422" t="s">
        <x:v>4007</x:v>
      </x:c>
      <x:c r="D278" s="1423">
        <x:v>2</x:v>
      </x:c>
      <x:c r="E278" s="1423">
        <x:v>26011603144</x:v>
      </x:c>
      <x:c r="F278" s="1422" t="s">
        <x:v>6608</x:v>
      </x:c>
      <x:c r="G278" s="70" t="s">
        <x:v>762</x:v>
      </x:c>
      <x:c r="H278" s="276" t="s">
        <x:v>140</x:v>
      </x:c>
      <x:c r="I278" s="276" t="s">
        <x:v>140</x:v>
      </x:c>
      <x:c r="J278" s="276" t="s">
        <x:v>140</x:v>
      </x:c>
      <x:c r="K278" s="276" t="s">
        <x:v>140</x:v>
      </x:c>
    </x:row>
    <x:row r="279" spans="1:11" s="70" customFormat="1">
      <x:c r="A279" s="1439" t="s">
        <x:v>1666</x:v>
      </x:c>
      <x:c r="B279" s="1425" t="s">
        <x:v>6457</x:v>
      </x:c>
      <x:c r="C279" s="1425" t="s">
        <x:v>4007</x:v>
      </x:c>
      <x:c r="D279" s="1426">
        <x:v>3</x:v>
      </x:c>
      <x:c r="E279" s="1426">
        <x:v>26011703134</x:v>
      </x:c>
      <x:c r="F279" s="1425" t="s">
        <x:v>9943</x:v>
      </x:c>
      <x:c r="G279" s="70" t="s">
        <x:v>4988</x:v>
      </x:c>
      <x:c r="H279" s="276" t="s">
        <x:v>140</x:v>
      </x:c>
      <x:c r="I279" s="276" t="s">
        <x:v>140</x:v>
      </x:c>
      <x:c r="J279" s="276" t="s">
        <x:v>140</x:v>
      </x:c>
      <x:c r="K279" s="276" t="s">
        <x:v>140</x:v>
      </x:c>
    </x:row>
    <x:row r="281" spans="1:11">
      <x:c r="A281" s="1524" t="s">
        <x:v>2994</x:v>
      </x:c>
      <x:c r="B281" s="1525" t="s">
        <x:v>10327</x:v>
      </x:c>
      <x:c r="C281" s="1525" t="s">
        <x:v>6089</x:v>
      </x:c>
      <x:c r="D281" s="1525">
        <x:v>1</x:v>
      </x:c>
      <x:c r="E281" s="1526">
        <x:v>2026022202039</x:v>
      </x:c>
      <x:c r="F281" s="1525" t="s">
        <x:v>5347</x:v>
      </x:c>
      <x:c r="G281" s="69" t="s">
        <x:v>3052</x:v>
      </x:c>
      <x:c r="H281" s="276" t="s">
        <x:v>140</x:v>
      </x:c>
      <x:c r="I281" s="276" t="s">
        <x:v>140</x:v>
      </x:c>
      <x:c r="J281" s="276" t="s">
        <x:v>140</x:v>
      </x:c>
      <x:c r="K281" s="276" t="s">
        <x:v>140</x:v>
      </x:c>
    </x:row>
    <x:row r="283" spans="1:12">
      <x:c r="A283" s="1527" t="s">
        <x:v>1678</x:v>
      </x:c>
      <x:c r="B283" s="1528" t="s">
        <x:v>6457</x:v>
      </x:c>
      <x:c r="C283" s="1528" t="s">
        <x:v>6097</x:v>
      </x:c>
      <x:c r="D283" s="1529">
        <x:v>1</x:v>
      </x:c>
      <x:c r="E283" s="1529">
        <x:v>2601170305</x:v>
      </x:c>
      <x:c r="F283" s="1530" t="s">
        <x:v>382</x:v>
      </x:c>
      <x:c r="G283" s="69" t="s">
        <x:v>5101</x:v>
      </x:c>
      <x:c r="H283" s="276" t="s">
        <x:v>140</x:v>
      </x:c>
      <x:c r="I283" s="276" t="s">
        <x:v>140</x:v>
      </x:c>
      <x:c r="J283" s="276" t="s">
        <x:v>140</x:v>
      </x:c>
      <x:c r="K283" s="276" t="s">
        <x:v>140</x:v>
      </x:c>
      <x:c r="L283" s="276" t="s">
        <x:v>6487</x:v>
      </x:c>
    </x:row>
    <x:row r="284" spans="1:6">
      <x:c r="A284" s="67"/>
      <x:c r="F284" s="67"/>
    </x:row>
    <x:row r="285" spans="1:11">
      <x:c r="A285" s="1524" t="s">
        <x:v>1709</x:v>
      </x:c>
      <x:c r="B285" s="1525" t="s">
        <x:v>10327</x:v>
      </x:c>
      <x:c r="C285" s="1525" t="s">
        <x:v>139</x:v>
      </x:c>
      <x:c r="D285" s="1531">
        <x:v>3</x:v>
      </x:c>
      <x:c r="E285" s="1531">
        <x:v>2603150301</x:v>
      </x:c>
      <x:c r="F285" s="1532" t="s">
        <x:v>11742</x:v>
      </x:c>
      <x:c r="G285" s="67" t="s">
        <x:v>3134</x:v>
      </x:c>
      <x:c r="H285" s="276" t="s">
        <x:v>140</x:v>
      </x:c>
      <x:c r="I285" s="276" t="s">
        <x:v>140</x:v>
      </x:c>
      <x:c r="J285" s="276" t="s">
        <x:v>140</x:v>
      </x:c>
      <x:c r="K285" s="276" t="s">
        <x:v>140</x:v>
      </x:c>
    </x:row>
    <x:row r="286" spans="1:11">
      <x:c r="A286" s="67"/>
      <x:c r="F286" s="67"/>
      <x:c r="G286" s="66" t="s">
        <x:v>10278</x:v>
      </x:c>
      <x:c r="H286" s="66" t="s">
        <x:v>10304</x:v>
      </x:c>
      <x:c r="I286" s="66" t="s">
        <x:v>10372</x:v>
      </x:c>
      <x:c r="J286" s="66" t="s">
        <x:v>4084</x:v>
      </x:c>
      <x:c r="K286" s="66" t="s">
        <x:v>6403</x:v>
      </x:c>
    </x:row>
    <x:row r="287" spans="1:12" s="66" customFormat="1">
      <x:c r="A287" s="1435" t="s">
        <x:v>4696</x:v>
      </x:c>
      <x:c r="B287" s="1422" t="s">
        <x:v>6457</x:v>
      </x:c>
      <x:c r="C287" s="1422" t="s">
        <x:v>6097</x:v>
      </x:c>
      <x:c r="D287" s="1423">
        <x:v>1</x:v>
      </x:c>
      <x:c r="E287" s="1423">
        <x:v>2601170302</x:v>
      </x:c>
      <x:c r="F287" s="1438" t="s">
        <x:v>12101</x:v>
      </x:c>
      <x:c r="G287" s="66" t="s">
        <x:v>10158</x:v>
      </x:c>
      <x:c r="H287" s="276" t="s">
        <x:v>140</x:v>
      </x:c>
      <x:c r="I287" s="276" t="s">
        <x:v>140</x:v>
      </x:c>
      <x:c r="J287" s="276" t="s">
        <x:v>140</x:v>
      </x:c>
      <x:c r="K287" s="276" t="s">
        <x:v>140</x:v>
      </x:c>
      <x:c r="L287" s="276" t="s">
        <x:v>6487</x:v>
      </x:c>
    </x:row>
    <x:row r="288" spans="1:11" s="66" customFormat="1">
      <x:c r="A288" s="1435" t="s">
        <x:v>1693</x:v>
      </x:c>
      <x:c r="B288" s="1422" t="s">
        <x:v>10327</x:v>
      </x:c>
      <x:c r="C288" s="1422" t="s">
        <x:v>6089</x:v>
      </x:c>
      <x:c r="D288" s="1423">
        <x:v>1</x:v>
      </x:c>
      <x:c r="E288" s="1423">
        <x:v>2510070209</x:v>
      </x:c>
      <x:c r="F288" s="1438" t="s">
        <x:v>10733</x:v>
      </x:c>
      <x:c r="G288" s="66" t="s">
        <x:v>7006</x:v>
      </x:c>
      <x:c r="H288" s="276" t="s">
        <x:v>140</x:v>
      </x:c>
      <x:c r="I288" s="276" t="s">
        <x:v>140</x:v>
      </x:c>
      <x:c r="J288" s="276" t="s">
        <x:v>140</x:v>
      </x:c>
      <x:c r="K288" s="276" t="s">
        <x:v>140</x:v>
      </x:c>
    </x:row>
    <x:row r="289" spans="1:11">
      <x:c r="A289" s="1430" t="s">
        <x:v>8188</x:v>
      </x:c>
      <x:c r="B289" s="1431" t="s">
        <x:v>10327</x:v>
      </x:c>
      <x:c r="C289" s="1431" t="s">
        <x:v>6089</x:v>
      </x:c>
      <x:c r="D289" s="1432">
        <x:v>1</x:v>
      </x:c>
      <x:c r="E289" s="1432">
        <x:v>2602210201</x:v>
      </x:c>
      <x:c r="F289" s="1533" t="s">
        <x:v>12065</x:v>
      </x:c>
      <x:c r="G289" s="66" t="s">
        <x:v>5215</x:v>
      </x:c>
      <x:c r="H289" s="276" t="s">
        <x:v>140</x:v>
      </x:c>
      <x:c r="I289" s="276" t="s">
        <x:v>140</x:v>
      </x:c>
      <x:c r="J289" s="276" t="s">
        <x:v>140</x:v>
      </x:c>
      <x:c r="K289" s="276" t="s">
        <x:v>140</x:v>
      </x:c>
    </x:row>
    <x:row r="290" spans="1:11">
      <x:c r="A290" s="1435" t="s">
        <x:v>8278</x:v>
      </x:c>
      <x:c r="B290" s="1422" t="s">
        <x:v>10327</x:v>
      </x:c>
      <x:c r="C290" s="1422" t="s">
        <x:v>6089</x:v>
      </x:c>
      <x:c r="D290" s="1423">
        <x:v>1</x:v>
      </x:c>
      <x:c r="E290" s="1423">
        <x:v>2602210208</x:v>
      </x:c>
      <x:c r="F290" s="1436" t="s">
        <x:v>10673</x:v>
      </x:c>
      <x:c r="G290" s="66" t="s">
        <x:v>3224</x:v>
      </x:c>
      <x:c r="H290" s="276" t="s">
        <x:v>140</x:v>
      </x:c>
      <x:c r="I290" s="276" t="s">
        <x:v>140</x:v>
      </x:c>
      <x:c r="J290" s="276" t="s">
        <x:v>140</x:v>
      </x:c>
      <x:c r="K290" s="276" t="s">
        <x:v>140</x:v>
      </x:c>
    </x:row>
    <x:row r="291" spans="1:11">
      <x:c r="A291" s="1439" t="s">
        <x:v>3020</x:v>
      </x:c>
      <x:c r="B291" s="1425" t="s">
        <x:v>10327</x:v>
      </x:c>
      <x:c r="C291" s="1425" t="s">
        <x:v>6097</x:v>
      </x:c>
      <x:c r="D291" s="1426">
        <x:v>2</x:v>
      </x:c>
      <x:c r="E291" s="1426">
        <x:v>2601170305</x:v>
      </x:c>
      <x:c r="F291" s="1498" t="s">
        <x:v>3168</x:v>
      </x:c>
      <x:c r="G291" s="66" t="s">
        <x:v>5101</x:v>
      </x:c>
      <x:c r="H291" s="276" t="s">
        <x:v>140</x:v>
      </x:c>
      <x:c r="I291" s="276" t="s">
        <x:v>140</x:v>
      </x:c>
      <x:c r="J291" s="276" t="s">
        <x:v>140</x:v>
      </x:c>
      <x:c r="K291" s="276" t="s">
        <x:v>140</x:v>
      </x:c>
    </x:row>
    <x:row r="293" spans="1:11">
      <x:c r="A293" s="1430" t="s">
        <x:v>8190</x:v>
      </x:c>
      <x:c r="B293" s="1431" t="s">
        <x:v>10327</x:v>
      </x:c>
      <x:c r="C293" s="1431" t="s">
        <x:v>4067</x:v>
      </x:c>
      <x:c r="D293" s="1432">
        <x:v>1</x:v>
      </x:c>
      <x:c r="E293" s="1432">
        <x:v>2511080102</x:v>
      </x:c>
      <x:c r="F293" s="1434" t="s">
        <x:v>10645</x:v>
      </x:c>
      <x:c r="G293" s="65" t="s">
        <x:v>6839</x:v>
      </x:c>
      <x:c r="H293" s="276" t="s">
        <x:v>140</x:v>
      </x:c>
      <x:c r="I293" s="276" t="s">
        <x:v>140</x:v>
      </x:c>
      <x:c r="J293" s="276" t="s">
        <x:v>140</x:v>
      </x:c>
      <x:c r="K293" s="276" t="s">
        <x:v>140</x:v>
      </x:c>
    </x:row>
    <x:row r="294" spans="1:11">
      <x:c r="A294" s="1439" t="s">
        <x:v>8169</x:v>
      </x:c>
      <x:c r="B294" s="1425" t="s">
        <x:v>10327</x:v>
      </x:c>
      <x:c r="C294" s="1425" t="s">
        <x:v>6089</x:v>
      </x:c>
      <x:c r="D294" s="1426">
        <x:v>2</x:v>
      </x:c>
      <x:c r="E294" s="1426">
        <x:v>2602220202</x:v>
      </x:c>
      <x:c r="F294" s="1498" t="s">
        <x:v>12059</x:v>
      </x:c>
      <x:c r="G294" s="65" t="s">
        <x:v>1291</x:v>
      </x:c>
      <x:c r="H294" s="276" t="s">
        <x:v>140</x:v>
      </x:c>
      <x:c r="I294" s="276" t="s">
        <x:v>140</x:v>
      </x:c>
      <x:c r="J294" s="276" t="s">
        <x:v>140</x:v>
      </x:c>
      <x:c r="K294" s="276" t="s">
        <x:v>140</x:v>
      </x:c>
    </x:row>
    <x:row r="296" spans="1:10" s="64" customFormat="1">
      <x:c r="A296" s="1439" t="s">
        <x:v>3560</x:v>
      </x:c>
      <x:c r="B296" s="1425" t="s">
        <x:v>10327</x:v>
      </x:c>
      <x:c r="C296" s="1425" t="s">
        <x:v>6097</x:v>
      </x:c>
      <x:c r="D296" s="1425">
        <x:v>1</x:v>
      </x:c>
      <x:c r="E296" s="1426">
        <x:v>2502050302</x:v>
      </x:c>
      <x:c r="F296" s="1498" t="s">
        <x:v>1878</x:v>
      </x:c>
      <x:c r="G296" s="64" t="s">
        <x:v>627</x:v>
      </x:c>
      <x:c r="H296" s="276" t="s">
        <x:v>140</x:v>
      </x:c>
      <x:c r="I296" s="276" t="s">
        <x:v>140</x:v>
      </x:c>
      <x:c r="J296" s="276" t="s">
        <x:v>140</x:v>
      </x:c>
    </x:row>
    <x:row r="297" spans="1:10" s="64" customFormat="1">
      <x:c r="A297" s="234" t="s">
        <x:v>3206</x:v>
      </x:c>
      <x:c r="B297" s="1425" t="s">
        <x:v>10327</x:v>
      </x:c>
      <x:c r="C297" s="1422" t="s">
        <x:v>6097</x:v>
      </x:c>
      <x:c r="D297" s="1534">
        <x:v>2</x:v>
      </x:c>
      <x:c r="E297" s="285" t="s">
        <x:v>427</x:v>
      </x:c>
      <x:c r="F297" s="1498" t="s">
        <x:v>1878</x:v>
      </x:c>
      <x:c r="G297" s="64" t="s">
        <x:v>5101</x:v>
      </x:c>
      <x:c r="H297" s="276" t="s">
        <x:v>140</x:v>
      </x:c>
      <x:c r="I297" s="276" t="s">
        <x:v>140</x:v>
      </x:c>
      <x:c r="J297" s="276" t="s">
        <x:v>140</x:v>
      </x:c>
    </x:row>
    <x:row r="298" spans="1:10" s="64" customFormat="1">
      <x:c r="A298" s="1435" t="s">
        <x:v>8177</x:v>
      </x:c>
      <x:c r="B298" s="1422" t="s">
        <x:v>10327</x:v>
      </x:c>
      <x:c r="C298" s="1422" t="s">
        <x:v>6097</x:v>
      </x:c>
      <x:c r="D298" s="1422">
        <x:v>3</x:v>
      </x:c>
      <x:c r="E298" s="1423">
        <x:v>2601190309</x:v>
      </x:c>
      <x:c r="F298" s="1438" t="s">
        <x:v>1878</x:v>
      </x:c>
      <x:c r="G298" s="64" t="s">
        <x:v>603</x:v>
      </x:c>
      <x:c r="H298" s="276" t="s">
        <x:v>140</x:v>
      </x:c>
      <x:c r="I298" s="276" t="s">
        <x:v>140</x:v>
      </x:c>
      <x:c r="J298" s="276" t="s">
        <x:v>140</x:v>
      </x:c>
    </x:row>
    <x:row r="299" spans="1:10" s="64" customFormat="1">
      <x:c r="A299" s="1435" t="s">
        <x:v>8246</x:v>
      </x:c>
      <x:c r="B299" s="1422" t="s">
        <x:v>10327</x:v>
      </x:c>
      <x:c r="C299" s="1422" t="s">
        <x:v>4067</x:v>
      </x:c>
      <x:c r="D299" s="1422">
        <x:v>1</x:v>
      </x:c>
      <x:c r="E299" s="1423">
        <x:v>2602230102</x:v>
      </x:c>
      <x:c r="F299" s="1438" t="s">
        <x:v>1878</x:v>
      </x:c>
      <x:c r="G299" s="64" t="s">
        <x:v>6935</x:v>
      </x:c>
      <x:c r="H299" s="276" t="s">
        <x:v>140</x:v>
      </x:c>
      <x:c r="I299" s="276" t="s">
        <x:v>140</x:v>
      </x:c>
      <x:c r="J299" s="276" t="s">
        <x:v>140</x:v>
      </x:c>
    </x:row>
    <x:row r="300" spans="1:10" s="64" customFormat="1">
      <x:c r="A300" s="1435" t="s">
        <x:v>783</x:v>
      </x:c>
      <x:c r="B300" s="1422" t="s">
        <x:v>10327</x:v>
      </x:c>
      <x:c r="C300" s="1422" t="s">
        <x:v>6089</x:v>
      </x:c>
      <x:c r="D300" s="1422">
        <x:v>1</x:v>
      </x:c>
      <x:c r="E300" s="1423">
        <x:v>2505060204</x:v>
      </x:c>
      <x:c r="F300" s="1436" t="s">
        <x:v>1878</x:v>
      </x:c>
      <x:c r="G300" s="64" t="s">
        <x:v>10239</x:v>
      </x:c>
      <x:c r="H300" s="276" t="s">
        <x:v>140</x:v>
      </x:c>
      <x:c r="I300" s="276" t="s">
        <x:v>140</x:v>
      </x:c>
      <x:c r="J300" s="276" t="s">
        <x:v>140</x:v>
      </x:c>
    </x:row>
    <x:row r="301" spans="1:10" s="64" customFormat="1">
      <x:c r="A301" s="1435" t="s">
        <x:v>2964</x:v>
      </x:c>
      <x:c r="B301" s="1422" t="s">
        <x:v>10327</x:v>
      </x:c>
      <x:c r="C301" s="1422" t="s">
        <x:v>6089</x:v>
      </x:c>
      <x:c r="D301" s="1422">
        <x:v>3</x:v>
      </x:c>
      <x:c r="E301" s="1423">
        <x:v>2603150201</x:v>
      </x:c>
      <x:c r="F301" s="1436" t="s">
        <x:v>1878</x:v>
      </x:c>
      <x:c r="G301" s="64" t="s">
        <x:v>5028</x:v>
      </x:c>
      <x:c r="H301" s="276" t="s">
        <x:v>140</x:v>
      </x:c>
      <x:c r="I301" s="276" t="s">
        <x:v>140</x:v>
      </x:c>
      <x:c r="J301" s="276" t="s">
        <x:v>140</x:v>
      </x:c>
    </x:row>
    <x:row r="302" spans="1:10">
      <x:c r="A302" s="1430" t="s">
        <x:v>8201</x:v>
      </x:c>
      <x:c r="B302" s="1431" t="s">
        <x:v>10327</x:v>
      </x:c>
      <x:c r="C302" s="1431" t="s">
        <x:v>6089</x:v>
      </x:c>
      <x:c r="D302" s="1431">
        <x:v>2</x:v>
      </x:c>
      <x:c r="E302" s="1432">
        <x:v>2602210208</x:v>
      </x:c>
      <x:c r="F302" s="1434" t="s">
        <x:v>8174</x:v>
      </x:c>
      <x:c r="G302" s="64" t="s">
        <x:v>3224</x:v>
      </x:c>
      <x:c r="H302" s="276" t="s">
        <x:v>140</x:v>
      </x:c>
      <x:c r="I302" s="276" t="s">
        <x:v>140</x:v>
      </x:c>
      <x:c r="J302" s="276" t="s">
        <x:v>140</x:v>
      </x:c>
    </x:row>
    <x:row r="303" spans="7:11">
      <x:c r="G303" s="62" t="s">
        <x:v>10278</x:v>
      </x:c>
      <x:c r="H303" s="62" t="s">
        <x:v>10304</x:v>
      </x:c>
      <x:c r="I303" s="62" t="s">
        <x:v>10372</x:v>
      </x:c>
      <x:c r="J303" s="62" t="s">
        <x:v>4084</x:v>
      </x:c>
      <x:c r="K303" s="62" t="s">
        <x:v>6403</x:v>
      </x:c>
    </x:row>
    <x:row r="304" spans="1:11" s="62" customFormat="1">
      <x:c r="A304" s="1435" t="s">
        <x:v>4694</x:v>
      </x:c>
      <x:c r="B304" s="1422" t="s">
        <x:v>10327</x:v>
      </x:c>
      <x:c r="C304" s="1422" t="s">
        <x:v>4007</x:v>
      </x:c>
      <x:c r="D304" s="1423">
        <x:v>1</x:v>
      </x:c>
      <x:c r="E304" s="1423">
        <x:v>2602190315</x:v>
      </x:c>
      <x:c r="F304" s="1436" t="s">
        <x:v>1114</x:v>
      </x:c>
      <x:c r="G304" s="62" t="s">
        <x:v>3030</x:v>
      </x:c>
      <x:c r="H304" s="276" t="s">
        <x:v>140</x:v>
      </x:c>
      <x:c r="I304" s="276" t="s">
        <x:v>140</x:v>
      </x:c>
      <x:c r="J304" s="276" t="s">
        <x:v>140</x:v>
      </x:c>
      <x:c r="K304" s="276" t="s">
        <x:v>140</x:v>
      </x:c>
    </x:row>
    <x:row r="305" spans="1:11" s="62" customFormat="1">
      <x:c r="A305" s="1435" t="s">
        <x:v>3648</x:v>
      </x:c>
      <x:c r="B305" s="1422" t="s">
        <x:v>10327</x:v>
      </x:c>
      <x:c r="C305" s="1422" t="s">
        <x:v>6089</x:v>
      </x:c>
      <x:c r="D305" s="1423">
        <x:v>1</x:v>
      </x:c>
      <x:c r="E305" s="1423">
        <x:v>2602220203</x:v>
      </x:c>
      <x:c r="F305" s="1438" t="s">
        <x:v>12043</x:v>
      </x:c>
      <x:c r="G305" s="62" t="s">
        <x:v>3052</x:v>
      </x:c>
      <x:c r="H305" s="276" t="s">
        <x:v>140</x:v>
      </x:c>
      <x:c r="I305" s="276" t="s">
        <x:v>140</x:v>
      </x:c>
      <x:c r="J305" s="276" t="s">
        <x:v>140</x:v>
      </x:c>
      <x:c r="K305" s="276" t="s">
        <x:v>140</x:v>
      </x:c>
    </x:row>
    <x:row r="306" spans="1:6" s="62" customFormat="1">
      <x:c r="A306" s="1191"/>
      <x:c r="B306" s="1192"/>
      <x:c r="C306" s="1192"/>
      <x:c r="D306" s="1536"/>
      <x:c r="E306" s="1536"/>
      <x:c r="F306" s="1537"/>
    </x:row>
    <x:row r="307" spans="1:11">
      <x:c r="A307" s="1430" t="s">
        <x:v>3219</x:v>
      </x:c>
      <x:c r="B307" s="1431" t="s">
        <x:v>6457</x:v>
      </x:c>
      <x:c r="C307" s="1431" t="s">
        <x:v>4007</x:v>
      </x:c>
      <x:c r="D307" s="1432">
        <x:v>2</x:v>
      </x:c>
      <x:c r="E307" s="1432">
        <x:v>2512060314</x:v>
      </x:c>
      <x:c r="F307" s="1434" t="s">
        <x:v>1779</x:v>
      </x:c>
      <x:c r="G307" s="62" t="s">
        <x:v>5191</x:v>
      </x:c>
      <x:c r="H307" s="276" t="s">
        <x:v>140</x:v>
      </x:c>
      <x:c r="I307" s="276" t="s">
        <x:v>140</x:v>
      </x:c>
      <x:c r="J307" s="276" t="s">
        <x:v>140</x:v>
      </x:c>
      <x:c r="K307" s="276" t="s">
        <x:v>140</x:v>
      </x:c>
    </x:row>
    <x:row r="308" spans="1:11">
      <x:c r="A308" s="1439" t="s">
        <x:v>8208</x:v>
      </x:c>
      <x:c r="B308" s="1425" t="s">
        <x:v>6457</x:v>
      </x:c>
      <x:c r="C308" s="1425" t="s">
        <x:v>4067</x:v>
      </x:c>
      <x:c r="D308" s="1426">
        <x:v>1</x:v>
      </x:c>
      <x:c r="E308" s="1426">
        <x:v>2509060108</x:v>
      </x:c>
      <x:c r="F308" s="1498" t="s">
        <x:v>12101</x:v>
      </x:c>
      <x:c r="G308" s="62" t="s">
        <x:v>5173</x:v>
      </x:c>
      <x:c r="H308" s="276" t="s">
        <x:v>140</x:v>
      </x:c>
      <x:c r="I308" s="276" t="s">
        <x:v>140</x:v>
      </x:c>
      <x:c r="J308" s="276" t="s">
        <x:v>140</x:v>
      </x:c>
      <x:c r="K308" s="276" t="s">
        <x:v>140</x:v>
      </x:c>
    </x:row>
    <x:row r="310" spans="1:11">
      <x:c r="A310" s="1488" t="s">
        <x:v>3636</x:v>
      </x:c>
      <x:c r="B310" s="1489" t="s">
        <x:v>6457</x:v>
      </x:c>
      <x:c r="C310" s="1489" t="s">
        <x:v>139</x:v>
      </x:c>
      <x:c r="D310" s="1490">
        <x:v>2</x:v>
      </x:c>
      <x:c r="E310" s="1539">
        <x:v>2026021803138</x:v>
      </x:c>
      <x:c r="F310" s="1491" t="s">
        <x:v>277</x:v>
      </x:c>
      <x:c r="G310" s="60" t="s">
        <x:v>3063</x:v>
      </x:c>
      <x:c r="H310" s="276" t="s">
        <x:v>140</x:v>
      </x:c>
      <x:c r="I310" s="276" t="s">
        <x:v>140</x:v>
      </x:c>
      <x:c r="J310" s="276" t="s">
        <x:v>140</x:v>
      </x:c>
      <x:c r="K310" s="276" t="s">
        <x:v>140</x:v>
      </x:c>
    </x:row>
    <x:row r="311" spans="1:11">
      <x:c r="A311" s="1481" t="s">
        <x:v>700</x:v>
      </x:c>
      <x:c r="B311" s="1483" t="s">
        <x:v>6457</x:v>
      </x:c>
      <x:c r="C311" s="1483" t="s">
        <x:v>6097</x:v>
      </x:c>
      <x:c r="D311" s="1484">
        <x:v>2</x:v>
      </x:c>
      <x:c r="E311" s="1540">
        <x:v>2026011803018</x:v>
      </x:c>
      <x:c r="F311" s="1487" t="s">
        <x:v>2396</x:v>
      </x:c>
      <x:c r="G311" s="60" t="s">
        <x:v>10161</x:v>
      </x:c>
      <x:c r="H311" s="276" t="s">
        <x:v>140</x:v>
      </x:c>
      <x:c r="I311" s="276" t="s">
        <x:v>140</x:v>
      </x:c>
      <x:c r="J311" s="276" t="s">
        <x:v>140</x:v>
      </x:c>
      <x:c r="K311" s="276" t="s">
        <x:v>140</x:v>
      </x:c>
    </x:row>
    <x:row r="312" spans="1:11">
      <x:c r="A312" s="1485" t="s">
        <x:v>3087</x:v>
      </x:c>
      <x:c r="B312" s="1482" t="s">
        <x:v>6457</x:v>
      </x:c>
      <x:c r="C312" s="1482" t="s">
        <x:v>6097</x:v>
      </x:c>
      <x:c r="D312" s="1486">
        <x:v>1</x:v>
      </x:c>
      <x:c r="E312" s="1541">
        <x:v>2026021903043</x:v>
      </x:c>
      <x:c r="F312" s="1542" t="s">
        <x:v>2396</x:v>
      </x:c>
      <x:c r="G312" s="60" t="s">
        <x:v>4937</x:v>
      </x:c>
      <x:c r="H312" s="276" t="s">
        <x:v>140</x:v>
      </x:c>
      <x:c r="I312" s="276" t="s">
        <x:v>140</x:v>
      </x:c>
      <x:c r="J312" s="276" t="s">
        <x:v>140</x:v>
      </x:c>
      <x:c r="K312" s="276" t="s">
        <x:v>140</x:v>
      </x:c>
    </x:row>
    <x:row r="313" spans="1:11">
      <x:c r="A313" s="1485" t="s">
        <x:v>3481</x:v>
      </x:c>
      <x:c r="B313" s="1482" t="s">
        <x:v>6457</x:v>
      </x:c>
      <x:c r="C313" s="1482" t="s">
        <x:v>6097</x:v>
      </x:c>
      <x:c r="D313" s="1486">
        <x:v>1</x:v>
      </x:c>
      <x:c r="E313" s="1541">
        <x:v>2026021903067</x:v>
      </x:c>
      <x:c r="F313" s="1543" t="s">
        <x:v>8080</x:v>
      </x:c>
      <x:c r="G313" s="60" t="s">
        <x:v>5356</x:v>
      </x:c>
      <x:c r="H313" s="276" t="s">
        <x:v>140</x:v>
      </x:c>
      <x:c r="I313" s="276" t="s">
        <x:v>140</x:v>
      </x:c>
      <x:c r="J313" s="276" t="s">
        <x:v>140</x:v>
      </x:c>
      <x:c r="K313" s="276" t="s">
        <x:v>140</x:v>
      </x:c>
    </x:row>
    <x:row r="314" spans="1:11">
      <x:c r="A314" s="1485" t="s">
        <x:v>3026</x:v>
      </x:c>
      <x:c r="B314" s="1482" t="s">
        <x:v>6457</x:v>
      </x:c>
      <x:c r="C314" s="1482" t="s">
        <x:v>6097</x:v>
      </x:c>
      <x:c r="D314" s="1486">
        <x:v>2</x:v>
      </x:c>
      <x:c r="E314" s="1541">
        <x:v>2026021903074</x:v>
      </x:c>
      <x:c r="F314" s="1543" t="s">
        <x:v>2396</x:v>
      </x:c>
      <x:c r="G314" s="60" t="s">
        <x:v>6891</x:v>
      </x:c>
      <x:c r="H314" s="276" t="s">
        <x:v>140</x:v>
      </x:c>
      <x:c r="I314" s="276" t="s">
        <x:v>140</x:v>
      </x:c>
      <x:c r="J314" s="276" t="s">
        <x:v>140</x:v>
      </x:c>
      <x:c r="K314" s="276" t="s">
        <x:v>140</x:v>
      </x:c>
    </x:row>
    <x:row r="315" spans="6:11">
      <x:c r="F315" s="59"/>
      <x:c r="G315" s="59" t="s">
        <x:v>10278</x:v>
      </x:c>
      <x:c r="H315" s="59" t="s">
        <x:v>10304</x:v>
      </x:c>
      <x:c r="I315" s="59" t="s">
        <x:v>10372</x:v>
      </x:c>
      <x:c r="J315" s="59" t="s">
        <x:v>4084</x:v>
      </x:c>
      <x:c r="K315" s="59" t="s">
        <x:v>6403</x:v>
      </x:c>
    </x:row>
    <x:row r="316" spans="1:12">
      <x:c r="A316" s="1430" t="s">
        <x:v>1675</x:v>
      </x:c>
      <x:c r="B316" s="1431" t="s">
        <x:v>6457</x:v>
      </x:c>
      <x:c r="C316" s="1431" t="s">
        <x:v>6097</x:v>
      </x:c>
      <x:c r="D316" s="1432">
        <x:v>1</x:v>
      </x:c>
      <x:c r="E316" s="1499" t="s">
        <x:v>2787</x:v>
      </x:c>
      <x:c r="F316" s="1533" t="s">
        <x:v>4650</x:v>
      </x:c>
      <x:c r="G316" s="59" t="s">
        <x:v>6846</x:v>
      </x:c>
      <x:c r="H316" s="276" t="s">
        <x:v>140</x:v>
      </x:c>
      <x:c r="I316" s="276" t="s">
        <x:v>140</x:v>
      </x:c>
      <x:c r="J316" s="276" t="s">
        <x:v>140</x:v>
      </x:c>
      <x:c r="K316" s="276" t="s">
        <x:v>140</x:v>
      </x:c>
      <x:c r="L316" s="276" t="s">
        <x:v>6487</x:v>
      </x:c>
    </x:row>
    <x:row r="317" spans="1:12" s="59" customFormat="1">
      <x:c r="A317" s="1435" t="s">
        <x:v>8258</x:v>
      </x:c>
      <x:c r="B317" s="1422" t="s">
        <x:v>6457</x:v>
      </x:c>
      <x:c r="C317" s="1422" t="s">
        <x:v>6097</x:v>
      </x:c>
      <x:c r="D317" s="1423">
        <x:v>1</x:v>
      </x:c>
      <x:c r="E317" s="1512">
        <x:v>2511050309</x:v>
      </x:c>
      <x:c r="F317" s="1438" t="s">
        <x:v>4650</x:v>
      </x:c>
      <x:c r="G317" s="59" t="s">
        <x:v>631</x:v>
      </x:c>
      <x:c r="H317" s="276" t="s">
        <x:v>140</x:v>
      </x:c>
      <x:c r="I317" s="276" t="s">
        <x:v>140</x:v>
      </x:c>
      <x:c r="J317" s="276" t="s">
        <x:v>140</x:v>
      </x:c>
      <x:c r="K317" s="276" t="s">
        <x:v>140</x:v>
      </x:c>
      <x:c r="L317" s="276" t="s">
        <x:v>6487</x:v>
      </x:c>
    </x:row>
    <x:row r="318" spans="1:12" s="59" customFormat="1">
      <x:c r="A318" s="1435" t="s">
        <x:v>4662</x:v>
      </x:c>
      <x:c r="B318" s="1422" t="s">
        <x:v>6457</x:v>
      </x:c>
      <x:c r="C318" s="1422" t="s">
        <x:v>6097</x:v>
      </x:c>
      <x:c r="D318" s="1423">
        <x:v>1</x:v>
      </x:c>
      <x:c r="E318" s="1512">
        <x:v>2511050310</x:v>
      </x:c>
      <x:c r="F318" s="1436" t="s">
        <x:v>4650</x:v>
      </x:c>
      <x:c r="G318" s="59" t="s">
        <x:v>5132</x:v>
      </x:c>
      <x:c r="H318" s="276" t="s">
        <x:v>140</x:v>
      </x:c>
      <x:c r="I318" s="276" t="s">
        <x:v>140</x:v>
      </x:c>
      <x:c r="J318" s="276" t="s">
        <x:v>140</x:v>
      </x:c>
      <x:c r="K318" s="276" t="s">
        <x:v>140</x:v>
      </x:c>
      <x:c r="L318" s="276" t="s">
        <x:v>10339</x:v>
      </x:c>
    </x:row>
    <x:row r="319" spans="1:12">
      <x:c r="A319" s="1435" t="s">
        <x:v>8216</x:v>
      </x:c>
      <x:c r="B319" s="1422" t="s">
        <x:v>6457</x:v>
      </x:c>
      <x:c r="C319" s="1422" t="s">
        <x:v>6097</x:v>
      </x:c>
      <x:c r="D319" s="1423">
        <x:v>1</x:v>
      </x:c>
      <x:c r="E319" s="1512">
        <x:v>2601150308</x:v>
      </x:c>
      <x:c r="F319" s="1436" t="s">
        <x:v>4650</x:v>
      </x:c>
      <x:c r="G319" s="59" t="s">
        <x:v>5019</x:v>
      </x:c>
      <x:c r="H319" s="276" t="s">
        <x:v>140</x:v>
      </x:c>
      <x:c r="I319" s="276" t="s">
        <x:v>140</x:v>
      </x:c>
      <x:c r="J319" s="276" t="s">
        <x:v>140</x:v>
      </x:c>
      <x:c r="K319" s="276" t="s">
        <x:v>140</x:v>
      </x:c>
      <x:c r="L319" s="276" t="s">
        <x:v>6487</x:v>
      </x:c>
    </x:row>
    <x:row r="320" spans="1:12" s="59" customFormat="1">
      <x:c r="A320" s="1435" t="s">
        <x:v>1856</x:v>
      </x:c>
      <x:c r="B320" s="1422" t="s">
        <x:v>6457</x:v>
      </x:c>
      <x:c r="C320" s="1422" t="s">
        <x:v>4067</x:v>
      </x:c>
      <x:c r="D320" s="1423">
        <x:v>1</x:v>
      </x:c>
      <x:c r="E320" s="1512">
        <x:v>2509050101</x:v>
      </x:c>
      <x:c r="F320" s="1438" t="s">
        <x:v>4650</x:v>
      </x:c>
      <x:c r="G320" s="59" t="s">
        <x:v>6776</x:v>
      </x:c>
      <x:c r="H320" s="276" t="s">
        <x:v>140</x:v>
      </x:c>
      <x:c r="I320" s="276" t="s">
        <x:v>140</x:v>
      </x:c>
      <x:c r="J320" s="276" t="s">
        <x:v>140</x:v>
      </x:c>
      <x:c r="K320" s="276" t="s">
        <x:v>140</x:v>
      </x:c>
      <x:c r="L320" s="276" t="s">
        <x:v>10339</x:v>
      </x:c>
    </x:row>
    <x:row r="321" spans="1:6" s="59" customFormat="1">
      <x:c r="A321" s="1194"/>
      <x:c r="B321" s="1060"/>
      <x:c r="C321" s="1060"/>
      <x:c r="D321" s="1544"/>
      <x:c r="E321" s="1545"/>
      <x:c r="F321" s="1060"/>
    </x:row>
    <x:row r="322" spans="1:11" s="57" customFormat="1">
      <x:c r="A322" s="1488" t="s">
        <x:v>2979</x:v>
      </x:c>
      <x:c r="B322" s="1489" t="s">
        <x:v>6457</x:v>
      </x:c>
      <x:c r="C322" s="1489" t="s">
        <x:v>6097</x:v>
      </x:c>
      <x:c r="D322" s="1490">
        <x:v>3</x:v>
      </x:c>
      <x:c r="E322" s="1546" t="s">
        <x:v>11908</x:v>
      </x:c>
      <x:c r="F322" s="1547" t="s">
        <x:v>10729</x:v>
      </x:c>
      <x:c r="G322" s="57" t="s">
        <x:v>4799</x:v>
      </x:c>
      <x:c r="H322" s="276" t="s">
        <x:v>140</x:v>
      </x:c>
      <x:c r="I322" s="276" t="s">
        <x:v>140</x:v>
      </x:c>
      <x:c r="J322" s="276" t="s">
        <x:v>140</x:v>
      </x:c>
      <x:c r="K322" s="276" t="s">
        <x:v>140</x:v>
      </x:c>
    </x:row>
    <x:row r="323" spans="1:11">
      <x:c r="A323" s="1485" t="s">
        <x:v>1708</x:v>
      </x:c>
      <x:c r="B323" s="1482" t="s">
        <x:v>6457</x:v>
      </x:c>
      <x:c r="C323" s="1482" t="s">
        <x:v>6097</x:v>
      </x:c>
      <x:c r="D323" s="1486">
        <x:v>2</x:v>
      </x:c>
      <x:c r="E323" s="1541" t="s">
        <x:v>11435</x:v>
      </x:c>
      <x:c r="F323" s="1543" t="s">
        <x:v>10710</x:v>
      </x:c>
      <x:c r="G323" s="59" t="s">
        <x:v>6876</x:v>
      </x:c>
      <x:c r="H323" s="276" t="s">
        <x:v>140</x:v>
      </x:c>
      <x:c r="I323" s="276" t="s">
        <x:v>140</x:v>
      </x:c>
      <x:c r="J323" s="276" t="s">
        <x:v>140</x:v>
      </x:c>
      <x:c r="K323" s="276" t="s">
        <x:v>140</x:v>
      </x:c>
    </x:row>
    <x:row r="324" spans="1:11">
      <x:c r="A324" s="1481" t="s">
        <x:v>1703</x:v>
      </x:c>
      <x:c r="B324" s="1483" t="s">
        <x:v>6457</x:v>
      </x:c>
      <x:c r="C324" s="1483" t="s">
        <x:v>4067</x:v>
      </x:c>
      <x:c r="D324" s="1484">
        <x:v>3</x:v>
      </x:c>
      <x:c r="E324" s="1484">
        <x:v>2502100105</x:v>
      </x:c>
      <x:c r="F324" s="1548" t="s">
        <x:v>10729</x:v>
      </x:c>
      <x:c r="G324" s="57" t="s">
        <x:v>1060</x:v>
      </x:c>
      <x:c r="H324" s="276" t="s">
        <x:v>140</x:v>
      </x:c>
      <x:c r="I324" s="276" t="s">
        <x:v>140</x:v>
      </x:c>
      <x:c r="J324" s="276" t="s">
        <x:v>140</x:v>
      </x:c>
      <x:c r="K324" s="276" t="s">
        <x:v>140</x:v>
      </x:c>
    </x:row>
    <x:row r="325" spans="1:11">
      <x:c r="A325" s="1488" t="s">
        <x:v>8212</x:v>
      </x:c>
      <x:c r="B325" s="1489" t="s">
        <x:v>6457</x:v>
      </x:c>
      <x:c r="C325" s="1489" t="s">
        <x:v>4067</x:v>
      </x:c>
      <x:c r="D325" s="1490">
        <x:v>4</x:v>
      </x:c>
      <x:c r="E325" s="1490">
        <x:v>2502100106</x:v>
      </x:c>
      <x:c r="F325" s="1547" t="s">
        <x:v>10729</x:v>
      </x:c>
      <x:c r="G325" s="57" t="s">
        <x:v>4974</x:v>
      </x:c>
      <x:c r="H325" s="276" t="s">
        <x:v>140</x:v>
      </x:c>
      <x:c r="I325" s="276" t="s">
        <x:v>140</x:v>
      </x:c>
      <x:c r="J325" s="276" t="s">
        <x:v>140</x:v>
      </x:c>
      <x:c r="K325" s="276" t="s">
        <x:v>140</x:v>
      </x:c>
    </x:row>
    <x:row r="326" spans="1:11">
      <x:c r="A326" s="611">
        <x:v>46097</x:v>
      </x:c>
      <x:c r="B326" s="1489" t="s">
        <x:v>6457</x:v>
      </x:c>
      <x:c r="C326" s="618" t="s">
        <x:v>6089</x:v>
      </x:c>
      <x:c r="D326" s="282">
        <x:v>1</x:v>
      </x:c>
      <x:c r="E326" s="618" t="s">
        <x:v>7972</x:v>
      </x:c>
      <x:c r="F326" s="242" t="s">
        <x:v>6608</x:v>
      </x:c>
      <x:c r="G326" s="57" t="s">
        <x:v>3034</x:v>
      </x:c>
      <x:c r="H326" s="276" t="s">
        <x:v>140</x:v>
      </x:c>
      <x:c r="I326" s="276" t="s">
        <x:v>140</x:v>
      </x:c>
      <x:c r="J326" s="276" t="s">
        <x:v>140</x:v>
      </x:c>
      <x:c r="K326" s="276" t="s">
        <x:v>140</x:v>
      </x:c>
    </x:row>
    <x:row r="327" spans="7:11">
      <x:c r="G327" s="55" t="s">
        <x:v>10278</x:v>
      </x:c>
      <x:c r="H327" s="55" t="s">
        <x:v>10304</x:v>
      </x:c>
      <x:c r="I327" s="55" t="s">
        <x:v>10372</x:v>
      </x:c>
      <x:c r="J327" s="55" t="s">
        <x:v>4084</x:v>
      </x:c>
      <x:c r="K327" s="55" t="s">
        <x:v>6403</x:v>
      </x:c>
    </x:row>
    <x:row r="328" spans="1:11" s="55" customFormat="1">
      <x:c r="A328" s="1485" t="s">
        <x:v>1723</x:v>
      </x:c>
      <x:c r="B328" s="1482" t="s">
        <x:v>6457</x:v>
      </x:c>
      <x:c r="C328" s="1482" t="s">
        <x:v>4007</x:v>
      </x:c>
      <x:c r="D328" s="1486">
        <x:v>1</x:v>
      </x:c>
      <x:c r="E328" s="1486">
        <x:v>2501100307</x:v>
      </x:c>
      <x:c r="F328" s="1482" t="s">
        <x:v>382</x:v>
      </x:c>
      <x:c r="G328" s="53" t="s">
        <x:v>295</x:v>
      </x:c>
      <x:c r="H328" s="276" t="s">
        <x:v>140</x:v>
      </x:c>
      <x:c r="I328" s="276" t="s">
        <x:v>140</x:v>
      </x:c>
      <x:c r="J328" s="276" t="s">
        <x:v>140</x:v>
      </x:c>
      <x:c r="K328" s="276" t="s">
        <x:v>140</x:v>
      </x:c>
    </x:row>
    <x:row r="329" spans="1:11" s="53" customFormat="1">
      <x:c r="A329" s="1485" t="s">
        <x:v>3252</x:v>
      </x:c>
      <x:c r="B329" s="1482" t="s">
        <x:v>6457</x:v>
      </x:c>
      <x:c r="C329" s="1482" t="s">
        <x:v>4007</x:v>
      </x:c>
      <x:c r="D329" s="1486">
        <x:v>1</x:v>
      </x:c>
      <x:c r="E329" s="1486">
        <x:v>12010320</x:v>
      </x:c>
      <x:c r="F329" s="1482" t="s">
        <x:v>382</x:v>
      </x:c>
      <x:c r="G329" s="53" t="s">
        <x:v>294</x:v>
      </x:c>
      <x:c r="H329" s="276" t="s">
        <x:v>140</x:v>
      </x:c>
      <x:c r="I329" s="276" t="s">
        <x:v>140</x:v>
      </x:c>
      <x:c r="J329" s="276" t="s">
        <x:v>140</x:v>
      </x:c>
      <x:c r="K329" s="276" t="s">
        <x:v>140</x:v>
      </x:c>
    </x:row>
    <x:row r="330" spans="1:12" s="53" customFormat="1">
      <x:c r="A330" s="1485" t="s">
        <x:v>1879</x:v>
      </x:c>
      <x:c r="B330" s="1482" t="s">
        <x:v>6457</x:v>
      </x:c>
      <x:c r="C330" s="1482" t="s">
        <x:v>4007</x:v>
      </x:c>
      <x:c r="D330" s="1486">
        <x:v>1</x:v>
      </x:c>
      <x:c r="E330" s="1486">
        <x:v>2505060314</x:v>
      </x:c>
      <x:c r="F330" s="1482" t="s">
        <x:v>382</x:v>
      </x:c>
      <x:c r="G330" s="53" t="s">
        <x:v>10183</x:v>
      </x:c>
      <x:c r="H330" s="276" t="s">
        <x:v>140</x:v>
      </x:c>
      <x:c r="I330" s="276" t="s">
        <x:v>140</x:v>
      </x:c>
      <x:c r="J330" s="276" t="s">
        <x:v>140</x:v>
      </x:c>
      <x:c r="K330" s="276" t="s">
        <x:v>140</x:v>
      </x:c>
      <x:c r="L330" s="53" t="s">
        <x:v>6487</x:v>
      </x:c>
    </x:row>
    <x:row r="331" spans="1:12" s="53" customFormat="1">
      <x:c r="A331" s="1488" t="s">
        <x:v>8272</x:v>
      </x:c>
      <x:c r="B331" s="1489" t="s">
        <x:v>6457</x:v>
      </x:c>
      <x:c r="C331" s="1489" t="s">
        <x:v>4007</x:v>
      </x:c>
      <x:c r="D331" s="1490">
        <x:v>1</x:v>
      </x:c>
      <x:c r="E331" s="1490">
        <x:v>2507060313</x:v>
      </x:c>
      <x:c r="F331" s="1489" t="s">
        <x:v>382</x:v>
      </x:c>
      <x:c r="G331" s="53" t="s">
        <x:v>6735</x:v>
      </x:c>
      <x:c r="H331" s="276" t="s">
        <x:v>140</x:v>
      </x:c>
      <x:c r="I331" s="276" t="s">
        <x:v>140</x:v>
      </x:c>
      <x:c r="J331" s="276" t="s">
        <x:v>140</x:v>
      </x:c>
      <x:c r="K331" s="276" t="s">
        <x:v>140</x:v>
      </x:c>
      <x:c r="L331" s="53" t="s">
        <x:v>10339</x:v>
      </x:c>
    </x:row>
    <x:row r="333" spans="1:11" s="53" customFormat="1">
      <x:c r="A333" s="1485" t="s">
        <x:v>3492</x:v>
      </x:c>
      <x:c r="B333" s="1482" t="s">
        <x:v>6457</x:v>
      </x:c>
      <x:c r="C333" s="1482" t="s">
        <x:v>6097</x:v>
      </x:c>
      <x:c r="D333" s="1486">
        <x:v>2</x:v>
      </x:c>
      <x:c r="E333" s="1486">
        <x:v>2601170305</x:v>
      </x:c>
      <x:c r="F333" s="1482" t="s">
        <x:v>12067</x:v>
      </x:c>
      <x:c r="G333" s="53" t="s">
        <x:v>5101</x:v>
      </x:c>
      <x:c r="H333" s="276" t="s">
        <x:v>140</x:v>
      </x:c>
      <x:c r="I333" s="276" t="s">
        <x:v>140</x:v>
      </x:c>
      <x:c r="J333" s="276" t="s">
        <x:v>140</x:v>
      </x:c>
      <x:c r="K333" s="276" t="s">
        <x:v>140</x:v>
      </x:c>
    </x:row>
    <x:row r="334" spans="1:11">
      <x:c r="A334" s="1481" t="s">
        <x:v>3453</x:v>
      </x:c>
      <x:c r="B334" s="1483" t="s">
        <x:v>6457</x:v>
      </x:c>
      <x:c r="C334" s="1483" t="s">
        <x:v>6089</x:v>
      </x:c>
      <x:c r="D334" s="1484">
        <x:v>3</x:v>
      </x:c>
      <x:c r="E334" s="1484">
        <x:v>2512050207</x:v>
      </x:c>
      <x:c r="F334" s="1483" t="s">
        <x:v>6608</x:v>
      </x:c>
      <x:c r="G334" s="53" t="s">
        <x:v>1185</x:v>
      </x:c>
      <x:c r="H334" s="276" t="s">
        <x:v>140</x:v>
      </x:c>
      <x:c r="I334" s="276" t="s">
        <x:v>140</x:v>
      </x:c>
      <x:c r="J334" s="276" t="s">
        <x:v>140</x:v>
      </x:c>
      <x:c r="K334" s="276" t="s">
        <x:v>140</x:v>
      </x:c>
    </x:row>
    <x:row r="335" spans="1:11" s="53" customFormat="1">
      <x:c r="A335" s="1485" t="s">
        <x:v>2971</x:v>
      </x:c>
      <x:c r="B335" s="1482" t="s">
        <x:v>6457</x:v>
      </x:c>
      <x:c r="C335" s="1482" t="s">
        <x:v>6089</x:v>
      </x:c>
      <x:c r="D335" s="1486">
        <x:v>2</x:v>
      </x:c>
      <x:c r="E335" s="1486">
        <x:v>2602210202</x:v>
      </x:c>
      <x:c r="F335" s="1482" t="s">
        <x:v>998</x:v>
      </x:c>
      <x:c r="G335" s="53" t="s">
        <x:v>5346</x:v>
      </x:c>
      <x:c r="H335" s="276" t="s">
        <x:v>140</x:v>
      </x:c>
      <x:c r="I335" s="276" t="s">
        <x:v>140</x:v>
      </x:c>
      <x:c r="J335" s="276" t="s">
        <x:v>140</x:v>
      </x:c>
      <x:c r="K335" s="276" t="s">
        <x:v>140</x:v>
      </x:c>
    </x:row>
    <x:row r="336" spans="1:7" s="53" customFormat="1">
      <x:c r="A336" s="1549"/>
      <x:c r="B336" s="1064"/>
      <x:c r="C336" s="1064"/>
      <x:c r="D336" s="1550"/>
      <x:c r="E336" s="1550"/>
      <x:c r="F336" s="1064"/>
      <x:c r="G336" s="1459"/>
    </x:row>
    <x:row r="337" spans="1:11" s="53" customFormat="1">
      <x:c r="A337" s="1485" t="s">
        <x:v>4651</x:v>
      </x:c>
      <x:c r="B337" s="1482" t="s">
        <x:v>10327</x:v>
      </x:c>
      <x:c r="C337" s="1482" t="s">
        <x:v>4067</x:v>
      </x:c>
      <x:c r="D337" s="1486">
        <x:v>1</x:v>
      </x:c>
      <x:c r="E337" s="1486">
        <x:v>11100108</x:v>
      </x:c>
      <x:c r="F337" s="1482" t="s">
        <x:v>723</x:v>
      </x:c>
      <x:c r="G337" s="1459" t="s">
        <x:v>7091</x:v>
      </x:c>
      <x:c r="H337" s="276" t="s">
        <x:v>140</x:v>
      </x:c>
      <x:c r="I337" s="276" t="s">
        <x:v>140</x:v>
      </x:c>
      <x:c r="J337" s="276" t="s">
        <x:v>140</x:v>
      </x:c>
      <x:c r="K337" s="276" t="s">
        <x:v>140</x:v>
      </x:c>
    </x:row>
    <x:row r="338" spans="1:8" s="234" customFormat="1">
      <x:c r="A338" s="234" t="s">
        <x:v>4820</x:v>
      </x:c>
      <x:c r="B338" s="236">
        <x:v>11100108</x:v>
      </x:c>
      <x:c r="C338" s="234" t="s">
        <x:v>7091</x:v>
      </x:c>
      <x:c r="D338" s="234" t="s">
        <x:v>12035</x:v>
      </x:c>
      <x:c r="E338" s="234">
        <x:v>112.5</x:v>
      </x:c>
      <x:c r="F338" s="236">
        <x:v>2024111001082</x:v>
      </x:c>
      <x:c r="G338" s="234">
        <x:v>150</x:v>
      </x:c>
      <x:c r="H338" s="234">
        <x:v>4</x:v>
      </x:c>
    </x:row>
    <x:row r="339" spans="1:11">
      <x:c r="A339" s="1485" t="s">
        <x:v>8261</x:v>
      </x:c>
      <x:c r="B339" s="1482" t="s">
        <x:v>10327</x:v>
      </x:c>
      <x:c r="C339" s="1482" t="s">
        <x:v>4067</x:v>
      </x:c>
      <x:c r="D339" s="1486">
        <x:v>3</x:v>
      </x:c>
      <x:c r="E339" s="1486">
        <x:v>2602220105</x:v>
      </x:c>
      <x:c r="F339" s="1482" t="s">
        <x:v>10413</x:v>
      </x:c>
      <x:c r="G339" s="53" t="s">
        <x:v>7027</x:v>
      </x:c>
      <x:c r="H339" s="276" t="s">
        <x:v>140</x:v>
      </x:c>
      <x:c r="I339" s="276" t="s">
        <x:v>140</x:v>
      </x:c>
      <x:c r="J339" s="276" t="s">
        <x:v>140</x:v>
      </x:c>
      <x:c r="K339" s="276" t="s">
        <x:v>140</x:v>
      </x:c>
    </x:row>
    <x:row r="340" spans="1:11">
      <x:c r="A340" s="1485" t="s">
        <x:v>3510</x:v>
      </x:c>
      <x:c r="B340" s="1482" t="s">
        <x:v>10327</x:v>
      </x:c>
      <x:c r="C340" s="1482" t="s">
        <x:v>4067</x:v>
      </x:c>
      <x:c r="D340" s="1486">
        <x:v>1</x:v>
      </x:c>
      <x:c r="E340" s="1486">
        <x:v>2602220106</x:v>
      </x:c>
      <x:c r="F340" s="1482" t="s">
        <x:v>723</x:v>
      </x:c>
      <x:c r="G340" s="53" t="s">
        <x:v>5244</x:v>
      </x:c>
      <x:c r="H340" s="276" t="s">
        <x:v>140</x:v>
      </x:c>
      <x:c r="I340" s="276" t="s">
        <x:v>140</x:v>
      </x:c>
      <x:c r="J340" s="276" t="s">
        <x:v>140</x:v>
      </x:c>
      <x:c r="K340" s="276" t="s">
        <x:v>140</x:v>
      </x:c>
    </x:row>
    <x:row r="341" spans="1:11">
      <x:c r="A341" s="1485" t="s">
        <x:v>8166</x:v>
      </x:c>
      <x:c r="B341" s="1482" t="s">
        <x:v>10327</x:v>
      </x:c>
      <x:c r="C341" s="1482" t="s">
        <x:v>4067</x:v>
      </x:c>
      <x:c r="D341" s="1486">
        <x:v>3</x:v>
      </x:c>
      <x:c r="E341" s="1486">
        <x:v>2602220107</x:v>
      </x:c>
      <x:c r="F341" s="1482" t="s">
        <x:v>723</x:v>
      </x:c>
      <x:c r="G341" s="53" t="s">
        <x:v>4933</x:v>
      </x:c>
      <x:c r="H341" s="276" t="s">
        <x:v>140</x:v>
      </x:c>
      <x:c r="I341" s="276" t="s">
        <x:v>140</x:v>
      </x:c>
      <x:c r="J341" s="276" t="s">
        <x:v>140</x:v>
      </x:c>
      <x:c r="K341" s="276" t="s">
        <x:v>140</x:v>
      </x:c>
    </x:row>
    <x:row r="342" spans="1:11">
      <x:c r="A342" s="1485" t="s">
        <x:v>3513</x:v>
      </x:c>
      <x:c r="B342" s="1482" t="s">
        <x:v>10327</x:v>
      </x:c>
      <x:c r="C342" s="1482" t="s">
        <x:v>4067</x:v>
      </x:c>
      <x:c r="D342" s="1486">
        <x:v>1</x:v>
      </x:c>
      <x:c r="E342" s="1486">
        <x:v>2602220109</x:v>
      </x:c>
      <x:c r="F342" s="1482" t="s">
        <x:v>723</x:v>
      </x:c>
      <x:c r="G342" s="53" t="s">
        <x:v>4740</x:v>
      </x:c>
      <x:c r="H342" s="276" t="s">
        <x:v>140</x:v>
      </x:c>
      <x:c r="I342" s="276" t="s">
        <x:v>140</x:v>
      </x:c>
      <x:c r="J342" s="276" t="s">
        <x:v>140</x:v>
      </x:c>
      <x:c r="K342" s="276" t="s">
        <x:v>140</x:v>
      </x:c>
    </x:row>
    <x:row r="344" spans="1:11">
      <x:c r="A344" s="1485" t="s">
        <x:v>1672</x:v>
      </x:c>
      <x:c r="B344" s="1482" t="s">
        <x:v>10327</x:v>
      </x:c>
      <x:c r="C344" s="1482" t="s">
        <x:v>4067</x:v>
      </x:c>
      <x:c r="D344" s="1486">
        <x:v>1</x:v>
      </x:c>
      <x:c r="E344" s="1486">
        <x:v>2602220108</x:v>
      </x:c>
      <x:c r="F344" s="1482" t="s">
        <x:v>1527</x:v>
      </x:c>
      <x:c r="G344" s="53" t="s">
        <x:v>5359</x:v>
      </x:c>
      <x:c r="H344" s="276" t="s">
        <x:v>140</x:v>
      </x:c>
      <x:c r="I344" s="276" t="s">
        <x:v>140</x:v>
      </x:c>
      <x:c r="J344" s="276" t="s">
        <x:v>140</x:v>
      </x:c>
      <x:c r="K344" s="276" t="s">
        <x:v>140</x:v>
      </x:c>
    </x:row>
    <x:row r="345" spans="1:11">
      <x:c r="A345" s="1485" t="s">
        <x:v>3111</x:v>
      </x:c>
      <x:c r="B345" s="1482" t="s">
        <x:v>10327</x:v>
      </x:c>
      <x:c r="C345" s="1482" t="s">
        <x:v>6089</x:v>
      </x:c>
      <x:c r="D345" s="1486">
        <x:v>1</x:v>
      </x:c>
      <x:c r="E345" s="1486">
        <x:v>2511060207</x:v>
      </x:c>
      <x:c r="F345" s="1482" t="s">
        <x:v>1159</x:v>
      </x:c>
      <x:c r="G345" s="53" t="s">
        <x:v>7288</x:v>
      </x:c>
      <x:c r="H345" s="276" t="s">
        <x:v>140</x:v>
      </x:c>
      <x:c r="I345" s="276" t="s">
        <x:v>140</x:v>
      </x:c>
      <x:c r="J345" s="276" t="s">
        <x:v>140</x:v>
      </x:c>
      <x:c r="K345" s="276" t="s">
        <x:v>140</x:v>
      </x:c>
    </x:row>
    <x:row r="346" spans="7:11">
      <x:c r="G346" s="51" t="s">
        <x:v>10278</x:v>
      </x:c>
      <x:c r="H346" s="51" t="s">
        <x:v>10304</x:v>
      </x:c>
      <x:c r="I346" s="51" t="s">
        <x:v>10372</x:v>
      </x:c>
      <x:c r="J346" s="51" t="s">
        <x:v>4084</x:v>
      </x:c>
      <x:c r="K346" s="51" t="s">
        <x:v>6403</x:v>
      </x:c>
    </x:row>
    <x:row r="347" spans="1:11" s="55" customFormat="1">
      <x:c r="A347" s="1430" t="s">
        <x:v>8283</x:v>
      </x:c>
      <x:c r="B347" s="1431" t="s">
        <x:v>6457</x:v>
      </x:c>
      <x:c r="C347" s="1431" t="s">
        <x:v>4067</x:v>
      </x:c>
      <x:c r="D347" s="1432">
        <x:v>2</x:v>
      </x:c>
      <x:c r="E347" s="1432">
        <x:v>2601150101</x:v>
      </x:c>
      <x:c r="F347" s="1434" t="s">
        <x:v>4667</x:v>
      </x:c>
      <x:c r="G347" s="51" t="s">
        <x:v>11</x:v>
      </x:c>
      <x:c r="H347" s="276" t="s">
        <x:v>140</x:v>
      </x:c>
      <x:c r="I347" s="276" t="s">
        <x:v>140</x:v>
      </x:c>
      <x:c r="J347" s="276" t="s">
        <x:v>140</x:v>
      </x:c>
      <x:c r="K347" s="276" t="s">
        <x:v>140</x:v>
      </x:c>
    </x:row>
    <x:row r="348" spans="1:11" s="51" customFormat="1">
      <x:c r="A348" s="1435" t="s">
        <x:v>8204</x:v>
      </x:c>
      <x:c r="B348" s="1422" t="s">
        <x:v>6457</x:v>
      </x:c>
      <x:c r="C348" s="1422" t="s">
        <x:v>4067</x:v>
      </x:c>
      <x:c r="D348" s="1423">
        <x:v>2</x:v>
      </x:c>
      <x:c r="E348" s="1423">
        <x:v>2602160109</x:v>
      </x:c>
      <x:c r="F348" s="1438" t="s">
        <x:v>10729</x:v>
      </x:c>
      <x:c r="G348" s="51" t="s">
        <x:v>168</x:v>
      </x:c>
      <x:c r="H348" s="276" t="s">
        <x:v>140</x:v>
      </x:c>
      <x:c r="I348" s="276" t="s">
        <x:v>140</x:v>
      </x:c>
      <x:c r="J348" s="276" t="s">
        <x:v>140</x:v>
      </x:c>
      <x:c r="K348" s="276" t="s">
        <x:v>140</x:v>
      </x:c>
    </x:row>
    <x:row r="349" spans="1:11">
      <x:c r="A349" s="1435" t="s">
        <x:v>3035</x:v>
      </x:c>
      <x:c r="B349" s="1422" t="s">
        <x:v>6457</x:v>
      </x:c>
      <x:c r="C349" s="1422" t="s">
        <x:v>4067</x:v>
      </x:c>
      <x:c r="D349" s="1423">
        <x:v>1</x:v>
      </x:c>
      <x:c r="E349" s="1423">
        <x:v>2602160110</x:v>
      </x:c>
      <x:c r="F349" s="1436" t="s">
        <x:v>10729</x:v>
      </x:c>
      <x:c r="G349" s="51" t="s">
        <x:v>5148</x:v>
      </x:c>
      <x:c r="H349" s="276" t="s">
        <x:v>140</x:v>
      </x:c>
      <x:c r="I349" s="276" t="s">
        <x:v>140</x:v>
      </x:c>
      <x:c r="J349" s="276" t="s">
        <x:v>140</x:v>
      </x:c>
      <x:c r="K349" s="276" t="s">
        <x:v>140</x:v>
      </x:c>
    </x:row>
    <x:row r="350" spans="1:11">
      <x:c r="A350" s="1435" t="s">
        <x:v>3470</x:v>
      </x:c>
      <x:c r="B350" s="1422" t="s">
        <x:v>6457</x:v>
      </x:c>
      <x:c r="C350" s="1422" t="s">
        <x:v>4067</x:v>
      </x:c>
      <x:c r="D350" s="1423">
        <x:v>3</x:v>
      </x:c>
      <x:c r="E350" s="1423">
        <x:v>2603160107</x:v>
      </x:c>
      <x:c r="F350" s="1436" t="s">
        <x:v>10729</x:v>
      </x:c>
      <x:c r="G350" s="51" t="s">
        <x:v>576</x:v>
      </x:c>
      <x:c r="H350" s="276" t="s">
        <x:v>140</x:v>
      </x:c>
      <x:c r="I350" s="276" t="s">
        <x:v>140</x:v>
      </x:c>
      <x:c r="J350" s="276" t="s">
        <x:v>140</x:v>
      </x:c>
      <x:c r="K350" s="276" t="s">
        <x:v>140</x:v>
      </x:c>
    </x:row>
    <x:row r="351" spans="1:6" s="51" customFormat="1">
      <x:c r="A351" s="1194"/>
      <x:c r="B351" s="1060"/>
      <x:c r="C351" s="1060"/>
      <x:c r="D351" s="1544"/>
      <x:c r="E351" s="1544"/>
      <x:c r="F351" s="1060"/>
    </x:row>
    <x:row r="352" spans="1:11">
      <x:c r="A352" s="1439" t="s">
        <x:v>4682</x:v>
      </x:c>
      <x:c r="B352" s="1425" t="s">
        <x:v>6457</x:v>
      </x:c>
      <x:c r="C352" s="1425" t="s">
        <x:v>4067</x:v>
      </x:c>
      <x:c r="D352" s="1426">
        <x:v>4</x:v>
      </x:c>
      <x:c r="E352" s="1426">
        <x:v>2603150108</x:v>
      </x:c>
      <x:c r="F352" s="1440" t="s">
        <x:v>1147</x:v>
      </x:c>
      <x:c r="G352" s="51" t="s">
        <x:v>548</x:v>
      </x:c>
      <x:c r="H352" s="276" t="s">
        <x:v>140</x:v>
      </x:c>
      <x:c r="I352" s="276" t="s">
        <x:v>140</x:v>
      </x:c>
      <x:c r="J352" s="276" t="s">
        <x:v>140</x:v>
      </x:c>
      <x:c r="K352" s="276" t="s">
        <x:v>140</x:v>
      </x:c>
    </x:row>
    <x:row r="353" spans="7:11">
      <x:c r="G353" s="50" t="s">
        <x:v>10278</x:v>
      </x:c>
      <x:c r="H353" s="276" t="s">
        <x:v>10304</x:v>
      </x:c>
      <x:c r="I353" s="276" t="s">
        <x:v>10372</x:v>
      </x:c>
      <x:c r="J353" s="276" t="s">
        <x:v>4084</x:v>
      </x:c>
      <x:c r="K353" s="276" t="s">
        <x:v>6403</x:v>
      </x:c>
    </x:row>
    <x:row r="354" spans="1:12" s="50" customFormat="1">
      <x:c r="A354" s="1439" t="s">
        <x:v>3561</x:v>
      </x:c>
      <x:c r="B354" s="1425" t="s">
        <x:v>6457</x:v>
      </x:c>
      <x:c r="C354" s="1425" t="s">
        <x:v>4007</x:v>
      </x:c>
      <x:c r="D354" s="1426">
        <x:v>1</x:v>
      </x:c>
      <x:c r="E354" s="1426">
        <x:v>2602180313</x:v>
      </x:c>
      <x:c r="F354" s="1425" t="s">
        <x:v>8875</x:v>
      </x:c>
      <x:c r="G354" s="50" t="s">
        <x:v>3063</x:v>
      </x:c>
      <x:c r="H354" s="276" t="s">
        <x:v>140</x:v>
      </x:c>
      <x:c r="I354" s="276" t="s">
        <x:v>140</x:v>
      </x:c>
      <x:c r="J354" s="276" t="s">
        <x:v>140</x:v>
      </x:c>
      <x:c r="K354" s="276" t="s">
        <x:v>140</x:v>
      </x:c>
      <x:c r="L354" s="276" t="s">
        <x:v>10339</x:v>
      </x:c>
    </x:row>
    <x:row r="355" spans="1:12" s="50" customFormat="1">
      <x:c r="A355" s="1430" t="s">
        <x:v>4690</x:v>
      </x:c>
      <x:c r="B355" s="1431" t="s">
        <x:v>6457</x:v>
      </x:c>
      <x:c r="C355" s="1431" t="s">
        <x:v>6089</x:v>
      </x:c>
      <x:c r="D355" s="1432">
        <x:v>1</x:v>
      </x:c>
      <x:c r="E355" s="1432">
        <x:v>2509060207</x:v>
      </x:c>
      <x:c r="F355" s="1431" t="s">
        <x:v>382</x:v>
      </x:c>
      <x:c r="G355" s="50" t="s">
        <x:v>6809</x:v>
      </x:c>
      <x:c r="H355" s="276" t="s">
        <x:v>140</x:v>
      </x:c>
      <x:c r="I355" s="276" t="s">
        <x:v>140</x:v>
      </x:c>
      <x:c r="J355" s="276" t="s">
        <x:v>140</x:v>
      </x:c>
      <x:c r="K355" s="276" t="s">
        <x:v>140</x:v>
      </x:c>
      <x:c r="L355" s="276" t="s">
        <x:v>10339</x:v>
      </x:c>
    </x:row>
    <x:row r="357" spans="1:11">
      <x:c r="A357" s="1435" t="s">
        <x:v>8244</x:v>
      </x:c>
      <x:c r="B357" s="1422" t="s">
        <x:v>10327</x:v>
      </x:c>
      <x:c r="C357" s="1422" t="s">
        <x:v>6089</x:v>
      </x:c>
      <x:c r="D357" s="1423">
        <x:v>4</x:v>
      </x:c>
      <x:c r="E357" s="1423">
        <x:v>2601170209</x:v>
      </x:c>
      <x:c r="F357" s="1422" t="s">
        <x:v>11742</x:v>
      </x:c>
      <x:c r="G357" s="50" t="s">
        <x:v>5091</x:v>
      </x:c>
      <x:c r="H357" s="276" t="s">
        <x:v>140</x:v>
      </x:c>
      <x:c r="I357" s="276" t="s">
        <x:v>140</x:v>
      </x:c>
      <x:c r="J357" s="276" t="s">
        <x:v>140</x:v>
      </x:c>
      <x:c r="K357" s="276" t="s">
        <x:v>140</x:v>
      </x:c>
    </x:row>
    <x:row r="358" spans="1:11">
      <x:c r="A358" s="1435" t="s">
        <x:v>2959</x:v>
      </x:c>
      <x:c r="B358" s="1422" t="s">
        <x:v>10327</x:v>
      </x:c>
      <x:c r="C358" s="1422" t="s">
        <x:v>6089</x:v>
      </x:c>
      <x:c r="D358" s="1423">
        <x:v>1</x:v>
      </x:c>
      <x:c r="E358" s="1423">
        <x:v>2602160202</x:v>
      </x:c>
      <x:c r="F358" s="1422" t="s">
        <x:v>11742</x:v>
      </x:c>
      <x:c r="G358" s="50" t="s">
        <x:v>5144</x:v>
      </x:c>
      <x:c r="H358" s="276" t="s">
        <x:v>140</x:v>
      </x:c>
      <x:c r="I358" s="276" t="s">
        <x:v>140</x:v>
      </x:c>
      <x:c r="J358" s="276" t="s">
        <x:v>140</x:v>
      </x:c>
      <x:c r="K358" s="276" t="s">
        <x:v>140</x:v>
      </x:c>
    </x:row>
    <x:row r="360" spans="1:11">
      <x:c r="A360" s="261">
        <x:v>46107</x:v>
      </x:c>
      <x:c r="B360" s="234" t="s">
        <x:v>10368</x:v>
      </x:c>
      <x:c r="C360" s="285" t="s">
        <x:v>6089</x:v>
      </x:c>
      <x:c r="D360" s="279">
        <x:v>2</x:v>
      </x:c>
      <x:c r="E360" s="285" t="s">
        <x:v>8551</x:v>
      </x:c>
      <x:c r="F360" s="234" t="s">
        <x:v>9764</x:v>
      </x:c>
      <x:c r="G360" s="59" t="s">
        <x:v>5091</x:v>
      </x:c>
      <x:c r="H360" s="276" t="s">
        <x:v>140</x:v>
      </x:c>
      <x:c r="I360" s="276" t="s">
        <x:v>140</x:v>
      </x:c>
      <x:c r="J360" s="276" t="s">
        <x:v>140</x:v>
      </x:c>
      <x:c r="K360" s="276" t="s">
        <x:v>140</x:v>
      </x:c>
    </x:row>
    <x:row r="361" spans="1:11">
      <x:c r="A361" s="261">
        <x:v>46107</x:v>
      </x:c>
      <x:c r="B361" s="234" t="s">
        <x:v>10327</x:v>
      </x:c>
      <x:c r="C361" s="285" t="s">
        <x:v>6097</x:v>
      </x:c>
      <x:c r="D361" s="279">
        <x:v>2</x:v>
      </x:c>
      <x:c r="E361" s="285" t="s">
        <x:v>6024</x:v>
      </x:c>
      <x:c r="F361" s="234" t="s">
        <x:v>9764</x:v>
      </x:c>
      <x:c r="G361" s="59" t="s">
        <x:v>10062</x:v>
      </x:c>
      <x:c r="H361" s="276" t="s">
        <x:v>140</x:v>
      </x:c>
      <x:c r="I361" s="276" t="s">
        <x:v>140</x:v>
      </x:c>
      <x:c r="J361" s="276" t="s">
        <x:v>140</x:v>
      </x:c>
      <x:c r="K361" s="276" t="s">
        <x:v>140</x:v>
      </x:c>
    </x:row>
    <x:row r="363" spans="1:11">
      <x:c r="A363" s="1439" t="s">
        <x:v>4712</x:v>
      </x:c>
      <x:c r="B363" s="1425" t="s">
        <x:v>6457</x:v>
      </x:c>
      <x:c r="C363" s="1425" t="s">
        <x:v>6089</x:v>
      </x:c>
      <x:c r="D363" s="1426">
        <x:v>1</x:v>
      </x:c>
      <x:c r="E363" s="1426">
        <x:v>2601170209</x:v>
      </x:c>
      <x:c r="F363" s="1440" t="s">
        <x:v>382</x:v>
      </x:c>
      <x:c r="G363" s="48" t="s">
        <x:v>5091</x:v>
      </x:c>
      <x:c r="H363" s="276" t="s">
        <x:v>140</x:v>
      </x:c>
      <x:c r="I363" s="276" t="s">
        <x:v>140</x:v>
      </x:c>
      <x:c r="J363" s="276" t="s">
        <x:v>140</x:v>
      </x:c>
      <x:c r="K363" s="276" t="s">
        <x:v>140</x:v>
      </x:c>
    </x:row>
    <x:row r="364" spans="1:11" s="48" customFormat="1">
      <x:c r="A364" s="1430" t="s">
        <x:v>3488</x:v>
      </x:c>
      <x:c r="B364" s="1431" t="s">
        <x:v>6457</x:v>
      </x:c>
      <x:c r="C364" s="1431" t="s">
        <x:v>6089</x:v>
      </x:c>
      <x:c r="D364" s="1432">
        <x:v>3</x:v>
      </x:c>
      <x:c r="E364" s="1432">
        <x:v>2602150204</x:v>
      </x:c>
      <x:c r="F364" s="1533" t="s">
        <x:v>10729</x:v>
      </x:c>
      <x:c r="G364" s="48" t="s">
        <x:v>10128</x:v>
      </x:c>
      <x:c r="H364" s="276" t="s">
        <x:v>140</x:v>
      </x:c>
      <x:c r="I364" s="276" t="s">
        <x:v>140</x:v>
      </x:c>
      <x:c r="J364" s="276" t="s">
        <x:v>140</x:v>
      </x:c>
      <x:c r="K364" s="276" t="s">
        <x:v>140</x:v>
      </x:c>
    </x:row>
    <x:row r="366" spans="1:12">
      <x:c r="A366" s="1478" t="s">
        <x:v>8163</x:v>
      </x:c>
      <x:c r="B366" s="1479" t="s">
        <x:v>6457</x:v>
      </x:c>
      <x:c r="C366" s="1479" t="s">
        <x:v>6097</x:v>
      </x:c>
      <x:c r="D366" s="1480">
        <x:v>1</x:v>
      </x:c>
      <x:c r="E366" s="1480">
        <x:v>25100503082</x:v>
      </x:c>
      <x:c r="F366" s="1560" t="s">
        <x:v>1800</x:v>
      </x:c>
      <x:c r="G366" s="47" t="s">
        <x:v>557</x:v>
      </x:c>
      <x:c r="H366" s="276" t="s">
        <x:v>140</x:v>
      </x:c>
      <x:c r="I366" s="276" t="s">
        <x:v>140</x:v>
      </x:c>
      <x:c r="J366" s="276" t="s">
        <x:v>140</x:v>
      </x:c>
      <x:c r="K366" s="276" t="s">
        <x:v>140</x:v>
      </x:c>
      <x:c r="L366" s="276" t="s">
        <x:v>6487</x:v>
      </x:c>
    </x:row>
    <x:row r="367" spans="1:12">
      <x:c r="A367" s="850" t="s">
        <x:v>3234</x:v>
      </x:c>
      <x:c r="B367" s="851" t="s">
        <x:v>6457</x:v>
      </x:c>
      <x:c r="C367" s="851" t="s">
        <x:v>4007</x:v>
      </x:c>
      <x:c r="D367" s="852">
        <x:v>1</x:v>
      </x:c>
      <x:c r="E367" s="852">
        <x:v>26021903128</x:v>
      </x:c>
      <x:c r="F367" s="1561" t="s">
        <x:v>12058</x:v>
      </x:c>
      <x:c r="G367" s="47" t="s">
        <x:v>7202</x:v>
      </x:c>
      <x:c r="H367" s="276" t="s">
        <x:v>140</x:v>
      </x:c>
      <x:c r="I367" s="276" t="s">
        <x:v>140</x:v>
      </x:c>
      <x:c r="J367" s="276" t="s">
        <x:v>140</x:v>
      </x:c>
      <x:c r="K367" s="276" t="s">
        <x:v>140</x:v>
      </x:c>
      <x:c r="L367" s="276" t="s">
        <x:v>6487</x:v>
      </x:c>
    </x:row>
    <x:row r="369" spans="1:11">
      <x:c r="A369" s="1524" t="s">
        <x:v>8184</x:v>
      </x:c>
      <x:c r="B369" s="1525" t="s">
        <x:v>10327</x:v>
      </x:c>
      <x:c r="C369" s="1525" t="s">
        <x:v>9210</x:v>
      </x:c>
      <x:c r="D369" s="1531">
        <x:v>2</x:v>
      </x:c>
      <x:c r="E369" s="1531">
        <x:v>2603150301</x:v>
      </x:c>
      <x:c r="F369" s="1565" t="s">
        <x:v>12043</x:v>
      </x:c>
      <x:c r="G369" s="46" t="s">
        <x:v>3134</x:v>
      </x:c>
      <x:c r="H369" s="276" t="s">
        <x:v>140</x:v>
      </x:c>
      <x:c r="I369" s="276" t="s">
        <x:v>140</x:v>
      </x:c>
      <x:c r="J369" s="276" t="s">
        <x:v>140</x:v>
      </x:c>
      <x:c r="K369" s="276" t="s">
        <x:v>140</x:v>
      </x:c>
    </x:row>
    <x:row r="370" spans="7:11">
      <x:c r="G370" s="45" t="s">
        <x:v>10278</x:v>
      </x:c>
      <x:c r="H370" s="276" t="s">
        <x:v>10304</x:v>
      </x:c>
      <x:c r="I370" s="276" t="s">
        <x:v>10372</x:v>
      </x:c>
      <x:c r="J370" s="276" t="s">
        <x:v>4084</x:v>
      </x:c>
      <x:c r="K370" s="276" t="s">
        <x:v>6403</x:v>
      </x:c>
    </x:row>
    <x:row r="371" spans="1:11">
      <x:c r="A371" s="1430" t="s">
        <x:v>1688</x:v>
      </x:c>
      <x:c r="B371" s="1431" t="s">
        <x:v>10327</x:v>
      </x:c>
      <x:c r="C371" s="1431" t="s">
        <x:v>4067</x:v>
      </x:c>
      <x:c r="D371" s="1432">
        <x:v>1</x:v>
      </x:c>
      <x:c r="E371" s="1432">
        <x:v>2602230101</x:v>
      </x:c>
      <x:c r="F371" s="1434" t="s">
        <x:v>10655</x:v>
      </x:c>
      <x:c r="G371" s="44" t="s">
        <x:v>4733</x:v>
      </x:c>
      <x:c r="H371" s="276" t="s">
        <x:v>140</x:v>
      </x:c>
      <x:c r="I371" s="276" t="s">
        <x:v>140</x:v>
      </x:c>
      <x:c r="J371" s="276" t="s">
        <x:v>140</x:v>
      </x:c>
      <x:c r="K371" s="276" t="s">
        <x:v>140</x:v>
      </x:c>
    </x:row>
    <x:row r="372" spans="1:11">
      <x:c r="A372" s="1435" t="s">
        <x:v>2955</x:v>
      </x:c>
      <x:c r="B372" s="1422" t="s">
        <x:v>10327</x:v>
      </x:c>
      <x:c r="C372" s="1422" t="s">
        <x:v>6089</x:v>
      </x:c>
      <x:c r="D372" s="1423">
        <x:v>2</x:v>
      </x:c>
      <x:c r="E372" s="1423">
        <x:v>2602220204</x:v>
      </x:c>
      <x:c r="F372" s="1436" t="s">
        <x:v>12043</x:v>
      </x:c>
      <x:c r="G372" s="44" t="s">
        <x:v>3034</x:v>
      </x:c>
      <x:c r="H372" s="276" t="s">
        <x:v>140</x:v>
      </x:c>
      <x:c r="I372" s="276" t="s">
        <x:v>140</x:v>
      </x:c>
      <x:c r="J372" s="276" t="s">
        <x:v>140</x:v>
      </x:c>
      <x:c r="K372" s="276" t="s">
        <x:v>140</x:v>
      </x:c>
    </x:row>
    <x:row r="373" spans="1:6" s="44" customFormat="1">
      <x:c r="A373" s="1549"/>
      <x:c r="B373" s="1064"/>
      <x:c r="C373" s="1064"/>
      <x:c r="D373" s="1550"/>
      <x:c r="E373" s="1550"/>
      <x:c r="F373" s="1064"/>
    </x:row>
    <x:row r="374" spans="1:11">
      <x:c r="A374" s="1435" t="s">
        <x:v>3266</x:v>
      </x:c>
      <x:c r="B374" s="1422" t="s">
        <x:v>6457</x:v>
      </x:c>
      <x:c r="C374" s="1422" t="s">
        <x:v>4067</x:v>
      </x:c>
      <x:c r="D374" s="1423">
        <x:v>1</x:v>
      </x:c>
      <x:c r="E374" s="1423">
        <x:v>2602150103</x:v>
      </x:c>
      <x:c r="F374" s="1438" t="s">
        <x:v>3045</x:v>
      </x:c>
      <x:c r="G374" s="44" t="s">
        <x:v>5108</x:v>
      </x:c>
      <x:c r="H374" s="276" t="s">
        <x:v>140</x:v>
      </x:c>
      <x:c r="I374" s="276" t="s">
        <x:v>140</x:v>
      </x:c>
      <x:c r="J374" s="276" t="s">
        <x:v>140</x:v>
      </x:c>
      <x:c r="K374" s="276" t="s">
        <x:v>140</x:v>
      </x:c>
    </x:row>
    <x:row r="375" spans="1:11">
      <x:c r="A375" s="1435" t="s">
        <x:v>3558</x:v>
      </x:c>
      <x:c r="B375" s="1422" t="s">
        <x:v>6457</x:v>
      </x:c>
      <x:c r="C375" s="1422" t="s">
        <x:v>4007</x:v>
      </x:c>
      <x:c r="D375" s="1423">
        <x:v>1</x:v>
      </x:c>
      <x:c r="E375" s="1423">
        <x:v>2602170312</x:v>
      </x:c>
      <x:c r="F375" s="1436" t="s">
        <x:v>12101</x:v>
      </x:c>
      <x:c r="G375" s="44" t="s">
        <x:v>7361</x:v>
      </x:c>
      <x:c r="H375" s="276" t="s">
        <x:v>140</x:v>
      </x:c>
      <x:c r="I375" s="276" t="s">
        <x:v>140</x:v>
      </x:c>
      <x:c r="J375" s="276" t="s">
        <x:v>140</x:v>
      </x:c>
      <x:c r="K375" s="276" t="s">
        <x:v>140</x:v>
      </x:c>
    </x:row>
    <x:row r="376" spans="1:11">
      <x:c r="A376" s="1435" t="s">
        <x:v>3518</x:v>
      </x:c>
      <x:c r="B376" s="1422" t="s">
        <x:v>6457</x:v>
      </x:c>
      <x:c r="C376" s="1422" t="s">
        <x:v>6097</x:v>
      </x:c>
      <x:c r="D376" s="1423">
        <x:v>1</x:v>
      </x:c>
      <x:c r="E376" s="1423">
        <x:v>2602190307</x:v>
      </x:c>
      <x:c r="F376" s="1438" t="s">
        <x:v>11999</x:v>
      </x:c>
      <x:c r="G376" s="44" t="s">
        <x:v>6891</x:v>
      </x:c>
      <x:c r="H376" s="276" t="s">
        <x:v>140</x:v>
      </x:c>
      <x:c r="I376" s="276" t="s">
        <x:v>140</x:v>
      </x:c>
      <x:c r="J376" s="276" t="s">
        <x:v>140</x:v>
      </x:c>
      <x:c r="K376" s="276" t="s">
        <x:v>140</x:v>
      </x:c>
    </x:row>
    <x:row r="377" spans="1:11">
      <x:c r="A377" s="1435" t="s">
        <x:v>3229</x:v>
      </x:c>
      <x:c r="B377" s="1422" t="s">
        <x:v>6457</x:v>
      </x:c>
      <x:c r="C377" s="1422" t="s">
        <x:v>4007</x:v>
      </x:c>
      <x:c r="D377" s="1423">
        <x:v>1</x:v>
      </x:c>
      <x:c r="E377" s="1423">
        <x:v>2602200312</x:v>
      </x:c>
      <x:c r="F377" s="1436" t="s">
        <x:v>1247</x:v>
      </x:c>
      <x:c r="G377" s="44" t="s">
        <x:v>3490</x:v>
      </x:c>
      <x:c r="H377" s="276" t="s">
        <x:v>140</x:v>
      </x:c>
      <x:c r="I377" s="276" t="s">
        <x:v>140</x:v>
      </x:c>
      <x:c r="J377" s="276" t="s">
        <x:v>140</x:v>
      </x:c>
      <x:c r="K377" s="276" t="s">
        <x:v>140</x:v>
      </x:c>
    </x:row>
    <x:row r="378" spans="1:11">
      <x:c r="A378" s="1435" t="s">
        <x:v>4706</x:v>
      </x:c>
      <x:c r="B378" s="1422" t="s">
        <x:v>6457</x:v>
      </x:c>
      <x:c r="C378" s="1422" t="s">
        <x:v>6097</x:v>
      </x:c>
      <x:c r="D378" s="1423">
        <x:v>2</x:v>
      </x:c>
      <x:c r="E378" s="1423">
        <x:v>2603150301</x:v>
      </x:c>
      <x:c r="F378" s="1438" t="s">
        <x:v>841</x:v>
      </x:c>
      <x:c r="G378" s="44" t="s">
        <x:v>3134</x:v>
      </x:c>
      <x:c r="H378" s="276" t="s">
        <x:v>140</x:v>
      </x:c>
      <x:c r="I378" s="276" t="s">
        <x:v>140</x:v>
      </x:c>
      <x:c r="J378" s="276" t="s">
        <x:v>140</x:v>
      </x:c>
      <x:c r="K378" s="276" t="s">
        <x:v>140</x:v>
      </x:c>
    </x:row>
    <x:row r="379" spans="1:6" s="44" customFormat="1">
      <x:c r="A379" s="1549"/>
      <x:c r="B379" s="1064"/>
      <x:c r="C379" s="1064"/>
      <x:c r="D379" s="1550"/>
      <x:c r="E379" s="1550"/>
      <x:c r="F379" s="1064"/>
    </x:row>
    <x:row r="380" spans="1:11">
      <x:c r="A380" s="1435" t="s">
        <x:v>8209</x:v>
      </x:c>
      <x:c r="B380" s="1422" t="s">
        <x:v>6457</x:v>
      </x:c>
      <x:c r="C380" s="1422" t="s">
        <x:v>6089</x:v>
      </x:c>
      <x:c r="D380" s="1423">
        <x:v>1</x:v>
      </x:c>
      <x:c r="E380" s="1423">
        <x:v>2510060206</x:v>
      </x:c>
      <x:c r="F380" s="1436" t="s">
        <x:v>382</x:v>
      </x:c>
      <x:c r="G380" s="44" t="s">
        <x:v>10186</x:v>
      </x:c>
      <x:c r="H380" s="276" t="s">
        <x:v>140</x:v>
      </x:c>
      <x:c r="I380" s="276" t="s">
        <x:v>140</x:v>
      </x:c>
      <x:c r="J380" s="276" t="s">
        <x:v>140</x:v>
      </x:c>
      <x:c r="K380" s="276" t="s">
        <x:v>140</x:v>
      </x:c>
    </x:row>
    <x:row r="381" spans="1:11">
      <x:c r="A381" s="1435" t="s">
        <x:v>2956</x:v>
      </x:c>
      <x:c r="B381" s="1422" t="s">
        <x:v>6457</x:v>
      </x:c>
      <x:c r="C381" s="1422" t="s">
        <x:v>6089</x:v>
      </x:c>
      <x:c r="D381" s="1423">
        <x:v>3</x:v>
      </x:c>
      <x:c r="E381" s="1423">
        <x:v>2602200210</x:v>
      </x:c>
      <x:c r="F381" s="1438" t="s">
        <x:v>10698</x:v>
      </x:c>
      <x:c r="G381" s="44" t="s">
        <x:v>6856</x:v>
      </x:c>
      <x:c r="H381" s="276" t="s">
        <x:v>140</x:v>
      </x:c>
      <x:c r="I381" s="276" t="s">
        <x:v>140</x:v>
      </x:c>
      <x:c r="J381" s="276" t="s">
        <x:v>140</x:v>
      </x:c>
      <x:c r="K381" s="276" t="s">
        <x:v>140</x:v>
      </x:c>
    </x:row>
    <x:row r="382" spans="1:11">
      <x:c r="A382" s="1435" t="s">
        <x:v>3096</x:v>
      </x:c>
      <x:c r="B382" s="1422" t="s">
        <x:v>6457</x:v>
      </x:c>
      <x:c r="C382" s="1422" t="s">
        <x:v>6089</x:v>
      </x:c>
      <x:c r="D382" s="1423">
        <x:v>1</x:v>
      </x:c>
      <x:c r="E382" s="1423">
        <x:v>2602220205</x:v>
      </x:c>
      <x:c r="F382" s="1436" t="s">
        <x:v>382</x:v>
      </x:c>
      <x:c r="G382" s="44" t="s">
        <x:v>1854</x:v>
      </x:c>
      <x:c r="H382" s="276" t="s">
        <x:v>140</x:v>
      </x:c>
      <x:c r="I382" s="276" t="s">
        <x:v>140</x:v>
      </x:c>
      <x:c r="J382" s="276" t="s">
        <x:v>140</x:v>
      </x:c>
      <x:c r="K382" s="276" t="s">
        <x:v>140</x:v>
      </x:c>
    </x:row>
    <x:row r="383" spans="1:11">
      <x:c r="A383" s="1439" t="s">
        <x:v>4685</x:v>
      </x:c>
      <x:c r="B383" s="1425" t="s">
        <x:v>6457</x:v>
      </x:c>
      <x:c r="C383" s="1425" t="s">
        <x:v>4027</x:v>
      </x:c>
      <x:c r="D383" s="1426">
        <x:v>1</x:v>
      </x:c>
      <x:c r="E383" s="1426">
        <x:v>2602200404</x:v>
      </x:c>
      <x:c r="F383" s="1440" t="s">
        <x:v>11099</x:v>
      </x:c>
      <x:c r="G383" s="44" t="s">
        <x:v>370</x:v>
      </x:c>
      <x:c r="H383" s="276" t="s">
        <x:v>140</x:v>
      </x:c>
      <x:c r="I383" s="276" t="s">
        <x:v>140</x:v>
      </x:c>
      <x:c r="J383" s="276" t="s">
        <x:v>140</x:v>
      </x:c>
      <x:c r="K383" s="276" t="s">
        <x:v>140</x:v>
      </x:c>
    </x:row>
    <x:row r="384" spans="7:11">
      <x:c r="G384" s="40" t="s">
        <x:v>10278</x:v>
      </x:c>
      <x:c r="H384" s="276" t="s">
        <x:v>10304</x:v>
      </x:c>
      <x:c r="I384" s="276" t="s">
        <x:v>10372</x:v>
      </x:c>
      <x:c r="J384" s="276" t="s">
        <x:v>4084</x:v>
      </x:c>
      <x:c r="K384" s="276" t="s">
        <x:v>6403</x:v>
      </x:c>
    </x:row>
    <x:row r="385" spans="1:11">
      <x:c r="A385" s="1430" t="s">
        <x:v>3468</x:v>
      </x:c>
      <x:c r="B385" s="1431" t="s">
        <x:v>10327</x:v>
      </x:c>
      <x:c r="C385" s="1431" t="s">
        <x:v>6097</x:v>
      </x:c>
      <x:c r="D385" s="1432">
        <x:v>1</x:v>
      </x:c>
      <x:c r="E385" s="1432">
        <x:v>2602190307</x:v>
      </x:c>
      <x:c r="F385" s="1533" t="s">
        <x:v>12075</x:v>
      </x:c>
      <x:c r="G385" s="40" t="s">
        <x:v>6891</x:v>
      </x:c>
      <x:c r="H385" s="276" t="s">
        <x:v>140</x:v>
      </x:c>
      <x:c r="I385" s="276" t="s">
        <x:v>140</x:v>
      </x:c>
      <x:c r="J385" s="276" t="s">
        <x:v>140</x:v>
      </x:c>
      <x:c r="K385" s="276" t="s">
        <x:v>140</x:v>
      </x:c>
    </x:row>
    <x:row r="386" spans="1:11">
      <x:c r="A386" s="1439" t="s">
        <x:v>2954</x:v>
      </x:c>
      <x:c r="B386" s="1425" t="s">
        <x:v>10327</x:v>
      </x:c>
      <x:c r="C386" s="1425" t="s">
        <x:v>6089</x:v>
      </x:c>
      <x:c r="D386" s="1426">
        <x:v>1</x:v>
      </x:c>
      <x:c r="E386" s="1426">
        <x:v>2601170209</x:v>
      </x:c>
      <x:c r="F386" s="1440" t="s">
        <x:v>196</x:v>
      </x:c>
      <x:c r="G386" s="40" t="s">
        <x:v>5091</x:v>
      </x:c>
      <x:c r="H386" s="276" t="s">
        <x:v>140</x:v>
      </x:c>
      <x:c r="I386" s="276" t="s">
        <x:v>140</x:v>
      </x:c>
      <x:c r="J386" s="276" t="s">
        <x:v>140</x:v>
      </x:c>
      <x:c r="K386" s="276" t="s">
        <x:v>140</x:v>
      </x:c>
    </x:row>
    <x:row r="388" spans="1:11">
      <x:c r="A388" s="1430" t="s">
        <x:v>3218</x:v>
      </x:c>
      <x:c r="B388" s="1431" t="s">
        <x:v>6457</x:v>
      </x:c>
      <x:c r="C388" s="1431" t="s">
        <x:v>6097</x:v>
      </x:c>
      <x:c r="D388" s="1432">
        <x:v>1</x:v>
      </x:c>
      <x:c r="E388" s="1432">
        <x:v>2511070305</x:v>
      </x:c>
      <x:c r="F388" s="1533" t="s">
        <x:v>12078</x:v>
      </x:c>
      <x:c r="G388" s="40" t="s">
        <x:v>4895</x:v>
      </x:c>
      <x:c r="H388" s="276" t="s">
        <x:v>140</x:v>
      </x:c>
      <x:c r="I388" s="276" t="s">
        <x:v>140</x:v>
      </x:c>
      <x:c r="J388" s="276" t="s">
        <x:v>140</x:v>
      </x:c>
      <x:c r="K388" s="276" t="s">
        <x:v>140</x:v>
      </x:c>
    </x:row>
    <x:row r="389" spans="1:11" s="40" customFormat="1">
      <x:c r="A389" s="1439" t="s">
        <x:v>3240</x:v>
      </x:c>
      <x:c r="B389" s="1425" t="s">
        <x:v>6457</x:v>
      </x:c>
      <x:c r="C389" s="1425" t="s">
        <x:v>6097</x:v>
      </x:c>
      <x:c r="D389" s="1426">
        <x:v>1</x:v>
      </x:c>
      <x:c r="E389" s="1426">
        <x:v>2511070310</x:v>
      </x:c>
      <x:c r="F389" s="1498" t="s">
        <x:v>10729</x:v>
      </x:c>
      <x:c r="G389" s="40" t="s">
        <x:v>5275</x:v>
      </x:c>
      <x:c r="H389" s="276" t="s">
        <x:v>140</x:v>
      </x:c>
      <x:c r="I389" s="276" t="s">
        <x:v>140</x:v>
      </x:c>
      <x:c r="J389" s="276" t="s">
        <x:v>140</x:v>
      </x:c>
      <x:c r="K389" s="276" t="s">
        <x:v>140</x:v>
      </x:c>
    </x:row>
    <x:row r="390" spans="1:11">
      <x:c r="A390" s="1435" t="s">
        <x:v>8289</x:v>
      </x:c>
      <x:c r="B390" s="1422" t="s">
        <x:v>6457</x:v>
      </x:c>
      <x:c r="C390" s="1422" t="s">
        <x:v>6089</x:v>
      </x:c>
      <x:c r="D390" s="1423">
        <x:v>1</x:v>
      </x:c>
      <x:c r="E390" s="1423">
        <x:v>2602190205</x:v>
      </x:c>
      <x:c r="F390" s="1438" t="s">
        <x:v>10744</x:v>
      </x:c>
      <x:c r="G390" s="40" t="s">
        <x:v>6725</x:v>
      </x:c>
      <x:c r="H390" s="276" t="s">
        <x:v>140</x:v>
      </x:c>
      <x:c r="I390" s="276" t="s">
        <x:v>140</x:v>
      </x:c>
      <x:c r="J390" s="276" t="s">
        <x:v>140</x:v>
      </x:c>
      <x:c r="K390" s="276" t="s">
        <x:v>140</x:v>
      </x:c>
    </x:row>
    <x:row r="392" spans="1:11" s="40" customFormat="1">
      <x:c r="A392" s="1435" t="s">
        <x:v>2957</x:v>
      </x:c>
      <x:c r="B392" s="1422" t="s">
        <x:v>10327</x:v>
      </x:c>
      <x:c r="C392" s="1422" t="s">
        <x:v>4067</x:v>
      </x:c>
      <x:c r="D392" s="1423">
        <x:v>1</x:v>
      </x:c>
      <x:c r="E392" s="1423">
        <x:v>2602150102</x:v>
      </x:c>
      <x:c r="F392" s="1436" t="s">
        <x:v>10673</x:v>
      </x:c>
      <x:c r="G392" s="40" t="s">
        <x:v>5008</x:v>
      </x:c>
      <x:c r="H392" s="276" t="s">
        <x:v>140</x:v>
      </x:c>
      <x:c r="I392" s="276" t="s">
        <x:v>140</x:v>
      </x:c>
      <x:c r="J392" s="276" t="s">
        <x:v>140</x:v>
      </x:c>
      <x:c r="K392" s="276" t="s">
        <x:v>140</x:v>
      </x:c>
    </x:row>
    <x:row r="393" spans="1:11" s="40" customFormat="1">
      <x:c r="A393" s="1439" t="s">
        <x:v>3497</x:v>
      </x:c>
      <x:c r="B393" s="1425" t="s">
        <x:v>10327</x:v>
      </x:c>
      <x:c r="C393" s="1425" t="s">
        <x:v>139</x:v>
      </x:c>
      <x:c r="D393" s="1426">
        <x:v>1</x:v>
      </x:c>
      <x:c r="E393" s="1426">
        <x:v>2602190302</x:v>
      </x:c>
      <x:c r="F393" s="1440" t="s">
        <x:v>10673</x:v>
      </x:c>
      <x:c r="G393" s="40" t="s">
        <x:v>3131</x:v>
      </x:c>
      <x:c r="H393" s="276" t="s">
        <x:v>140</x:v>
      </x:c>
      <x:c r="I393" s="276" t="s">
        <x:v>140</x:v>
      </x:c>
      <x:c r="J393" s="276" t="s">
        <x:v>140</x:v>
      </x:c>
      <x:c r="K393" s="276" t="s">
        <x:v>140</x:v>
      </x:c>
    </x:row>
    <x:row r="394" spans="1:11">
      <x:c r="A394" s="1430" t="s">
        <x:v>1698</x:v>
      </x:c>
      <x:c r="B394" s="1431" t="s">
        <x:v>10327</x:v>
      </x:c>
      <x:c r="C394" s="1431" t="s">
        <x:v>139</x:v>
      </x:c>
      <x:c r="D394" s="1432">
        <x:v>1</x:v>
      </x:c>
      <x:c r="E394" s="1432">
        <x:v>2603150301</x:v>
      </x:c>
      <x:c r="F394" s="1434" t="s">
        <x:v>10647</x:v>
      </x:c>
      <x:c r="G394" s="40" t="s">
        <x:v>3134</x:v>
      </x:c>
      <x:c r="H394" s="276" t="s">
        <x:v>140</x:v>
      </x:c>
      <x:c r="I394" s="276" t="s">
        <x:v>140</x:v>
      </x:c>
      <x:c r="J394" s="276" t="s">
        <x:v>140</x:v>
      </x:c>
      <x:c r="K394" s="276" t="s">
        <x:v>140</x:v>
      </x:c>
    </x:row>
    <x:row r="396" spans="1:11" s="40" customFormat="1">
      <x:c r="A396" s="1439" t="s">
        <x:v>4688</x:v>
      </x:c>
      <x:c r="B396" s="1425" t="s">
        <x:v>6457</x:v>
      </x:c>
      <x:c r="C396" s="1425" t="s">
        <x:v>6097</x:v>
      </x:c>
      <x:c r="D396" s="1426">
        <x:v>2</x:v>
      </x:c>
      <x:c r="E396" s="1426">
        <x:v>2505060307</x:v>
      </x:c>
      <x:c r="F396" s="1440" t="s">
        <x:v>10729</x:v>
      </x:c>
      <x:c r="G396" s="40" t="s">
        <x:v>5030</x:v>
      </x:c>
      <x:c r="H396" s="276" t="s">
        <x:v>140</x:v>
      </x:c>
      <x:c r="I396" s="276" t="s">
        <x:v>140</x:v>
      </x:c>
      <x:c r="J396" s="276" t="s">
        <x:v>140</x:v>
      </x:c>
      <x:c r="K396" s="276" t="s">
        <x:v>140</x:v>
      </x:c>
    </x:row>
    <x:row r="397" spans="1:11">
      <x:c r="A397" s="1430" t="s">
        <x:v>3135</x:v>
      </x:c>
      <x:c r="B397" s="1431" t="s">
        <x:v>6457</x:v>
      </x:c>
      <x:c r="C397" s="1431" t="s">
        <x:v>6097</x:v>
      </x:c>
      <x:c r="D397" s="1432">
        <x:v>3</x:v>
      </x:c>
      <x:c r="E397" s="1432">
        <x:v>2507070309</x:v>
      </x:c>
      <x:c r="F397" s="1533" t="s">
        <x:v>10729</x:v>
      </x:c>
      <x:c r="G397" s="40" t="s">
        <x:v>4947</x:v>
      </x:c>
      <x:c r="H397" s="276" t="s">
        <x:v>140</x:v>
      </x:c>
      <x:c r="I397" s="276" t="s">
        <x:v>140</x:v>
      </x:c>
      <x:c r="J397" s="276" t="s">
        <x:v>140</x:v>
      </x:c>
      <x:c r="K397" s="276" t="s">
        <x:v>140</x:v>
      </x:c>
    </x:row>
    <x:row r="399" spans="1:11" s="39" customFormat="1">
      <x:c r="A399" s="1435" t="s">
        <x:v>8228</x:v>
      </x:c>
      <x:c r="B399" s="1422" t="s">
        <x:v>6457</x:v>
      </x:c>
      <x:c r="C399" s="1422" t="s">
        <x:v>4007</x:v>
      </x:c>
      <x:c r="D399" s="1423">
        <x:v>2</x:v>
      </x:c>
      <x:c r="E399" s="1423">
        <x:v>2502100312</x:v>
      </x:c>
      <x:c r="F399" s="1436" t="s">
        <x:v>10729</x:v>
      </x:c>
      <x:c r="G399" s="39" t="s">
        <x:v>6764</x:v>
      </x:c>
      <x:c r="H399" s="276" t="s">
        <x:v>140</x:v>
      </x:c>
      <x:c r="I399" s="276" t="s">
        <x:v>140</x:v>
      </x:c>
      <x:c r="J399" s="276" t="s">
        <x:v>140</x:v>
      </x:c>
      <x:c r="K399" s="276" t="s">
        <x:v>140</x:v>
      </x:c>
    </x:row>
    <x:row r="400" spans="1:11">
      <x:c r="A400" s="1430" t="s">
        <x:v>3485</x:v>
      </x:c>
      <x:c r="B400" s="1431" t="s">
        <x:v>6457</x:v>
      </x:c>
      <x:c r="C400" s="1431" t="s">
        <x:v>4007</x:v>
      </x:c>
      <x:c r="D400" s="1432">
        <x:v>1</x:v>
      </x:c>
      <x:c r="E400" s="1432">
        <x:v>2511050314</x:v>
      </x:c>
      <x:c r="F400" s="1533" t="s">
        <x:v>10684</x:v>
      </x:c>
      <x:c r="G400" s="39" t="s">
        <x:v>5383</x:v>
      </x:c>
      <x:c r="H400" s="276" t="s">
        <x:v>140</x:v>
      </x:c>
      <x:c r="I400" s="276" t="s">
        <x:v>140</x:v>
      </x:c>
      <x:c r="J400" s="276" t="s">
        <x:v>140</x:v>
      </x:c>
      <x:c r="K400" s="276" t="s">
        <x:v>140</x:v>
      </x:c>
    </x:row>
    <x:row r="401" spans="1:11">
      <x:c r="A401" s="1435" t="s">
        <x:v>4693</x:v>
      </x:c>
      <x:c r="B401" s="1422" t="s">
        <x:v>6457</x:v>
      </x:c>
      <x:c r="C401" s="1422" t="s">
        <x:v>4007</x:v>
      </x:c>
      <x:c r="D401" s="1423">
        <x:v>3</x:v>
      </x:c>
      <x:c r="E401" s="1423">
        <x:v>2601150314</x:v>
      </x:c>
      <x:c r="F401" s="1438" t="s">
        <x:v>10684</x:v>
      </x:c>
      <x:c r="G401" s="39" t="s">
        <x:v>616</x:v>
      </x:c>
      <x:c r="H401" s="276" t="s">
        <x:v>140</x:v>
      </x:c>
      <x:c r="I401" s="276" t="s">
        <x:v>140</x:v>
      </x:c>
      <x:c r="J401" s="276" t="s">
        <x:v>140</x:v>
      </x:c>
      <x:c r="K401" s="276" t="s">
        <x:v>140</x:v>
      </x:c>
    </x:row>
    <x:row r="402" spans="1:11" s="39" customFormat="1">
      <x:c r="A402" s="1435" t="s">
        <x:v>1857</x:v>
      </x:c>
      <x:c r="B402" s="1422" t="s">
        <x:v>6457</x:v>
      </x:c>
      <x:c r="C402" s="1422" t="s">
        <x:v>6097</x:v>
      </x:c>
      <x:c r="D402" s="1423">
        <x:v>1</x:v>
      </x:c>
      <x:c r="E402" s="1423">
        <x:v>2512060301</x:v>
      </x:c>
      <x:c r="F402" s="1438" t="s">
        <x:v>10729</x:v>
      </x:c>
      <x:c r="G402" s="39" t="s">
        <x:v>6889</x:v>
      </x:c>
      <x:c r="H402" s="276" t="s">
        <x:v>140</x:v>
      </x:c>
      <x:c r="I402" s="276" t="s">
        <x:v>140</x:v>
      </x:c>
      <x:c r="J402" s="276" t="s">
        <x:v>140</x:v>
      </x:c>
      <x:c r="K402" s="276" t="s">
        <x:v>140</x:v>
      </x:c>
    </x:row>
    <x:row r="403" spans="1:11" s="39" customFormat="1">
      <x:c r="A403" s="1439" t="s">
        <x:v>8251</x:v>
      </x:c>
      <x:c r="B403" s="1425" t="s">
        <x:v>6457</x:v>
      </x:c>
      <x:c r="C403" s="1425" t="s">
        <x:v>6097</x:v>
      </x:c>
      <x:c r="D403" s="1426">
        <x:v>2</x:v>
      </x:c>
      <x:c r="E403" s="1426">
        <x:v>2512060302</x:v>
      </x:c>
      <x:c r="F403" s="1498" t="s">
        <x:v>10729</x:v>
      </x:c>
      <x:c r="G403" s="39" t="s">
        <x:v>7190</x:v>
      </x:c>
      <x:c r="H403" s="276" t="s">
        <x:v>140</x:v>
      </x:c>
      <x:c r="I403" s="276" t="s">
        <x:v>140</x:v>
      </x:c>
      <x:c r="J403" s="276" t="s">
        <x:v>140</x:v>
      </x:c>
      <x:c r="K403" s="276" t="s">
        <x:v>140</x:v>
      </x:c>
    </x:row>
    <x:row r="404" spans="1:11" s="39" customFormat="1">
      <x:c r="A404" s="1435" t="s">
        <x:v>1849</x:v>
      </x:c>
      <x:c r="B404" s="1422" t="s">
        <x:v>6457</x:v>
      </x:c>
      <x:c r="C404" s="1422" t="s">
        <x:v>4027</x:v>
      </x:c>
      <x:c r="D404" s="1423">
        <x:v>1</x:v>
      </x:c>
      <x:c r="E404" s="1423">
        <x:v>2512060401</x:v>
      </x:c>
      <x:c r="F404" s="1436" t="s">
        <x:v>10729</x:v>
      </x:c>
      <x:c r="G404" s="39" t="s">
        <x:v>284</x:v>
      </x:c>
      <x:c r="H404" s="276" t="s">
        <x:v>140</x:v>
      </x:c>
      <x:c r="I404" s="276" t="s">
        <x:v>140</x:v>
      </x:c>
      <x:c r="J404" s="276" t="s">
        <x:v>140</x:v>
      </x:c>
      <x:c r="K404" s="276" t="s">
        <x:v>140</x:v>
      </x:c>
    </x:row>
    <x:row r="405" spans="1:11">
      <x:c r="A405" s="1435" t="s">
        <x:v>3262</x:v>
      </x:c>
      <x:c r="B405" s="1422" t="s">
        <x:v>6457</x:v>
      </x:c>
      <x:c r="C405" s="1422" t="s">
        <x:v>4027</x:v>
      </x:c>
      <x:c r="D405" s="1423">
        <x:v>2</x:v>
      </x:c>
      <x:c r="E405" s="1423">
        <x:v>2602180403</x:v>
      </x:c>
      <x:c r="F405" s="1438" t="s">
        <x:v>10729</x:v>
      </x:c>
      <x:c r="G405" s="39" t="s">
        <x:v>8829</x:v>
      </x:c>
      <x:c r="H405" s="276" t="s">
        <x:v>140</x:v>
      </x:c>
      <x:c r="I405" s="276" t="s">
        <x:v>140</x:v>
      </x:c>
      <x:c r="J405" s="276" t="s">
        <x:v>140</x:v>
      </x:c>
      <x:c r="K405" s="276" t="s">
        <x:v>140</x:v>
      </x:c>
    </x:row>
    <x:row r="406" spans="6:6">
      <x:c r="F406" s="37"/>
    </x:row>
    <x:row r="407" spans="1:7">
      <x:c r="A407" s="1430" t="s">
        <x:v>8268</x:v>
      </x:c>
      <x:c r="B407" s="1431" t="s">
        <x:v>6457</x:v>
      </x:c>
      <x:c r="C407" s="1431" t="s">
        <x:v>4007</x:v>
      </x:c>
      <x:c r="D407" s="1432">
        <x:v>1</x:v>
      </x:c>
      <x:c r="E407" s="1499">
        <x:v>4250312</x:v>
      </x:c>
      <x:c r="F407" s="1431" t="s">
        <x:v>11599</x:v>
      </x:c>
      <x:c r="G407" s="1457"/>
    </x:row>
    <x:row r="408" spans="1:7">
      <x:c r="A408" s="1435" t="s">
        <x:v>2966</x:v>
      </x:c>
      <x:c r="B408" s="1422" t="s">
        <x:v>6457</x:v>
      </x:c>
      <x:c r="C408" s="1422" t="s">
        <x:v>4007</x:v>
      </x:c>
      <x:c r="D408" s="1423">
        <x:v>1</x:v>
      </x:c>
      <x:c r="E408" s="1512">
        <x:v>6230304</x:v>
      </x:c>
      <x:c r="F408" s="1422" t="s">
        <x:v>7569</x:v>
      </x:c>
      <x:c r="G408" s="1061"/>
    </x:row>
    <x:row r="409" spans="1:7">
      <x:c r="A409" s="1435" t="s">
        <x:v>8180</x:v>
      </x:c>
      <x:c r="B409" s="1422" t="s">
        <x:v>6457</x:v>
      </x:c>
      <x:c r="C409" s="1422" t="s">
        <x:v>4007</x:v>
      </x:c>
      <x:c r="D409" s="1423">
        <x:v>1</x:v>
      </x:c>
      <x:c r="E409" s="1512">
        <x:v>10190317</x:v>
      </x:c>
      <x:c r="F409" s="1422" t="s">
        <x:v>11599</x:v>
      </x:c>
      <x:c r="G409" s="1459"/>
    </x:row>
    <x:row r="410" spans="1:7">
      <x:c r="A410" s="1435" t="s">
        <x:v>4698</x:v>
      </x:c>
      <x:c r="B410" s="1422" t="s">
        <x:v>6457</x:v>
      </x:c>
      <x:c r="C410" s="1422" t="s">
        <x:v>4007</x:v>
      </x:c>
      <x:c r="D410" s="1423">
        <x:v>1</x:v>
      </x:c>
      <x:c r="E410" s="1512">
        <x:v>11220314</x:v>
      </x:c>
      <x:c r="F410" s="1422" t="s">
        <x:v>11599</x:v>
      </x:c>
      <x:c r="G410" s="1458"/>
    </x:row>
    <x:row r="411" spans="1:7">
      <x:c r="A411" s="1435" t="s">
        <x:v>3462</x:v>
      </x:c>
      <x:c r="B411" s="1422" t="s">
        <x:v>6457</x:v>
      </x:c>
      <x:c r="C411" s="1422" t="s">
        <x:v>4007</x:v>
      </x:c>
      <x:c r="D411" s="1423">
        <x:v>2</x:v>
      </x:c>
      <x:c r="E411" s="1512">
        <x:v>12010320</x:v>
      </x:c>
      <x:c r="F411" s="1422" t="s">
        <x:v>11599</x:v>
      </x:c>
      <x:c r="G411" s="1459"/>
    </x:row>
    <x:row r="412" spans="1:7">
      <x:c r="A412" s="1435" t="s">
        <x:v>3461</x:v>
      </x:c>
      <x:c r="B412" s="1422" t="s">
        <x:v>6457</x:v>
      </x:c>
      <x:c r="C412" s="1422" t="s">
        <x:v>6097</x:v>
      </x:c>
      <x:c r="D412" s="1423">
        <x:v>1</x:v>
      </x:c>
      <x:c r="E412" s="1512">
        <x:v>4240305</x:v>
      </x:c>
      <x:c r="F412" s="1422" t="s">
        <x:v>11599</x:v>
      </x:c>
      <x:c r="G412" s="1458"/>
    </x:row>
    <x:row r="413" spans="1:7">
      <x:c r="A413" s="1435" t="s">
        <x:v>4686</x:v>
      </x:c>
      <x:c r="B413" s="1422" t="s">
        <x:v>6457</x:v>
      </x:c>
      <x:c r="C413" s="1422" t="s">
        <x:v>6097</x:v>
      </x:c>
      <x:c r="D413" s="1423">
        <x:v>1</x:v>
      </x:c>
      <x:c r="E413" s="1512">
        <x:v>5240304</x:v>
      </x:c>
      <x:c r="F413" s="1422" t="s">
        <x:v>11599</x:v>
      </x:c>
      <x:c r="G413" s="1459"/>
    </x:row>
    <x:row r="414" spans="1:7">
      <x:c r="A414" s="1435" t="s">
        <x:v>8213</x:v>
      </x:c>
      <x:c r="B414" s="1422" t="s">
        <x:v>6457</x:v>
      </x:c>
      <x:c r="C414" s="1422" t="s">
        <x:v>6097</x:v>
      </x:c>
      <x:c r="D414" s="1423">
        <x:v>1</x:v>
      </x:c>
      <x:c r="E414" s="1512">
        <x:v>7210304</x:v>
      </x:c>
      <x:c r="F414" s="1422" t="s">
        <x:v>11599</x:v>
      </x:c>
      <x:c r="G414" s="1458"/>
    </x:row>
    <x:row r="415" spans="1:7">
      <x:c r="A415" s="1435" t="s">
        <x:v>8187</x:v>
      </x:c>
      <x:c r="B415" s="1422" t="s">
        <x:v>6457</x:v>
      </x:c>
      <x:c r="C415" s="1422" t="s">
        <x:v>6097</x:v>
      </x:c>
      <x:c r="D415" s="1423">
        <x:v>1</x:v>
      </x:c>
      <x:c r="E415" s="1512">
        <x:v>7270308</x:v>
      </x:c>
      <x:c r="F415" s="1422" t="s">
        <x:v>11599</x:v>
      </x:c>
      <x:c r="G415" s="1459"/>
    </x:row>
    <x:row r="416" spans="1:7">
      <x:c r="A416" s="1435" t="s">
        <x:v>8170</x:v>
      </x:c>
      <x:c r="B416" s="1422" t="s">
        <x:v>6457</x:v>
      </x:c>
      <x:c r="C416" s="1422" t="s">
        <x:v>6097</x:v>
      </x:c>
      <x:c r="D416" s="1423">
        <x:v>1</x:v>
      </x:c>
      <x:c r="E416" s="1512">
        <x:v>9070304</x:v>
      </x:c>
      <x:c r="F416" s="1422" t="s">
        <x:v>11599</x:v>
      </x:c>
      <x:c r="G416" s="1458"/>
    </x:row>
    <x:row r="417" spans="1:7">
      <x:c r="A417" s="1435" t="s">
        <x:v>8262</x:v>
      </x:c>
      <x:c r="B417" s="1422" t="s">
        <x:v>6457</x:v>
      </x:c>
      <x:c r="C417" s="1422" t="s">
        <x:v>6097</x:v>
      </x:c>
      <x:c r="D417" s="1423">
        <x:v>1</x:v>
      </x:c>
      <x:c r="E417" s="1512">
        <x:v>9260309</x:v>
      </x:c>
      <x:c r="F417" s="1422" t="s">
        <x:v>11599</x:v>
      </x:c>
      <x:c r="G417" s="1459"/>
    </x:row>
    <x:row r="418" spans="1:7">
      <x:c r="A418" s="1435" t="s">
        <x:v>3651</x:v>
      </x:c>
      <x:c r="B418" s="1422" t="s">
        <x:v>6457</x:v>
      </x:c>
      <x:c r="C418" s="1422" t="s">
        <x:v>6097</x:v>
      </x:c>
      <x:c r="D418" s="1423">
        <x:v>1</x:v>
      </x:c>
      <x:c r="E418" s="1512">
        <x:v>12010305</x:v>
      </x:c>
      <x:c r="F418" s="1422" t="s">
        <x:v>11599</x:v>
      </x:c>
      <x:c r="G418" s="1458"/>
    </x:row>
    <x:row r="419" spans="1:7">
      <x:c r="A419" s="1435" t="s">
        <x:v>8207</x:v>
      </x:c>
      <x:c r="B419" s="1422" t="s">
        <x:v>6457</x:v>
      </x:c>
      <x:c r="C419" s="1422" t="s">
        <x:v>139</x:v>
      </x:c>
      <x:c r="D419" s="1423">
        <x:v>1</x:v>
      </x:c>
      <x:c r="E419" s="1512">
        <x:v>4240138</x:v>
      </x:c>
      <x:c r="F419" s="1422" t="s">
        <x:v>11599</x:v>
      </x:c>
      <x:c r="G419" s="1459"/>
    </x:row>
    <x:row r="420" spans="1:7">
      <x:c r="A420" s="1435" t="s">
        <x:v>1868</x:v>
      </x:c>
      <x:c r="B420" s="1422" t="s">
        <x:v>6457</x:v>
      </x:c>
      <x:c r="C420" s="1422" t="s">
        <x:v>139</x:v>
      </x:c>
      <x:c r="D420" s="1423">
        <x:v>1</x:v>
      </x:c>
      <x:c r="E420" s="1512">
        <x:v>7210117</x:v>
      </x:c>
      <x:c r="F420" s="1422" t="s">
        <x:v>11599</x:v>
      </x:c>
      <x:c r="G420" s="1458"/>
    </x:row>
    <x:row r="421" spans="1:7">
      <x:c r="A421" s="1435" t="s">
        <x:v>8282</x:v>
      </x:c>
      <x:c r="B421" s="1422" t="s">
        <x:v>6457</x:v>
      </x:c>
      <x:c r="C421" s="1422" t="s">
        <x:v>139</x:v>
      </x:c>
      <x:c r="D421" s="1423">
        <x:v>1</x:v>
      </x:c>
      <x:c r="E421" s="1512">
        <x:v>7210122</x:v>
      </x:c>
      <x:c r="F421" s="1422" t="s">
        <x:v>11599</x:v>
      </x:c>
      <x:c r="G421" s="1459"/>
    </x:row>
    <x:row r="422" spans="1:7">
      <x:c r="A422" s="1435" t="s">
        <x:v>1691</x:v>
      </x:c>
      <x:c r="B422" s="1422" t="s">
        <x:v>6457</x:v>
      </x:c>
      <x:c r="C422" s="1422" t="s">
        <x:v>139</x:v>
      </x:c>
      <x:c r="D422" s="1423">
        <x:v>1</x:v>
      </x:c>
      <x:c r="E422" s="1512">
        <x:v>7210123</x:v>
      </x:c>
      <x:c r="F422" s="1422" t="s">
        <x:v>11599</x:v>
      </x:c>
      <x:c r="G422" s="1458"/>
    </x:row>
    <x:row r="423" spans="1:7">
      <x:c r="A423" s="1435" t="s">
        <x:v>3647</x:v>
      </x:c>
      <x:c r="B423" s="1422" t="s">
        <x:v>6457</x:v>
      </x:c>
      <x:c r="C423" s="1422" t="s">
        <x:v>139</x:v>
      </x:c>
      <x:c r="D423" s="1423">
        <x:v>1</x:v>
      </x:c>
      <x:c r="E423" s="1512">
        <x:v>4250110</x:v>
      </x:c>
      <x:c r="F423" s="1422" t="s">
        <x:v>11599</x:v>
      </x:c>
      <x:c r="G423" s="1459"/>
    </x:row>
    <x:row r="424" spans="1:7">
      <x:c r="A424" s="1435" t="s">
        <x:v>1673</x:v>
      </x:c>
      <x:c r="B424" s="1422" t="s">
        <x:v>6457</x:v>
      </x:c>
      <x:c r="C424" s="1422" t="s">
        <x:v>4067</x:v>
      </x:c>
      <x:c r="D424" s="1423">
        <x:v>1</x:v>
      </x:c>
      <x:c r="E424" s="1512">
        <x:v>7210106</x:v>
      </x:c>
      <x:c r="F424" s="1422" t="s">
        <x:v>11599</x:v>
      </x:c>
      <x:c r="G424" s="1458"/>
    </x:row>
    <x:row r="425" spans="1:7">
      <x:c r="A425" s="1435" t="s">
        <x:v>3260</x:v>
      </x:c>
      <x:c r="B425" s="1422" t="s">
        <x:v>6457</x:v>
      </x:c>
      <x:c r="C425" s="1422" t="s">
        <x:v>4067</x:v>
      </x:c>
      <x:c r="D425" s="1423">
        <x:v>1</x:v>
      </x:c>
      <x:c r="E425" s="1512">
        <x:v>7210109</x:v>
      </x:c>
      <x:c r="F425" s="1422" t="s">
        <x:v>11599</x:v>
      </x:c>
      <x:c r="G425" s="1459"/>
    </x:row>
    <x:row r="426" spans="1:7">
      <x:c r="A426" s="1435" t="s">
        <x:v>3657</x:v>
      </x:c>
      <x:c r="B426" s="1422" t="s">
        <x:v>6457</x:v>
      </x:c>
      <x:c r="C426" s="1422" t="s">
        <x:v>4067</x:v>
      </x:c>
      <x:c r="D426" s="1423">
        <x:v>1</x:v>
      </x:c>
      <x:c r="E426" s="1512">
        <x:v>8140110</x:v>
      </x:c>
      <x:c r="F426" s="1422" t="s">
        <x:v>11599</x:v>
      </x:c>
      <x:c r="G426" s="1458"/>
    </x:row>
    <x:row r="427" spans="1:7">
      <x:c r="A427" s="1435" t="s">
        <x:v>2958</x:v>
      </x:c>
      <x:c r="B427" s="1422" t="s">
        <x:v>6457</x:v>
      </x:c>
      <x:c r="C427" s="1422" t="s">
        <x:v>4067</x:v>
      </x:c>
      <x:c r="D427" s="1423">
        <x:v>1</x:v>
      </x:c>
      <x:c r="E427" s="1512">
        <x:v>10190123</x:v>
      </x:c>
      <x:c r="F427" s="1422" t="s">
        <x:v>11599</x:v>
      </x:c>
      <x:c r="G427" s="1459"/>
    </x:row>
    <x:row r="428" spans="1:7">
      <x:c r="A428" s="1435" t="s">
        <x:v>3527</x:v>
      </x:c>
      <x:c r="B428" s="1422" t="s">
        <x:v>6457</x:v>
      </x:c>
      <x:c r="C428" s="1422" t="s">
        <x:v>4067</x:v>
      </x:c>
      <x:c r="D428" s="1423">
        <x:v>1</x:v>
      </x:c>
      <x:c r="E428" s="1512">
        <x:v>12010132</x:v>
      </x:c>
      <x:c r="F428" s="1422" t="s">
        <x:v>11599</x:v>
      </x:c>
      <x:c r="G428" s="1458"/>
    </x:row>
    <x:row r="429" spans="1:7">
      <x:c r="A429" s="1435" t="s">
        <x:v>3259</x:v>
      </x:c>
      <x:c r="B429" s="1422" t="s">
        <x:v>6457</x:v>
      </x:c>
      <x:c r="C429" s="1422" t="s">
        <x:v>4067</x:v>
      </x:c>
      <x:c r="D429" s="1423">
        <x:v>1</x:v>
      </x:c>
      <x:c r="E429" s="1512">
        <x:v>12010134</x:v>
      </x:c>
      <x:c r="F429" s="1422" t="s">
        <x:v>11599</x:v>
      </x:c>
      <x:c r="G429" s="1459"/>
    </x:row>
    <x:row r="430" spans="1:7">
      <x:c r="A430" s="1435" t="s">
        <x:v>8154</x:v>
      </x:c>
      <x:c r="B430" s="1422" t="s">
        <x:v>6457</x:v>
      </x:c>
      <x:c r="C430" s="1422" t="s">
        <x:v>4067</x:v>
      </x:c>
      <x:c r="D430" s="1423">
        <x:v>1</x:v>
      </x:c>
      <x:c r="E430" s="1512">
        <x:v>12010146</x:v>
      </x:c>
      <x:c r="F430" s="1422" t="s">
        <x:v>11599</x:v>
      </x:c>
      <x:c r="G430" s="1458"/>
    </x:row>
    <x:row r="431" spans="1:7">
      <x:c r="A431" s="1435" t="s">
        <x:v>8243</x:v>
      </x:c>
      <x:c r="B431" s="1422" t="s">
        <x:v>6457</x:v>
      </x:c>
      <x:c r="C431" s="1422" t="s">
        <x:v>4067</x:v>
      </x:c>
      <x:c r="D431" s="1423">
        <x:v>1</x:v>
      </x:c>
      <x:c r="E431" s="1512">
        <x:v>12080105</x:v>
      </x:c>
      <x:c r="F431" s="1422" t="s">
        <x:v>11599</x:v>
      </x:c>
      <x:c r="G431" s="1459"/>
    </x:row>
    <x:row r="432" spans="1:7">
      <x:c r="A432" s="1435" t="s">
        <x:v>3506</x:v>
      </x:c>
      <x:c r="B432" s="1422" t="s">
        <x:v>6457</x:v>
      </x:c>
      <x:c r="C432" s="1422" t="s">
        <x:v>4067</x:v>
      </x:c>
      <x:c r="D432" s="1423">
        <x:v>1</x:v>
      </x:c>
      <x:c r="E432" s="1512">
        <x:v>12300110</x:v>
      </x:c>
      <x:c r="F432" s="1422" t="s">
        <x:v>11599</x:v>
      </x:c>
      <x:c r="G432" s="1458"/>
    </x:row>
    <x:row r="433" spans="1:7">
      <x:c r="A433" s="1435" t="s">
        <x:v>8249</x:v>
      </x:c>
      <x:c r="B433" s="1422" t="s">
        <x:v>6457</x:v>
      </x:c>
      <x:c r="C433" s="1422" t="s">
        <x:v>4067</x:v>
      </x:c>
      <x:c r="D433" s="1423">
        <x:v>1</x:v>
      </x:c>
      <x:c r="E433" s="1512">
        <x:v>120300114</x:v>
      </x:c>
      <x:c r="F433" s="1422" t="s">
        <x:v>11599</x:v>
      </x:c>
      <x:c r="G433" s="1459"/>
    </x:row>
    <x:row r="434" spans="1:7">
      <x:c r="A434" s="1435" t="s">
        <x:v>8231</x:v>
      </x:c>
      <x:c r="B434" s="1422" t="s">
        <x:v>6457</x:v>
      </x:c>
      <x:c r="C434" s="1422" t="s">
        <x:v>6089</x:v>
      </x:c>
      <x:c r="D434" s="1423">
        <x:v>1</x:v>
      </x:c>
      <x:c r="E434" s="1512">
        <x:v>9260206</x:v>
      </x:c>
      <x:c r="F434" s="1422" t="s">
        <x:v>11599</x:v>
      </x:c>
      <x:c r="G434" s="1458"/>
    </x:row>
    <x:row r="435" spans="1:7">
      <x:c r="A435" s="1435" t="s">
        <x:v>3489</x:v>
      </x:c>
      <x:c r="B435" s="1422" t="s">
        <x:v>6457</x:v>
      </x:c>
      <x:c r="C435" s="1422" t="s">
        <x:v>6089</x:v>
      </x:c>
      <x:c r="D435" s="1423">
        <x:v>1</x:v>
      </x:c>
      <x:c r="E435" s="1512">
        <x:v>10210202</x:v>
      </x:c>
      <x:c r="F435" s="1422" t="s">
        <x:v>11599</x:v>
      </x:c>
      <x:c r="G435" s="1459"/>
    </x:row>
    <x:row r="436" spans="1:7">
      <x:c r="A436" s="1435" t="s">
        <x:v>8223</x:v>
      </x:c>
      <x:c r="B436" s="1422" t="s">
        <x:v>6457</x:v>
      </x:c>
      <x:c r="C436" s="1422" t="s">
        <x:v>6089</x:v>
      </x:c>
      <x:c r="D436" s="1423">
        <x:v>1</x:v>
      </x:c>
      <x:c r="E436" s="1512">
        <x:v>11080202</x:v>
      </x:c>
      <x:c r="F436" s="1422" t="s">
        <x:v>11599</x:v>
      </x:c>
      <x:c r="G436" s="1458"/>
    </x:row>
    <x:row r="437" spans="1:7">
      <x:c r="A437" s="1435" t="s">
        <x:v>3460</x:v>
      </x:c>
      <x:c r="B437" s="1422" t="s">
        <x:v>6457</x:v>
      </x:c>
      <x:c r="C437" s="1422" t="s">
        <x:v>139</x:v>
      </x:c>
      <x:c r="D437" s="1423">
        <x:v>1</x:v>
      </x:c>
      <x:c r="E437" s="1512">
        <x:v>11230203</x:v>
      </x:c>
      <x:c r="F437" s="1422" t="s">
        <x:v>11599</x:v>
      </x:c>
      <x:c r="G437" s="1459"/>
    </x:row>
    <x:row r="438" spans="1:7">
      <x:c r="A438" s="1435" t="s">
        <x:v>8238</x:v>
      </x:c>
      <x:c r="B438" s="1422" t="s">
        <x:v>6457</x:v>
      </x:c>
      <x:c r="C438" s="1422" t="s">
        <x:v>139</x:v>
      </x:c>
      <x:c r="D438" s="1423">
        <x:v>4</x:v>
      </x:c>
      <x:c r="E438" s="1512">
        <x:v>6230504</x:v>
      </x:c>
      <x:c r="F438" s="1422" t="s">
        <x:v>11599</x:v>
      </x:c>
      <x:c r="G438" s="1458"/>
    </x:row>
    <x:row r="439" spans="1:7">
      <x:c r="A439" s="1435" t="s">
        <x:v>3641</x:v>
      </x:c>
      <x:c r="B439" s="1422" t="s">
        <x:v>6457</x:v>
      </x:c>
      <x:c r="C439" s="1422" t="s">
        <x:v>4061</x:v>
      </x:c>
      <x:c r="D439" s="1423">
        <x:v>1</x:v>
      </x:c>
      <x:c r="E439" s="1512">
        <x:v>7210501</x:v>
      </x:c>
      <x:c r="F439" s="1422" t="s">
        <x:v>7569</x:v>
      </x:c>
      <x:c r="G439" s="1459"/>
    </x:row>
    <x:row r="440" spans="1:7">
      <x:c r="A440" s="1435" t="s">
        <x:v>4678</x:v>
      </x:c>
      <x:c r="B440" s="1422" t="s">
        <x:v>6457</x:v>
      </x:c>
      <x:c r="C440" s="1422" t="s">
        <x:v>139</x:v>
      </x:c>
      <x:c r="D440" s="1423">
        <x:v>2</x:v>
      </x:c>
      <x:c r="E440" s="1512">
        <x:v>7210502</x:v>
      </x:c>
      <x:c r="F440" s="1422" t="s">
        <x:v>11599</x:v>
      </x:c>
      <x:c r="G440" s="1458"/>
    </x:row>
    <x:row r="441" spans="1:7">
      <x:c r="A441" s="1435" t="s">
        <x:v>2963</x:v>
      </x:c>
      <x:c r="B441" s="1422" t="s">
        <x:v>6457</x:v>
      </x:c>
      <x:c r="C441" s="1422" t="s">
        <x:v>139</x:v>
      </x:c>
      <x:c r="D441" s="1423">
        <x:v>1</x:v>
      </x:c>
      <x:c r="E441" s="1512">
        <x:v>7210503</x:v>
      </x:c>
      <x:c r="F441" s="1422" t="s">
        <x:v>11599</x:v>
      </x:c>
      <x:c r="G441" s="1459"/>
    </x:row>
    <x:row r="442" spans="1:7">
      <x:c r="A442" s="1435" t="s">
        <x:v>1699</x:v>
      </x:c>
      <x:c r="B442" s="1422" t="s">
        <x:v>6457</x:v>
      </x:c>
      <x:c r="C442" s="1422" t="s">
        <x:v>4027</x:v>
      </x:c>
      <x:c r="D442" s="1423">
        <x:v>1</x:v>
      </x:c>
      <x:c r="E442" s="1512">
        <x:v>5040401</x:v>
      </x:c>
      <x:c r="F442" s="1422" t="s">
        <x:v>11599</x:v>
      </x:c>
      <x:c r="G442" s="1458"/>
    </x:row>
    <x:row r="443" spans="1:7">
      <x:c r="A443" s="1435" t="s">
        <x:v>8284</x:v>
      </x:c>
      <x:c r="B443" s="1422" t="s">
        <x:v>6457</x:v>
      </x:c>
      <x:c r="C443" s="1422" t="s">
        <x:v>4027</x:v>
      </x:c>
      <x:c r="D443" s="1423">
        <x:v>1</x:v>
      </x:c>
      <x:c r="E443" s="1512">
        <x:v>5240418</x:v>
      </x:c>
      <x:c r="F443" s="1422" t="s">
        <x:v>11599</x:v>
      </x:c>
      <x:c r="G443" s="1459"/>
    </x:row>
    <x:row r="444" spans="1:7">
      <x:c r="A444" s="1435" t="s">
        <x:v>1694</x:v>
      </x:c>
      <x:c r="B444" s="1422" t="s">
        <x:v>6457</x:v>
      </x:c>
      <x:c r="C444" s="1422" t="s">
        <x:v>4027</x:v>
      </x:c>
      <x:c r="D444" s="1423">
        <x:v>1</x:v>
      </x:c>
      <x:c r="E444" s="1512">
        <x:v>7210407</x:v>
      </x:c>
      <x:c r="F444" s="1422" t="s">
        <x:v>11599</x:v>
      </x:c>
      <x:c r="G444" s="1458"/>
    </x:row>
    <x:row r="445" spans="1:7">
      <x:c r="A445" s="1435" t="s">
        <x:v>4692</x:v>
      </x:c>
      <x:c r="B445" s="1422" t="s">
        <x:v>6457</x:v>
      </x:c>
      <x:c r="C445" s="1422" t="s">
        <x:v>4027</x:v>
      </x:c>
      <x:c r="D445" s="1423">
        <x:v>1</x:v>
      </x:c>
      <x:c r="E445" s="1512">
        <x:v>9070412</x:v>
      </x:c>
      <x:c r="F445" s="1422" t="s">
        <x:v>11599</x:v>
      </x:c>
      <x:c r="G445" s="1459"/>
    </x:row>
    <x:row r="446" spans="1:7">
      <x:c r="A446" s="1435" t="s">
        <x:v>8193</x:v>
      </x:c>
      <x:c r="B446" s="1422" t="s">
        <x:v>6457</x:v>
      </x:c>
      <x:c r="C446" s="1422" t="s">
        <x:v>4027</x:v>
      </x:c>
      <x:c r="D446" s="1423">
        <x:v>1</x:v>
      </x:c>
      <x:c r="E446" s="1512">
        <x:v>9070418</x:v>
      </x:c>
      <x:c r="F446" s="1422" t="s">
        <x:v>11599</x:v>
      </x:c>
      <x:c r="G446" s="1458"/>
    </x:row>
    <x:row r="447" spans="1:7">
      <x:c r="A447" s="1435" t="s">
        <x:v>3523</x:v>
      </x:c>
      <x:c r="B447" s="1422" t="s">
        <x:v>6457</x:v>
      </x:c>
      <x:c r="C447" s="1422" t="s">
        <x:v>4027</x:v>
      </x:c>
      <x:c r="D447" s="1423">
        <x:v>1</x:v>
      </x:c>
      <x:c r="E447" s="1512">
        <x:v>9220410</x:v>
      </x:c>
      <x:c r="F447" s="1422" t="s">
        <x:v>11599</x:v>
      </x:c>
      <x:c r="G447" s="1459"/>
    </x:row>
    <x:row r="448" spans="1:7">
      <x:c r="A448" s="1435" t="s">
        <x:v>3060</x:v>
      </x:c>
      <x:c r="B448" s="1422" t="s">
        <x:v>6457</x:v>
      </x:c>
      <x:c r="C448" s="1422" t="s">
        <x:v>4027</x:v>
      </x:c>
      <x:c r="D448" s="1423">
        <x:v>1</x:v>
      </x:c>
      <x:c r="E448" s="1512">
        <x:v>9260401</x:v>
      </x:c>
      <x:c r="F448" s="1422" t="s">
        <x:v>11599</x:v>
      </x:c>
      <x:c r="G448" s="1458"/>
    </x:row>
    <x:row r="449" spans="1:7">
      <x:c r="A449" s="1435" t="s">
        <x:v>1714</x:v>
      </x:c>
      <x:c r="B449" s="1422" t="s">
        <x:v>6457</x:v>
      </x:c>
      <x:c r="C449" s="1422" t="s">
        <x:v>4027</x:v>
      </x:c>
      <x:c r="D449" s="1423">
        <x:v>1</x:v>
      </x:c>
      <x:c r="E449" s="1512">
        <x:v>10190407</x:v>
      </x:c>
      <x:c r="F449" s="1422" t="s">
        <x:v>11599</x:v>
      </x:c>
      <x:c r="G449" s="1459"/>
    </x:row>
    <x:row r="450" spans="1:7">
      <x:c r="A450" s="1435" t="s">
        <x:v>8189</x:v>
      </x:c>
      <x:c r="B450" s="1422" t="s">
        <x:v>6457</x:v>
      </x:c>
      <x:c r="C450" s="1422" t="s">
        <x:v>4027</x:v>
      </x:c>
      <x:c r="D450" s="1423">
        <x:v>1</x:v>
      </x:c>
      <x:c r="E450" s="1512">
        <x:v>11080410</x:v>
      </x:c>
      <x:c r="F450" s="1422" t="s">
        <x:v>11599</x:v>
      </x:c>
      <x:c r="G450" s="1458"/>
    </x:row>
    <x:row r="451" spans="1:7">
      <x:c r="A451" s="1435" t="s">
        <x:v>1716</x:v>
      </x:c>
      <x:c r="B451" s="1422" t="s">
        <x:v>6457</x:v>
      </x:c>
      <x:c r="C451" s="1422" t="s">
        <x:v>4027</x:v>
      </x:c>
      <x:c r="D451" s="1423">
        <x:v>1</x:v>
      </x:c>
      <x:c r="E451" s="1512">
        <x:v>12010402</x:v>
      </x:c>
      <x:c r="F451" s="1422" t="s">
        <x:v>11599</x:v>
      </x:c>
      <x:c r="G451" s="1459"/>
    </x:row>
    <x:row r="452" spans="1:7">
      <x:c r="A452" s="1435" t="s">
        <x:v>8156</x:v>
      </x:c>
      <x:c r="B452" s="1422" t="s">
        <x:v>6457</x:v>
      </x:c>
      <x:c r="C452" s="1422" t="s">
        <x:v>4027</x:v>
      </x:c>
      <x:c r="D452" s="1423">
        <x:v>1</x:v>
      </x:c>
      <x:c r="E452" s="1512">
        <x:v>12010407</x:v>
      </x:c>
      <x:c r="F452" s="1422" t="s">
        <x:v>11599</x:v>
      </x:c>
      <x:c r="G452" s="1458"/>
    </x:row>
    <x:row r="453" spans="1:7">
      <x:c r="A453" s="1435" t="s">
        <x:v>703</x:v>
      </x:c>
      <x:c r="B453" s="1422" t="s">
        <x:v>6457</x:v>
      </x:c>
      <x:c r="C453" s="1422" t="s">
        <x:v>6097</x:v>
      </x:c>
      <x:c r="D453" s="1423">
        <x:v>1</x:v>
      </x:c>
      <x:c r="E453" s="1512">
        <x:v>2604150306</x:v>
      </x:c>
      <x:c r="F453" s="1422" t="s">
        <x:v>382</x:v>
      </x:c>
      <x:c r="G453" s="1459"/>
    </x:row>
    <x:row r="454" spans="1:7">
      <x:c r="A454" s="1435" t="s">
        <x:v>3113</x:v>
      </x:c>
      <x:c r="B454" s="1422" t="s">
        <x:v>6457</x:v>
      </x:c>
      <x:c r="C454" s="1422" t="s">
        <x:v>4067</x:v>
      </x:c>
      <x:c r="D454" s="1423">
        <x:v>1</x:v>
      </x:c>
      <x:c r="E454" s="1512">
        <x:v>2604150108</x:v>
      </x:c>
      <x:c r="F454" s="1422" t="s">
        <x:v>382</x:v>
      </x:c>
      <x:c r="G454" s="1458"/>
    </x:row>
    <x:row r="455" spans="1:7">
      <x:c r="A455" s="1435" t="s">
        <x:v>8175</x:v>
      </x:c>
      <x:c r="B455" s="1422" t="s">
        <x:v>6457</x:v>
      </x:c>
      <x:c r="C455" s="1422" t="s">
        <x:v>4027</x:v>
      </x:c>
      <x:c r="D455" s="1423">
        <x:v>1</x:v>
      </x:c>
      <x:c r="E455" s="1512">
        <x:v>2604150406</x:v>
      </x:c>
      <x:c r="F455" s="1422" t="s">
        <x:v>382</x:v>
      </x:c>
      <x:c r="G455" s="1065" t="s">
        <x:v>11869</x:v>
      </x:c>
    </x:row>
    <x:row r="456" spans="1:7">
      <x:c r="A456" s="1435" t="s">
        <x:v>4708</x:v>
      </x:c>
      <x:c r="B456" s="1422" t="s">
        <x:v>6457</x:v>
      </x:c>
      <x:c r="C456" s="1422" t="s">
        <x:v>4027</x:v>
      </x:c>
      <x:c r="D456" s="1423">
        <x:v>1</x:v>
      </x:c>
      <x:c r="E456" s="1512">
        <x:v>24121204046</x:v>
      </x:c>
      <x:c r="F456" s="1422" t="s">
        <x:v>10640</x:v>
      </x:c>
      <x:c r="G456" s="1458"/>
    </x:row>
    <x:row r="457" spans="1:7">
      <x:c r="A457" s="1435" t="s">
        <x:v>3258</x:v>
      </x:c>
      <x:c r="B457" s="1422" t="s">
        <x:v>6457</x:v>
      </x:c>
      <x:c r="C457" s="1422" t="s">
        <x:v>4027</x:v>
      </x:c>
      <x:c r="D457" s="1423">
        <x:v>1</x:v>
      </x:c>
      <x:c r="E457" s="1512">
        <x:v>26011504052</x:v>
      </x:c>
      <x:c r="F457" s="1422" t="s">
        <x:v>8875</x:v>
      </x:c>
      <x:c r="G457" s="1459"/>
    </x:row>
    <x:row r="458" spans="1:7">
      <x:c r="A458" s="1435" t="s">
        <x:v>4642</x:v>
      </x:c>
      <x:c r="B458" s="1422" t="s">
        <x:v>10327</x:v>
      </x:c>
      <x:c r="C458" s="1422" t="s">
        <x:v>4067</x:v>
      </x:c>
      <x:c r="D458" s="1423">
        <x:v>1</x:v>
      </x:c>
      <x:c r="E458" s="1512">
        <x:v>2604160106</x:v>
      </x:c>
      <x:c r="F458" s="1422" t="s">
        <x:v>3334</x:v>
      </x:c>
      <x:c r="G458" s="1458"/>
    </x:row>
    <x:row r="459" spans="1:7">
      <x:c r="A459" s="1439" t="s">
        <x:v>8160</x:v>
      </x:c>
      <x:c r="B459" s="1425" t="s">
        <x:v>6457</x:v>
      </x:c>
      <x:c r="C459" s="1425" t="s">
        <x:v>4067</x:v>
      </x:c>
      <x:c r="D459" s="1426">
        <x:v>2</x:v>
      </x:c>
      <x:c r="E459" s="1497">
        <x:v>2512080110</x:v>
      </x:c>
      <x:c r="F459" s="1425" t="s">
        <x:v>10752</x:v>
      </x:c>
      <x:c r="G459" s="1460"/>
    </x:row>
    <x:row r="460" spans="1:7">
      <x:c r="A460" s="1430" t="s">
        <x:v>1873</x:v>
      </x:c>
      <x:c r="B460" s="1431" t="s">
        <x:v>6457</x:v>
      </x:c>
      <x:c r="C460" s="1431" t="s">
        <x:v>4007</x:v>
      </x:c>
      <x:c r="D460" s="1432">
        <x:v>1</x:v>
      </x:c>
      <x:c r="E460" s="1431">
        <x:v>5100312</x:v>
      </x:c>
      <x:c r="F460" s="1431" t="s">
        <x:v>12170</x:v>
      </x:c>
      <x:c r="G460" s="1476"/>
    </x:row>
    <x:row r="461" spans="1:7">
      <x:c r="A461" s="1435" t="s">
        <x:v>3469</x:v>
      </x:c>
      <x:c r="B461" s="1422" t="s">
        <x:v>6457</x:v>
      </x:c>
      <x:c r="C461" s="1422" t="s">
        <x:v>4007</x:v>
      </x:c>
      <x:c r="D461" s="1423">
        <x:v>1</x:v>
      </x:c>
      <x:c r="E461" s="1422">
        <x:v>5100313</x:v>
      </x:c>
      <x:c r="F461" s="1422" t="s">
        <x:v>12170</x:v>
      </x:c>
      <x:c r="G461" s="1459"/>
    </x:row>
    <x:row r="462" spans="1:7">
      <x:c r="A462" s="1435" t="s">
        <x:v>3663</x:v>
      </x:c>
      <x:c r="B462" s="1422" t="s">
        <x:v>6457</x:v>
      </x:c>
      <x:c r="C462" s="1422" t="s">
        <x:v>4007</x:v>
      </x:c>
      <x:c r="D462" s="1423">
        <x:v>1</x:v>
      </x:c>
      <x:c r="E462" s="1422">
        <x:v>5100314</x:v>
      </x:c>
      <x:c r="F462" s="1422" t="s">
        <x:v>12170</x:v>
      </x:c>
      <x:c r="G462" s="1458"/>
    </x:row>
    <x:row r="463" spans="1:7">
      <x:c r="A463" s="1435" t="s">
        <x:v>1677</x:v>
      </x:c>
      <x:c r="B463" s="1422" t="s">
        <x:v>6457</x:v>
      </x:c>
      <x:c r="C463" s="1422" t="s">
        <x:v>4061</x:v>
      </x:c>
      <x:c r="D463" s="1423">
        <x:v>1</x:v>
      </x:c>
      <x:c r="E463" s="1422">
        <x:v>6050501</x:v>
      </x:c>
      <x:c r="F463" s="1422" t="s">
        <x:v>12170</x:v>
      </x:c>
      <x:c r="G463" s="1459"/>
    </x:row>
    <x:row r="464" spans="1:7">
      <x:c r="A464" s="1435" t="s">
        <x:v>3010</x:v>
      </x:c>
      <x:c r="B464" s="1422" t="s">
        <x:v>6457</x:v>
      </x:c>
      <x:c r="C464" s="1422" t="s">
        <x:v>6097</x:v>
      </x:c>
      <x:c r="D464" s="1423">
        <x:v>1</x:v>
      </x:c>
      <x:c r="E464" s="1422">
        <x:v>1010304</x:v>
      </x:c>
      <x:c r="F464" s="1422" t="s">
        <x:v>12170</x:v>
      </x:c>
      <x:c r="G464" s="1458"/>
    </x:row>
    <x:row r="465" spans="1:7">
      <x:c r="A465" s="1435" t="s">
        <x:v>3465</x:v>
      </x:c>
      <x:c r="B465" s="1422" t="s">
        <x:v>6457</x:v>
      </x:c>
      <x:c r="C465" s="1422" t="s">
        <x:v>6097</x:v>
      </x:c>
      <x:c r="D465" s="1423">
        <x:v>1</x:v>
      </x:c>
      <x:c r="E465" s="1422">
        <x:v>4200301</x:v>
      </x:c>
      <x:c r="F465" s="1422" t="s">
        <x:v>12170</x:v>
      </x:c>
      <x:c r="G465" s="1459"/>
    </x:row>
    <x:row r="466" spans="1:7">
      <x:c r="A466" s="1435" t="s">
        <x:v>8235</x:v>
      </x:c>
      <x:c r="B466" s="1422" t="s">
        <x:v>6457</x:v>
      </x:c>
      <x:c r="C466" s="1422" t="s">
        <x:v>6097</x:v>
      </x:c>
      <x:c r="D466" s="1606"/>
      <x:c r="E466" s="1422">
        <x:v>5110304</x:v>
      </x:c>
      <x:c r="F466" s="1422" t="s">
        <x:v>12170</x:v>
      </x:c>
      <x:c r="G466" s="1458"/>
    </x:row>
    <x:row r="467" spans="1:7">
      <x:c r="A467" s="1435" t="s">
        <x:v>3073</x:v>
      </x:c>
      <x:c r="B467" s="1422" t="s">
        <x:v>6457</x:v>
      </x:c>
      <x:c r="C467" s="1422" t="s">
        <x:v>4067</x:v>
      </x:c>
      <x:c r="D467" s="1423">
        <x:v>1</x:v>
      </x:c>
      <x:c r="E467" s="1422">
        <x:v>1010107</x:v>
      </x:c>
      <x:c r="F467" s="1422" t="s">
        <x:v>12170</x:v>
      </x:c>
      <x:c r="G467" s="1459"/>
    </x:row>
    <x:row r="468" spans="1:7">
      <x:c r="A468" s="1435" t="s">
        <x:v>1697</x:v>
      </x:c>
      <x:c r="B468" s="1422" t="s">
        <x:v>6457</x:v>
      </x:c>
      <x:c r="C468" s="1422" t="s">
        <x:v>4067</x:v>
      </x:c>
      <x:c r="D468" s="1423">
        <x:v>1</x:v>
      </x:c>
      <x:c r="E468" s="1422">
        <x:v>1010110</x:v>
      </x:c>
      <x:c r="F468" s="1422" t="s">
        <x:v>12170</x:v>
      </x:c>
      <x:c r="G468" s="1458"/>
    </x:row>
    <x:row r="469" spans="1:7">
      <x:c r="A469" s="1435" t="s">
        <x:v>8211</x:v>
      </x:c>
      <x:c r="B469" s="1422" t="s">
        <x:v>6457</x:v>
      </x:c>
      <x:c r="C469" s="1422" t="s">
        <x:v>4067</x:v>
      </x:c>
      <x:c r="D469" s="1423">
        <x:v>1</x:v>
      </x:c>
      <x:c r="E469" s="1422">
        <x:v>1290115</x:v>
      </x:c>
      <x:c r="F469" s="1422" t="s">
        <x:v>12170</x:v>
      </x:c>
      <x:c r="G469" s="1459"/>
    </x:row>
    <x:row r="470" spans="1:7">
      <x:c r="A470" s="1435" t="s">
        <x:v>3249</x:v>
      </x:c>
      <x:c r="B470" s="1422" t="s">
        <x:v>6457</x:v>
      </x:c>
      <x:c r="C470" s="1422" t="s">
        <x:v>4067</x:v>
      </x:c>
      <x:c r="D470" s="1423">
        <x:v>1</x:v>
      </x:c>
      <x:c r="E470" s="1422">
        <x:v>2100101</x:v>
      </x:c>
      <x:c r="F470" s="1422" t="s">
        <x:v>12170</x:v>
      </x:c>
      <x:c r="G470" s="1458"/>
    </x:row>
    <x:row r="471" spans="1:7">
      <x:c r="A471" s="1435" t="s">
        <x:v>4644</x:v>
      </x:c>
      <x:c r="B471" s="1422" t="s">
        <x:v>6457</x:v>
      </x:c>
      <x:c r="C471" s="1422" t="s">
        <x:v>4067</x:v>
      </x:c>
      <x:c r="D471" s="1423">
        <x:v>1</x:v>
      </x:c>
      <x:c r="E471" s="1422">
        <x:v>2100102</x:v>
      </x:c>
      <x:c r="F471" s="1422" t="s">
        <x:v>12170</x:v>
      </x:c>
      <x:c r="G471" s="1459"/>
    </x:row>
    <x:row r="472" spans="1:7">
      <x:c r="A472" s="1435" t="s">
        <x:v>3567</x:v>
      </x:c>
      <x:c r="B472" s="1422" t="s">
        <x:v>6457</x:v>
      </x:c>
      <x:c r="C472" s="1422" t="s">
        <x:v>4067</x:v>
      </x:c>
      <x:c r="D472" s="1423">
        <x:v>1</x:v>
      </x:c>
      <x:c r="E472" s="1422">
        <x:v>2100103</x:v>
      </x:c>
      <x:c r="F472" s="1422" t="s">
        <x:v>12170</x:v>
      </x:c>
      <x:c r="G472" s="1458"/>
    </x:row>
    <x:row r="473" spans="1:7">
      <x:c r="A473" s="1435" t="s">
        <x:v>8186</x:v>
      </x:c>
      <x:c r="B473" s="1422" t="s">
        <x:v>6457</x:v>
      </x:c>
      <x:c r="C473" s="1422" t="s">
        <x:v>4067</x:v>
      </x:c>
      <x:c r="D473" s="1423">
        <x:v>1</x:v>
      </x:c>
      <x:c r="E473" s="1422">
        <x:v>2100104</x:v>
      </x:c>
      <x:c r="F473" s="1422" t="s">
        <x:v>12170</x:v>
      </x:c>
      <x:c r="G473" s="1459"/>
    </x:row>
    <x:row r="474" spans="1:7">
      <x:c r="A474" s="1435" t="s">
        <x:v>3069</x:v>
      </x:c>
      <x:c r="B474" s="1422" t="s">
        <x:v>6457</x:v>
      </x:c>
      <x:c r="C474" s="1422" t="s">
        <x:v>4067</x:v>
      </x:c>
      <x:c r="D474" s="1423">
        <x:v>1</x:v>
      </x:c>
      <x:c r="E474" s="1422">
        <x:v>3200110</x:v>
      </x:c>
      <x:c r="F474" s="1422" t="s">
        <x:v>12170</x:v>
      </x:c>
      <x:c r="G474" s="1458"/>
    </x:row>
    <x:row r="475" spans="1:7">
      <x:c r="A475" s="1435" t="s">
        <x:v>1674</x:v>
      </x:c>
      <x:c r="B475" s="1422" t="s">
        <x:v>6457</x:v>
      </x:c>
      <x:c r="C475" s="1422" t="s">
        <x:v>4067</x:v>
      </x:c>
      <x:c r="D475" s="1423">
        <x:v>1</x:v>
      </x:c>
      <x:c r="E475" s="1422">
        <x:v>3250115</x:v>
      </x:c>
      <x:c r="F475" s="1422" t="s">
        <x:v>12170</x:v>
      </x:c>
      <x:c r="G475" s="1459"/>
    </x:row>
    <x:row r="476" spans="1:7">
      <x:c r="A476" s="1435" t="s">
        <x:v>4689</x:v>
      </x:c>
      <x:c r="B476" s="1422" t="s">
        <x:v>6457</x:v>
      </x:c>
      <x:c r="C476" s="1422" t="s">
        <x:v>4067</x:v>
      </x:c>
      <x:c r="D476" s="1423">
        <x:v>1</x:v>
      </x:c>
      <x:c r="E476" s="1422">
        <x:v>4150110</x:v>
      </x:c>
      <x:c r="F476" s="1422" t="s">
        <x:v>12170</x:v>
      </x:c>
      <x:c r="G476" s="1458"/>
    </x:row>
    <x:row r="477" spans="1:7">
      <x:c r="A477" s="1435" t="s">
        <x:v>3090</x:v>
      </x:c>
      <x:c r="B477" s="1422" t="s">
        <x:v>6457</x:v>
      </x:c>
      <x:c r="C477" s="1422" t="s">
        <x:v>4067</x:v>
      </x:c>
      <x:c r="D477" s="1423">
        <x:v>1</x:v>
      </x:c>
      <x:c r="E477" s="1422">
        <x:v>4200104</x:v>
      </x:c>
      <x:c r="F477" s="1422" t="s">
        <x:v>12170</x:v>
      </x:c>
      <x:c r="G477" s="1459"/>
    </x:row>
    <x:row r="478" spans="1:7">
      <x:c r="A478" s="1435" t="s">
        <x:v>8194</x:v>
      </x:c>
      <x:c r="B478" s="1422" t="s">
        <x:v>6457</x:v>
      </x:c>
      <x:c r="C478" s="1422" t="s">
        <x:v>4067</x:v>
      </x:c>
      <x:c r="D478" s="1423">
        <x:v>1</x:v>
      </x:c>
      <x:c r="E478" s="1422">
        <x:v>4200104</x:v>
      </x:c>
      <x:c r="F478" s="1422" t="s">
        <x:v>12170</x:v>
      </x:c>
      <x:c r="G478" s="1458"/>
    </x:row>
    <x:row r="479" spans="1:7">
      <x:c r="A479" s="1435" t="s">
        <x:v>8269</x:v>
      </x:c>
      <x:c r="B479" s="1422" t="s">
        <x:v>6457</x:v>
      </x:c>
      <x:c r="C479" s="1422" t="s">
        <x:v>4067</x:v>
      </x:c>
      <x:c r="D479" s="1423">
        <x:v>1</x:v>
      </x:c>
      <x:c r="E479" s="1422">
        <x:v>4100109</x:v>
      </x:c>
      <x:c r="F479" s="1422" t="s">
        <x:v>12170</x:v>
      </x:c>
      <x:c r="G479" s="1459"/>
    </x:row>
    <x:row r="480" spans="1:7">
      <x:c r="A480" s="1435" t="s">
        <x:v>3482</x:v>
      </x:c>
      <x:c r="B480" s="1422" t="s">
        <x:v>6457</x:v>
      </x:c>
      <x:c r="C480" s="1422" t="s">
        <x:v>4067</x:v>
      </x:c>
      <x:c r="D480" s="1423">
        <x:v>1</x:v>
      </x:c>
      <x:c r="E480" s="1422">
        <x:v>4210108</x:v>
      </x:c>
      <x:c r="F480" s="1422" t="s">
        <x:v>12170</x:v>
      </x:c>
      <x:c r="G480" s="1458"/>
    </x:row>
    <x:row r="481" spans="1:7">
      <x:c r="A481" s="1435" t="s">
        <x:v>3659</x:v>
      </x:c>
      <x:c r="B481" s="1422" t="s">
        <x:v>6457</x:v>
      </x:c>
      <x:c r="C481" s="1422" t="s">
        <x:v>4067</x:v>
      </x:c>
      <x:c r="D481" s="1423">
        <x:v>1</x:v>
      </x:c>
      <x:c r="E481" s="1422">
        <x:v>4210109</x:v>
      </x:c>
      <x:c r="F481" s="1422" t="s">
        <x:v>12170</x:v>
      </x:c>
      <x:c r="G481" s="1459"/>
    </x:row>
    <x:row r="482" spans="1:7">
      <x:c r="A482" s="1435" t="s">
        <x:v>3539</x:v>
      </x:c>
      <x:c r="B482" s="1422" t="s">
        <x:v>6457</x:v>
      </x:c>
      <x:c r="C482" s="1422" t="s">
        <x:v>4067</x:v>
      </x:c>
      <x:c r="D482" s="1423">
        <x:v>1</x:v>
      </x:c>
      <x:c r="E482" s="1422">
        <x:v>4210110</x:v>
      </x:c>
      <x:c r="F482" s="1422" t="s">
        <x:v>12170</x:v>
      </x:c>
      <x:c r="G482" s="1458"/>
    </x:row>
    <x:row r="483" spans="1:7">
      <x:c r="A483" s="1435" t="s">
        <x:v>8183</x:v>
      </x:c>
      <x:c r="B483" s="1422" t="s">
        <x:v>6457</x:v>
      </x:c>
      <x:c r="C483" s="1422" t="s">
        <x:v>4067</x:v>
      </x:c>
      <x:c r="D483" s="1423">
        <x:v>1</x:v>
      </x:c>
      <x:c r="E483" s="1422">
        <x:v>4260105</x:v>
      </x:c>
      <x:c r="F483" s="1422" t="s">
        <x:v>12170</x:v>
      </x:c>
      <x:c r="G483" s="1459"/>
    </x:row>
    <x:row r="484" spans="1:7">
      <x:c r="A484" s="1435" t="s">
        <x:v>3477</x:v>
      </x:c>
      <x:c r="B484" s="1422" t="s">
        <x:v>6457</x:v>
      </x:c>
      <x:c r="C484" s="1422" t="s">
        <x:v>4067</x:v>
      </x:c>
      <x:c r="D484" s="1423">
        <x:v>1</x:v>
      </x:c>
      <x:c r="E484" s="1422">
        <x:v>5110110</x:v>
      </x:c>
      <x:c r="F484" s="1422" t="s">
        <x:v>12170</x:v>
      </x:c>
      <x:c r="G484" s="1458"/>
    </x:row>
    <x:row r="485" spans="1:7">
      <x:c r="A485" s="1435" t="s">
        <x:v>3457</x:v>
      </x:c>
      <x:c r="B485" s="1422" t="s">
        <x:v>6457</x:v>
      </x:c>
      <x:c r="C485" s="1422" t="s">
        <x:v>4067</x:v>
      </x:c>
      <x:c r="D485" s="1423">
        <x:v>1</x:v>
      </x:c>
      <x:c r="E485" s="1422">
        <x:v>5120101</x:v>
      </x:c>
      <x:c r="F485" s="1422" t="s">
        <x:v>12170</x:v>
      </x:c>
      <x:c r="G485" s="1459"/>
    </x:row>
    <x:row r="486" spans="1:7">
      <x:c r="A486" s="1435" t="s">
        <x:v>1863</x:v>
      </x:c>
      <x:c r="B486" s="1422" t="s">
        <x:v>6457</x:v>
      </x:c>
      <x:c r="C486" s="1422" t="s">
        <x:v>4067</x:v>
      </x:c>
      <x:c r="D486" s="1423">
        <x:v>1</x:v>
      </x:c>
      <x:c r="E486" s="1422">
        <x:v>5120108</x:v>
      </x:c>
      <x:c r="F486" s="1422" t="s">
        <x:v>12170</x:v>
      </x:c>
      <x:c r="G486" s="1458"/>
    </x:row>
    <x:row r="487" spans="1:7">
      <x:c r="A487" s="1435" t="s">
        <x:v>1871</x:v>
      </x:c>
      <x:c r="B487" s="1422" t="s">
        <x:v>6457</x:v>
      </x:c>
      <x:c r="C487" s="1422" t="s">
        <x:v>4067</x:v>
      </x:c>
      <x:c r="D487" s="1423">
        <x:v>1</x:v>
      </x:c>
      <x:c r="E487" s="1422">
        <x:v>5130105</x:v>
      </x:c>
      <x:c r="F487" s="1422" t="s">
        <x:v>12170</x:v>
      </x:c>
      <x:c r="G487" s="1459"/>
    </x:row>
    <x:row r="488" spans="1:7">
      <x:c r="A488" s="1435" t="s">
        <x:v>4684</x:v>
      </x:c>
      <x:c r="B488" s="1422" t="s">
        <x:v>6457</x:v>
      </x:c>
      <x:c r="C488" s="1422" t="s">
        <x:v>4067</x:v>
      </x:c>
      <x:c r="D488" s="1423">
        <x:v>1</x:v>
      </x:c>
      <x:c r="E488" s="1422">
        <x:v>6050111</x:v>
      </x:c>
      <x:c r="F488" s="1422" t="s">
        <x:v>12170</x:v>
      </x:c>
      <x:c r="G488" s="1458"/>
    </x:row>
    <x:row r="489" spans="1:7">
      <x:c r="A489" s="1435" t="s">
        <x:v>4704</x:v>
      </x:c>
      <x:c r="B489" s="1422" t="s">
        <x:v>6457</x:v>
      </x:c>
      <x:c r="C489" s="1422" t="s">
        <x:v>6089</x:v>
      </x:c>
      <x:c r="D489" s="1423">
        <x:v>1</x:v>
      </x:c>
      <x:c r="E489" s="1422">
        <x:v>1010201</x:v>
      </x:c>
      <x:c r="F489" s="1422" t="s">
        <x:v>12170</x:v>
      </x:c>
      <x:c r="G489" s="1459"/>
    </x:row>
    <x:row r="490" spans="1:7">
      <x:c r="A490" s="1435" t="s">
        <x:v>1734</x:v>
      </x:c>
      <x:c r="B490" s="1422" t="s">
        <x:v>6457</x:v>
      </x:c>
      <x:c r="C490" s="1422" t="s">
        <x:v>6089</x:v>
      </x:c>
      <x:c r="D490" s="1423">
        <x:v>1</x:v>
      </x:c>
      <x:c r="E490" s="1422">
        <x:v>2100202</x:v>
      </x:c>
      <x:c r="F490" s="1422" t="s">
        <x:v>12170</x:v>
      </x:c>
      <x:c r="G490" s="1458"/>
    </x:row>
    <x:row r="491" spans="1:7">
      <x:c r="A491" s="1435" t="s">
        <x:v>3108</x:v>
      </x:c>
      <x:c r="B491" s="1422" t="s">
        <x:v>6457</x:v>
      </x:c>
      <x:c r="C491" s="1422" t="s">
        <x:v>6089</x:v>
      </x:c>
      <x:c r="D491" s="1423">
        <x:v>1</x:v>
      </x:c>
      <x:c r="E491" s="1422">
        <x:v>3200202</x:v>
      </x:c>
      <x:c r="F491" s="1422" t="s">
        <x:v>12170</x:v>
      </x:c>
      <x:c r="G491" s="1459"/>
    </x:row>
    <x:row r="492" spans="1:7">
      <x:c r="A492" s="1435" t="s">
        <x:v>3188</x:v>
      </x:c>
      <x:c r="B492" s="1422" t="s">
        <x:v>6457</x:v>
      </x:c>
      <x:c r="C492" s="1422" t="s">
        <x:v>6089</x:v>
      </x:c>
      <x:c r="D492" s="1423">
        <x:v>1</x:v>
      </x:c>
      <x:c r="E492" s="1422">
        <x:v>4150207</x:v>
      </x:c>
      <x:c r="F492" s="1422" t="s">
        <x:v>12170</x:v>
      </x:c>
      <x:c r="G492" s="1458"/>
    </x:row>
    <x:row r="493" spans="1:7">
      <x:c r="A493" s="1435" t="s">
        <x:v>1861</x:v>
      </x:c>
      <x:c r="B493" s="1422" t="s">
        <x:v>6457</x:v>
      </x:c>
      <x:c r="C493" s="1422" t="s">
        <x:v>6089</x:v>
      </x:c>
      <x:c r="D493" s="1423">
        <x:v>1</x:v>
      </x:c>
      <x:c r="E493" s="1422">
        <x:v>4100202</x:v>
      </x:c>
      <x:c r="F493" s="1422" t="s">
        <x:v>12170</x:v>
      </x:c>
      <x:c r="G493" s="1459"/>
    </x:row>
    <x:row r="494" spans="1:7">
      <x:c r="A494" s="1435" t="s">
        <x:v>8158</x:v>
      </x:c>
      <x:c r="B494" s="1422" t="s">
        <x:v>6457</x:v>
      </x:c>
      <x:c r="C494" s="1422" t="s">
        <x:v>6089</x:v>
      </x:c>
      <x:c r="D494" s="1423">
        <x:v>1</x:v>
      </x:c>
      <x:c r="E494" s="1422">
        <x:v>5050201</x:v>
      </x:c>
      <x:c r="F494" s="1422" t="s">
        <x:v>12170</x:v>
      </x:c>
      <x:c r="G494" s="1458"/>
    </x:row>
    <x:row r="495" spans="1:7">
      <x:c r="A495" s="1435" t="s">
        <x:v>4666</x:v>
      </x:c>
      <x:c r="B495" s="1422" t="s">
        <x:v>6457</x:v>
      </x:c>
      <x:c r="C495" s="1422" t="s">
        <x:v>6089</x:v>
      </x:c>
      <x:c r="D495" s="1423">
        <x:v>1</x:v>
      </x:c>
      <x:c r="E495" s="1422">
        <x:v>6050204</x:v>
      </x:c>
      <x:c r="F495" s="1422" t="s">
        <x:v>12170</x:v>
      </x:c>
      <x:c r="G495" s="1459"/>
    </x:row>
    <x:row r="496" spans="1:7">
      <x:c r="A496" s="1435" t="s">
        <x:v>1866</x:v>
      </x:c>
      <x:c r="B496" s="1422" t="s">
        <x:v>6457</x:v>
      </x:c>
      <x:c r="C496" s="1422" t="s">
        <x:v>4027</x:v>
      </x:c>
      <x:c r="D496" s="1423">
        <x:v>1</x:v>
      </x:c>
      <x:c r="E496" s="1422">
        <x:v>1010407</x:v>
      </x:c>
      <x:c r="F496" s="1422" t="s">
        <x:v>12170</x:v>
      </x:c>
      <x:c r="G496" s="1458"/>
    </x:row>
    <x:row r="497" spans="1:7">
      <x:c r="A497" s="1435" t="s">
        <x:v>1865</x:v>
      </x:c>
      <x:c r="B497" s="1422" t="s">
        <x:v>6457</x:v>
      </x:c>
      <x:c r="C497" s="1422" t="s">
        <x:v>4027</x:v>
      </x:c>
      <x:c r="D497" s="1423">
        <x:v>1</x:v>
      </x:c>
      <x:c r="E497" s="1422">
        <x:v>1290408</x:v>
      </x:c>
      <x:c r="F497" s="1422" t="s">
        <x:v>12170</x:v>
      </x:c>
      <x:c r="G497" s="1459"/>
    </x:row>
    <x:row r="498" spans="1:7">
      <x:c r="A498" s="1435" t="s">
        <x:v>1728</x:v>
      </x:c>
      <x:c r="B498" s="1422" t="s">
        <x:v>6457</x:v>
      </x:c>
      <x:c r="C498" s="1422" t="s">
        <x:v>4027</x:v>
      </x:c>
      <x:c r="D498" s="1423">
        <x:v>1</x:v>
      </x:c>
      <x:c r="E498" s="1422">
        <x:v>2100402</x:v>
      </x:c>
      <x:c r="F498" s="1422" t="s">
        <x:v>12170</x:v>
      </x:c>
      <x:c r="G498" s="1458"/>
    </x:row>
    <x:row r="499" spans="1:7">
      <x:c r="A499" s="1435" t="s">
        <x:v>1870</x:v>
      </x:c>
      <x:c r="B499" s="1422" t="s">
        <x:v>6457</x:v>
      </x:c>
      <x:c r="C499" s="1422" t="s">
        <x:v>4027</x:v>
      </x:c>
      <x:c r="D499" s="1423">
        <x:v>1</x:v>
      </x:c>
      <x:c r="E499" s="1422">
        <x:v>3250405</x:v>
      </x:c>
      <x:c r="F499" s="1422" t="s">
        <x:v>12170</x:v>
      </x:c>
      <x:c r="G499" s="1459"/>
    </x:row>
    <x:row r="500" spans="1:7">
      <x:c r="A500" s="1435" t="s">
        <x:v>3500</x:v>
      </x:c>
      <x:c r="B500" s="1422" t="s">
        <x:v>6457</x:v>
      </x:c>
      <x:c r="C500" s="1422" t="s">
        <x:v>4027</x:v>
      </x:c>
      <x:c r="D500" s="1423">
        <x:v>1</x:v>
      </x:c>
      <x:c r="E500" s="1422">
        <x:v>4250411</x:v>
      </x:c>
      <x:c r="F500" s="1422" t="s">
        <x:v>12170</x:v>
      </x:c>
      <x:c r="G500" s="1458"/>
    </x:row>
    <x:row r="501" spans="1:7">
      <x:c r="A501" s="1435" t="s">
        <x:v>1713</x:v>
      </x:c>
      <x:c r="B501" s="1422" t="s">
        <x:v>6457</x:v>
      </x:c>
      <x:c r="C501" s="1422" t="s">
        <x:v>4027</x:v>
      </x:c>
      <x:c r="D501" s="1423">
        <x:v>1</x:v>
      </x:c>
      <x:c r="E501" s="1422">
        <x:v>5100403</x:v>
      </x:c>
      <x:c r="F501" s="1422" t="s">
        <x:v>12170</x:v>
      </x:c>
      <x:c r="G501" s="1459"/>
    </x:row>
    <x:row r="502" spans="1:7">
      <x:c r="A502" s="1435" t="s">
        <x:v>8233</x:v>
      </x:c>
      <x:c r="B502" s="1422" t="s">
        <x:v>6457</x:v>
      </x:c>
      <x:c r="C502" s="1422" t="s">
        <x:v>4027</x:v>
      </x:c>
      <x:c r="D502" s="1423">
        <x:v>1</x:v>
      </x:c>
      <x:c r="E502" s="1422">
        <x:v>5100405</x:v>
      </x:c>
      <x:c r="F502" s="1422" t="s">
        <x:v>12170</x:v>
      </x:c>
      <x:c r="G502" s="1458"/>
    </x:row>
    <x:row r="503" spans="1:7">
      <x:c r="A503" s="1435" t="s">
        <x:v>8206</x:v>
      </x:c>
      <x:c r="B503" s="1422" t="s">
        <x:v>6457</x:v>
      </x:c>
      <x:c r="C503" s="1422" t="s">
        <x:v>139</x:v>
      </x:c>
      <x:c r="D503" s="1423">
        <x:v>2</x:v>
      </x:c>
      <x:c r="E503" s="1423">
        <x:v>2604160302</x:v>
      </x:c>
      <x:c r="F503" s="1422" t="s">
        <x:v>10752</x:v>
      </x:c>
      <x:c r="G503" s="1459"/>
    </x:row>
    <x:row r="504" spans="1:7">
      <x:c r="A504" s="1435" t="s">
        <x:v>4641</x:v>
      </x:c>
      <x:c r="B504" s="1422" t="s">
        <x:v>10327</x:v>
      </x:c>
      <x:c r="C504" s="1422" t="s">
        <x:v>6089</x:v>
      </x:c>
      <x:c r="D504" s="1423">
        <x:v>2</x:v>
      </x:c>
      <x:c r="E504" s="1423">
        <x:v>2603150204</x:v>
      </x:c>
      <x:c r="F504" s="1422" t="s">
        <x:v>10673</x:v>
      </x:c>
      <x:c r="G504" s="1458"/>
    </x:row>
    <x:row r="505" spans="1:7">
      <x:c r="A505" s="1435" t="s">
        <x:v>1732</x:v>
      </x:c>
      <x:c r="B505" s="1422" t="s">
        <x:v>6457</x:v>
      </x:c>
      <x:c r="C505" s="1422" t="s">
        <x:v>6097</x:v>
      </x:c>
      <x:c r="D505" s="1423">
        <x:v>1</x:v>
      </x:c>
      <x:c r="E505" s="1423">
        <x:v>2602190307</x:v>
      </x:c>
      <x:c r="F505" s="1422" t="s">
        <x:v>382</x:v>
      </x:c>
      <x:c r="G505" s="1065" t="s">
        <x:v>7578</x:v>
      </x:c>
    </x:row>
    <x:row r="506" spans="1:7">
      <x:c r="A506" s="1439" t="s">
        <x:v>3530</x:v>
      </x:c>
      <x:c r="B506" s="1425" t="s">
        <x:v>6457</x:v>
      </x:c>
      <x:c r="C506" s="1425" t="s">
        <x:v>6097</x:v>
      </x:c>
      <x:c r="D506" s="1426">
        <x:v>1</x:v>
      </x:c>
      <x:c r="E506" s="1426">
        <x:v>2603150309</x:v>
      </x:c>
      <x:c r="F506" s="1425" t="s">
        <x:v>12101</x:v>
      </x:c>
      <x:c r="G506" s="1583"/>
    </x:row>
    <x:row r="507" spans="1:7">
      <x:c r="A507" s="1430" t="s">
        <x:v>8182</x:v>
      </x:c>
      <x:c r="B507" s="1431" t="s">
        <x:v>10327</x:v>
      </x:c>
      <x:c r="C507" s="1431" t="s">
        <x:v>4067</x:v>
      </x:c>
      <x:c r="D507" s="1432">
        <x:v>1</x:v>
      </x:c>
      <x:c r="E507" s="1432">
        <x:v>2026041501038</x:v>
      </x:c>
      <x:c r="F507" s="1431" t="s">
        <x:v>1792</x:v>
      </x:c>
      <x:c r="G507" s="1457"/>
    </x:row>
    <x:row r="508" spans="1:7">
      <x:c r="A508" s="1435" t="s">
        <x:v>1681</x:v>
      </x:c>
      <x:c r="B508" s="1422" t="s">
        <x:v>10327</x:v>
      </x:c>
      <x:c r="C508" s="1422" t="s">
        <x:v>6097</x:v>
      </x:c>
      <x:c r="D508" s="1423">
        <x:v>1</x:v>
      </x:c>
      <x:c r="E508" s="1423">
        <x:v>2026021903074</x:v>
      </x:c>
      <x:c r="F508" s="1422" t="s">
        <x:v>8884</x:v>
      </x:c>
      <x:c r="G508" s="1458"/>
    </x:row>
    <x:row r="509" spans="1:7">
      <x:c r="A509" s="1435" t="s">
        <x:v>1715</x:v>
      </x:c>
      <x:c r="B509" s="1422" t="s">
        <x:v>10327</x:v>
      </x:c>
      <x:c r="C509" s="1422" t="s">
        <x:v>4067</x:v>
      </x:c>
      <x:c r="D509" s="1423">
        <x:v>1</x:v>
      </x:c>
      <x:c r="E509" s="1423">
        <x:v>26041501090</x:v>
      </x:c>
      <x:c r="F509" s="1422" t="s">
        <x:v>1129</x:v>
      </x:c>
      <x:c r="G509" s="1459"/>
    </x:row>
    <x:row r="510" spans="1:7">
      <x:c r="A510" s="1435" t="s">
        <x:v>8264</x:v>
      </x:c>
      <x:c r="B510" s="1422" t="s">
        <x:v>10327</x:v>
      </x:c>
      <x:c r="C510" s="1422" t="s">
        <x:v>6097</x:v>
      </x:c>
      <x:c r="D510" s="1423">
        <x:v>1</x:v>
      </x:c>
      <x:c r="E510" s="1423">
        <x:v>2604160301</x:v>
      </x:c>
      <x:c r="F510" s="1422" t="s">
        <x:v>10673</x:v>
      </x:c>
      <x:c r="G510" s="1458"/>
    </x:row>
    <x:row r="511" spans="1:7">
      <x:c r="A511" s="1435" t="s">
        <x:v>3478</x:v>
      </x:c>
      <x:c r="B511" s="1422" t="s">
        <x:v>10327</x:v>
      </x:c>
      <x:c r="C511" s="1422" t="s">
        <x:v>6097</x:v>
      </x:c>
      <x:c r="D511" s="1423">
        <x:v>1</x:v>
      </x:c>
      <x:c r="E511" s="1423">
        <x:v>2602170309</x:v>
      </x:c>
      <x:c r="F511" s="1422" t="s">
        <x:v>10673</x:v>
      </x:c>
      <x:c r="G511" s="1459"/>
    </x:row>
    <x:row r="512" spans="1:7">
      <x:c r="A512" s="1435" t="s">
        <x:v>8171</x:v>
      </x:c>
      <x:c r="B512" s="1422" t="s">
        <x:v>10327</x:v>
      </x:c>
      <x:c r="C512" s="1422" t="s">
        <x:v>4067</x:v>
      </x:c>
      <x:c r="D512" s="1423">
        <x:v>1</x:v>
      </x:c>
      <x:c r="E512" s="1423">
        <x:v>2503060104</x:v>
      </x:c>
      <x:c r="F512" s="1422" t="s">
        <x:v>10673</x:v>
      </x:c>
      <x:c r="G512" s="1458"/>
    </x:row>
    <x:row r="513" spans="1:7">
      <x:c r="A513" s="1435" t="s">
        <x:v>2970</x:v>
      </x:c>
      <x:c r="B513" s="1422" t="s">
        <x:v>10327</x:v>
      </x:c>
      <x:c r="C513" s="1422" t="s">
        <x:v>4067</x:v>
      </x:c>
      <x:c r="D513" s="1423">
        <x:v>1</x:v>
      </x:c>
      <x:c r="E513" s="1423">
        <x:v>2504100101</x:v>
      </x:c>
      <x:c r="F513" s="1422" t="s">
        <x:v>10673</x:v>
      </x:c>
      <x:c r="G513" s="1459"/>
    </x:row>
    <x:row r="514" spans="1:7">
      <x:c r="A514" s="1435" t="s">
        <x:v>8293</x:v>
      </x:c>
      <x:c r="B514" s="1422" t="s">
        <x:v>10327</x:v>
      </x:c>
      <x:c r="C514" s="1422" t="s">
        <x:v>4067</x:v>
      </x:c>
      <x:c r="D514" s="1423">
        <x:v>2</x:v>
      </x:c>
      <x:c r="E514" s="1423">
        <x:v>2602220104</x:v>
      </x:c>
      <x:c r="F514" s="1422" t="s">
        <x:v>10673</x:v>
      </x:c>
      <x:c r="G514" s="1458"/>
    </x:row>
    <x:row r="515" spans="1:7">
      <x:c r="A515" s="1435" t="s">
        <x:v>8179</x:v>
      </x:c>
      <x:c r="B515" s="1422" t="s">
        <x:v>6457</x:v>
      </x:c>
      <x:c r="C515" s="1422" t="s">
        <x:v>139</x:v>
      </x:c>
      <x:c r="D515" s="1423">
        <x:v>1</x:v>
      </x:c>
      <x:c r="E515" s="1423">
        <x:v>2512100104</x:v>
      </x:c>
      <x:c r="F515" s="1422" t="s">
        <x:v>10673</x:v>
      </x:c>
      <x:c r="G515" s="1459"/>
    </x:row>
    <x:row r="516" spans="1:7">
      <x:c r="A516" s="1435" t="s">
        <x:v>3476</x:v>
      </x:c>
      <x:c r="B516" s="1422" t="s">
        <x:v>10327</x:v>
      </x:c>
      <x:c r="C516" s="1422" t="s">
        <x:v>6089</x:v>
      </x:c>
      <x:c r="D516" s="1423">
        <x:v>2</x:v>
      </x:c>
      <x:c r="E516" s="1423">
        <x:v>12050301</x:v>
      </x:c>
      <x:c r="F516" s="1422" t="s">
        <x:v>10673</x:v>
      </x:c>
      <x:c r="G516" s="1458"/>
    </x:row>
    <x:row r="517" spans="1:7">
      <x:c r="A517" s="1435" t="s">
        <x:v>3121</x:v>
      </x:c>
      <x:c r="B517" s="1422" t="s">
        <x:v>10327</x:v>
      </x:c>
      <x:c r="C517" s="1422" t="s">
        <x:v>6089</x:v>
      </x:c>
      <x:c r="D517" s="1423">
        <x:v>1</x:v>
      </x:c>
      <x:c r="E517" s="1423">
        <x:v>2505060203</x:v>
      </x:c>
      <x:c r="F517" s="1422" t="s">
        <x:v>10673</x:v>
      </x:c>
      <x:c r="G517" s="1459"/>
    </x:row>
    <x:row r="518" spans="1:7">
      <x:c r="A518" s="1435" t="s">
        <x:v>1864</x:v>
      </x:c>
      <x:c r="B518" s="1422" t="s">
        <x:v>10327</x:v>
      </x:c>
      <x:c r="C518" s="1422" t="s">
        <x:v>6089</x:v>
      </x:c>
      <x:c r="D518" s="1423">
        <x:v>1</x:v>
      </x:c>
      <x:c r="E518" s="1423">
        <x:v>2505060205</x:v>
      </x:c>
      <x:c r="F518" s="1422" t="s">
        <x:v>3241</x:v>
      </x:c>
      <x:c r="G518" s="1458"/>
    </x:row>
    <x:row r="519" spans="1:7">
      <x:c r="A519" s="1435" t="s">
        <x:v>3210</x:v>
      </x:c>
      <x:c r="B519" s="1422" t="s">
        <x:v>10327</x:v>
      </x:c>
      <x:c r="C519" s="1422" t="s">
        <x:v>6089</x:v>
      </x:c>
      <x:c r="D519" s="1423">
        <x:v>1</x:v>
      </x:c>
      <x:c r="E519" s="1423">
        <x:v>2505060206</x:v>
      </x:c>
      <x:c r="F519" s="1422" t="s">
        <x:v>10673</x:v>
      </x:c>
      <x:c r="G519" s="1459"/>
    </x:row>
    <x:row r="520" spans="1:7">
      <x:c r="A520" s="1435" t="s">
        <x:v>1288</x:v>
      </x:c>
      <x:c r="B520" s="1422" t="s">
        <x:v>10327</x:v>
      </x:c>
      <x:c r="C520" s="1422" t="s">
        <x:v>6089</x:v>
      </x:c>
      <x:c r="D520" s="1423">
        <x:v>2</x:v>
      </x:c>
      <x:c r="E520" s="1423">
        <x:v>2601190206</x:v>
      </x:c>
      <x:c r="F520" s="1422" t="s">
        <x:v>10673</x:v>
      </x:c>
      <x:c r="G520" s="1458"/>
    </x:row>
    <x:row r="521" spans="1:7">
      <x:c r="A521" s="1435" t="s">
        <x:v>4663</x:v>
      </x:c>
      <x:c r="B521" s="1422" t="s">
        <x:v>10327</x:v>
      </x:c>
      <x:c r="C521" s="1422" t="s">
        <x:v>6089</x:v>
      </x:c>
      <x:c r="D521" s="1423">
        <x:v>1</x:v>
      </x:c>
      <x:c r="E521" s="1423">
        <x:v>2602150204</x:v>
      </x:c>
      <x:c r="F521" s="1422" t="s">
        <x:v>10673</x:v>
      </x:c>
      <x:c r="G521" s="1459"/>
    </x:row>
    <x:row r="522" spans="1:7">
      <x:c r="A522" s="1435" t="s">
        <x:v>8191</x:v>
      </x:c>
      <x:c r="B522" s="1422" t="s">
        <x:v>10327</x:v>
      </x:c>
      <x:c r="C522" s="1422" t="s">
        <x:v>6089</x:v>
      </x:c>
      <x:c r="D522" s="1423">
        <x:v>1</x:v>
      </x:c>
      <x:c r="E522" s="1423">
        <x:v>2602160201</x:v>
      </x:c>
      <x:c r="F522" s="1422" t="s">
        <x:v>10673</x:v>
      </x:c>
      <x:c r="G522" s="1458"/>
    </x:row>
    <x:row r="523" spans="1:7">
      <x:c r="A523" s="1435" t="s">
        <x:v>4669</x:v>
      </x:c>
      <x:c r="B523" s="1422" t="s">
        <x:v>10327</x:v>
      </x:c>
      <x:c r="C523" s="1422" t="s">
        <x:v>6089</x:v>
      </x:c>
      <x:c r="D523" s="1423">
        <x:v>1</x:v>
      </x:c>
      <x:c r="E523" s="1423">
        <x:v>2602160202</x:v>
      </x:c>
      <x:c r="F523" s="1422" t="s">
        <x:v>10673</x:v>
      </x:c>
      <x:c r="G523" s="1459"/>
    </x:row>
    <x:row r="524" spans="1:7">
      <x:c r="A524" s="1435" t="s">
        <x:v>2978</x:v>
      </x:c>
      <x:c r="B524" s="1422" t="s">
        <x:v>10327</x:v>
      </x:c>
      <x:c r="C524" s="1422" t="s">
        <x:v>6089</x:v>
      </x:c>
      <x:c r="D524" s="1423">
        <x:v>1</x:v>
      </x:c>
      <x:c r="E524" s="1423">
        <x:v>2602170202</x:v>
      </x:c>
      <x:c r="F524" s="1422" t="s">
        <x:v>10673</x:v>
      </x:c>
      <x:c r="G524" s="1458"/>
    </x:row>
    <x:row r="525" spans="1:7">
      <x:c r="A525" s="1435" t="s">
        <x:v>3504</x:v>
      </x:c>
      <x:c r="B525" s="1422" t="s">
        <x:v>10327</x:v>
      </x:c>
      <x:c r="C525" s="1422" t="s">
        <x:v>6089</x:v>
      </x:c>
      <x:c r="D525" s="1423">
        <x:v>1</x:v>
      </x:c>
      <x:c r="E525" s="1423">
        <x:v>2602170209</x:v>
      </x:c>
      <x:c r="F525" s="1422" t="s">
        <x:v>10673</x:v>
      </x:c>
      <x:c r="G525" s="1459"/>
    </x:row>
    <x:row r="526" spans="1:7">
      <x:c r="A526" s="1435" t="s">
        <x:v>8234</x:v>
      </x:c>
      <x:c r="B526" s="1422" t="s">
        <x:v>10327</x:v>
      </x:c>
      <x:c r="C526" s="1422" t="s">
        <x:v>6089</x:v>
      </x:c>
      <x:c r="D526" s="1423">
        <x:v>1</x:v>
      </x:c>
      <x:c r="E526" s="1423">
        <x:v>2602170210</x:v>
      </x:c>
      <x:c r="F526" s="1422" t="s">
        <x:v>10673</x:v>
      </x:c>
      <x:c r="G526" s="1458"/>
    </x:row>
    <x:row r="527" spans="1:7">
      <x:c r="A527" s="1435" t="s">
        <x:v>3254</x:v>
      </x:c>
      <x:c r="B527" s="1422" t="s">
        <x:v>10327</x:v>
      </x:c>
      <x:c r="C527" s="1422" t="s">
        <x:v>6089</x:v>
      </x:c>
      <x:c r="D527" s="1423">
        <x:v>1</x:v>
      </x:c>
      <x:c r="E527" s="1423">
        <x:v>2602180202</x:v>
      </x:c>
      <x:c r="F527" s="1422" t="s">
        <x:v>10673</x:v>
      </x:c>
      <x:c r="G527" s="1459"/>
    </x:row>
    <x:row r="528" spans="1:7">
      <x:c r="A528" s="1435" t="s">
        <x:v>4700</x:v>
      </x:c>
      <x:c r="B528" s="1422" t="s">
        <x:v>10327</x:v>
      </x:c>
      <x:c r="C528" s="1422" t="s">
        <x:v>6089</x:v>
      </x:c>
      <x:c r="D528" s="1423">
        <x:v>1</x:v>
      </x:c>
      <x:c r="E528" s="1423">
        <x:v>2602200207</x:v>
      </x:c>
      <x:c r="F528" s="1422" t="s">
        <x:v>10673</x:v>
      </x:c>
      <x:c r="G528" s="1458"/>
    </x:row>
    <x:row r="529" spans="1:7">
      <x:c r="A529" s="1435" t="s">
        <x:v>4683</x:v>
      </x:c>
      <x:c r="B529" s="1422" t="s">
        <x:v>10327</x:v>
      </x:c>
      <x:c r="C529" s="1422" t="s">
        <x:v>6089</x:v>
      </x:c>
      <x:c r="D529" s="1423">
        <x:v>1</x:v>
      </x:c>
      <x:c r="E529" s="1423">
        <x:v>2602200208</x:v>
      </x:c>
      <x:c r="F529" s="1422" t="s">
        <x:v>10673</x:v>
      </x:c>
      <x:c r="G529" s="1459"/>
    </x:row>
    <x:row r="530" spans="1:7">
      <x:c r="A530" s="1435" t="s">
        <x:v>4710</x:v>
      </x:c>
      <x:c r="B530" s="1422" t="s">
        <x:v>10327</x:v>
      </x:c>
      <x:c r="C530" s="1422" t="s">
        <x:v>6089</x:v>
      </x:c>
      <x:c r="D530" s="1423">
        <x:v>1</x:v>
      </x:c>
      <x:c r="E530" s="1423">
        <x:v>2602200209</x:v>
      </x:c>
      <x:c r="F530" s="1422" t="s">
        <x:v>10673</x:v>
      </x:c>
      <x:c r="G530" s="1458"/>
    </x:row>
    <x:row r="531" spans="1:7">
      <x:c r="A531" s="1435" t="s">
        <x:v>1680</x:v>
      </x:c>
      <x:c r="B531" s="1422" t="s">
        <x:v>10327</x:v>
      </x:c>
      <x:c r="C531" s="1422" t="s">
        <x:v>6089</x:v>
      </x:c>
      <x:c r="D531" s="1423">
        <x:v>2</x:v>
      </x:c>
      <x:c r="E531" s="1423">
        <x:v>2602210210</x:v>
      </x:c>
      <x:c r="F531" s="1422" t="s">
        <x:v>10673</x:v>
      </x:c>
      <x:c r="G531" s="1459"/>
    </x:row>
    <x:row r="532" spans="1:7">
      <x:c r="A532" s="1435" t="s">
        <x:v>8239</x:v>
      </x:c>
      <x:c r="B532" s="1422" t="s">
        <x:v>10327</x:v>
      </x:c>
      <x:c r="C532" s="1422" t="s">
        <x:v>6089</x:v>
      </x:c>
      <x:c r="D532" s="1423">
        <x:v>1</x:v>
      </x:c>
      <x:c r="E532" s="1423">
        <x:v>2603150201</x:v>
      </x:c>
      <x:c r="F532" s="1422" t="s">
        <x:v>10673</x:v>
      </x:c>
      <x:c r="G532" s="1458"/>
    </x:row>
    <x:row r="533" spans="1:7">
      <x:c r="A533" s="1439" t="s">
        <x:v>3226</x:v>
      </x:c>
      <x:c r="B533" s="1425" t="s">
        <x:v>6457</x:v>
      </x:c>
      <x:c r="C533" s="1425" t="s">
        <x:v>4067</x:v>
      </x:c>
      <x:c r="D533" s="1426">
        <x:v>1</x:v>
      </x:c>
      <x:c r="E533" s="1426">
        <x:v>2602160103</x:v>
      </x:c>
      <x:c r="F533" s="1425" t="s">
        <x:v>12086</x:v>
      </x:c>
      <x:c r="G533" s="1460"/>
    </x:row>
    <x:row r="535" spans="1:7">
      <x:c r="A535" s="1430" t="s">
        <x:v>8225</x:v>
      </x:c>
      <x:c r="B535" s="1431" t="s">
        <x:v>6457</x:v>
      </x:c>
      <x:c r="C535" s="1431" t="s">
        <x:v>4027</x:v>
      </x:c>
      <x:c r="D535" s="1432">
        <x:v>2</x:v>
      </x:c>
      <x:c r="E535" s="1432">
        <x:v>26021504066</x:v>
      </x:c>
      <x:c r="F535" s="1431" t="s">
        <x:v>1054</x:v>
      </x:c>
      <x:c r="G535" s="1476"/>
    </x:row>
    <x:row r="536" spans="1:7">
      <x:c r="A536" s="1435" t="s">
        <x:v>3000</x:v>
      </x:c>
      <x:c r="B536" s="1422" t="s">
        <x:v>6457</x:v>
      </x:c>
      <x:c r="C536" s="1422" t="s">
        <x:v>139</x:v>
      </x:c>
      <x:c r="D536" s="1423">
        <x:v>1</x:v>
      </x:c>
      <x:c r="E536" s="1423">
        <x:v>2605160305</x:v>
      </x:c>
      <x:c r="F536" s="1422" t="s">
        <x:v>12066</x:v>
      </x:c>
      <x:c r="G536" s="1459"/>
    </x:row>
    <x:row r="537" spans="1:7">
      <x:c r="A537" s="1435" t="s">
        <x:v>2991</x:v>
      </x:c>
      <x:c r="B537" s="1422" t="s">
        <x:v>6457</x:v>
      </x:c>
      <x:c r="C537" s="1422" t="s">
        <x:v>4067</x:v>
      </x:c>
      <x:c r="D537" s="1423">
        <x:v>3</x:v>
      </x:c>
      <x:c r="E537" s="1423">
        <x:v>2605150108</x:v>
      </x:c>
      <x:c r="F537" s="1422" t="s">
        <x:v>1771</x:v>
      </x:c>
      <x:c r="G537" s="1458"/>
    </x:row>
    <x:row r="538" spans="1:7">
      <x:c r="A538" s="1435" t="s">
        <x:v>3475</x:v>
      </x:c>
      <x:c r="B538" s="1422" t="s">
        <x:v>6457</x:v>
      </x:c>
      <x:c r="C538" s="1422" t="s">
        <x:v>6089</x:v>
      </x:c>
      <x:c r="D538" s="1423">
        <x:v>2</x:v>
      </x:c>
      <x:c r="E538" s="1423">
        <x:v>25090502089</x:v>
      </x:c>
      <x:c r="F538" s="1422" t="s">
        <x:v>2502</x:v>
      </x:c>
      <x:c r="G538" s="1459"/>
    </x:row>
    <x:row r="539" spans="1:7">
      <x:c r="A539" s="1435" t="s">
        <x:v>3511</x:v>
      </x:c>
      <x:c r="B539" s="1422" t="s">
        <x:v>10327</x:v>
      </x:c>
      <x:c r="C539" s="1422" t="s">
        <x:v>4067</x:v>
      </x:c>
      <x:c r="D539" s="1423">
        <x:v>1</x:v>
      </x:c>
      <x:c r="E539" s="1423">
        <x:v>2602180106</x:v>
      </x:c>
      <x:c r="F539" s="1422" t="s">
        <x:v>10673</x:v>
      </x:c>
      <x:c r="G539" s="1458"/>
    </x:row>
    <x:row r="540" spans="1:7">
      <x:c r="A540" s="1435" t="s">
        <x:v>8185</x:v>
      </x:c>
      <x:c r="B540" s="1422" t="s">
        <x:v>6457</x:v>
      </x:c>
      <x:c r="C540" s="1422" t="s">
        <x:v>139</x:v>
      </x:c>
      <x:c r="D540" s="1423">
        <x:v>1</x:v>
      </x:c>
      <x:c r="E540" s="1423">
        <x:v>23062305041</x:v>
      </x:c>
      <x:c r="F540" s="1422" t="s">
        <x:v>8875</x:v>
      </x:c>
      <x:c r="G540" s="1459"/>
    </x:row>
    <x:row r="541" spans="1:7">
      <x:c r="A541" s="1435" t="s">
        <x:v>4668</x:v>
      </x:c>
      <x:c r="B541" s="1422" t="s">
        <x:v>6457</x:v>
      </x:c>
      <x:c r="C541" s="1422" t="s">
        <x:v>139</x:v>
      </x:c>
      <x:c r="D541" s="1423">
        <x:v>1</x:v>
      </x:c>
      <x:c r="E541" s="1423">
        <x:v>25010501123</x:v>
      </x:c>
      <x:c r="F541" s="1422" t="s">
        <x:v>2502</x:v>
      </x:c>
      <x:c r="G541" s="1458"/>
    </x:row>
    <x:row r="542" spans="1:7">
      <x:c r="A542" s="1435" t="s">
        <x:v>8222</x:v>
      </x:c>
      <x:c r="B542" s="1422" t="s">
        <x:v>6457</x:v>
      </x:c>
      <x:c r="C542" s="1422" t="s">
        <x:v>139</x:v>
      </x:c>
      <x:c r="D542" s="1423">
        <x:v>1</x:v>
      </x:c>
      <x:c r="E542" s="1423">
        <x:v>24081601107</x:v>
      </x:c>
      <x:c r="F542" s="1422" t="s">
        <x:v>2502</x:v>
      </x:c>
      <x:c r="G542" s="1459"/>
    </x:row>
    <x:row r="543" spans="1:7">
      <x:c r="A543" s="1435" t="s">
        <x:v>8165</x:v>
      </x:c>
      <x:c r="B543" s="1422" t="s">
        <x:v>6457</x:v>
      </x:c>
      <x:c r="C543" s="1422" t="s">
        <x:v>139</x:v>
      </x:c>
      <x:c r="D543" s="1423">
        <x:v>1</x:v>
      </x:c>
      <x:c r="E543" s="1423">
        <x:v>24081601084</x:v>
      </x:c>
      <x:c r="F543" s="1422" t="s">
        <x:v>2502</x:v>
      </x:c>
      <x:c r="G543" s="1458"/>
    </x:row>
    <x:row r="544" spans="1:7">
      <x:c r="A544" s="1435" t="s">
        <x:v>1692</x:v>
      </x:c>
      <x:c r="B544" s="1422" t="s">
        <x:v>6457</x:v>
      </x:c>
      <x:c r="C544" s="1422" t="s">
        <x:v>4027</x:v>
      </x:c>
      <x:c r="D544" s="1423">
        <x:v>1</x:v>
      </x:c>
      <x:c r="E544" s="1423">
        <x:v>2509150404</x:v>
      </x:c>
      <x:c r="F544" s="1422" t="s">
        <x:v>2502</x:v>
      </x:c>
      <x:c r="G544" s="1459"/>
    </x:row>
    <x:row r="545" spans="1:7">
      <x:c r="A545" s="1435" t="s">
        <x:v>1701</x:v>
      </x:c>
      <x:c r="B545" s="1422" t="s">
        <x:v>6457</x:v>
      </x:c>
      <x:c r="C545" s="1422" t="s">
        <x:v>4027</x:v>
      </x:c>
      <x:c r="D545" s="1423">
        <x:v>1</x:v>
      </x:c>
      <x:c r="E545" s="1423">
        <x:v>25030504036</x:v>
      </x:c>
      <x:c r="F545" s="1422" t="s">
        <x:v>2502</x:v>
      </x:c>
      <x:c r="G545" s="1458"/>
    </x:row>
    <x:row r="546" spans="1:7">
      <x:c r="A546" s="1439" t="s">
        <x:v>3025</x:v>
      </x:c>
      <x:c r="B546" s="1425" t="s">
        <x:v>6457</x:v>
      </x:c>
      <x:c r="C546" s="1425" t="s">
        <x:v>4027</x:v>
      </x:c>
      <x:c r="D546" s="1426">
        <x:v>1</x:v>
      </x:c>
      <x:c r="E546" s="1426">
        <x:v>25090504106</x:v>
      </x:c>
      <x:c r="F546" s="1425" t="s">
        <x:v>10405</x:v>
      </x:c>
      <x:c r="G546" s="1460"/>
    </x:row>
    <x:row r="547" spans="1:6">
      <x:c r="A547" s="1524" t="s">
        <x:v>3593</x:v>
      </x:c>
      <x:c r="B547" s="1525" t="s">
        <x:v>6457</x:v>
      </x:c>
      <x:c r="C547" s="1525" t="s">
        <x:v>6097</x:v>
      </x:c>
      <x:c r="D547" s="1531">
        <x:v>1</x:v>
      </x:c>
      <x:c r="E547" s="1531">
        <x:v>2601150304</x:v>
      </x:c>
      <x:c r="F547" s="1565" t="s">
        <x:v>8245</x:v>
      </x:c>
    </x:row>
    <x:row r="548" spans="1:6">
      <x:c r="A548" s="234"/>
      <x:c r="B548" s="234"/>
      <x:c r="C548" s="285"/>
      <x:c r="D548" s="279"/>
      <x:c r="E548" s="285"/>
      <x:c r="F548" s="234"/>
    </x:row>
    <x:row r="549" spans="1:7">
      <x:c r="A549" s="1430" t="s">
        <x:v>4675</x:v>
      </x:c>
      <x:c r="B549" s="1431" t="s">
        <x:v>6457</x:v>
      </x:c>
      <x:c r="C549" s="1431" t="s">
        <x:v>6089</x:v>
      </x:c>
      <x:c r="D549" s="1432">
        <x:v>1</x:v>
      </x:c>
      <x:c r="E549" s="1431">
        <x:v>9050201</x:v>
      </x:c>
      <x:c r="F549" s="1431" t="s">
        <x:v>4650</x:v>
      </x:c>
      <x:c r="G549" s="1457"/>
    </x:row>
    <x:row r="550" spans="1:7">
      <x:c r="A550" s="1435" t="s">
        <x:v>2961</x:v>
      </x:c>
      <x:c r="B550" s="1422" t="s">
        <x:v>6457</x:v>
      </x:c>
      <x:c r="C550" s="1422" t="s">
        <x:v>4067</x:v>
      </x:c>
      <x:c r="D550" s="1423">
        <x:v>1</x:v>
      </x:c>
      <x:c r="E550" s="1423">
        <x:v>12100104</x:v>
      </x:c>
      <x:c r="F550" s="1422" t="s">
        <x:v>4650</x:v>
      </x:c>
      <x:c r="G550" s="1458"/>
    </x:row>
    <x:row r="551" spans="1:7">
      <x:c r="A551" s="1435" t="s">
        <x:v>8287</x:v>
      </x:c>
      <x:c r="B551" s="1422" t="s">
        <x:v>6457</x:v>
      </x:c>
      <x:c r="C551" s="1422" t="s">
        <x:v>4067</x:v>
      </x:c>
      <x:c r="D551" s="1423">
        <x:v>1</x:v>
      </x:c>
      <x:c r="E551" s="1423">
        <x:v>12100106</x:v>
      </x:c>
      <x:c r="F551" s="1422" t="s">
        <x:v>4650</x:v>
      </x:c>
      <x:c r="G551" s="1459"/>
    </x:row>
    <x:row r="552" spans="1:7">
      <x:c r="A552" s="1435" t="s">
        <x:v>8291</x:v>
      </x:c>
      <x:c r="B552" s="1422" t="s">
        <x:v>6457</x:v>
      </x:c>
      <x:c r="C552" s="1422" t="s">
        <x:v>4067</x:v>
      </x:c>
      <x:c r="D552" s="1423">
        <x:v>1</x:v>
      </x:c>
      <x:c r="E552" s="1423">
        <x:v>11150113</x:v>
      </x:c>
      <x:c r="F552" s="1422" t="s">
        <x:v>4650</x:v>
      </x:c>
      <x:c r="G552" s="1458"/>
    </x:row>
    <x:row r="553" spans="1:7">
      <x:c r="A553" s="1435" t="s">
        <x:v>8292</x:v>
      </x:c>
      <x:c r="B553" s="1422" t="s">
        <x:v>6457</x:v>
      </x:c>
      <x:c r="C553" s="1422" t="s">
        <x:v>6089</x:v>
      </x:c>
      <x:c r="D553" s="1423">
        <x:v>1</x:v>
      </x:c>
      <x:c r="E553" s="1423">
        <x:v>2601150207</x:v>
      </x:c>
      <x:c r="F553" s="1422" t="s">
        <x:v>4811</x:v>
      </x:c>
      <x:c r="G553" s="1459"/>
    </x:row>
    <x:row r="554" spans="1:7">
      <x:c r="A554" s="1435" t="s">
        <x:v>3255</x:v>
      </x:c>
      <x:c r="B554" s="1422" t="s">
        <x:v>10327</x:v>
      </x:c>
      <x:c r="C554" s="1422" t="s">
        <x:v>6089</x:v>
      </x:c>
      <x:c r="D554" s="1423">
        <x:v>1</x:v>
      </x:c>
      <x:c r="E554" s="1423">
        <x:v>2601150206</x:v>
      </x:c>
      <x:c r="F554" s="1422" t="s">
        <x:v>4811</x:v>
      </x:c>
      <x:c r="G554" s="1458"/>
    </x:row>
    <x:row r="555" spans="1:7">
      <x:c r="A555" s="1435" t="s">
        <x:v>8253</x:v>
      </x:c>
      <x:c r="B555" s="1422" t="s">
        <x:v>10327</x:v>
      </x:c>
      <x:c r="C555" s="1422" t="s">
        <x:v>4067</x:v>
      </x:c>
      <x:c r="D555" s="1423">
        <x:v>2</x:v>
      </x:c>
      <x:c r="E555" s="1423">
        <x:v>2602230105</x:v>
      </x:c>
      <x:c r="F555" s="1422" t="s">
        <x:v>10673</x:v>
      </x:c>
      <x:c r="G555" s="1459"/>
    </x:row>
    <x:row r="556" spans="1:7">
      <x:c r="A556" s="1435" t="s">
        <x:v>3163</x:v>
      </x:c>
      <x:c r="B556" s="1422" t="s">
        <x:v>10327</x:v>
      </x:c>
      <x:c r="C556" s="1422" t="s">
        <x:v>4007</x:v>
      </x:c>
      <x:c r="D556" s="1423">
        <x:v>2</x:v>
      </x:c>
      <x:c r="E556" s="1423">
        <x:v>2605150312</x:v>
      </x:c>
      <x:c r="F556" s="1422" t="s">
        <x:v>10673</x:v>
      </x:c>
      <x:c r="G556" s="1458"/>
    </x:row>
    <x:row r="557" spans="1:7">
      <x:c r="A557" s="1435" t="s">
        <x:v>3162</x:v>
      </x:c>
      <x:c r="B557" s="1422" t="s">
        <x:v>10327</x:v>
      </x:c>
      <x:c r="C557" s="1422" t="s">
        <x:v>6089</x:v>
      </x:c>
      <x:c r="D557" s="1423">
        <x:v>1</x:v>
      </x:c>
      <x:c r="E557" s="1423">
        <x:v>2504070209</x:v>
      </x:c>
      <x:c r="F557" s="1422" t="s">
        <x:v>10673</x:v>
      </x:c>
      <x:c r="G557" s="1459"/>
    </x:row>
    <x:row r="558" spans="1:7">
      <x:c r="A558" s="1435" t="s">
        <x:v>4702</x:v>
      </x:c>
      <x:c r="B558" s="1422" t="s">
        <x:v>10327</x:v>
      </x:c>
      <x:c r="C558" s="1422" t="s">
        <x:v>6089</x:v>
      </x:c>
      <x:c r="D558" s="1423">
        <x:v>1</x:v>
      </x:c>
      <x:c r="E558" s="1423">
        <x:v>2504070203</x:v>
      </x:c>
      <x:c r="F558" s="1422" t="s">
        <x:v>1153</x:v>
      </x:c>
      <x:c r="G558" s="1458"/>
    </x:row>
    <x:row r="559" spans="1:7">
      <x:c r="A559" s="1439" t="s">
        <x:v>3268</x:v>
      </x:c>
      <x:c r="B559" s="1425" t="s">
        <x:v>10327</x:v>
      </x:c>
      <x:c r="C559" s="1425" t="s">
        <x:v>6089</x:v>
      </x:c>
      <x:c r="D559" s="1426">
        <x:v>1</x:v>
      </x:c>
      <x:c r="E559" s="1426">
        <x:v>2505060203</x:v>
      </x:c>
      <x:c r="F559" s="1425" t="s">
        <x:v>10673</x:v>
      </x:c>
      <x:c r="G559" s="1460"/>
    </x:row>
    <x:row r="560" spans="1:6">
      <x:c r="A560" s="234"/>
      <x:c r="B560" s="234"/>
      <x:c r="C560" s="285"/>
      <x:c r="D560" s="279"/>
      <x:c r="E560" s="285"/>
      <x:c r="F560" s="234"/>
    </x:row>
    <x:row r="561" spans="1:6">
      <x:c r="A561" s="1524" t="s">
        <x:v>3553</x:v>
      </x:c>
      <x:c r="B561" s="1525" t="s">
        <x:v>10327</x:v>
      </x:c>
      <x:c r="C561" s="1525" t="s">
        <x:v>4067</x:v>
      </x:c>
      <x:c r="D561" s="1531">
        <x:v>1</x:v>
      </x:c>
      <x:c r="E561" s="1531">
        <x:v>2602230105</x:v>
      </x:c>
      <x:c r="F561" s="1565" t="s">
        <x:v>11742</x:v>
      </x:c>
    </x:row>
    <x:row r="562" spans="1:6">
      <x:c r="A562" s="234"/>
      <x:c r="B562" s="234"/>
      <x:c r="C562" s="285"/>
      <x:c r="D562" s="279"/>
      <x:c r="E562" s="285"/>
      <x:c r="F562" s="234"/>
    </x:row>
    <x:row r="563" spans="1:6">
      <x:c r="A563" s="1430" t="s">
        <x:v>3208</x:v>
      </x:c>
      <x:c r="B563" s="1431" t="s">
        <x:v>6457</x:v>
      </x:c>
      <x:c r="C563" s="1431" t="s">
        <x:v>4027</x:v>
      </x:c>
      <x:c r="D563" s="1432">
        <x:v>1</x:v>
      </x:c>
      <x:c r="E563" s="1431">
        <x:v>1010407</x:v>
      </x:c>
      <x:c r="F563" s="1434" t="s">
        <x:v>8161</x:v>
      </x:c>
    </x:row>
    <x:row r="564" spans="1:6">
      <x:c r="A564" s="1435" t="s">
        <x:v>2975</x:v>
      </x:c>
      <x:c r="B564" s="1422" t="s">
        <x:v>10327</x:v>
      </x:c>
      <x:c r="C564" s="1422" t="s">
        <x:v>4067</x:v>
      </x:c>
      <x:c r="D564" s="1423">
        <x:v>1</x:v>
      </x:c>
      <x:c r="E564" s="1423">
        <x:v>2605160102</x:v>
      </x:c>
      <x:c r="F564" s="1436" t="s">
        <x:v>8901</x:v>
      </x:c>
    </x:row>
    <x:row r="565" spans="1:6">
      <x:c r="A565" s="1439" t="s">
        <x:v>2962</x:v>
      </x:c>
      <x:c r="B565" s="1425" t="s">
        <x:v>10327</x:v>
      </x:c>
      <x:c r="C565" s="1425" t="s">
        <x:v>4067</x:v>
      </x:c>
      <x:c r="D565" s="1426">
        <x:v>1</x:v>
      </x:c>
      <x:c r="E565" s="1426">
        <x:v>2605160103</x:v>
      </x:c>
      <x:c r="F565" s="1440" t="s">
        <x:v>8901</x:v>
      </x:c>
    </x:row>
    <x:row r="567" spans="1:6">
      <x:c r="A567" s="1430" t="s">
        <x:v>3021</x:v>
      </x:c>
      <x:c r="B567" s="1431" t="s">
        <x:v>6457</x:v>
      </x:c>
      <x:c r="C567" s="1431" t="s">
        <x:v>4061</x:v>
      </x:c>
      <x:c r="D567" s="1432">
        <x:v>2</x:v>
      </x:c>
      <x:c r="E567" s="1432">
        <x:v>2602150506</x:v>
      </x:c>
      <x:c r="F567" s="1533" t="s">
        <x:v>1426</x:v>
      </x:c>
    </x:row>
    <x:row r="568" spans="1:6">
      <x:c r="A568" s="1435" t="s">
        <x:v>1862</x:v>
      </x:c>
      <x:c r="B568" s="1422" t="s">
        <x:v>10327</x:v>
      </x:c>
      <x:c r="C568" s="1422" t="s">
        <x:v>4027</x:v>
      </x:c>
      <x:c r="D568" s="1423">
        <x:v>1</x:v>
      </x:c>
      <x:c r="E568" s="1423">
        <x:v>2602180401</x:v>
      </x:c>
      <x:c r="F568" s="1438" t="s">
        <x:v>10673</x:v>
      </x:c>
    </x:row>
    <x:row r="569" spans="1:6">
      <x:c r="A569" s="1435" t="s">
        <x:v>1712</x:v>
      </x:c>
      <x:c r="B569" s="1422" t="s">
        <x:v>10327</x:v>
      </x:c>
      <x:c r="C569" s="1422" t="s">
        <x:v>4027</x:v>
      </x:c>
      <x:c r="D569" s="1423">
        <x:v>1</x:v>
      </x:c>
      <x:c r="E569" s="1423">
        <x:v>2602150404</x:v>
      </x:c>
      <x:c r="F569" s="1436" t="s">
        <x:v>10673</x:v>
      </x:c>
    </x:row>
    <x:row r="570" spans="1:6">
      <x:c r="A570" s="1435" t="s">
        <x:v>3495</x:v>
      </x:c>
      <x:c r="B570" s="1422" t="s">
        <x:v>10327</x:v>
      </x:c>
      <x:c r="C570" s="1422" t="s">
        <x:v>4027</x:v>
      </x:c>
      <x:c r="D570" s="1423">
        <x:v>1</x:v>
      </x:c>
      <x:c r="E570" s="1423">
        <x:v>2602150406</x:v>
      </x:c>
      <x:c r="F570" s="1438" t="s">
        <x:v>10673</x:v>
      </x:c>
    </x:row>
    <x:row r="571" spans="1:6">
      <x:c r="A571" s="1435" t="s">
        <x:v>8219</x:v>
      </x:c>
      <x:c r="B571" s="1422" t="s">
        <x:v>10327</x:v>
      </x:c>
      <x:c r="C571" s="1422" t="s">
        <x:v>4027</x:v>
      </x:c>
      <x:c r="D571" s="1423">
        <x:v>1</x:v>
      </x:c>
      <x:c r="E571" s="1423">
        <x:v>2603150401</x:v>
      </x:c>
      <x:c r="F571" s="1436" t="s">
        <x:v>10673</x:v>
      </x:c>
    </x:row>
    <x:row r="572" spans="1:6">
      <x:c r="A572" s="1435" t="s">
        <x:v>1663</x:v>
      </x:c>
      <x:c r="B572" s="1422" t="s">
        <x:v>10327</x:v>
      </x:c>
      <x:c r="C572" s="1422" t="s">
        <x:v>4027</x:v>
      </x:c>
      <x:c r="D572" s="1423">
        <x:v>2</x:v>
      </x:c>
      <x:c r="E572" s="1423">
        <x:v>2604150406</x:v>
      </x:c>
      <x:c r="F572" s="1438" t="s">
        <x:v>10673</x:v>
      </x:c>
    </x:row>
    <x:row r="573" spans="1:6">
      <x:c r="A573" s="1435" t="s">
        <x:v>3662</x:v>
      </x:c>
      <x:c r="B573" s="1422" t="s">
        <x:v>10327</x:v>
      </x:c>
      <x:c r="C573" s="1422" t="s">
        <x:v>4067</x:v>
      </x:c>
      <x:c r="D573" s="1423">
        <x:v>2</x:v>
      </x:c>
      <x:c r="E573" s="1423">
        <x:v>2602210110</x:v>
      </x:c>
      <x:c r="F573" s="1436" t="s">
        <x:v>10673</x:v>
      </x:c>
    </x:row>
    <x:row r="574" spans="1:6">
      <x:c r="A574" s="1435" t="s">
        <x:v>3541</x:v>
      </x:c>
      <x:c r="B574" s="1422" t="s">
        <x:v>10327</x:v>
      </x:c>
      <x:c r="C574" s="1422" t="s">
        <x:v>6089</x:v>
      </x:c>
      <x:c r="D574" s="1423">
        <x:v>1</x:v>
      </x:c>
      <x:c r="E574" s="1423">
        <x:v>2602170208</x:v>
      </x:c>
      <x:c r="F574" s="1438" t="s">
        <x:v>10673</x:v>
      </x:c>
    </x:row>
    <x:row r="575" spans="1:6">
      <x:c r="A575" s="1435" t="s">
        <x:v>3167</x:v>
      </x:c>
      <x:c r="B575" s="1422" t="s">
        <x:v>10327</x:v>
      </x:c>
      <x:c r="C575" s="1422" t="s">
        <x:v>6089</x:v>
      </x:c>
      <x:c r="D575" s="1423">
        <x:v>2</x:v>
      </x:c>
      <x:c r="E575" s="1423">
        <x:v>2602160209</x:v>
      </x:c>
      <x:c r="F575" s="1436" t="s">
        <x:v>10673</x:v>
      </x:c>
    </x:row>
    <x:row r="576" spans="1:6">
      <x:c r="A576" s="1435" t="s">
        <x:v>3040</x:v>
      </x:c>
      <x:c r="B576" s="1422" t="s">
        <x:v>10327</x:v>
      </x:c>
      <x:c r="C576" s="1422" t="s">
        <x:v>139</x:v>
      </x:c>
      <x:c r="D576" s="1423">
        <x:v>1</x:v>
      </x:c>
      <x:c r="E576" s="1423">
        <x:v>2605160304</x:v>
      </x:c>
      <x:c r="F576" s="1438" t="s">
        <x:v>10673</x:v>
      </x:c>
    </x:row>
    <x:row r="577" spans="1:6">
      <x:c r="A577" s="1435" t="s">
        <x:v>3578</x:v>
      </x:c>
      <x:c r="B577" s="1422" t="s">
        <x:v>10327</x:v>
      </x:c>
      <x:c r="C577" s="1422" t="s">
        <x:v>139</x:v>
      </x:c>
      <x:c r="D577" s="1423">
        <x:v>2</x:v>
      </x:c>
      <x:c r="E577" s="1423">
        <x:v>2605160305</x:v>
      </x:c>
      <x:c r="F577" s="1436" t="s">
        <x:v>10673</x:v>
      </x:c>
    </x:row>
    <x:row r="578" spans="1:6">
      <x:c r="A578" s="1435" t="s">
        <x:v>3233</x:v>
      </x:c>
      <x:c r="B578" s="1422" t="s">
        <x:v>6457</x:v>
      </x:c>
      <x:c r="C578" s="1422" t="s">
        <x:v>4061</x:v>
      </x:c>
      <x:c r="D578" s="1423">
        <x:v>3</x:v>
      </x:c>
      <x:c r="E578" s="1423">
        <x:v>11150504</x:v>
      </x:c>
      <x:c r="F578" s="1438" t="s">
        <x:v>12061</x:v>
      </x:c>
    </x:row>
    <x:row r="579" spans="1:6">
      <x:c r="A579" s="1439" t="s">
        <x:v>8227</x:v>
      </x:c>
      <x:c r="B579" s="1425" t="s">
        <x:v>6457</x:v>
      </x:c>
      <x:c r="C579" s="1425" t="s">
        <x:v>4061</x:v>
      </x:c>
      <x:c r="D579" s="1426">
        <x:v>2</x:v>
      </x:c>
      <x:c r="E579" s="1426">
        <x:v>11150505</x:v>
      </x:c>
      <x:c r="F579" s="1498" t="s">
        <x:v>12061</x:v>
      </x:c>
    </x:row>
    <x:row r="581" spans="1:6">
      <x:c r="A581" s="1578" t="s">
        <x:v>3055</x:v>
      </x:c>
      <x:c r="B581" s="1062" t="s">
        <x:v>6457</x:v>
      </x:c>
      <x:c r="C581" s="1062" t="s">
        <x:v>4067</x:v>
      </x:c>
      <x:c r="D581" s="1579">
        <x:v>1</x:v>
      </x:c>
      <x:c r="E581" s="1062">
        <x:v>5110110</x:v>
      </x:c>
      <x:c r="F581" s="1621" t="s">
        <x:v>8245</x:v>
      </x:c>
    </x:row>
    <x:row r="582" spans="1:6">
      <x:c r="A582" s="1194" t="s">
        <x:v>3537</x:v>
      </x:c>
      <x:c r="B582" s="1060" t="s">
        <x:v>10327</x:v>
      </x:c>
      <x:c r="C582" s="1060" t="s">
        <x:v>4007</x:v>
      </x:c>
      <x:c r="D582" s="1544">
        <x:v>2</x:v>
      </x:c>
      <x:c r="E582" s="1544">
        <x:v>2606150311</x:v>
      </x:c>
      <x:c r="F582" s="1610" t="s">
        <x:v>12043</x:v>
      </x:c>
    </x:row>
    <x:row r="583" spans="1:6">
      <x:c r="A583" s="1549" t="s">
        <x:v>8265</x:v>
      </x:c>
      <x:c r="B583" s="1064" t="s">
        <x:v>10327</x:v>
      </x:c>
      <x:c r="C583" s="1064" t="s">
        <x:v>4007</x:v>
      </x:c>
      <x:c r="D583" s="1550">
        <x:v>3</x:v>
      </x:c>
      <x:c r="E583" s="1550">
        <x:v>2606150312</x:v>
      </x:c>
      <x:c r="F583" s="1613" t="s">
        <x:v>12043</x:v>
      </x:c>
    </x:row>
    <x:row r="584" spans="1:6">
      <x:c r="A584" s="1194" t="s">
        <x:v>2967</x:v>
      </x:c>
      <x:c r="B584" s="1060" t="s">
        <x:v>10327</x:v>
      </x:c>
      <x:c r="C584" s="1060" t="s">
        <x:v>6097</x:v>
      </x:c>
      <x:c r="D584" s="1544">
        <x:v>1</x:v>
      </x:c>
      <x:c r="E584" s="1544">
        <x:v>2508060302</x:v>
      </x:c>
      <x:c r="F584" s="1610" t="s">
        <x:v>10645</x:v>
      </x:c>
    </x:row>
    <x:row r="585" spans="1:6">
      <x:c r="A585" s="1549" t="s">
        <x:v>3514</x:v>
      </x:c>
      <x:c r="B585" s="1064" t="s">
        <x:v>6457</x:v>
      </x:c>
      <x:c r="C585" s="1064" t="s">
        <x:v>4007</x:v>
      </x:c>
      <x:c r="D585" s="1550">
        <x:v>4</x:v>
      </x:c>
      <x:c r="E585" s="1550">
        <x:v>2601150312</x:v>
      </x:c>
      <x:c r="F585" s="1613" t="s">
        <x:v>12039</x:v>
      </x:c>
    </x:row>
    <x:row r="586" spans="1:6">
      <x:c r="A586" s="1194" t="s">
        <x:v>8241</x:v>
      </x:c>
      <x:c r="B586" s="1060" t="s">
        <x:v>10327</x:v>
      </x:c>
      <x:c r="C586" s="1060" t="s">
        <x:v>6097</x:v>
      </x:c>
      <x:c r="D586" s="1544">
        <x:v>1</x:v>
      </x:c>
      <x:c r="E586" s="1544">
        <x:v>2507070309</x:v>
      </x:c>
      <x:c r="F586" s="1610" t="s">
        <x:v>4815</x:v>
      </x:c>
    </x:row>
    <x:row r="587" spans="1:6">
      <x:c r="A587" s="1549" t="s">
        <x:v>1876</x:v>
      </x:c>
      <x:c r="B587" s="1064" t="s">
        <x:v>10327</x:v>
      </x:c>
      <x:c r="C587" s="1064" t="s">
        <x:v>6097</x:v>
      </x:c>
      <x:c r="D587" s="1550">
        <x:v>2</x:v>
      </x:c>
      <x:c r="E587" s="1550">
        <x:v>2601160304</x:v>
      </x:c>
      <x:c r="F587" s="1613" t="s">
        <x:v>4815</x:v>
      </x:c>
    </x:row>
    <x:row r="588" spans="1:6">
      <x:c r="A588" s="1194" t="s">
        <x:v>8197</x:v>
      </x:c>
      <x:c r="B588" s="1060" t="s">
        <x:v>10327</x:v>
      </x:c>
      <x:c r="C588" s="1060" t="s">
        <x:v>6097</x:v>
      </x:c>
      <x:c r="D588" s="1544">
        <x:v>1</x:v>
      </x:c>
      <x:c r="E588" s="1544">
        <x:v>2505060307</x:v>
      </x:c>
      <x:c r="F588" s="1610" t="s">
        <x:v>4815</x:v>
      </x:c>
    </x:row>
    <x:row r="589" spans="1:6">
      <x:c r="A589" s="1549" t="s">
        <x:v>3496</x:v>
      </x:c>
      <x:c r="B589" s="1064" t="s">
        <x:v>10327</x:v>
      </x:c>
      <x:c r="C589" s="1064" t="s">
        <x:v>6097</x:v>
      </x:c>
      <x:c r="D589" s="1550">
        <x:v>1</x:v>
      </x:c>
      <x:c r="E589" s="1550">
        <x:v>2601180305</x:v>
      </x:c>
      <x:c r="F589" s="1613" t="s">
        <x:v>4815</x:v>
      </x:c>
    </x:row>
    <x:row r="590" spans="1:6">
      <x:c r="A590" s="1194" t="s">
        <x:v>3103</x:v>
      </x:c>
      <x:c r="B590" s="1060" t="s">
        <x:v>10327</x:v>
      </x:c>
      <x:c r="C590" s="1060" t="s">
        <x:v>6097</x:v>
      </x:c>
      <x:c r="D590" s="1544">
        <x:v>1</x:v>
      </x:c>
      <x:c r="E590" s="1544">
        <x:v>2602170304</x:v>
      </x:c>
      <x:c r="F590" s="1610" t="s">
        <x:v>4815</x:v>
      </x:c>
    </x:row>
    <x:row r="591" spans="1:6">
      <x:c r="A591" s="1549" t="s">
        <x:v>1880</x:v>
      </x:c>
      <x:c r="B591" s="1064" t="s">
        <x:v>10327</x:v>
      </x:c>
      <x:c r="C591" s="1064" t="s">
        <x:v>6097</x:v>
      </x:c>
      <x:c r="D591" s="1550">
        <x:v>1</x:v>
      </x:c>
      <x:c r="E591" s="1550">
        <x:v>2601170302</x:v>
      </x:c>
      <x:c r="F591" s="1613" t="s">
        <x:v>4815</x:v>
      </x:c>
    </x:row>
    <x:row r="592" spans="1:6">
      <x:c r="A592" s="1194" t="s">
        <x:v>8162</x:v>
      </x:c>
      <x:c r="B592" s="1060" t="s">
        <x:v>10327</x:v>
      </x:c>
      <x:c r="C592" s="1060" t="s">
        <x:v>4067</x:v>
      </x:c>
      <x:c r="D592" s="1544">
        <x:v>2</x:v>
      </x:c>
      <x:c r="E592" s="1544">
        <x:v>2606150107</x:v>
      </x:c>
      <x:c r="F592" s="1610" t="s">
        <x:v>10673</x:v>
      </x:c>
    </x:row>
    <x:row r="593" spans="1:6">
      <x:c r="A593" s="1549" t="s">
        <x:v>2974</x:v>
      </x:c>
      <x:c r="B593" s="1064" t="s">
        <x:v>10327</x:v>
      </x:c>
      <x:c r="C593" s="1064" t="s">
        <x:v>4067</x:v>
      </x:c>
      <x:c r="D593" s="1550">
        <x:v>2</x:v>
      </x:c>
      <x:c r="E593" s="1550">
        <x:v>2606160101</x:v>
      </x:c>
      <x:c r="F593" s="1613" t="s">
        <x:v>10673</x:v>
      </x:c>
    </x:row>
    <x:row r="594" spans="1:6">
      <x:c r="A594" s="1194" t="s">
        <x:v>3588</x:v>
      </x:c>
      <x:c r="B594" s="1060" t="s">
        <x:v>10327</x:v>
      </x:c>
      <x:c r="C594" s="1060" t="s">
        <x:v>4027</x:v>
      </x:c>
      <x:c r="D594" s="1544">
        <x:v>6</x:v>
      </x:c>
      <x:c r="E594" s="1544">
        <x:v>2602200403</x:v>
      </x:c>
      <x:c r="F594" s="1610" t="s">
        <x:v>10673</x:v>
      </x:c>
    </x:row>
    <x:row r="595" spans="1:6">
      <x:c r="A595" s="1549" t="s">
        <x:v>3467</x:v>
      </x:c>
      <x:c r="B595" s="1064" t="s">
        <x:v>10327</x:v>
      </x:c>
      <x:c r="C595" s="1064" t="s">
        <x:v>4067</x:v>
      </x:c>
      <x:c r="D595" s="1550">
        <x:v>1</x:v>
      </x:c>
      <x:c r="E595" s="1550">
        <x:v>2604160103</x:v>
      </x:c>
      <x:c r="F595" s="1613" t="s">
        <x:v>10673</x:v>
      </x:c>
    </x:row>
    <x:row r="596" spans="1:6">
      <x:c r="A596" s="1194" t="s">
        <x:v>3517</x:v>
      </x:c>
      <x:c r="B596" s="1060" t="s">
        <x:v>10327</x:v>
      </x:c>
      <x:c r="C596" s="1060" t="s">
        <x:v>4027</x:v>
      </x:c>
      <x:c r="D596" s="1544">
        <x:v>2</x:v>
      </x:c>
      <x:c r="E596" s="1544">
        <x:v>2605150401</x:v>
      </x:c>
      <x:c r="F596" s="1610" t="s">
        <x:v>10673</x:v>
      </x:c>
    </x:row>
    <x:row r="597" spans="1:6">
      <x:c r="A597" s="1549" t="s">
        <x:v>2965</x:v>
      </x:c>
      <x:c r="B597" s="1064" t="s">
        <x:v>10327</x:v>
      </x:c>
      <x:c r="C597" s="1064" t="s">
        <x:v>4027</x:v>
      </x:c>
      <x:c r="D597" s="1550">
        <x:v>3</x:v>
      </x:c>
      <x:c r="E597" s="1550">
        <x:v>260115409</x:v>
      </x:c>
      <x:c r="F597" s="1613" t="s">
        <x:v>10673</x:v>
      </x:c>
    </x:row>
    <x:row r="598" spans="1:6">
      <x:c r="A598" s="1194" t="s">
        <x:v>3538</x:v>
      </x:c>
      <x:c r="B598" s="1060" t="s">
        <x:v>10327</x:v>
      </x:c>
      <x:c r="C598" s="1060" t="s">
        <x:v>6089</x:v>
      </x:c>
      <x:c r="D598" s="1544">
        <x:v>2</x:v>
      </x:c>
      <x:c r="E598" s="1544">
        <x:v>2602180208</x:v>
      </x:c>
      <x:c r="F598" s="1610" t="s">
        <x:v>10673</x:v>
      </x:c>
    </x:row>
    <x:row r="599" spans="1:6">
      <x:c r="A599" s="1549" t="s">
        <x:v>3484</x:v>
      </x:c>
      <x:c r="B599" s="1064" t="s">
        <x:v>10327</x:v>
      </x:c>
      <x:c r="C599" s="1064" t="s">
        <x:v>6089</x:v>
      </x:c>
      <x:c r="D599" s="1550">
        <x:v>1</x:v>
      </x:c>
      <x:c r="E599" s="1550">
        <x:v>2601150206</x:v>
      </x:c>
      <x:c r="F599" s="1613" t="s">
        <x:v>10673</x:v>
      </x:c>
    </x:row>
    <x:row r="600" spans="1:6">
      <x:c r="A600" s="1194" t="s">
        <x:v>3618</x:v>
      </x:c>
      <x:c r="B600" s="1060" t="s">
        <x:v>6457</x:v>
      </x:c>
      <x:c r="C600" s="1060" t="s">
        <x:v>6089</x:v>
      </x:c>
      <x:c r="D600" s="1544">
        <x:v>1</x:v>
      </x:c>
      <x:c r="E600" s="1544">
        <x:v>2512070210</x:v>
      </x:c>
      <x:c r="F600" s="1610" t="s">
        <x:v>1091</x:v>
      </x:c>
    </x:row>
    <x:row r="601" spans="1:6">
      <x:c r="A601" s="1549" t="s">
        <x:v>8252</x:v>
      </x:c>
      <x:c r="B601" s="1064" t="s">
        <x:v>6457</x:v>
      </x:c>
      <x:c r="C601" s="1064" t="s">
        <x:v>6089</x:v>
      </x:c>
      <x:c r="D601" s="1550">
        <x:v>1</x:v>
      </x:c>
      <x:c r="E601" s="1550">
        <x:v>2605160204</x:v>
      </x:c>
      <x:c r="F601" s="1613" t="s">
        <x:v>1767</x:v>
      </x:c>
    </x:row>
    <x:row r="602" spans="1:6">
      <x:c r="A602" s="1608" t="s">
        <x:v>3627</x:v>
      </x:c>
      <x:c r="B602" s="1073" t="s">
        <x:v>6457</x:v>
      </x:c>
      <x:c r="C602" s="1073" t="s">
        <x:v>4061</x:v>
      </x:c>
      <x:c r="D602" s="1609">
        <x:v>1</x:v>
      </x:c>
      <x:c r="E602" s="1609">
        <x:v>2605150501</x:v>
      </x:c>
      <x:c r="F602" s="1614" t="s">
        <x:v>12101</x:v>
      </x:c>
    </x:row>
    <x:row r="604" spans="1:6">
      <x:c r="A604" s="1578" t="s">
        <x:v>3611</x:v>
      </x:c>
      <x:c r="B604" s="1062" t="s">
        <x:v>10327</x:v>
      </x:c>
      <x:c r="C604" s="1062" t="s">
        <x:v>6097</x:v>
      </x:c>
      <x:c r="D604" s="1579">
        <x:v>4</x:v>
      </x:c>
      <x:c r="E604" s="1579">
        <x:v>2601190308</x:v>
      </x:c>
      <x:c r="F604" s="1621" t="s">
        <x:v>3542</x:v>
      </x:c>
    </x:row>
    <x:row r="605" spans="1:6">
      <x:c r="A605" s="1194" t="s">
        <x:v>8276</x:v>
      </x:c>
      <x:c r="B605" s="1060" t="s">
        <x:v>10327</x:v>
      </x:c>
      <x:c r="C605" s="1060" t="s">
        <x:v>6097</x:v>
      </x:c>
      <x:c r="D605" s="1544">
        <x:v>1</x:v>
      </x:c>
      <x:c r="E605" s="1544">
        <x:v>2604150310</x:v>
      </x:c>
      <x:c r="F605" s="1610" t="s">
        <x:v>3542</x:v>
      </x:c>
    </x:row>
    <x:row r="606" spans="1:6">
      <x:c r="A606" s="1549" t="s">
        <x:v>3236</x:v>
      </x:c>
      <x:c r="B606" s="1064" t="s">
        <x:v>10327</x:v>
      </x:c>
      <x:c r="C606" s="1064" t="s">
        <x:v>6089</x:v>
      </x:c>
      <x:c r="D606" s="1550">
        <x:v>2</x:v>
      </x:c>
      <x:c r="E606" s="1550">
        <x:v>2606160204</x:v>
      </x:c>
      <x:c r="F606" s="1613" t="s">
        <x:v>3542</x:v>
      </x:c>
    </x:row>
    <x:row r="607" spans="1:6">
      <x:c r="A607" s="1194" t="s">
        <x:v>8247</x:v>
      </x:c>
      <x:c r="B607" s="1060" t="s">
        <x:v>10327</x:v>
      </x:c>
      <x:c r="C607" s="1060" t="s">
        <x:v>6089</x:v>
      </x:c>
      <x:c r="D607" s="1544">
        <x:v>2</x:v>
      </x:c>
      <x:c r="E607" s="1544">
        <x:v>2606160202</x:v>
      </x:c>
      <x:c r="F607" s="1610" t="s">
        <x:v>3542</x:v>
      </x:c>
    </x:row>
    <x:row r="608" spans="1:6">
      <x:c r="A608" s="1622" t="s">
        <x:v>8259</x:v>
      </x:c>
      <x:c r="B608" s="1246" t="s">
        <x:v>10327</x:v>
      </x:c>
      <x:c r="C608" s="1246" t="s">
        <x:v>6089</x:v>
      </x:c>
      <x:c r="D608" s="1580">
        <x:v>1</x:v>
      </x:c>
      <x:c r="E608" s="1580">
        <x:v>2605160204</x:v>
      </x:c>
      <x:c r="F608" s="1623" t="s">
        <x:v>10645</x:v>
      </x:c>
    </x:row>
    <x:row r="610" spans="1:6">
      <x:c r="A610" s="1566" t="s">
        <x:v>1711</x:v>
      </x:c>
      <x:c r="B610" s="1567" t="s">
        <x:v>6457</x:v>
      </x:c>
      <x:c r="C610" s="1567" t="s">
        <x:v>6089</x:v>
      </x:c>
      <x:c r="D610" s="1568">
        <x:v>2</x:v>
      </x:c>
      <x:c r="E610" s="1568">
        <x:v>2606160204</x:v>
      </x:c>
      <x:c r="F610" s="1628" t="s">
        <x:v>7118</x:v>
      </x:c>
    </x:row>
    <x:row r="612" spans="1:7">
      <x:c r="A612" s="1578" t="s">
        <x:v>3215</x:v>
      </x:c>
      <x:c r="B612" s="1062" t="s">
        <x:v>6457</x:v>
      </x:c>
      <x:c r="C612" s="1062" t="s">
        <x:v>4067</x:v>
      </x:c>
      <x:c r="D612" s="1579">
        <x:v>2</x:v>
      </x:c>
      <x:c r="E612" s="1579">
        <x:v>2606170102</x:v>
      </x:c>
      <x:c r="F612" s="1062" t="s">
        <x:v>199</x:v>
      </x:c>
      <x:c r="G612" s="1457"/>
    </x:row>
    <x:row r="613" spans="1:7">
      <x:c r="A613" s="1194" t="s">
        <x:v>3271</x:v>
      </x:c>
      <x:c r="B613" s="1060" t="s">
        <x:v>6457</x:v>
      </x:c>
      <x:c r="C613" s="1060" t="s">
        <x:v>4067</x:v>
      </x:c>
      <x:c r="D613" s="1544">
        <x:v>1</x:v>
      </x:c>
      <x:c r="E613" s="1544">
        <x:v>2601210106</x:v>
      </x:c>
      <x:c r="F613" s="1060" t="s">
        <x:v>199</x:v>
      </x:c>
      <x:c r="G613" s="1458"/>
    </x:row>
    <x:row r="614" spans="1:7">
      <x:c r="A614" s="1549" t="s">
        <x:v>701</x:v>
      </x:c>
      <x:c r="B614" s="1064" t="s">
        <x:v>6457</x:v>
      </x:c>
      <x:c r="C614" s="1064" t="s">
        <x:v>4067</x:v>
      </x:c>
      <x:c r="D614" s="1550">
        <x:v>1</x:v>
      </x:c>
      <x:c r="E614" s="1550">
        <x:v>2601210103</x:v>
      </x:c>
      <x:c r="F614" s="1064" t="s">
        <x:v>8632</x:v>
      </x:c>
      <x:c r="G614" s="1459"/>
    </x:row>
    <x:row r="615" spans="1:7">
      <x:c r="A615" s="1194" t="s">
        <x:v>3216</x:v>
      </x:c>
      <x:c r="B615" s="1060" t="s">
        <x:v>6457</x:v>
      </x:c>
      <x:c r="C615" s="1060" t="s">
        <x:v>4067</x:v>
      </x:c>
      <x:c r="D615" s="1544">
        <x:v>1</x:v>
      </x:c>
      <x:c r="E615" s="1544">
        <x:v>2602210104</x:v>
      </x:c>
      <x:c r="F615" s="1060" t="s">
        <x:v>8632</x:v>
      </x:c>
      <x:c r="G615" s="1458"/>
    </x:row>
    <x:row r="616" spans="1:7">
      <x:c r="A616" s="1549" t="s">
        <x:v>233</x:v>
      </x:c>
      <x:c r="B616" s="1064" t="s">
        <x:v>6457</x:v>
      </x:c>
      <x:c r="C616" s="1064" t="s">
        <x:v>4067</x:v>
      </x:c>
      <x:c r="D616" s="1550">
        <x:v>1</x:v>
      </x:c>
      <x:c r="E616" s="1550">
        <x:v>2606190105</x:v>
      </x:c>
      <x:c r="F616" s="1064" t="s">
        <x:v>8632</x:v>
      </x:c>
      <x:c r="G616" s="1459"/>
    </x:row>
    <x:row r="617" spans="1:7">
      <x:c r="A617" s="1194" t="s">
        <x:v>1852</x:v>
      </x:c>
      <x:c r="B617" s="1060" t="s">
        <x:v>6457</x:v>
      </x:c>
      <x:c r="C617" s="1060" t="s">
        <x:v>4067</x:v>
      </x:c>
      <x:c r="D617" s="1544">
        <x:v>1</x:v>
      </x:c>
      <x:c r="E617" s="1544">
        <x:v>2602160107</x:v>
      </x:c>
      <x:c r="F617" s="1060" t="s">
        <x:v>3655</x:v>
      </x:c>
      <x:c r="G617" s="1458"/>
    </x:row>
    <x:row r="618" spans="1:7">
      <x:c r="A618" s="1549" t="s">
        <x:v>3222</x:v>
      </x:c>
      <x:c r="B618" s="1064" t="s">
        <x:v>6457</x:v>
      </x:c>
      <x:c r="C618" s="1064" t="s">
        <x:v>6097</x:v>
      </x:c>
      <x:c r="D618" s="1550">
        <x:v>2</x:v>
      </x:c>
      <x:c r="E618" s="1550">
        <x:v>2606170303</x:v>
      </x:c>
      <x:c r="F618" s="1064" t="s">
        <x:v>8632</x:v>
      </x:c>
      <x:c r="G618" s="1459"/>
    </x:row>
    <x:row r="619" spans="1:7">
      <x:c r="A619" s="1194" t="s">
        <x:v>8277</x:v>
      </x:c>
      <x:c r="B619" s="1060" t="s">
        <x:v>6457</x:v>
      </x:c>
      <x:c r="C619" s="1060" t="s">
        <x:v>6089</x:v>
      </x:c>
      <x:c r="D619" s="1544">
        <x:v>1</x:v>
      </x:c>
      <x:c r="E619" s="1544">
        <x:v>2604150201</x:v>
      </x:c>
      <x:c r="F619" s="1060" t="s">
        <x:v>8632</x:v>
      </x:c>
      <x:c r="G619" s="1458"/>
    </x:row>
    <x:row r="620" spans="1:7">
      <x:c r="A620" s="1549" t="s">
        <x:v>3239</x:v>
      </x:c>
      <x:c r="B620" s="1064" t="s">
        <x:v>6457</x:v>
      </x:c>
      <x:c r="C620" s="1064" t="s">
        <x:v>6089</x:v>
      </x:c>
      <x:c r="D620" s="1550">
        <x:v>1</x:v>
      </x:c>
      <x:c r="E620" s="1550">
        <x:v>2606150204</x:v>
      </x:c>
      <x:c r="F620" s="1064" t="s">
        <x:v>382</x:v>
      </x:c>
      <x:c r="G620" s="1459"/>
    </x:row>
    <x:row r="621" spans="1:7">
      <x:c r="A621" s="1194" t="s">
        <x:v>3207</x:v>
      </x:c>
      <x:c r="B621" s="1060" t="s">
        <x:v>6457</x:v>
      </x:c>
      <x:c r="C621" s="1060" t="s">
        <x:v>6089</x:v>
      </x:c>
      <x:c r="D621" s="1544">
        <x:v>2</x:v>
      </x:c>
      <x:c r="E621" s="1544">
        <x:v>2511050205</x:v>
      </x:c>
      <x:c r="F621" s="1060" t="s">
        <x:v>11270</x:v>
      </x:c>
      <x:c r="G621" s="1458"/>
    </x:row>
    <x:row r="622" spans="1:7">
      <x:c r="A622" s="1549" t="s">
        <x:v>3634</x:v>
      </x:c>
      <x:c r="B622" s="1064" t="s">
        <x:v>6457</x:v>
      </x:c>
      <x:c r="C622" s="1064" t="s">
        <x:v>4027</x:v>
      </x:c>
      <x:c r="D622" s="1550">
        <x:v>3</x:v>
      </x:c>
      <x:c r="E622" s="1550">
        <x:v>2509150402</x:v>
      </x:c>
      <x:c r="F622" s="1064" t="s">
        <x:v>11270</x:v>
      </x:c>
      <x:c r="G622" s="1459"/>
    </x:row>
    <x:row r="623" spans="1:7">
      <x:c r="A623" s="1194" t="s">
        <x:v>4659</x:v>
      </x:c>
      <x:c r="B623" s="1060" t="s">
        <x:v>6457</x:v>
      </x:c>
      <x:c r="C623" s="1060" t="s">
        <x:v>4067</x:v>
      </x:c>
      <x:c r="D623" s="1544">
        <x:v>2</x:v>
      </x:c>
      <x:c r="E623" s="1060">
        <x:v>8100108</x:v>
      </x:c>
      <x:c r="F623" s="1060" t="s">
        <x:v>11270</x:v>
      </x:c>
      <x:c r="G623" s="1458"/>
    </x:row>
    <x:row r="624" spans="1:7">
      <x:c r="A624" s="1549" t="s">
        <x:v>3209</x:v>
      </x:c>
      <x:c r="B624" s="1064" t="s">
        <x:v>6457</x:v>
      </x:c>
      <x:c r="C624" s="1064" t="s">
        <x:v>4067</x:v>
      </x:c>
      <x:c r="D624" s="1550">
        <x:v>2</x:v>
      </x:c>
      <x:c r="E624" s="1550">
        <x:v>12300114</x:v>
      </x:c>
      <x:c r="F624" s="1064" t="s">
        <x:v>1384</x:v>
      </x:c>
      <x:c r="G624" s="1459"/>
    </x:row>
    <x:row r="625" spans="1:7">
      <x:c r="A625" s="1608" t="s">
        <x:v>3204</x:v>
      </x:c>
      <x:c r="B625" s="1073" t="s">
        <x:v>6457</x:v>
      </x:c>
      <x:c r="C625" s="1073" t="s">
        <x:v>4067</x:v>
      </x:c>
      <x:c r="D625" s="1609">
        <x:v>3</x:v>
      </x:c>
      <x:c r="E625" s="1609">
        <x:v>11110104</x:v>
      </x:c>
      <x:c r="F625" s="1073" t="s">
        <x:v>11270</x:v>
      </x:c>
      <x:c r="G625" s="1583"/>
    </x:row>
    <x:row r="627" spans="1:6">
      <x:c r="A627" s="1578" t="s">
        <x:v>3242</x:v>
      </x:c>
      <x:c r="B627" s="1062" t="s">
        <x:v>6457</x:v>
      </x:c>
      <x:c r="C627" s="1062" t="s">
        <x:v>4007</x:v>
      </x:c>
      <x:c r="D627" s="1579">
        <x:v>1</x:v>
      </x:c>
      <x:c r="E627" s="1579">
        <x:v>2603150311</x:v>
      </x:c>
      <x:c r="F627" s="1621" t="s">
        <x:v>12161</x:v>
      </x:c>
    </x:row>
    <x:row r="628" spans="1:6">
      <x:c r="A628" s="1194" t="s">
        <x:v>3248</x:v>
      </x:c>
      <x:c r="B628" s="1060" t="s">
        <x:v>10327</x:v>
      </x:c>
      <x:c r="C628" s="1060" t="s">
        <x:v>6089</x:v>
      </x:c>
      <x:c r="D628" s="1544">
        <x:v>1</x:v>
      </x:c>
      <x:c r="E628" s="1544">
        <x:v>2607150201</x:v>
      </x:c>
      <x:c r="F628" s="1610" t="s">
        <x:v>7296</x:v>
      </x:c>
    </x:row>
    <x:row r="629" spans="1:6">
      <x:c r="A629" s="1549" t="s">
        <x:v>3246</x:v>
      </x:c>
      <x:c r="B629" s="1064" t="s">
        <x:v>10327</x:v>
      </x:c>
      <x:c r="C629" s="1064" t="s">
        <x:v>6089</x:v>
      </x:c>
      <x:c r="D629" s="1550">
        <x:v>1</x:v>
      </x:c>
      <x:c r="E629" s="1550">
        <x:v>260715202</x:v>
      </x:c>
      <x:c r="F629" s="1613" t="s">
        <x:v>7293</x:v>
      </x:c>
    </x:row>
    <x:row r="630" spans="1:6">
      <x:c r="A630" s="1194" t="s">
        <x:v>4697</x:v>
      </x:c>
      <x:c r="B630" s="1060" t="s">
        <x:v>6457</x:v>
      </x:c>
      <x:c r="C630" s="1060" t="s">
        <x:v>4067</x:v>
      </x:c>
      <x:c r="D630" s="1544">
        <x:v>1</x:v>
      </x:c>
      <x:c r="E630" s="1544">
        <x:v>2607150103</x:v>
      </x:c>
      <x:c r="F630" s="1610" t="s">
        <x:v>382</x:v>
      </x:c>
    </x:row>
    <x:row r="631" spans="1:6">
      <x:c r="A631" s="1549" t="s">
        <x:v>4705</x:v>
      </x:c>
      <x:c r="B631" s="1064" t="s">
        <x:v>6457</x:v>
      </x:c>
      <x:c r="C631" s="1064" t="s">
        <x:v>6089</x:v>
      </x:c>
      <x:c r="D631" s="1550">
        <x:v>1</x:v>
      </x:c>
      <x:c r="E631" s="1550">
        <x:v>2601170209</x:v>
      </x:c>
      <x:c r="F631" s="1613" t="s">
        <x:v>8570</x:v>
      </x:c>
    </x:row>
    <x:row r="632" spans="1:6">
      <x:c r="A632" s="1194" t="s">
        <x:v>4677</x:v>
      </x:c>
      <x:c r="B632" s="1060" t="s">
        <x:v>6457</x:v>
      </x:c>
      <x:c r="C632" s="1060" t="s">
        <x:v>6089</x:v>
      </x:c>
      <x:c r="D632" s="1544">
        <x:v>1</x:v>
      </x:c>
      <x:c r="E632" s="1544">
        <x:v>2602160210</x:v>
      </x:c>
      <x:c r="F632" s="1610" t="s">
        <x:v>8570</x:v>
      </x:c>
    </x:row>
    <x:row r="633" spans="1:6">
      <x:c r="A633" s="1549" t="s">
        <x:v>4695</x:v>
      </x:c>
      <x:c r="B633" s="1064" t="s">
        <x:v>6457</x:v>
      </x:c>
      <x:c r="C633" s="1064" t="s">
        <x:v>4007</x:v>
      </x:c>
      <x:c r="D633" s="1550">
        <x:v>1</x:v>
      </x:c>
      <x:c r="E633" s="1550">
        <x:v>2602210311</x:v>
      </x:c>
      <x:c r="F633" s="1613" t="s">
        <x:v>12158</x:v>
      </x:c>
    </x:row>
    <x:row r="634" spans="1:6">
      <x:c r="A634" s="1608" t="s">
        <x:v>3238</x:v>
      </x:c>
      <x:c r="B634" s="1073" t="s">
        <x:v>6457</x:v>
      </x:c>
      <x:c r="C634" s="1073" t="s">
        <x:v>139</x:v>
      </x:c>
      <x:c r="D634" s="1609">
        <x:v>1</x:v>
      </x:c>
      <x:c r="E634" s="1609">
        <x:v>2602150509</x:v>
      </x:c>
      <x:c r="F634" s="1614" t="s">
        <x:v>12101</x:v>
      </x:c>
    </x:row>
  </x:sheetData>
  <x:sortState columnSort="0" caseSensitive="0" ref="A374:G378">
    <x:sortCondition descending="0" sortBy="value" ref="E374:E378"/>
  </x:sortState>
  <x:dataValidations count="1">
    <x:dataValidation type="list" operator="equal" allowBlank="1" showInputMessage="1" showErrorMessage="1" sqref="B2:B90">
      <x:formula1>"E, N, Ba, B, R, A, Etc"</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11"/>
  <x:dimension ref="A1:L567"/>
  <x:sheetViews>
    <x:sheetView tabSelected="1" topLeftCell="A541" zoomScale="90" zoomScaleNormal="90" zoomScaleSheetLayoutView="75" workbookViewId="0">
      <x:selection activeCell="A529" activeCellId="0" sqref="A529:F531"/>
    </x:sheetView>
  </x:sheetViews>
  <x:sheetFormatPr defaultColWidth="9.00390625" defaultRowHeight="16.399999999999999"/>
  <x:cols>
    <x:col min="1" max="1" width="19.046875" style="190" bestFit="1" customWidth="1"/>
    <x:col min="2" max="2" width="9.7421875" style="53" bestFit="1" customWidth="1"/>
    <x:col min="3" max="3" width="11.1328125" style="233" bestFit="1" customWidth="1"/>
    <x:col min="4" max="4" width="5.77734375" style="276" customWidth="1"/>
    <x:col min="5" max="5" width="13.16796875" style="233" bestFit="1" customWidth="1"/>
    <x:col min="6" max="6" width="23.375" style="128" customWidth="1"/>
    <x:col min="7" max="7" width="19" style="59" customWidth="1"/>
  </x:cols>
  <x:sheetData>
    <x:row r="1" spans="1:5">
      <x:c r="A1" s="190" t="s">
        <x:v>1044</x:v>
      </x:c>
      <x:c r="B1" s="276" t="s">
        <x:v>975</x:v>
      </x:c>
      <x:c r="C1" s="443" t="s">
        <x:v>4025</x:v>
      </x:c>
      <x:c r="D1" s="276" t="s">
        <x:v>6457</x:v>
      </x:c>
      <x:c r="E1" s="233" t="s">
        <x:v>9889</x:v>
      </x:c>
    </x:row>
    <x:row r="2" spans="1:5">
      <x:c r="A2" s="515">
        <x:v>45911</x:v>
      </x:c>
      <x:c r="B2" s="277" t="s">
        <x:v>10386</x:v>
      </x:c>
      <x:c r="C2" s="469">
        <x:v>2502110408</x:v>
      </x:c>
      <x:c r="D2" s="277">
        <x:v>1</x:v>
      </x:c>
      <x:c r="E2" s="469" t="s">
        <x:v>3867</x:v>
      </x:c>
    </x:row>
    <x:row r="3" spans="1:5">
      <x:c r="A3" s="515">
        <x:v>45911</x:v>
      </x:c>
      <x:c r="B3" s="277" t="s">
        <x:v>10284</x:v>
      </x:c>
      <x:c r="C3" s="469">
        <x:v>2406050502</x:v>
      </x:c>
      <x:c r="D3" s="277">
        <x:v>1</x:v>
      </x:c>
      <x:c r="E3" s="469" t="s">
        <x:v>2502</x:v>
      </x:c>
    </x:row>
    <x:row r="4" spans="1:5">
      <x:c r="A4" s="395">
        <x:v>45913</x:v>
      </x:c>
      <x:c r="B4" s="461" t="s">
        <x:v>10284</x:v>
      </x:c>
      <x:c r="C4" s="464">
        <x:v>2406050502</x:v>
      </x:c>
      <x:c r="D4" s="461">
        <x:v>1</x:v>
      </x:c>
      <x:c r="E4" s="464" t="s">
        <x:v>12297</x:v>
      </x:c>
    </x:row>
    <x:row r="5" spans="1:5">
      <x:c r="A5" s="395">
        <x:v>45913</x:v>
      </x:c>
      <x:c r="B5" s="461" t="s">
        <x:v>143</x:v>
      </x:c>
      <x:c r="C5" s="464">
        <x:v>2405100309</x:v>
      </x:c>
      <x:c r="D5" s="461">
        <x:v>1</x:v>
      </x:c>
      <x:c r="E5" s="464" t="s">
        <x:v>2502</x:v>
      </x:c>
    </x:row>
    <x:row r="6" spans="1:5">
      <x:c r="A6" s="395">
        <x:v>45913</x:v>
      </x:c>
      <x:c r="B6" s="461" t="s">
        <x:v>10282</x:v>
      </x:c>
      <x:c r="C6" s="464">
        <x:v>2509150108</x:v>
      </x:c>
      <x:c r="D6" s="461">
        <x:v>1</x:v>
      </x:c>
      <x:c r="E6" s="464" t="s">
        <x:v>2502</x:v>
      </x:c>
    </x:row>
    <x:row r="7" spans="1:5">
      <x:c r="A7" s="395">
        <x:v>45913</x:v>
      </x:c>
      <x:c r="B7" s="461" t="s">
        <x:v>10282</x:v>
      </x:c>
      <x:c r="C7" s="464">
        <x:v>2509150110</x:v>
      </x:c>
      <x:c r="D7" s="461">
        <x:v>1</x:v>
      </x:c>
      <x:c r="E7" s="464" t="s">
        <x:v>9467</x:v>
      </x:c>
    </x:row>
    <x:row r="8" spans="1:5">
      <x:c r="A8" s="395">
        <x:v>45913</x:v>
      </x:c>
      <x:c r="B8" s="461" t="s">
        <x:v>10388</x:v>
      </x:c>
      <x:c r="C8" s="464">
        <x:v>2412110211</x:v>
      </x:c>
      <x:c r="D8" s="461">
        <x:v>2</x:v>
      </x:c>
      <x:c r="E8" s="464" t="s">
        <x:v>2502</x:v>
      </x:c>
    </x:row>
    <x:row r="9" spans="1:5">
      <x:c r="A9" s="395">
        <x:v>45913</x:v>
      </x:c>
      <x:c r="B9" s="461" t="s">
        <x:v>10388</x:v>
      </x:c>
      <x:c r="C9" s="464">
        <x:v>2509150201</x:v>
      </x:c>
      <x:c r="D9" s="461">
        <x:v>3</x:v>
      </x:c>
      <x:c r="E9" s="464" t="s">
        <x:v>2502</x:v>
      </x:c>
    </x:row>
    <x:row r="10" spans="1:5">
      <x:c r="A10" s="395">
        <x:v>45914</x:v>
      </x:c>
      <x:c r="B10" s="461" t="s">
        <x:v>10388</x:v>
      </x:c>
      <x:c r="C10" s="464">
        <x:v>2306230202</x:v>
      </x:c>
      <x:c r="D10" s="461">
        <x:v>1</x:v>
      </x:c>
      <x:c r="E10" s="464" t="s">
        <x:v>2502</x:v>
      </x:c>
    </x:row>
    <x:row r="11" spans="1:6">
      <x:c r="A11" s="261">
        <x:v>45919</x:v>
      </x:c>
      <x:c r="B11" s="279" t="s">
        <x:v>10282</x:v>
      </x:c>
      <x:c r="C11" s="285">
        <x:v>2308260103</x:v>
      </x:c>
      <x:c r="D11" s="279">
        <x:v>1</x:v>
      </x:c>
      <x:c r="E11" s="285" t="s">
        <x:v>2502</x:v>
      </x:c>
      <x:c r="F11" s="183" t="s">
        <x:v>10664</x:v>
      </x:c>
    </x:row>
    <x:row r="12" spans="1:5">
      <x:c r="A12" s="261">
        <x:v>45923</x:v>
      </x:c>
      <x:c r="B12" s="279" t="s">
        <x:v>10388</x:v>
      </x:c>
      <x:c r="C12" s="285">
        <x:v>2508060210</x:v>
      </x:c>
      <x:c r="D12" s="279">
        <x:v>1</x:v>
      </x:c>
      <x:c r="E12" s="285" t="s">
        <x:v>3867</x:v>
      </x:c>
    </x:row>
    <x:row r="13" spans="1:5">
      <x:c r="A13" s="589">
        <x:v>45926</x:v>
      </x:c>
      <x:c r="B13" s="590" t="s">
        <x:v>10284</x:v>
      </x:c>
      <x:c r="C13" s="716">
        <x:v>2509150501</x:v>
      </x:c>
      <x:c r="D13" s="590">
        <x:v>1</x:v>
      </x:c>
      <x:c r="E13" s="716" t="s">
        <x:v>2502</x:v>
      </x:c>
    </x:row>
    <x:row r="14" spans="1:5">
      <x:c r="A14" s="589">
        <x:v>45928</x:v>
      </x:c>
      <x:c r="B14" s="590" t="s">
        <x:v>10282</x:v>
      </x:c>
      <x:c r="C14" s="716">
        <x:v>2308140110</x:v>
      </x:c>
      <x:c r="D14" s="590">
        <x:v>1</x:v>
      </x:c>
      <x:c r="E14" s="716" t="s">
        <x:v>6367</x:v>
      </x:c>
    </x:row>
    <x:row r="15" spans="1:5">
      <x:c r="A15" s="589">
        <x:v>45928</x:v>
      </x:c>
      <x:c r="B15" s="590" t="s">
        <x:v>143</x:v>
      </x:c>
      <x:c r="C15" s="716">
        <x:v>2505080302</x:v>
      </x:c>
      <x:c r="D15" s="590">
        <x:v>1</x:v>
      </x:c>
      <x:c r="E15" s="716" t="s">
        <x:v>139</x:v>
      </x:c>
    </x:row>
    <x:row r="16" spans="1:5">
      <x:c r="A16" s="611">
        <x:v>45932</x:v>
      </x:c>
      <x:c r="B16" s="282" t="s">
        <x:v>143</x:v>
      </x:c>
      <x:c r="C16" s="618">
        <x:v>2411150304</x:v>
      </x:c>
      <x:c r="D16" s="282">
        <x:v>1</x:v>
      </x:c>
      <x:c r="E16" s="618" t="s">
        <x:v>2502</x:v>
      </x:c>
    </x:row>
    <x:row r="17" spans="1:5">
      <x:c r="A17" s="611">
        <x:v>45934</x:v>
      </x:c>
      <x:c r="B17" s="282" t="s">
        <x:v>10282</x:v>
      </x:c>
      <x:c r="C17" s="618">
        <x:v>2508050110</x:v>
      </x:c>
      <x:c r="D17" s="282">
        <x:v>1</x:v>
      </x:c>
      <x:c r="E17" s="618" t="s">
        <x:v>6367</x:v>
      </x:c>
    </x:row>
    <x:row r="18" spans="1:5">
      <x:c r="A18" s="612">
        <x:v>45936</x:v>
      </x:c>
      <x:c r="B18" s="613" t="s">
        <x:v>10386</x:v>
      </x:c>
      <x:c r="C18" s="717">
        <x:v>2507050404</x:v>
      </x:c>
      <x:c r="D18" s="613">
        <x:v>1</x:v>
      </x:c>
      <x:c r="E18" s="717" t="s">
        <x:v>6367</x:v>
      </x:c>
    </x:row>
    <x:row r="19" spans="1:5">
      <x:c r="A19" s="515">
        <x:v>45936</x:v>
      </x:c>
      <x:c r="B19" s="277" t="s">
        <x:v>143</x:v>
      </x:c>
      <x:c r="C19" s="469">
        <x:v>2510060306</x:v>
      </x:c>
      <x:c r="D19" s="277">
        <x:v>1</x:v>
      </x:c>
      <x:c r="E19" s="469" t="s">
        <x:v>3867</x:v>
      </x:c>
    </x:row>
    <x:row r="20" spans="1:5">
      <x:c r="A20" s="612">
        <x:v>45938</x:v>
      </x:c>
      <x:c r="B20" s="613" t="s">
        <x:v>10388</x:v>
      </x:c>
      <x:c r="C20" s="717">
        <x:v>10210201</x:v>
      </x:c>
      <x:c r="D20" s="613">
        <x:v>1</x:v>
      </x:c>
      <x:c r="E20" s="717" t="s">
        <x:v>2502</x:v>
      </x:c>
    </x:row>
    <x:row r="21" spans="1:5">
      <x:c r="A21" s="612">
        <x:v>45938</x:v>
      </x:c>
      <x:c r="B21" s="613" t="s">
        <x:v>143</x:v>
      </x:c>
      <x:c r="C21" s="717">
        <x:v>2405110304</x:v>
      </x:c>
      <x:c r="D21" s="613">
        <x:v>1</x:v>
      </x:c>
      <x:c r="E21" s="717" t="s">
        <x:v>6367</x:v>
      </x:c>
    </x:row>
    <x:row r="22" spans="1:5">
      <x:c r="A22" s="612">
        <x:v>45939</x:v>
      </x:c>
      <x:c r="B22" s="613" t="s">
        <x:v>10282</x:v>
      </x:c>
      <x:c r="C22" s="717">
        <x:v>2504080105</x:v>
      </x:c>
      <x:c r="D22" s="613">
        <x:v>1</x:v>
      </x:c>
      <x:c r="E22" s="717" t="s">
        <x:v>6367</x:v>
      </x:c>
    </x:row>
    <x:row r="23" spans="1:6">
      <x:c r="A23" s="395">
        <x:v>45941</x:v>
      </x:c>
      <x:c r="B23" s="461" t="s">
        <x:v>10387</x:v>
      </x:c>
      <x:c r="C23" s="464">
        <x:v>2504060314</x:v>
      </x:c>
      <x:c r="D23" s="461">
        <x:v>1</x:v>
      </x:c>
      <x:c r="E23" s="464" t="s">
        <x:v>9467</x:v>
      </x:c>
      <x:c r="F23" s="171" t="s">
        <x:v>10339</x:v>
      </x:c>
    </x:row>
    <x:row r="24" spans="1:6">
      <x:c r="A24" s="395">
        <x:v>45942</x:v>
      </x:c>
      <x:c r="B24" s="461" t="s">
        <x:v>139</x:v>
      </x:c>
      <x:c r="C24" s="464">
        <x:v>2508050608</x:v>
      </x:c>
      <x:c r="D24" s="461">
        <x:v>1</x:v>
      </x:c>
      <x:c r="E24" s="464" t="s">
        <x:v>2502</x:v>
      </x:c>
      <x:c r="F24" s="171" t="s">
        <x:v>6487</x:v>
      </x:c>
    </x:row>
    <x:row r="25" spans="1:5">
      <x:c r="A25" s="395">
        <x:v>45943</x:v>
      </x:c>
      <x:c r="B25" s="461" t="s">
        <x:v>139</x:v>
      </x:c>
      <x:c r="C25" s="464">
        <x:v>2408160108</x:v>
      </x:c>
      <x:c r="D25" s="461">
        <x:v>1</x:v>
      </x:c>
      <x:c r="E25" s="464" t="s">
        <x:v>9467</x:v>
      </x:c>
    </x:row>
    <x:row r="26" spans="1:6">
      <x:c r="A26" s="395">
        <x:v>45943</x:v>
      </x:c>
      <x:c r="B26" s="461" t="s">
        <x:v>139</x:v>
      </x:c>
      <x:c r="C26" s="464">
        <x:v>2307210121</x:v>
      </x:c>
      <x:c r="D26" s="461">
        <x:v>1</x:v>
      </x:c>
      <x:c r="E26" s="464" t="s">
        <x:v>9467</x:v>
      </x:c>
      <x:c r="F26" s="171" t="s">
        <x:v>10339</x:v>
      </x:c>
    </x:row>
    <x:row r="27" spans="1:5">
      <x:c r="A27" s="395">
        <x:v>45944</x:v>
      </x:c>
      <x:c r="B27" s="461" t="s">
        <x:v>10387</x:v>
      </x:c>
      <x:c r="C27" s="464">
        <x:v>2411100315</x:v>
      </x:c>
      <x:c r="D27" s="461">
        <x:v>1</x:v>
      </x:c>
      <x:c r="E27" s="464" t="s">
        <x:v>9467</x:v>
      </x:c>
    </x:row>
    <x:row r="28" spans="1:5">
      <x:c r="A28" s="616">
        <x:v>45943</x:v>
      </x:c>
      <x:c r="B28" s="582" t="s">
        <x:v>10387</x:v>
      </x:c>
      <x:c r="C28" s="619">
        <x:v>2411100315</x:v>
      </x:c>
      <x:c r="D28" s="582">
        <x:v>2</x:v>
      </x:c>
      <x:c r="E28" s="619" t="s">
        <x:v>9467</x:v>
      </x:c>
    </x:row>
    <x:row r="29" spans="1:5">
      <x:c r="A29" s="616">
        <x:v>45947</x:v>
      </x:c>
      <x:c r="B29" s="582" t="s">
        <x:v>10387</x:v>
      </x:c>
      <x:c r="C29" s="619">
        <x:v>2510070313</x:v>
      </x:c>
      <x:c r="D29" s="582">
        <x:v>1</x:v>
      </x:c>
      <x:c r="E29" s="619" t="s">
        <x:v>9467</x:v>
      </x:c>
    </x:row>
    <x:row r="30" spans="1:6">
      <x:c r="A30" s="616">
        <x:v>45952</x:v>
      </x:c>
      <x:c r="B30" s="582" t="s">
        <x:v>10387</x:v>
      </x:c>
      <x:c r="C30" s="619">
        <x:v>2504050311</x:v>
      </x:c>
      <x:c r="D30" s="582">
        <x:v>1</x:v>
      </x:c>
      <x:c r="E30" s="619" t="s">
        <x:v>6367</x:v>
      </x:c>
      <x:c r="F30" s="167" t="s">
        <x:v>6487</x:v>
      </x:c>
    </x:row>
    <x:row r="31" spans="1:5">
      <x:c r="A31" s="616">
        <x:v>45952</x:v>
      </x:c>
      <x:c r="B31" s="582" t="s">
        <x:v>10386</x:v>
      </x:c>
      <x:c r="C31" s="619">
        <x:v>2509050408</x:v>
      </x:c>
      <x:c r="D31" s="582">
        <x:v>1</x:v>
      </x:c>
      <x:c r="E31" s="619" t="s">
        <x:v>6367</x:v>
      </x:c>
    </x:row>
    <x:row r="32" spans="1:6">
      <x:c r="A32" s="515">
        <x:v>45953</x:v>
      </x:c>
      <x:c r="B32" s="277" t="s">
        <x:v>10282</x:v>
      </x:c>
      <x:c r="C32" s="469">
        <x:v>2408100109</x:v>
      </x:c>
      <x:c r="D32" s="277">
        <x:v>1</x:v>
      </x:c>
      <x:c r="E32" s="469" t="s">
        <x:v>9467</x:v>
      </x:c>
      <x:c r="F32" s="161" t="s">
        <x:v>10339</x:v>
      </x:c>
    </x:row>
    <x:row r="33" spans="1:6">
      <x:c r="A33" s="515">
        <x:v>45953</x:v>
      </x:c>
      <x:c r="B33" s="277" t="s">
        <x:v>10284</x:v>
      </x:c>
      <x:c r="C33" s="469">
        <x:v>2509150501</x:v>
      </x:c>
      <x:c r="D33" s="277">
        <x:v>1</x:v>
      </x:c>
      <x:c r="E33" s="469" t="s">
        <x:v>9467</x:v>
      </x:c>
      <x:c r="F33" s="161" t="s">
        <x:v>10339</x:v>
      </x:c>
    </x:row>
    <x:row r="34" spans="1:6">
      <x:c r="A34" s="515">
        <x:v>45953</x:v>
      </x:c>
      <x:c r="B34" s="277" t="s">
        <x:v>10387</x:v>
      </x:c>
      <x:c r="C34" s="469">
        <x:v>2504050311</x:v>
      </x:c>
      <x:c r="D34" s="277">
        <x:v>1</x:v>
      </x:c>
      <x:c r="E34" s="469" t="s">
        <x:v>6367</x:v>
      </x:c>
      <x:c r="F34" s="161" t="s">
        <x:v>10339</x:v>
      </x:c>
    </x:row>
    <x:row r="35" spans="1:6">
      <x:c r="A35" s="515">
        <x:v>45953</x:v>
      </x:c>
      <x:c r="B35" s="277" t="s">
        <x:v>143</x:v>
      </x:c>
      <x:c r="C35" s="469">
        <x:v>2411100312</x:v>
      </x:c>
      <x:c r="D35" s="277">
        <x:v>1</x:v>
      </x:c>
      <x:c r="E35" s="469" t="s">
        <x:v>6367</x:v>
      </x:c>
      <x:c r="F35" s="161" t="s">
        <x:v>10339</x:v>
      </x:c>
    </x:row>
    <x:row r="36" spans="1:5">
      <x:c r="A36" s="515">
        <x:v>45957</x:v>
      </x:c>
      <x:c r="B36" s="277" t="s">
        <x:v>10282</x:v>
      </x:c>
      <x:c r="C36" s="469">
        <x:v>2510050106</x:v>
      </x:c>
      <x:c r="D36" s="277">
        <x:v>1</x:v>
      </x:c>
      <x:c r="E36" s="469" t="s">
        <x:v>9467</x:v>
      </x:c>
    </x:row>
    <x:row r="37" spans="1:6">
      <x:c r="A37" s="515">
        <x:v>45959</x:v>
      </x:c>
      <x:c r="B37" s="277" t="s">
        <x:v>10386</x:v>
      </x:c>
      <x:c r="C37" s="469">
        <x:v>2410050404</x:v>
      </x:c>
      <x:c r="D37" s="277">
        <x:v>1</x:v>
      </x:c>
      <x:c r="E37" s="469" t="s">
        <x:v>6367</x:v>
      </x:c>
      <x:c r="F37" s="161" t="s">
        <x:v>10339</x:v>
      </x:c>
    </x:row>
    <x:row r="38" spans="1:5">
      <x:c r="A38" s="515">
        <x:v>45960</x:v>
      </x:c>
      <x:c r="B38" s="277" t="s">
        <x:v>10387</x:v>
      </x:c>
      <x:c r="C38" s="469">
        <x:v>2509060314</x:v>
      </x:c>
      <x:c r="D38" s="277">
        <x:v>1</x:v>
      </x:c>
      <x:c r="E38" s="469" t="s">
        <x:v>9467</x:v>
      </x:c>
    </x:row>
    <x:row r="39" spans="1:5">
      <x:c r="A39" s="515">
        <x:v>45960</x:v>
      </x:c>
      <x:c r="B39" s="277" t="s">
        <x:v>143</x:v>
      </x:c>
      <x:c r="C39" s="469">
        <x:v>2510070302</x:v>
      </x:c>
      <x:c r="D39" s="277">
        <x:v>1</x:v>
      </x:c>
      <x:c r="E39" s="469" t="s">
        <x:v>9467</x:v>
      </x:c>
    </x:row>
    <x:row r="40" spans="1:5">
      <x:c r="A40" s="515">
        <x:v>45961</x:v>
      </x:c>
      <x:c r="B40" s="277" t="s">
        <x:v>10282</x:v>
      </x:c>
      <x:c r="C40" s="469">
        <x:v>2511050101</x:v>
      </x:c>
      <x:c r="D40" s="277">
        <x:v>1</x:v>
      </x:c>
      <x:c r="E40" s="469" t="s">
        <x:v>9467</x:v>
      </x:c>
    </x:row>
    <x:row r="41" spans="1:5">
      <x:c r="A41" s="677">
        <x:v>45963</x:v>
      </x:c>
      <x:c r="B41" s="674" t="s">
        <x:v>143</x:v>
      </x:c>
      <x:c r="C41" s="718">
        <x:v>2510070302</x:v>
      </x:c>
      <x:c r="D41" s="674">
        <x:v>1</x:v>
      </x:c>
      <x:c r="E41" s="718" t="s">
        <x:v>9467</x:v>
      </x:c>
    </x:row>
    <x:row r="42" spans="1:6">
      <x:c r="A42" s="677">
        <x:v>45963</x:v>
      </x:c>
      <x:c r="B42" s="674" t="s">
        <x:v>10386</x:v>
      </x:c>
      <x:c r="C42" s="718">
        <x:v>2404250401</x:v>
      </x:c>
      <x:c r="D42" s="674">
        <x:v>1</x:v>
      </x:c>
      <x:c r="E42" s="718" t="s">
        <x:v>6367</x:v>
      </x:c>
      <x:c r="F42" s="159" t="s">
        <x:v>10339</x:v>
      </x:c>
    </x:row>
    <x:row r="43" spans="1:6">
      <x:c r="A43" s="677">
        <x:v>45963</x:v>
      </x:c>
      <x:c r="B43" s="674" t="s">
        <x:v>10282</x:v>
      </x:c>
      <x:c r="C43" s="718">
        <x:v>2407150104</x:v>
      </x:c>
      <x:c r="D43" s="674">
        <x:v>1</x:v>
      </x:c>
      <x:c r="E43" s="718" t="s">
        <x:v>6367</x:v>
      </x:c>
      <x:c r="F43" s="159" t="s">
        <x:v>6487</x:v>
      </x:c>
    </x:row>
    <x:row r="44" spans="1:5">
      <x:c r="A44" s="677">
        <x:v>45967</x:v>
      </x:c>
      <x:c r="B44" s="674" t="s">
        <x:v>143</x:v>
      </x:c>
      <x:c r="C44" s="718">
        <x:v>2510050304</x:v>
      </x:c>
      <x:c r="D44" s="674">
        <x:v>1</x:v>
      </x:c>
      <x:c r="E44" s="718" t="s">
        <x:v>9467</x:v>
      </x:c>
    </x:row>
    <x:row r="45" spans="1:6">
      <x:c r="A45" s="705">
        <x:v>45969</x:v>
      </x:c>
      <x:c r="B45" s="706" t="s">
        <x:v>143</x:v>
      </x:c>
      <x:c r="C45" s="719">
        <x:v>2506060304</x:v>
      </x:c>
      <x:c r="D45" s="706">
        <x:v>1</x:v>
      </x:c>
      <x:c r="E45" s="719" t="s">
        <x:v>9467</x:v>
      </x:c>
      <x:c r="F45" s="154" t="s">
        <x:v>10339</x:v>
      </x:c>
    </x:row>
    <x:row r="46" spans="1:6">
      <x:c r="A46" s="705">
        <x:v>45969</x:v>
      </x:c>
      <x:c r="B46" s="706" t="s">
        <x:v>10282</x:v>
      </x:c>
      <x:c r="C46" s="719">
        <x:v>2412120115</x:v>
      </x:c>
      <x:c r="D46" s="706">
        <x:v>1</x:v>
      </x:c>
      <x:c r="E46" s="719" t="s">
        <x:v>6367</x:v>
      </x:c>
      <x:c r="F46" s="154" t="s">
        <x:v>6487</x:v>
      </x:c>
    </x:row>
    <x:row r="47" spans="1:6">
      <x:c r="A47" s="705">
        <x:v>45969</x:v>
      </x:c>
      <x:c r="B47" s="706" t="s">
        <x:v>10282</x:v>
      </x:c>
      <x:c r="C47" s="719">
        <x:v>2505050103</x:v>
      </x:c>
      <x:c r="D47" s="706">
        <x:v>1</x:v>
      </x:c>
      <x:c r="E47" s="719" t="s">
        <x:v>9467</x:v>
      </x:c>
      <x:c r="F47" s="154" t="s">
        <x:v>10339</x:v>
      </x:c>
    </x:row>
    <x:row r="48" spans="1:6">
      <x:c r="A48" s="705">
        <x:v>45969</x:v>
      </x:c>
      <x:c r="B48" s="706" t="s">
        <x:v>10282</x:v>
      </x:c>
      <x:c r="C48" s="719">
        <x:v>2401010117</x:v>
      </x:c>
      <x:c r="D48" s="706">
        <x:v>1</x:v>
      </x:c>
      <x:c r="E48" s="719" t="s">
        <x:v>6367</x:v>
      </x:c>
      <x:c r="F48" s="154" t="s">
        <x:v>6487</x:v>
      </x:c>
    </x:row>
    <x:row r="49" spans="1:5">
      <x:c r="A49" s="705">
        <x:v>45973</x:v>
      </x:c>
      <x:c r="B49" s="706" t="s">
        <x:v>10386</x:v>
      </x:c>
      <x:c r="C49" s="719">
        <x:v>2511060404</x:v>
      </x:c>
      <x:c r="D49" s="706">
        <x:v>4</x:v>
      </x:c>
      <x:c r="E49" s="719" t="s">
        <x:v>9764</x:v>
      </x:c>
    </x:row>
    <x:row r="50" spans="1:6">
      <x:c r="A50" s="395">
        <x:v>45976</x:v>
      </x:c>
      <x:c r="B50" s="461" t="s">
        <x:v>10282</x:v>
      </x:c>
      <x:c r="C50" s="464">
        <x:v>2408160114</x:v>
      </x:c>
      <x:c r="D50" s="461">
        <x:v>1</x:v>
      </x:c>
      <x:c r="E50" s="464" t="s">
        <x:v>9467</x:v>
      </x:c>
      <x:c r="F50" s="148" t="s">
        <x:v>6487</x:v>
      </x:c>
    </x:row>
    <x:row r="51" spans="1:5">
      <x:c r="A51" s="395">
        <x:v>45976</x:v>
      </x:c>
      <x:c r="B51" s="461" t="s">
        <x:v>10388</x:v>
      </x:c>
      <x:c r="C51" s="464">
        <x:v>2509060206</x:v>
      </x:c>
      <x:c r="D51" s="461">
        <x:v>1</x:v>
      </x:c>
      <x:c r="E51" s="464" t="s">
        <x:v>2502</x:v>
      </x:c>
    </x:row>
    <x:row r="52" spans="1:6">
      <x:c r="A52" s="395">
        <x:v>45978</x:v>
      </x:c>
      <x:c r="B52" s="461" t="s">
        <x:v>10388</x:v>
      </x:c>
      <x:c r="C52" s="464">
        <x:v>10210201</x:v>
      </x:c>
      <x:c r="D52" s="461">
        <x:v>1</x:v>
      </x:c>
      <x:c r="E52" s="464" t="s">
        <x:v>2502</x:v>
      </x:c>
      <x:c r="F52" s="148" t="s">
        <x:v>6487</x:v>
      </x:c>
    </x:row>
    <x:row r="53" spans="1:5">
      <x:c r="A53" s="395">
        <x:v>45980</x:v>
      </x:c>
      <x:c r="B53" s="461" t="s">
        <x:v>10282</x:v>
      </x:c>
      <x:c r="C53" s="464" t="s">
        <x:v>5994</x:v>
      </x:c>
      <x:c r="D53" s="461">
        <x:v>1</x:v>
      </x:c>
      <x:c r="E53" s="464" t="s">
        <x:v>1474</x:v>
      </x:c>
    </x:row>
    <x:row r="54" spans="1:6">
      <x:c r="A54" s="395">
        <x:v>45984</x:v>
      </x:c>
      <x:c r="B54" s="461" t="s">
        <x:v>143</x:v>
      </x:c>
      <x:c r="C54" s="464" t="s">
        <x:v>4513</x:v>
      </x:c>
      <x:c r="D54" s="461">
        <x:v>1</x:v>
      </x:c>
      <x:c r="E54" s="464" t="s">
        <x:v>9467</x:v>
      </x:c>
      <x:c r="F54" s="148" t="s">
        <x:v>6487</x:v>
      </x:c>
    </x:row>
    <x:row r="55" spans="1:6">
      <x:c r="A55" s="777">
        <x:v>45990</x:v>
      </x:c>
      <x:c r="B55" s="778" t="s">
        <x:v>143</x:v>
      </x:c>
      <x:c r="C55" s="779" t="s">
        <x:v>9234</x:v>
      </x:c>
      <x:c r="D55" s="778">
        <x:v>1</x:v>
      </x:c>
      <x:c r="E55" s="779" t="s">
        <x:v>9467</x:v>
      </x:c>
      <x:c r="F55" s="139" t="s">
        <x:v>10339</x:v>
      </x:c>
    </x:row>
    <x:row r="56" spans="1:5">
      <x:c r="A56" s="777">
        <x:v>45992</x:v>
      </x:c>
      <x:c r="B56" s="778" t="s">
        <x:v>10282</x:v>
      </x:c>
      <x:c r="C56" s="779" t="s">
        <x:v>12452</x:v>
      </x:c>
      <x:c r="D56" s="778">
        <x:v>1</x:v>
      </x:c>
      <x:c r="E56" s="779" t="s">
        <x:v>6367</x:v>
      </x:c>
    </x:row>
    <x:row r="57" spans="1:6">
      <x:c r="A57" s="777">
        <x:v>45996</x:v>
      </x:c>
      <x:c r="B57" s="778" t="s">
        <x:v>143</x:v>
      </x:c>
      <x:c r="C57" s="779" t="s">
        <x:v>9202</x:v>
      </x:c>
      <x:c r="D57" s="778">
        <x:v>3</x:v>
      </x:c>
      <x:c r="E57" s="779" t="s">
        <x:v>10286</x:v>
      </x:c>
      <x:c r="F57" s="143" t="s">
        <x:v>3974</x:v>
      </x:c>
    </x:row>
    <x:row r="58" spans="1:6">
      <x:c r="A58" s="777">
        <x:v>45997</x:v>
      </x:c>
      <x:c r="B58" s="778" t="s">
        <x:v>143</x:v>
      </x:c>
      <x:c r="C58" s="779" t="s">
        <x:v>4492</x:v>
      </x:c>
      <x:c r="D58" s="778">
        <x:v>1</x:v>
      </x:c>
      <x:c r="E58" s="779" t="s">
        <x:v>2642</x:v>
      </x:c>
      <x:c r="F58" s="139" t="s">
        <x:v>10339</x:v>
      </x:c>
    </x:row>
    <x:row r="59" spans="1:5">
      <x:c r="A59" s="777">
        <x:v>45997</x:v>
      </x:c>
      <x:c r="B59" s="778" t="s">
        <x:v>10386</x:v>
      </x:c>
      <x:c r="C59" s="779" t="s">
        <x:v>9251</x:v>
      </x:c>
      <x:c r="D59" s="778">
        <x:v>1</x:v>
      </x:c>
      <x:c r="E59" s="779" t="s">
        <x:v>2502</x:v>
      </x:c>
    </x:row>
    <x:row r="60" spans="1:6">
      <x:c r="A60" s="777">
        <x:v>45998</x:v>
      </x:c>
      <x:c r="B60" s="778" t="s">
        <x:v>10282</x:v>
      </x:c>
      <x:c r="C60" s="779" t="s">
        <x:v>9017</x:v>
      </x:c>
      <x:c r="D60" s="778">
        <x:v>1</x:v>
      </x:c>
      <x:c r="E60" s="779" t="s">
        <x:v>9467</x:v>
      </x:c>
      <x:c r="F60" s="139" t="s">
        <x:v>6487</x:v>
      </x:c>
    </x:row>
    <x:row r="61" spans="1:6">
      <x:c r="A61" s="777">
        <x:v>45998</x:v>
      </x:c>
      <x:c r="B61" s="778" t="s">
        <x:v>10386</x:v>
      </x:c>
      <x:c r="C61" s="779" t="s">
        <x:v>2128</x:v>
      </x:c>
      <x:c r="D61" s="778">
        <x:v>1</x:v>
      </x:c>
      <x:c r="E61" s="779" t="s">
        <x:v>9467</x:v>
      </x:c>
      <x:c r="F61" s="139" t="s">
        <x:v>6487</x:v>
      </x:c>
    </x:row>
    <x:row r="62" spans="1:6">
      <x:c r="A62" s="777">
        <x:v>46000</x:v>
      </x:c>
      <x:c r="B62" s="778" t="s">
        <x:v>10282</x:v>
      </x:c>
      <x:c r="C62" s="779" t="s">
        <x:v>6076</x:v>
      </x:c>
      <x:c r="D62" s="778">
        <x:v>1</x:v>
      </x:c>
      <x:c r="E62" s="779" t="s">
        <x:v>2502</x:v>
      </x:c>
      <x:c r="F62" s="139" t="s">
        <x:v>10339</x:v>
      </x:c>
    </x:row>
    <x:row r="63" spans="1:6">
      <x:c r="A63" s="395">
        <x:v>46003</x:v>
      </x:c>
      <x:c r="B63" s="461" t="s">
        <x:v>10282</x:v>
      </x:c>
      <x:c r="C63" s="464" t="s">
        <x:v>9167</x:v>
      </x:c>
      <x:c r="D63" s="461">
        <x:v>1</x:v>
      </x:c>
      <x:c r="E63" s="464" t="s">
        <x:v>6367</x:v>
      </x:c>
      <x:c r="F63" s="136" t="s">
        <x:v>6487</x:v>
      </x:c>
    </x:row>
    <x:row r="64" spans="1:5">
      <x:c r="A64" s="395">
        <x:v>46003</x:v>
      </x:c>
      <x:c r="B64" s="461" t="s">
        <x:v>10388</x:v>
      </x:c>
      <x:c r="C64" s="464" t="s">
        <x:v>4463</x:v>
      </x:c>
      <x:c r="D64" s="461">
        <x:v>1</x:v>
      </x:c>
      <x:c r="E64" s="464" t="s">
        <x:v>6367</x:v>
      </x:c>
    </x:row>
    <x:row r="65" spans="1:6">
      <x:c r="A65" s="395">
        <x:v>46003</x:v>
      </x:c>
      <x:c r="B65" s="461" t="s">
        <x:v>10388</x:v>
      </x:c>
      <x:c r="C65" s="464" t="s">
        <x:v>11511</x:v>
      </x:c>
      <x:c r="D65" s="461">
        <x:v>1</x:v>
      </x:c>
      <x:c r="E65" s="464" t="s">
        <x:v>6367</x:v>
      </x:c>
      <x:c r="F65" s="136" t="s">
        <x:v>10339</x:v>
      </x:c>
    </x:row>
    <x:row r="66" spans="1:5">
      <x:c r="A66" s="809">
        <x:v>46007</x:v>
      </x:c>
      <x:c r="B66" s="801" t="s">
        <x:v>10388</x:v>
      </x:c>
      <x:c r="C66" s="810" t="s">
        <x:v>12183</x:v>
      </x:c>
      <x:c r="D66" s="801">
        <x:v>1</x:v>
      </x:c>
      <x:c r="E66" s="810" t="s">
        <x:v>2502</x:v>
      </x:c>
    </x:row>
    <x:row r="67" spans="1:6">
      <x:c r="A67" s="809">
        <x:v>46007</x:v>
      </x:c>
      <x:c r="B67" s="801" t="s">
        <x:v>10386</x:v>
      </x:c>
      <x:c r="C67" s="810" t="s">
        <x:v>12564</x:v>
      </x:c>
      <x:c r="D67" s="801">
        <x:v>1</x:v>
      </x:c>
      <x:c r="E67" s="810" t="s">
        <x:v>6367</x:v>
      </x:c>
      <x:c r="F67" s="128" t="s">
        <x:v>6487</x:v>
      </x:c>
    </x:row>
    <x:row r="68" spans="1:5">
      <x:c r="A68" s="809">
        <x:v>46007</x:v>
      </x:c>
      <x:c r="B68" s="801" t="s">
        <x:v>10282</x:v>
      </x:c>
      <x:c r="C68" s="810" t="s">
        <x:v>7742</x:v>
      </x:c>
      <x:c r="D68" s="801">
        <x:v>1</x:v>
      </x:c>
      <x:c r="E68" s="810" t="s">
        <x:v>9467</x:v>
      </x:c>
    </x:row>
    <x:row r="69" spans="1:5">
      <x:c r="A69" s="809">
        <x:v>46008</x:v>
      </x:c>
      <x:c r="B69" s="801" t="s">
        <x:v>10388</x:v>
      </x:c>
      <x:c r="C69" s="810" t="s">
        <x:v>2119</x:v>
      </x:c>
      <x:c r="D69" s="801">
        <x:v>1</x:v>
      </x:c>
      <x:c r="E69" s="810" t="s">
        <x:v>2502</x:v>
      </x:c>
    </x:row>
    <x:row r="70" spans="1:6">
      <x:c r="A70" s="809">
        <x:v>46013</x:v>
      </x:c>
      <x:c r="B70" s="801" t="s">
        <x:v>10282</x:v>
      </x:c>
      <x:c r="C70" s="810" t="s">
        <x:v>5617</x:v>
      </x:c>
      <x:c r="D70" s="801">
        <x:v>1</x:v>
      </x:c>
      <x:c r="E70" s="810" t="s">
        <x:v>6367</x:v>
      </x:c>
      <x:c r="F70" s="244" t="s">
        <x:v>11283</x:v>
      </x:c>
    </x:row>
    <x:row r="71" spans="1:6">
      <x:c r="A71" s="809">
        <x:v>46014</x:v>
      </x:c>
      <x:c r="B71" s="801" t="s">
        <x:v>10386</x:v>
      </x:c>
      <x:c r="C71" s="810" t="s">
        <x:v>12432</x:v>
      </x:c>
      <x:c r="D71" s="801">
        <x:v>1</x:v>
      </x:c>
      <x:c r="E71" s="810" t="s">
        <x:v>9467</x:v>
      </x:c>
      <x:c r="F71" s="128" t="s">
        <x:v>10339</x:v>
      </x:c>
    </x:row>
    <x:row r="72" spans="1:6">
      <x:c r="A72" s="809">
        <x:v>46014</x:v>
      </x:c>
      <x:c r="B72" s="801" t="s">
        <x:v>10388</x:v>
      </x:c>
      <x:c r="C72" s="810" t="s">
        <x:v>8451</x:v>
      </x:c>
      <x:c r="D72" s="801">
        <x:v>1</x:v>
      </x:c>
      <x:c r="E72" s="810" t="s">
        <x:v>2502</x:v>
      </x:c>
      <x:c r="F72" s="128" t="s">
        <x:v>6487</x:v>
      </x:c>
    </x:row>
    <x:row r="73" spans="1:5">
      <x:c r="A73" s="809">
        <x:v>46015</x:v>
      </x:c>
      <x:c r="B73" s="801" t="s">
        <x:v>10386</x:v>
      </x:c>
      <x:c r="C73" s="810" t="s">
        <x:v>8960</x:v>
      </x:c>
      <x:c r="D73" s="801">
        <x:v>1</x:v>
      </x:c>
      <x:c r="E73" s="810" t="s">
        <x:v>6367</x:v>
      </x:c>
    </x:row>
    <x:row r="74" spans="1:6">
      <x:c r="A74" s="809">
        <x:v>46017</x:v>
      </x:c>
      <x:c r="B74" s="801" t="s">
        <x:v>10282</x:v>
      </x:c>
      <x:c r="C74" s="810" t="s">
        <x:v>11445</x:v>
      </x:c>
      <x:c r="D74" s="801">
        <x:v>1</x:v>
      </x:c>
      <x:c r="E74" s="810" t="s">
        <x:v>9467</x:v>
      </x:c>
      <x:c r="F74" s="128" t="s">
        <x:v>10339</x:v>
      </x:c>
    </x:row>
    <x:row r="75" spans="1:6">
      <x:c r="A75" s="809">
        <x:v>46017</x:v>
      </x:c>
      <x:c r="B75" s="801" t="s">
        <x:v>10386</x:v>
      </x:c>
      <x:c r="C75" s="810" t="s">
        <x:v>2244</x:v>
      </x:c>
      <x:c r="D75" s="801">
        <x:v>1</x:v>
      </x:c>
      <x:c r="E75" s="810" t="s">
        <x:v>6367</x:v>
      </x:c>
      <x:c r="F75" s="128" t="s">
        <x:v>6487</x:v>
      </x:c>
    </x:row>
    <x:row r="76" spans="1:6">
      <x:c r="A76" s="809">
        <x:v>46018</x:v>
      </x:c>
      <x:c r="B76" s="801" t="s">
        <x:v>10284</x:v>
      </x:c>
      <x:c r="C76" s="810" t="s">
        <x:v>6310</x:v>
      </x:c>
      <x:c r="D76" s="801">
        <x:v>1</x:v>
      </x:c>
      <x:c r="E76" s="810" t="s">
        <x:v>9467</x:v>
      </x:c>
      <x:c r="F76" s="128" t="s">
        <x:v>10339</x:v>
      </x:c>
    </x:row>
    <x:row r="77" spans="1:6">
      <x:c r="A77" s="809">
        <x:v>46018</x:v>
      </x:c>
      <x:c r="B77" s="801" t="s">
        <x:v>10282</x:v>
      </x:c>
      <x:c r="C77" s="810" t="s">
        <x:v>5645</x:v>
      </x:c>
      <x:c r="D77" s="801">
        <x:v>1</x:v>
      </x:c>
      <x:c r="E77" s="810" t="s">
        <x:v>9467</x:v>
      </x:c>
      <x:c r="F77" s="128" t="s">
        <x:v>10339</x:v>
      </x:c>
    </x:row>
    <x:row r="78" spans="1:6">
      <x:c r="A78" s="261">
        <x:v>46386</x:v>
      </x:c>
      <x:c r="B78" s="279" t="s">
        <x:v>10282</x:v>
      </x:c>
      <x:c r="C78" s="285" t="s">
        <x:v>2196</x:v>
      </x:c>
      <x:c r="D78" s="279">
        <x:v>1</x:v>
      </x:c>
      <x:c r="E78" s="285" t="s">
        <x:v>6367</x:v>
      </x:c>
      <x:c r="F78" s="128" t="s">
        <x:v>6487</x:v>
      </x:c>
    </x:row>
    <x:row r="79" spans="1:5">
      <x:c r="A79" s="261">
        <x:v>46387</x:v>
      </x:c>
      <x:c r="B79" s="279" t="s">
        <x:v>10386</x:v>
      </x:c>
      <x:c r="C79" s="285" t="s">
        <x:v>11476</x:v>
      </x:c>
      <x:c r="D79" s="279">
        <x:v>1</x:v>
      </x:c>
      <x:c r="E79" s="285" t="s">
        <x:v>9467</x:v>
      </x:c>
    </x:row>
    <x:row r="80" spans="1:6">
      <x:c r="A80" s="261">
        <x:v>46023</x:v>
      </x:c>
      <x:c r="B80" s="279" t="s">
        <x:v>10386</x:v>
      </x:c>
      <x:c r="C80" s="285" t="s">
        <x:v>5533</x:v>
      </x:c>
      <x:c r="D80" s="279">
        <x:v>3</x:v>
      </x:c>
      <x:c r="E80" s="285" t="s">
        <x:v>9764</x:v>
      </x:c>
      <x:c r="F80" s="125" t="s">
        <x:v>10339</x:v>
      </x:c>
    </x:row>
    <x:row r="81" spans="1:6">
      <x:c r="A81" s="261">
        <x:v>46023</x:v>
      </x:c>
      <x:c r="B81" s="279" t="s">
        <x:v>10388</x:v>
      </x:c>
      <x:c r="C81" s="285" t="s">
        <x:v>5620</x:v>
      </x:c>
      <x:c r="D81" s="279">
        <x:v>2</x:v>
      </x:c>
      <x:c r="E81" s="285" t="s">
        <x:v>2502</x:v>
      </x:c>
      <x:c r="F81" s="126" t="s">
        <x:v>10339</x:v>
      </x:c>
    </x:row>
    <x:row r="82" spans="1:6">
      <x:c r="A82" s="261">
        <x:v>46023</x:v>
      </x:c>
      <x:c r="B82" s="279" t="s">
        <x:v>10282</x:v>
      </x:c>
      <x:c r="C82" s="285" t="s">
        <x:v>7480</x:v>
      </x:c>
      <x:c r="D82" s="279">
        <x:v>2</x:v>
      </x:c>
      <x:c r="E82" s="285" t="s">
        <x:v>9467</x:v>
      </x:c>
      <x:c r="F82" s="126" t="s">
        <x:v>10339</x:v>
      </x:c>
    </x:row>
    <x:row r="83" spans="1:5">
      <x:c r="A83" s="261">
        <x:v>46023</x:v>
      </x:c>
      <x:c r="B83" s="279" t="s">
        <x:v>10387</x:v>
      </x:c>
      <x:c r="C83" s="285" t="s">
        <x:v>4389</x:v>
      </x:c>
      <x:c r="D83" s="279">
        <x:v>1</x:v>
      </x:c>
      <x:c r="E83" s="285" t="s">
        <x:v>9467</x:v>
      </x:c>
    </x:row>
    <x:row r="84" spans="1:6">
      <x:c r="A84" s="261">
        <x:v>46024</x:v>
      </x:c>
      <x:c r="B84" s="279" t="s">
        <x:v>10388</x:v>
      </x:c>
      <x:c r="C84" s="285" t="s">
        <x:v>9061</x:v>
      </x:c>
      <x:c r="D84" s="279">
        <x:v>1</x:v>
      </x:c>
      <x:c r="E84" s="285" t="s">
        <x:v>2502</x:v>
      </x:c>
      <x:c r="F84" s="125" t="s">
        <x:v>6487</x:v>
      </x:c>
    </x:row>
    <x:row r="85" spans="1:5">
      <x:c r="A85" s="261">
        <x:v>46024</x:v>
      </x:c>
      <x:c r="B85" s="279" t="s">
        <x:v>10387</x:v>
      </x:c>
      <x:c r="C85" s="285" t="s">
        <x:v>9214</x:v>
      </x:c>
      <x:c r="D85" s="279">
        <x:v>1</x:v>
      </x:c>
      <x:c r="E85" s="285" t="s">
        <x:v>6367</x:v>
      </x:c>
    </x:row>
    <x:row r="86" spans="1:5">
      <x:c r="A86" s="261">
        <x:v>46024</x:v>
      </x:c>
      <x:c r="B86" s="279" t="s">
        <x:v>10282</x:v>
      </x:c>
      <x:c r="C86" s="285" t="s">
        <x:v>7963</x:v>
      </x:c>
      <x:c r="D86" s="279">
        <x:v>1</x:v>
      </x:c>
      <x:c r="E86" s="285" t="s">
        <x:v>6367</x:v>
      </x:c>
    </x:row>
    <x:row r="87" spans="1:5">
      <x:c r="A87" s="261">
        <x:v>46024</x:v>
      </x:c>
      <x:c r="B87" s="279" t="s">
        <x:v>143</x:v>
      </x:c>
      <x:c r="C87" s="285" t="s">
        <x:v>8453</x:v>
      </x:c>
      <x:c r="D87" s="279">
        <x:v>1</x:v>
      </x:c>
      <x:c r="E87" s="285" t="s">
        <x:v>9467</x:v>
      </x:c>
    </x:row>
    <x:row r="88" spans="1:6">
      <x:c r="A88" s="261">
        <x:v>46025</x:v>
      </x:c>
      <x:c r="B88" s="279" t="s">
        <x:v>10388</x:v>
      </x:c>
      <x:c r="C88" s="285" t="s">
        <x:v>2119</x:v>
      </x:c>
      <x:c r="D88" s="279">
        <x:v>2</x:v>
      </x:c>
      <x:c r="E88" s="285" t="s">
        <x:v>2502</x:v>
      </x:c>
      <x:c r="F88" s="125" t="s">
        <x:v>10339</x:v>
      </x:c>
    </x:row>
    <x:row r="89" spans="1:6">
      <x:c r="A89" s="261">
        <x:v>46025</x:v>
      </x:c>
      <x:c r="B89" s="279" t="s">
        <x:v>139</x:v>
      </x:c>
      <x:c r="C89" s="285" t="s">
        <x:v>12453</x:v>
      </x:c>
      <x:c r="D89" s="279">
        <x:v>1</x:v>
      </x:c>
      <x:c r="E89" s="285" t="s">
        <x:v>9764</x:v>
      </x:c>
      <x:c r="F89" s="125" t="s">
        <x:v>10339</x:v>
      </x:c>
    </x:row>
    <x:row r="90" spans="1:6">
      <x:c r="A90" s="261">
        <x:v>46025</x:v>
      </x:c>
      <x:c r="B90" s="279" t="s">
        <x:v>10386</x:v>
      </x:c>
      <x:c r="C90" s="285" t="s">
        <x:v>6284</x:v>
      </x:c>
      <x:c r="D90" s="279">
        <x:v>1</x:v>
      </x:c>
      <x:c r="E90" s="285" t="s">
        <x:v>6367</x:v>
      </x:c>
      <x:c r="F90" s="123"/>
    </x:row>
    <x:row r="91" spans="1:8">
      <x:c r="A91" s="840" t="s">
        <x:v>2973</x:v>
      </x:c>
      <x:c r="B91" s="841" t="s">
        <x:v>6457</x:v>
      </x:c>
      <x:c r="C91" s="841" t="s">
        <x:v>4067</x:v>
      </x:c>
      <x:c r="D91" s="842">
        <x:v>2</x:v>
      </x:c>
      <x:c r="E91" s="843" t="s">
        <x:v>12230</x:v>
      </x:c>
      <x:c r="F91" s="841" t="s">
        <x:v>896</x:v>
      </x:c>
      <x:c r="G91" s="844" t="s">
        <x:v>7410</x:v>
      </x:c>
      <x:c r="H91" s="246" t="s">
        <x:v>10339</x:v>
      </x:c>
    </x:row>
    <x:row r="92" spans="1:7">
      <x:c r="A92" s="850" t="s">
        <x:v>3569</x:v>
      </x:c>
      <x:c r="B92" s="851" t="s">
        <x:v>10327</x:v>
      </x:c>
      <x:c r="C92" s="851" t="s">
        <x:v>6089</x:v>
      </x:c>
      <x:c r="D92" s="852">
        <x:v>1</x:v>
      </x:c>
      <x:c r="E92" s="853">
        <x:v>10210201</x:v>
      </x:c>
      <x:c r="F92" s="851" t="s">
        <x:v>26</x:v>
      </x:c>
      <x:c r="G92" s="855" t="s">
        <x:v>1375</x:v>
      </x:c>
    </x:row>
    <x:row r="93" spans="1:8">
      <x:c r="A93" s="845" t="s">
        <x:v>3018</x:v>
      </x:c>
      <x:c r="B93" s="846" t="s">
        <x:v>6457</x:v>
      </x:c>
      <x:c r="C93" s="846" t="s">
        <x:v>4067</x:v>
      </x:c>
      <x:c r="D93" s="847">
        <x:v>1</x:v>
      </x:c>
      <x:c r="E93" s="848">
        <x:v>2507060109</x:v>
      </x:c>
      <x:c r="F93" s="846" t="s">
        <x:v>4650</x:v>
      </x:c>
      <x:c r="G93" s="849"/>
      <x:c r="H93" s="246" t="s">
        <x:v>6487</x:v>
      </x:c>
    </x:row>
    <x:row r="94" spans="1:8">
      <x:c r="A94" s="845" t="s">
        <x:v>3080</x:v>
      </x:c>
      <x:c r="B94" s="846" t="s">
        <x:v>6457</x:v>
      </x:c>
      <x:c r="C94" s="846" t="s">
        <x:v>6089</x:v>
      </x:c>
      <x:c r="D94" s="847">
        <x:v>1</x:v>
      </x:c>
      <x:c r="E94" s="848">
        <x:v>2512060206</x:v>
      </x:c>
      <x:c r="F94" s="846" t="s">
        <x:v>382</x:v>
      </x:c>
      <x:c r="G94" s="849"/>
      <x:c r="H94" s="246" t="s">
        <x:v>10339</x:v>
      </x:c>
    </x:row>
    <x:row r="95" spans="1:7">
      <x:c r="A95" s="845" t="s">
        <x:v>3601</x:v>
      </x:c>
      <x:c r="B95" s="846" t="s">
        <x:v>10327</x:v>
      </x:c>
      <x:c r="C95" s="846" t="s">
        <x:v>4027</x:v>
      </x:c>
      <x:c r="D95" s="847">
        <x:v>1</x:v>
      </x:c>
      <x:c r="E95" s="848">
        <x:v>2507050402</x:v>
      </x:c>
      <x:c r="F95" s="846" t="s">
        <x:v>1786</x:v>
      </x:c>
      <x:c r="G95" s="849"/>
    </x:row>
    <x:row r="96" spans="1:7">
      <x:c r="A96" s="850" t="s">
        <x:v>4658</x:v>
      </x:c>
      <x:c r="B96" s="851" t="s">
        <x:v>6457</x:v>
      </x:c>
      <x:c r="C96" s="851" t="s">
        <x:v>6097</x:v>
      </x:c>
      <x:c r="D96" s="852">
        <x:v>1</x:v>
      </x:c>
      <x:c r="E96" s="853">
        <x:v>2507050304</x:v>
      </x:c>
      <x:c r="F96" s="851" t="s">
        <x:v>10648</x:v>
      </x:c>
      <x:c r="G96" s="854"/>
    </x:row>
    <x:row r="97" spans="1:8">
      <x:c r="A97" s="250"/>
      <x:c r="B97" s="250" t="s">
        <x:v>6457</x:v>
      </x:c>
      <x:c r="C97" s="464" t="s">
        <x:v>4027</x:v>
      </x:c>
      <x:c r="D97" s="461">
        <x:v>1</x:v>
      </x:c>
      <x:c r="E97" s="464">
        <x:v>2510050401</x:v>
      </x:c>
      <x:c r="F97" s="250" t="s">
        <x:v>1111</x:v>
      </x:c>
      <x:c r="G97" s="250"/>
      <x:c r="H97" s="250" t="s">
        <x:v>10339</x:v>
      </x:c>
    </x:row>
    <x:row r="98" spans="1:8">
      <x:c r="A98" s="1393" t="s">
        <x:v>3582</x:v>
      </x:c>
      <x:c r="B98" s="1394" t="s">
        <x:v>6457</x:v>
      </x:c>
      <x:c r="C98" s="1394" t="s">
        <x:v>6089</x:v>
      </x:c>
      <x:c r="D98" s="1392">
        <x:v>1</x:v>
      </x:c>
      <x:c r="E98" s="1420">
        <x:v>2507060207</x:v>
      </x:c>
      <x:c r="F98" s="1395" t="s">
        <x:v>1047</x:v>
      </x:c>
      <x:c r="G98" s="250"/>
      <x:c r="H98" s="250" t="s">
        <x:v>10339</x:v>
      </x:c>
    </x:row>
    <x:row r="99" spans="1:8">
      <x:c r="A99" s="1396" t="s">
        <x:v>711</x:v>
      </x:c>
      <x:c r="B99" s="1397" t="s">
        <x:v>6457</x:v>
      </x:c>
      <x:c r="C99" s="1397" t="s">
        <x:v>4067</x:v>
      </x:c>
      <x:c r="D99" s="1391">
        <x:v>1</x:v>
      </x:c>
      <x:c r="E99" s="1421">
        <x:v>2511090102</x:v>
      </x:c>
      <x:c r="F99" s="1398" t="s">
        <x:v>9467</x:v>
      </x:c>
      <x:c r="G99" s="250"/>
      <x:c r="H99" s="250"/>
    </x:row>
    <x:row r="100" spans="1:8">
      <x:c r="A100" s="1396" t="s">
        <x:v>1662</x:v>
      </x:c>
      <x:c r="B100" s="1397" t="s">
        <x:v>6457</x:v>
      </x:c>
      <x:c r="C100" s="1397" t="s">
        <x:v>6089</x:v>
      </x:c>
      <x:c r="D100" s="1391">
        <x:v>3</x:v>
      </x:c>
      <x:c r="E100" s="1421">
        <x:v>2507070202</x:v>
      </x:c>
      <x:c r="F100" s="1399" t="s">
        <x:v>3099</x:v>
      </x:c>
      <x:c r="G100" s="250"/>
      <x:c r="H100" s="250" t="s">
        <x:v>10339</x:v>
      </x:c>
    </x:row>
    <x:row r="101" spans="1:8">
      <x:c r="A101" s="1396" t="s">
        <x:v>3632</x:v>
      </x:c>
      <x:c r="B101" s="1397" t="s">
        <x:v>6457</x:v>
      </x:c>
      <x:c r="C101" s="1397" t="s">
        <x:v>6089</x:v>
      </x:c>
      <x:c r="D101" s="1391">
        <x:v>3</x:v>
      </x:c>
      <x:c r="E101" s="1421">
        <x:v>2507070204</x:v>
      </x:c>
      <x:c r="F101" s="1398" t="s">
        <x:v>3099</x:v>
      </x:c>
      <x:c r="G101" s="250"/>
      <x:c r="H101" s="250" t="s">
        <x:v>10339</x:v>
      </x:c>
    </x:row>
    <x:row r="102" spans="1:8">
      <x:c r="A102" s="1396" t="s">
        <x:v>3525</x:v>
      </x:c>
      <x:c r="B102" s="1397" t="s">
        <x:v>6457</x:v>
      </x:c>
      <x:c r="C102" s="1397" t="s">
        <x:v>6089</x:v>
      </x:c>
      <x:c r="D102" s="1391">
        <x:v>2</x:v>
      </x:c>
      <x:c r="E102" s="1421">
        <x:v>2507070205</x:v>
      </x:c>
      <x:c r="F102" s="1399" t="s">
        <x:v>3099</x:v>
      </x:c>
      <x:c r="G102" s="250"/>
      <x:c r="H102" s="250" t="s">
        <x:v>10339</x:v>
      </x:c>
    </x:row>
    <x:row r="103" spans="1:8">
      <x:c r="A103" s="1396" t="s">
        <x:v>1293</x:v>
      </x:c>
      <x:c r="B103" s="1397" t="s">
        <x:v>6457</x:v>
      </x:c>
      <x:c r="C103" s="1397" t="s">
        <x:v>6089</x:v>
      </x:c>
      <x:c r="D103" s="1391">
        <x:v>2</x:v>
      </x:c>
      <x:c r="E103" s="1421">
        <x:v>2507070206</x:v>
      </x:c>
      <x:c r="F103" s="1398" t="s">
        <x:v>3099</x:v>
      </x:c>
      <x:c r="G103" s="250"/>
      <x:c r="H103" s="250" t="s">
        <x:v>10339</x:v>
      </x:c>
    </x:row>
    <x:row r="104" spans="1:8">
      <x:c r="A104" s="1396" t="s">
        <x:v>3125</x:v>
      </x:c>
      <x:c r="B104" s="1397" t="s">
        <x:v>6457</x:v>
      </x:c>
      <x:c r="C104" s="1397" t="s">
        <x:v>4007</x:v>
      </x:c>
      <x:c r="D104" s="1391">
        <x:v>2</x:v>
      </x:c>
      <x:c r="E104" s="1400" t="s">
        <x:v>7907</x:v>
      </x:c>
      <x:c r="F104" s="1399" t="s">
        <x:v>3099</x:v>
      </x:c>
      <x:c r="G104" s="250"/>
      <x:c r="H104" s="250" t="s">
        <x:v>10339</x:v>
      </x:c>
    </x:row>
    <x:row r="105" spans="1:8">
      <x:c r="A105" s="1396" t="s">
        <x:v>3123</x:v>
      </x:c>
      <x:c r="B105" s="1397" t="s">
        <x:v>6457</x:v>
      </x:c>
      <x:c r="C105" s="1397" t="s">
        <x:v>4067</x:v>
      </x:c>
      <x:c r="D105" s="1391">
        <x:v>2</x:v>
      </x:c>
      <x:c r="E105" s="1401" t="s">
        <x:v>2254</x:v>
      </x:c>
      <x:c r="F105" s="1398" t="s">
        <x:v>2960</x:v>
      </x:c>
      <x:c r="G105" s="250"/>
      <x:c r="H105" s="250" t="s">
        <x:v>10339</x:v>
      </x:c>
    </x:row>
    <x:row r="106" spans="1:8">
      <x:c r="A106" s="1396" t="s">
        <x:v>3599</x:v>
      </x:c>
      <x:c r="B106" s="1397" t="s">
        <x:v>6457</x:v>
      </x:c>
      <x:c r="C106" s="1397" t="s">
        <x:v>4067</x:v>
      </x:c>
      <x:c r="D106" s="1391">
        <x:v>4</x:v>
      </x:c>
      <x:c r="E106" s="1402" t="s">
        <x:v>7871</x:v>
      </x:c>
      <x:c r="F106" s="1399" t="s">
        <x:v>2960</x:v>
      </x:c>
      <x:c r="G106" s="250"/>
      <x:c r="H106" s="250" t="s">
        <x:v>10339</x:v>
      </x:c>
    </x:row>
    <x:row r="107" spans="1:8">
      <x:c r="A107" s="1403" t="s">
        <x:v>3101</x:v>
      </x:c>
      <x:c r="B107" s="1404" t="s">
        <x:v>6457</x:v>
      </x:c>
      <x:c r="C107" s="1404" t="s">
        <x:v>4067</x:v>
      </x:c>
      <x:c r="D107" s="1405">
        <x:v>5</x:v>
      </x:c>
      <x:c r="E107" s="1406" t="s">
        <x:v>7466</x:v>
      </x:c>
      <x:c r="F107" s="1407" t="s">
        <x:v>2960</x:v>
      </x:c>
      <x:c r="G107" s="250"/>
      <x:c r="H107" s="250" t="s">
        <x:v>10339</x:v>
      </x:c>
    </x:row>
    <x:row r="108" spans="1:6">
      <x:c r="A108" s="261">
        <x:v>46054</x:v>
      </x:c>
      <x:c r="B108" s="234" t="s">
        <x:v>6457</x:v>
      </x:c>
      <x:c r="C108" s="285" t="s">
        <x:v>4007</x:v>
      </x:c>
      <x:c r="D108" s="279">
        <x:v>1</x:v>
      </x:c>
      <x:c r="E108" s="285">
        <x:v>2509060312</x:v>
      </x:c>
      <x:c r="F108" s="234" t="s">
        <x:v>6367</x:v>
      </x:c>
    </x:row>
    <x:row r="109" spans="1:6">
      <x:c r="A109" s="1430" t="s">
        <x:v>8192</x:v>
      </x:c>
      <x:c r="B109" s="1431" t="s">
        <x:v>10327</x:v>
      </x:c>
      <x:c r="C109" s="1431" t="s">
        <x:v>4067</x:v>
      </x:c>
      <x:c r="D109" s="1432">
        <x:v>1</x:v>
      </x:c>
      <x:c r="E109" s="1433">
        <x:v>2507060109</x:v>
      </x:c>
      <x:c r="F109" s="1434" t="s">
        <x:v>1134</x:v>
      </x:c>
    </x:row>
    <x:row r="110" spans="1:6">
      <x:c r="A110" s="1435" t="s">
        <x:v>4701</x:v>
      </x:c>
      <x:c r="B110" s="1422" t="s">
        <x:v>10327</x:v>
      </x:c>
      <x:c r="C110" s="1422" t="s">
        <x:v>4067</x:v>
      </x:c>
      <x:c r="D110" s="1423">
        <x:v>1</x:v>
      </x:c>
      <x:c r="E110" s="1424">
        <x:v>2512070109</x:v>
      </x:c>
      <x:c r="F110" s="1436" t="s">
        <x:v>727</x:v>
      </x:c>
    </x:row>
    <x:row r="111" spans="1:6">
      <x:c r="A111" s="1435" t="s">
        <x:v>8196</x:v>
      </x:c>
      <x:c r="B111" s="1422" t="s">
        <x:v>10327</x:v>
      </x:c>
      <x:c r="C111" s="1422" t="s">
        <x:v>4067</x:v>
      </x:c>
      <x:c r="D111" s="1423">
        <x:v>1</x:v>
      </x:c>
      <x:c r="E111" s="1437" t="s">
        <x:v>11489</x:v>
      </x:c>
      <x:c r="F111" s="1438" t="s">
        <x:v>714</x:v>
      </x:c>
    </x:row>
    <x:row r="112" spans="1:6">
      <x:c r="A112" s="1435" t="s">
        <x:v>4665</x:v>
      </x:c>
      <x:c r="B112" s="1422" t="s">
        <x:v>6457</x:v>
      </x:c>
      <x:c r="C112" s="1422" t="s">
        <x:v>6089</x:v>
      </x:c>
      <x:c r="D112" s="1423">
        <x:v>2</x:v>
      </x:c>
      <x:c r="E112" s="1424">
        <x:v>10190207</x:v>
      </x:c>
      <x:c r="F112" s="1436" t="s">
        <x:v>10663</x:v>
      </x:c>
    </x:row>
    <x:row r="113" spans="1:6">
      <x:c r="A113" s="1435" t="s">
        <x:v>8151</x:v>
      </x:c>
      <x:c r="B113" s="1422" t="s">
        <x:v>6457</x:v>
      </x:c>
      <x:c r="C113" s="1422" t="s">
        <x:v>6089</x:v>
      </x:c>
      <x:c r="D113" s="1423">
        <x:v>3</x:v>
      </x:c>
      <x:c r="E113" s="1437" t="s">
        <x:v>7589</x:v>
      </x:c>
      <x:c r="F113" s="1438" t="s">
        <x:v>2960</x:v>
      </x:c>
    </x:row>
    <x:row r="114" spans="1:6">
      <x:c r="A114" s="1435" t="s">
        <x:v>4661</x:v>
      </x:c>
      <x:c r="B114" s="1422" t="s">
        <x:v>6457</x:v>
      </x:c>
      <x:c r="C114" s="1422" t="s">
        <x:v>6089</x:v>
      </x:c>
      <x:c r="D114" s="1423">
        <x:v>4</x:v>
      </x:c>
      <x:c r="E114" s="1437" t="s">
        <x:v>12174</x:v>
      </x:c>
      <x:c r="F114" s="1436" t="s">
        <x:v>2960</x:v>
      </x:c>
    </x:row>
    <x:row r="115" spans="1:6">
      <x:c r="A115" s="1435" t="s">
        <x:v>3263</x:v>
      </x:c>
      <x:c r="B115" s="1422" t="s">
        <x:v>6457</x:v>
      </x:c>
      <x:c r="C115" s="1422" t="s">
        <x:v>6089</x:v>
      </x:c>
      <x:c r="D115" s="1423">
        <x:v>1</x:v>
      </x:c>
      <x:c r="E115" s="1437" t="s">
        <x:v>11696</x:v>
      </x:c>
      <x:c r="F115" s="1438" t="s">
        <x:v>2960</x:v>
      </x:c>
    </x:row>
    <x:row r="116" spans="1:6">
      <x:c r="A116" s="1435" t="s">
        <x:v>8172</x:v>
      </x:c>
      <x:c r="B116" s="1422" t="s">
        <x:v>6457</x:v>
      </x:c>
      <x:c r="C116" s="1422" t="s">
        <x:v>6089</x:v>
      </x:c>
      <x:c r="D116" s="1423">
        <x:v>1</x:v>
      </x:c>
      <x:c r="E116" s="1437" t="s">
        <x:v>7495</x:v>
      </x:c>
      <x:c r="F116" s="1436" t="s">
        <x:v>2960</x:v>
      </x:c>
    </x:row>
    <x:row r="117" spans="1:6">
      <x:c r="A117" s="1435" t="s">
        <x:v>8279</x:v>
      </x:c>
      <x:c r="B117" s="1422" t="s">
        <x:v>6457</x:v>
      </x:c>
      <x:c r="C117" s="1422" t="s">
        <x:v>4027</x:v>
      </x:c>
      <x:c r="D117" s="1423">
        <x:v>2</x:v>
      </x:c>
      <x:c r="E117" s="1437" t="s">
        <x:v>11851</x:v>
      </x:c>
      <x:c r="F117" s="1438" t="s">
        <x:v>1529</x:v>
      </x:c>
    </x:row>
    <x:row r="118" spans="1:6">
      <x:c r="A118" s="1435" t="s">
        <x:v>4674</x:v>
      </x:c>
      <x:c r="B118" s="1422" t="s">
        <x:v>6457</x:v>
      </x:c>
      <x:c r="C118" s="1422" t="s">
        <x:v>4027</x:v>
      </x:c>
      <x:c r="D118" s="1423">
        <x:v>6</x:v>
      </x:c>
      <x:c r="E118" s="1437" t="s">
        <x:v>2337</x:v>
      </x:c>
      <x:c r="F118" s="1436" t="s">
        <x:v>1397</x:v>
      </x:c>
    </x:row>
    <x:row r="119" spans="1:6">
      <x:c r="A119" s="1435" t="s">
        <x:v>3543</x:v>
      </x:c>
      <x:c r="B119" s="1422" t="s">
        <x:v>6457</x:v>
      </x:c>
      <x:c r="C119" s="1422" t="s">
        <x:v>4027</x:v>
      </x:c>
      <x:c r="D119" s="1423">
        <x:v>4</x:v>
      </x:c>
      <x:c r="E119" s="1437" t="s">
        <x:v>12389</x:v>
      </x:c>
      <x:c r="F119" s="1438" t="s">
        <x:v>1529</x:v>
      </x:c>
    </x:row>
    <x:row r="120" spans="1:6">
      <x:c r="A120" s="1435" t="s">
        <x:v>8230</x:v>
      </x:c>
      <x:c r="B120" s="1422" t="s">
        <x:v>6457</x:v>
      </x:c>
      <x:c r="C120" s="1422" t="s">
        <x:v>4027</x:v>
      </x:c>
      <x:c r="D120" s="1423">
        <x:v>3</x:v>
      </x:c>
      <x:c r="E120" s="1437" t="s">
        <x:v>2683</x:v>
      </x:c>
      <x:c r="F120" s="1436" t="s">
        <x:v>1529</x:v>
      </x:c>
    </x:row>
    <x:row r="121" spans="1:6">
      <x:c r="A121" s="1435" t="s">
        <x:v>3503</x:v>
      </x:c>
      <x:c r="B121" s="1422" t="s">
        <x:v>6457</x:v>
      </x:c>
      <x:c r="C121" s="1422" t="s">
        <x:v>4027</x:v>
      </x:c>
      <x:c r="D121" s="1423">
        <x:v>2</x:v>
      </x:c>
      <x:c r="E121" s="1424">
        <x:v>12110409</x:v>
      </x:c>
      <x:c r="F121" s="1438" t="s">
        <x:v>1529</x:v>
      </x:c>
    </x:row>
    <x:row r="122" spans="1:6">
      <x:c r="A122" s="1435" t="s">
        <x:v>3211</x:v>
      </x:c>
      <x:c r="B122" s="1422" t="s">
        <x:v>6457</x:v>
      </x:c>
      <x:c r="C122" s="1422" t="s">
        <x:v>4027</x:v>
      </x:c>
      <x:c r="D122" s="1423">
        <x:v>6</x:v>
      </x:c>
      <x:c r="E122" s="1424">
        <x:v>2505070401</x:v>
      </x:c>
      <x:c r="F122" s="1436" t="s">
        <x:v>1529</x:v>
      </x:c>
    </x:row>
    <x:row r="123" spans="1:6">
      <x:c r="A123" s="1435" t="s">
        <x:v>8164</x:v>
      </x:c>
      <x:c r="B123" s="1422" t="s">
        <x:v>6457</x:v>
      </x:c>
      <x:c r="C123" s="1422" t="s">
        <x:v>4027</x:v>
      </x:c>
      <x:c r="D123" s="1423">
        <x:v>2</x:v>
      </x:c>
      <x:c r="E123" s="1437" t="s">
        <x:v>12172</x:v>
      </x:c>
      <x:c r="F123" s="1438" t="s">
        <x:v>1529</x:v>
      </x:c>
    </x:row>
    <x:row r="124" spans="1:6">
      <x:c r="A124" s="1435" t="s">
        <x:v>1867</x:v>
      </x:c>
      <x:c r="B124" s="1422" t="s">
        <x:v>6457</x:v>
      </x:c>
      <x:c r="C124" s="1422" t="s">
        <x:v>4027</x:v>
      </x:c>
      <x:c r="D124" s="1423">
        <x:v>1</x:v>
      </x:c>
      <x:c r="E124" s="1424">
        <x:v>11220412</x:v>
      </x:c>
      <x:c r="F124" s="1436" t="s">
        <x:v>1529</x:v>
      </x:c>
    </x:row>
    <x:row r="125" spans="1:6">
      <x:c r="A125" s="1435" t="s">
        <x:v>1869</x:v>
      </x:c>
      <x:c r="B125" s="1422" t="s">
        <x:v>6457</x:v>
      </x:c>
      <x:c r="C125" s="1422" t="s">
        <x:v>4027</x:v>
      </x:c>
      <x:c r="D125" s="1423">
        <x:v>3</x:v>
      </x:c>
      <x:c r="E125" s="1424">
        <x:v>2509050405</x:v>
      </x:c>
      <x:c r="F125" s="1438" t="s">
        <x:v>1529</x:v>
      </x:c>
    </x:row>
    <x:row r="126" spans="1:6">
      <x:c r="A126" s="1435" t="s">
        <x:v>3115</x:v>
      </x:c>
      <x:c r="B126" s="1422" t="s">
        <x:v>6457</x:v>
      </x:c>
      <x:c r="C126" s="1422" t="s">
        <x:v>4027</x:v>
      </x:c>
      <x:c r="D126" s="1423">
        <x:v>3</x:v>
      </x:c>
      <x:c r="E126" s="1424">
        <x:v>2509050407</x:v>
      </x:c>
      <x:c r="F126" s="1436" t="s">
        <x:v>1514</x:v>
      </x:c>
    </x:row>
    <x:row r="127" spans="1:6">
      <x:c r="A127" s="1435" t="s">
        <x:v>3031</x:v>
      </x:c>
      <x:c r="B127" s="1422" t="s">
        <x:v>6457</x:v>
      </x:c>
      <x:c r="C127" s="1422" t="s">
        <x:v>4027</x:v>
      </x:c>
      <x:c r="D127" s="1423">
        <x:v>2</x:v>
      </x:c>
      <x:c r="E127" s="1424">
        <x:v>2511050402</x:v>
      </x:c>
      <x:c r="F127" s="1438" t="s">
        <x:v>1529</x:v>
      </x:c>
    </x:row>
    <x:row r="128" spans="1:6">
      <x:c r="A128" s="1435" t="s">
        <x:v>8153</x:v>
      </x:c>
      <x:c r="B128" s="1422" t="s">
        <x:v>6457</x:v>
      </x:c>
      <x:c r="C128" s="1422" t="s">
        <x:v>4027</x:v>
      </x:c>
      <x:c r="D128" s="1423">
        <x:v>2</x:v>
      </x:c>
      <x:c r="E128" s="1424">
        <x:v>2511050403</x:v>
      </x:c>
      <x:c r="F128" s="1436" t="s">
        <x:v>1529</x:v>
      </x:c>
    </x:row>
    <x:row r="129" spans="1:6">
      <x:c r="A129" s="1435" t="s">
        <x:v>4646</x:v>
      </x:c>
      <x:c r="B129" s="1422" t="s">
        <x:v>6457</x:v>
      </x:c>
      <x:c r="C129" s="1422" t="s">
        <x:v>4027</x:v>
      </x:c>
      <x:c r="D129" s="1423">
        <x:v>2</x:v>
      </x:c>
      <x:c r="E129" s="1424">
        <x:v>2511050404</x:v>
      </x:c>
      <x:c r="F129" s="1438" t="s">
        <x:v>1529</x:v>
      </x:c>
    </x:row>
    <x:row r="130" spans="1:6">
      <x:c r="A130" s="1435" t="s">
        <x:v>1858</x:v>
      </x:c>
      <x:c r="B130" s="1422" t="s">
        <x:v>6457</x:v>
      </x:c>
      <x:c r="C130" s="1422" t="s">
        <x:v>4027</x:v>
      </x:c>
      <x:c r="D130" s="1423">
        <x:v>2</x:v>
      </x:c>
      <x:c r="E130" s="1424">
        <x:v>2511070408</x:v>
      </x:c>
      <x:c r="F130" s="1436" t="s">
        <x:v>10668</x:v>
      </x:c>
    </x:row>
    <x:row r="131" spans="1:6">
      <x:c r="A131" s="1439" t="s">
        <x:v>4664</x:v>
      </x:c>
      <x:c r="B131" s="1425" t="s">
        <x:v>6457</x:v>
      </x:c>
      <x:c r="C131" s="1425" t="s">
        <x:v>6089</x:v>
      </x:c>
      <x:c r="D131" s="1426">
        <x:v>3</x:v>
      </x:c>
      <x:c r="E131" s="1427" t="s">
        <x:v>9047</x:v>
      </x:c>
      <x:c r="F131" s="1440" t="s">
        <x:v>844</x:v>
      </x:c>
    </x:row>
    <x:row r="132" spans="1:6">
      <x:c r="A132" s="1441" t="s">
        <x:v>3491</x:v>
      </x:c>
      <x:c r="B132" s="1442" t="s">
        <x:v>6457</x:v>
      </x:c>
      <x:c r="C132" s="1442" t="s">
        <x:v>4067</x:v>
      </x:c>
      <x:c r="D132" s="1443">
        <x:v>1</x:v>
      </x:c>
      <x:c r="E132" s="1443">
        <x:v>2512100103</x:v>
      </x:c>
      <x:c r="F132" s="1444" t="s">
        <x:v>6367</x:v>
      </x:c>
    </x:row>
    <x:row r="133" spans="1:7">
      <x:c r="A133" s="1441" t="s">
        <x:v>4703</x:v>
      </x:c>
      <x:c r="B133" s="1442" t="s">
        <x:v>6457</x:v>
      </x:c>
      <x:c r="C133" s="1442" t="s">
        <x:v>4027</x:v>
      </x:c>
      <x:c r="D133" s="1443">
        <x:v>1</x:v>
      </x:c>
      <x:c r="E133" s="1443">
        <x:v>2505050403</x:v>
      </x:c>
      <x:c r="F133" s="1445" t="s">
        <x:v>9929</x:v>
      </x:c>
      <x:c r="G133" s="101" t="s">
        <x:v>10339</x:v>
      </x:c>
    </x:row>
    <x:row r="134" spans="1:6">
      <x:c r="A134" s="1441" t="s">
        <x:v>8273</x:v>
      </x:c>
      <x:c r="B134" s="1442" t="s">
        <x:v>6457</x:v>
      </x:c>
      <x:c r="C134" s="1442" t="s">
        <x:v>4067</x:v>
      </x:c>
      <x:c r="D134" s="1443">
        <x:v>4</x:v>
      </x:c>
      <x:c r="E134" s="1442">
        <x:v>8010106</x:v>
      </x:c>
      <x:c r="F134" s="1444" t="s">
        <x:v>10710</x:v>
      </x:c>
    </x:row>
    <x:row r="135" spans="1:6">
      <x:c r="A135" s="1441" t="s">
        <x:v>4672</x:v>
      </x:c>
      <x:c r="B135" s="1442" t="s">
        <x:v>6457</x:v>
      </x:c>
      <x:c r="C135" s="1442" t="s">
        <x:v>4067</x:v>
      </x:c>
      <x:c r="D135" s="1443">
        <x:v>4</x:v>
      </x:c>
      <x:c r="E135" s="1443">
        <x:v>2504130110</x:v>
      </x:c>
      <x:c r="F135" s="1445" t="s">
        <x:v>10710</x:v>
      </x:c>
    </x:row>
    <x:row r="136" spans="1:6">
      <x:c r="A136" s="1441" t="s">
        <x:v>8271</x:v>
      </x:c>
      <x:c r="B136" s="1442" t="s">
        <x:v>6457</x:v>
      </x:c>
      <x:c r="C136" s="1442" t="s">
        <x:v>4067</x:v>
      </x:c>
      <x:c r="D136" s="1443">
        <x:v>3</x:v>
      </x:c>
      <x:c r="E136" s="1443">
        <x:v>2505080102</x:v>
      </x:c>
      <x:c r="F136" s="1444" t="s">
        <x:v>10682</x:v>
      </x:c>
    </x:row>
    <x:row r="137" spans="1:6">
      <x:c r="A137" s="1441" t="s">
        <x:v>2987</x:v>
      </x:c>
      <x:c r="B137" s="1442" t="s">
        <x:v>6457</x:v>
      </x:c>
      <x:c r="C137" s="1442" t="s">
        <x:v>4067</x:v>
      </x:c>
      <x:c r="D137" s="1443">
        <x:v>1</x:v>
      </x:c>
      <x:c r="E137" s="1442">
        <x:v>8140119</x:v>
      </x:c>
      <x:c r="F137" s="1445" t="s">
        <x:v>10710</x:v>
      </x:c>
    </x:row>
    <x:row r="138" spans="1:6">
      <x:c r="A138" s="1441" t="s">
        <x:v>3631</x:v>
      </x:c>
      <x:c r="B138" s="1442" t="s">
        <x:v>6457</x:v>
      </x:c>
      <x:c r="C138" s="1442" t="s">
        <x:v>4067</x:v>
      </x:c>
      <x:c r="D138" s="1443">
        <x:v>4</x:v>
      </x:c>
      <x:c r="E138" s="1443">
        <x:v>2505080108</x:v>
      </x:c>
      <x:c r="F138" s="1444" t="s">
        <x:v>10682</x:v>
      </x:c>
    </x:row>
    <x:row r="139" spans="1:6">
      <x:c r="A139" s="1441" t="s">
        <x:v>4681</x:v>
      </x:c>
      <x:c r="B139" s="1442" t="s">
        <x:v>6457</x:v>
      </x:c>
      <x:c r="C139" s="1442" t="s">
        <x:v>4067</x:v>
      </x:c>
      <x:c r="D139" s="1443">
        <x:v>1</x:v>
      </x:c>
      <x:c r="E139" s="1442">
        <x:v>3200109</x:v>
      </x:c>
      <x:c r="F139" s="1445" t="s">
        <x:v>4819</x:v>
      </x:c>
    </x:row>
    <x:row r="140" spans="1:6">
      <x:c r="A140" s="1441" t="s">
        <x:v>8248</x:v>
      </x:c>
      <x:c r="B140" s="1442" t="s">
        <x:v>6457</x:v>
      </x:c>
      <x:c r="C140" s="1442" t="s">
        <x:v>4027</x:v>
      </x:c>
      <x:c r="D140" s="1443">
        <x:v>1</x:v>
      </x:c>
      <x:c r="E140" s="1442">
        <x:v>9260404</x:v>
      </x:c>
      <x:c r="F140" s="1444" t="s">
        <x:v>10710</x:v>
      </x:c>
    </x:row>
    <x:row r="141" spans="1:6">
      <x:c r="A141" s="1441" t="s">
        <x:v>4679</x:v>
      </x:c>
      <x:c r="B141" s="1442" t="s">
        <x:v>6457</x:v>
      </x:c>
      <x:c r="C141" s="1442" t="s">
        <x:v>4027</x:v>
      </x:c>
      <x:c r="D141" s="1443">
        <x:v>3</x:v>
      </x:c>
      <x:c r="E141" s="1442">
        <x:v>7270404</x:v>
      </x:c>
      <x:c r="F141" s="1445" t="s">
        <x:v>10710</x:v>
      </x:c>
    </x:row>
    <x:row r="142" spans="1:6">
      <x:c r="A142" s="1441" t="s">
        <x:v>8270</x:v>
      </x:c>
      <x:c r="B142" s="1442" t="s">
        <x:v>6457</x:v>
      </x:c>
      <x:c r="C142" s="1442" t="s">
        <x:v>6089</x:v>
      </x:c>
      <x:c r="D142" s="1443">
        <x:v>1</x:v>
      </x:c>
      <x:c r="E142" s="1442">
        <x:v>9150201</x:v>
      </x:c>
      <x:c r="F142" s="1444" t="s">
        <x:v>10710</x:v>
      </x:c>
    </x:row>
    <x:row r="143" spans="1:6">
      <x:c r="A143" s="1441" t="s">
        <x:v>3237</x:v>
      </x:c>
      <x:c r="B143" s="1442" t="s">
        <x:v>6457</x:v>
      </x:c>
      <x:c r="C143" s="1442" t="s">
        <x:v>6089</x:v>
      </x:c>
      <x:c r="D143" s="1443">
        <x:v>3</x:v>
      </x:c>
      <x:c r="E143" s="1443">
        <x:v>2504090207</x:v>
      </x:c>
      <x:c r="F143" s="1445" t="s">
        <x:v>10710</x:v>
      </x:c>
    </x:row>
    <x:row r="144" spans="1:6">
      <x:c r="A144" s="1441" t="s">
        <x:v>1671</x:v>
      </x:c>
      <x:c r="B144" s="1442" t="s">
        <x:v>6457</x:v>
      </x:c>
      <x:c r="C144" s="1442" t="s">
        <x:v>6089</x:v>
      </x:c>
      <x:c r="D144" s="1443">
        <x:v>4</x:v>
      </x:c>
      <x:c r="E144" s="1442">
        <x:v>9220201</x:v>
      </x:c>
      <x:c r="F144" s="1444" t="s">
        <x:v>10710</x:v>
      </x:c>
    </x:row>
    <x:row r="145" spans="1:6">
      <x:c r="A145" s="1441" t="s">
        <x:v>3166</x:v>
      </x:c>
      <x:c r="B145" s="1442" t="s">
        <x:v>6457</x:v>
      </x:c>
      <x:c r="C145" s="1442" t="s">
        <x:v>6089</x:v>
      </x:c>
      <x:c r="D145" s="1443">
        <x:v>2</x:v>
      </x:c>
      <x:c r="E145" s="1442">
        <x:v>4260203</x:v>
      </x:c>
      <x:c r="F145" s="1445" t="s">
        <x:v>10725</x:v>
      </x:c>
    </x:row>
    <x:row r="146" spans="1:6">
      <x:c r="A146" s="1441" t="s">
        <x:v>3212</x:v>
      </x:c>
      <x:c r="B146" s="1442" t="s">
        <x:v>6457</x:v>
      </x:c>
      <x:c r="C146" s="1442" t="s">
        <x:v>6097</x:v>
      </x:c>
      <x:c r="D146" s="1443">
        <x:v>4</x:v>
      </x:c>
      <x:c r="E146" s="1443">
        <x:v>2504070304</x:v>
      </x:c>
      <x:c r="F146" s="1444" t="s">
        <x:v>10710</x:v>
      </x:c>
    </x:row>
    <x:row r="147" spans="1:6">
      <x:c r="A147" s="1441" t="s">
        <x:v>1720</x:v>
      </x:c>
      <x:c r="B147" s="1442" t="s">
        <x:v>6457</x:v>
      </x:c>
      <x:c r="C147" s="1442" t="s">
        <x:v>6097</x:v>
      </x:c>
      <x:c r="D147" s="1443">
        <x:v>5</x:v>
      </x:c>
      <x:c r="E147" s="1443">
        <x:v>2503070304</x:v>
      </x:c>
      <x:c r="F147" s="1445" t="s">
        <x:v>10710</x:v>
      </x:c>
    </x:row>
    <x:row r="148" spans="1:7">
      <x:c r="A148" s="1441" t="s">
        <x:v>8218</x:v>
      </x:c>
      <x:c r="B148" s="1442" t="s">
        <x:v>6457</x:v>
      </x:c>
      <x:c r="C148" s="1442" t="s">
        <x:v>6097</x:v>
      </x:c>
      <x:c r="D148" s="1443">
        <x:v>1</x:v>
      </x:c>
      <x:c r="E148" s="1442">
        <x:v>7270303</x:v>
      </x:c>
      <x:c r="F148" s="1444" t="s">
        <x:v>382</x:v>
      </x:c>
      <x:c r="G148" s="101" t="s">
        <x:v>10339</x:v>
      </x:c>
    </x:row>
    <x:row r="149" spans="1:6">
      <x:c r="A149" s="1441" t="s">
        <x:v>1853</x:v>
      </x:c>
      <x:c r="B149" s="1442" t="s">
        <x:v>6457</x:v>
      </x:c>
      <x:c r="C149" s="1442" t="s">
        <x:v>6097</x:v>
      </x:c>
      <x:c r="D149" s="1443">
        <x:v>2</x:v>
      </x:c>
      <x:c r="E149" s="1442">
        <x:v>7050301</x:v>
      </x:c>
      <x:c r="F149" s="1445" t="s">
        <x:v>10710</x:v>
      </x:c>
    </x:row>
    <x:row r="150" spans="1:6">
      <x:c r="A150" s="1441" t="s">
        <x:v>3574</x:v>
      </x:c>
      <x:c r="B150" s="1442" t="s">
        <x:v>6457</x:v>
      </x:c>
      <x:c r="C150" s="1442" t="s">
        <x:v>6097</x:v>
      </x:c>
      <x:c r="D150" s="1443">
        <x:v>1</x:v>
      </x:c>
      <x:c r="E150" s="1442">
        <x:v>6050302</x:v>
      </x:c>
      <x:c r="F150" s="1444" t="s">
        <x:v>10710</x:v>
      </x:c>
    </x:row>
    <x:row r="151" spans="1:6">
      <x:c r="A151" s="1441" t="s">
        <x:v>3594</x:v>
      </x:c>
      <x:c r="B151" s="1442" t="s">
        <x:v>6457</x:v>
      </x:c>
      <x:c r="C151" s="1442" t="s">
        <x:v>6097</x:v>
      </x:c>
      <x:c r="D151" s="1443">
        <x:v>5</x:v>
      </x:c>
      <x:c r="E151" s="1443">
        <x:v>2508050308</x:v>
      </x:c>
      <x:c r="F151" s="1445" t="s">
        <x:v>10710</x:v>
      </x:c>
    </x:row>
    <x:row r="152" spans="1:6">
      <x:c r="A152" s="1441" t="s">
        <x:v>1872</x:v>
      </x:c>
      <x:c r="B152" s="1442" t="s">
        <x:v>6457</x:v>
      </x:c>
      <x:c r="C152" s="1442" t="s">
        <x:v>6097</x:v>
      </x:c>
      <x:c r="D152" s="1443">
        <x:v>4</x:v>
      </x:c>
      <x:c r="E152" s="1443">
        <x:v>2508050309</x:v>
      </x:c>
      <x:c r="F152" s="1444" t="s">
        <x:v>10710</x:v>
      </x:c>
    </x:row>
    <x:row r="153" spans="1:6">
      <x:c r="A153" s="1441" t="s">
        <x:v>1283</x:v>
      </x:c>
      <x:c r="B153" s="1442" t="s">
        <x:v>6457</x:v>
      </x:c>
      <x:c r="C153" s="1442" t="s">
        <x:v>6097</x:v>
      </x:c>
      <x:c r="D153" s="1443">
        <x:v>3</x:v>
      </x:c>
      <x:c r="E153" s="1443">
        <x:v>2505050304</x:v>
      </x:c>
      <x:c r="F153" s="1445" t="s">
        <x:v>10710</x:v>
      </x:c>
    </x:row>
    <x:row r="154" spans="1:6">
      <x:c r="A154" s="1441" t="s">
        <x:v>1702</x:v>
      </x:c>
      <x:c r="B154" s="1442" t="s">
        <x:v>6457</x:v>
      </x:c>
      <x:c r="C154" s="1442" t="s">
        <x:v>6097</x:v>
      </x:c>
      <x:c r="D154" s="1443">
        <x:v>3</x:v>
      </x:c>
      <x:c r="E154" s="1443">
        <x:v>2508050305</x:v>
      </x:c>
      <x:c r="F154" s="1444" t="s">
        <x:v>10710</x:v>
      </x:c>
    </x:row>
    <x:row r="155" spans="1:6">
      <x:c r="A155" s="1441" t="s">
        <x:v>2950</x:v>
      </x:c>
      <x:c r="B155" s="1442" t="s">
        <x:v>6457</x:v>
      </x:c>
      <x:c r="C155" s="1442" t="s">
        <x:v>6097</x:v>
      </x:c>
      <x:c r="D155" s="1443">
        <x:v>1</x:v>
      </x:c>
      <x:c r="E155" s="1443">
        <x:v>2509150301</x:v>
      </x:c>
      <x:c r="F155" s="1445" t="s">
        <x:v>10710</x:v>
      </x:c>
    </x:row>
    <x:row r="156" spans="1:6">
      <x:c r="A156" s="1441" t="s">
        <x:v>2997</x:v>
      </x:c>
      <x:c r="B156" s="1442" t="s">
        <x:v>6457</x:v>
      </x:c>
      <x:c r="C156" s="1442" t="s">
        <x:v>6089</x:v>
      </x:c>
      <x:c r="D156" s="1443">
        <x:v>3</x:v>
      </x:c>
      <x:c r="E156" s="1443">
        <x:v>2504100204</x:v>
      </x:c>
      <x:c r="F156" s="1444" t="s">
        <x:v>10710</x:v>
      </x:c>
    </x:row>
    <x:row r="157" spans="1:6">
      <x:c r="A157" s="1441" t="s">
        <x:v>8159</x:v>
      </x:c>
      <x:c r="B157" s="1442" t="s">
        <x:v>6457</x:v>
      </x:c>
      <x:c r="C157" s="1442" t="s">
        <x:v>6089</x:v>
      </x:c>
      <x:c r="D157" s="1443">
        <x:v>4</x:v>
      </x:c>
      <x:c r="E157" s="1443">
        <x:v>2512060204</x:v>
      </x:c>
      <x:c r="F157" s="1445" t="s">
        <x:v>10710</x:v>
      </x:c>
    </x:row>
    <x:row r="158" spans="1:6">
      <x:c r="A158" s="1441" t="s">
        <x:v>8176</x:v>
      </x:c>
      <x:c r="B158" s="1442" t="s">
        <x:v>6457</x:v>
      </x:c>
      <x:c r="C158" s="1442" t="s">
        <x:v>6089</x:v>
      </x:c>
      <x:c r="D158" s="1443">
        <x:v>2</x:v>
      </x:c>
      <x:c r="E158" s="1442">
        <x:v>6280208</x:v>
      </x:c>
      <x:c r="F158" s="1444" t="s">
        <x:v>10710</x:v>
      </x:c>
    </x:row>
    <x:row r="159" spans="1:6">
      <x:c r="A159" s="1441" t="s">
        <x:v>8168</x:v>
      </x:c>
      <x:c r="B159" s="1442" t="s">
        <x:v>6457</x:v>
      </x:c>
      <x:c r="C159" s="1442" t="s">
        <x:v>6089</x:v>
      </x:c>
      <x:c r="D159" s="1443">
        <x:v>1</x:v>
      </x:c>
      <x:c r="E159" s="1442">
        <x:v>8140207</x:v>
      </x:c>
      <x:c r="F159" s="1445" t="s">
        <x:v>10710</x:v>
      </x:c>
    </x:row>
    <x:row r="160" spans="1:6">
      <x:c r="A160" s="1441" t="s">
        <x:v>8275</x:v>
      </x:c>
      <x:c r="B160" s="1442" t="s">
        <x:v>6457</x:v>
      </x:c>
      <x:c r="C160" s="1442" t="s">
        <x:v>139</x:v>
      </x:c>
      <x:c r="D160" s="1443">
        <x:v>1</x:v>
      </x:c>
      <x:c r="E160" s="1443">
        <x:v>11150509</x:v>
      </x:c>
      <x:c r="F160" s="1444" t="s">
        <x:v>10710</x:v>
      </x:c>
    </x:row>
    <x:row r="161" spans="1:6">
      <x:c r="A161" s="1441" t="s">
        <x:v>1289</x:v>
      </x:c>
      <x:c r="B161" s="1442" t="s">
        <x:v>6457</x:v>
      </x:c>
      <x:c r="C161" s="1442" t="s">
        <x:v>139</x:v>
      </x:c>
      <x:c r="D161" s="1443">
        <x:v>1</x:v>
      </x:c>
      <x:c r="E161" s="1443">
        <x:v>2512050505</x:v>
      </x:c>
      <x:c r="F161" s="1445" t="s">
        <x:v>10710</x:v>
      </x:c>
    </x:row>
    <x:row r="162" spans="1:6">
      <x:c r="A162" s="1441" t="s">
        <x:v>8294</x:v>
      </x:c>
      <x:c r="B162" s="1442" t="s">
        <x:v>6457</x:v>
      </x:c>
      <x:c r="C162" s="1442" t="s">
        <x:v>139</x:v>
      </x:c>
      <x:c r="D162" s="1443">
        <x:v>1</x:v>
      </x:c>
      <x:c r="E162" s="1443">
        <x:v>2512050503</x:v>
      </x:c>
      <x:c r="F162" s="1444" t="s">
        <x:v>10710</x:v>
      </x:c>
    </x:row>
    <x:row r="163" spans="1:6">
      <x:c r="A163" s="1441" t="s">
        <x:v>3526</x:v>
      </x:c>
      <x:c r="B163" s="1442" t="s">
        <x:v>6457</x:v>
      </x:c>
      <x:c r="C163" s="1442" t="s">
        <x:v>139</x:v>
      </x:c>
      <x:c r="D163" s="1443">
        <x:v>1</x:v>
      </x:c>
      <x:c r="E163" s="1443">
        <x:v>2512050504</x:v>
      </x:c>
      <x:c r="F163" s="1445" t="s">
        <x:v>10710</x:v>
      </x:c>
    </x:row>
    <x:row r="164" spans="1:6">
      <x:c r="A164" s="1441" t="s">
        <x:v>3095</x:v>
      </x:c>
      <x:c r="B164" s="1442" t="s">
        <x:v>6457</x:v>
      </x:c>
      <x:c r="C164" s="1442" t="s">
        <x:v>4067</x:v>
      </x:c>
      <x:c r="D164" s="1443">
        <x:v>3</x:v>
      </x:c>
      <x:c r="E164" s="1443">
        <x:v>2502130103</x:v>
      </x:c>
      <x:c r="F164" s="1444" t="s">
        <x:v>10710</x:v>
      </x:c>
    </x:row>
    <x:row r="165" spans="1:6">
      <x:c r="A165" s="1441" t="s">
        <x:v>8200</x:v>
      </x:c>
      <x:c r="B165" s="1442" t="s">
        <x:v>6457</x:v>
      </x:c>
      <x:c r="C165" s="1442" t="s">
        <x:v>4067</x:v>
      </x:c>
      <x:c r="D165" s="1443">
        <x:v>2</x:v>
      </x:c>
      <x:c r="E165" s="1443">
        <x:v>2504090103</x:v>
      </x:c>
      <x:c r="F165" s="1445" t="s">
        <x:v>10710</x:v>
      </x:c>
    </x:row>
    <x:row r="166" spans="1:6">
      <x:c r="A166" s="1441" t="s">
        <x:v>4657</x:v>
      </x:c>
      <x:c r="B166" s="1442" t="s">
        <x:v>6457</x:v>
      </x:c>
      <x:c r="C166" s="1442" t="s">
        <x:v>4067</x:v>
      </x:c>
      <x:c r="D166" s="1443">
        <x:v>3</x:v>
      </x:c>
      <x:c r="E166" s="1443">
        <x:v>2511050102</x:v>
      </x:c>
      <x:c r="F166" s="1444" t="s">
        <x:v>10710</x:v>
      </x:c>
    </x:row>
    <x:row r="167" spans="1:6">
      <x:c r="A167" s="1441" t="s">
        <x:v>3009</x:v>
      </x:c>
      <x:c r="B167" s="1442" t="s">
        <x:v>6457</x:v>
      </x:c>
      <x:c r="C167" s="1442" t="s">
        <x:v>4067</x:v>
      </x:c>
      <x:c r="D167" s="1443">
        <x:v>2</x:v>
      </x:c>
      <x:c r="E167" s="1443">
        <x:v>2507080107</x:v>
      </x:c>
      <x:c r="F167" s="1445" t="s">
        <x:v>10710</x:v>
      </x:c>
    </x:row>
    <x:row r="168" spans="1:6">
      <x:c r="A168" s="1441" t="s">
        <x:v>4648</x:v>
      </x:c>
      <x:c r="B168" s="1442" t="s">
        <x:v>6457</x:v>
      </x:c>
      <x:c r="C168" s="1442" t="s">
        <x:v>6097</x:v>
      </x:c>
      <x:c r="D168" s="1443">
        <x:v>1</x:v>
      </x:c>
      <x:c r="E168" s="1443">
        <x:v>11080308</x:v>
      </x:c>
      <x:c r="F168" s="1444" t="s">
        <x:v>1353</x:v>
      </x:c>
    </x:row>
    <x:row r="169" spans="1:6">
      <x:c r="A169" s="1441" t="s">
        <x:v>3584</x:v>
      </x:c>
      <x:c r="B169" s="1442" t="s">
        <x:v>6457</x:v>
      </x:c>
      <x:c r="C169" s="1442" t="s">
        <x:v>6097</x:v>
      </x:c>
      <x:c r="D169" s="1443">
        <x:v>2</x:v>
      </x:c>
      <x:c r="E169" s="1443">
        <x:v>11080309</x:v>
      </x:c>
      <x:c r="F169" s="1445" t="s">
        <x:v>1353</x:v>
      </x:c>
    </x:row>
    <x:row r="170" spans="1:6">
      <x:c r="A170" s="1441" t="s">
        <x:v>2952</x:v>
      </x:c>
      <x:c r="B170" s="1442" t="s">
        <x:v>6457</x:v>
      </x:c>
      <x:c r="C170" s="1442" t="s">
        <x:v>6097</x:v>
      </x:c>
      <x:c r="D170" s="1443">
        <x:v>7</x:v>
      </x:c>
      <x:c r="E170" s="1442">
        <x:v>7060301</x:v>
      </x:c>
      <x:c r="F170" s="1444" t="s">
        <x:v>1529</x:v>
      </x:c>
    </x:row>
    <x:row r="171" spans="1:6">
      <x:c r="A171" s="1441" t="s">
        <x:v>4655</x:v>
      </x:c>
      <x:c r="B171" s="1442" t="s">
        <x:v>6457</x:v>
      </x:c>
      <x:c r="C171" s="1442" t="s">
        <x:v>6097</x:v>
      </x:c>
      <x:c r="D171" s="1443">
        <x:v>3</x:v>
      </x:c>
      <x:c r="E171" s="1442">
        <x:v>9160301</x:v>
      </x:c>
      <x:c r="F171" s="1445" t="s">
        <x:v>1529</x:v>
      </x:c>
    </x:row>
    <x:row r="172" spans="1:6">
      <x:c r="A172" s="1441" t="s">
        <x:v>8152</x:v>
      </x:c>
      <x:c r="B172" s="1442" t="s">
        <x:v>6457</x:v>
      </x:c>
      <x:c r="C172" s="1442" t="s">
        <x:v>6097</x:v>
      </x:c>
      <x:c r="D172" s="1443">
        <x:v>4</x:v>
      </x:c>
      <x:c r="E172" s="1443">
        <x:v>2509050306</x:v>
      </x:c>
      <x:c r="F172" s="1444" t="s">
        <x:v>1529</x:v>
      </x:c>
    </x:row>
    <x:row r="173" spans="1:6">
      <x:c r="A173" s="1441" t="s">
        <x:v>1707</x:v>
      </x:c>
      <x:c r="B173" s="1442" t="s">
        <x:v>6457</x:v>
      </x:c>
      <x:c r="C173" s="1442" t="s">
        <x:v>6097</x:v>
      </x:c>
      <x:c r="D173" s="1443">
        <x:v>4</x:v>
      </x:c>
      <x:c r="E173" s="1443">
        <x:v>2509070302</x:v>
      </x:c>
      <x:c r="F173" s="1445" t="s">
        <x:v>1529</x:v>
      </x:c>
    </x:row>
    <x:row r="174" spans="1:6">
      <x:c r="A174" s="1441" t="s">
        <x:v>3652</x:v>
      </x:c>
      <x:c r="B174" s="1442" t="s">
        <x:v>6457</x:v>
      </x:c>
      <x:c r="C174" s="1442" t="s">
        <x:v>6089</x:v>
      </x:c>
      <x:c r="D174" s="1443">
        <x:v>1</x:v>
      </x:c>
      <x:c r="E174" s="1442">
        <x:v>7270213</x:v>
      </x:c>
      <x:c r="F174" s="1444" t="s">
        <x:v>1529</x:v>
      </x:c>
    </x:row>
    <x:row r="175" spans="1:6">
      <x:c r="A175" s="1441" t="s">
        <x:v>1725</x:v>
      </x:c>
      <x:c r="B175" s="1442" t="s">
        <x:v>6457</x:v>
      </x:c>
      <x:c r="C175" s="1442" t="s">
        <x:v>6089</x:v>
      </x:c>
      <x:c r="D175" s="1443">
        <x:v>1</x:v>
      </x:c>
      <x:c r="E175" s="1442">
        <x:v>9220207</x:v>
      </x:c>
      <x:c r="F175" s="1445" t="s">
        <x:v>1529</x:v>
      </x:c>
    </x:row>
    <x:row r="176" spans="1:6">
      <x:c r="A176" s="1441" t="s">
        <x:v>8155</x:v>
      </x:c>
      <x:c r="B176" s="1442" t="s">
        <x:v>6457</x:v>
      </x:c>
      <x:c r="C176" s="1442" t="s">
        <x:v>6089</x:v>
      </x:c>
      <x:c r="D176" s="1443">
        <x:v>2</x:v>
      </x:c>
      <x:c r="E176" s="1443">
        <x:v>12010211</x:v>
      </x:c>
      <x:c r="F176" s="1444" t="s">
        <x:v>1529</x:v>
      </x:c>
    </x:row>
    <x:row r="177" spans="1:7">
      <x:c r="A177" s="1446" t="s">
        <x:v>3566</x:v>
      </x:c>
      <x:c r="B177" s="1447" t="s">
        <x:v>6457</x:v>
      </x:c>
      <x:c r="C177" s="1447" t="s">
        <x:v>6089</x:v>
      </x:c>
      <x:c r="D177" s="1448">
        <x:v>1</x:v>
      </x:c>
      <x:c r="E177" s="1448">
        <x:v>12010216</x:v>
      </x:c>
      <x:c r="F177" s="1449" t="s">
        <x:v>1529</x:v>
      </x:c>
      <x:c r="G177" s="101" t="s">
        <x:v>10674</x:v>
      </x:c>
    </x:row>
    <x:row r="178" spans="1:6">
      <x:c r="A178" s="1450" t="s">
        <x:v>3257</x:v>
      </x:c>
      <x:c r="B178" s="1451" t="s">
        <x:v>6457</x:v>
      </x:c>
      <x:c r="C178" s="1451" t="s">
        <x:v>4007</x:v>
      </x:c>
      <x:c r="D178" s="1452">
        <x:v>1</x:v>
      </x:c>
      <x:c r="E178" s="1452">
        <x:v>10210311</x:v>
      </x:c>
      <x:c r="F178" s="1453" t="s">
        <x:v>10710</x:v>
      </x:c>
    </x:row>
    <x:row r="179" spans="1:6">
      <x:c r="A179" s="1441" t="s">
        <x:v>1731</x:v>
      </x:c>
      <x:c r="B179" s="1442" t="s">
        <x:v>6457</x:v>
      </x:c>
      <x:c r="C179" s="1442" t="s">
        <x:v>6089</x:v>
      </x:c>
      <x:c r="D179" s="1443">
        <x:v>4</x:v>
      </x:c>
      <x:c r="E179" s="1443">
        <x:v>2512060205</x:v>
      </x:c>
      <x:c r="F179" s="1445" t="s">
        <x:v>10710</x:v>
      </x:c>
    </x:row>
    <x:row r="180" spans="1:6">
      <x:c r="A180" s="1461" t="s">
        <x:v>1717</x:v>
      </x:c>
      <x:c r="B180" s="1462" t="s">
        <x:v>6457</x:v>
      </x:c>
      <x:c r="C180" s="1462" t="s">
        <x:v>4007</x:v>
      </x:c>
      <x:c r="D180" s="1463">
        <x:v>4</x:v>
      </x:c>
      <x:c r="E180" s="1463">
        <x:v>2509150313</x:v>
      </x:c>
      <x:c r="F180" s="1464" t="s">
        <x:v>10710</x:v>
      </x:c>
    </x:row>
    <x:row r="181" spans="1:6">
      <x:c r="A181" s="1461" t="s">
        <x:v>3076</x:v>
      </x:c>
      <x:c r="B181" s="1462" t="s">
        <x:v>6457</x:v>
      </x:c>
      <x:c r="C181" s="1462" t="s">
        <x:v>6097</x:v>
      </x:c>
      <x:c r="D181" s="1463">
        <x:v>3</x:v>
      </x:c>
      <x:c r="E181" s="1462">
        <x:v>8010302</x:v>
      </x:c>
      <x:c r="F181" s="1465" t="s">
        <x:v>10710</x:v>
      </x:c>
    </x:row>
    <x:row r="182" spans="1:6">
      <x:c r="A182" s="1461" t="s">
        <x:v>8167</x:v>
      </x:c>
      <x:c r="B182" s="1462" t="s">
        <x:v>6457</x:v>
      </x:c>
      <x:c r="C182" s="1462" t="s">
        <x:v>6097</x:v>
      </x:c>
      <x:c r="D182" s="1463">
        <x:v>1</x:v>
      </x:c>
      <x:c r="E182" s="1462">
        <x:v>8010303</x:v>
      </x:c>
      <x:c r="F182" s="1464" t="s">
        <x:v>10710</x:v>
      </x:c>
    </x:row>
    <x:row r="183" spans="1:6">
      <x:c r="A183" s="1461" t="s">
        <x:v>3247</x:v>
      </x:c>
      <x:c r="B183" s="1462" t="s">
        <x:v>6457</x:v>
      </x:c>
      <x:c r="C183" s="1462" t="s">
        <x:v>6097</x:v>
      </x:c>
      <x:c r="D183" s="1463">
        <x:v>1</x:v>
      </x:c>
      <x:c r="E183" s="1462">
        <x:v>8150304</x:v>
      </x:c>
      <x:c r="F183" s="1465" t="s">
        <x:v>10710</x:v>
      </x:c>
    </x:row>
    <x:row r="184" spans="1:6">
      <x:c r="A184" s="1461" t="s">
        <x:v>4652</x:v>
      </x:c>
      <x:c r="B184" s="1462" t="s">
        <x:v>6457</x:v>
      </x:c>
      <x:c r="C184" s="1462" t="s">
        <x:v>6097</x:v>
      </x:c>
      <x:c r="D184" s="1463">
        <x:v>1</x:v>
      </x:c>
      <x:c r="E184" s="1463">
        <x:v>11150303</x:v>
      </x:c>
      <x:c r="F184" s="1464" t="s">
        <x:v>10710</x:v>
      </x:c>
    </x:row>
    <x:row r="185" spans="1:6">
      <x:c r="A185" s="1461" t="s">
        <x:v>8198</x:v>
      </x:c>
      <x:c r="B185" s="1462" t="s">
        <x:v>6457</x:v>
      </x:c>
      <x:c r="C185" s="1462" t="s">
        <x:v>6097</x:v>
      </x:c>
      <x:c r="D185" s="1463">
        <x:v>3</x:v>
      </x:c>
      <x:c r="E185" s="1463">
        <x:v>2509050302</x:v>
      </x:c>
      <x:c r="F185" s="1465" t="s">
        <x:v>10710</x:v>
      </x:c>
    </x:row>
    <x:row r="186" spans="1:6">
      <x:c r="A186" s="1461" t="s">
        <x:v>8256</x:v>
      </x:c>
      <x:c r="B186" s="1462" t="s">
        <x:v>6457</x:v>
      </x:c>
      <x:c r="C186" s="1462" t="s">
        <x:v>4067</x:v>
      </x:c>
      <x:c r="D186" s="1463">
        <x:v>2</x:v>
      </x:c>
      <x:c r="E186" s="1463">
        <x:v>2503050109</x:v>
      </x:c>
      <x:c r="F186" s="1464" t="s">
        <x:v>10710</x:v>
      </x:c>
    </x:row>
    <x:row r="187" spans="1:6">
      <x:c r="A187" s="1461" t="s">
        <x:v>710</x:v>
      </x:c>
      <x:c r="B187" s="1462" t="s">
        <x:v>6457</x:v>
      </x:c>
      <x:c r="C187" s="1462" t="s">
        <x:v>4067</x:v>
      </x:c>
      <x:c r="D187" s="1463">
        <x:v>3</x:v>
      </x:c>
      <x:c r="E187" s="1463">
        <x:v>2501070101</x:v>
      </x:c>
      <x:c r="F187" s="1465" t="s">
        <x:v>10710</x:v>
      </x:c>
    </x:row>
    <x:row r="188" spans="1:6">
      <x:c r="A188" s="1461" t="s">
        <x:v>3520</x:v>
      </x:c>
      <x:c r="B188" s="1462" t="s">
        <x:v>6457</x:v>
      </x:c>
      <x:c r="C188" s="1462" t="s">
        <x:v>4067</x:v>
      </x:c>
      <x:c r="D188" s="1463">
        <x:v>3</x:v>
      </x:c>
      <x:c r="E188" s="1462">
        <x:v>1260107</x:v>
      </x:c>
      <x:c r="F188" s="1464" t="s">
        <x:v>10710</x:v>
      </x:c>
    </x:row>
    <x:row r="189" spans="1:6">
      <x:c r="A189" s="1461" t="s">
        <x:v>1733</x:v>
      </x:c>
      <x:c r="B189" s="1462" t="s">
        <x:v>6457</x:v>
      </x:c>
      <x:c r="C189" s="1462" t="s">
        <x:v>4067</x:v>
      </x:c>
      <x:c r="D189" s="1463">
        <x:v>1</x:v>
      </x:c>
      <x:c r="E189" s="1462">
        <x:v>1260104</x:v>
      </x:c>
      <x:c r="F189" s="1465" t="s">
        <x:v>10710</x:v>
      </x:c>
    </x:row>
    <x:row r="190" spans="1:6">
      <x:c r="A190" s="1461" t="s">
        <x:v>8229</x:v>
      </x:c>
      <x:c r="B190" s="1462" t="s">
        <x:v>6457</x:v>
      </x:c>
      <x:c r="C190" s="1462" t="s">
        <x:v>4067</x:v>
      </x:c>
      <x:c r="D190" s="1463">
        <x:v>1</x:v>
      </x:c>
      <x:c r="E190" s="1463">
        <x:v>2501050110</x:v>
      </x:c>
      <x:c r="F190" s="1464" t="s">
        <x:v>10710</x:v>
      </x:c>
    </x:row>
    <x:row r="191" spans="1:6">
      <x:c r="A191" s="1461" t="s">
        <x:v>3245</x:v>
      </x:c>
      <x:c r="B191" s="1462" t="s">
        <x:v>6457</x:v>
      </x:c>
      <x:c r="C191" s="1462" t="s">
        <x:v>4067</x:v>
      </x:c>
      <x:c r="D191" s="1463">
        <x:v>1</x:v>
      </x:c>
      <x:c r="E191" s="1463">
        <x:v>12120115</x:v>
      </x:c>
      <x:c r="F191" s="1465" t="s">
        <x:v>10710</x:v>
      </x:c>
    </x:row>
    <x:row r="192" spans="1:6">
      <x:c r="A192" s="1461" t="s">
        <x:v>3487</x:v>
      </x:c>
      <x:c r="B192" s="1462" t="s">
        <x:v>6457</x:v>
      </x:c>
      <x:c r="C192" s="1462" t="s">
        <x:v>4067</x:v>
      </x:c>
      <x:c r="D192" s="1463">
        <x:v>1</x:v>
      </x:c>
      <x:c r="E192" s="1463">
        <x:v>12120109</x:v>
      </x:c>
      <x:c r="F192" s="1464" t="s">
        <x:v>10710</x:v>
      </x:c>
    </x:row>
    <x:row r="193" spans="1:6">
      <x:c r="A193" s="1461" t="s">
        <x:v>3033</x:v>
      </x:c>
      <x:c r="B193" s="1462" t="s">
        <x:v>6457</x:v>
      </x:c>
      <x:c r="C193" s="1462" t="s">
        <x:v>4067</x:v>
      </x:c>
      <x:c r="D193" s="1463">
        <x:v>3</x:v>
      </x:c>
      <x:c r="E193" s="1463">
        <x:v>12120108</x:v>
      </x:c>
      <x:c r="F193" s="1465" t="s">
        <x:v>10710</x:v>
      </x:c>
    </x:row>
    <x:row r="194" spans="1:6">
      <x:c r="A194" s="1461" t="s">
        <x:v>1676</x:v>
      </x:c>
      <x:c r="B194" s="1462" t="s">
        <x:v>6457</x:v>
      </x:c>
      <x:c r="C194" s="1462" t="s">
        <x:v>4067</x:v>
      </x:c>
      <x:c r="D194" s="1463">
        <x:v>2</x:v>
      </x:c>
      <x:c r="E194" s="1463">
        <x:v>2505060105</x:v>
      </x:c>
      <x:c r="F194" s="1464" t="s">
        <x:v>10710</x:v>
      </x:c>
    </x:row>
    <x:row r="195" spans="1:6">
      <x:c r="A195" s="1461" t="s">
        <x:v>8285</x:v>
      </x:c>
      <x:c r="B195" s="1462" t="s">
        <x:v>6457</x:v>
      </x:c>
      <x:c r="C195" s="1462" t="s">
        <x:v>6089</x:v>
      </x:c>
      <x:c r="D195" s="1463">
        <x:v>1</x:v>
      </x:c>
      <x:c r="E195" s="1462">
        <x:v>7050202</x:v>
      </x:c>
      <x:c r="F195" s="1465" t="s">
        <x:v>10710</x:v>
      </x:c>
    </x:row>
    <x:row r="196" spans="1:6">
      <x:c r="A196" s="1461" t="s">
        <x:v>4699</x:v>
      </x:c>
      <x:c r="B196" s="1462" t="s">
        <x:v>6457</x:v>
      </x:c>
      <x:c r="C196" s="1462" t="s">
        <x:v>6089</x:v>
      </x:c>
      <x:c r="D196" s="1463">
        <x:v>2</x:v>
      </x:c>
      <x:c r="E196" s="1462">
        <x:v>8160201</x:v>
      </x:c>
      <x:c r="F196" s="1464" t="s">
        <x:v>10710</x:v>
      </x:c>
    </x:row>
    <x:row r="197" spans="1:6">
      <x:c r="A197" s="1461" t="s">
        <x:v>3267</x:v>
      </x:c>
      <x:c r="B197" s="1462" t="s">
        <x:v>6457</x:v>
      </x:c>
      <x:c r="C197" s="1462" t="s">
        <x:v>6089</x:v>
      </x:c>
      <x:c r="D197" s="1463">
        <x:v>2</x:v>
      </x:c>
      <x:c r="E197" s="1462">
        <x:v>8160202</x:v>
      </x:c>
      <x:c r="F197" s="1465" t="s">
        <x:v>10710</x:v>
      </x:c>
    </x:row>
    <x:row r="198" spans="1:6">
      <x:c r="A198" s="1461" t="s">
        <x:v>3483</x:v>
      </x:c>
      <x:c r="B198" s="1462" t="s">
        <x:v>6457</x:v>
      </x:c>
      <x:c r="C198" s="1462" t="s">
        <x:v>6089</x:v>
      </x:c>
      <x:c r="D198" s="1463">
        <x:v>3</x:v>
      </x:c>
      <x:c r="E198" s="1463">
        <x:v>11160207</x:v>
      </x:c>
      <x:c r="F198" s="1464" t="s">
        <x:v>10710</x:v>
      </x:c>
    </x:row>
    <x:row r="199" spans="1:6">
      <x:c r="A199" s="1461" t="s">
        <x:v>3451</x:v>
      </x:c>
      <x:c r="B199" s="1462" t="s">
        <x:v>6457</x:v>
      </x:c>
      <x:c r="C199" s="1462" t="s">
        <x:v>6089</x:v>
      </x:c>
      <x:c r="D199" s="1463">
        <x:v>3</x:v>
      </x:c>
      <x:c r="E199" s="1463">
        <x:v>2510070203</x:v>
      </x:c>
      <x:c r="F199" s="1465" t="s">
        <x:v>10710</x:v>
      </x:c>
    </x:row>
    <x:row r="200" spans="1:6">
      <x:c r="A200" s="1461" t="s">
        <x:v>3270</x:v>
      </x:c>
      <x:c r="B200" s="1462" t="s">
        <x:v>6457</x:v>
      </x:c>
      <x:c r="C200" s="1462" t="s">
        <x:v>6097</x:v>
      </x:c>
      <x:c r="D200" s="1463">
        <x:v>2</x:v>
      </x:c>
      <x:c r="E200" s="1462">
        <x:v>7210302</x:v>
      </x:c>
      <x:c r="F200" s="1464" t="s">
        <x:v>10682</x:v>
      </x:c>
    </x:row>
    <x:row r="201" spans="1:6">
      <x:c r="A201" s="1461" t="s">
        <x:v>1877</x:v>
      </x:c>
      <x:c r="B201" s="1462" t="s">
        <x:v>6457</x:v>
      </x:c>
      <x:c r="C201" s="1462" t="s">
        <x:v>139</x:v>
      </x:c>
      <x:c r="D201" s="1463">
        <x:v>1</x:v>
      </x:c>
      <x:c r="E201" s="1463">
        <x:v>10190302</x:v>
      </x:c>
      <x:c r="F201" s="1465" t="s">
        <x:v>10710</x:v>
      </x:c>
    </x:row>
    <x:row r="202" spans="1:6">
      <x:c r="A202" s="1461" t="s">
        <x:v>8274</x:v>
      </x:c>
      <x:c r="B202" s="1462" t="s">
        <x:v>6457</x:v>
      </x:c>
      <x:c r="C202" s="1462" t="s">
        <x:v>6089</x:v>
      </x:c>
      <x:c r="D202" s="1463">
        <x:v>1</x:v>
      </x:c>
      <x:c r="E202" s="1463">
        <x:v>11160208</x:v>
      </x:c>
      <x:c r="F202" s="1464" t="s">
        <x:v>1529</x:v>
      </x:c>
    </x:row>
    <x:row r="203" spans="1:6">
      <x:c r="A203" s="1461" t="s">
        <x:v>8260</x:v>
      </x:c>
      <x:c r="B203" s="1462" t="s">
        <x:v>6457</x:v>
      </x:c>
      <x:c r="C203" s="1462" t="s">
        <x:v>6089</x:v>
      </x:c>
      <x:c r="D203" s="1463">
        <x:v>2</x:v>
      </x:c>
      <x:c r="E203" s="1463">
        <x:v>10210201</x:v>
      </x:c>
      <x:c r="F203" s="1465" t="s">
        <x:v>1529</x:v>
      </x:c>
    </x:row>
    <x:row r="204" spans="1:6">
      <x:c r="A204" s="1461" t="s">
        <x:v>8232</x:v>
      </x:c>
      <x:c r="B204" s="1462" t="s">
        <x:v>6457</x:v>
      </x:c>
      <x:c r="C204" s="1462" t="s">
        <x:v>6089</x:v>
      </x:c>
      <x:c r="D204" s="1463">
        <x:v>2</x:v>
      </x:c>
      <x:c r="E204" s="1462">
        <x:v>7200201</x:v>
      </x:c>
      <x:c r="F204" s="1464" t="s">
        <x:v>10713</x:v>
      </x:c>
    </x:row>
    <x:row r="205" spans="1:6">
      <x:c r="A205" s="1466" t="s">
        <x:v>2969</x:v>
      </x:c>
      <x:c r="B205" s="1467" t="s">
        <x:v>6457</x:v>
      </x:c>
      <x:c r="C205" s="1467" t="s">
        <x:v>6089</x:v>
      </x:c>
      <x:c r="D205" s="1468">
        <x:v>4</x:v>
      </x:c>
      <x:c r="E205" s="1467">
        <x:v>8160203</x:v>
      </x:c>
      <x:c r="F205" s="1469" t="s">
        <x:v>10710</x:v>
      </x:c>
    </x:row>
    <x:row r="206" spans="1:6">
      <x:c r="A206" s="1470">
        <x:v>46065</x:v>
      </x:c>
      <x:c r="B206" s="1462" t="s">
        <x:v>6457</x:v>
      </x:c>
      <x:c r="C206" s="1462" t="s">
        <x:v>4067</x:v>
      </x:c>
      <x:c r="D206" s="1463">
        <x:v>1</x:v>
      </x:c>
      <x:c r="E206" s="1471" t="s">
        <x:v>4500</x:v>
      </x:c>
      <x:c r="F206" s="1462" t="s">
        <x:v>8875</x:v>
      </x:c>
    </x:row>
    <x:row r="207" spans="1:7">
      <x:c r="A207" s="1478" t="s">
        <x:v>3531</x:v>
      </x:c>
      <x:c r="B207" s="1479" t="s">
        <x:v>10327</x:v>
      </x:c>
      <x:c r="C207" s="1479" t="s">
        <x:v>6089</x:v>
      </x:c>
      <x:c r="D207" s="1480">
        <x:v>1</x:v>
      </x:c>
      <x:c r="E207" s="1480">
        <x:v>2502050203</x:v>
      </x:c>
      <x:c r="F207" s="1479" t="s">
        <x:v>1172</x:v>
      </x:c>
      <x:c r="G207" s="1457"/>
    </x:row>
    <x:row r="208" spans="1:7">
      <x:c r="A208" s="845" t="s">
        <x:v>8263</x:v>
      </x:c>
      <x:c r="B208" s="846" t="s">
        <x:v>6457</x:v>
      </x:c>
      <x:c r="C208" s="846" t="s">
        <x:v>139</x:v>
      </x:c>
      <x:c r="D208" s="847">
        <x:v>3</x:v>
      </x:c>
      <x:c r="E208" s="847">
        <x:v>2512100104</x:v>
      </x:c>
      <x:c r="F208" s="846" t="s">
        <x:v>10710</x:v>
      </x:c>
      <x:c r="G208" s="1458"/>
    </x:row>
    <x:row r="209" spans="1:7">
      <x:c r="A209" s="845" t="s">
        <x:v>8221</x:v>
      </x:c>
      <x:c r="B209" s="846" t="s">
        <x:v>6457</x:v>
      </x:c>
      <x:c r="C209" s="846" t="s">
        <x:v>139</x:v>
      </x:c>
      <x:c r="D209" s="847">
        <x:v>2</x:v>
      </x:c>
      <x:c r="E209" s="846">
        <x:v>7050108</x:v>
      </x:c>
      <x:c r="F209" s="846" t="s">
        <x:v>10710</x:v>
      </x:c>
      <x:c r="G209" s="1459"/>
    </x:row>
    <x:row r="210" spans="1:7">
      <x:c r="A210" s="845" t="s">
        <x:v>8236</x:v>
      </x:c>
      <x:c r="B210" s="846" t="s">
        <x:v>6457</x:v>
      </x:c>
      <x:c r="C210" s="846" t="s">
        <x:v>139</x:v>
      </x:c>
      <x:c r="D210" s="847">
        <x:v>2</x:v>
      </x:c>
      <x:c r="E210" s="846">
        <x:v>7050109</x:v>
      </x:c>
      <x:c r="F210" s="846" t="s">
        <x:v>10710</x:v>
      </x:c>
      <x:c r="G210" s="1458"/>
    </x:row>
    <x:row r="211" spans="1:7">
      <x:c r="A211" s="845" t="s">
        <x:v>3498</x:v>
      </x:c>
      <x:c r="B211" s="846" t="s">
        <x:v>6457</x:v>
      </x:c>
      <x:c r="C211" s="846" t="s">
        <x:v>139</x:v>
      </x:c>
      <x:c r="D211" s="847">
        <x:v>2</x:v>
      </x:c>
      <x:c r="E211" s="846">
        <x:v>7050111</x:v>
      </x:c>
      <x:c r="F211" s="846" t="s">
        <x:v>10710</x:v>
      </x:c>
      <x:c r="G211" s="1459"/>
    </x:row>
    <x:row r="212" spans="1:7">
      <x:c r="A212" s="845" t="s">
        <x:v>1700</x:v>
      </x:c>
      <x:c r="B212" s="846" t="s">
        <x:v>6457</x:v>
      </x:c>
      <x:c r="C212" s="846" t="s">
        <x:v>139</x:v>
      </x:c>
      <x:c r="D212" s="847">
        <x:v>7</x:v>
      </x:c>
      <x:c r="E212" s="846">
        <x:v>5130108</x:v>
      </x:c>
      <x:c r="F212" s="846" t="s">
        <x:v>10710</x:v>
      </x:c>
      <x:c r="G212" s="1458"/>
    </x:row>
    <x:row r="213" spans="1:7">
      <x:c r="A213" s="845" t="s">
        <x:v>3006</x:v>
      </x:c>
      <x:c r="B213" s="846" t="s">
        <x:v>6457</x:v>
      </x:c>
      <x:c r="C213" s="846" t="s">
        <x:v>139</x:v>
      </x:c>
      <x:c r="D213" s="847">
        <x:v>3</x:v>
      </x:c>
      <x:c r="E213" s="846">
        <x:v>4250601</x:v>
      </x:c>
      <x:c r="F213" s="846" t="s">
        <x:v>10710</x:v>
      </x:c>
      <x:c r="G213" s="1459"/>
    </x:row>
    <x:row r="214" spans="1:7">
      <x:c r="A214" s="845" t="s">
        <x:v>3603</x:v>
      </x:c>
      <x:c r="B214" s="846" t="s">
        <x:v>6457</x:v>
      </x:c>
      <x:c r="C214" s="846" t="s">
        <x:v>139</x:v>
      </x:c>
      <x:c r="D214" s="847">
        <x:v>4</x:v>
      </x:c>
      <x:c r="E214" s="847">
        <x:v>2509070301</x:v>
      </x:c>
      <x:c r="F214" s="846" t="s">
        <x:v>10710</x:v>
      </x:c>
      <x:c r="G214" s="1458"/>
    </x:row>
    <x:row r="215" spans="1:7">
      <x:c r="A215" s="845" t="s">
        <x:v>4649</x:v>
      </x:c>
      <x:c r="B215" s="846" t="s">
        <x:v>6457</x:v>
      </x:c>
      <x:c r="C215" s="846" t="s">
        <x:v>6097</x:v>
      </x:c>
      <x:c r="D215" s="847">
        <x:v>1</x:v>
      </x:c>
      <x:c r="E215" s="847">
        <x:v>2509150305</x:v>
      </x:c>
      <x:c r="F215" s="846" t="s">
        <x:v>10710</x:v>
      </x:c>
      <x:c r="G215" s="1459"/>
    </x:row>
    <x:row r="216" spans="1:7">
      <x:c r="A216" s="845" t="s">
        <x:v>2999</x:v>
      </x:c>
      <x:c r="B216" s="846" t="s">
        <x:v>6457</x:v>
      </x:c>
      <x:c r="C216" s="846" t="s">
        <x:v>6097</x:v>
      </x:c>
      <x:c r="D216" s="847">
        <x:v>3</x:v>
      </x:c>
      <x:c r="E216" s="847">
        <x:v>2502100306</x:v>
      </x:c>
      <x:c r="F216" s="846" t="s">
        <x:v>3022</x:v>
      </x:c>
      <x:c r="G216" s="1458"/>
    </x:row>
    <x:row r="217" spans="1:7">
      <x:c r="A217" s="845" t="s">
        <x:v>1721</x:v>
      </x:c>
      <x:c r="B217" s="846" t="s">
        <x:v>6457</x:v>
      </x:c>
      <x:c r="C217" s="846" t="s">
        <x:v>6097</x:v>
      </x:c>
      <x:c r="D217" s="847">
        <x:v>3</x:v>
      </x:c>
      <x:c r="E217" s="847">
        <x:v>2502100305</x:v>
      </x:c>
      <x:c r="F217" s="846" t="s">
        <x:v>3022</x:v>
      </x:c>
      <x:c r="G217" s="1459"/>
    </x:row>
    <x:row r="218" spans="1:7">
      <x:c r="A218" s="845" t="s">
        <x:v>3024</x:v>
      </x:c>
      <x:c r="B218" s="846" t="s">
        <x:v>6457</x:v>
      </x:c>
      <x:c r="C218" s="846" t="s">
        <x:v>6089</x:v>
      </x:c>
      <x:c r="D218" s="847">
        <x:v>3</x:v>
      </x:c>
      <x:c r="E218" s="847">
        <x:v>2505060203</x:v>
      </x:c>
      <x:c r="F218" s="846" t="s">
        <x:v>10710</x:v>
      </x:c>
      <x:c r="G218" s="1458"/>
    </x:row>
    <x:row r="219" spans="1:7">
      <x:c r="A219" s="845" t="s">
        <x:v>3645</x:v>
      </x:c>
      <x:c r="B219" s="846" t="s">
        <x:v>6457</x:v>
      </x:c>
      <x:c r="C219" s="846" t="s">
        <x:v>6089</x:v>
      </x:c>
      <x:c r="D219" s="847">
        <x:v>3</x:v>
      </x:c>
      <x:c r="E219" s="847">
        <x:v>2505060204</x:v>
      </x:c>
      <x:c r="F219" s="846" t="s">
        <x:v>10710</x:v>
      </x:c>
      <x:c r="G219" s="1459"/>
    </x:row>
    <x:row r="220" spans="1:7">
      <x:c r="A220" s="845" t="s">
        <x:v>4654</x:v>
      </x:c>
      <x:c r="B220" s="846" t="s">
        <x:v>6457</x:v>
      </x:c>
      <x:c r="C220" s="846" t="s">
        <x:v>6089</x:v>
      </x:c>
      <x:c r="D220" s="847">
        <x:v>1</x:v>
      </x:c>
      <x:c r="E220" s="847">
        <x:v>2505060205</x:v>
      </x:c>
      <x:c r="F220" s="846" t="s">
        <x:v>10710</x:v>
      </x:c>
      <x:c r="G220" s="1458"/>
    </x:row>
    <x:row r="221" spans="1:7">
      <x:c r="A221" s="845" t="s">
        <x:v>8195</x:v>
      </x:c>
      <x:c r="B221" s="846" t="s">
        <x:v>6457</x:v>
      </x:c>
      <x:c r="C221" s="846" t="s">
        <x:v>6089</x:v>
      </x:c>
      <x:c r="D221" s="847">
        <x:v>4</x:v>
      </x:c>
      <x:c r="E221" s="847">
        <x:v>2505060206</x:v>
      </x:c>
      <x:c r="F221" s="846" t="s">
        <x:v>10710</x:v>
      </x:c>
      <x:c r="G221" s="1459"/>
    </x:row>
    <x:row r="222" spans="1:7">
      <x:c r="A222" s="845" t="s">
        <x:v>8242</x:v>
      </x:c>
      <x:c r="B222" s="846" t="s">
        <x:v>6457</x:v>
      </x:c>
      <x:c r="C222" s="846" t="s">
        <x:v>6089</x:v>
      </x:c>
      <x:c r="D222" s="847">
        <x:v>1</x:v>
      </x:c>
      <x:c r="E222" s="847">
        <x:v>2505060207</x:v>
      </x:c>
      <x:c r="F222" s="846" t="s">
        <x:v>10710</x:v>
      </x:c>
      <x:c r="G222" s="1458"/>
    </x:row>
    <x:row r="223" spans="1:7">
      <x:c r="A223" s="845" t="s">
        <x:v>2977</x:v>
      </x:c>
      <x:c r="B223" s="846" t="s">
        <x:v>6457</x:v>
      </x:c>
      <x:c r="C223" s="846" t="s">
        <x:v>6089</x:v>
      </x:c>
      <x:c r="D223" s="847">
        <x:v>2</x:v>
      </x:c>
      <x:c r="E223" s="846">
        <x:v>1050203</x:v>
      </x:c>
      <x:c r="F223" s="846" t="s">
        <x:v>10682</x:v>
      </x:c>
      <x:c r="G223" s="1459"/>
    </x:row>
    <x:row r="224" spans="1:7">
      <x:c r="A224" s="845" t="s">
        <x:v>3464</x:v>
      </x:c>
      <x:c r="B224" s="846" t="s">
        <x:v>6457</x:v>
      </x:c>
      <x:c r="C224" s="846" t="s">
        <x:v>6089</x:v>
      </x:c>
      <x:c r="D224" s="847">
        <x:v>1</x:v>
      </x:c>
      <x:c r="E224" s="846">
        <x:v>9100204</x:v>
      </x:c>
      <x:c r="F224" s="846" t="s">
        <x:v>10710</x:v>
      </x:c>
      <x:c r="G224" s="1458"/>
    </x:row>
    <x:row r="225" spans="1:7">
      <x:c r="A225" s="845" t="s">
        <x:v>2982</x:v>
      </x:c>
      <x:c r="B225" s="846" t="s">
        <x:v>6457</x:v>
      </x:c>
      <x:c r="C225" s="846" t="s">
        <x:v>6089</x:v>
      </x:c>
      <x:c r="D225" s="847">
        <x:v>1</x:v>
      </x:c>
      <x:c r="E225" s="847">
        <x:v>11100203</x:v>
      </x:c>
      <x:c r="F225" s="846" t="s">
        <x:v>10710</x:v>
      </x:c>
      <x:c r="G225" s="1459"/>
    </x:row>
    <x:row r="226" spans="1:7">
      <x:c r="A226" s="845" t="s">
        <x:v>3023</x:v>
      </x:c>
      <x:c r="B226" s="846" t="s">
        <x:v>6457</x:v>
      </x:c>
      <x:c r="C226" s="846" t="s">
        <x:v>6089</x:v>
      </x:c>
      <x:c r="D226" s="847">
        <x:v>7</x:v>
      </x:c>
      <x:c r="E226" s="847">
        <x:v>12050301</x:v>
      </x:c>
      <x:c r="F226" s="846" t="s">
        <x:v>10710</x:v>
      </x:c>
      <x:c r="G226" s="1458"/>
    </x:row>
    <x:row r="227" spans="1:7">
      <x:c r="A227" s="845" t="s">
        <x:v>3494</x:v>
      </x:c>
      <x:c r="B227" s="846" t="s">
        <x:v>6457</x:v>
      </x:c>
      <x:c r="C227" s="846" t="s">
        <x:v>6089</x:v>
      </x:c>
      <x:c r="D227" s="847">
        <x:v>2</x:v>
      </x:c>
      <x:c r="E227" s="847">
        <x:v>12050303</x:v>
      </x:c>
      <x:c r="F227" s="846" t="s">
        <x:v>10710</x:v>
      </x:c>
      <x:c r="G227" s="1459"/>
    </x:row>
    <x:row r="228" spans="1:7">
      <x:c r="A228" s="845" t="s">
        <x:v>3058</x:v>
      </x:c>
      <x:c r="B228" s="846" t="s">
        <x:v>6457</x:v>
      </x:c>
      <x:c r="C228" s="846" t="s">
        <x:v>6089</x:v>
      </x:c>
      <x:c r="D228" s="847">
        <x:v>2</x:v>
      </x:c>
      <x:c r="E228" s="847">
        <x:v>2504070203</x:v>
      </x:c>
      <x:c r="F228" s="846" t="s">
        <x:v>10710</x:v>
      </x:c>
      <x:c r="G228" s="1458"/>
    </x:row>
    <x:row r="229" spans="1:7">
      <x:c r="A229" s="845" t="s">
        <x:v>4643</x:v>
      </x:c>
      <x:c r="B229" s="846" t="s">
        <x:v>6457</x:v>
      </x:c>
      <x:c r="C229" s="846" t="s">
        <x:v>6089</x:v>
      </x:c>
      <x:c r="D229" s="847">
        <x:v>2</x:v>
      </x:c>
      <x:c r="E229" s="847">
        <x:v>2504070209</x:v>
      </x:c>
      <x:c r="F229" s="846" t="s">
        <x:v>3535</x:v>
      </x:c>
      <x:c r="G229" s="1459"/>
    </x:row>
    <x:row r="230" spans="1:7">
      <x:c r="A230" s="845" t="s">
        <x:v>3265</x:v>
      </x:c>
      <x:c r="B230" s="846" t="s">
        <x:v>6457</x:v>
      </x:c>
      <x:c r="C230" s="846" t="s">
        <x:v>6097</x:v>
      </x:c>
      <x:c r="D230" s="847">
        <x:v>1</x:v>
      </x:c>
      <x:c r="E230" s="846">
        <x:v>1050304</x:v>
      </x:c>
      <x:c r="F230" s="846" t="s">
        <x:v>10710</x:v>
      </x:c>
      <x:c r="G230" s="1458"/>
    </x:row>
    <x:row r="231" spans="1:7">
      <x:c r="A231" s="845" t="s">
        <x:v>8255</x:v>
      </x:c>
      <x:c r="B231" s="846" t="s">
        <x:v>6457</x:v>
      </x:c>
      <x:c r="C231" s="846" t="s">
        <x:v>6097</x:v>
      </x:c>
      <x:c r="D231" s="847">
        <x:v>1</x:v>
      </x:c>
      <x:c r="E231" s="846">
        <x:v>2050301</x:v>
      </x:c>
      <x:c r="F231" s="846" t="s">
        <x:v>10710</x:v>
      </x:c>
      <x:c r="G231" s="1459"/>
    </x:row>
    <x:row r="232" spans="1:7">
      <x:c r="A232" s="845" t="s">
        <x:v>3093</x:v>
      </x:c>
      <x:c r="B232" s="846" t="s">
        <x:v>6457</x:v>
      </x:c>
      <x:c r="C232" s="846" t="s">
        <x:v>6097</x:v>
      </x:c>
      <x:c r="D232" s="847">
        <x:v>2</x:v>
      </x:c>
      <x:c r="E232" s="846">
        <x:v>2050302</x:v>
      </x:c>
      <x:c r="F232" s="846" t="s">
        <x:v>10710</x:v>
      </x:c>
      <x:c r="G232" s="1458"/>
    </x:row>
    <x:row r="233" spans="1:7">
      <x:c r="A233" s="845" t="s">
        <x:v>4691</x:v>
      </x:c>
      <x:c r="B233" s="846" t="s">
        <x:v>6457</x:v>
      </x:c>
      <x:c r="C233" s="846" t="s">
        <x:v>6097</x:v>
      </x:c>
      <x:c r="D233" s="847">
        <x:v>1</x:v>
      </x:c>
      <x:c r="E233" s="847">
        <x:v>2504060312</x:v>
      </x:c>
      <x:c r="F233" s="846" t="s">
        <x:v>10710</x:v>
      </x:c>
      <x:c r="G233" s="1459"/>
    </x:row>
    <x:row r="234" spans="1:7">
      <x:c r="A234" s="845" t="s">
        <x:v>8240</x:v>
      </x:c>
      <x:c r="B234" s="846" t="s">
        <x:v>6457</x:v>
      </x:c>
      <x:c r="C234" s="846" t="s">
        <x:v>4067</x:v>
      </x:c>
      <x:c r="D234" s="847">
        <x:v>1</x:v>
      </x:c>
      <x:c r="E234" s="847">
        <x:v>2503060104</x:v>
      </x:c>
      <x:c r="F234" s="846" t="s">
        <x:v>10710</x:v>
      </x:c>
      <x:c r="G234" s="1458"/>
    </x:row>
    <x:row r="235" spans="1:7">
      <x:c r="A235" s="845" t="s">
        <x:v>8257</x:v>
      </x:c>
      <x:c r="B235" s="846" t="s">
        <x:v>6457</x:v>
      </x:c>
      <x:c r="C235" s="846" t="s">
        <x:v>4067</x:v>
      </x:c>
      <x:c r="D235" s="847">
        <x:v>1</x:v>
      </x:c>
      <x:c r="E235" s="847">
        <x:v>2504100101</x:v>
      </x:c>
      <x:c r="F235" s="846" t="s">
        <x:v>10710</x:v>
      </x:c>
      <x:c r="G235" s="1459"/>
    </x:row>
    <x:row r="236" spans="1:7">
      <x:c r="A236" s="845" t="s">
        <x:v>3056</x:v>
      </x:c>
      <x:c r="B236" s="846" t="s">
        <x:v>6457</x:v>
      </x:c>
      <x:c r="C236" s="846" t="s">
        <x:v>4067</x:v>
      </x:c>
      <x:c r="D236" s="847">
        <x:v>2</x:v>
      </x:c>
      <x:c r="E236" s="847">
        <x:v>2504100105</x:v>
      </x:c>
      <x:c r="F236" s="846" t="s">
        <x:v>10710</x:v>
      </x:c>
      <x:c r="G236" s="1458"/>
    </x:row>
    <x:row r="237" spans="1:7">
      <x:c r="A237" s="845" t="s">
        <x:v>1718</x:v>
      </x:c>
      <x:c r="B237" s="846" t="s">
        <x:v>6457</x:v>
      </x:c>
      <x:c r="C237" s="846" t="s">
        <x:v>4067</x:v>
      </x:c>
      <x:c r="D237" s="847">
        <x:v>1</x:v>
      </x:c>
      <x:c r="E237" s="847">
        <x:v>2505090102</x:v>
      </x:c>
      <x:c r="F237" s="846" t="s">
        <x:v>10710</x:v>
      </x:c>
      <x:c r="G237" s="1459"/>
    </x:row>
    <x:row r="238" spans="1:7">
      <x:c r="A238" s="845" t="s">
        <x:v>4660</x:v>
      </x:c>
      <x:c r="B238" s="846" t="s">
        <x:v>6457</x:v>
      </x:c>
      <x:c r="C238" s="846" t="s">
        <x:v>4027</x:v>
      </x:c>
      <x:c r="D238" s="847">
        <x:v>1</x:v>
      </x:c>
      <x:c r="E238" s="847">
        <x:v>12120411</x:v>
      </x:c>
      <x:c r="F238" s="846" t="s">
        <x:v>10710</x:v>
      </x:c>
      <x:c r="G238" s="1458"/>
    </x:row>
    <x:row r="239" spans="1:7">
      <x:c r="A239" s="850" t="s">
        <x:v>3203</x:v>
      </x:c>
      <x:c r="B239" s="851" t="s">
        <x:v>6457</x:v>
      </x:c>
      <x:c r="C239" s="851" t="s">
        <x:v>4027</x:v>
      </x:c>
      <x:c r="D239" s="852">
        <x:v>1</x:v>
      </x:c>
      <x:c r="E239" s="852">
        <x:v>2504070405</x:v>
      </x:c>
      <x:c r="F239" s="851" t="s">
        <x:v>10710</x:v>
      </x:c>
      <x:c r="G239" s="1460"/>
    </x:row>
    <x:row r="241" spans="1:7">
      <x:c r="A241" s="1481" t="s">
        <x:v>3071</x:v>
      </x:c>
      <x:c r="B241" s="1482" t="s">
        <x:v>6457</x:v>
      </x:c>
      <x:c r="C241" s="1483" t="s">
        <x:v>4067</x:v>
      </x:c>
      <x:c r="D241" s="1484">
        <x:v>1</x:v>
      </x:c>
      <x:c r="E241" s="1484">
        <x:v>2602200102</x:v>
      </x:c>
      <x:c r="F241" s="1483" t="s">
        <x:v>1156</x:v>
      </x:c>
      <x:c r="G241" s="1476"/>
    </x:row>
    <x:row r="242" spans="1:7">
      <x:c r="A242" s="1485" t="s">
        <x:v>3581</x:v>
      </x:c>
      <x:c r="B242" s="1482" t="s">
        <x:v>6457</x:v>
      </x:c>
      <x:c r="C242" s="1482" t="s">
        <x:v>4067</x:v>
      </x:c>
      <x:c r="D242" s="1486">
        <x:v>2</x:v>
      </x:c>
      <x:c r="E242" s="1486">
        <x:v>2508050101</x:v>
      </x:c>
      <x:c r="F242" s="1482" t="s">
        <x:v>10710</x:v>
      </x:c>
      <x:c r="G242" s="1459"/>
    </x:row>
    <x:row r="243" spans="1:6">
      <x:c r="A243" s="1481" t="s">
        <x:v>3602</x:v>
      </x:c>
      <x:c r="B243" s="1483" t="s">
        <x:v>6457</x:v>
      </x:c>
      <x:c r="C243" s="1483" t="s">
        <x:v>6089</x:v>
      </x:c>
      <x:c r="D243" s="1484">
        <x:v>1</x:v>
      </x:c>
      <x:c r="E243" s="1484">
        <x:v>2601150206</x:v>
      </x:c>
      <x:c r="F243" s="1487" t="s">
        <x:v>4650</x:v>
      </x:c>
    </x:row>
    <x:row r="244" spans="1:6">
      <x:c r="A244" s="1488" t="s">
        <x:v>8288</x:v>
      </x:c>
      <x:c r="B244" s="1489" t="s">
        <x:v>6457</x:v>
      </x:c>
      <x:c r="C244" s="1489" t="s">
        <x:v>6089</x:v>
      </x:c>
      <x:c r="D244" s="1490">
        <x:v>1</x:v>
      </x:c>
      <x:c r="E244" s="1490">
        <x:v>2506050210</x:v>
      </x:c>
      <x:c r="F244" s="1491" t="s">
        <x:v>2960</x:v>
      </x:c>
    </x:row>
    <x:row r="245" spans="7:11">
      <x:c r="G245" s="86" t="s">
        <x:v>10278</x:v>
      </x:c>
      <x:c r="H245" s="86" t="s">
        <x:v>10304</x:v>
      </x:c>
      <x:c r="I245" s="86" t="s">
        <x:v>10372</x:v>
      </x:c>
      <x:c r="J245" s="86" t="s">
        <x:v>4084</x:v>
      </x:c>
      <x:c r="K245" s="86" t="s">
        <x:v>6403</x:v>
      </x:c>
    </x:row>
    <x:row r="246" spans="1:12">
      <x:c r="A246" s="1496" t="s">
        <x:v>1724</x:v>
      </x:c>
      <x:c r="B246" s="1493" t="s">
        <x:v>6457</x:v>
      </x:c>
      <x:c r="C246" s="1493" t="s">
        <x:v>4007</x:v>
      </x:c>
      <x:c r="D246" s="1494">
        <x:v>1</x:v>
      </x:c>
      <x:c r="E246" s="1494">
        <x:v>2509150312</x:v>
      </x:c>
      <x:c r="F246" s="1495" t="s">
        <x:v>382</x:v>
      </x:c>
      <x:c r="G246" s="86" t="s">
        <x:v>5022</x:v>
      </x:c>
      <x:c r="H246" s="276" t="s">
        <x:v>140</x:v>
      </x:c>
      <x:c r="I246" s="276" t="s">
        <x:v>140</x:v>
      </x:c>
      <x:c r="J246" s="276" t="s">
        <x:v>140</x:v>
      </x:c>
      <x:c r="K246" s="276" t="s">
        <x:v>140</x:v>
      </x:c>
      <x:c r="L246" s="276" t="s">
        <x:v>10339</x:v>
      </x:c>
    </x:row>
    <x:row r="247" spans="6:11">
      <x:c r="F247" s="84"/>
      <x:c r="G247" s="84" t="s">
        <x:v>10278</x:v>
      </x:c>
      <x:c r="H247" s="84" t="s">
        <x:v>10304</x:v>
      </x:c>
      <x:c r="I247" s="84" t="s">
        <x:v>10372</x:v>
      </x:c>
      <x:c r="J247" s="84" t="s">
        <x:v>4084</x:v>
      </x:c>
      <x:c r="K247" s="84" t="s">
        <x:v>6403</x:v>
      </x:c>
    </x:row>
    <x:row r="248" spans="1:11" s="84" customFormat="1">
      <x:c r="A248" s="261">
        <x:v>46080</x:v>
      </x:c>
      <x:c r="B248" s="1425" t="s">
        <x:v>6457</x:v>
      </x:c>
      <x:c r="C248" s="285" t="s">
        <x:v>4007</x:v>
      </x:c>
      <x:c r="D248" s="279"/>
      <x:c r="E248" s="285" t="s">
        <x:v>11884</x:v>
      </x:c>
      <x:c r="F248" s="234" t="s">
        <x:v>9929</x:v>
      </x:c>
      <x:c r="G248" s="84" t="s">
        <x:v>3571</x:v>
      </x:c>
      <x:c r="H248" s="276" t="s">
        <x:v>140</x:v>
      </x:c>
      <x:c r="I248" s="276" t="s">
        <x:v>140</x:v>
      </x:c>
      <x:c r="J248" s="276" t="s">
        <x:v>140</x:v>
      </x:c>
      <x:c r="K248" s="276" t="s">
        <x:v>140</x:v>
      </x:c>
    </x:row>
    <x:row r="249" spans="1:12" s="84" customFormat="1">
      <x:c r="A249" s="1439" t="s">
        <x:v>8267</x:v>
      </x:c>
      <x:c r="B249" s="1425" t="s">
        <x:v>6457</x:v>
      </x:c>
      <x:c r="C249" s="1425" t="s">
        <x:v>4067</x:v>
      </x:c>
      <x:c r="D249" s="1426">
        <x:v>1</x:v>
      </x:c>
      <x:c r="E249" s="1497" t="s">
        <x:v>7556</x:v>
      </x:c>
      <x:c r="F249" s="1498" t="s">
        <x:v>12101</x:v>
      </x:c>
      <x:c r="G249" s="84" t="s">
        <x:v>4851</x:v>
      </x:c>
      <x:c r="H249" s="276" t="s">
        <x:v>140</x:v>
      </x:c>
      <x:c r="I249" s="276" t="s">
        <x:v>140</x:v>
      </x:c>
      <x:c r="J249" s="276" t="s">
        <x:v>140</x:v>
      </x:c>
      <x:c r="K249" s="276" t="s">
        <x:v>140</x:v>
      </x:c>
      <x:c r="L249" s="276" t="s">
        <x:v>10339</x:v>
      </x:c>
    </x:row>
    <x:row r="250" spans="1:12">
      <x:c r="A250" s="1430" t="s">
        <x:v>4707</x:v>
      </x:c>
      <x:c r="B250" s="1431" t="s">
        <x:v>6457</x:v>
      </x:c>
      <x:c r="C250" s="1431" t="s">
        <x:v>4067</x:v>
      </x:c>
      <x:c r="D250" s="1432">
        <x:v>1</x:v>
      </x:c>
      <x:c r="E250" s="1499">
        <x:v>2509050109</x:v>
      </x:c>
      <x:c r="F250" s="1434" t="s">
        <x:v>1848</x:v>
      </x:c>
      <x:c r="G250" s="84" t="s">
        <x:v>4999</x:v>
      </x:c>
      <x:c r="H250" s="276" t="s">
        <x:v>140</x:v>
      </x:c>
      <x:c r="I250" s="276" t="s">
        <x:v>140</x:v>
      </x:c>
      <x:c r="J250" s="276" t="s">
        <x:v>140</x:v>
      </x:c>
      <x:c r="K250" s="276" t="s">
        <x:v>140</x:v>
      </x:c>
      <x:c r="L250" s="276" t="s">
        <x:v>6487</x:v>
      </x:c>
    </x:row>
    <x:row r="251" spans="7:11">
      <x:c r="G251" s="77" t="s">
        <x:v>10278</x:v>
      </x:c>
      <x:c r="H251" s="77" t="s">
        <x:v>10304</x:v>
      </x:c>
      <x:c r="I251" s="77" t="s">
        <x:v>10372</x:v>
      </x:c>
      <x:c r="J251" s="77" t="s">
        <x:v>4084</x:v>
      </x:c>
      <x:c r="K251" s="77" t="s">
        <x:v>6403</x:v>
      </x:c>
    </x:row>
    <x:row r="252" spans="1:11" s="77" customFormat="1">
      <x:c r="A252" s="1439" t="s">
        <x:v>3272</x:v>
      </x:c>
      <x:c r="B252" s="1425" t="s">
        <x:v>10327</x:v>
      </x:c>
      <x:c r="C252" s="1425" t="s">
        <x:v>4007</x:v>
      </x:c>
      <x:c r="D252" s="1426">
        <x:v>1</x:v>
      </x:c>
      <x:c r="E252" s="1497">
        <x:v>2509060312</x:v>
      </x:c>
      <x:c r="F252" s="1440" t="s">
        <x:v>1772</x:v>
      </x:c>
      <x:c r="G252" s="77" t="s">
        <x:v>10115</x:v>
      </x:c>
      <x:c r="H252" s="276" t="s">
        <x:v>140</x:v>
      </x:c>
      <x:c r="I252" s="276" t="s">
        <x:v>140</x:v>
      </x:c>
      <x:c r="J252" s="276" t="s">
        <x:v>140</x:v>
      </x:c>
      <x:c r="K252" s="276" t="s">
        <x:v>140</x:v>
      </x:c>
    </x:row>
    <x:row r="253" spans="1:11" s="77" customFormat="1">
      <x:c r="A253" s="1508"/>
      <x:c r="B253" s="1509"/>
      <x:c r="C253" s="1509"/>
      <x:c r="D253" s="1508"/>
      <x:c r="E253" s="1510"/>
      <x:c r="F253" s="1509"/>
      <x:c r="H253" s="276"/>
      <x:c r="I253" s="276"/>
      <x:c r="J253" s="276"/>
      <x:c r="K253" s="276"/>
    </x:row>
    <x:row r="254" spans="1:11" s="77" customFormat="1">
      <x:c r="A254" s="1439" t="s">
        <x:v>706</x:v>
      </x:c>
      <x:c r="B254" s="1425" t="s">
        <x:v>6457</x:v>
      </x:c>
      <x:c r="C254" s="1425" t="s">
        <x:v>6089</x:v>
      </x:c>
      <x:c r="D254" s="1426">
        <x:v>4</x:v>
      </x:c>
      <x:c r="E254" s="1497">
        <x:v>2026021602106</x:v>
      </x:c>
      <x:c r="F254" s="1425" t="s">
        <x:v>8878</x:v>
      </x:c>
      <x:c r="G254" s="77" t="s">
        <x:v>5032</x:v>
      </x:c>
      <x:c r="H254" s="276" t="s">
        <x:v>140</x:v>
      </x:c>
      <x:c r="I254" s="276" t="s">
        <x:v>140</x:v>
      </x:c>
      <x:c r="J254" s="276" t="s">
        <x:v>140</x:v>
      </x:c>
      <x:c r="K254" s="276" t="s">
        <x:v>140</x:v>
      </x:c>
    </x:row>
    <x:row r="255" spans="1:11" s="77" customFormat="1">
      <x:c r="A255" s="1435" t="s">
        <x:v>3001</x:v>
      </x:c>
      <x:c r="B255" s="1422" t="s">
        <x:v>6457</x:v>
      </x:c>
      <x:c r="C255" s="1422" t="s">
        <x:v>139</x:v>
      </x:c>
      <x:c r="D255" s="1423">
        <x:v>2</x:v>
      </x:c>
      <x:c r="E255" s="1512">
        <x:v>2026022102087</x:v>
      </x:c>
      <x:c r="F255" s="1422" t="s">
        <x:v>8878</x:v>
      </x:c>
      <x:c r="G255" s="77" t="s">
        <x:v>3224</x:v>
      </x:c>
      <x:c r="H255" s="276" t="s">
        <x:v>140</x:v>
      </x:c>
      <x:c r="I255" s="276" t="s">
        <x:v>140</x:v>
      </x:c>
      <x:c r="J255" s="276" t="s">
        <x:v>140</x:v>
      </x:c>
      <x:c r="K255" s="276" t="s">
        <x:v>140</x:v>
      </x:c>
    </x:row>
    <x:row r="256" spans="1:11" s="77" customFormat="1">
      <x:c r="A256" s="1430" t="s">
        <x:v>3521</x:v>
      </x:c>
      <x:c r="B256" s="1431" t="s">
        <x:v>6457</x:v>
      </x:c>
      <x:c r="C256" s="1431" t="s">
        <x:v>139</x:v>
      </x:c>
      <x:c r="D256" s="1432">
        <x:v>3</x:v>
      </x:c>
      <x:c r="E256" s="1499">
        <x:v>2026022202039</x:v>
      </x:c>
      <x:c r="F256" s="1431" t="s">
        <x:v>8878</x:v>
      </x:c>
      <x:c r="G256" s="77" t="s">
        <x:v>3052</x:v>
      </x:c>
      <x:c r="H256" s="276" t="s">
        <x:v>140</x:v>
      </x:c>
      <x:c r="I256" s="276" t="s">
        <x:v>140</x:v>
      </x:c>
      <x:c r="J256" s="276" t="s">
        <x:v>140</x:v>
      </x:c>
      <x:c r="K256" s="276" t="s">
        <x:v>140</x:v>
      </x:c>
    </x:row>
    <x:row r="257" spans="1:11" s="77" customFormat="1">
      <x:c r="A257" s="1435" t="s">
        <x:v>3452</x:v>
      </x:c>
      <x:c r="B257" s="1422" t="s">
        <x:v>6457</x:v>
      </x:c>
      <x:c r="C257" s="1422" t="s">
        <x:v>139</x:v>
      </x:c>
      <x:c r="D257" s="1423">
        <x:v>1</x:v>
      </x:c>
      <x:c r="E257" s="1512">
        <x:v>2026022202046</x:v>
      </x:c>
      <x:c r="F257" s="1422" t="s">
        <x:v>8878</x:v>
      </x:c>
      <x:c r="G257" s="77" t="s">
        <x:v>3034</x:v>
      </x:c>
      <x:c r="H257" s="276" t="s">
        <x:v>140</x:v>
      </x:c>
      <x:c r="I257" s="276" t="s">
        <x:v>140</x:v>
      </x:c>
      <x:c r="J257" s="276" t="s">
        <x:v>140</x:v>
      </x:c>
      <x:c r="K257" s="276" t="s">
        <x:v>140</x:v>
      </x:c>
    </x:row>
    <x:row r="258" spans="1:11" s="77" customFormat="1">
      <x:c r="A258" s="1505"/>
      <x:c r="B258" s="1211"/>
      <x:c r="C258" s="1211"/>
      <x:c r="D258" s="1506"/>
      <x:c r="E258" s="1511"/>
      <x:c r="F258" s="1211"/>
      <x:c r="G258" s="77" t="s">
        <x:v>10278</x:v>
      </x:c>
      <x:c r="H258" s="77" t="s">
        <x:v>10304</x:v>
      </x:c>
      <x:c r="I258" s="77" t="s">
        <x:v>10372</x:v>
      </x:c>
      <x:c r="J258" s="77" t="s">
        <x:v>4084</x:v>
      </x:c>
      <x:c r="K258" s="77" t="s">
        <x:v>6403</x:v>
      </x:c>
    </x:row>
    <x:row r="259" spans="1:12" s="77" customFormat="1">
      <x:c r="A259" s="1439" t="s">
        <x:v>3225</x:v>
      </x:c>
      <x:c r="B259" s="1425" t="s">
        <x:v>6457</x:v>
      </x:c>
      <x:c r="C259" s="1425" t="s">
        <x:v>4007</x:v>
      </x:c>
      <x:c r="D259" s="1426">
        <x:v>1</x:v>
      </x:c>
      <x:c r="E259" s="1426">
        <x:v>2511070311</x:v>
      </x:c>
      <x:c r="F259" s="1498" t="s">
        <x:v>1550</x:v>
      </x:c>
      <x:c r="G259" s="77" t="s">
        <x:v>6970</x:v>
      </x:c>
      <x:c r="H259" s="276" t="s">
        <x:v>140</x:v>
      </x:c>
      <x:c r="I259" s="276" t="s">
        <x:v>140</x:v>
      </x:c>
      <x:c r="J259" s="276" t="s">
        <x:v>140</x:v>
      </x:c>
      <x:c r="K259" s="276" t="s">
        <x:v>140</x:v>
      </x:c>
      <x:c r="L259" s="276" t="s">
        <x:v>6487</x:v>
      </x:c>
    </x:row>
    <x:row r="260" spans="1:12">
      <x:c r="A260" s="1430" t="s">
        <x:v>8286</x:v>
      </x:c>
      <x:c r="B260" s="1431" t="s">
        <x:v>6457</x:v>
      </x:c>
      <x:c r="C260" s="1431" t="s">
        <x:v>6089</x:v>
      </x:c>
      <x:c r="D260" s="1432">
        <x:v>1</x:v>
      </x:c>
      <x:c r="E260" s="1432">
        <x:v>2510060209</x:v>
      </x:c>
      <x:c r="F260" s="1434" t="s">
        <x:v>382</x:v>
      </x:c>
      <x:c r="G260" s="77" t="s">
        <x:v>10211</x:v>
      </x:c>
      <x:c r="H260" s="276" t="s">
        <x:v>140</x:v>
      </x:c>
      <x:c r="I260" s="276" t="s">
        <x:v>140</x:v>
      </x:c>
      <x:c r="J260" s="276" t="s">
        <x:v>140</x:v>
      </x:c>
      <x:c r="K260" s="276" t="s">
        <x:v>140</x:v>
      </x:c>
      <x:c r="L260" s="276" t="s">
        <x:v>10339</x:v>
      </x:c>
    </x:row>
    <x:row r="261" spans="1:11" s="77" customFormat="1">
      <x:c r="A261" s="1430" t="s">
        <x:v>8224</x:v>
      </x:c>
      <x:c r="B261" s="1431" t="s">
        <x:v>6457</x:v>
      </x:c>
      <x:c r="C261" s="1431" t="s">
        <x:v>6089</x:v>
      </x:c>
      <x:c r="D261" s="1432">
        <x:v>1</x:v>
      </x:c>
      <x:c r="E261" s="1432">
        <x:v>2602210208</x:v>
      </x:c>
      <x:c r="F261" s="1431" t="s">
        <x:v>382</x:v>
      </x:c>
      <x:c r="G261" s="1514" t="s">
        <x:v>3224</x:v>
      </x:c>
      <x:c r="H261" s="276" t="s">
        <x:v>140</x:v>
      </x:c>
      <x:c r="I261" s="276" t="s">
        <x:v>140</x:v>
      </x:c>
      <x:c r="J261" s="276" t="s">
        <x:v>140</x:v>
      </x:c>
      <x:c r="K261" s="276" t="s">
        <x:v>140</x:v>
      </x:c>
    </x:row>
    <x:row r="262" spans="1:7" s="77" customFormat="1">
      <x:c r="A262" s="1503"/>
      <x:c r="B262" s="1504"/>
      <x:c r="C262" s="1504"/>
      <x:c r="D262" s="1507"/>
      <x:c r="E262" s="1507"/>
      <x:c r="F262" s="1504"/>
      <x:c r="G262" s="1513"/>
    </x:row>
    <x:row r="263" spans="1:12">
      <x:c r="A263" s="1430" t="s">
        <x:v>3479</x:v>
      </x:c>
      <x:c r="B263" s="1431" t="s">
        <x:v>6457</x:v>
      </x:c>
      <x:c r="C263" s="1431" t="s">
        <x:v>4067</x:v>
      </x:c>
      <x:c r="D263" s="1432">
        <x:v>1</x:v>
      </x:c>
      <x:c r="E263" s="1499">
        <x:v>202504080105</x:v>
      </x:c>
      <x:c r="F263" s="1434" t="s">
        <x:v>6367</x:v>
      </x:c>
      <x:c r="G263" s="77" t="s">
        <x:v>5036</x:v>
      </x:c>
      <x:c r="H263" s="276" t="s">
        <x:v>140</x:v>
      </x:c>
      <x:c r="I263" s="276" t="s">
        <x:v>140</x:v>
      </x:c>
      <x:c r="J263" s="276" t="s">
        <x:v>140</x:v>
      </x:c>
      <x:c r="K263" s="276" t="s">
        <x:v>140</x:v>
      </x:c>
      <x:c r="L263" s="276" t="s">
        <x:v>10339</x:v>
      </x:c>
    </x:row>
    <x:row r="264" spans="1:12">
      <x:c r="A264" s="1435" t="s">
        <x:v>3017</x:v>
      </x:c>
      <x:c r="B264" s="1422" t="s">
        <x:v>6457</x:v>
      </x:c>
      <x:c r="C264" s="1422" t="s">
        <x:v>6089</x:v>
      </x:c>
      <x:c r="D264" s="1423">
        <x:v>1</x:v>
      </x:c>
      <x:c r="E264" s="1512">
        <x:v>202510070209</x:v>
      </x:c>
      <x:c r="F264" s="1436" t="s">
        <x:v>6367</x:v>
      </x:c>
      <x:c r="G264" s="77" t="s">
        <x:v>7006</x:v>
      </x:c>
      <x:c r="H264" s="276" t="s">
        <x:v>140</x:v>
      </x:c>
      <x:c r="I264" s="276" t="s">
        <x:v>140</x:v>
      </x:c>
      <x:c r="J264" s="276" t="s">
        <x:v>140</x:v>
      </x:c>
      <x:c r="K264" s="276" t="s">
        <x:v>140</x:v>
      </x:c>
      <x:c r="L264" s="276" t="s">
        <x:v>6487</x:v>
      </x:c>
    </x:row>
    <x:row r="266" spans="1:11" s="77" customFormat="1">
      <x:c r="A266" s="1435" t="s">
        <x:v>2980</x:v>
      </x:c>
      <x:c r="B266" s="1422" t="s">
        <x:v>10327</x:v>
      </x:c>
      <x:c r="C266" s="1422" t="s">
        <x:v>6089</x:v>
      </x:c>
      <x:c r="D266" s="1423">
        <x:v>1</x:v>
      </x:c>
      <x:c r="E266" s="1423">
        <x:v>2602210206</x:v>
      </x:c>
      <x:c r="F266" s="1422" t="s">
        <x:v>1372</x:v>
      </x:c>
      <x:c r="G266" s="1065" t="s">
        <x:v>3003</x:v>
      </x:c>
      <x:c r="H266" s="276" t="s">
        <x:v>140</x:v>
      </x:c>
      <x:c r="I266" s="276" t="s">
        <x:v>140</x:v>
      </x:c>
      <x:c r="J266" s="276" t="s">
        <x:v>140</x:v>
      </x:c>
      <x:c r="K266" s="276" t="s">
        <x:v>140</x:v>
      </x:c>
    </x:row>
    <x:row r="267" spans="1:11" s="77" customFormat="1">
      <x:c r="A267" s="1439" t="s">
        <x:v>3536</x:v>
      </x:c>
      <x:c r="B267" s="1425" t="s">
        <x:v>6457</x:v>
      </x:c>
      <x:c r="C267" s="1425" t="s">
        <x:v>6089</x:v>
      </x:c>
      <x:c r="D267" s="1426">
        <x:v>1</x:v>
      </x:c>
      <x:c r="E267" s="1426">
        <x:v>2602210208</x:v>
      </x:c>
      <x:c r="F267" s="1425" t="s">
        <x:v>7415</x:v>
      </x:c>
      <x:c r="G267" s="1074" t="s">
        <x:v>3224</x:v>
      </x:c>
      <x:c r="H267" s="276" t="s">
        <x:v>140</x:v>
      </x:c>
      <x:c r="I267" s="276" t="s">
        <x:v>140</x:v>
      </x:c>
      <x:c r="J267" s="276" t="s">
        <x:v>140</x:v>
      </x:c>
      <x:c r="K267" s="276" t="s">
        <x:v>140</x:v>
      </x:c>
    </x:row>
    <x:row r="268" spans="1:11" s="77" customFormat="1">
      <x:c r="A268" s="1505"/>
      <x:c r="B268" s="1211"/>
      <x:c r="C268" s="1211"/>
      <x:c r="D268" s="1506"/>
      <x:c r="E268" s="1506"/>
      <x:c r="F268" s="1211"/>
      <x:c r="G268" s="73" t="s">
        <x:v>10278</x:v>
      </x:c>
      <x:c r="H268" s="73" t="s">
        <x:v>10304</x:v>
      </x:c>
      <x:c r="I268" s="73" t="s">
        <x:v>10372</x:v>
      </x:c>
      <x:c r="J268" s="73" t="s">
        <x:v>4084</x:v>
      </x:c>
      <x:c r="K268" s="73" t="s">
        <x:v>6403</x:v>
      </x:c>
    </x:row>
    <x:row r="269" spans="1:11">
      <x:c r="A269" s="1430" t="s">
        <x:v>8173</x:v>
      </x:c>
      <x:c r="B269" s="1431" t="s">
        <x:v>10327</x:v>
      </x:c>
      <x:c r="C269" s="1431" t="s">
        <x:v>4067</x:v>
      </x:c>
      <x:c r="D269" s="1432">
        <x:v>2</x:v>
      </x:c>
      <x:c r="E269" s="1499">
        <x:v>2601210106</x:v>
      </x:c>
      <x:c r="F269" s="1431" t="s">
        <x:v>7113</x:v>
      </x:c>
      <x:c r="G269" s="73" t="s">
        <x:v>6703</x:v>
      </x:c>
      <x:c r="H269" s="276" t="s">
        <x:v>140</x:v>
      </x:c>
      <x:c r="I269" s="276" t="s">
        <x:v>140</x:v>
      </x:c>
      <x:c r="J269" s="276" t="s">
        <x:v>140</x:v>
      </x:c>
      <x:c r="K269" s="276" t="s">
        <x:v>140</x:v>
      </x:c>
    </x:row>
    <x:row r="270" spans="1:12">
      <x:c r="A270" s="1439" t="s">
        <x:v>1727</x:v>
      </x:c>
      <x:c r="B270" s="1425" t="s">
        <x:v>6457</x:v>
      </x:c>
      <x:c r="C270" s="1425" t="s">
        <x:v>4027</x:v>
      </x:c>
      <x:c r="D270" s="1426">
        <x:v>1</x:v>
      </x:c>
      <x:c r="E270" s="1522" t="s">
        <x:v>5912</x:v>
      </x:c>
      <x:c r="F270" s="1425" t="s">
        <x:v>12101</x:v>
      </x:c>
      <x:c r="G270" s="73" t="s">
        <x:v>408</x:v>
      </x:c>
      <x:c r="H270" s="276" t="s">
        <x:v>140</x:v>
      </x:c>
      <x:c r="I270" s="276" t="s">
        <x:v>140</x:v>
      </x:c>
      <x:c r="J270" s="276" t="s">
        <x:v>140</x:v>
      </x:c>
      <x:c r="K270" s="276" t="s">
        <x:v>140</x:v>
      </x:c>
      <x:c r="L270" s="276" t="s">
        <x:v>10339</x:v>
      </x:c>
    </x:row>
    <x:row r="271" spans="6:6">
      <x:c r="F271" s="73"/>
    </x:row>
    <x:row r="272" spans="1:12">
      <x:c r="A272" s="1430" t="s">
        <x:v>1855</x:v>
      </x:c>
      <x:c r="B272" s="1431" t="s">
        <x:v>6457</x:v>
      </x:c>
      <x:c r="C272" s="1431" t="s">
        <x:v>4067</x:v>
      </x:c>
      <x:c r="D272" s="1432">
        <x:v>1</x:v>
      </x:c>
      <x:c r="E272" s="1432">
        <x:v>2510070110</x:v>
      </x:c>
      <x:c r="F272" s="1431" t="s">
        <x:v>12101</x:v>
      </x:c>
      <x:c r="G272" s="70" t="s">
        <x:v>6731</x:v>
      </x:c>
      <x:c r="H272" s="276" t="s">
        <x:v>140</x:v>
      </x:c>
      <x:c r="I272" s="276" t="s">
        <x:v>140</x:v>
      </x:c>
      <x:c r="J272" s="276" t="s">
        <x:v>140</x:v>
      </x:c>
      <x:c r="K272" s="276" t="s">
        <x:v>140</x:v>
      </x:c>
      <x:c r="L272" s="276" t="s">
        <x:v>6487</x:v>
      </x:c>
    </x:row>
    <x:row r="273" spans="1:12">
      <x:c r="A273" s="1439" t="s">
        <x:v>8181</x:v>
      </x:c>
      <x:c r="B273" s="1425" t="s">
        <x:v>6457</x:v>
      </x:c>
      <x:c r="C273" s="1425" t="s">
        <x:v>6089</x:v>
      </x:c>
      <x:c r="D273" s="1426">
        <x:v>1</x:v>
      </x:c>
      <x:c r="E273" s="1426">
        <x:v>2510060207</x:v>
      </x:c>
      <x:c r="F273" s="1425" t="s">
        <x:v>12123</x:v>
      </x:c>
      <x:c r="G273" s="70" t="s">
        <x:v>6694</x:v>
      </x:c>
      <x:c r="H273" s="276" t="s">
        <x:v>140</x:v>
      </x:c>
      <x:c r="I273" s="276" t="s">
        <x:v>140</x:v>
      </x:c>
      <x:c r="J273" s="276" t="s">
        <x:v>140</x:v>
      </x:c>
      <x:c r="K273" s="276" t="s">
        <x:v>140</x:v>
      </x:c>
      <x:c r="L273" s="276" t="s">
        <x:v>10339</x:v>
      </x:c>
    </x:row>
    <x:row r="274" spans="1:11" s="70" customFormat="1">
      <x:c r="A274" s="1435" t="s">
        <x:v>1710</x:v>
      </x:c>
      <x:c r="B274" s="1422" t="s">
        <x:v>6457</x:v>
      </x:c>
      <x:c r="C274" s="1422" t="s">
        <x:v>4007</x:v>
      </x:c>
      <x:c r="D274" s="1423">
        <x:v>1</x:v>
      </x:c>
      <x:c r="E274" s="1423">
        <x:v>25090503130</x:v>
      </x:c>
      <x:c r="F274" s="1422" t="s">
        <x:v>9943</x:v>
      </x:c>
      <x:c r="G274" s="70" t="s">
        <x:v>6784</x:v>
      </x:c>
      <x:c r="H274" s="276" t="s">
        <x:v>140</x:v>
      </x:c>
      <x:c r="I274" s="276" t="s">
        <x:v>140</x:v>
      </x:c>
      <x:c r="J274" s="276" t="s">
        <x:v>140</x:v>
      </x:c>
      <x:c r="K274" s="276" t="s">
        <x:v>140</x:v>
      </x:c>
    </x:row>
    <x:row r="275" spans="1:11" s="70" customFormat="1">
      <x:c r="A275" s="1430" t="s">
        <x:v>3620</x:v>
      </x:c>
      <x:c r="B275" s="1431" t="s">
        <x:v>6457</x:v>
      </x:c>
      <x:c r="C275" s="1431" t="s">
        <x:v>4007</x:v>
      </x:c>
      <x:c r="D275" s="1432">
        <x:v>1</x:v>
      </x:c>
      <x:c r="E275" s="1432">
        <x:v>25090503147</x:v>
      </x:c>
      <x:c r="F275" s="1431" t="s">
        <x:v>6608</x:v>
      </x:c>
      <x:c r="G275" s="70" t="s">
        <x:v>10159</x:v>
      </x:c>
      <x:c r="H275" s="276" t="s">
        <x:v>140</x:v>
      </x:c>
      <x:c r="I275" s="276" t="s">
        <x:v>140</x:v>
      </x:c>
      <x:c r="J275" s="276" t="s">
        <x:v>140</x:v>
      </x:c>
      <x:c r="K275" s="276" t="s">
        <x:v>140</x:v>
      </x:c>
    </x:row>
    <x:row r="276" spans="1:11" s="70" customFormat="1">
      <x:c r="A276" s="1435" t="s">
        <x:v>3064</x:v>
      </x:c>
      <x:c r="B276" s="1422" t="s">
        <x:v>6457</x:v>
      </x:c>
      <x:c r="C276" s="1422" t="s">
        <x:v>4007</x:v>
      </x:c>
      <x:c r="D276" s="1423">
        <x:v>2</x:v>
      </x:c>
      <x:c r="E276" s="1423">
        <x:v>25090503154</x:v>
      </x:c>
      <x:c r="F276" s="1422" t="s">
        <x:v>9943</x:v>
      </x:c>
      <x:c r="G276" s="70" t="s">
        <x:v>760</x:v>
      </x:c>
      <x:c r="H276" s="276" t="s">
        <x:v>140</x:v>
      </x:c>
      <x:c r="I276" s="276" t="s">
        <x:v>140</x:v>
      </x:c>
      <x:c r="J276" s="276" t="s">
        <x:v>140</x:v>
      </x:c>
      <x:c r="K276" s="276" t="s">
        <x:v>140</x:v>
      </x:c>
    </x:row>
    <x:row r="277" spans="1:11" s="70" customFormat="1">
      <x:c r="A277" s="1435" t="s">
        <x:v>3606</x:v>
      </x:c>
      <x:c r="B277" s="1422" t="s">
        <x:v>6457</x:v>
      </x:c>
      <x:c r="C277" s="1422" t="s">
        <x:v>4007</x:v>
      </x:c>
      <x:c r="D277" s="1423">
        <x:v>1</x:v>
      </x:c>
      <x:c r="E277" s="1423">
        <x:v>25090603113</x:v>
      </x:c>
      <x:c r="F277" s="1422" t="s">
        <x:v>6608</x:v>
      </x:c>
      <x:c r="G277" s="70" t="s">
        <x:v>10269</x:v>
      </x:c>
      <x:c r="H277" s="276" t="s">
        <x:v>140</x:v>
      </x:c>
      <x:c r="I277" s="276" t="s">
        <x:v>140</x:v>
      </x:c>
      <x:c r="J277" s="276" t="s">
        <x:v>140</x:v>
      </x:c>
      <x:c r="K277" s="276" t="s">
        <x:v>140</x:v>
      </x:c>
    </x:row>
    <x:row r="278" spans="1:11" s="70" customFormat="1">
      <x:c r="A278" s="1435" t="s">
        <x:v>3037</x:v>
      </x:c>
      <x:c r="B278" s="1422" t="s">
        <x:v>6457</x:v>
      </x:c>
      <x:c r="C278" s="1422" t="s">
        <x:v>4007</x:v>
      </x:c>
      <x:c r="D278" s="1423">
        <x:v>2</x:v>
      </x:c>
      <x:c r="E278" s="1423">
        <x:v>26011603144</x:v>
      </x:c>
      <x:c r="F278" s="1422" t="s">
        <x:v>6608</x:v>
      </x:c>
      <x:c r="G278" s="70" t="s">
        <x:v>762</x:v>
      </x:c>
      <x:c r="H278" s="276" t="s">
        <x:v>140</x:v>
      </x:c>
      <x:c r="I278" s="276" t="s">
        <x:v>140</x:v>
      </x:c>
      <x:c r="J278" s="276" t="s">
        <x:v>140</x:v>
      </x:c>
      <x:c r="K278" s="276" t="s">
        <x:v>140</x:v>
      </x:c>
    </x:row>
    <x:row r="279" spans="1:11" s="70" customFormat="1">
      <x:c r="A279" s="1439" t="s">
        <x:v>1666</x:v>
      </x:c>
      <x:c r="B279" s="1425" t="s">
        <x:v>6457</x:v>
      </x:c>
      <x:c r="C279" s="1425" t="s">
        <x:v>4007</x:v>
      </x:c>
      <x:c r="D279" s="1426">
        <x:v>3</x:v>
      </x:c>
      <x:c r="E279" s="1426">
        <x:v>26011703134</x:v>
      </x:c>
      <x:c r="F279" s="1425" t="s">
        <x:v>9943</x:v>
      </x:c>
      <x:c r="G279" s="70" t="s">
        <x:v>4988</x:v>
      </x:c>
      <x:c r="H279" s="276" t="s">
        <x:v>140</x:v>
      </x:c>
      <x:c r="I279" s="276" t="s">
        <x:v>140</x:v>
      </x:c>
      <x:c r="J279" s="276" t="s">
        <x:v>140</x:v>
      </x:c>
      <x:c r="K279" s="276" t="s">
        <x:v>140</x:v>
      </x:c>
    </x:row>
    <x:row r="281" spans="1:11">
      <x:c r="A281" s="1524" t="s">
        <x:v>2994</x:v>
      </x:c>
      <x:c r="B281" s="1525" t="s">
        <x:v>10327</x:v>
      </x:c>
      <x:c r="C281" s="1525" t="s">
        <x:v>6089</x:v>
      </x:c>
      <x:c r="D281" s="1525">
        <x:v>1</x:v>
      </x:c>
      <x:c r="E281" s="1526">
        <x:v>2026022202039</x:v>
      </x:c>
      <x:c r="F281" s="1525" t="s">
        <x:v>5347</x:v>
      </x:c>
      <x:c r="G281" s="69" t="s">
        <x:v>3052</x:v>
      </x:c>
      <x:c r="H281" s="276" t="s">
        <x:v>140</x:v>
      </x:c>
      <x:c r="I281" s="276" t="s">
        <x:v>140</x:v>
      </x:c>
      <x:c r="J281" s="276" t="s">
        <x:v>140</x:v>
      </x:c>
      <x:c r="K281" s="276" t="s">
        <x:v>140</x:v>
      </x:c>
    </x:row>
    <x:row r="283" spans="1:12">
      <x:c r="A283" s="1527" t="s">
        <x:v>1678</x:v>
      </x:c>
      <x:c r="B283" s="1528" t="s">
        <x:v>6457</x:v>
      </x:c>
      <x:c r="C283" s="1528" t="s">
        <x:v>6097</x:v>
      </x:c>
      <x:c r="D283" s="1529">
        <x:v>1</x:v>
      </x:c>
      <x:c r="E283" s="1529">
        <x:v>2601170305</x:v>
      </x:c>
      <x:c r="F283" s="1530" t="s">
        <x:v>382</x:v>
      </x:c>
      <x:c r="G283" s="69" t="s">
        <x:v>5101</x:v>
      </x:c>
      <x:c r="H283" s="276" t="s">
        <x:v>140</x:v>
      </x:c>
      <x:c r="I283" s="276" t="s">
        <x:v>140</x:v>
      </x:c>
      <x:c r="J283" s="276" t="s">
        <x:v>140</x:v>
      </x:c>
      <x:c r="K283" s="276" t="s">
        <x:v>140</x:v>
      </x:c>
      <x:c r="L283" s="276" t="s">
        <x:v>6487</x:v>
      </x:c>
    </x:row>
    <x:row r="284" spans="1:6">
      <x:c r="A284" s="67"/>
      <x:c r="F284" s="67"/>
    </x:row>
    <x:row r="285" spans="1:11">
      <x:c r="A285" s="1524" t="s">
        <x:v>1709</x:v>
      </x:c>
      <x:c r="B285" s="1525" t="s">
        <x:v>10327</x:v>
      </x:c>
      <x:c r="C285" s="1525" t="s">
        <x:v>139</x:v>
      </x:c>
      <x:c r="D285" s="1531">
        <x:v>3</x:v>
      </x:c>
      <x:c r="E285" s="1531">
        <x:v>2603150301</x:v>
      </x:c>
      <x:c r="F285" s="1532" t="s">
        <x:v>11742</x:v>
      </x:c>
      <x:c r="G285" s="67" t="s">
        <x:v>3134</x:v>
      </x:c>
      <x:c r="H285" s="276" t="s">
        <x:v>140</x:v>
      </x:c>
      <x:c r="I285" s="276" t="s">
        <x:v>140</x:v>
      </x:c>
      <x:c r="J285" s="276" t="s">
        <x:v>140</x:v>
      </x:c>
      <x:c r="K285" s="276" t="s">
        <x:v>140</x:v>
      </x:c>
    </x:row>
    <x:row r="286" spans="1:11">
      <x:c r="A286" s="67"/>
      <x:c r="F286" s="67"/>
      <x:c r="G286" s="66" t="s">
        <x:v>10278</x:v>
      </x:c>
      <x:c r="H286" s="66" t="s">
        <x:v>10304</x:v>
      </x:c>
      <x:c r="I286" s="66" t="s">
        <x:v>10372</x:v>
      </x:c>
      <x:c r="J286" s="66" t="s">
        <x:v>4084</x:v>
      </x:c>
      <x:c r="K286" s="66" t="s">
        <x:v>6403</x:v>
      </x:c>
    </x:row>
    <x:row r="287" spans="1:12" s="66" customFormat="1">
      <x:c r="A287" s="1435" t="s">
        <x:v>4696</x:v>
      </x:c>
      <x:c r="B287" s="1422" t="s">
        <x:v>6457</x:v>
      </x:c>
      <x:c r="C287" s="1422" t="s">
        <x:v>6097</x:v>
      </x:c>
      <x:c r="D287" s="1423">
        <x:v>1</x:v>
      </x:c>
      <x:c r="E287" s="1423">
        <x:v>2601170302</x:v>
      </x:c>
      <x:c r="F287" s="1438" t="s">
        <x:v>12101</x:v>
      </x:c>
      <x:c r="G287" s="66" t="s">
        <x:v>10158</x:v>
      </x:c>
      <x:c r="H287" s="276" t="s">
        <x:v>140</x:v>
      </x:c>
      <x:c r="I287" s="276" t="s">
        <x:v>140</x:v>
      </x:c>
      <x:c r="J287" s="276" t="s">
        <x:v>140</x:v>
      </x:c>
      <x:c r="K287" s="276" t="s">
        <x:v>140</x:v>
      </x:c>
      <x:c r="L287" s="276" t="s">
        <x:v>6487</x:v>
      </x:c>
    </x:row>
    <x:row r="288" spans="1:11" s="66" customFormat="1">
      <x:c r="A288" s="1435" t="s">
        <x:v>1693</x:v>
      </x:c>
      <x:c r="B288" s="1422" t="s">
        <x:v>10327</x:v>
      </x:c>
      <x:c r="C288" s="1422" t="s">
        <x:v>6089</x:v>
      </x:c>
      <x:c r="D288" s="1423">
        <x:v>1</x:v>
      </x:c>
      <x:c r="E288" s="1423">
        <x:v>2510070209</x:v>
      </x:c>
      <x:c r="F288" s="1438" t="s">
        <x:v>10733</x:v>
      </x:c>
      <x:c r="G288" s="66" t="s">
        <x:v>7006</x:v>
      </x:c>
      <x:c r="H288" s="276" t="s">
        <x:v>140</x:v>
      </x:c>
      <x:c r="I288" s="276" t="s">
        <x:v>140</x:v>
      </x:c>
      <x:c r="J288" s="276" t="s">
        <x:v>140</x:v>
      </x:c>
      <x:c r="K288" s="276" t="s">
        <x:v>140</x:v>
      </x:c>
    </x:row>
    <x:row r="289" spans="1:11">
      <x:c r="A289" s="1430" t="s">
        <x:v>8188</x:v>
      </x:c>
      <x:c r="B289" s="1431" t="s">
        <x:v>10327</x:v>
      </x:c>
      <x:c r="C289" s="1431" t="s">
        <x:v>6089</x:v>
      </x:c>
      <x:c r="D289" s="1432">
        <x:v>1</x:v>
      </x:c>
      <x:c r="E289" s="1432">
        <x:v>2602210201</x:v>
      </x:c>
      <x:c r="F289" s="1533" t="s">
        <x:v>12065</x:v>
      </x:c>
      <x:c r="G289" s="66" t="s">
        <x:v>5215</x:v>
      </x:c>
      <x:c r="H289" s="276" t="s">
        <x:v>140</x:v>
      </x:c>
      <x:c r="I289" s="276" t="s">
        <x:v>140</x:v>
      </x:c>
      <x:c r="J289" s="276" t="s">
        <x:v>140</x:v>
      </x:c>
      <x:c r="K289" s="276" t="s">
        <x:v>140</x:v>
      </x:c>
    </x:row>
    <x:row r="290" spans="1:11">
      <x:c r="A290" s="1435" t="s">
        <x:v>8278</x:v>
      </x:c>
      <x:c r="B290" s="1422" t="s">
        <x:v>10327</x:v>
      </x:c>
      <x:c r="C290" s="1422" t="s">
        <x:v>6089</x:v>
      </x:c>
      <x:c r="D290" s="1423">
        <x:v>1</x:v>
      </x:c>
      <x:c r="E290" s="1423">
        <x:v>2602210208</x:v>
      </x:c>
      <x:c r="F290" s="1436" t="s">
        <x:v>10673</x:v>
      </x:c>
      <x:c r="G290" s="66" t="s">
        <x:v>3224</x:v>
      </x:c>
      <x:c r="H290" s="276" t="s">
        <x:v>140</x:v>
      </x:c>
      <x:c r="I290" s="276" t="s">
        <x:v>140</x:v>
      </x:c>
      <x:c r="J290" s="276" t="s">
        <x:v>140</x:v>
      </x:c>
      <x:c r="K290" s="276" t="s">
        <x:v>140</x:v>
      </x:c>
    </x:row>
    <x:row r="291" spans="1:11">
      <x:c r="A291" s="1439" t="s">
        <x:v>3020</x:v>
      </x:c>
      <x:c r="B291" s="1425" t="s">
        <x:v>10327</x:v>
      </x:c>
      <x:c r="C291" s="1425" t="s">
        <x:v>6097</x:v>
      </x:c>
      <x:c r="D291" s="1426">
        <x:v>2</x:v>
      </x:c>
      <x:c r="E291" s="1426">
        <x:v>2601170305</x:v>
      </x:c>
      <x:c r="F291" s="1498" t="s">
        <x:v>3168</x:v>
      </x:c>
      <x:c r="G291" s="66" t="s">
        <x:v>5101</x:v>
      </x:c>
      <x:c r="H291" s="276" t="s">
        <x:v>140</x:v>
      </x:c>
      <x:c r="I291" s="276" t="s">
        <x:v>140</x:v>
      </x:c>
      <x:c r="J291" s="276" t="s">
        <x:v>140</x:v>
      </x:c>
      <x:c r="K291" s="276" t="s">
        <x:v>140</x:v>
      </x:c>
    </x:row>
    <x:row r="293" spans="1:11">
      <x:c r="A293" s="1430" t="s">
        <x:v>8190</x:v>
      </x:c>
      <x:c r="B293" s="1431" t="s">
        <x:v>10327</x:v>
      </x:c>
      <x:c r="C293" s="1431" t="s">
        <x:v>4067</x:v>
      </x:c>
      <x:c r="D293" s="1432">
        <x:v>1</x:v>
      </x:c>
      <x:c r="E293" s="1432">
        <x:v>2511080102</x:v>
      </x:c>
      <x:c r="F293" s="1434" t="s">
        <x:v>10645</x:v>
      </x:c>
      <x:c r="G293" s="65" t="s">
        <x:v>6839</x:v>
      </x:c>
      <x:c r="H293" s="276" t="s">
        <x:v>140</x:v>
      </x:c>
      <x:c r="I293" s="276" t="s">
        <x:v>140</x:v>
      </x:c>
      <x:c r="J293" s="276" t="s">
        <x:v>140</x:v>
      </x:c>
      <x:c r="K293" s="276" t="s">
        <x:v>140</x:v>
      </x:c>
    </x:row>
    <x:row r="294" spans="1:11">
      <x:c r="A294" s="1439" t="s">
        <x:v>8169</x:v>
      </x:c>
      <x:c r="B294" s="1425" t="s">
        <x:v>10327</x:v>
      </x:c>
      <x:c r="C294" s="1425" t="s">
        <x:v>6089</x:v>
      </x:c>
      <x:c r="D294" s="1426">
        <x:v>2</x:v>
      </x:c>
      <x:c r="E294" s="1426">
        <x:v>2602220202</x:v>
      </x:c>
      <x:c r="F294" s="1498" t="s">
        <x:v>12059</x:v>
      </x:c>
      <x:c r="G294" s="65" t="s">
        <x:v>1291</x:v>
      </x:c>
      <x:c r="H294" s="276" t="s">
        <x:v>140</x:v>
      </x:c>
      <x:c r="I294" s="276" t="s">
        <x:v>140</x:v>
      </x:c>
      <x:c r="J294" s="276" t="s">
        <x:v>140</x:v>
      </x:c>
      <x:c r="K294" s="276" t="s">
        <x:v>140</x:v>
      </x:c>
    </x:row>
    <x:row r="296" spans="1:10" s="64" customFormat="1">
      <x:c r="A296" s="1439" t="s">
        <x:v>3560</x:v>
      </x:c>
      <x:c r="B296" s="1425" t="s">
        <x:v>10327</x:v>
      </x:c>
      <x:c r="C296" s="1425" t="s">
        <x:v>6097</x:v>
      </x:c>
      <x:c r="D296" s="1425">
        <x:v>1</x:v>
      </x:c>
      <x:c r="E296" s="1426">
        <x:v>2502050302</x:v>
      </x:c>
      <x:c r="F296" s="1498" t="s">
        <x:v>1878</x:v>
      </x:c>
      <x:c r="G296" s="64" t="s">
        <x:v>627</x:v>
      </x:c>
      <x:c r="H296" s="276" t="s">
        <x:v>140</x:v>
      </x:c>
      <x:c r="I296" s="276" t="s">
        <x:v>140</x:v>
      </x:c>
      <x:c r="J296" s="276" t="s">
        <x:v>140</x:v>
      </x:c>
    </x:row>
    <x:row r="297" spans="1:10" s="64" customFormat="1">
      <x:c r="A297" s="234" t="s">
        <x:v>3206</x:v>
      </x:c>
      <x:c r="B297" s="1425" t="s">
        <x:v>10327</x:v>
      </x:c>
      <x:c r="C297" s="1422" t="s">
        <x:v>6097</x:v>
      </x:c>
      <x:c r="D297" s="1534">
        <x:v>2</x:v>
      </x:c>
      <x:c r="E297" s="285" t="s">
        <x:v>427</x:v>
      </x:c>
      <x:c r="F297" s="1498" t="s">
        <x:v>1878</x:v>
      </x:c>
      <x:c r="G297" s="64" t="s">
        <x:v>5101</x:v>
      </x:c>
      <x:c r="H297" s="276" t="s">
        <x:v>140</x:v>
      </x:c>
      <x:c r="I297" s="276" t="s">
        <x:v>140</x:v>
      </x:c>
      <x:c r="J297" s="276" t="s">
        <x:v>140</x:v>
      </x:c>
    </x:row>
    <x:row r="298" spans="1:10" s="64" customFormat="1">
      <x:c r="A298" s="1435" t="s">
        <x:v>8177</x:v>
      </x:c>
      <x:c r="B298" s="1422" t="s">
        <x:v>10327</x:v>
      </x:c>
      <x:c r="C298" s="1422" t="s">
        <x:v>6097</x:v>
      </x:c>
      <x:c r="D298" s="1422">
        <x:v>3</x:v>
      </x:c>
      <x:c r="E298" s="1423">
        <x:v>2601190309</x:v>
      </x:c>
      <x:c r="F298" s="1438" t="s">
        <x:v>1878</x:v>
      </x:c>
      <x:c r="G298" s="64" t="s">
        <x:v>603</x:v>
      </x:c>
      <x:c r="H298" s="276" t="s">
        <x:v>140</x:v>
      </x:c>
      <x:c r="I298" s="276" t="s">
        <x:v>140</x:v>
      </x:c>
      <x:c r="J298" s="276" t="s">
        <x:v>140</x:v>
      </x:c>
    </x:row>
    <x:row r="299" spans="1:10" s="64" customFormat="1">
      <x:c r="A299" s="1435" t="s">
        <x:v>8246</x:v>
      </x:c>
      <x:c r="B299" s="1422" t="s">
        <x:v>10327</x:v>
      </x:c>
      <x:c r="C299" s="1422" t="s">
        <x:v>4067</x:v>
      </x:c>
      <x:c r="D299" s="1422">
        <x:v>1</x:v>
      </x:c>
      <x:c r="E299" s="1423">
        <x:v>2602230102</x:v>
      </x:c>
      <x:c r="F299" s="1438" t="s">
        <x:v>1878</x:v>
      </x:c>
      <x:c r="G299" s="64" t="s">
        <x:v>6935</x:v>
      </x:c>
      <x:c r="H299" s="276" t="s">
        <x:v>140</x:v>
      </x:c>
      <x:c r="I299" s="276" t="s">
        <x:v>140</x:v>
      </x:c>
      <x:c r="J299" s="276" t="s">
        <x:v>140</x:v>
      </x:c>
    </x:row>
    <x:row r="300" spans="1:10" s="64" customFormat="1">
      <x:c r="A300" s="1435" t="s">
        <x:v>783</x:v>
      </x:c>
      <x:c r="B300" s="1422" t="s">
        <x:v>10327</x:v>
      </x:c>
      <x:c r="C300" s="1422" t="s">
        <x:v>6089</x:v>
      </x:c>
      <x:c r="D300" s="1422">
        <x:v>1</x:v>
      </x:c>
      <x:c r="E300" s="1423">
        <x:v>2505060204</x:v>
      </x:c>
      <x:c r="F300" s="1436" t="s">
        <x:v>1878</x:v>
      </x:c>
      <x:c r="G300" s="64" t="s">
        <x:v>10239</x:v>
      </x:c>
      <x:c r="H300" s="276" t="s">
        <x:v>140</x:v>
      </x:c>
      <x:c r="I300" s="276" t="s">
        <x:v>140</x:v>
      </x:c>
      <x:c r="J300" s="276" t="s">
        <x:v>140</x:v>
      </x:c>
    </x:row>
    <x:row r="301" spans="1:10" s="64" customFormat="1">
      <x:c r="A301" s="1435" t="s">
        <x:v>2964</x:v>
      </x:c>
      <x:c r="B301" s="1422" t="s">
        <x:v>10327</x:v>
      </x:c>
      <x:c r="C301" s="1422" t="s">
        <x:v>6089</x:v>
      </x:c>
      <x:c r="D301" s="1422">
        <x:v>3</x:v>
      </x:c>
      <x:c r="E301" s="1423">
        <x:v>2603150201</x:v>
      </x:c>
      <x:c r="F301" s="1436" t="s">
        <x:v>1878</x:v>
      </x:c>
      <x:c r="G301" s="64" t="s">
        <x:v>5028</x:v>
      </x:c>
      <x:c r="H301" s="276" t="s">
        <x:v>140</x:v>
      </x:c>
      <x:c r="I301" s="276" t="s">
        <x:v>140</x:v>
      </x:c>
      <x:c r="J301" s="276" t="s">
        <x:v>140</x:v>
      </x:c>
    </x:row>
    <x:row r="302" spans="1:10">
      <x:c r="A302" s="1430" t="s">
        <x:v>8201</x:v>
      </x:c>
      <x:c r="B302" s="1431" t="s">
        <x:v>10327</x:v>
      </x:c>
      <x:c r="C302" s="1431" t="s">
        <x:v>6089</x:v>
      </x:c>
      <x:c r="D302" s="1431">
        <x:v>2</x:v>
      </x:c>
      <x:c r="E302" s="1432">
        <x:v>2602210208</x:v>
      </x:c>
      <x:c r="F302" s="1434" t="s">
        <x:v>8174</x:v>
      </x:c>
      <x:c r="G302" s="64" t="s">
        <x:v>3224</x:v>
      </x:c>
      <x:c r="H302" s="276" t="s">
        <x:v>140</x:v>
      </x:c>
      <x:c r="I302" s="276" t="s">
        <x:v>140</x:v>
      </x:c>
      <x:c r="J302" s="276" t="s">
        <x:v>140</x:v>
      </x:c>
    </x:row>
    <x:row r="303" spans="7:11">
      <x:c r="G303" s="62" t="s">
        <x:v>10278</x:v>
      </x:c>
      <x:c r="H303" s="62" t="s">
        <x:v>10304</x:v>
      </x:c>
      <x:c r="I303" s="62" t="s">
        <x:v>10372</x:v>
      </x:c>
      <x:c r="J303" s="62" t="s">
        <x:v>4084</x:v>
      </x:c>
      <x:c r="K303" s="62" t="s">
        <x:v>6403</x:v>
      </x:c>
    </x:row>
    <x:row r="304" spans="1:11" s="62" customFormat="1">
      <x:c r="A304" s="1435" t="s">
        <x:v>4694</x:v>
      </x:c>
      <x:c r="B304" s="1422" t="s">
        <x:v>10327</x:v>
      </x:c>
      <x:c r="C304" s="1422" t="s">
        <x:v>4007</x:v>
      </x:c>
      <x:c r="D304" s="1423">
        <x:v>1</x:v>
      </x:c>
      <x:c r="E304" s="1423">
        <x:v>2602190315</x:v>
      </x:c>
      <x:c r="F304" s="1436" t="s">
        <x:v>1114</x:v>
      </x:c>
      <x:c r="G304" s="62" t="s">
        <x:v>3030</x:v>
      </x:c>
      <x:c r="H304" s="276" t="s">
        <x:v>140</x:v>
      </x:c>
      <x:c r="I304" s="276" t="s">
        <x:v>140</x:v>
      </x:c>
      <x:c r="J304" s="276" t="s">
        <x:v>140</x:v>
      </x:c>
      <x:c r="K304" s="276" t="s">
        <x:v>140</x:v>
      </x:c>
    </x:row>
    <x:row r="305" spans="1:11" s="62" customFormat="1">
      <x:c r="A305" s="1435" t="s">
        <x:v>3648</x:v>
      </x:c>
      <x:c r="B305" s="1422" t="s">
        <x:v>10327</x:v>
      </x:c>
      <x:c r="C305" s="1422" t="s">
        <x:v>6089</x:v>
      </x:c>
      <x:c r="D305" s="1423">
        <x:v>1</x:v>
      </x:c>
      <x:c r="E305" s="1423">
        <x:v>2602220203</x:v>
      </x:c>
      <x:c r="F305" s="1438" t="s">
        <x:v>12043</x:v>
      </x:c>
      <x:c r="G305" s="62" t="s">
        <x:v>3052</x:v>
      </x:c>
      <x:c r="H305" s="276" t="s">
        <x:v>140</x:v>
      </x:c>
      <x:c r="I305" s="276" t="s">
        <x:v>140</x:v>
      </x:c>
      <x:c r="J305" s="276" t="s">
        <x:v>140</x:v>
      </x:c>
      <x:c r="K305" s="276" t="s">
        <x:v>140</x:v>
      </x:c>
    </x:row>
    <x:row r="306" spans="1:6" s="62" customFormat="1">
      <x:c r="A306" s="1191"/>
      <x:c r="B306" s="1192"/>
      <x:c r="C306" s="1192"/>
      <x:c r="D306" s="1536"/>
      <x:c r="E306" s="1536"/>
      <x:c r="F306" s="1537"/>
    </x:row>
    <x:row r="307" spans="1:11">
      <x:c r="A307" s="1430" t="s">
        <x:v>3219</x:v>
      </x:c>
      <x:c r="B307" s="1431" t="s">
        <x:v>6457</x:v>
      </x:c>
      <x:c r="C307" s="1431" t="s">
        <x:v>4007</x:v>
      </x:c>
      <x:c r="D307" s="1432">
        <x:v>2</x:v>
      </x:c>
      <x:c r="E307" s="1432">
        <x:v>2512060314</x:v>
      </x:c>
      <x:c r="F307" s="1434" t="s">
        <x:v>1779</x:v>
      </x:c>
      <x:c r="G307" s="62" t="s">
        <x:v>5191</x:v>
      </x:c>
      <x:c r="H307" s="276" t="s">
        <x:v>140</x:v>
      </x:c>
      <x:c r="I307" s="276" t="s">
        <x:v>140</x:v>
      </x:c>
      <x:c r="J307" s="276" t="s">
        <x:v>140</x:v>
      </x:c>
      <x:c r="K307" s="276" t="s">
        <x:v>140</x:v>
      </x:c>
    </x:row>
    <x:row r="308" spans="1:11">
      <x:c r="A308" s="1439" t="s">
        <x:v>8208</x:v>
      </x:c>
      <x:c r="B308" s="1425" t="s">
        <x:v>6457</x:v>
      </x:c>
      <x:c r="C308" s="1425" t="s">
        <x:v>4067</x:v>
      </x:c>
      <x:c r="D308" s="1426">
        <x:v>1</x:v>
      </x:c>
      <x:c r="E308" s="1426">
        <x:v>2509060108</x:v>
      </x:c>
      <x:c r="F308" s="1498" t="s">
        <x:v>12101</x:v>
      </x:c>
      <x:c r="G308" s="62" t="s">
        <x:v>5173</x:v>
      </x:c>
      <x:c r="H308" s="276" t="s">
        <x:v>140</x:v>
      </x:c>
      <x:c r="I308" s="276" t="s">
        <x:v>140</x:v>
      </x:c>
      <x:c r="J308" s="276" t="s">
        <x:v>140</x:v>
      </x:c>
      <x:c r="K308" s="276" t="s">
        <x:v>140</x:v>
      </x:c>
    </x:row>
    <x:row r="310" spans="1:11">
      <x:c r="A310" s="1488" t="s">
        <x:v>3636</x:v>
      </x:c>
      <x:c r="B310" s="1489" t="s">
        <x:v>6457</x:v>
      </x:c>
      <x:c r="C310" s="1489" t="s">
        <x:v>139</x:v>
      </x:c>
      <x:c r="D310" s="1490">
        <x:v>2</x:v>
      </x:c>
      <x:c r="E310" s="1539">
        <x:v>2026021803138</x:v>
      </x:c>
      <x:c r="F310" s="1491" t="s">
        <x:v>277</x:v>
      </x:c>
      <x:c r="G310" s="60" t="s">
        <x:v>3063</x:v>
      </x:c>
      <x:c r="H310" s="276" t="s">
        <x:v>140</x:v>
      </x:c>
      <x:c r="I310" s="276" t="s">
        <x:v>140</x:v>
      </x:c>
      <x:c r="J310" s="276" t="s">
        <x:v>140</x:v>
      </x:c>
      <x:c r="K310" s="276" t="s">
        <x:v>140</x:v>
      </x:c>
    </x:row>
    <x:row r="311" spans="1:11">
      <x:c r="A311" s="1481" t="s">
        <x:v>700</x:v>
      </x:c>
      <x:c r="B311" s="1483" t="s">
        <x:v>6457</x:v>
      </x:c>
      <x:c r="C311" s="1483" t="s">
        <x:v>6097</x:v>
      </x:c>
      <x:c r="D311" s="1484">
        <x:v>2</x:v>
      </x:c>
      <x:c r="E311" s="1540">
        <x:v>2026011803018</x:v>
      </x:c>
      <x:c r="F311" s="1487" t="s">
        <x:v>2396</x:v>
      </x:c>
      <x:c r="G311" s="60" t="s">
        <x:v>10161</x:v>
      </x:c>
      <x:c r="H311" s="276" t="s">
        <x:v>140</x:v>
      </x:c>
      <x:c r="I311" s="276" t="s">
        <x:v>140</x:v>
      </x:c>
      <x:c r="J311" s="276" t="s">
        <x:v>140</x:v>
      </x:c>
      <x:c r="K311" s="276" t="s">
        <x:v>140</x:v>
      </x:c>
    </x:row>
    <x:row r="312" spans="1:11">
      <x:c r="A312" s="1485" t="s">
        <x:v>3087</x:v>
      </x:c>
      <x:c r="B312" s="1482" t="s">
        <x:v>6457</x:v>
      </x:c>
      <x:c r="C312" s="1482" t="s">
        <x:v>6097</x:v>
      </x:c>
      <x:c r="D312" s="1486">
        <x:v>1</x:v>
      </x:c>
      <x:c r="E312" s="1541">
        <x:v>2026021903043</x:v>
      </x:c>
      <x:c r="F312" s="1542" t="s">
        <x:v>2396</x:v>
      </x:c>
      <x:c r="G312" s="60" t="s">
        <x:v>4937</x:v>
      </x:c>
      <x:c r="H312" s="276" t="s">
        <x:v>140</x:v>
      </x:c>
      <x:c r="I312" s="276" t="s">
        <x:v>140</x:v>
      </x:c>
      <x:c r="J312" s="276" t="s">
        <x:v>140</x:v>
      </x:c>
      <x:c r="K312" s="276" t="s">
        <x:v>140</x:v>
      </x:c>
    </x:row>
    <x:row r="313" spans="1:11">
      <x:c r="A313" s="1485" t="s">
        <x:v>3481</x:v>
      </x:c>
      <x:c r="B313" s="1482" t="s">
        <x:v>6457</x:v>
      </x:c>
      <x:c r="C313" s="1482" t="s">
        <x:v>6097</x:v>
      </x:c>
      <x:c r="D313" s="1486">
        <x:v>1</x:v>
      </x:c>
      <x:c r="E313" s="1541">
        <x:v>2026021903067</x:v>
      </x:c>
      <x:c r="F313" s="1543" t="s">
        <x:v>8080</x:v>
      </x:c>
      <x:c r="G313" s="60" t="s">
        <x:v>5356</x:v>
      </x:c>
      <x:c r="H313" s="276" t="s">
        <x:v>140</x:v>
      </x:c>
      <x:c r="I313" s="276" t="s">
        <x:v>140</x:v>
      </x:c>
      <x:c r="J313" s="276" t="s">
        <x:v>140</x:v>
      </x:c>
      <x:c r="K313" s="276" t="s">
        <x:v>140</x:v>
      </x:c>
    </x:row>
    <x:row r="314" spans="1:11">
      <x:c r="A314" s="1485" t="s">
        <x:v>3026</x:v>
      </x:c>
      <x:c r="B314" s="1482" t="s">
        <x:v>6457</x:v>
      </x:c>
      <x:c r="C314" s="1482" t="s">
        <x:v>6097</x:v>
      </x:c>
      <x:c r="D314" s="1486">
        <x:v>2</x:v>
      </x:c>
      <x:c r="E314" s="1541">
        <x:v>2026021903074</x:v>
      </x:c>
      <x:c r="F314" s="1543" t="s">
        <x:v>2396</x:v>
      </x:c>
      <x:c r="G314" s="60" t="s">
        <x:v>6891</x:v>
      </x:c>
      <x:c r="H314" s="276" t="s">
        <x:v>140</x:v>
      </x:c>
      <x:c r="I314" s="276" t="s">
        <x:v>140</x:v>
      </x:c>
      <x:c r="J314" s="276" t="s">
        <x:v>140</x:v>
      </x:c>
      <x:c r="K314" s="276" t="s">
        <x:v>140</x:v>
      </x:c>
    </x:row>
    <x:row r="315" spans="6:11">
      <x:c r="F315" s="59"/>
      <x:c r="G315" s="59" t="s">
        <x:v>10278</x:v>
      </x:c>
      <x:c r="H315" s="59" t="s">
        <x:v>10304</x:v>
      </x:c>
      <x:c r="I315" s="59" t="s">
        <x:v>10372</x:v>
      </x:c>
      <x:c r="J315" s="59" t="s">
        <x:v>4084</x:v>
      </x:c>
      <x:c r="K315" s="59" t="s">
        <x:v>6403</x:v>
      </x:c>
    </x:row>
    <x:row r="316" spans="1:12">
      <x:c r="A316" s="1430" t="s">
        <x:v>1675</x:v>
      </x:c>
      <x:c r="B316" s="1431" t="s">
        <x:v>6457</x:v>
      </x:c>
      <x:c r="C316" s="1431" t="s">
        <x:v>6097</x:v>
      </x:c>
      <x:c r="D316" s="1432">
        <x:v>1</x:v>
      </x:c>
      <x:c r="E316" s="1499" t="s">
        <x:v>2787</x:v>
      </x:c>
      <x:c r="F316" s="1533" t="s">
        <x:v>4650</x:v>
      </x:c>
      <x:c r="G316" s="59" t="s">
        <x:v>6846</x:v>
      </x:c>
      <x:c r="H316" s="276" t="s">
        <x:v>140</x:v>
      </x:c>
      <x:c r="I316" s="276" t="s">
        <x:v>140</x:v>
      </x:c>
      <x:c r="J316" s="276" t="s">
        <x:v>140</x:v>
      </x:c>
      <x:c r="K316" s="276" t="s">
        <x:v>140</x:v>
      </x:c>
      <x:c r="L316" s="276" t="s">
        <x:v>6487</x:v>
      </x:c>
    </x:row>
    <x:row r="317" spans="1:12" s="59" customFormat="1">
      <x:c r="A317" s="1435" t="s">
        <x:v>8258</x:v>
      </x:c>
      <x:c r="B317" s="1422" t="s">
        <x:v>6457</x:v>
      </x:c>
      <x:c r="C317" s="1422" t="s">
        <x:v>6097</x:v>
      </x:c>
      <x:c r="D317" s="1423">
        <x:v>1</x:v>
      </x:c>
      <x:c r="E317" s="1512">
        <x:v>2511050309</x:v>
      </x:c>
      <x:c r="F317" s="1438" t="s">
        <x:v>4650</x:v>
      </x:c>
      <x:c r="G317" s="59" t="s">
        <x:v>631</x:v>
      </x:c>
      <x:c r="H317" s="276" t="s">
        <x:v>140</x:v>
      </x:c>
      <x:c r="I317" s="276" t="s">
        <x:v>140</x:v>
      </x:c>
      <x:c r="J317" s="276" t="s">
        <x:v>140</x:v>
      </x:c>
      <x:c r="K317" s="276" t="s">
        <x:v>140</x:v>
      </x:c>
      <x:c r="L317" s="276" t="s">
        <x:v>6487</x:v>
      </x:c>
    </x:row>
    <x:row r="318" spans="1:12" s="59" customFormat="1">
      <x:c r="A318" s="1435" t="s">
        <x:v>4662</x:v>
      </x:c>
      <x:c r="B318" s="1422" t="s">
        <x:v>6457</x:v>
      </x:c>
      <x:c r="C318" s="1422" t="s">
        <x:v>6097</x:v>
      </x:c>
      <x:c r="D318" s="1423">
        <x:v>1</x:v>
      </x:c>
      <x:c r="E318" s="1512">
        <x:v>2511050310</x:v>
      </x:c>
      <x:c r="F318" s="1436" t="s">
        <x:v>4650</x:v>
      </x:c>
      <x:c r="G318" s="59" t="s">
        <x:v>5132</x:v>
      </x:c>
      <x:c r="H318" s="276" t="s">
        <x:v>140</x:v>
      </x:c>
      <x:c r="I318" s="276" t="s">
        <x:v>140</x:v>
      </x:c>
      <x:c r="J318" s="276" t="s">
        <x:v>140</x:v>
      </x:c>
      <x:c r="K318" s="276" t="s">
        <x:v>140</x:v>
      </x:c>
      <x:c r="L318" s="276" t="s">
        <x:v>10339</x:v>
      </x:c>
    </x:row>
    <x:row r="319" spans="1:12">
      <x:c r="A319" s="1435" t="s">
        <x:v>8216</x:v>
      </x:c>
      <x:c r="B319" s="1422" t="s">
        <x:v>6457</x:v>
      </x:c>
      <x:c r="C319" s="1422" t="s">
        <x:v>6097</x:v>
      </x:c>
      <x:c r="D319" s="1423">
        <x:v>1</x:v>
      </x:c>
      <x:c r="E319" s="1512">
        <x:v>2601150308</x:v>
      </x:c>
      <x:c r="F319" s="1436" t="s">
        <x:v>4650</x:v>
      </x:c>
      <x:c r="G319" s="59" t="s">
        <x:v>5019</x:v>
      </x:c>
      <x:c r="H319" s="276" t="s">
        <x:v>140</x:v>
      </x:c>
      <x:c r="I319" s="276" t="s">
        <x:v>140</x:v>
      </x:c>
      <x:c r="J319" s="276" t="s">
        <x:v>140</x:v>
      </x:c>
      <x:c r="K319" s="276" t="s">
        <x:v>140</x:v>
      </x:c>
      <x:c r="L319" s="276" t="s">
        <x:v>6487</x:v>
      </x:c>
    </x:row>
    <x:row r="320" spans="1:12" s="59" customFormat="1">
      <x:c r="A320" s="1435" t="s">
        <x:v>1856</x:v>
      </x:c>
      <x:c r="B320" s="1422" t="s">
        <x:v>6457</x:v>
      </x:c>
      <x:c r="C320" s="1422" t="s">
        <x:v>4067</x:v>
      </x:c>
      <x:c r="D320" s="1423">
        <x:v>1</x:v>
      </x:c>
      <x:c r="E320" s="1512">
        <x:v>2509050101</x:v>
      </x:c>
      <x:c r="F320" s="1438" t="s">
        <x:v>4650</x:v>
      </x:c>
      <x:c r="G320" s="59" t="s">
        <x:v>6776</x:v>
      </x:c>
      <x:c r="H320" s="276" t="s">
        <x:v>140</x:v>
      </x:c>
      <x:c r="I320" s="276" t="s">
        <x:v>140</x:v>
      </x:c>
      <x:c r="J320" s="276" t="s">
        <x:v>140</x:v>
      </x:c>
      <x:c r="K320" s="276" t="s">
        <x:v>140</x:v>
      </x:c>
      <x:c r="L320" s="276" t="s">
        <x:v>10339</x:v>
      </x:c>
    </x:row>
    <x:row r="321" spans="1:6" s="59" customFormat="1">
      <x:c r="A321" s="1194"/>
      <x:c r="B321" s="1060"/>
      <x:c r="C321" s="1060"/>
      <x:c r="D321" s="1544"/>
      <x:c r="E321" s="1545"/>
      <x:c r="F321" s="1060"/>
    </x:row>
    <x:row r="322" spans="1:11" s="57" customFormat="1">
      <x:c r="A322" s="1488" t="s">
        <x:v>2979</x:v>
      </x:c>
      <x:c r="B322" s="1489" t="s">
        <x:v>6457</x:v>
      </x:c>
      <x:c r="C322" s="1489" t="s">
        <x:v>6097</x:v>
      </x:c>
      <x:c r="D322" s="1490">
        <x:v>3</x:v>
      </x:c>
      <x:c r="E322" s="1546" t="s">
        <x:v>11908</x:v>
      </x:c>
      <x:c r="F322" s="1547" t="s">
        <x:v>10729</x:v>
      </x:c>
      <x:c r="G322" s="57" t="s">
        <x:v>4799</x:v>
      </x:c>
      <x:c r="H322" s="276" t="s">
        <x:v>140</x:v>
      </x:c>
      <x:c r="I322" s="276" t="s">
        <x:v>140</x:v>
      </x:c>
      <x:c r="J322" s="276" t="s">
        <x:v>140</x:v>
      </x:c>
      <x:c r="K322" s="276" t="s">
        <x:v>140</x:v>
      </x:c>
    </x:row>
    <x:row r="323" spans="1:11">
      <x:c r="A323" s="1485" t="s">
        <x:v>1708</x:v>
      </x:c>
      <x:c r="B323" s="1482" t="s">
        <x:v>6457</x:v>
      </x:c>
      <x:c r="C323" s="1482" t="s">
        <x:v>6097</x:v>
      </x:c>
      <x:c r="D323" s="1486">
        <x:v>2</x:v>
      </x:c>
      <x:c r="E323" s="1541" t="s">
        <x:v>11435</x:v>
      </x:c>
      <x:c r="F323" s="1543" t="s">
        <x:v>10710</x:v>
      </x:c>
      <x:c r="G323" s="59" t="s">
        <x:v>6876</x:v>
      </x:c>
      <x:c r="H323" s="276" t="s">
        <x:v>140</x:v>
      </x:c>
      <x:c r="I323" s="276" t="s">
        <x:v>140</x:v>
      </x:c>
      <x:c r="J323" s="276" t="s">
        <x:v>140</x:v>
      </x:c>
      <x:c r="K323" s="276" t="s">
        <x:v>140</x:v>
      </x:c>
    </x:row>
    <x:row r="324" spans="1:11">
      <x:c r="A324" s="1481" t="s">
        <x:v>1703</x:v>
      </x:c>
      <x:c r="B324" s="1483" t="s">
        <x:v>6457</x:v>
      </x:c>
      <x:c r="C324" s="1483" t="s">
        <x:v>4067</x:v>
      </x:c>
      <x:c r="D324" s="1484">
        <x:v>3</x:v>
      </x:c>
      <x:c r="E324" s="1484">
        <x:v>2502100105</x:v>
      </x:c>
      <x:c r="F324" s="1548" t="s">
        <x:v>10729</x:v>
      </x:c>
      <x:c r="G324" s="57" t="s">
        <x:v>1060</x:v>
      </x:c>
      <x:c r="H324" s="276" t="s">
        <x:v>140</x:v>
      </x:c>
      <x:c r="I324" s="276" t="s">
        <x:v>140</x:v>
      </x:c>
      <x:c r="J324" s="276" t="s">
        <x:v>140</x:v>
      </x:c>
      <x:c r="K324" s="276" t="s">
        <x:v>140</x:v>
      </x:c>
    </x:row>
    <x:row r="325" spans="1:11">
      <x:c r="A325" s="1488" t="s">
        <x:v>8212</x:v>
      </x:c>
      <x:c r="B325" s="1489" t="s">
        <x:v>6457</x:v>
      </x:c>
      <x:c r="C325" s="1489" t="s">
        <x:v>4067</x:v>
      </x:c>
      <x:c r="D325" s="1490">
        <x:v>4</x:v>
      </x:c>
      <x:c r="E325" s="1490">
        <x:v>2502100106</x:v>
      </x:c>
      <x:c r="F325" s="1547" t="s">
        <x:v>10729</x:v>
      </x:c>
      <x:c r="G325" s="57" t="s">
        <x:v>4974</x:v>
      </x:c>
      <x:c r="H325" s="276" t="s">
        <x:v>140</x:v>
      </x:c>
      <x:c r="I325" s="276" t="s">
        <x:v>140</x:v>
      </x:c>
      <x:c r="J325" s="276" t="s">
        <x:v>140</x:v>
      </x:c>
      <x:c r="K325" s="276" t="s">
        <x:v>140</x:v>
      </x:c>
    </x:row>
    <x:row r="326" spans="1:11">
      <x:c r="A326" s="611">
        <x:v>46097</x:v>
      </x:c>
      <x:c r="B326" s="1489" t="s">
        <x:v>6457</x:v>
      </x:c>
      <x:c r="C326" s="618" t="s">
        <x:v>6089</x:v>
      </x:c>
      <x:c r="D326" s="282">
        <x:v>1</x:v>
      </x:c>
      <x:c r="E326" s="618" t="s">
        <x:v>7972</x:v>
      </x:c>
      <x:c r="F326" s="242" t="s">
        <x:v>6608</x:v>
      </x:c>
      <x:c r="G326" s="57" t="s">
        <x:v>3034</x:v>
      </x:c>
      <x:c r="H326" s="276" t="s">
        <x:v>140</x:v>
      </x:c>
      <x:c r="I326" s="276" t="s">
        <x:v>140</x:v>
      </x:c>
      <x:c r="J326" s="276" t="s">
        <x:v>140</x:v>
      </x:c>
      <x:c r="K326" s="276" t="s">
        <x:v>140</x:v>
      </x:c>
    </x:row>
    <x:row r="327" spans="7:11">
      <x:c r="G327" s="55" t="s">
        <x:v>10278</x:v>
      </x:c>
      <x:c r="H327" s="55" t="s">
        <x:v>10304</x:v>
      </x:c>
      <x:c r="I327" s="55" t="s">
        <x:v>10372</x:v>
      </x:c>
      <x:c r="J327" s="55" t="s">
        <x:v>4084</x:v>
      </x:c>
      <x:c r="K327" s="55" t="s">
        <x:v>6403</x:v>
      </x:c>
    </x:row>
    <x:row r="328" spans="1:11" s="55" customFormat="1">
      <x:c r="A328" s="1485" t="s">
        <x:v>1723</x:v>
      </x:c>
      <x:c r="B328" s="1482" t="s">
        <x:v>6457</x:v>
      </x:c>
      <x:c r="C328" s="1482" t="s">
        <x:v>4007</x:v>
      </x:c>
      <x:c r="D328" s="1486">
        <x:v>1</x:v>
      </x:c>
      <x:c r="E328" s="1486">
        <x:v>2501100307</x:v>
      </x:c>
      <x:c r="F328" s="1482" t="s">
        <x:v>382</x:v>
      </x:c>
      <x:c r="G328" s="53" t="s">
        <x:v>295</x:v>
      </x:c>
      <x:c r="H328" s="276" t="s">
        <x:v>140</x:v>
      </x:c>
      <x:c r="I328" s="276" t="s">
        <x:v>140</x:v>
      </x:c>
      <x:c r="J328" s="276" t="s">
        <x:v>140</x:v>
      </x:c>
      <x:c r="K328" s="276" t="s">
        <x:v>140</x:v>
      </x:c>
    </x:row>
    <x:row r="329" spans="1:11" s="53" customFormat="1">
      <x:c r="A329" s="1485" t="s">
        <x:v>3252</x:v>
      </x:c>
      <x:c r="B329" s="1482" t="s">
        <x:v>6457</x:v>
      </x:c>
      <x:c r="C329" s="1482" t="s">
        <x:v>4007</x:v>
      </x:c>
      <x:c r="D329" s="1486">
        <x:v>1</x:v>
      </x:c>
      <x:c r="E329" s="1486">
        <x:v>12010320</x:v>
      </x:c>
      <x:c r="F329" s="1482" t="s">
        <x:v>382</x:v>
      </x:c>
      <x:c r="G329" s="53" t="s">
        <x:v>294</x:v>
      </x:c>
      <x:c r="H329" s="276" t="s">
        <x:v>140</x:v>
      </x:c>
      <x:c r="I329" s="276" t="s">
        <x:v>140</x:v>
      </x:c>
      <x:c r="J329" s="276" t="s">
        <x:v>140</x:v>
      </x:c>
      <x:c r="K329" s="276" t="s">
        <x:v>140</x:v>
      </x:c>
    </x:row>
    <x:row r="330" spans="1:12" s="53" customFormat="1">
      <x:c r="A330" s="1485" t="s">
        <x:v>1879</x:v>
      </x:c>
      <x:c r="B330" s="1482" t="s">
        <x:v>6457</x:v>
      </x:c>
      <x:c r="C330" s="1482" t="s">
        <x:v>4007</x:v>
      </x:c>
      <x:c r="D330" s="1486">
        <x:v>1</x:v>
      </x:c>
      <x:c r="E330" s="1486">
        <x:v>2505060314</x:v>
      </x:c>
      <x:c r="F330" s="1482" t="s">
        <x:v>382</x:v>
      </x:c>
      <x:c r="G330" s="53" t="s">
        <x:v>10183</x:v>
      </x:c>
      <x:c r="H330" s="276" t="s">
        <x:v>140</x:v>
      </x:c>
      <x:c r="I330" s="276" t="s">
        <x:v>140</x:v>
      </x:c>
      <x:c r="J330" s="276" t="s">
        <x:v>140</x:v>
      </x:c>
      <x:c r="K330" s="276" t="s">
        <x:v>140</x:v>
      </x:c>
      <x:c r="L330" s="53" t="s">
        <x:v>6487</x:v>
      </x:c>
    </x:row>
    <x:row r="331" spans="1:12" s="53" customFormat="1">
      <x:c r="A331" s="1488" t="s">
        <x:v>8272</x:v>
      </x:c>
      <x:c r="B331" s="1489" t="s">
        <x:v>6457</x:v>
      </x:c>
      <x:c r="C331" s="1489" t="s">
        <x:v>4007</x:v>
      </x:c>
      <x:c r="D331" s="1490">
        <x:v>1</x:v>
      </x:c>
      <x:c r="E331" s="1490">
        <x:v>2507060313</x:v>
      </x:c>
      <x:c r="F331" s="1489" t="s">
        <x:v>382</x:v>
      </x:c>
      <x:c r="G331" s="53" t="s">
        <x:v>6735</x:v>
      </x:c>
      <x:c r="H331" s="276" t="s">
        <x:v>140</x:v>
      </x:c>
      <x:c r="I331" s="276" t="s">
        <x:v>140</x:v>
      </x:c>
      <x:c r="J331" s="276" t="s">
        <x:v>140</x:v>
      </x:c>
      <x:c r="K331" s="276" t="s">
        <x:v>140</x:v>
      </x:c>
      <x:c r="L331" s="53" t="s">
        <x:v>10339</x:v>
      </x:c>
    </x:row>
    <x:row r="333" spans="1:11" s="53" customFormat="1">
      <x:c r="A333" s="1485" t="s">
        <x:v>3492</x:v>
      </x:c>
      <x:c r="B333" s="1482" t="s">
        <x:v>6457</x:v>
      </x:c>
      <x:c r="C333" s="1482" t="s">
        <x:v>6097</x:v>
      </x:c>
      <x:c r="D333" s="1486">
        <x:v>2</x:v>
      </x:c>
      <x:c r="E333" s="1486">
        <x:v>2601170305</x:v>
      </x:c>
      <x:c r="F333" s="1482" t="s">
        <x:v>12067</x:v>
      </x:c>
      <x:c r="G333" s="53" t="s">
        <x:v>5101</x:v>
      </x:c>
      <x:c r="H333" s="276" t="s">
        <x:v>140</x:v>
      </x:c>
      <x:c r="I333" s="276" t="s">
        <x:v>140</x:v>
      </x:c>
      <x:c r="J333" s="276" t="s">
        <x:v>140</x:v>
      </x:c>
      <x:c r="K333" s="276" t="s">
        <x:v>140</x:v>
      </x:c>
    </x:row>
    <x:row r="334" spans="1:11">
      <x:c r="A334" s="1481" t="s">
        <x:v>3453</x:v>
      </x:c>
      <x:c r="B334" s="1483" t="s">
        <x:v>6457</x:v>
      </x:c>
      <x:c r="C334" s="1483" t="s">
        <x:v>6089</x:v>
      </x:c>
      <x:c r="D334" s="1484">
        <x:v>3</x:v>
      </x:c>
      <x:c r="E334" s="1484">
        <x:v>2512050207</x:v>
      </x:c>
      <x:c r="F334" s="1483" t="s">
        <x:v>6608</x:v>
      </x:c>
      <x:c r="G334" s="53" t="s">
        <x:v>1185</x:v>
      </x:c>
      <x:c r="H334" s="276" t="s">
        <x:v>140</x:v>
      </x:c>
      <x:c r="I334" s="276" t="s">
        <x:v>140</x:v>
      </x:c>
      <x:c r="J334" s="276" t="s">
        <x:v>140</x:v>
      </x:c>
      <x:c r="K334" s="276" t="s">
        <x:v>140</x:v>
      </x:c>
    </x:row>
    <x:row r="335" spans="1:11" s="53" customFormat="1">
      <x:c r="A335" s="1485" t="s">
        <x:v>2971</x:v>
      </x:c>
      <x:c r="B335" s="1482" t="s">
        <x:v>6457</x:v>
      </x:c>
      <x:c r="C335" s="1482" t="s">
        <x:v>6089</x:v>
      </x:c>
      <x:c r="D335" s="1486">
        <x:v>2</x:v>
      </x:c>
      <x:c r="E335" s="1486">
        <x:v>2602210202</x:v>
      </x:c>
      <x:c r="F335" s="1482" t="s">
        <x:v>998</x:v>
      </x:c>
      <x:c r="G335" s="53" t="s">
        <x:v>5346</x:v>
      </x:c>
      <x:c r="H335" s="276" t="s">
        <x:v>140</x:v>
      </x:c>
      <x:c r="I335" s="276" t="s">
        <x:v>140</x:v>
      </x:c>
      <x:c r="J335" s="276" t="s">
        <x:v>140</x:v>
      </x:c>
      <x:c r="K335" s="276" t="s">
        <x:v>140</x:v>
      </x:c>
    </x:row>
    <x:row r="336" spans="1:7" s="53" customFormat="1">
      <x:c r="A336" s="1549"/>
      <x:c r="B336" s="1064"/>
      <x:c r="C336" s="1064"/>
      <x:c r="D336" s="1550"/>
      <x:c r="E336" s="1550"/>
      <x:c r="F336" s="1064"/>
      <x:c r="G336" s="1459"/>
    </x:row>
    <x:row r="337" spans="1:11" s="53" customFormat="1">
      <x:c r="A337" s="1485" t="s">
        <x:v>4651</x:v>
      </x:c>
      <x:c r="B337" s="1482" t="s">
        <x:v>10327</x:v>
      </x:c>
      <x:c r="C337" s="1482" t="s">
        <x:v>4067</x:v>
      </x:c>
      <x:c r="D337" s="1486">
        <x:v>1</x:v>
      </x:c>
      <x:c r="E337" s="1486">
        <x:v>11100108</x:v>
      </x:c>
      <x:c r="F337" s="1482" t="s">
        <x:v>723</x:v>
      </x:c>
      <x:c r="G337" s="1459" t="s">
        <x:v>7091</x:v>
      </x:c>
      <x:c r="H337" s="276" t="s">
        <x:v>140</x:v>
      </x:c>
      <x:c r="I337" s="276" t="s">
        <x:v>140</x:v>
      </x:c>
      <x:c r="J337" s="276" t="s">
        <x:v>140</x:v>
      </x:c>
      <x:c r="K337" s="276" t="s">
        <x:v>140</x:v>
      </x:c>
    </x:row>
    <x:row r="338" spans="1:8" s="234" customFormat="1">
      <x:c r="A338" s="234" t="s">
        <x:v>4820</x:v>
      </x:c>
      <x:c r="B338" s="236">
        <x:v>11100108</x:v>
      </x:c>
      <x:c r="C338" s="234" t="s">
        <x:v>7091</x:v>
      </x:c>
      <x:c r="D338" s="234" t="s">
        <x:v>12035</x:v>
      </x:c>
      <x:c r="E338" s="234">
        <x:v>112.5</x:v>
      </x:c>
      <x:c r="F338" s="236">
        <x:v>2024111001082</x:v>
      </x:c>
      <x:c r="G338" s="234">
        <x:v>150</x:v>
      </x:c>
      <x:c r="H338" s="234">
        <x:v>4</x:v>
      </x:c>
    </x:row>
    <x:row r="339" spans="1:11">
      <x:c r="A339" s="1485" t="s">
        <x:v>8261</x:v>
      </x:c>
      <x:c r="B339" s="1482" t="s">
        <x:v>10327</x:v>
      </x:c>
      <x:c r="C339" s="1482" t="s">
        <x:v>4067</x:v>
      </x:c>
      <x:c r="D339" s="1486">
        <x:v>3</x:v>
      </x:c>
      <x:c r="E339" s="1486">
        <x:v>2602220105</x:v>
      </x:c>
      <x:c r="F339" s="1482" t="s">
        <x:v>10413</x:v>
      </x:c>
      <x:c r="G339" s="53" t="s">
        <x:v>7027</x:v>
      </x:c>
      <x:c r="H339" s="276" t="s">
        <x:v>140</x:v>
      </x:c>
      <x:c r="I339" s="276" t="s">
        <x:v>140</x:v>
      </x:c>
      <x:c r="J339" s="276" t="s">
        <x:v>140</x:v>
      </x:c>
      <x:c r="K339" s="276" t="s">
        <x:v>140</x:v>
      </x:c>
    </x:row>
    <x:row r="340" spans="1:11">
      <x:c r="A340" s="1485" t="s">
        <x:v>3510</x:v>
      </x:c>
      <x:c r="B340" s="1482" t="s">
        <x:v>10327</x:v>
      </x:c>
      <x:c r="C340" s="1482" t="s">
        <x:v>4067</x:v>
      </x:c>
      <x:c r="D340" s="1486">
        <x:v>1</x:v>
      </x:c>
      <x:c r="E340" s="1486">
        <x:v>2602220106</x:v>
      </x:c>
      <x:c r="F340" s="1482" t="s">
        <x:v>723</x:v>
      </x:c>
      <x:c r="G340" s="53" t="s">
        <x:v>5244</x:v>
      </x:c>
      <x:c r="H340" s="276" t="s">
        <x:v>140</x:v>
      </x:c>
      <x:c r="I340" s="276" t="s">
        <x:v>140</x:v>
      </x:c>
      <x:c r="J340" s="276" t="s">
        <x:v>140</x:v>
      </x:c>
      <x:c r="K340" s="276" t="s">
        <x:v>140</x:v>
      </x:c>
    </x:row>
    <x:row r="341" spans="1:11">
      <x:c r="A341" s="1485" t="s">
        <x:v>8166</x:v>
      </x:c>
      <x:c r="B341" s="1482" t="s">
        <x:v>10327</x:v>
      </x:c>
      <x:c r="C341" s="1482" t="s">
        <x:v>4067</x:v>
      </x:c>
      <x:c r="D341" s="1486">
        <x:v>3</x:v>
      </x:c>
      <x:c r="E341" s="1486">
        <x:v>2602220107</x:v>
      </x:c>
      <x:c r="F341" s="1482" t="s">
        <x:v>723</x:v>
      </x:c>
      <x:c r="G341" s="53" t="s">
        <x:v>4933</x:v>
      </x:c>
      <x:c r="H341" s="276" t="s">
        <x:v>140</x:v>
      </x:c>
      <x:c r="I341" s="276" t="s">
        <x:v>140</x:v>
      </x:c>
      <x:c r="J341" s="276" t="s">
        <x:v>140</x:v>
      </x:c>
      <x:c r="K341" s="276" t="s">
        <x:v>140</x:v>
      </x:c>
    </x:row>
    <x:row r="342" spans="1:11">
      <x:c r="A342" s="1485" t="s">
        <x:v>3513</x:v>
      </x:c>
      <x:c r="B342" s="1482" t="s">
        <x:v>10327</x:v>
      </x:c>
      <x:c r="C342" s="1482" t="s">
        <x:v>4067</x:v>
      </x:c>
      <x:c r="D342" s="1486">
        <x:v>1</x:v>
      </x:c>
      <x:c r="E342" s="1486">
        <x:v>2602220109</x:v>
      </x:c>
      <x:c r="F342" s="1482" t="s">
        <x:v>723</x:v>
      </x:c>
      <x:c r="G342" s="53" t="s">
        <x:v>4740</x:v>
      </x:c>
      <x:c r="H342" s="276" t="s">
        <x:v>140</x:v>
      </x:c>
      <x:c r="I342" s="276" t="s">
        <x:v>140</x:v>
      </x:c>
      <x:c r="J342" s="276" t="s">
        <x:v>140</x:v>
      </x:c>
      <x:c r="K342" s="276" t="s">
        <x:v>140</x:v>
      </x:c>
    </x:row>
    <x:row r="344" spans="1:11">
      <x:c r="A344" s="1485" t="s">
        <x:v>1672</x:v>
      </x:c>
      <x:c r="B344" s="1482" t="s">
        <x:v>10327</x:v>
      </x:c>
      <x:c r="C344" s="1482" t="s">
        <x:v>4067</x:v>
      </x:c>
      <x:c r="D344" s="1486">
        <x:v>1</x:v>
      </x:c>
      <x:c r="E344" s="1486">
        <x:v>2602220108</x:v>
      </x:c>
      <x:c r="F344" s="1482" t="s">
        <x:v>1527</x:v>
      </x:c>
      <x:c r="G344" s="53" t="s">
        <x:v>5359</x:v>
      </x:c>
      <x:c r="H344" s="276" t="s">
        <x:v>140</x:v>
      </x:c>
      <x:c r="I344" s="276" t="s">
        <x:v>140</x:v>
      </x:c>
      <x:c r="J344" s="276" t="s">
        <x:v>140</x:v>
      </x:c>
      <x:c r="K344" s="276" t="s">
        <x:v>140</x:v>
      </x:c>
    </x:row>
    <x:row r="345" spans="1:11">
      <x:c r="A345" s="1485" t="s">
        <x:v>3111</x:v>
      </x:c>
      <x:c r="B345" s="1482" t="s">
        <x:v>10327</x:v>
      </x:c>
      <x:c r="C345" s="1482" t="s">
        <x:v>6089</x:v>
      </x:c>
      <x:c r="D345" s="1486">
        <x:v>1</x:v>
      </x:c>
      <x:c r="E345" s="1486">
        <x:v>2511060207</x:v>
      </x:c>
      <x:c r="F345" s="1482" t="s">
        <x:v>1159</x:v>
      </x:c>
      <x:c r="G345" s="53" t="s">
        <x:v>7288</x:v>
      </x:c>
      <x:c r="H345" s="276" t="s">
        <x:v>140</x:v>
      </x:c>
      <x:c r="I345" s="276" t="s">
        <x:v>140</x:v>
      </x:c>
      <x:c r="J345" s="276" t="s">
        <x:v>140</x:v>
      </x:c>
      <x:c r="K345" s="276" t="s">
        <x:v>140</x:v>
      </x:c>
    </x:row>
    <x:row r="346" spans="7:11">
      <x:c r="G346" s="51" t="s">
        <x:v>10278</x:v>
      </x:c>
      <x:c r="H346" s="51" t="s">
        <x:v>10304</x:v>
      </x:c>
      <x:c r="I346" s="51" t="s">
        <x:v>10372</x:v>
      </x:c>
      <x:c r="J346" s="51" t="s">
        <x:v>4084</x:v>
      </x:c>
      <x:c r="K346" s="51" t="s">
        <x:v>6403</x:v>
      </x:c>
    </x:row>
    <x:row r="347" spans="1:11" s="55" customFormat="1">
      <x:c r="A347" s="1430" t="s">
        <x:v>8283</x:v>
      </x:c>
      <x:c r="B347" s="1431" t="s">
        <x:v>6457</x:v>
      </x:c>
      <x:c r="C347" s="1431" t="s">
        <x:v>4067</x:v>
      </x:c>
      <x:c r="D347" s="1432">
        <x:v>2</x:v>
      </x:c>
      <x:c r="E347" s="1432">
        <x:v>2601150101</x:v>
      </x:c>
      <x:c r="F347" s="1434" t="s">
        <x:v>4667</x:v>
      </x:c>
      <x:c r="G347" s="51" t="s">
        <x:v>11</x:v>
      </x:c>
      <x:c r="H347" s="276" t="s">
        <x:v>140</x:v>
      </x:c>
      <x:c r="I347" s="276" t="s">
        <x:v>140</x:v>
      </x:c>
      <x:c r="J347" s="276" t="s">
        <x:v>140</x:v>
      </x:c>
      <x:c r="K347" s="276" t="s">
        <x:v>140</x:v>
      </x:c>
    </x:row>
    <x:row r="348" spans="1:11" s="51" customFormat="1">
      <x:c r="A348" s="1435" t="s">
        <x:v>8204</x:v>
      </x:c>
      <x:c r="B348" s="1422" t="s">
        <x:v>6457</x:v>
      </x:c>
      <x:c r="C348" s="1422" t="s">
        <x:v>4067</x:v>
      </x:c>
      <x:c r="D348" s="1423">
        <x:v>2</x:v>
      </x:c>
      <x:c r="E348" s="1423">
        <x:v>2602160109</x:v>
      </x:c>
      <x:c r="F348" s="1438" t="s">
        <x:v>10729</x:v>
      </x:c>
      <x:c r="G348" s="51" t="s">
        <x:v>168</x:v>
      </x:c>
      <x:c r="H348" s="276" t="s">
        <x:v>140</x:v>
      </x:c>
      <x:c r="I348" s="276" t="s">
        <x:v>140</x:v>
      </x:c>
      <x:c r="J348" s="276" t="s">
        <x:v>140</x:v>
      </x:c>
      <x:c r="K348" s="276" t="s">
        <x:v>140</x:v>
      </x:c>
    </x:row>
    <x:row r="349" spans="1:11">
      <x:c r="A349" s="1435" t="s">
        <x:v>3035</x:v>
      </x:c>
      <x:c r="B349" s="1422" t="s">
        <x:v>6457</x:v>
      </x:c>
      <x:c r="C349" s="1422" t="s">
        <x:v>4067</x:v>
      </x:c>
      <x:c r="D349" s="1423">
        <x:v>1</x:v>
      </x:c>
      <x:c r="E349" s="1423">
        <x:v>2602160110</x:v>
      </x:c>
      <x:c r="F349" s="1436" t="s">
        <x:v>10729</x:v>
      </x:c>
      <x:c r="G349" s="51" t="s">
        <x:v>5148</x:v>
      </x:c>
      <x:c r="H349" s="276" t="s">
        <x:v>140</x:v>
      </x:c>
      <x:c r="I349" s="276" t="s">
        <x:v>140</x:v>
      </x:c>
      <x:c r="J349" s="276" t="s">
        <x:v>140</x:v>
      </x:c>
      <x:c r="K349" s="276" t="s">
        <x:v>140</x:v>
      </x:c>
    </x:row>
    <x:row r="350" spans="1:11">
      <x:c r="A350" s="1435" t="s">
        <x:v>3470</x:v>
      </x:c>
      <x:c r="B350" s="1422" t="s">
        <x:v>6457</x:v>
      </x:c>
      <x:c r="C350" s="1422" t="s">
        <x:v>4067</x:v>
      </x:c>
      <x:c r="D350" s="1423">
        <x:v>3</x:v>
      </x:c>
      <x:c r="E350" s="1423">
        <x:v>2603160107</x:v>
      </x:c>
      <x:c r="F350" s="1436" t="s">
        <x:v>10729</x:v>
      </x:c>
      <x:c r="G350" s="51" t="s">
        <x:v>576</x:v>
      </x:c>
      <x:c r="H350" s="276" t="s">
        <x:v>140</x:v>
      </x:c>
      <x:c r="I350" s="276" t="s">
        <x:v>140</x:v>
      </x:c>
      <x:c r="J350" s="276" t="s">
        <x:v>140</x:v>
      </x:c>
      <x:c r="K350" s="276" t="s">
        <x:v>140</x:v>
      </x:c>
    </x:row>
    <x:row r="351" spans="1:6" s="51" customFormat="1">
      <x:c r="A351" s="1194"/>
      <x:c r="B351" s="1060"/>
      <x:c r="C351" s="1060"/>
      <x:c r="D351" s="1544"/>
      <x:c r="E351" s="1544"/>
      <x:c r="F351" s="1060"/>
    </x:row>
    <x:row r="352" spans="1:11">
      <x:c r="A352" s="1439" t="s">
        <x:v>4682</x:v>
      </x:c>
      <x:c r="B352" s="1425" t="s">
        <x:v>6457</x:v>
      </x:c>
      <x:c r="C352" s="1425" t="s">
        <x:v>4067</x:v>
      </x:c>
      <x:c r="D352" s="1426">
        <x:v>4</x:v>
      </x:c>
      <x:c r="E352" s="1426">
        <x:v>2603150108</x:v>
      </x:c>
      <x:c r="F352" s="1440" t="s">
        <x:v>1147</x:v>
      </x:c>
      <x:c r="G352" s="51" t="s">
        <x:v>548</x:v>
      </x:c>
      <x:c r="H352" s="276" t="s">
        <x:v>140</x:v>
      </x:c>
      <x:c r="I352" s="276" t="s">
        <x:v>140</x:v>
      </x:c>
      <x:c r="J352" s="276" t="s">
        <x:v>140</x:v>
      </x:c>
      <x:c r="K352" s="276" t="s">
        <x:v>140</x:v>
      </x:c>
    </x:row>
    <x:row r="353" spans="7:11">
      <x:c r="G353" s="50" t="s">
        <x:v>10278</x:v>
      </x:c>
      <x:c r="H353" s="276" t="s">
        <x:v>10304</x:v>
      </x:c>
      <x:c r="I353" s="276" t="s">
        <x:v>10372</x:v>
      </x:c>
      <x:c r="J353" s="276" t="s">
        <x:v>4084</x:v>
      </x:c>
      <x:c r="K353" s="276" t="s">
        <x:v>6403</x:v>
      </x:c>
    </x:row>
    <x:row r="354" spans="1:12" s="50" customFormat="1">
      <x:c r="A354" s="1439" t="s">
        <x:v>3561</x:v>
      </x:c>
      <x:c r="B354" s="1425" t="s">
        <x:v>6457</x:v>
      </x:c>
      <x:c r="C354" s="1425" t="s">
        <x:v>4007</x:v>
      </x:c>
      <x:c r="D354" s="1426">
        <x:v>1</x:v>
      </x:c>
      <x:c r="E354" s="1426">
        <x:v>2602180313</x:v>
      </x:c>
      <x:c r="F354" s="1425" t="s">
        <x:v>8875</x:v>
      </x:c>
      <x:c r="G354" s="50" t="s">
        <x:v>3063</x:v>
      </x:c>
      <x:c r="H354" s="276" t="s">
        <x:v>140</x:v>
      </x:c>
      <x:c r="I354" s="276" t="s">
        <x:v>140</x:v>
      </x:c>
      <x:c r="J354" s="276" t="s">
        <x:v>140</x:v>
      </x:c>
      <x:c r="K354" s="276" t="s">
        <x:v>140</x:v>
      </x:c>
      <x:c r="L354" s="276" t="s">
        <x:v>10339</x:v>
      </x:c>
    </x:row>
    <x:row r="355" spans="1:12" s="50" customFormat="1">
      <x:c r="A355" s="1430" t="s">
        <x:v>4690</x:v>
      </x:c>
      <x:c r="B355" s="1431" t="s">
        <x:v>6457</x:v>
      </x:c>
      <x:c r="C355" s="1431" t="s">
        <x:v>6089</x:v>
      </x:c>
      <x:c r="D355" s="1432">
        <x:v>1</x:v>
      </x:c>
      <x:c r="E355" s="1432">
        <x:v>2509060207</x:v>
      </x:c>
      <x:c r="F355" s="1431" t="s">
        <x:v>382</x:v>
      </x:c>
      <x:c r="G355" s="50" t="s">
        <x:v>6809</x:v>
      </x:c>
      <x:c r="H355" s="276" t="s">
        <x:v>140</x:v>
      </x:c>
      <x:c r="I355" s="276" t="s">
        <x:v>140</x:v>
      </x:c>
      <x:c r="J355" s="276" t="s">
        <x:v>140</x:v>
      </x:c>
      <x:c r="K355" s="276" t="s">
        <x:v>140</x:v>
      </x:c>
      <x:c r="L355" s="276" t="s">
        <x:v>10339</x:v>
      </x:c>
    </x:row>
    <x:row r="357" spans="1:11">
      <x:c r="A357" s="1435" t="s">
        <x:v>8244</x:v>
      </x:c>
      <x:c r="B357" s="1422" t="s">
        <x:v>10327</x:v>
      </x:c>
      <x:c r="C357" s="1422" t="s">
        <x:v>6089</x:v>
      </x:c>
      <x:c r="D357" s="1423">
        <x:v>4</x:v>
      </x:c>
      <x:c r="E357" s="1423">
        <x:v>2601170209</x:v>
      </x:c>
      <x:c r="F357" s="1422" t="s">
        <x:v>11742</x:v>
      </x:c>
      <x:c r="G357" s="50" t="s">
        <x:v>5091</x:v>
      </x:c>
      <x:c r="H357" s="276" t="s">
        <x:v>140</x:v>
      </x:c>
      <x:c r="I357" s="276" t="s">
        <x:v>140</x:v>
      </x:c>
      <x:c r="J357" s="276" t="s">
        <x:v>140</x:v>
      </x:c>
      <x:c r="K357" s="276" t="s">
        <x:v>140</x:v>
      </x:c>
    </x:row>
    <x:row r="358" spans="1:11">
      <x:c r="A358" s="1435" t="s">
        <x:v>2959</x:v>
      </x:c>
      <x:c r="B358" s="1422" t="s">
        <x:v>10327</x:v>
      </x:c>
      <x:c r="C358" s="1422" t="s">
        <x:v>6089</x:v>
      </x:c>
      <x:c r="D358" s="1423">
        <x:v>1</x:v>
      </x:c>
      <x:c r="E358" s="1423">
        <x:v>2602160202</x:v>
      </x:c>
      <x:c r="F358" s="1422" t="s">
        <x:v>11742</x:v>
      </x:c>
      <x:c r="G358" s="50" t="s">
        <x:v>5144</x:v>
      </x:c>
      <x:c r="H358" s="276" t="s">
        <x:v>140</x:v>
      </x:c>
      <x:c r="I358" s="276" t="s">
        <x:v>140</x:v>
      </x:c>
      <x:c r="J358" s="276" t="s">
        <x:v>140</x:v>
      </x:c>
      <x:c r="K358" s="276" t="s">
        <x:v>140</x:v>
      </x:c>
    </x:row>
    <x:row r="360" spans="1:11">
      <x:c r="A360" s="261">
        <x:v>46107</x:v>
      </x:c>
      <x:c r="B360" s="234" t="s">
        <x:v>10368</x:v>
      </x:c>
      <x:c r="C360" s="285" t="s">
        <x:v>6089</x:v>
      </x:c>
      <x:c r="D360" s="279">
        <x:v>2</x:v>
      </x:c>
      <x:c r="E360" s="285" t="s">
        <x:v>8551</x:v>
      </x:c>
      <x:c r="F360" s="234" t="s">
        <x:v>9764</x:v>
      </x:c>
      <x:c r="G360" s="59" t="s">
        <x:v>5091</x:v>
      </x:c>
      <x:c r="H360" s="276" t="s">
        <x:v>140</x:v>
      </x:c>
      <x:c r="I360" s="276" t="s">
        <x:v>140</x:v>
      </x:c>
      <x:c r="J360" s="276" t="s">
        <x:v>140</x:v>
      </x:c>
      <x:c r="K360" s="276" t="s">
        <x:v>140</x:v>
      </x:c>
    </x:row>
    <x:row r="361" spans="1:11">
      <x:c r="A361" s="261">
        <x:v>46107</x:v>
      </x:c>
      <x:c r="B361" s="234" t="s">
        <x:v>10327</x:v>
      </x:c>
      <x:c r="C361" s="285" t="s">
        <x:v>6097</x:v>
      </x:c>
      <x:c r="D361" s="279">
        <x:v>2</x:v>
      </x:c>
      <x:c r="E361" s="285" t="s">
        <x:v>6024</x:v>
      </x:c>
      <x:c r="F361" s="234" t="s">
        <x:v>9764</x:v>
      </x:c>
      <x:c r="G361" s="59" t="s">
        <x:v>10062</x:v>
      </x:c>
      <x:c r="H361" s="276" t="s">
        <x:v>140</x:v>
      </x:c>
      <x:c r="I361" s="276" t="s">
        <x:v>140</x:v>
      </x:c>
      <x:c r="J361" s="276" t="s">
        <x:v>140</x:v>
      </x:c>
      <x:c r="K361" s="276" t="s">
        <x:v>140</x:v>
      </x:c>
    </x:row>
    <x:row r="363" spans="1:11">
      <x:c r="A363" s="1439" t="s">
        <x:v>4712</x:v>
      </x:c>
      <x:c r="B363" s="1425" t="s">
        <x:v>6457</x:v>
      </x:c>
      <x:c r="C363" s="1425" t="s">
        <x:v>6089</x:v>
      </x:c>
      <x:c r="D363" s="1426">
        <x:v>1</x:v>
      </x:c>
      <x:c r="E363" s="1426">
        <x:v>2601170209</x:v>
      </x:c>
      <x:c r="F363" s="1440" t="s">
        <x:v>382</x:v>
      </x:c>
      <x:c r="G363" s="48" t="s">
        <x:v>5091</x:v>
      </x:c>
      <x:c r="H363" s="276" t="s">
        <x:v>140</x:v>
      </x:c>
      <x:c r="I363" s="276" t="s">
        <x:v>140</x:v>
      </x:c>
      <x:c r="J363" s="276" t="s">
        <x:v>140</x:v>
      </x:c>
      <x:c r="K363" s="276" t="s">
        <x:v>140</x:v>
      </x:c>
    </x:row>
    <x:row r="364" spans="1:11" s="48" customFormat="1">
      <x:c r="A364" s="1430" t="s">
        <x:v>3488</x:v>
      </x:c>
      <x:c r="B364" s="1431" t="s">
        <x:v>6457</x:v>
      </x:c>
      <x:c r="C364" s="1431" t="s">
        <x:v>6089</x:v>
      </x:c>
      <x:c r="D364" s="1432">
        <x:v>3</x:v>
      </x:c>
      <x:c r="E364" s="1432">
        <x:v>2602150204</x:v>
      </x:c>
      <x:c r="F364" s="1533" t="s">
        <x:v>10729</x:v>
      </x:c>
      <x:c r="G364" s="48" t="s">
        <x:v>10128</x:v>
      </x:c>
      <x:c r="H364" s="276" t="s">
        <x:v>140</x:v>
      </x:c>
      <x:c r="I364" s="276" t="s">
        <x:v>140</x:v>
      </x:c>
      <x:c r="J364" s="276" t="s">
        <x:v>140</x:v>
      </x:c>
      <x:c r="K364" s="276" t="s">
        <x:v>140</x:v>
      </x:c>
    </x:row>
    <x:row r="366" spans="1:12">
      <x:c r="A366" s="1478" t="s">
        <x:v>8163</x:v>
      </x:c>
      <x:c r="B366" s="1479" t="s">
        <x:v>6457</x:v>
      </x:c>
      <x:c r="C366" s="1479" t="s">
        <x:v>6097</x:v>
      </x:c>
      <x:c r="D366" s="1480">
        <x:v>1</x:v>
      </x:c>
      <x:c r="E366" s="1480">
        <x:v>25100503082</x:v>
      </x:c>
      <x:c r="F366" s="1560" t="s">
        <x:v>1800</x:v>
      </x:c>
      <x:c r="G366" s="47" t="s">
        <x:v>557</x:v>
      </x:c>
      <x:c r="H366" s="276" t="s">
        <x:v>140</x:v>
      </x:c>
      <x:c r="I366" s="276" t="s">
        <x:v>140</x:v>
      </x:c>
      <x:c r="J366" s="276" t="s">
        <x:v>140</x:v>
      </x:c>
      <x:c r="K366" s="276" t="s">
        <x:v>140</x:v>
      </x:c>
      <x:c r="L366" s="276" t="s">
        <x:v>6487</x:v>
      </x:c>
    </x:row>
    <x:row r="367" spans="1:12">
      <x:c r="A367" s="850" t="s">
        <x:v>3234</x:v>
      </x:c>
      <x:c r="B367" s="851" t="s">
        <x:v>6457</x:v>
      </x:c>
      <x:c r="C367" s="851" t="s">
        <x:v>4007</x:v>
      </x:c>
      <x:c r="D367" s="852">
        <x:v>1</x:v>
      </x:c>
      <x:c r="E367" s="852">
        <x:v>26021903128</x:v>
      </x:c>
      <x:c r="F367" s="1561" t="s">
        <x:v>12058</x:v>
      </x:c>
      <x:c r="G367" s="47" t="s">
        <x:v>7202</x:v>
      </x:c>
      <x:c r="H367" s="276" t="s">
        <x:v>140</x:v>
      </x:c>
      <x:c r="I367" s="276" t="s">
        <x:v>140</x:v>
      </x:c>
      <x:c r="J367" s="276" t="s">
        <x:v>140</x:v>
      </x:c>
      <x:c r="K367" s="276" t="s">
        <x:v>140</x:v>
      </x:c>
      <x:c r="L367" s="276" t="s">
        <x:v>6487</x:v>
      </x:c>
    </x:row>
    <x:row r="369" spans="1:11">
      <x:c r="A369" s="1524" t="s">
        <x:v>8184</x:v>
      </x:c>
      <x:c r="B369" s="1525" t="s">
        <x:v>10327</x:v>
      </x:c>
      <x:c r="C369" s="1525" t="s">
        <x:v>9210</x:v>
      </x:c>
      <x:c r="D369" s="1531">
        <x:v>2</x:v>
      </x:c>
      <x:c r="E369" s="1531">
        <x:v>2603150301</x:v>
      </x:c>
      <x:c r="F369" s="1565" t="s">
        <x:v>12043</x:v>
      </x:c>
      <x:c r="G369" s="46" t="s">
        <x:v>3134</x:v>
      </x:c>
      <x:c r="H369" s="276" t="s">
        <x:v>140</x:v>
      </x:c>
      <x:c r="I369" s="276" t="s">
        <x:v>140</x:v>
      </x:c>
      <x:c r="J369" s="276" t="s">
        <x:v>140</x:v>
      </x:c>
      <x:c r="K369" s="276" t="s">
        <x:v>140</x:v>
      </x:c>
    </x:row>
    <x:row r="370" spans="7:11">
      <x:c r="G370" s="45" t="s">
        <x:v>10278</x:v>
      </x:c>
      <x:c r="H370" s="276" t="s">
        <x:v>10304</x:v>
      </x:c>
      <x:c r="I370" s="276" t="s">
        <x:v>10372</x:v>
      </x:c>
      <x:c r="J370" s="276" t="s">
        <x:v>4084</x:v>
      </x:c>
      <x:c r="K370" s="276" t="s">
        <x:v>6403</x:v>
      </x:c>
    </x:row>
    <x:row r="371" spans="1:11">
      <x:c r="A371" s="1430" t="s">
        <x:v>1688</x:v>
      </x:c>
      <x:c r="B371" s="1431" t="s">
        <x:v>10327</x:v>
      </x:c>
      <x:c r="C371" s="1431" t="s">
        <x:v>4067</x:v>
      </x:c>
      <x:c r="D371" s="1432">
        <x:v>1</x:v>
      </x:c>
      <x:c r="E371" s="1432">
        <x:v>2602230101</x:v>
      </x:c>
      <x:c r="F371" s="1434" t="s">
        <x:v>10655</x:v>
      </x:c>
      <x:c r="G371" s="44" t="s">
        <x:v>4733</x:v>
      </x:c>
      <x:c r="H371" s="276" t="s">
        <x:v>140</x:v>
      </x:c>
      <x:c r="I371" s="276" t="s">
        <x:v>140</x:v>
      </x:c>
      <x:c r="J371" s="276" t="s">
        <x:v>140</x:v>
      </x:c>
      <x:c r="K371" s="276" t="s">
        <x:v>140</x:v>
      </x:c>
    </x:row>
    <x:row r="372" spans="1:11">
      <x:c r="A372" s="1435" t="s">
        <x:v>2955</x:v>
      </x:c>
      <x:c r="B372" s="1422" t="s">
        <x:v>10327</x:v>
      </x:c>
      <x:c r="C372" s="1422" t="s">
        <x:v>6089</x:v>
      </x:c>
      <x:c r="D372" s="1423">
        <x:v>2</x:v>
      </x:c>
      <x:c r="E372" s="1423">
        <x:v>2602220204</x:v>
      </x:c>
      <x:c r="F372" s="1436" t="s">
        <x:v>12043</x:v>
      </x:c>
      <x:c r="G372" s="44" t="s">
        <x:v>3034</x:v>
      </x:c>
      <x:c r="H372" s="276" t="s">
        <x:v>140</x:v>
      </x:c>
      <x:c r="I372" s="276" t="s">
        <x:v>140</x:v>
      </x:c>
      <x:c r="J372" s="276" t="s">
        <x:v>140</x:v>
      </x:c>
      <x:c r="K372" s="276" t="s">
        <x:v>140</x:v>
      </x:c>
    </x:row>
    <x:row r="373" spans="1:6" s="44" customFormat="1">
      <x:c r="A373" s="1549"/>
      <x:c r="B373" s="1064"/>
      <x:c r="C373" s="1064"/>
      <x:c r="D373" s="1550"/>
      <x:c r="E373" s="1550"/>
      <x:c r="F373" s="1064"/>
    </x:row>
    <x:row r="374" spans="1:11">
      <x:c r="A374" s="1435" t="s">
        <x:v>3266</x:v>
      </x:c>
      <x:c r="B374" s="1422" t="s">
        <x:v>6457</x:v>
      </x:c>
      <x:c r="C374" s="1422" t="s">
        <x:v>4067</x:v>
      </x:c>
      <x:c r="D374" s="1423">
        <x:v>1</x:v>
      </x:c>
      <x:c r="E374" s="1423">
        <x:v>2602150103</x:v>
      </x:c>
      <x:c r="F374" s="1438" t="s">
        <x:v>3045</x:v>
      </x:c>
      <x:c r="G374" s="44" t="s">
        <x:v>5108</x:v>
      </x:c>
      <x:c r="H374" s="276" t="s">
        <x:v>140</x:v>
      </x:c>
      <x:c r="I374" s="276" t="s">
        <x:v>140</x:v>
      </x:c>
      <x:c r="J374" s="276" t="s">
        <x:v>140</x:v>
      </x:c>
      <x:c r="K374" s="276" t="s">
        <x:v>140</x:v>
      </x:c>
    </x:row>
    <x:row r="375" spans="1:11">
      <x:c r="A375" s="1435" t="s">
        <x:v>3558</x:v>
      </x:c>
      <x:c r="B375" s="1422" t="s">
        <x:v>6457</x:v>
      </x:c>
      <x:c r="C375" s="1422" t="s">
        <x:v>4007</x:v>
      </x:c>
      <x:c r="D375" s="1423">
        <x:v>1</x:v>
      </x:c>
      <x:c r="E375" s="1423">
        <x:v>2602170312</x:v>
      </x:c>
      <x:c r="F375" s="1436" t="s">
        <x:v>12101</x:v>
      </x:c>
      <x:c r="G375" s="44" t="s">
        <x:v>7361</x:v>
      </x:c>
      <x:c r="H375" s="276" t="s">
        <x:v>140</x:v>
      </x:c>
      <x:c r="I375" s="276" t="s">
        <x:v>140</x:v>
      </x:c>
      <x:c r="J375" s="276" t="s">
        <x:v>140</x:v>
      </x:c>
      <x:c r="K375" s="276" t="s">
        <x:v>140</x:v>
      </x:c>
    </x:row>
    <x:row r="376" spans="1:11">
      <x:c r="A376" s="1435" t="s">
        <x:v>3518</x:v>
      </x:c>
      <x:c r="B376" s="1422" t="s">
        <x:v>6457</x:v>
      </x:c>
      <x:c r="C376" s="1422" t="s">
        <x:v>6097</x:v>
      </x:c>
      <x:c r="D376" s="1423">
        <x:v>1</x:v>
      </x:c>
      <x:c r="E376" s="1423">
        <x:v>2602190307</x:v>
      </x:c>
      <x:c r="F376" s="1438" t="s">
        <x:v>11999</x:v>
      </x:c>
      <x:c r="G376" s="44" t="s">
        <x:v>6891</x:v>
      </x:c>
      <x:c r="H376" s="276" t="s">
        <x:v>140</x:v>
      </x:c>
      <x:c r="I376" s="276" t="s">
        <x:v>140</x:v>
      </x:c>
      <x:c r="J376" s="276" t="s">
        <x:v>140</x:v>
      </x:c>
      <x:c r="K376" s="276" t="s">
        <x:v>140</x:v>
      </x:c>
    </x:row>
    <x:row r="377" spans="1:11">
      <x:c r="A377" s="1435" t="s">
        <x:v>3229</x:v>
      </x:c>
      <x:c r="B377" s="1422" t="s">
        <x:v>6457</x:v>
      </x:c>
      <x:c r="C377" s="1422" t="s">
        <x:v>4007</x:v>
      </x:c>
      <x:c r="D377" s="1423">
        <x:v>1</x:v>
      </x:c>
      <x:c r="E377" s="1423">
        <x:v>2602200312</x:v>
      </x:c>
      <x:c r="F377" s="1436" t="s">
        <x:v>1247</x:v>
      </x:c>
      <x:c r="G377" s="44" t="s">
        <x:v>3490</x:v>
      </x:c>
      <x:c r="H377" s="276" t="s">
        <x:v>140</x:v>
      </x:c>
      <x:c r="I377" s="276" t="s">
        <x:v>140</x:v>
      </x:c>
      <x:c r="J377" s="276" t="s">
        <x:v>140</x:v>
      </x:c>
      <x:c r="K377" s="276" t="s">
        <x:v>140</x:v>
      </x:c>
    </x:row>
    <x:row r="378" spans="1:11">
      <x:c r="A378" s="1435" t="s">
        <x:v>4706</x:v>
      </x:c>
      <x:c r="B378" s="1422" t="s">
        <x:v>6457</x:v>
      </x:c>
      <x:c r="C378" s="1422" t="s">
        <x:v>6097</x:v>
      </x:c>
      <x:c r="D378" s="1423">
        <x:v>2</x:v>
      </x:c>
      <x:c r="E378" s="1423">
        <x:v>2603150301</x:v>
      </x:c>
      <x:c r="F378" s="1438" t="s">
        <x:v>841</x:v>
      </x:c>
      <x:c r="G378" s="44" t="s">
        <x:v>3134</x:v>
      </x:c>
      <x:c r="H378" s="276" t="s">
        <x:v>140</x:v>
      </x:c>
      <x:c r="I378" s="276" t="s">
        <x:v>140</x:v>
      </x:c>
      <x:c r="J378" s="276" t="s">
        <x:v>140</x:v>
      </x:c>
      <x:c r="K378" s="276" t="s">
        <x:v>140</x:v>
      </x:c>
    </x:row>
    <x:row r="379" spans="1:6" s="44" customFormat="1">
      <x:c r="A379" s="1549"/>
      <x:c r="B379" s="1064"/>
      <x:c r="C379" s="1064"/>
      <x:c r="D379" s="1550"/>
      <x:c r="E379" s="1550"/>
      <x:c r="F379" s="1064"/>
    </x:row>
    <x:row r="380" spans="1:11">
      <x:c r="A380" s="1435" t="s">
        <x:v>8209</x:v>
      </x:c>
      <x:c r="B380" s="1422" t="s">
        <x:v>6457</x:v>
      </x:c>
      <x:c r="C380" s="1422" t="s">
        <x:v>6089</x:v>
      </x:c>
      <x:c r="D380" s="1423">
        <x:v>1</x:v>
      </x:c>
      <x:c r="E380" s="1423">
        <x:v>2510060206</x:v>
      </x:c>
      <x:c r="F380" s="1436" t="s">
        <x:v>382</x:v>
      </x:c>
      <x:c r="G380" s="44" t="s">
        <x:v>10186</x:v>
      </x:c>
      <x:c r="H380" s="276" t="s">
        <x:v>140</x:v>
      </x:c>
      <x:c r="I380" s="276" t="s">
        <x:v>140</x:v>
      </x:c>
      <x:c r="J380" s="276" t="s">
        <x:v>140</x:v>
      </x:c>
      <x:c r="K380" s="276" t="s">
        <x:v>140</x:v>
      </x:c>
    </x:row>
    <x:row r="381" spans="1:11">
      <x:c r="A381" s="1435" t="s">
        <x:v>2956</x:v>
      </x:c>
      <x:c r="B381" s="1422" t="s">
        <x:v>6457</x:v>
      </x:c>
      <x:c r="C381" s="1422" t="s">
        <x:v>6089</x:v>
      </x:c>
      <x:c r="D381" s="1423">
        <x:v>3</x:v>
      </x:c>
      <x:c r="E381" s="1423">
        <x:v>2602200210</x:v>
      </x:c>
      <x:c r="F381" s="1438" t="s">
        <x:v>10698</x:v>
      </x:c>
      <x:c r="G381" s="44" t="s">
        <x:v>6856</x:v>
      </x:c>
      <x:c r="H381" s="276" t="s">
        <x:v>140</x:v>
      </x:c>
      <x:c r="I381" s="276" t="s">
        <x:v>140</x:v>
      </x:c>
      <x:c r="J381" s="276" t="s">
        <x:v>140</x:v>
      </x:c>
      <x:c r="K381" s="276" t="s">
        <x:v>140</x:v>
      </x:c>
    </x:row>
    <x:row r="382" spans="1:11">
      <x:c r="A382" s="1435" t="s">
        <x:v>3096</x:v>
      </x:c>
      <x:c r="B382" s="1422" t="s">
        <x:v>6457</x:v>
      </x:c>
      <x:c r="C382" s="1422" t="s">
        <x:v>6089</x:v>
      </x:c>
      <x:c r="D382" s="1423">
        <x:v>1</x:v>
      </x:c>
      <x:c r="E382" s="1423">
        <x:v>2602220205</x:v>
      </x:c>
      <x:c r="F382" s="1436" t="s">
        <x:v>382</x:v>
      </x:c>
      <x:c r="G382" s="44" t="s">
        <x:v>1854</x:v>
      </x:c>
      <x:c r="H382" s="276" t="s">
        <x:v>140</x:v>
      </x:c>
      <x:c r="I382" s="276" t="s">
        <x:v>140</x:v>
      </x:c>
      <x:c r="J382" s="276" t="s">
        <x:v>140</x:v>
      </x:c>
      <x:c r="K382" s="276" t="s">
        <x:v>140</x:v>
      </x:c>
    </x:row>
    <x:row r="383" spans="1:11">
      <x:c r="A383" s="1439" t="s">
        <x:v>4685</x:v>
      </x:c>
      <x:c r="B383" s="1425" t="s">
        <x:v>6457</x:v>
      </x:c>
      <x:c r="C383" s="1425" t="s">
        <x:v>4027</x:v>
      </x:c>
      <x:c r="D383" s="1426">
        <x:v>1</x:v>
      </x:c>
      <x:c r="E383" s="1426">
        <x:v>2602200404</x:v>
      </x:c>
      <x:c r="F383" s="1440" t="s">
        <x:v>11099</x:v>
      </x:c>
      <x:c r="G383" s="44" t="s">
        <x:v>370</x:v>
      </x:c>
      <x:c r="H383" s="276" t="s">
        <x:v>140</x:v>
      </x:c>
      <x:c r="I383" s="276" t="s">
        <x:v>140</x:v>
      </x:c>
      <x:c r="J383" s="276" t="s">
        <x:v>140</x:v>
      </x:c>
      <x:c r="K383" s="276" t="s">
        <x:v>140</x:v>
      </x:c>
    </x:row>
    <x:row r="384" spans="7:11">
      <x:c r="G384" s="40" t="s">
        <x:v>10278</x:v>
      </x:c>
      <x:c r="H384" s="276" t="s">
        <x:v>10304</x:v>
      </x:c>
      <x:c r="I384" s="276" t="s">
        <x:v>10372</x:v>
      </x:c>
      <x:c r="J384" s="276" t="s">
        <x:v>4084</x:v>
      </x:c>
      <x:c r="K384" s="276" t="s">
        <x:v>6403</x:v>
      </x:c>
    </x:row>
    <x:row r="385" spans="1:11">
      <x:c r="A385" s="1430" t="s">
        <x:v>3468</x:v>
      </x:c>
      <x:c r="B385" s="1431" t="s">
        <x:v>10327</x:v>
      </x:c>
      <x:c r="C385" s="1431" t="s">
        <x:v>6097</x:v>
      </x:c>
      <x:c r="D385" s="1432">
        <x:v>1</x:v>
      </x:c>
      <x:c r="E385" s="1432">
        <x:v>2602190307</x:v>
      </x:c>
      <x:c r="F385" s="1533" t="s">
        <x:v>12075</x:v>
      </x:c>
      <x:c r="G385" s="40" t="s">
        <x:v>6891</x:v>
      </x:c>
      <x:c r="H385" s="276" t="s">
        <x:v>140</x:v>
      </x:c>
      <x:c r="I385" s="276" t="s">
        <x:v>140</x:v>
      </x:c>
      <x:c r="J385" s="276" t="s">
        <x:v>140</x:v>
      </x:c>
      <x:c r="K385" s="276" t="s">
        <x:v>140</x:v>
      </x:c>
    </x:row>
    <x:row r="386" spans="1:11">
      <x:c r="A386" s="1439" t="s">
        <x:v>2954</x:v>
      </x:c>
      <x:c r="B386" s="1425" t="s">
        <x:v>10327</x:v>
      </x:c>
      <x:c r="C386" s="1425" t="s">
        <x:v>6089</x:v>
      </x:c>
      <x:c r="D386" s="1426">
        <x:v>1</x:v>
      </x:c>
      <x:c r="E386" s="1426">
        <x:v>2601170209</x:v>
      </x:c>
      <x:c r="F386" s="1440" t="s">
        <x:v>196</x:v>
      </x:c>
      <x:c r="G386" s="40" t="s">
        <x:v>5091</x:v>
      </x:c>
      <x:c r="H386" s="276" t="s">
        <x:v>140</x:v>
      </x:c>
      <x:c r="I386" s="276" t="s">
        <x:v>140</x:v>
      </x:c>
      <x:c r="J386" s="276" t="s">
        <x:v>140</x:v>
      </x:c>
      <x:c r="K386" s="276" t="s">
        <x:v>140</x:v>
      </x:c>
    </x:row>
    <x:row r="388" spans="1:11">
      <x:c r="A388" s="1430" t="s">
        <x:v>3218</x:v>
      </x:c>
      <x:c r="B388" s="1431" t="s">
        <x:v>6457</x:v>
      </x:c>
      <x:c r="C388" s="1431" t="s">
        <x:v>6097</x:v>
      </x:c>
      <x:c r="D388" s="1432">
        <x:v>1</x:v>
      </x:c>
      <x:c r="E388" s="1432">
        <x:v>2511070305</x:v>
      </x:c>
      <x:c r="F388" s="1533" t="s">
        <x:v>12078</x:v>
      </x:c>
      <x:c r="G388" s="40" t="s">
        <x:v>4895</x:v>
      </x:c>
      <x:c r="H388" s="276" t="s">
        <x:v>140</x:v>
      </x:c>
      <x:c r="I388" s="276" t="s">
        <x:v>140</x:v>
      </x:c>
      <x:c r="J388" s="276" t="s">
        <x:v>140</x:v>
      </x:c>
      <x:c r="K388" s="276" t="s">
        <x:v>140</x:v>
      </x:c>
    </x:row>
    <x:row r="389" spans="1:11" s="40" customFormat="1">
      <x:c r="A389" s="1439" t="s">
        <x:v>3240</x:v>
      </x:c>
      <x:c r="B389" s="1425" t="s">
        <x:v>6457</x:v>
      </x:c>
      <x:c r="C389" s="1425" t="s">
        <x:v>6097</x:v>
      </x:c>
      <x:c r="D389" s="1426">
        <x:v>1</x:v>
      </x:c>
      <x:c r="E389" s="1426">
        <x:v>2511070310</x:v>
      </x:c>
      <x:c r="F389" s="1498" t="s">
        <x:v>10729</x:v>
      </x:c>
      <x:c r="G389" s="40" t="s">
        <x:v>5275</x:v>
      </x:c>
      <x:c r="H389" s="276" t="s">
        <x:v>140</x:v>
      </x:c>
      <x:c r="I389" s="276" t="s">
        <x:v>140</x:v>
      </x:c>
      <x:c r="J389" s="276" t="s">
        <x:v>140</x:v>
      </x:c>
      <x:c r="K389" s="276" t="s">
        <x:v>140</x:v>
      </x:c>
    </x:row>
    <x:row r="390" spans="1:11">
      <x:c r="A390" s="1435" t="s">
        <x:v>8289</x:v>
      </x:c>
      <x:c r="B390" s="1422" t="s">
        <x:v>6457</x:v>
      </x:c>
      <x:c r="C390" s="1422" t="s">
        <x:v>6089</x:v>
      </x:c>
      <x:c r="D390" s="1423">
        <x:v>1</x:v>
      </x:c>
      <x:c r="E390" s="1423">
        <x:v>2602190205</x:v>
      </x:c>
      <x:c r="F390" s="1438" t="s">
        <x:v>10744</x:v>
      </x:c>
      <x:c r="G390" s="40" t="s">
        <x:v>6725</x:v>
      </x:c>
      <x:c r="H390" s="276" t="s">
        <x:v>140</x:v>
      </x:c>
      <x:c r="I390" s="276" t="s">
        <x:v>140</x:v>
      </x:c>
      <x:c r="J390" s="276" t="s">
        <x:v>140</x:v>
      </x:c>
      <x:c r="K390" s="276" t="s">
        <x:v>140</x:v>
      </x:c>
    </x:row>
    <x:row r="392" spans="1:11" s="40" customFormat="1">
      <x:c r="A392" s="1435" t="s">
        <x:v>2957</x:v>
      </x:c>
      <x:c r="B392" s="1422" t="s">
        <x:v>10327</x:v>
      </x:c>
      <x:c r="C392" s="1422" t="s">
        <x:v>4067</x:v>
      </x:c>
      <x:c r="D392" s="1423">
        <x:v>1</x:v>
      </x:c>
      <x:c r="E392" s="1423">
        <x:v>2602150102</x:v>
      </x:c>
      <x:c r="F392" s="1436" t="s">
        <x:v>10673</x:v>
      </x:c>
      <x:c r="G392" s="40" t="s">
        <x:v>5008</x:v>
      </x:c>
      <x:c r="H392" s="276" t="s">
        <x:v>140</x:v>
      </x:c>
      <x:c r="I392" s="276" t="s">
        <x:v>140</x:v>
      </x:c>
      <x:c r="J392" s="276" t="s">
        <x:v>140</x:v>
      </x:c>
      <x:c r="K392" s="276" t="s">
        <x:v>140</x:v>
      </x:c>
    </x:row>
    <x:row r="393" spans="1:11" s="40" customFormat="1">
      <x:c r="A393" s="1439" t="s">
        <x:v>3497</x:v>
      </x:c>
      <x:c r="B393" s="1425" t="s">
        <x:v>10327</x:v>
      </x:c>
      <x:c r="C393" s="1425" t="s">
        <x:v>139</x:v>
      </x:c>
      <x:c r="D393" s="1426">
        <x:v>1</x:v>
      </x:c>
      <x:c r="E393" s="1426">
        <x:v>2602190302</x:v>
      </x:c>
      <x:c r="F393" s="1440" t="s">
        <x:v>10673</x:v>
      </x:c>
      <x:c r="G393" s="40" t="s">
        <x:v>3131</x:v>
      </x:c>
      <x:c r="H393" s="276" t="s">
        <x:v>140</x:v>
      </x:c>
      <x:c r="I393" s="276" t="s">
        <x:v>140</x:v>
      </x:c>
      <x:c r="J393" s="276" t="s">
        <x:v>140</x:v>
      </x:c>
      <x:c r="K393" s="276" t="s">
        <x:v>140</x:v>
      </x:c>
    </x:row>
    <x:row r="394" spans="1:11">
      <x:c r="A394" s="1430" t="s">
        <x:v>1698</x:v>
      </x:c>
      <x:c r="B394" s="1431" t="s">
        <x:v>10327</x:v>
      </x:c>
      <x:c r="C394" s="1431" t="s">
        <x:v>139</x:v>
      </x:c>
      <x:c r="D394" s="1432">
        <x:v>1</x:v>
      </x:c>
      <x:c r="E394" s="1432">
        <x:v>2603150301</x:v>
      </x:c>
      <x:c r="F394" s="1434" t="s">
        <x:v>10647</x:v>
      </x:c>
      <x:c r="G394" s="40" t="s">
        <x:v>3134</x:v>
      </x:c>
      <x:c r="H394" s="276" t="s">
        <x:v>140</x:v>
      </x:c>
      <x:c r="I394" s="276" t="s">
        <x:v>140</x:v>
      </x:c>
      <x:c r="J394" s="276" t="s">
        <x:v>140</x:v>
      </x:c>
      <x:c r="K394" s="276" t="s">
        <x:v>140</x:v>
      </x:c>
    </x:row>
    <x:row r="396" spans="1:11" s="40" customFormat="1">
      <x:c r="A396" s="1439" t="s">
        <x:v>4688</x:v>
      </x:c>
      <x:c r="B396" s="1425" t="s">
        <x:v>6457</x:v>
      </x:c>
      <x:c r="C396" s="1425" t="s">
        <x:v>6097</x:v>
      </x:c>
      <x:c r="D396" s="1426">
        <x:v>2</x:v>
      </x:c>
      <x:c r="E396" s="1426">
        <x:v>2505060307</x:v>
      </x:c>
      <x:c r="F396" s="1440" t="s">
        <x:v>10729</x:v>
      </x:c>
      <x:c r="G396" s="40" t="s">
        <x:v>5030</x:v>
      </x:c>
      <x:c r="H396" s="276" t="s">
        <x:v>140</x:v>
      </x:c>
      <x:c r="I396" s="276" t="s">
        <x:v>140</x:v>
      </x:c>
      <x:c r="J396" s="276" t="s">
        <x:v>140</x:v>
      </x:c>
      <x:c r="K396" s="276" t="s">
        <x:v>140</x:v>
      </x:c>
    </x:row>
    <x:row r="397" spans="1:11">
      <x:c r="A397" s="1430" t="s">
        <x:v>3135</x:v>
      </x:c>
      <x:c r="B397" s="1431" t="s">
        <x:v>6457</x:v>
      </x:c>
      <x:c r="C397" s="1431" t="s">
        <x:v>6097</x:v>
      </x:c>
      <x:c r="D397" s="1432">
        <x:v>3</x:v>
      </x:c>
      <x:c r="E397" s="1432">
        <x:v>2507070309</x:v>
      </x:c>
      <x:c r="F397" s="1533" t="s">
        <x:v>10729</x:v>
      </x:c>
      <x:c r="G397" s="40" t="s">
        <x:v>4947</x:v>
      </x:c>
      <x:c r="H397" s="276" t="s">
        <x:v>140</x:v>
      </x:c>
      <x:c r="I397" s="276" t="s">
        <x:v>140</x:v>
      </x:c>
      <x:c r="J397" s="276" t="s">
        <x:v>140</x:v>
      </x:c>
      <x:c r="K397" s="276" t="s">
        <x:v>140</x:v>
      </x:c>
    </x:row>
    <x:row r="399" spans="1:11" s="39" customFormat="1">
      <x:c r="A399" s="1435" t="s">
        <x:v>8228</x:v>
      </x:c>
      <x:c r="B399" s="1422" t="s">
        <x:v>6457</x:v>
      </x:c>
      <x:c r="C399" s="1422" t="s">
        <x:v>4007</x:v>
      </x:c>
      <x:c r="D399" s="1423">
        <x:v>2</x:v>
      </x:c>
      <x:c r="E399" s="1423">
        <x:v>2502100312</x:v>
      </x:c>
      <x:c r="F399" s="1436" t="s">
        <x:v>10729</x:v>
      </x:c>
      <x:c r="G399" s="39" t="s">
        <x:v>6764</x:v>
      </x:c>
      <x:c r="H399" s="276" t="s">
        <x:v>140</x:v>
      </x:c>
      <x:c r="I399" s="276" t="s">
        <x:v>140</x:v>
      </x:c>
      <x:c r="J399" s="276" t="s">
        <x:v>140</x:v>
      </x:c>
      <x:c r="K399" s="276" t="s">
        <x:v>140</x:v>
      </x:c>
    </x:row>
    <x:row r="400" spans="1:11">
      <x:c r="A400" s="1430" t="s">
        <x:v>3485</x:v>
      </x:c>
      <x:c r="B400" s="1431" t="s">
        <x:v>6457</x:v>
      </x:c>
      <x:c r="C400" s="1431" t="s">
        <x:v>4007</x:v>
      </x:c>
      <x:c r="D400" s="1432">
        <x:v>1</x:v>
      </x:c>
      <x:c r="E400" s="1432">
        <x:v>2511050314</x:v>
      </x:c>
      <x:c r="F400" s="1533" t="s">
        <x:v>10684</x:v>
      </x:c>
      <x:c r="G400" s="39" t="s">
        <x:v>5383</x:v>
      </x:c>
      <x:c r="H400" s="276" t="s">
        <x:v>140</x:v>
      </x:c>
      <x:c r="I400" s="276" t="s">
        <x:v>140</x:v>
      </x:c>
      <x:c r="J400" s="276" t="s">
        <x:v>140</x:v>
      </x:c>
      <x:c r="K400" s="276" t="s">
        <x:v>140</x:v>
      </x:c>
    </x:row>
    <x:row r="401" spans="1:11">
      <x:c r="A401" s="1435" t="s">
        <x:v>4693</x:v>
      </x:c>
      <x:c r="B401" s="1422" t="s">
        <x:v>6457</x:v>
      </x:c>
      <x:c r="C401" s="1422" t="s">
        <x:v>4007</x:v>
      </x:c>
      <x:c r="D401" s="1423">
        <x:v>3</x:v>
      </x:c>
      <x:c r="E401" s="1423">
        <x:v>2601150314</x:v>
      </x:c>
      <x:c r="F401" s="1438" t="s">
        <x:v>10684</x:v>
      </x:c>
      <x:c r="G401" s="39" t="s">
        <x:v>616</x:v>
      </x:c>
      <x:c r="H401" s="276" t="s">
        <x:v>140</x:v>
      </x:c>
      <x:c r="I401" s="276" t="s">
        <x:v>140</x:v>
      </x:c>
      <x:c r="J401" s="276" t="s">
        <x:v>140</x:v>
      </x:c>
      <x:c r="K401" s="276" t="s">
        <x:v>140</x:v>
      </x:c>
    </x:row>
    <x:row r="402" spans="1:11" s="39" customFormat="1">
      <x:c r="A402" s="1435" t="s">
        <x:v>1857</x:v>
      </x:c>
      <x:c r="B402" s="1422" t="s">
        <x:v>6457</x:v>
      </x:c>
      <x:c r="C402" s="1422" t="s">
        <x:v>6097</x:v>
      </x:c>
      <x:c r="D402" s="1423">
        <x:v>1</x:v>
      </x:c>
      <x:c r="E402" s="1423">
        <x:v>2512060301</x:v>
      </x:c>
      <x:c r="F402" s="1438" t="s">
        <x:v>10729</x:v>
      </x:c>
      <x:c r="G402" s="39" t="s">
        <x:v>6889</x:v>
      </x:c>
      <x:c r="H402" s="276" t="s">
        <x:v>140</x:v>
      </x:c>
      <x:c r="I402" s="276" t="s">
        <x:v>140</x:v>
      </x:c>
      <x:c r="J402" s="276" t="s">
        <x:v>140</x:v>
      </x:c>
      <x:c r="K402" s="276" t="s">
        <x:v>140</x:v>
      </x:c>
    </x:row>
    <x:row r="403" spans="1:11" s="39" customFormat="1">
      <x:c r="A403" s="1439" t="s">
        <x:v>8251</x:v>
      </x:c>
      <x:c r="B403" s="1425" t="s">
        <x:v>6457</x:v>
      </x:c>
      <x:c r="C403" s="1425" t="s">
        <x:v>6097</x:v>
      </x:c>
      <x:c r="D403" s="1426">
        <x:v>2</x:v>
      </x:c>
      <x:c r="E403" s="1426">
        <x:v>2512060302</x:v>
      </x:c>
      <x:c r="F403" s="1498" t="s">
        <x:v>10729</x:v>
      </x:c>
      <x:c r="G403" s="39" t="s">
        <x:v>7190</x:v>
      </x:c>
      <x:c r="H403" s="276" t="s">
        <x:v>140</x:v>
      </x:c>
      <x:c r="I403" s="276" t="s">
        <x:v>140</x:v>
      </x:c>
      <x:c r="J403" s="276" t="s">
        <x:v>140</x:v>
      </x:c>
      <x:c r="K403" s="276" t="s">
        <x:v>140</x:v>
      </x:c>
    </x:row>
    <x:row r="404" spans="1:11" s="39" customFormat="1">
      <x:c r="A404" s="1435" t="s">
        <x:v>1849</x:v>
      </x:c>
      <x:c r="B404" s="1422" t="s">
        <x:v>6457</x:v>
      </x:c>
      <x:c r="C404" s="1422" t="s">
        <x:v>4027</x:v>
      </x:c>
      <x:c r="D404" s="1423">
        <x:v>1</x:v>
      </x:c>
      <x:c r="E404" s="1423">
        <x:v>2512060401</x:v>
      </x:c>
      <x:c r="F404" s="1436" t="s">
        <x:v>10729</x:v>
      </x:c>
      <x:c r="G404" s="39" t="s">
        <x:v>284</x:v>
      </x:c>
      <x:c r="H404" s="276" t="s">
        <x:v>140</x:v>
      </x:c>
      <x:c r="I404" s="276" t="s">
        <x:v>140</x:v>
      </x:c>
      <x:c r="J404" s="276" t="s">
        <x:v>140</x:v>
      </x:c>
      <x:c r="K404" s="276" t="s">
        <x:v>140</x:v>
      </x:c>
    </x:row>
    <x:row r="405" spans="1:11">
      <x:c r="A405" s="1435" t="s">
        <x:v>3262</x:v>
      </x:c>
      <x:c r="B405" s="1422" t="s">
        <x:v>6457</x:v>
      </x:c>
      <x:c r="C405" s="1422" t="s">
        <x:v>4027</x:v>
      </x:c>
      <x:c r="D405" s="1423">
        <x:v>2</x:v>
      </x:c>
      <x:c r="E405" s="1423">
        <x:v>2602180403</x:v>
      </x:c>
      <x:c r="F405" s="1438" t="s">
        <x:v>10729</x:v>
      </x:c>
      <x:c r="G405" s="39" t="s">
        <x:v>8829</x:v>
      </x:c>
      <x:c r="H405" s="276" t="s">
        <x:v>140</x:v>
      </x:c>
      <x:c r="I405" s="276" t="s">
        <x:v>140</x:v>
      </x:c>
      <x:c r="J405" s="276" t="s">
        <x:v>140</x:v>
      </x:c>
      <x:c r="K405" s="276" t="s">
        <x:v>140</x:v>
      </x:c>
    </x:row>
    <x:row r="406" spans="6:6">
      <x:c r="F406" s="37"/>
    </x:row>
    <x:row r="407" spans="1:11" s="30" customFormat="1">
      <x:c r="A407" s="1194"/>
      <x:c r="B407" s="1060"/>
      <x:c r="C407" s="1060"/>
      <x:c r="D407" s="1544"/>
      <x:c r="E407" s="1545"/>
      <x:c r="F407" s="1060"/>
      <x:c r="G407" s="30" t="s">
        <x:v>10278</x:v>
      </x:c>
      <x:c r="H407" s="276" t="s">
        <x:v>10304</x:v>
      </x:c>
      <x:c r="I407" s="276" t="s">
        <x:v>10372</x:v>
      </x:c>
      <x:c r="J407" s="276" t="s">
        <x:v>4084</x:v>
      </x:c>
      <x:c r="K407" s="276" t="s">
        <x:v>6403</x:v>
      </x:c>
    </x:row>
    <x:row r="408" spans="1:11" s="30" customFormat="1">
      <x:c r="A408" s="1435" t="s">
        <x:v>3478</x:v>
      </x:c>
      <x:c r="B408" s="1422" t="s">
        <x:v>10327</x:v>
      </x:c>
      <x:c r="C408" s="1422" t="s">
        <x:v>6097</x:v>
      </x:c>
      <x:c r="D408" s="1423">
        <x:v>1</x:v>
      </x:c>
      <x:c r="E408" s="1592">
        <x:v>2602170309</x:v>
      </x:c>
      <x:c r="F408" s="1422" t="s">
        <x:v>11742</x:v>
      </x:c>
      <x:c r="G408" s="30" t="s">
        <x:v>5150</x:v>
      </x:c>
      <x:c r="H408" s="276" t="s">
        <x:v>140</x:v>
      </x:c>
      <x:c r="I408" s="276" t="s">
        <x:v>140</x:v>
      </x:c>
      <x:c r="J408" s="276" t="s">
        <x:v>140</x:v>
      </x:c>
      <x:c r="K408" s="276" t="s">
        <x:v>140</x:v>
      </x:c>
    </x:row>
    <x:row r="409" spans="1:11">
      <x:c r="A409" s="1435" t="s">
        <x:v>1681</x:v>
      </x:c>
      <x:c r="B409" s="1422" t="s">
        <x:v>10327</x:v>
      </x:c>
      <x:c r="C409" s="1422" t="s">
        <x:v>6097</x:v>
      </x:c>
      <x:c r="D409" s="1423">
        <x:v>1</x:v>
      </x:c>
      <x:c r="E409" s="1593">
        <x:v>2026021903074</x:v>
      </x:c>
      <x:c r="F409" s="1422" t="s">
        <x:v>11742</x:v>
      </x:c>
      <x:c r="G409" s="30" t="s">
        <x:v>6891</x:v>
      </x:c>
      <x:c r="H409" s="276" t="s">
        <x:v>140</x:v>
      </x:c>
      <x:c r="I409" s="276" t="s">
        <x:v>140</x:v>
      </x:c>
      <x:c r="J409" s="276" t="s">
        <x:v>140</x:v>
      </x:c>
      <x:c r="K409" s="276" t="s">
        <x:v>140</x:v>
      </x:c>
    </x:row>
    <x:row r="410" spans="1:11">
      <x:c r="A410" s="1435" t="s">
        <x:v>8264</x:v>
      </x:c>
      <x:c r="B410" s="1422" t="s">
        <x:v>10327</x:v>
      </x:c>
      <x:c r="C410" s="1422" t="s">
        <x:v>6097</x:v>
      </x:c>
      <x:c r="D410" s="1423">
        <x:v>1</x:v>
      </x:c>
      <x:c r="E410" s="1592">
        <x:v>2604160301</x:v>
      </x:c>
      <x:c r="F410" s="1422" t="s">
        <x:v>11742</x:v>
      </x:c>
      <x:c r="G410" s="30" t="s">
        <x:v>4994</x:v>
      </x:c>
      <x:c r="H410" s="276" t="s">
        <x:v>140</x:v>
      </x:c>
      <x:c r="I410" s="276" t="s">
        <x:v>140</x:v>
      </x:c>
      <x:c r="J410" s="276" t="s">
        <x:v>140</x:v>
      </x:c>
      <x:c r="K410" s="276" t="s">
        <x:v>140</x:v>
      </x:c>
    </x:row>
    <x:row r="412" spans="1:11">
      <x:c r="A412" s="1435" t="s">
        <x:v>8182</x:v>
      </x:c>
      <x:c r="B412" s="1422" t="s">
        <x:v>10327</x:v>
      </x:c>
      <x:c r="C412" s="1422" t="s">
        <x:v>4067</x:v>
      </x:c>
      <x:c r="D412" s="1423">
        <x:v>1</x:v>
      </x:c>
      <x:c r="E412" s="1593">
        <x:v>2026041501038</x:v>
      </x:c>
      <x:c r="F412" s="1422" t="s">
        <x:v>2642</x:v>
      </x:c>
      <x:c r="G412" s="30" t="s">
        <x:v>5089</x:v>
      </x:c>
      <x:c r="H412" s="276" t="s">
        <x:v>140</x:v>
      </x:c>
      <x:c r="I412" s="276" t="s">
        <x:v>140</x:v>
      </x:c>
      <x:c r="J412" s="276" t="s">
        <x:v>140</x:v>
      </x:c>
      <x:c r="K412" s="276" t="s">
        <x:v>140</x:v>
      </x:c>
    </x:row>
    <x:row r="413" spans="1:11">
      <x:c r="A413" s="1435" t="s">
        <x:v>1715</x:v>
      </x:c>
      <x:c r="B413" s="1422" t="s">
        <x:v>10327</x:v>
      </x:c>
      <x:c r="C413" s="1422" t="s">
        <x:v>4067</x:v>
      </x:c>
      <x:c r="D413" s="1423">
        <x:v>1</x:v>
      </x:c>
      <x:c r="E413" s="1592">
        <x:v>26041501090</x:v>
      </x:c>
      <x:c r="F413" s="1422" t="s">
        <x:v>2642</x:v>
      </x:c>
      <x:c r="G413" s="30" t="s">
        <x:v>10241</x:v>
      </x:c>
      <x:c r="H413" s="276" t="s">
        <x:v>140</x:v>
      </x:c>
      <x:c r="I413" s="276" t="s">
        <x:v>140</x:v>
      </x:c>
      <x:c r="J413" s="276" t="s">
        <x:v>140</x:v>
      </x:c>
      <x:c r="K413" s="276" t="s">
        <x:v>140</x:v>
      </x:c>
    </x:row>
    <x:row r="414" spans="1:11" s="29" customFormat="1">
      <x:c r="A414" s="1435" t="s">
        <x:v>4642</x:v>
      </x:c>
      <x:c r="B414" s="1422" t="s">
        <x:v>10327</x:v>
      </x:c>
      <x:c r="C414" s="1422" t="s">
        <x:v>4067</x:v>
      </x:c>
      <x:c r="D414" s="1423">
        <x:v>1</x:v>
      </x:c>
      <x:c r="E414" s="1512">
        <x:v>2604160106</x:v>
      </x:c>
      <x:c r="F414" s="1422" t="s">
        <x:v>3334</x:v>
      </x:c>
      <x:c r="G414" s="29" t="s">
        <x:v>10048</x:v>
      </x:c>
      <x:c r="H414" s="276" t="s">
        <x:v>140</x:v>
      </x:c>
      <x:c r="I414" s="276" t="s">
        <x:v>140</x:v>
      </x:c>
      <x:c r="J414" s="276" t="s">
        <x:v>140</x:v>
      </x:c>
      <x:c r="K414" s="276" t="s">
        <x:v>140</x:v>
      </x:c>
    </x:row>
    <x:row r="415" spans="1:6" s="29" customFormat="1">
      <x:c r="A415" s="1549"/>
      <x:c r="B415" s="1064"/>
      <x:c r="C415" s="1064"/>
      <x:c r="D415" s="1550"/>
      <x:c r="E415" s="1591"/>
      <x:c r="F415" s="1064"/>
    </x:row>
    <x:row r="416" spans="1:11">
      <x:c r="A416" s="1439" t="s">
        <x:v>8171</x:v>
      </x:c>
      <x:c r="B416" s="1425" t="s">
        <x:v>10327</x:v>
      </x:c>
      <x:c r="C416" s="1425" t="s">
        <x:v>4067</x:v>
      </x:c>
      <x:c r="D416" s="1426">
        <x:v>1</x:v>
      </x:c>
      <x:c r="E416" s="1594">
        <x:v>2503060104</x:v>
      </x:c>
      <x:c r="F416" s="1425" t="s">
        <x:v>11742</x:v>
      </x:c>
      <x:c r="G416" s="30" t="s">
        <x:v>583</x:v>
      </x:c>
      <x:c r="H416" s="276" t="s">
        <x:v>140</x:v>
      </x:c>
      <x:c r="I416" s="276" t="s">
        <x:v>140</x:v>
      </x:c>
      <x:c r="J416" s="276" t="s">
        <x:v>140</x:v>
      </x:c>
      <x:c r="K416" s="276" t="s">
        <x:v>140</x:v>
      </x:c>
    </x:row>
    <x:row r="417" spans="1:11">
      <x:c r="A417" s="1435" t="s">
        <x:v>2970</x:v>
      </x:c>
      <x:c r="B417" s="1422" t="s">
        <x:v>10327</x:v>
      </x:c>
      <x:c r="C417" s="1422" t="s">
        <x:v>4067</x:v>
      </x:c>
      <x:c r="D417" s="1423">
        <x:v>1</x:v>
      </x:c>
      <x:c r="E417" s="1423">
        <x:v>2504100101</x:v>
      </x:c>
      <x:c r="F417" s="1425" t="s">
        <x:v>11742</x:v>
      </x:c>
      <x:c r="G417" s="30" t="s">
        <x:v>5082</x:v>
      </x:c>
      <x:c r="H417" s="276" t="s">
        <x:v>140</x:v>
      </x:c>
      <x:c r="I417" s="276" t="s">
        <x:v>140</x:v>
      </x:c>
      <x:c r="J417" s="276" t="s">
        <x:v>140</x:v>
      </x:c>
      <x:c r="K417" s="276" t="s">
        <x:v>140</x:v>
      </x:c>
    </x:row>
    <x:row r="418" spans="1:11">
      <x:c r="A418" s="1435" t="s">
        <x:v>8293</x:v>
      </x:c>
      <x:c r="B418" s="1422" t="s">
        <x:v>10327</x:v>
      </x:c>
      <x:c r="C418" s="1422" t="s">
        <x:v>4067</x:v>
      </x:c>
      <x:c r="D418" s="1423">
        <x:v>2</x:v>
      </x:c>
      <x:c r="E418" s="1423">
        <x:v>2602220104</x:v>
      </x:c>
      <x:c r="F418" s="1425" t="s">
        <x:v>11742</x:v>
      </x:c>
      <x:c r="G418" s="30" t="s">
        <x:v>5190</x:v>
      </x:c>
      <x:c r="H418" s="276" t="s">
        <x:v>140</x:v>
      </x:c>
      <x:c r="I418" s="276" t="s">
        <x:v>140</x:v>
      </x:c>
      <x:c r="J418" s="276" t="s">
        <x:v>140</x:v>
      </x:c>
      <x:c r="K418" s="276" t="s">
        <x:v>140</x:v>
      </x:c>
    </x:row>
    <x:row r="419" spans="1:7" s="30" customFormat="1">
      <x:c r="A419" s="1194"/>
      <x:c r="B419" s="1060"/>
      <x:c r="C419" s="1060"/>
      <x:c r="D419" s="1544"/>
      <x:c r="E419" s="1544"/>
      <x:c r="F419" s="1060"/>
      <x:c r="G419" s="1459"/>
    </x:row>
    <x:row r="420" spans="1:11">
      <x:c r="A420" s="1435" t="s">
        <x:v>3476</x:v>
      </x:c>
      <x:c r="B420" s="1422" t="s">
        <x:v>10327</x:v>
      </x:c>
      <x:c r="C420" s="1422" t="s">
        <x:v>6089</x:v>
      </x:c>
      <x:c r="D420" s="1423">
        <x:v>2</x:v>
      </x:c>
      <x:c r="E420" s="1423">
        <x:v>2412050301</x:v>
      </x:c>
      <x:c r="F420" s="1422" t="s">
        <x:v>11742</x:v>
      </x:c>
      <x:c r="G420" s="30" t="s">
        <x:v>4960</x:v>
      </x:c>
      <x:c r="H420" s="276" t="s">
        <x:v>140</x:v>
      </x:c>
      <x:c r="I420" s="276" t="s">
        <x:v>140</x:v>
      </x:c>
      <x:c r="J420" s="276" t="s">
        <x:v>140</x:v>
      </x:c>
      <x:c r="K420" s="276" t="s">
        <x:v>140</x:v>
      </x:c>
    </x:row>
    <x:row r="421" spans="1:11">
      <x:c r="A421" s="1439" t="s">
        <x:v>3121</x:v>
      </x:c>
      <x:c r="B421" s="1425" t="s">
        <x:v>10327</x:v>
      </x:c>
      <x:c r="C421" s="1425" t="s">
        <x:v>6089</x:v>
      </x:c>
      <x:c r="D421" s="1426">
        <x:v>1</x:v>
      </x:c>
      <x:c r="E421" s="1426">
        <x:v>2505060203</x:v>
      </x:c>
      <x:c r="F421" s="1422" t="s">
        <x:v>11742</x:v>
      </x:c>
      <x:c r="G421" s="30" t="s">
        <x:v>10135</x:v>
      </x:c>
      <x:c r="H421" s="276" t="s">
        <x:v>140</x:v>
      </x:c>
      <x:c r="I421" s="276" t="s">
        <x:v>140</x:v>
      </x:c>
      <x:c r="J421" s="276" t="s">
        <x:v>140</x:v>
      </x:c>
      <x:c r="K421" s="276" t="s">
        <x:v>140</x:v>
      </x:c>
    </x:row>
    <x:row r="422" spans="1:11">
      <x:c r="A422" s="1430" t="s">
        <x:v>1864</x:v>
      </x:c>
      <x:c r="B422" s="1431" t="s">
        <x:v>10327</x:v>
      </x:c>
      <x:c r="C422" s="1431" t="s">
        <x:v>6089</x:v>
      </x:c>
      <x:c r="D422" s="1432">
        <x:v>1</x:v>
      </x:c>
      <x:c r="E422" s="1595">
        <x:v>2505060205</x:v>
      </x:c>
      <x:c r="F422" s="1422" t="s">
        <x:v>11742</x:v>
      </x:c>
      <x:c r="G422" s="30" t="s">
        <x:v>6752</x:v>
      </x:c>
      <x:c r="H422" s="276" t="s">
        <x:v>140</x:v>
      </x:c>
      <x:c r="I422" s="276" t="s">
        <x:v>140</x:v>
      </x:c>
      <x:c r="J422" s="276" t="s">
        <x:v>140</x:v>
      </x:c>
      <x:c r="K422" s="276" t="s">
        <x:v>140</x:v>
      </x:c>
    </x:row>
    <x:row r="423" spans="1:11">
      <x:c r="A423" s="1435" t="s">
        <x:v>3210</x:v>
      </x:c>
      <x:c r="B423" s="1422" t="s">
        <x:v>10327</x:v>
      </x:c>
      <x:c r="C423" s="1422" t="s">
        <x:v>6089</x:v>
      </x:c>
      <x:c r="D423" s="1423">
        <x:v>1</x:v>
      </x:c>
      <x:c r="E423" s="1596">
        <x:v>2505060206</x:v>
      </x:c>
      <x:c r="F423" s="1422" t="s">
        <x:v>11742</x:v>
      </x:c>
      <x:c r="G423" s="30" t="s">
        <x:v>10190</x:v>
      </x:c>
      <x:c r="H423" s="276" t="s">
        <x:v>140</x:v>
      </x:c>
      <x:c r="I423" s="276" t="s">
        <x:v>140</x:v>
      </x:c>
      <x:c r="J423" s="276" t="s">
        <x:v>140</x:v>
      </x:c>
      <x:c r="K423" s="276" t="s">
        <x:v>140</x:v>
      </x:c>
    </x:row>
    <x:row r="424" spans="1:6" s="29" customFormat="1">
      <x:c r="A424" s="1549"/>
      <x:c r="B424" s="1064"/>
      <x:c r="C424" s="1064"/>
      <x:c r="D424" s="1550"/>
      <x:c r="E424" s="1550"/>
      <x:c r="F424" s="1060"/>
    </x:row>
    <x:row r="425" spans="1:11">
      <x:c r="A425" s="1435" t="s">
        <x:v>4663</x:v>
      </x:c>
      <x:c r="B425" s="1422" t="s">
        <x:v>10327</x:v>
      </x:c>
      <x:c r="C425" s="1422" t="s">
        <x:v>6089</x:v>
      </x:c>
      <x:c r="D425" s="1423">
        <x:v>1</x:v>
      </x:c>
      <x:c r="E425" s="1423">
        <x:v>2602150204</x:v>
      </x:c>
      <x:c r="F425" s="1422" t="s">
        <x:v>11742</x:v>
      </x:c>
      <x:c r="G425" s="30" t="s">
        <x:v>10128</x:v>
      </x:c>
      <x:c r="H425" s="276" t="s">
        <x:v>140</x:v>
      </x:c>
      <x:c r="I425" s="276" t="s">
        <x:v>140</x:v>
      </x:c>
      <x:c r="J425" s="276" t="s">
        <x:v>140</x:v>
      </x:c>
      <x:c r="K425" s="276" t="s">
        <x:v>140</x:v>
      </x:c>
    </x:row>
    <x:row r="426" spans="1:11">
      <x:c r="A426" s="1435" t="s">
        <x:v>8191</x:v>
      </x:c>
      <x:c r="B426" s="1422" t="s">
        <x:v>10327</x:v>
      </x:c>
      <x:c r="C426" s="1422" t="s">
        <x:v>6089</x:v>
      </x:c>
      <x:c r="D426" s="1423">
        <x:v>1</x:v>
      </x:c>
      <x:c r="E426" s="1423">
        <x:v>2602160201</x:v>
      </x:c>
      <x:c r="F426" s="1422" t="s">
        <x:v>11742</x:v>
      </x:c>
      <x:c r="G426" s="30" t="s">
        <x:v>10154</x:v>
      </x:c>
      <x:c r="H426" s="276" t="s">
        <x:v>140</x:v>
      </x:c>
      <x:c r="I426" s="276" t="s">
        <x:v>140</x:v>
      </x:c>
      <x:c r="J426" s="276" t="s">
        <x:v>140</x:v>
      </x:c>
      <x:c r="K426" s="276" t="s">
        <x:v>140</x:v>
      </x:c>
    </x:row>
    <x:row r="427" spans="1:11">
      <x:c r="A427" s="1435" t="s">
        <x:v>4669</x:v>
      </x:c>
      <x:c r="B427" s="1422" t="s">
        <x:v>10327</x:v>
      </x:c>
      <x:c r="C427" s="1422" t="s">
        <x:v>6089</x:v>
      </x:c>
      <x:c r="D427" s="1423">
        <x:v>1</x:v>
      </x:c>
      <x:c r="E427" s="1423">
        <x:v>2602160202</x:v>
      </x:c>
      <x:c r="F427" s="1422" t="s">
        <x:v>11742</x:v>
      </x:c>
      <x:c r="G427" s="30" t="s">
        <x:v>5144</x:v>
      </x:c>
      <x:c r="H427" s="276" t="s">
        <x:v>140</x:v>
      </x:c>
      <x:c r="I427" s="276" t="s">
        <x:v>140</x:v>
      </x:c>
      <x:c r="J427" s="276" t="s">
        <x:v>140</x:v>
      </x:c>
      <x:c r="K427" s="276" t="s">
        <x:v>140</x:v>
      </x:c>
    </x:row>
    <x:row r="428" spans="1:11">
      <x:c r="A428" s="1435" t="s">
        <x:v>2978</x:v>
      </x:c>
      <x:c r="B428" s="1422" t="s">
        <x:v>10327</x:v>
      </x:c>
      <x:c r="C428" s="1422" t="s">
        <x:v>6089</x:v>
      </x:c>
      <x:c r="D428" s="1423">
        <x:v>1</x:v>
      </x:c>
      <x:c r="E428" s="1423">
        <x:v>2602170202</x:v>
      </x:c>
      <x:c r="F428" s="1422" t="s">
        <x:v>11742</x:v>
      </x:c>
      <x:c r="G428" s="30" t="s">
        <x:v>5149</x:v>
      </x:c>
      <x:c r="H428" s="276" t="s">
        <x:v>140</x:v>
      </x:c>
      <x:c r="I428" s="276" t="s">
        <x:v>140</x:v>
      </x:c>
      <x:c r="J428" s="276" t="s">
        <x:v>140</x:v>
      </x:c>
      <x:c r="K428" s="276" t="s">
        <x:v>140</x:v>
      </x:c>
    </x:row>
    <x:row r="429" spans="1:11">
      <x:c r="A429" s="1435" t="s">
        <x:v>3504</x:v>
      </x:c>
      <x:c r="B429" s="1422" t="s">
        <x:v>10327</x:v>
      </x:c>
      <x:c r="C429" s="1422" t="s">
        <x:v>6089</x:v>
      </x:c>
      <x:c r="D429" s="1423">
        <x:v>1</x:v>
      </x:c>
      <x:c r="E429" s="1423">
        <x:v>2602170209</x:v>
      </x:c>
      <x:c r="F429" s="1422" t="s">
        <x:v>11742</x:v>
      </x:c>
      <x:c r="G429" s="30" t="s">
        <x:v>6753</x:v>
      </x:c>
      <x:c r="H429" s="276" t="s">
        <x:v>140</x:v>
      </x:c>
      <x:c r="I429" s="276" t="s">
        <x:v>140</x:v>
      </x:c>
      <x:c r="J429" s="276" t="s">
        <x:v>140</x:v>
      </x:c>
      <x:c r="K429" s="276" t="s">
        <x:v>140</x:v>
      </x:c>
    </x:row>
    <x:row r="430" spans="1:11">
      <x:c r="A430" s="1435" t="s">
        <x:v>8234</x:v>
      </x:c>
      <x:c r="B430" s="1422" t="s">
        <x:v>10327</x:v>
      </x:c>
      <x:c r="C430" s="1422" t="s">
        <x:v>6089</x:v>
      </x:c>
      <x:c r="D430" s="1423">
        <x:v>1</x:v>
      </x:c>
      <x:c r="E430" s="1423">
        <x:v>2602170210</x:v>
      </x:c>
      <x:c r="F430" s="1422" t="s">
        <x:v>11742</x:v>
      </x:c>
      <x:c r="G430" s="30" t="s">
        <x:v>10107</x:v>
      </x:c>
      <x:c r="H430" s="276" t="s">
        <x:v>140</x:v>
      </x:c>
      <x:c r="I430" s="276" t="s">
        <x:v>140</x:v>
      </x:c>
      <x:c r="J430" s="276" t="s">
        <x:v>140</x:v>
      </x:c>
      <x:c r="K430" s="276" t="s">
        <x:v>140</x:v>
      </x:c>
    </x:row>
    <x:row r="431" spans="1:11" s="29" customFormat="1">
      <x:c r="A431" s="1435" t="s">
        <x:v>1288</x:v>
      </x:c>
      <x:c r="B431" s="1422" t="s">
        <x:v>10327</x:v>
      </x:c>
      <x:c r="C431" s="1422" t="s">
        <x:v>6089</x:v>
      </x:c>
      <x:c r="D431" s="1423">
        <x:v>2</x:v>
      </x:c>
      <x:c r="E431" s="1423">
        <x:v>2601190206</x:v>
      </x:c>
      <x:c r="F431" s="1422" t="s">
        <x:v>11742</x:v>
      </x:c>
      <x:c r="G431" s="29" t="s">
        <x:v>3191</x:v>
      </x:c>
      <x:c r="H431" s="276" t="s">
        <x:v>140</x:v>
      </x:c>
      <x:c r="I431" s="276" t="s">
        <x:v>140</x:v>
      </x:c>
      <x:c r="J431" s="276" t="s">
        <x:v>140</x:v>
      </x:c>
      <x:c r="K431" s="276" t="s">
        <x:v>140</x:v>
      </x:c>
    </x:row>
    <x:row r="432" spans="1:6" s="29" customFormat="1">
      <x:c r="A432" s="1194"/>
      <x:c r="B432" s="1060"/>
      <x:c r="C432" s="1060"/>
      <x:c r="D432" s="1544"/>
      <x:c r="E432" s="1544"/>
      <x:c r="F432" s="1060"/>
    </x:row>
    <x:row r="433" spans="1:11">
      <x:c r="A433" s="1435" t="s">
        <x:v>3254</x:v>
      </x:c>
      <x:c r="B433" s="1422" t="s">
        <x:v>10327</x:v>
      </x:c>
      <x:c r="C433" s="1422" t="s">
        <x:v>6089</x:v>
      </x:c>
      <x:c r="D433" s="1423">
        <x:v>1</x:v>
      </x:c>
      <x:c r="E433" s="1423">
        <x:v>2602180202</x:v>
      </x:c>
      <x:c r="F433" s="1422" t="s">
        <x:v>11742</x:v>
      </x:c>
      <x:c r="G433" s="30" t="s">
        <x:v>6835</x:v>
      </x:c>
      <x:c r="H433" s="276" t="s">
        <x:v>140</x:v>
      </x:c>
      <x:c r="I433" s="276" t="s">
        <x:v>140</x:v>
      </x:c>
      <x:c r="J433" s="276" t="s">
        <x:v>140</x:v>
      </x:c>
      <x:c r="K433" s="276" t="s">
        <x:v>140</x:v>
      </x:c>
    </x:row>
    <x:row r="434" spans="1:11">
      <x:c r="A434" s="1435" t="s">
        <x:v>4700</x:v>
      </x:c>
      <x:c r="B434" s="1422" t="s">
        <x:v>10327</x:v>
      </x:c>
      <x:c r="C434" s="1422" t="s">
        <x:v>6089</x:v>
      </x:c>
      <x:c r="D434" s="1423">
        <x:v>1</x:v>
      </x:c>
      <x:c r="E434" s="1423">
        <x:v>2602200207</x:v>
      </x:c>
      <x:c r="F434" s="1422" t="s">
        <x:v>11742</x:v>
      </x:c>
      <x:c r="G434" s="30" t="s">
        <x:v>6995</x:v>
      </x:c>
      <x:c r="H434" s="276" t="s">
        <x:v>140</x:v>
      </x:c>
      <x:c r="I434" s="276" t="s">
        <x:v>140</x:v>
      </x:c>
      <x:c r="J434" s="276" t="s">
        <x:v>140</x:v>
      </x:c>
      <x:c r="K434" s="276" t="s">
        <x:v>140</x:v>
      </x:c>
    </x:row>
    <x:row r="435" spans="1:11">
      <x:c r="A435" s="1435" t="s">
        <x:v>4683</x:v>
      </x:c>
      <x:c r="B435" s="1422" t="s">
        <x:v>10327</x:v>
      </x:c>
      <x:c r="C435" s="1422" t="s">
        <x:v>6089</x:v>
      </x:c>
      <x:c r="D435" s="1423">
        <x:v>1</x:v>
      </x:c>
      <x:c r="E435" s="1423">
        <x:v>2602200208</x:v>
      </x:c>
      <x:c r="F435" s="1422" t="s">
        <x:v>11742</x:v>
      </x:c>
      <x:c r="G435" s="30" t="s">
        <x:v>5384</x:v>
      </x:c>
      <x:c r="H435" s="276" t="s">
        <x:v>140</x:v>
      </x:c>
      <x:c r="I435" s="276" t="s">
        <x:v>140</x:v>
      </x:c>
      <x:c r="J435" s="276" t="s">
        <x:v>140</x:v>
      </x:c>
      <x:c r="K435" s="276" t="s">
        <x:v>140</x:v>
      </x:c>
    </x:row>
    <x:row r="436" spans="1:11">
      <x:c r="A436" s="1435" t="s">
        <x:v>4710</x:v>
      </x:c>
      <x:c r="B436" s="1422" t="s">
        <x:v>10327</x:v>
      </x:c>
      <x:c r="C436" s="1422" t="s">
        <x:v>6089</x:v>
      </x:c>
      <x:c r="D436" s="1423">
        <x:v>1</x:v>
      </x:c>
      <x:c r="E436" s="1423">
        <x:v>2602200209</x:v>
      </x:c>
      <x:c r="F436" s="1422" t="s">
        <x:v>11742</x:v>
      </x:c>
      <x:c r="G436" s="30" t="s">
        <x:v>4726</x:v>
      </x:c>
      <x:c r="H436" s="276" t="s">
        <x:v>140</x:v>
      </x:c>
      <x:c r="I436" s="276" t="s">
        <x:v>140</x:v>
      </x:c>
      <x:c r="J436" s="276" t="s">
        <x:v>140</x:v>
      </x:c>
      <x:c r="K436" s="276" t="s">
        <x:v>140</x:v>
      </x:c>
    </x:row>
    <x:row r="437" spans="1:11">
      <x:c r="A437" s="1435" t="s">
        <x:v>8239</x:v>
      </x:c>
      <x:c r="B437" s="1422" t="s">
        <x:v>10327</x:v>
      </x:c>
      <x:c r="C437" s="1422" t="s">
        <x:v>6089</x:v>
      </x:c>
      <x:c r="D437" s="1423">
        <x:v>1</x:v>
      </x:c>
      <x:c r="E437" s="1423">
        <x:v>2603150201</x:v>
      </x:c>
      <x:c r="F437" s="1422" t="s">
        <x:v>11742</x:v>
      </x:c>
      <x:c r="G437" s="30" t="s">
        <x:v>5028</x:v>
      </x:c>
      <x:c r="H437" s="276" t="s">
        <x:v>140</x:v>
      </x:c>
      <x:c r="I437" s="276" t="s">
        <x:v>140</x:v>
      </x:c>
      <x:c r="J437" s="276" t="s">
        <x:v>140</x:v>
      </x:c>
      <x:c r="K437" s="276" t="s">
        <x:v>140</x:v>
      </x:c>
    </x:row>
    <x:row r="438" spans="1:11">
      <x:c r="A438" s="1435" t="s">
        <x:v>4641</x:v>
      </x:c>
      <x:c r="B438" s="1422" t="s">
        <x:v>10327</x:v>
      </x:c>
      <x:c r="C438" s="1422" t="s">
        <x:v>6089</x:v>
      </x:c>
      <x:c r="D438" s="1423">
        <x:v>2</x:v>
      </x:c>
      <x:c r="E438" s="1423">
        <x:v>2603150204</x:v>
      </x:c>
      <x:c r="F438" s="1422" t="s">
        <x:v>11742</x:v>
      </x:c>
      <x:c r="G438" s="30" t="s">
        <x:v>6844</x:v>
      </x:c>
      <x:c r="H438" s="276" t="s">
        <x:v>140</x:v>
      </x:c>
      <x:c r="I438" s="276" t="s">
        <x:v>140</x:v>
      </x:c>
      <x:c r="J438" s="276" t="s">
        <x:v>140</x:v>
      </x:c>
      <x:c r="K438" s="276" t="s">
        <x:v>140</x:v>
      </x:c>
    </x:row>
    <x:row r="439" spans="1:11" s="29" customFormat="1">
      <x:c r="A439" s="1435" t="s">
        <x:v>1680</x:v>
      </x:c>
      <x:c r="B439" s="1422" t="s">
        <x:v>10327</x:v>
      </x:c>
      <x:c r="C439" s="1422" t="s">
        <x:v>6089</x:v>
      </x:c>
      <x:c r="D439" s="1423">
        <x:v>2</x:v>
      </x:c>
      <x:c r="E439" s="1423">
        <x:v>2602210210</x:v>
      </x:c>
      <x:c r="F439" s="1422" t="s">
        <x:v>11742</x:v>
      </x:c>
      <x:c r="G439" s="29" t="s">
        <x:v>3628</x:v>
      </x:c>
      <x:c r="H439" s="276" t="s">
        <x:v>140</x:v>
      </x:c>
      <x:c r="I439" s="276" t="s">
        <x:v>140</x:v>
      </x:c>
      <x:c r="J439" s="276" t="s">
        <x:v>140</x:v>
      </x:c>
      <x:c r="K439" s="276" t="s">
        <x:v>140</x:v>
      </x:c>
    </x:row>
    <x:row r="440" spans="1:7" s="30" customFormat="1">
      <x:c r="A440" s="1194"/>
      <x:c r="B440" s="1060"/>
      <x:c r="C440" s="1060"/>
      <x:c r="D440" s="1544"/>
      <x:c r="E440" s="1544"/>
      <x:c r="F440" s="1060"/>
      <x:c r="G440" s="1458"/>
    </x:row>
    <x:row r="441" spans="1:11">
      <x:c r="A441" s="1435" t="s">
        <x:v>1732</x:v>
      </x:c>
      <x:c r="B441" s="1422" t="s">
        <x:v>6457</x:v>
      </x:c>
      <x:c r="C441" s="1422" t="s">
        <x:v>6097</x:v>
      </x:c>
      <x:c r="D441" s="1423">
        <x:v>1</x:v>
      </x:c>
      <x:c r="E441" s="1423">
        <x:v>2602190307</x:v>
      </x:c>
      <x:c r="F441" s="1422" t="s">
        <x:v>10644</x:v>
      </x:c>
      <x:c r="G441" s="30" t="s">
        <x:v>6891</x:v>
      </x:c>
      <x:c r="H441" s="276" t="s">
        <x:v>140</x:v>
      </x:c>
      <x:c r="I441" s="276" t="s">
        <x:v>140</x:v>
      </x:c>
      <x:c r="J441" s="276" t="s">
        <x:v>140</x:v>
      </x:c>
      <x:c r="K441" s="276" t="s">
        <x:v>140</x:v>
      </x:c>
    </x:row>
    <x:row r="442" spans="1:11">
      <x:c r="A442" s="1435" t="s">
        <x:v>3530</x:v>
      </x:c>
      <x:c r="B442" s="1422" t="s">
        <x:v>6457</x:v>
      </x:c>
      <x:c r="C442" s="1422" t="s">
        <x:v>6097</x:v>
      </x:c>
      <x:c r="D442" s="1423">
        <x:v>1</x:v>
      </x:c>
      <x:c r="E442" s="1423">
        <x:v>2603150309</x:v>
      </x:c>
      <x:c r="F442" s="1422" t="s">
        <x:v>12101</x:v>
      </x:c>
      <x:c r="G442" s="30" t="s">
        <x:v>6802</x:v>
      </x:c>
      <x:c r="H442" s="276" t="s">
        <x:v>140</x:v>
      </x:c>
      <x:c r="I442" s="276" t="s">
        <x:v>140</x:v>
      </x:c>
      <x:c r="J442" s="276" t="s">
        <x:v>140</x:v>
      </x:c>
      <x:c r="K442" s="276" t="s">
        <x:v>140</x:v>
      </x:c>
    </x:row>
    <x:row r="443" spans="1:11" s="25" customFormat="1">
      <x:c r="A443" s="1435" t="s">
        <x:v>703</x:v>
      </x:c>
      <x:c r="B443" s="1422" t="s">
        <x:v>6457</x:v>
      </x:c>
      <x:c r="C443" s="1422" t="s">
        <x:v>6097</x:v>
      </x:c>
      <x:c r="D443" s="1423">
        <x:v>1</x:v>
      </x:c>
      <x:c r="E443" s="1424">
        <x:v>2604150306</x:v>
      </x:c>
      <x:c r="F443" s="1422" t="s">
        <x:v>382</x:v>
      </x:c>
      <x:c r="G443" s="25" t="s">
        <x:v>5167</x:v>
      </x:c>
      <x:c r="H443" s="276" t="s">
        <x:v>140</x:v>
      </x:c>
      <x:c r="I443" s="276" t="s">
        <x:v>140</x:v>
      </x:c>
      <x:c r="J443" s="276" t="s">
        <x:v>140</x:v>
      </x:c>
      <x:c r="K443" s="276" t="s">
        <x:v>140</x:v>
      </x:c>
    </x:row>
    <x:row r="444" spans="1:7" s="30" customFormat="1">
      <x:c r="A444" s="1194"/>
      <x:c r="B444" s="1060"/>
      <x:c r="C444" s="1060"/>
      <x:c r="D444" s="1544"/>
      <x:c r="E444" s="1544"/>
      <x:c r="F444" s="1060"/>
      <x:c r="G444" s="1065"/>
    </x:row>
    <x:row r="445" spans="1:11" s="25" customFormat="1">
      <x:c r="A445" s="1435" t="s">
        <x:v>8160</x:v>
      </x:c>
      <x:c r="B445" s="1422" t="s">
        <x:v>6457</x:v>
      </x:c>
      <x:c r="C445" s="1422" t="s">
        <x:v>4067</x:v>
      </x:c>
      <x:c r="D445" s="1423">
        <x:v>2</x:v>
      </x:c>
      <x:c r="E445" s="1424">
        <x:v>2512080110</x:v>
      </x:c>
      <x:c r="F445" s="1422" t="s">
        <x:v>10752</x:v>
      </x:c>
      <x:c r="G445" s="25" t="s">
        <x:v>7285</x:v>
      </x:c>
      <x:c r="H445" s="276" t="s">
        <x:v>140</x:v>
      </x:c>
      <x:c r="I445" s="276" t="s">
        <x:v>140</x:v>
      </x:c>
      <x:c r="J445" s="276" t="s">
        <x:v>140</x:v>
      </x:c>
      <x:c r="K445" s="276" t="s">
        <x:v>140</x:v>
      </x:c>
    </x:row>
    <x:row r="446" spans="1:11" s="25" customFormat="1">
      <x:c r="A446" s="1435" t="s">
        <x:v>3226</x:v>
      </x:c>
      <x:c r="B446" s="1422" t="s">
        <x:v>6457</x:v>
      </x:c>
      <x:c r="C446" s="1422" t="s">
        <x:v>4067</x:v>
      </x:c>
      <x:c r="D446" s="1423">
        <x:v>1</x:v>
      </x:c>
      <x:c r="E446" s="1423">
        <x:v>2602160103</x:v>
      </x:c>
      <x:c r="F446" s="1422" t="s">
        <x:v>12086</x:v>
      </x:c>
      <x:c r="G446" s="25" t="s">
        <x:v>5031</x:v>
      </x:c>
      <x:c r="H446" s="276" t="s">
        <x:v>140</x:v>
      </x:c>
      <x:c r="I446" s="276" t="s">
        <x:v>140</x:v>
      </x:c>
      <x:c r="J446" s="276" t="s">
        <x:v>140</x:v>
      </x:c>
      <x:c r="K446" s="276" t="s">
        <x:v>140</x:v>
      </x:c>
    </x:row>
    <x:row r="447" spans="1:11">
      <x:c r="A447" s="1435" t="s">
        <x:v>3113</x:v>
      </x:c>
      <x:c r="B447" s="1422" t="s">
        <x:v>6457</x:v>
      </x:c>
      <x:c r="C447" s="1422" t="s">
        <x:v>4067</x:v>
      </x:c>
      <x:c r="D447" s="1423">
        <x:v>1</x:v>
      </x:c>
      <x:c r="E447" s="1424">
        <x:v>2604150108</x:v>
      </x:c>
      <x:c r="F447" s="1422" t="s">
        <x:v>382</x:v>
      </x:c>
      <x:c r="G447" s="30" t="s">
        <x:v>10050</x:v>
      </x:c>
      <x:c r="H447" s="276" t="s">
        <x:v>140</x:v>
      </x:c>
      <x:c r="I447" s="276" t="s">
        <x:v>140</x:v>
      </x:c>
      <x:c r="J447" s="276" t="s">
        <x:v>140</x:v>
      </x:c>
      <x:c r="K447" s="276" t="s">
        <x:v>140</x:v>
      </x:c>
    </x:row>
    <x:row r="448" spans="1:11" s="30" customFormat="1">
      <x:c r="A448" s="1549"/>
      <x:c r="B448" s="1064"/>
      <x:c r="C448" s="1064"/>
      <x:c r="D448" s="1550"/>
      <x:c r="E448" s="1550"/>
      <x:c r="F448" s="1064"/>
      <x:c r="G448" s="20" t="s">
        <x:v>10278</x:v>
      </x:c>
      <x:c r="H448" s="276" t="s">
        <x:v>10304</x:v>
      </x:c>
      <x:c r="I448" s="276" t="s">
        <x:v>10372</x:v>
      </x:c>
      <x:c r="J448" s="276" t="s">
        <x:v>4084</x:v>
      </x:c>
      <x:c r="K448" s="276" t="s">
        <x:v>6403</x:v>
      </x:c>
    </x:row>
    <x:row r="449" spans="1:11" s="20" customFormat="1">
      <x:c r="A449" s="1435" t="s">
        <x:v>8179</x:v>
      </x:c>
      <x:c r="B449" s="1422" t="s">
        <x:v>10327</x:v>
      </x:c>
      <x:c r="C449" s="1422" t="s">
        <x:v>139</x:v>
      </x:c>
      <x:c r="D449" s="1423">
        <x:v>1</x:v>
      </x:c>
      <x:c r="E449" s="1423">
        <x:v>2512100104</x:v>
      </x:c>
      <x:c r="F449" s="1422" t="s">
        <x:v>10673</x:v>
      </x:c>
      <x:c r="G449" s="20" t="s">
        <x:v>5238</x:v>
      </x:c>
      <x:c r="H449" s="276" t="s">
        <x:v>140</x:v>
      </x:c>
      <x:c r="I449" s="276" t="s">
        <x:v>140</x:v>
      </x:c>
      <x:c r="J449" s="276" t="s">
        <x:v>140</x:v>
      </x:c>
      <x:c r="K449" s="276" t="s">
        <x:v>140</x:v>
      </x:c>
    </x:row>
    <x:row r="450" spans="1:11">
      <x:c r="A450" s="1435" t="s">
        <x:v>8206</x:v>
      </x:c>
      <x:c r="B450" s="1422" t="s">
        <x:v>6457</x:v>
      </x:c>
      <x:c r="C450" s="1422" t="s">
        <x:v>139</x:v>
      </x:c>
      <x:c r="D450" s="1423">
        <x:v>2</x:v>
      </x:c>
      <x:c r="E450" s="1423">
        <x:v>2604160302</x:v>
      </x:c>
      <x:c r="F450" s="1422" t="s">
        <x:v>10752</x:v>
      </x:c>
      <x:c r="G450" s="30" t="s">
        <x:v>3138</x:v>
      </x:c>
      <x:c r="H450" s="276" t="s">
        <x:v>140</x:v>
      </x:c>
      <x:c r="I450" s="276" t="s">
        <x:v>140</x:v>
      </x:c>
      <x:c r="J450" s="276" t="s">
        <x:v>140</x:v>
      </x:c>
      <x:c r="K450" s="276" t="s">
        <x:v>140</x:v>
      </x:c>
    </x:row>
    <x:row r="452" spans="1:11">
      <x:c r="A452" s="1435" t="s">
        <x:v>4708</x:v>
      </x:c>
      <x:c r="B452" s="1422" t="s">
        <x:v>6457</x:v>
      </x:c>
      <x:c r="C452" s="1422" t="s">
        <x:v>4027</x:v>
      </x:c>
      <x:c r="D452" s="1423">
        <x:v>1</x:v>
      </x:c>
      <x:c r="E452" s="1424">
        <x:v>24121204046</x:v>
      </x:c>
      <x:c r="F452" s="1422" t="s">
        <x:v>10640</x:v>
      </x:c>
      <x:c r="G452" s="30" t="s">
        <x:v>298</x:v>
      </x:c>
      <x:c r="H452" s="276" t="s">
        <x:v>140</x:v>
      </x:c>
      <x:c r="I452" s="276" t="s">
        <x:v>140</x:v>
      </x:c>
      <x:c r="J452" s="276" t="s">
        <x:v>140</x:v>
      </x:c>
      <x:c r="K452" s="276" t="s">
        <x:v>140</x:v>
      </x:c>
    </x:row>
    <x:row r="453" spans="1:11">
      <x:c r="A453" s="1439" t="s">
        <x:v>3258</x:v>
      </x:c>
      <x:c r="B453" s="1425" t="s">
        <x:v>6457</x:v>
      </x:c>
      <x:c r="C453" s="1425" t="s">
        <x:v>4027</x:v>
      </x:c>
      <x:c r="D453" s="1426">
        <x:v>1</x:v>
      </x:c>
      <x:c r="E453" s="1427">
        <x:v>26011504052</x:v>
      </x:c>
      <x:c r="F453" s="1425" t="s">
        <x:v>8875</x:v>
      </x:c>
      <x:c r="G453" s="30" t="s">
        <x:v>8887</x:v>
      </x:c>
      <x:c r="H453" s="276" t="s">
        <x:v>140</x:v>
      </x:c>
      <x:c r="I453" s="276" t="s">
        <x:v>140</x:v>
      </x:c>
      <x:c r="J453" s="276" t="s">
        <x:v>140</x:v>
      </x:c>
      <x:c r="K453" s="276" t="s">
        <x:v>140</x:v>
      </x:c>
    </x:row>
    <x:row r="454" spans="1:11" s="20" customFormat="1">
      <x:c r="A454" s="1435" t="s">
        <x:v>8175</x:v>
      </x:c>
      <x:c r="B454" s="1422" t="s">
        <x:v>6457</x:v>
      </x:c>
      <x:c r="C454" s="1422" t="s">
        <x:v>4027</x:v>
      </x:c>
      <x:c r="D454" s="1423">
        <x:v>1</x:v>
      </x:c>
      <x:c r="E454" s="1424">
        <x:v>2604150406</x:v>
      </x:c>
      <x:c r="F454" s="1422" t="s">
        <x:v>1665</x:v>
      </x:c>
      <x:c r="G454" s="20" t="s">
        <x:v>8776</x:v>
      </x:c>
      <x:c r="H454" s="276" t="s">
        <x:v>140</x:v>
      </x:c>
      <x:c r="I454" s="276" t="s">
        <x:v>140</x:v>
      </x:c>
      <x:c r="J454" s="276" t="s">
        <x:v>140</x:v>
      </x:c>
      <x:c r="K454" s="276" t="s">
        <x:v>140</x:v>
      </x:c>
    </x:row>
    <x:row r="456" spans="1:11">
      <x:c r="A456" s="1430" t="s">
        <x:v>3163</x:v>
      </x:c>
      <x:c r="B456" s="1431" t="s">
        <x:v>10327</x:v>
      </x:c>
      <x:c r="C456" s="1431" t="s">
        <x:v>4007</x:v>
      </x:c>
      <x:c r="D456" s="1432">
        <x:v>2</x:v>
      </x:c>
      <x:c r="E456" s="1432">
        <x:v>2605150312</x:v>
      </x:c>
      <x:c r="F456" s="1431" t="s">
        <x:v>10673</x:v>
      </x:c>
      <x:c r="G456" s="19" t="s">
        <x:v>3195</x:v>
      </x:c>
      <x:c r="H456" s="276" t="s">
        <x:v>140</x:v>
      </x:c>
      <x:c r="I456" s="276" t="s">
        <x:v>140</x:v>
      </x:c>
      <x:c r="J456" s="276" t="s">
        <x:v>140</x:v>
      </x:c>
      <x:c r="K456" s="276" t="s">
        <x:v>140</x:v>
      </x:c>
    </x:row>
    <x:row r="457" spans="1:7" s="19" customFormat="1">
      <x:c r="A457" s="1505"/>
      <x:c r="B457" s="1211"/>
      <x:c r="C457" s="1211"/>
      <x:c r="D457" s="1506"/>
      <x:c r="E457" s="1506"/>
      <x:c r="F457" s="1211"/>
      <x:c r="G457" s="1611"/>
    </x:row>
    <x:row r="458" spans="1:11">
      <x:c r="A458" s="1435" t="s">
        <x:v>3511</x:v>
      </x:c>
      <x:c r="B458" s="1422" t="s">
        <x:v>10327</x:v>
      </x:c>
      <x:c r="C458" s="1422" t="s">
        <x:v>4067</x:v>
      </x:c>
      <x:c r="D458" s="1423">
        <x:v>1</x:v>
      </x:c>
      <x:c r="E458" s="1423">
        <x:v>2602180106</x:v>
      </x:c>
      <x:c r="F458" s="1422" t="s">
        <x:v>11742</x:v>
      </x:c>
      <x:c r="G458" s="19" t="s">
        <x:v>6785</x:v>
      </x:c>
      <x:c r="H458" s="276" t="s">
        <x:v>140</x:v>
      </x:c>
      <x:c r="I458" s="276" t="s">
        <x:v>140</x:v>
      </x:c>
      <x:c r="J458" s="276" t="s">
        <x:v>140</x:v>
      </x:c>
      <x:c r="K458" s="276" t="s">
        <x:v>140</x:v>
      </x:c>
    </x:row>
    <x:row r="459" spans="1:11">
      <x:c r="A459" s="1435" t="s">
        <x:v>8253</x:v>
      </x:c>
      <x:c r="B459" s="1422" t="s">
        <x:v>10327</x:v>
      </x:c>
      <x:c r="C459" s="1422" t="s">
        <x:v>4067</x:v>
      </x:c>
      <x:c r="D459" s="1423">
        <x:v>2</x:v>
      </x:c>
      <x:c r="E459" s="1423">
        <x:v>2602230105</x:v>
      </x:c>
      <x:c r="F459" s="1422" t="s">
        <x:v>11742</x:v>
      </x:c>
      <x:c r="G459" s="19" t="s">
        <x:v>5207</x:v>
      </x:c>
      <x:c r="H459" s="276" t="s">
        <x:v>140</x:v>
      </x:c>
      <x:c r="I459" s="276" t="s">
        <x:v>140</x:v>
      </x:c>
      <x:c r="J459" s="276" t="s">
        <x:v>140</x:v>
      </x:c>
      <x:c r="K459" s="276" t="s">
        <x:v>140</x:v>
      </x:c>
    </x:row>
    <x:row r="460" spans="1:11">
      <x:c r="A460" s="1435" t="s">
        <x:v>3553</x:v>
      </x:c>
      <x:c r="B460" s="1422" t="s">
        <x:v>10327</x:v>
      </x:c>
      <x:c r="C460" s="1422" t="s">
        <x:v>4067</x:v>
      </x:c>
      <x:c r="D460" s="1423">
        <x:v>1</x:v>
      </x:c>
      <x:c r="E460" s="1423">
        <x:v>2602230105</x:v>
      </x:c>
      <x:c r="F460" s="1422" t="s">
        <x:v>11742</x:v>
      </x:c>
      <x:c r="G460" s="19" t="s">
        <x:v>5207</x:v>
      </x:c>
      <x:c r="H460" s="276" t="s">
        <x:v>140</x:v>
      </x:c>
      <x:c r="I460" s="276" t="s">
        <x:v>140</x:v>
      </x:c>
      <x:c r="J460" s="276" t="s">
        <x:v>140</x:v>
      </x:c>
      <x:c r="K460" s="276" t="s">
        <x:v>140</x:v>
      </x:c>
    </x:row>
    <x:row r="461" spans="1:6" s="18" customFormat="1">
      <x:c r="A461" s="1194"/>
      <x:c r="B461" s="1060"/>
      <x:c r="C461" s="1060"/>
      <x:c r="D461" s="1544"/>
      <x:c r="E461" s="1544"/>
      <x:c r="F461" s="1060"/>
    </x:row>
    <x:row r="462" spans="1:11">
      <x:c r="A462" s="1435" t="s">
        <x:v>2975</x:v>
      </x:c>
      <x:c r="B462" s="1422" t="s">
        <x:v>10327</x:v>
      </x:c>
      <x:c r="C462" s="1422" t="s">
        <x:v>4067</x:v>
      </x:c>
      <x:c r="D462" s="1423">
        <x:v>1</x:v>
      </x:c>
      <x:c r="E462" s="1423">
        <x:v>2605160102</x:v>
      </x:c>
      <x:c r="F462" s="1422" t="s">
        <x:v>8901</x:v>
      </x:c>
      <x:c r="G462" s="19" t="s">
        <x:v>10079</x:v>
      </x:c>
      <x:c r="H462" s="276" t="s">
        <x:v>140</x:v>
      </x:c>
      <x:c r="I462" s="276" t="s">
        <x:v>140</x:v>
      </x:c>
      <x:c r="J462" s="276" t="s">
        <x:v>140</x:v>
      </x:c>
      <x:c r="K462" s="276" t="s">
        <x:v>140</x:v>
      </x:c>
    </x:row>
    <x:row r="463" spans="1:11">
      <x:c r="A463" s="1435" t="s">
        <x:v>2962</x:v>
      </x:c>
      <x:c r="B463" s="1422" t="s">
        <x:v>10327</x:v>
      </x:c>
      <x:c r="C463" s="1422" t="s">
        <x:v>4067</x:v>
      </x:c>
      <x:c r="D463" s="1423">
        <x:v>1</x:v>
      </x:c>
      <x:c r="E463" s="1423">
        <x:v>2605160103</x:v>
      </x:c>
      <x:c r="F463" s="1422" t="s">
        <x:v>8901</x:v>
      </x:c>
      <x:c r="G463" s="19" t="s">
        <x:v>1207</x:v>
      </x:c>
      <x:c r="H463" s="276" t="s">
        <x:v>140</x:v>
      </x:c>
      <x:c r="I463" s="276" t="s">
        <x:v>140</x:v>
      </x:c>
      <x:c r="J463" s="276" t="s">
        <x:v>140</x:v>
      </x:c>
      <x:c r="K463" s="276" t="s">
        <x:v>140</x:v>
      </x:c>
    </x:row>
    <x:row r="464" spans="1:7" s="19" customFormat="1">
      <x:c r="A464" s="1549"/>
      <x:c r="B464" s="1064"/>
      <x:c r="C464" s="1064"/>
      <x:c r="D464" s="1550"/>
      <x:c r="E464" s="1550"/>
      <x:c r="F464" s="1064"/>
      <x:c r="G464" s="1459"/>
    </x:row>
    <x:row r="465" spans="1:11">
      <x:c r="A465" s="1435" t="s">
        <x:v>4702</x:v>
      </x:c>
      <x:c r="B465" s="1422" t="s">
        <x:v>10327</x:v>
      </x:c>
      <x:c r="C465" s="1422" t="s">
        <x:v>6089</x:v>
      </x:c>
      <x:c r="D465" s="1423">
        <x:v>1</x:v>
      </x:c>
      <x:c r="E465" s="1423">
        <x:v>2504070203</x:v>
      </x:c>
      <x:c r="F465" s="1422" t="s">
        <x:v>11742</x:v>
      </x:c>
      <x:c r="G465" s="19" t="s">
        <x:v>10182</x:v>
      </x:c>
      <x:c r="H465" s="276" t="s">
        <x:v>140</x:v>
      </x:c>
      <x:c r="I465" s="276" t="s">
        <x:v>140</x:v>
      </x:c>
      <x:c r="J465" s="276" t="s">
        <x:v>140</x:v>
      </x:c>
      <x:c r="K465" s="276" t="s">
        <x:v>140</x:v>
      </x:c>
    </x:row>
    <x:row r="466" spans="1:11">
      <x:c r="A466" s="1435" t="s">
        <x:v>3162</x:v>
      </x:c>
      <x:c r="B466" s="1422" t="s">
        <x:v>10327</x:v>
      </x:c>
      <x:c r="C466" s="1422" t="s">
        <x:v>6089</x:v>
      </x:c>
      <x:c r="D466" s="1423">
        <x:v>1</x:v>
      </x:c>
      <x:c r="E466" s="1423">
        <x:v>2504070209</x:v>
      </x:c>
      <x:c r="F466" s="1422" t="s">
        <x:v>11742</x:v>
      </x:c>
      <x:c r="G466" s="19" t="s">
        <x:v>6801</x:v>
      </x:c>
      <x:c r="H466" s="276" t="s">
        <x:v>140</x:v>
      </x:c>
      <x:c r="I466" s="276" t="s">
        <x:v>140</x:v>
      </x:c>
      <x:c r="J466" s="276" t="s">
        <x:v>140</x:v>
      </x:c>
      <x:c r="K466" s="276" t="s">
        <x:v>140</x:v>
      </x:c>
    </x:row>
    <x:row r="467" spans="1:11">
      <x:c r="A467" s="1435" t="s">
        <x:v>3268</x:v>
      </x:c>
      <x:c r="B467" s="1422" t="s">
        <x:v>10327</x:v>
      </x:c>
      <x:c r="C467" s="1422" t="s">
        <x:v>6089</x:v>
      </x:c>
      <x:c r="D467" s="1423">
        <x:v>1</x:v>
      </x:c>
      <x:c r="E467" s="1423">
        <x:v>2505060203</x:v>
      </x:c>
      <x:c r="F467" s="1422" t="s">
        <x:v>11742</x:v>
      </x:c>
      <x:c r="G467" s="19" t="s">
        <x:v>10135</x:v>
      </x:c>
      <x:c r="H467" s="276" t="s">
        <x:v>140</x:v>
      </x:c>
      <x:c r="I467" s="276" t="s">
        <x:v>140</x:v>
      </x:c>
      <x:c r="J467" s="276" t="s">
        <x:v>140</x:v>
      </x:c>
      <x:c r="K467" s="276" t="s">
        <x:v>140</x:v>
      </x:c>
    </x:row>
    <x:row r="468" spans="1:11">
      <x:c r="A468" s="1435" t="s">
        <x:v>3255</x:v>
      </x:c>
      <x:c r="B468" s="1422" t="s">
        <x:v>10327</x:v>
      </x:c>
      <x:c r="C468" s="1422" t="s">
        <x:v>6089</x:v>
      </x:c>
      <x:c r="D468" s="1423">
        <x:v>1</x:v>
      </x:c>
      <x:c r="E468" s="1423">
        <x:v>2601150206</x:v>
      </x:c>
      <x:c r="F468" s="1422" t="s">
        <x:v>4811</x:v>
      </x:c>
      <x:c r="G468" s="19" t="s">
        <x:v>6799</x:v>
      </x:c>
      <x:c r="H468" s="276" t="s">
        <x:v>140</x:v>
      </x:c>
      <x:c r="I468" s="276" t="s">
        <x:v>140</x:v>
      </x:c>
      <x:c r="J468" s="276" t="s">
        <x:v>140</x:v>
      </x:c>
      <x:c r="K468" s="276" t="s">
        <x:v>140</x:v>
      </x:c>
    </x:row>
    <x:row r="469" spans="1:7" s="19" customFormat="1">
      <x:c r="A469" s="1549"/>
      <x:c r="B469" s="1064"/>
      <x:c r="C469" s="1064"/>
      <x:c r="D469" s="1550"/>
      <x:c r="E469" s="1550"/>
      <x:c r="F469" s="1064"/>
      <x:c r="G469" s="1459"/>
    </x:row>
    <x:row r="470" spans="1:11">
      <x:c r="A470" s="1435" t="s">
        <x:v>3593</x:v>
      </x:c>
      <x:c r="B470" s="1422" t="s">
        <x:v>6457</x:v>
      </x:c>
      <x:c r="C470" s="1422" t="s">
        <x:v>6097</x:v>
      </x:c>
      <x:c r="D470" s="1423">
        <x:v>1</x:v>
      </x:c>
      <x:c r="E470" s="1423">
        <x:v>2601150304</x:v>
      </x:c>
      <x:c r="F470" s="1422" t="s">
        <x:v>8245</x:v>
      </x:c>
      <x:c r="G470" s="19" t="s">
        <x:v>5081</x:v>
      </x:c>
      <x:c r="H470" s="276" t="s">
        <x:v>140</x:v>
      </x:c>
      <x:c r="I470" s="276" t="s">
        <x:v>140</x:v>
      </x:c>
      <x:c r="J470" s="276" t="s">
        <x:v>140</x:v>
      </x:c>
      <x:c r="K470" s="276" t="s">
        <x:v>140</x:v>
      </x:c>
    </x:row>
    <x:row r="471" spans="1:10" s="19" customFormat="1">
      <x:c r="A471" s="1194"/>
      <x:c r="B471" s="1060"/>
      <x:c r="C471" s="1060"/>
      <x:c r="D471" s="1544"/>
      <x:c r="E471" s="1544"/>
      <x:c r="F471" s="1060"/>
      <x:c r="G471" s="1458"/>
      <x:c r="H471" s="16"/>
      <x:c r="J471" s="16"/>
    </x:row>
    <x:row r="472" spans="1:11">
      <x:c r="A472" s="1439" t="s">
        <x:v>8291</x:v>
      </x:c>
      <x:c r="B472" s="1425" t="s">
        <x:v>6457</x:v>
      </x:c>
      <x:c r="C472" s="1425" t="s">
        <x:v>4067</x:v>
      </x:c>
      <x:c r="D472" s="1426">
        <x:v>1</x:v>
      </x:c>
      <x:c r="E472" s="1426">
        <x:v>2411150113</x:v>
      </x:c>
      <x:c r="F472" s="1425" t="s">
        <x:v>4650</x:v>
      </x:c>
      <x:c r="G472" s="19" t="s">
        <x:v>4779</x:v>
      </x:c>
      <x:c r="H472" s="276" t="s">
        <x:v>140</x:v>
      </x:c>
      <x:c r="I472" s="276" t="s">
        <x:v>140</x:v>
      </x:c>
      <x:c r="J472" s="276" t="s">
        <x:v>140</x:v>
      </x:c>
      <x:c r="K472" s="276" t="s">
        <x:v>140</x:v>
      </x:c>
    </x:row>
    <x:row r="473" spans="1:11">
      <x:c r="A473" s="1524" t="s">
        <x:v>2961</x:v>
      </x:c>
      <x:c r="B473" s="1525" t="s">
        <x:v>6457</x:v>
      </x:c>
      <x:c r="C473" s="1525" t="s">
        <x:v>4067</x:v>
      </x:c>
      <x:c r="D473" s="1531">
        <x:v>1</x:v>
      </x:c>
      <x:c r="E473" s="1531">
        <x:v>2412100104</x:v>
      </x:c>
      <x:c r="F473" s="1565" t="s">
        <x:v>4650</x:v>
      </x:c>
      <x:c r="G473" s="19" t="s">
        <x:v>7311</x:v>
      </x:c>
      <x:c r="H473" s="276" t="s">
        <x:v>140</x:v>
      </x:c>
      <x:c r="I473" s="276" t="s">
        <x:v>140</x:v>
      </x:c>
      <x:c r="J473" s="276" t="s">
        <x:v>140</x:v>
      </x:c>
      <x:c r="K473" s="276" t="s">
        <x:v>140</x:v>
      </x:c>
    </x:row>
    <x:row r="474" spans="1:11">
      <x:c r="A474" s="1430" t="s">
        <x:v>8287</x:v>
      </x:c>
      <x:c r="B474" s="1431" t="s">
        <x:v>6457</x:v>
      </x:c>
      <x:c r="C474" s="1431" t="s">
        <x:v>4067</x:v>
      </x:c>
      <x:c r="D474" s="1432">
        <x:v>1</x:v>
      </x:c>
      <x:c r="E474" s="1432">
        <x:v>2412100106</x:v>
      </x:c>
      <x:c r="F474" s="1431" t="s">
        <x:v>4650</x:v>
      </x:c>
      <x:c r="G474" s="19" t="s">
        <x:v>6946</x:v>
      </x:c>
      <x:c r="H474" s="276" t="s">
        <x:v>140</x:v>
      </x:c>
      <x:c r="I474" s="276" t="s">
        <x:v>140</x:v>
      </x:c>
      <x:c r="J474" s="276" t="s">
        <x:v>140</x:v>
      </x:c>
      <x:c r="K474" s="276" t="s">
        <x:v>140</x:v>
      </x:c>
    </x:row>
    <x:row r="475" spans="1:11">
      <x:c r="A475" s="1435" t="s">
        <x:v>2991</x:v>
      </x:c>
      <x:c r="B475" s="1422" t="s">
        <x:v>6457</x:v>
      </x:c>
      <x:c r="C475" s="1422" t="s">
        <x:v>4067</x:v>
      </x:c>
      <x:c r="D475" s="1423">
        <x:v>3</x:v>
      </x:c>
      <x:c r="E475" s="1423">
        <x:v>2605150108</x:v>
      </x:c>
      <x:c r="F475" s="1422" t="s">
        <x:v>6608</x:v>
      </x:c>
      <x:c r="G475" s="19" t="s">
        <x:v>5027</x:v>
      </x:c>
      <x:c r="H475" s="276" t="s">
        <x:v>140</x:v>
      </x:c>
      <x:c r="I475" s="276" t="s">
        <x:v>140</x:v>
      </x:c>
      <x:c r="J475" s="276" t="s">
        <x:v>140</x:v>
      </x:c>
      <x:c r="K475" s="276" t="s">
        <x:v>140</x:v>
      </x:c>
    </x:row>
    <x:row r="476" spans="1:7" s="19" customFormat="1">
      <x:c r="A476" s="1194"/>
      <x:c r="B476" s="1060"/>
      <x:c r="C476" s="1060"/>
      <x:c r="D476" s="1544"/>
      <x:c r="E476" s="1544"/>
      <x:c r="F476" s="1060"/>
      <x:c r="G476" s="1458"/>
    </x:row>
    <x:row r="477" spans="1:11" s="16" customFormat="1">
      <x:c r="A477" s="1435" t="s">
        <x:v>4668</x:v>
      </x:c>
      <x:c r="B477" s="1422" t="s">
        <x:v>6457</x:v>
      </x:c>
      <x:c r="C477" s="1422" t="s">
        <x:v>139</x:v>
      </x:c>
      <x:c r="D477" s="1423">
        <x:v>1</x:v>
      </x:c>
      <x:c r="E477" s="1423">
        <x:v>2501050112</x:v>
      </x:c>
      <x:c r="F477" s="1422" t="s">
        <x:v>2502</x:v>
      </x:c>
      <x:c r="G477" s="16" t="s">
        <x:v>7249</x:v>
      </x:c>
      <x:c r="H477" s="276" t="s">
        <x:v>140</x:v>
      </x:c>
      <x:c r="I477" s="276" t="s">
        <x:v>140</x:v>
      </x:c>
      <x:c r="J477" s="276" t="s">
        <x:v>140</x:v>
      </x:c>
      <x:c r="K477" s="276" t="s">
        <x:v>140</x:v>
      </x:c>
    </x:row>
    <x:row r="478" spans="1:11" s="16" customFormat="1">
      <x:c r="A478" s="1435" t="s">
        <x:v>8165</x:v>
      </x:c>
      <x:c r="B478" s="1422" t="s">
        <x:v>6457</x:v>
      </x:c>
      <x:c r="C478" s="1422" t="s">
        <x:v>139</x:v>
      </x:c>
      <x:c r="D478" s="1423">
        <x:v>1</x:v>
      </x:c>
      <x:c r="E478" s="1423">
        <x:v>2408160108</x:v>
      </x:c>
      <x:c r="F478" s="1422" t="s">
        <x:v>2502</x:v>
      </x:c>
      <x:c r="G478" s="16" t="s">
        <x:v>6964</x:v>
      </x:c>
      <x:c r="H478" s="276" t="s">
        <x:v>140</x:v>
      </x:c>
      <x:c r="I478" s="276" t="s">
        <x:v>140</x:v>
      </x:c>
      <x:c r="J478" s="276" t="s">
        <x:v>140</x:v>
      </x:c>
      <x:c r="K478" s="276" t="s">
        <x:v>140</x:v>
      </x:c>
    </x:row>
    <x:row r="479" spans="1:11" s="16" customFormat="1">
      <x:c r="A479" s="1435" t="s">
        <x:v>8222</x:v>
      </x:c>
      <x:c r="B479" s="1422" t="s">
        <x:v>6457</x:v>
      </x:c>
      <x:c r="C479" s="1422" t="s">
        <x:v>139</x:v>
      </x:c>
      <x:c r="D479" s="1423">
        <x:v>1</x:v>
      </x:c>
      <x:c r="E479" s="1423">
        <x:v>2408160110</x:v>
      </x:c>
      <x:c r="F479" s="1422" t="s">
        <x:v>2502</x:v>
      </x:c>
      <x:c r="G479" s="16" t="s">
        <x:v>7203</x:v>
      </x:c>
      <x:c r="H479" s="276" t="s">
        <x:v>140</x:v>
      </x:c>
      <x:c r="I479" s="276" t="s">
        <x:v>140</x:v>
      </x:c>
      <x:c r="J479" s="276" t="s">
        <x:v>140</x:v>
      </x:c>
      <x:c r="K479" s="276" t="s">
        <x:v>140</x:v>
      </x:c>
    </x:row>
    <x:row r="480" spans="1:11">
      <x:c r="A480" s="1435" t="s">
        <x:v>3000</x:v>
      </x:c>
      <x:c r="B480" s="1422" t="s">
        <x:v>6457</x:v>
      </x:c>
      <x:c r="C480" s="1422" t="s">
        <x:v>139</x:v>
      </x:c>
      <x:c r="D480" s="1423">
        <x:v>1</x:v>
      </x:c>
      <x:c r="E480" s="1423">
        <x:v>2605160305</x:v>
      </x:c>
      <x:c r="F480" s="1422" t="s">
        <x:v>12066</x:v>
      </x:c>
      <x:c r="G480" s="19" t="s">
        <x:v>3192</x:v>
      </x:c>
      <x:c r="H480" s="276" t="s">
        <x:v>140</x:v>
      </x:c>
      <x:c r="I480" s="276" t="s">
        <x:v>140</x:v>
      </x:c>
      <x:c r="J480" s="276" t="s">
        <x:v>140</x:v>
      </x:c>
      <x:c r="K480" s="276" t="s">
        <x:v>140</x:v>
      </x:c>
    </x:row>
    <x:row r="481" spans="1:11">
      <x:c r="A481" s="1435" t="s">
        <x:v>8185</x:v>
      </x:c>
      <x:c r="B481" s="1422" t="s">
        <x:v>6457</x:v>
      </x:c>
      <x:c r="C481" s="1422" t="s">
        <x:v>139</x:v>
      </x:c>
      <x:c r="D481" s="1423">
        <x:v>1</x:v>
      </x:c>
      <x:c r="E481" s="1423">
        <x:v>2306230504</x:v>
      </x:c>
      <x:c r="F481" s="1422" t="s">
        <x:v>2502</x:v>
      </x:c>
      <x:c r="G481" s="19" t="s">
        <x:v>3621</x:v>
      </x:c>
      <x:c r="H481" s="276" t="s">
        <x:v>140</x:v>
      </x:c>
      <x:c r="I481" s="276" t="s">
        <x:v>140</x:v>
      </x:c>
      <x:c r="J481" s="276" t="s">
        <x:v>140</x:v>
      </x:c>
      <x:c r="K481" s="276" t="s">
        <x:v>140</x:v>
      </x:c>
    </x:row>
    <x:row r="482" spans="1:11" s="19" customFormat="1">
      <x:c r="A482" s="1194"/>
      <x:c r="B482" s="1060"/>
      <x:c r="C482" s="1060"/>
      <x:c r="D482" s="1544"/>
      <x:c r="E482" s="1544"/>
      <x:c r="F482" s="1060"/>
      <x:c r="G482" s="15" t="s">
        <x:v>10278</x:v>
      </x:c>
      <x:c r="H482" s="276" t="s">
        <x:v>10304</x:v>
      </x:c>
      <x:c r="I482" s="276" t="s">
        <x:v>10372</x:v>
      </x:c>
      <x:c r="J482" s="276" t="s">
        <x:v>4084</x:v>
      </x:c>
      <x:c r="K482" s="276" t="s">
        <x:v>6403</x:v>
      </x:c>
    </x:row>
    <x:row r="483" spans="1:11">
      <x:c r="A483" s="1435" t="s">
        <x:v>4675</x:v>
      </x:c>
      <x:c r="B483" s="1422" t="s">
        <x:v>6457</x:v>
      </x:c>
      <x:c r="C483" s="1422" t="s">
        <x:v>6089</x:v>
      </x:c>
      <x:c r="D483" s="1423">
        <x:v>1</x:v>
      </x:c>
      <x:c r="E483" s="1422">
        <x:v>2409050201</x:v>
      </x:c>
      <x:c r="F483" s="1422" t="s">
        <x:v>4650</x:v>
      </x:c>
      <x:c r="G483" s="19" t="s">
        <x:v>5300</x:v>
      </x:c>
      <x:c r="H483" s="276" t="s">
        <x:v>140</x:v>
      </x:c>
      <x:c r="I483" s="276" t="s">
        <x:v>140</x:v>
      </x:c>
      <x:c r="J483" s="276" t="s">
        <x:v>140</x:v>
      </x:c>
      <x:c r="K483" s="276" t="s">
        <x:v>140</x:v>
      </x:c>
    </x:row>
    <x:row r="484" spans="1:11" s="15" customFormat="1">
      <x:c r="A484" s="1435" t="s">
        <x:v>3475</x:v>
      </x:c>
      <x:c r="B484" s="1422" t="s">
        <x:v>6457</x:v>
      </x:c>
      <x:c r="C484" s="1422" t="s">
        <x:v>6089</x:v>
      </x:c>
      <x:c r="D484" s="1423">
        <x:v>2</x:v>
      </x:c>
      <x:c r="E484" s="1423">
        <x:v>25090502089</x:v>
      </x:c>
      <x:c r="F484" s="1422" t="s">
        <x:v>2502</x:v>
      </x:c>
      <x:c r="G484" s="15" t="s">
        <x:v>5117</x:v>
      </x:c>
      <x:c r="H484" s="276" t="s">
        <x:v>140</x:v>
      </x:c>
      <x:c r="I484" s="276" t="s">
        <x:v>140</x:v>
      </x:c>
      <x:c r="J484" s="276" t="s">
        <x:v>140</x:v>
      </x:c>
      <x:c r="K484" s="276" t="s">
        <x:v>140</x:v>
      </x:c>
    </x:row>
    <x:row r="485" spans="1:11">
      <x:c r="A485" s="1435" t="s">
        <x:v>8292</x:v>
      </x:c>
      <x:c r="B485" s="1422" t="s">
        <x:v>6457</x:v>
      </x:c>
      <x:c r="C485" s="1422" t="s">
        <x:v>6089</x:v>
      </x:c>
      <x:c r="D485" s="1423">
        <x:v>1</x:v>
      </x:c>
      <x:c r="E485" s="1423">
        <x:v>2601150207</x:v>
      </x:c>
      <x:c r="F485" s="1422" t="s">
        <x:v>4811</x:v>
      </x:c>
      <x:c r="G485" s="19" t="s">
        <x:v>10120</x:v>
      </x:c>
      <x:c r="H485" s="276" t="s">
        <x:v>140</x:v>
      </x:c>
      <x:c r="I485" s="276" t="s">
        <x:v>140</x:v>
      </x:c>
      <x:c r="J485" s="276" t="s">
        <x:v>140</x:v>
      </x:c>
      <x:c r="K485" s="276" t="s">
        <x:v>140</x:v>
      </x:c>
    </x:row>
    <x:row r="486" spans="1:7" s="19" customFormat="1">
      <x:c r="A486" s="1549"/>
      <x:c r="B486" s="1064"/>
      <x:c r="C486" s="1064"/>
      <x:c r="D486" s="1550"/>
      <x:c r="E486" s="1550"/>
      <x:c r="F486" s="1064"/>
      <x:c r="G486" s="1458"/>
    </x:row>
    <x:row r="487" spans="1:11">
      <x:c r="A487" s="1439" t="s">
        <x:v>3208</x:v>
      </x:c>
      <x:c r="B487" s="1425" t="s">
        <x:v>6457</x:v>
      </x:c>
      <x:c r="C487" s="1425" t="s">
        <x:v>4027</x:v>
      </x:c>
      <x:c r="D487" s="1426">
        <x:v>1</x:v>
      </x:c>
      <x:c r="E487" s="1425">
        <x:v>2401010407</x:v>
      </x:c>
      <x:c r="F487" s="1425" t="s">
        <x:v>8161</x:v>
      </x:c>
      <x:c r="G487" s="19" t="s">
        <x:v>222</x:v>
      </x:c>
      <x:c r="H487" s="276" t="s">
        <x:v>140</x:v>
      </x:c>
      <x:c r="I487" s="276" t="s">
        <x:v>140</x:v>
      </x:c>
      <x:c r="J487" s="276" t="s">
        <x:v>140</x:v>
      </x:c>
      <x:c r="K487" s="276" t="s">
        <x:v>140</x:v>
      </x:c>
    </x:row>
    <x:row r="488" spans="1:11">
      <x:c r="A488" s="1524" t="s">
        <x:v>1701</x:v>
      </x:c>
      <x:c r="B488" s="1525" t="s">
        <x:v>6457</x:v>
      </x:c>
      <x:c r="C488" s="1525" t="s">
        <x:v>4027</x:v>
      </x:c>
      <x:c r="D488" s="1531">
        <x:v>1</x:v>
      </x:c>
      <x:c r="E488" s="1531">
        <x:v>25030504036</x:v>
      </x:c>
      <x:c r="F488" s="1565" t="s">
        <x:v>2502</x:v>
      </x:c>
      <x:c r="G488" s="19" t="s">
        <x:v>8717</x:v>
      </x:c>
      <x:c r="H488" s="276" t="s">
        <x:v>140</x:v>
      </x:c>
      <x:c r="I488" s="276" t="s">
        <x:v>140</x:v>
      </x:c>
      <x:c r="J488" s="276" t="s">
        <x:v>140</x:v>
      </x:c>
      <x:c r="K488" s="276" t="s">
        <x:v>140</x:v>
      </x:c>
    </x:row>
    <x:row r="489" spans="1:11">
      <x:c r="A489" s="1430" t="s">
        <x:v>3025</x:v>
      </x:c>
      <x:c r="B489" s="1431" t="s">
        <x:v>6457</x:v>
      </x:c>
      <x:c r="C489" s="1431" t="s">
        <x:v>4027</x:v>
      </x:c>
      <x:c r="D489" s="1432">
        <x:v>1</x:v>
      </x:c>
      <x:c r="E489" s="1432">
        <x:v>25090504106</x:v>
      </x:c>
      <x:c r="F489" s="1434" t="s">
        <x:v>2502</x:v>
      </x:c>
      <x:c r="G489" s="19" t="s">
        <x:v>8761</x:v>
      </x:c>
      <x:c r="H489" s="276" t="s">
        <x:v>140</x:v>
      </x:c>
      <x:c r="I489" s="276" t="s">
        <x:v>140</x:v>
      </x:c>
      <x:c r="J489" s="276" t="s">
        <x:v>140</x:v>
      </x:c>
      <x:c r="K489" s="276" t="s">
        <x:v>140</x:v>
      </x:c>
    </x:row>
    <x:row r="490" spans="1:11">
      <x:c r="A490" s="1435" t="s">
        <x:v>1692</x:v>
      </x:c>
      <x:c r="B490" s="1422" t="s">
        <x:v>6457</x:v>
      </x:c>
      <x:c r="C490" s="1422" t="s">
        <x:v>4027</x:v>
      </x:c>
      <x:c r="D490" s="1423">
        <x:v>1</x:v>
      </x:c>
      <x:c r="E490" s="1423">
        <x:v>2509150404</x:v>
      </x:c>
      <x:c r="F490" s="1436" t="s">
        <x:v>2502</x:v>
      </x:c>
      <x:c r="G490" s="19" t="s">
        <x:v>8839</x:v>
      </x:c>
      <x:c r="H490" s="276" t="s">
        <x:v>140</x:v>
      </x:c>
      <x:c r="I490" s="276" t="s">
        <x:v>140</x:v>
      </x:c>
      <x:c r="J490" s="276" t="s">
        <x:v>140</x:v>
      </x:c>
      <x:c r="K490" s="276" t="s">
        <x:v>140</x:v>
      </x:c>
    </x:row>
    <x:row r="491" spans="1:11">
      <x:c r="A491" s="1439" t="s">
        <x:v>8225</x:v>
      </x:c>
      <x:c r="B491" s="1425" t="s">
        <x:v>6457</x:v>
      </x:c>
      <x:c r="C491" s="1425" t="s">
        <x:v>4027</x:v>
      </x:c>
      <x:c r="D491" s="1426">
        <x:v>2</x:v>
      </x:c>
      <x:c r="E491" s="1426">
        <x:v>26021504066</x:v>
      </x:c>
      <x:c r="F491" s="1440" t="s">
        <x:v>1054</x:v>
      </x:c>
      <x:c r="G491" s="19" t="s">
        <x:v>8870</x:v>
      </x:c>
      <x:c r="H491" s="276" t="s">
        <x:v>140</x:v>
      </x:c>
      <x:c r="I491" s="276" t="s">
        <x:v>140</x:v>
      </x:c>
      <x:c r="J491" s="276" t="s">
        <x:v>140</x:v>
      </x:c>
      <x:c r="K491" s="276" t="s">
        <x:v>140</x:v>
      </x:c>
    </x:row>
    <x:row r="493" spans="1:11">
      <x:c r="A493" s="1430" t="s">
        <x:v>3662</x:v>
      </x:c>
      <x:c r="B493" s="1431" t="s">
        <x:v>10327</x:v>
      </x:c>
      <x:c r="C493" s="1431" t="s">
        <x:v>4067</x:v>
      </x:c>
      <x:c r="D493" s="1432">
        <x:v>2</x:v>
      </x:c>
      <x:c r="E493" s="1432">
        <x:v>2602210110</x:v>
      </x:c>
      <x:c r="F493" s="1533" t="s">
        <x:v>11742</x:v>
      </x:c>
      <x:c r="G493" s="14" t="s">
        <x:v>556</x:v>
      </x:c>
      <x:c r="H493" s="276" t="s">
        <x:v>140</x:v>
      </x:c>
      <x:c r="I493" s="276" t="s">
        <x:v>140</x:v>
      </x:c>
      <x:c r="J493" s="276" t="s">
        <x:v>140</x:v>
      </x:c>
      <x:c r="K493" s="276" t="s">
        <x:v>140</x:v>
      </x:c>
    </x:row>
    <x:row r="494" spans="1:11">
      <x:c r="A494" s="1435" t="s">
        <x:v>3040</x:v>
      </x:c>
      <x:c r="B494" s="1422" t="s">
        <x:v>10327</x:v>
      </x:c>
      <x:c r="C494" s="1422" t="s">
        <x:v>139</x:v>
      </x:c>
      <x:c r="D494" s="1423">
        <x:v>1</x:v>
      </x:c>
      <x:c r="E494" s="1423">
        <x:v>2605160304</x:v>
      </x:c>
      <x:c r="F494" s="1533" t="s">
        <x:v>11742</x:v>
      </x:c>
      <x:c r="G494" s="14" t="s">
        <x:v>3201</x:v>
      </x:c>
      <x:c r="H494" s="276" t="s">
        <x:v>140</x:v>
      </x:c>
      <x:c r="I494" s="276" t="s">
        <x:v>140</x:v>
      </x:c>
      <x:c r="J494" s="276" t="s">
        <x:v>140</x:v>
      </x:c>
      <x:c r="K494" s="276" t="s">
        <x:v>140</x:v>
      </x:c>
    </x:row>
    <x:row r="495" spans="1:11">
      <x:c r="A495" s="1435" t="s">
        <x:v>3578</x:v>
      </x:c>
      <x:c r="B495" s="1422" t="s">
        <x:v>10327</x:v>
      </x:c>
      <x:c r="C495" s="1422" t="s">
        <x:v>139</x:v>
      </x:c>
      <x:c r="D495" s="1423">
        <x:v>2</x:v>
      </x:c>
      <x:c r="E495" s="1423">
        <x:v>2605160305</x:v>
      </x:c>
      <x:c r="F495" s="1533" t="s">
        <x:v>11742</x:v>
      </x:c>
      <x:c r="G495" s="14" t="s">
        <x:v>3192</x:v>
      </x:c>
      <x:c r="H495" s="276" t="s">
        <x:v>140</x:v>
      </x:c>
      <x:c r="I495" s="276" t="s">
        <x:v>140</x:v>
      </x:c>
      <x:c r="J495" s="276" t="s">
        <x:v>140</x:v>
      </x:c>
      <x:c r="K495" s="276" t="s">
        <x:v>140</x:v>
      </x:c>
    </x:row>
    <x:row r="496" spans="1:11">
      <x:c r="A496" s="1435" t="s">
        <x:v>3167</x:v>
      </x:c>
      <x:c r="B496" s="1422" t="s">
        <x:v>10327</x:v>
      </x:c>
      <x:c r="C496" s="1422" t="s">
        <x:v>6089</x:v>
      </x:c>
      <x:c r="D496" s="1423">
        <x:v>2</x:v>
      </x:c>
      <x:c r="E496" s="1423">
        <x:v>2602160209</x:v>
      </x:c>
      <x:c r="F496" s="1533" t="s">
        <x:v>11742</x:v>
      </x:c>
      <x:c r="G496" s="14" t="s">
        <x:v>5040</x:v>
      </x:c>
      <x:c r="H496" s="276" t="s">
        <x:v>140</x:v>
      </x:c>
      <x:c r="I496" s="276" t="s">
        <x:v>140</x:v>
      </x:c>
      <x:c r="J496" s="276" t="s">
        <x:v>140</x:v>
      </x:c>
      <x:c r="K496" s="276" t="s">
        <x:v>140</x:v>
      </x:c>
    </x:row>
    <x:row r="497" spans="1:11">
      <x:c r="A497" s="1435" t="s">
        <x:v>3541</x:v>
      </x:c>
      <x:c r="B497" s="1422" t="s">
        <x:v>10327</x:v>
      </x:c>
      <x:c r="C497" s="1422" t="s">
        <x:v>6089</x:v>
      </x:c>
      <x:c r="D497" s="1423">
        <x:v>1</x:v>
      </x:c>
      <x:c r="E497" s="1423">
        <x:v>2602170208</x:v>
      </x:c>
      <x:c r="F497" s="1533" t="s">
        <x:v>11742</x:v>
      </x:c>
      <x:c r="G497" s="14" t="s">
        <x:v>5071</x:v>
      </x:c>
      <x:c r="H497" s="276" t="s">
        <x:v>140</x:v>
      </x:c>
      <x:c r="I497" s="276" t="s">
        <x:v>140</x:v>
      </x:c>
      <x:c r="J497" s="276" t="s">
        <x:v>140</x:v>
      </x:c>
      <x:c r="K497" s="276" t="s">
        <x:v>140</x:v>
      </x:c>
    </x:row>
    <x:row r="498" spans="1:6" s="14" customFormat="1" ht="17.25" customHeight="1">
      <x:c r="A498" s="1194"/>
      <x:c r="B498" s="1060"/>
      <x:c r="C498" s="1060"/>
      <x:c r="D498" s="1544"/>
      <x:c r="E498" s="1544"/>
      <x:c r="F498" s="1060"/>
    </x:row>
    <x:row r="499" spans="1:11">
      <x:c r="A499" s="1435" t="s">
        <x:v>1712</x:v>
      </x:c>
      <x:c r="B499" s="1422" t="s">
        <x:v>10327</x:v>
      </x:c>
      <x:c r="C499" s="1422" t="s">
        <x:v>4027</x:v>
      </x:c>
      <x:c r="D499" s="1423">
        <x:v>1</x:v>
      </x:c>
      <x:c r="E499" s="1423">
        <x:v>2602150404</x:v>
      </x:c>
      <x:c r="F499" s="1533" t="s">
        <x:v>11742</x:v>
      </x:c>
      <x:c r="G499" s="14" t="s">
        <x:v>8784</x:v>
      </x:c>
      <x:c r="H499" s="276" t="s">
        <x:v>140</x:v>
      </x:c>
      <x:c r="I499" s="276" t="s">
        <x:v>140</x:v>
      </x:c>
      <x:c r="J499" s="276" t="s">
        <x:v>140</x:v>
      </x:c>
      <x:c r="K499" s="276" t="s">
        <x:v>140</x:v>
      </x:c>
    </x:row>
    <x:row r="500" spans="1:11">
      <x:c r="A500" s="1435" t="s">
        <x:v>3495</x:v>
      </x:c>
      <x:c r="B500" s="1422" t="s">
        <x:v>10327</x:v>
      </x:c>
      <x:c r="C500" s="1422" t="s">
        <x:v>4027</x:v>
      </x:c>
      <x:c r="D500" s="1423">
        <x:v>1</x:v>
      </x:c>
      <x:c r="E500" s="1423">
        <x:v>2602150406</x:v>
      </x:c>
      <x:c r="F500" s="1533" t="s">
        <x:v>11742</x:v>
      </x:c>
      <x:c r="G500" s="14" t="s">
        <x:v>8870</x:v>
      </x:c>
      <x:c r="H500" s="276" t="s">
        <x:v>140</x:v>
      </x:c>
      <x:c r="I500" s="276" t="s">
        <x:v>140</x:v>
      </x:c>
      <x:c r="J500" s="276" t="s">
        <x:v>140</x:v>
      </x:c>
      <x:c r="K500" s="276" t="s">
        <x:v>140</x:v>
      </x:c>
    </x:row>
    <x:row r="501" spans="1:11">
      <x:c r="A501" s="1435" t="s">
        <x:v>1862</x:v>
      </x:c>
      <x:c r="B501" s="1422" t="s">
        <x:v>10327</x:v>
      </x:c>
      <x:c r="C501" s="1422" t="s">
        <x:v>4027</x:v>
      </x:c>
      <x:c r="D501" s="1423">
        <x:v>1</x:v>
      </x:c>
      <x:c r="E501" s="1423">
        <x:v>2602180401</x:v>
      </x:c>
      <x:c r="F501" s="1533" t="s">
        <x:v>11742</x:v>
      </x:c>
      <x:c r="G501" s="14" t="s">
        <x:v>8734</x:v>
      </x:c>
      <x:c r="H501" s="276" t="s">
        <x:v>140</x:v>
      </x:c>
      <x:c r="I501" s="276" t="s">
        <x:v>140</x:v>
      </x:c>
      <x:c r="J501" s="276" t="s">
        <x:v>140</x:v>
      </x:c>
      <x:c r="K501" s="276" t="s">
        <x:v>140</x:v>
      </x:c>
    </x:row>
    <x:row r="502" spans="1:11">
      <x:c r="A502" s="1435" t="s">
        <x:v>8219</x:v>
      </x:c>
      <x:c r="B502" s="1422" t="s">
        <x:v>10327</x:v>
      </x:c>
      <x:c r="C502" s="1422" t="s">
        <x:v>4027</x:v>
      </x:c>
      <x:c r="D502" s="1423">
        <x:v>1</x:v>
      </x:c>
      <x:c r="E502" s="1423">
        <x:v>2603150401</x:v>
      </x:c>
      <x:c r="F502" s="1533" t="s">
        <x:v>11742</x:v>
      </x:c>
      <x:c r="G502" s="14" t="s">
        <x:v>8744</x:v>
      </x:c>
      <x:c r="H502" s="276" t="s">
        <x:v>140</x:v>
      </x:c>
      <x:c r="I502" s="276" t="s">
        <x:v>140</x:v>
      </x:c>
      <x:c r="J502" s="276" t="s">
        <x:v>140</x:v>
      </x:c>
      <x:c r="K502" s="276" t="s">
        <x:v>140</x:v>
      </x:c>
    </x:row>
    <x:row r="503" spans="1:11">
      <x:c r="A503" s="1435" t="s">
        <x:v>1663</x:v>
      </x:c>
      <x:c r="B503" s="1422" t="s">
        <x:v>10327</x:v>
      </x:c>
      <x:c r="C503" s="1422" t="s">
        <x:v>4027</x:v>
      </x:c>
      <x:c r="D503" s="1423">
        <x:v>2</x:v>
      </x:c>
      <x:c r="E503" s="1423">
        <x:v>2604150406</x:v>
      </x:c>
      <x:c r="F503" s="1533" t="s">
        <x:v>11742</x:v>
      </x:c>
      <x:c r="G503" s="14" t="s">
        <x:v>8776</x:v>
      </x:c>
      <x:c r="H503" s="276" t="s">
        <x:v>140</x:v>
      </x:c>
      <x:c r="I503" s="276" t="s">
        <x:v>140</x:v>
      </x:c>
      <x:c r="J503" s="276" t="s">
        <x:v>140</x:v>
      </x:c>
      <x:c r="K503" s="276" t="s">
        <x:v>140</x:v>
      </x:c>
    </x:row>
    <x:row r="504" spans="1:6" s="14" customFormat="1">
      <x:c r="A504" s="1194"/>
      <x:c r="B504" s="1060"/>
      <x:c r="C504" s="1060"/>
      <x:c r="D504" s="1544"/>
      <x:c r="E504" s="1544"/>
      <x:c r="F504" s="1060"/>
    </x:row>
    <x:row r="505" spans="1:11">
      <x:c r="A505" s="1435" t="s">
        <x:v>3233</x:v>
      </x:c>
      <x:c r="B505" s="1422" t="s">
        <x:v>6457</x:v>
      </x:c>
      <x:c r="C505" s="1422" t="s">
        <x:v>4061</x:v>
      </x:c>
      <x:c r="D505" s="1423">
        <x:v>3</x:v>
      </x:c>
      <x:c r="E505" s="1423">
        <x:v>11150504</x:v>
      </x:c>
      <x:c r="F505" s="1438" t="s">
        <x:v>6608</x:v>
      </x:c>
      <x:c r="G505" s="14" t="s">
        <x:v>1456</x:v>
      </x:c>
      <x:c r="H505" s="276" t="s">
        <x:v>140</x:v>
      </x:c>
      <x:c r="I505" s="276" t="s">
        <x:v>140</x:v>
      </x:c>
      <x:c r="J505" s="276" t="s">
        <x:v>140</x:v>
      </x:c>
      <x:c r="K505" s="276" t="s">
        <x:v>140</x:v>
      </x:c>
    </x:row>
    <x:row r="506" spans="1:11">
      <x:c r="A506" s="1439" t="s">
        <x:v>8227</x:v>
      </x:c>
      <x:c r="B506" s="1425" t="s">
        <x:v>6457</x:v>
      </x:c>
      <x:c r="C506" s="1425" t="s">
        <x:v>4061</x:v>
      </x:c>
      <x:c r="D506" s="1426">
        <x:v>2</x:v>
      </x:c>
      <x:c r="E506" s="1426">
        <x:v>11150505</x:v>
      </x:c>
      <x:c r="F506" s="1438" t="s">
        <x:v>6608</x:v>
      </x:c>
      <x:c r="G506" s="14" t="s">
        <x:v>8609</x:v>
      </x:c>
      <x:c r="H506" s="276" t="s">
        <x:v>140</x:v>
      </x:c>
      <x:c r="I506" s="276" t="s">
        <x:v>140</x:v>
      </x:c>
      <x:c r="J506" s="276" t="s">
        <x:v>140</x:v>
      </x:c>
      <x:c r="K506" s="276" t="s">
        <x:v>140</x:v>
      </x:c>
    </x:row>
    <x:row r="507" spans="1:11" s="14" customFormat="1">
      <x:c r="A507" s="1435" t="s">
        <x:v>3021</x:v>
      </x:c>
      <x:c r="B507" s="1422" t="s">
        <x:v>6457</x:v>
      </x:c>
      <x:c r="C507" s="1422" t="s">
        <x:v>4061</x:v>
      </x:c>
      <x:c r="D507" s="1423">
        <x:v>2</x:v>
      </x:c>
      <x:c r="E507" s="1423">
        <x:v>2602150506</x:v>
      </x:c>
      <x:c r="F507" s="1438" t="s">
        <x:v>6608</x:v>
      </x:c>
      <x:c r="G507" s="14" t="s">
        <x:v>10116</x:v>
      </x:c>
      <x:c r="H507" s="276" t="s">
        <x:v>140</x:v>
      </x:c>
      <x:c r="I507" s="276" t="s">
        <x:v>140</x:v>
      </x:c>
      <x:c r="J507" s="276" t="s">
        <x:v>140</x:v>
      </x:c>
      <x:c r="K507" s="276" t="s">
        <x:v>140</x:v>
      </x:c>
    </x:row>
    <x:row r="508" spans="7:11">
      <x:c r="G508" s="4" t="s">
        <x:v>10278</x:v>
      </x:c>
      <x:c r="H508" s="276" t="s">
        <x:v>10304</x:v>
      </x:c>
      <x:c r="I508" s="276" t="s">
        <x:v>10372</x:v>
      </x:c>
      <x:c r="J508" s="276" t="s">
        <x:v>4084</x:v>
      </x:c>
      <x:c r="K508" s="276" t="s">
        <x:v>6403</x:v>
      </x:c>
    </x:row>
    <x:row r="509" spans="1:11">
      <x:c r="A509" s="1430" t="s">
        <x:v>2967</x:v>
      </x:c>
      <x:c r="B509" s="1431" t="s">
        <x:v>10327</x:v>
      </x:c>
      <x:c r="C509" s="1431" t="s">
        <x:v>6097</x:v>
      </x:c>
      <x:c r="D509" s="1432">
        <x:v>1</x:v>
      </x:c>
      <x:c r="E509" s="1432">
        <x:v>2508060302</x:v>
      </x:c>
      <x:c r="F509" s="1434" t="s">
        <x:v>10645</x:v>
      </x:c>
      <x:c r="G509" s="4" t="s">
        <x:v>5063</x:v>
      </x:c>
      <x:c r="H509" s="276" t="s">
        <x:v>140</x:v>
      </x:c>
      <x:c r="I509" s="276" t="s">
        <x:v>140</x:v>
      </x:c>
      <x:c r="J509" s="276" t="s">
        <x:v>140</x:v>
      </x:c>
      <x:c r="K509" s="276" t="s">
        <x:v>140</x:v>
      </x:c>
    </x:row>
    <x:row r="510" spans="1:11" s="4" customFormat="1">
      <x:c r="A510" s="1435" t="s">
        <x:v>8259</x:v>
      </x:c>
      <x:c r="B510" s="1422" t="s">
        <x:v>10327</x:v>
      </x:c>
      <x:c r="C510" s="1422" t="s">
        <x:v>6089</x:v>
      </x:c>
      <x:c r="D510" s="1423">
        <x:v>1</x:v>
      </x:c>
      <x:c r="E510" s="1423">
        <x:v>2605160204</x:v>
      </x:c>
      <x:c r="F510" s="1438" t="s">
        <x:v>10645</x:v>
      </x:c>
      <x:c r="G510" s="4" t="s">
        <x:v>10070</x:v>
      </x:c>
      <x:c r="H510" s="276" t="s">
        <x:v>140</x:v>
      </x:c>
      <x:c r="I510" s="276" t="s">
        <x:v>140</x:v>
      </x:c>
      <x:c r="J510" s="276" t="s">
        <x:v>140</x:v>
      </x:c>
      <x:c r="K510" s="276" t="s">
        <x:v>140</x:v>
      </x:c>
    </x:row>
    <x:row r="511" spans="1:6" s="4" customFormat="1">
      <x:c r="A511" s="1505"/>
      <x:c r="B511" s="1211"/>
      <x:c r="C511" s="1211"/>
      <x:c r="D511" s="1506"/>
      <x:c r="E511" s="1506"/>
      <x:c r="F511" s="1630"/>
    </x:row>
    <x:row r="512" spans="1:11" s="4" customFormat="1">
      <x:c r="A512" s="1435" t="s">
        <x:v>3248</x:v>
      </x:c>
      <x:c r="B512" s="1422" t="s">
        <x:v>10327</x:v>
      </x:c>
      <x:c r="C512" s="1422" t="s">
        <x:v>6089</x:v>
      </x:c>
      <x:c r="D512" s="1423">
        <x:v>1</x:v>
      </x:c>
      <x:c r="E512" s="1423">
        <x:v>2607150201</x:v>
      </x:c>
      <x:c r="F512" s="1436" t="s">
        <x:v>7296</x:v>
      </x:c>
      <x:c r="G512" s="4" t="s">
        <x:v>6813</x:v>
      </x:c>
      <x:c r="H512" s="276" t="s">
        <x:v>140</x:v>
      </x:c>
      <x:c r="I512" s="276" t="s">
        <x:v>140</x:v>
      </x:c>
      <x:c r="J512" s="276" t="s">
        <x:v>140</x:v>
      </x:c>
      <x:c r="K512" s="276" t="s">
        <x:v>140</x:v>
      </x:c>
    </x:row>
    <x:row r="513" spans="1:11" s="4" customFormat="1">
      <x:c r="A513" s="1435" t="s">
        <x:v>3246</x:v>
      </x:c>
      <x:c r="B513" s="1422" t="s">
        <x:v>10327</x:v>
      </x:c>
      <x:c r="C513" s="1422" t="s">
        <x:v>6089</x:v>
      </x:c>
      <x:c r="D513" s="1423">
        <x:v>1</x:v>
      </x:c>
      <x:c r="E513" s="1423">
        <x:v>2607150202</x:v>
      </x:c>
      <x:c r="F513" s="1438" t="s">
        <x:v>7293</x:v>
      </x:c>
      <x:c r="G513" s="4" t="s">
        <x:v>586</x:v>
      </x:c>
      <x:c r="H513" s="276" t="s">
        <x:v>140</x:v>
      </x:c>
      <x:c r="I513" s="276" t="s">
        <x:v>140</x:v>
      </x:c>
      <x:c r="J513" s="276" t="s">
        <x:v>140</x:v>
      </x:c>
      <x:c r="K513" s="276" t="s">
        <x:v>140</x:v>
      </x:c>
    </x:row>
    <x:row r="514" spans="1:6" s="4" customFormat="1">
      <x:c r="A514" s="1505"/>
      <x:c r="B514" s="1211"/>
      <x:c r="C514" s="1211"/>
      <x:c r="D514" s="1506"/>
      <x:c r="E514" s="1506"/>
      <x:c r="F514" s="1630"/>
    </x:row>
    <x:row r="515" spans="1:11">
      <x:c r="A515" s="1435" t="s">
        <x:v>3537</x:v>
      </x:c>
      <x:c r="B515" s="1422" t="s">
        <x:v>10327</x:v>
      </x:c>
      <x:c r="C515" s="1422" t="s">
        <x:v>4007</x:v>
      </x:c>
      <x:c r="D515" s="1423">
        <x:v>2</x:v>
      </x:c>
      <x:c r="E515" s="1423">
        <x:v>2606150311</x:v>
      </x:c>
      <x:c r="F515" s="1434" t="s">
        <x:v>11742</x:v>
      </x:c>
      <x:c r="G515" s="4" t="s">
        <x:v>639</x:v>
      </x:c>
      <x:c r="H515" s="276" t="s">
        <x:v>140</x:v>
      </x:c>
      <x:c r="I515" s="276" t="s">
        <x:v>140</x:v>
      </x:c>
      <x:c r="J515" s="276" t="s">
        <x:v>140</x:v>
      </x:c>
      <x:c r="K515" s="276" t="s">
        <x:v>140</x:v>
      </x:c>
    </x:row>
    <x:row r="516" spans="1:11">
      <x:c r="A516" s="1435" t="s">
        <x:v>8265</x:v>
      </x:c>
      <x:c r="B516" s="1422" t="s">
        <x:v>10327</x:v>
      </x:c>
      <x:c r="C516" s="1422" t="s">
        <x:v>4007</x:v>
      </x:c>
      <x:c r="D516" s="1423">
        <x:v>3</x:v>
      </x:c>
      <x:c r="E516" s="1423">
        <x:v>2606150312</x:v>
      </x:c>
      <x:c r="F516" s="1438" t="s">
        <x:v>11742</x:v>
      </x:c>
      <x:c r="G516" s="4" t="s">
        <x:v>178</x:v>
      </x:c>
      <x:c r="H516" s="276" t="s">
        <x:v>140</x:v>
      </x:c>
      <x:c r="I516" s="276" t="s">
        <x:v>140</x:v>
      </x:c>
      <x:c r="J516" s="276" t="s">
        <x:v>140</x:v>
      </x:c>
      <x:c r="K516" s="276" t="s">
        <x:v>140</x:v>
      </x:c>
    </x:row>
    <x:row r="517" spans="1:11" s="238" customFormat="1">
      <x:c r="A517" s="1634"/>
      <x:c r="B517" s="1635"/>
      <x:c r="C517" s="1635"/>
      <x:c r="D517" s="1629"/>
      <x:c r="E517" s="1629"/>
      <x:c r="F517" s="1636"/>
      <x:c r="H517" s="278"/>
      <x:c r="I517" s="278"/>
      <x:c r="J517" s="278"/>
      <x:c r="K517" s="278"/>
    </x:row>
    <x:row r="518" spans="1:11">
      <x:c r="A518" s="1435" t="s">
        <x:v>8197</x:v>
      </x:c>
      <x:c r="B518" s="1422" t="s">
        <x:v>10327</x:v>
      </x:c>
      <x:c r="C518" s="1422" t="s">
        <x:v>6097</x:v>
      </x:c>
      <x:c r="D518" s="1423">
        <x:v>1</x:v>
      </x:c>
      <x:c r="E518" s="1423">
        <x:v>2505060307</x:v>
      </x:c>
      <x:c r="F518" s="1434" t="s">
        <x:v>11742</x:v>
      </x:c>
      <x:c r="G518" s="4" t="s">
        <x:v>5030</x:v>
      </x:c>
      <x:c r="H518" s="276" t="s">
        <x:v>140</x:v>
      </x:c>
      <x:c r="I518" s="276" t="s">
        <x:v>140</x:v>
      </x:c>
      <x:c r="J518" s="276" t="s">
        <x:v>140</x:v>
      </x:c>
      <x:c r="K518" s="276" t="s">
        <x:v>140</x:v>
      </x:c>
    </x:row>
    <x:row r="519" spans="1:11">
      <x:c r="A519" s="1435" t="s">
        <x:v>8241</x:v>
      </x:c>
      <x:c r="B519" s="1422" t="s">
        <x:v>10327</x:v>
      </x:c>
      <x:c r="C519" s="1422" t="s">
        <x:v>6097</x:v>
      </x:c>
      <x:c r="D519" s="1423">
        <x:v>1</x:v>
      </x:c>
      <x:c r="E519" s="1423">
        <x:v>2507070309</x:v>
      </x:c>
      <x:c r="F519" s="1434" t="s">
        <x:v>11742</x:v>
      </x:c>
      <x:c r="G519" s="4" t="s">
        <x:v>4947</x:v>
      </x:c>
      <x:c r="H519" s="276" t="s">
        <x:v>140</x:v>
      </x:c>
      <x:c r="I519" s="276" t="s">
        <x:v>140</x:v>
      </x:c>
      <x:c r="J519" s="276" t="s">
        <x:v>140</x:v>
      </x:c>
      <x:c r="K519" s="276" t="s">
        <x:v>140</x:v>
      </x:c>
    </x:row>
    <x:row r="520" spans="1:6" s="3" customFormat="1">
      <x:c r="A520" s="1194"/>
      <x:c r="B520" s="1060"/>
      <x:c r="C520" s="1060"/>
      <x:c r="D520" s="1544"/>
      <x:c r="E520" s="1544"/>
      <x:c r="F520" s="1630"/>
    </x:row>
    <x:row r="521" spans="1:11">
      <x:c r="A521" s="1435" t="s">
        <x:v>1876</x:v>
      </x:c>
      <x:c r="B521" s="1422" t="s">
        <x:v>10327</x:v>
      </x:c>
      <x:c r="C521" s="1422" t="s">
        <x:v>6097</x:v>
      </x:c>
      <x:c r="D521" s="1423">
        <x:v>2</x:v>
      </x:c>
      <x:c r="E521" s="1423">
        <x:v>2601160304</x:v>
      </x:c>
      <x:c r="F521" s="1434" t="s">
        <x:v>11742</x:v>
      </x:c>
      <x:c r="G521" s="4" t="s">
        <x:v>4972</x:v>
      </x:c>
      <x:c r="H521" s="276" t="s">
        <x:v>140</x:v>
      </x:c>
      <x:c r="I521" s="276" t="s">
        <x:v>140</x:v>
      </x:c>
      <x:c r="J521" s="276" t="s">
        <x:v>140</x:v>
      </x:c>
      <x:c r="K521" s="276" t="s">
        <x:v>140</x:v>
      </x:c>
    </x:row>
    <x:row r="522" spans="1:11">
      <x:c r="A522" s="1435" t="s">
        <x:v>1880</x:v>
      </x:c>
      <x:c r="B522" s="1422" t="s">
        <x:v>10327</x:v>
      </x:c>
      <x:c r="C522" s="1422" t="s">
        <x:v>6097</x:v>
      </x:c>
      <x:c r="D522" s="1423">
        <x:v>1</x:v>
      </x:c>
      <x:c r="E522" s="1423">
        <x:v>2601170302</x:v>
      </x:c>
      <x:c r="F522" s="1434" t="s">
        <x:v>11742</x:v>
      </x:c>
      <x:c r="G522" s="4" t="s">
        <x:v>10158</x:v>
      </x:c>
      <x:c r="H522" s="276" t="s">
        <x:v>140</x:v>
      </x:c>
      <x:c r="I522" s="276" t="s">
        <x:v>140</x:v>
      </x:c>
      <x:c r="J522" s="276" t="s">
        <x:v>140</x:v>
      </x:c>
      <x:c r="K522" s="276" t="s">
        <x:v>140</x:v>
      </x:c>
    </x:row>
    <x:row r="523" spans="1:11">
      <x:c r="A523" s="1435" t="s">
        <x:v>3496</x:v>
      </x:c>
      <x:c r="B523" s="1422" t="s">
        <x:v>10327</x:v>
      </x:c>
      <x:c r="C523" s="1422" t="s">
        <x:v>6097</x:v>
      </x:c>
      <x:c r="D523" s="1423">
        <x:v>1</x:v>
      </x:c>
      <x:c r="E523" s="1423">
        <x:v>2601180305</x:v>
      </x:c>
      <x:c r="F523" s="1434" t="s">
        <x:v>11742</x:v>
      </x:c>
      <x:c r="G523" s="4" t="s">
        <x:v>10059</x:v>
      </x:c>
      <x:c r="H523" s="276" t="s">
        <x:v>140</x:v>
      </x:c>
      <x:c r="I523" s="276" t="s">
        <x:v>140</x:v>
      </x:c>
      <x:c r="J523" s="276" t="s">
        <x:v>140</x:v>
      </x:c>
      <x:c r="K523" s="276" t="s">
        <x:v>140</x:v>
      </x:c>
    </x:row>
    <x:row r="524" spans="1:11">
      <x:c r="A524" s="1435" t="s">
        <x:v>3611</x:v>
      </x:c>
      <x:c r="B524" s="1422" t="s">
        <x:v>10327</x:v>
      </x:c>
      <x:c r="C524" s="1422" t="s">
        <x:v>6097</x:v>
      </x:c>
      <x:c r="D524" s="1423">
        <x:v>4</x:v>
      </x:c>
      <x:c r="E524" s="1423">
        <x:v>2601190308</x:v>
      </x:c>
      <x:c r="F524" s="1434" t="s">
        <x:v>11742</x:v>
      </x:c>
      <x:c r="G524" s="4" t="s">
        <x:v>10123</x:v>
      </x:c>
      <x:c r="H524" s="276" t="s">
        <x:v>140</x:v>
      </x:c>
      <x:c r="I524" s="276" t="s">
        <x:v>140</x:v>
      </x:c>
      <x:c r="J524" s="276" t="s">
        <x:v>140</x:v>
      </x:c>
      <x:c r="K524" s="276" t="s">
        <x:v>140</x:v>
      </x:c>
    </x:row>
    <x:row r="525" spans="1:10" customFormat="1">
      <x:c r="A525" s="1549"/>
      <x:c r="B525" s="1064"/>
      <x:c r="C525" s="1064"/>
      <x:c r="D525" s="1550"/>
      <x:c r="E525" s="1550"/>
      <x:c r="F525" s="1630"/>
      <x:c r="H525" s="276"/>
      <x:c r="I525" s="276"/>
      <x:c r="J525" s="276"/>
    </x:row>
    <x:row r="526" spans="1:11">
      <x:c r="A526" s="1435" t="s">
        <x:v>3103</x:v>
      </x:c>
      <x:c r="B526" s="1422" t="s">
        <x:v>10327</x:v>
      </x:c>
      <x:c r="C526" s="1422" t="s">
        <x:v>6097</x:v>
      </x:c>
      <x:c r="D526" s="1423">
        <x:v>1</x:v>
      </x:c>
      <x:c r="E526" s="1423">
        <x:v>2602170304</x:v>
      </x:c>
      <x:c r="F526" s="1434" t="s">
        <x:v>11742</x:v>
      </x:c>
      <x:c r="G526" s="4" t="s">
        <x:v>758</x:v>
      </x:c>
      <x:c r="H526" s="276" t="s">
        <x:v>140</x:v>
      </x:c>
      <x:c r="I526" s="276" t="s">
        <x:v>140</x:v>
      </x:c>
      <x:c r="J526" s="276" t="s">
        <x:v>140</x:v>
      </x:c>
      <x:c r="K526" s="276" t="s">
        <x:v>140</x:v>
      </x:c>
    </x:row>
    <x:row r="527" spans="1:11">
      <x:c r="A527" s="1435" t="s">
        <x:v>8276</x:v>
      </x:c>
      <x:c r="B527" s="1422" t="s">
        <x:v>10327</x:v>
      </x:c>
      <x:c r="C527" s="1422" t="s">
        <x:v>6097</x:v>
      </x:c>
      <x:c r="D527" s="1423">
        <x:v>1</x:v>
      </x:c>
      <x:c r="E527" s="1423">
        <x:v>2604150310</x:v>
      </x:c>
      <x:c r="F527" s="1434" t="s">
        <x:v>11742</x:v>
      </x:c>
      <x:c r="G527" s="4" t="s">
        <x:v>1209</x:v>
      </x:c>
      <x:c r="H527" s="276" t="s">
        <x:v>140</x:v>
      </x:c>
      <x:c r="I527" s="276" t="s">
        <x:v>140</x:v>
      </x:c>
      <x:c r="J527" s="276" t="s">
        <x:v>140</x:v>
      </x:c>
      <x:c r="K527" s="276" t="s">
        <x:v>140</x:v>
      </x:c>
    </x:row>
    <x:row r="528" spans="1:6" s="4" customFormat="1">
      <x:c r="A528" s="1194"/>
      <x:c r="B528" s="1060"/>
      <x:c r="C528" s="1060"/>
      <x:c r="D528" s="1544"/>
      <x:c r="E528" s="1544"/>
      <x:c r="F528" s="1060"/>
    </x:row>
    <x:row r="529" spans="1:11">
      <x:c r="A529" s="1435" t="s">
        <x:v>3467</x:v>
      </x:c>
      <x:c r="B529" s="1422" t="s">
        <x:v>10327</x:v>
      </x:c>
      <x:c r="C529" s="1422" t="s">
        <x:v>4067</x:v>
      </x:c>
      <x:c r="D529" s="1423">
        <x:v>1</x:v>
      </x:c>
      <x:c r="E529" s="1423">
        <x:v>2604160103</x:v>
      </x:c>
      <x:c r="F529" s="1434" t="s">
        <x:v>11742</x:v>
      </x:c>
      <x:c r="G529" s="4" t="s">
        <x:v>10095</x:v>
      </x:c>
      <x:c r="H529" s="276" t="s">
        <x:v>140</x:v>
      </x:c>
      <x:c r="I529" s="276" t="s">
        <x:v>140</x:v>
      </x:c>
      <x:c r="J529" s="276" t="s">
        <x:v>140</x:v>
      </x:c>
      <x:c r="K529" s="276" t="s">
        <x:v>140</x:v>
      </x:c>
    </x:row>
    <x:row r="530" spans="1:11">
      <x:c r="A530" s="1435" t="s">
        <x:v>8162</x:v>
      </x:c>
      <x:c r="B530" s="1422" t="s">
        <x:v>10327</x:v>
      </x:c>
      <x:c r="C530" s="1422" t="s">
        <x:v>4067</x:v>
      </x:c>
      <x:c r="D530" s="1423">
        <x:v>2</x:v>
      </x:c>
      <x:c r="E530" s="1423">
        <x:v>2606150107</x:v>
      </x:c>
      <x:c r="F530" s="1434" t="s">
        <x:v>11742</x:v>
      </x:c>
      <x:c r="G530" s="4" t="s">
        <x:v>10074</x:v>
      </x:c>
      <x:c r="H530" s="276" t="s">
        <x:v>140</x:v>
      </x:c>
      <x:c r="I530" s="276" t="s">
        <x:v>140</x:v>
      </x:c>
      <x:c r="J530" s="276" t="s">
        <x:v>140</x:v>
      </x:c>
      <x:c r="K530" s="276" t="s">
        <x:v>140</x:v>
      </x:c>
    </x:row>
    <x:row r="531" spans="1:11">
      <x:c r="A531" s="1435" t="s">
        <x:v>2974</x:v>
      </x:c>
      <x:c r="B531" s="1422" t="s">
        <x:v>10327</x:v>
      </x:c>
      <x:c r="C531" s="1422" t="s">
        <x:v>4067</x:v>
      </x:c>
      <x:c r="D531" s="1423">
        <x:v>2</x:v>
      </x:c>
      <x:c r="E531" s="1423">
        <x:v>2606160101</x:v>
      </x:c>
      <x:c r="F531" s="1434" t="s">
        <x:v>11742</x:v>
      </x:c>
      <x:c r="G531" s="4" t="s">
        <x:v>10069</x:v>
      </x:c>
      <x:c r="H531" s="276" t="s">
        <x:v>140</x:v>
      </x:c>
      <x:c r="I531" s="276" t="s">
        <x:v>140</x:v>
      </x:c>
      <x:c r="J531" s="276" t="s">
        <x:v>140</x:v>
      </x:c>
      <x:c r="K531" s="276" t="s">
        <x:v>140</x:v>
      </x:c>
    </x:row>
    <x:row r="532" spans="1:6" s="4" customFormat="1">
      <x:c r="A532" s="1549"/>
      <x:c r="B532" s="1064"/>
      <x:c r="C532" s="1064"/>
      <x:c r="D532" s="1550"/>
      <x:c r="E532" s="1550"/>
      <x:c r="F532" s="1064"/>
    </x:row>
    <x:row r="533" spans="1:7">
      <x:c r="A533" s="1549" t="s">
        <x:v>3484</x:v>
      </x:c>
      <x:c r="B533" s="1064" t="s">
        <x:v>10327</x:v>
      </x:c>
      <x:c r="C533" s="1064" t="s">
        <x:v>6089</x:v>
      </x:c>
      <x:c r="D533" s="1550">
        <x:v>1</x:v>
      </x:c>
      <x:c r="E533" s="1550">
        <x:v>2601150206</x:v>
      </x:c>
      <x:c r="F533" s="1630" t="s">
        <x:v>11742</x:v>
      </x:c>
      <x:c r="G533" s="4" t="s">
        <x:v>6799</x:v>
      </x:c>
    </x:row>
    <x:row r="534" spans="1:7">
      <x:c r="A534" s="1194" t="s">
        <x:v>3538</x:v>
      </x:c>
      <x:c r="B534" s="1060" t="s">
        <x:v>10327</x:v>
      </x:c>
      <x:c r="C534" s="1060" t="s">
        <x:v>6089</x:v>
      </x:c>
      <x:c r="D534" s="1544">
        <x:v>2</x:v>
      </x:c>
      <x:c r="E534" s="1544">
        <x:v>2602180208</x:v>
      </x:c>
      <x:c r="F534" s="1630" t="s">
        <x:v>11742</x:v>
      </x:c>
      <x:c r="G534" s="4" t="s">
        <x:v>6736</x:v>
      </x:c>
    </x:row>
    <x:row r="535" spans="1:7">
      <x:c r="A535" s="1194" t="s">
        <x:v>8247</x:v>
      </x:c>
      <x:c r="B535" s="1060" t="s">
        <x:v>10327</x:v>
      </x:c>
      <x:c r="C535" s="1060" t="s">
        <x:v>6089</x:v>
      </x:c>
      <x:c r="D535" s="1544">
        <x:v>2</x:v>
      </x:c>
      <x:c r="E535" s="1544">
        <x:v>2606160202</x:v>
      </x:c>
      <x:c r="F535" s="1630" t="s">
        <x:v>11742</x:v>
      </x:c>
      <x:c r="G535" s="4" t="s">
        <x:v>10121</x:v>
      </x:c>
    </x:row>
    <x:row r="536" spans="1:7">
      <x:c r="A536" s="1549" t="s">
        <x:v>3236</x:v>
      </x:c>
      <x:c r="B536" s="1064" t="s">
        <x:v>10327</x:v>
      </x:c>
      <x:c r="C536" s="1064" t="s">
        <x:v>6089</x:v>
      </x:c>
      <x:c r="D536" s="1550">
        <x:v>2</x:v>
      </x:c>
      <x:c r="E536" s="1550">
        <x:v>2606160204</x:v>
      </x:c>
      <x:c r="F536" s="1630" t="s">
        <x:v>11742</x:v>
      </x:c>
      <x:c r="G536" s="4" t="s">
        <x:v>610</x:v>
      </x:c>
    </x:row>
    <x:row r="537" spans="1:6" s="4" customFormat="1">
      <x:c r="A537" s="1549"/>
      <x:c r="B537" s="1064"/>
      <x:c r="C537" s="1064"/>
      <x:c r="D537" s="1550"/>
      <x:c r="E537" s="1550"/>
      <x:c r="F537" s="1064"/>
    </x:row>
    <x:row r="538" spans="1:7">
      <x:c r="A538" s="1622" t="s">
        <x:v>2965</x:v>
      </x:c>
      <x:c r="B538" s="1246" t="s">
        <x:v>10327</x:v>
      </x:c>
      <x:c r="C538" s="1246" t="s">
        <x:v>4027</x:v>
      </x:c>
      <x:c r="D538" s="1580">
        <x:v>3</x:v>
      </x:c>
      <x:c r="E538" s="1580">
        <x:v>2601150409</x:v>
      </x:c>
      <x:c r="F538" s="1630" t="s">
        <x:v>11742</x:v>
      </x:c>
      <x:c r="G538" s="4" t="s">
        <x:v>8767</x:v>
      </x:c>
    </x:row>
    <x:row r="539" spans="1:7">
      <x:c r="A539" s="1503" t="s">
        <x:v>3588</x:v>
      </x:c>
      <x:c r="B539" s="1504" t="s">
        <x:v>10327</x:v>
      </x:c>
      <x:c r="C539" s="1504" t="s">
        <x:v>4027</x:v>
      </x:c>
      <x:c r="D539" s="1507">
        <x:v>6</x:v>
      </x:c>
      <x:c r="E539" s="1507">
        <x:v>2602200403</x:v>
      </x:c>
      <x:c r="F539" s="1630" t="s">
        <x:v>11742</x:v>
      </x:c>
      <x:c r="G539" s="4" t="s">
        <x:v>209</x:v>
      </x:c>
    </x:row>
    <x:row r="540" spans="1:7">
      <x:c r="A540" s="1194" t="s">
        <x:v>3517</x:v>
      </x:c>
      <x:c r="B540" s="1060" t="s">
        <x:v>10327</x:v>
      </x:c>
      <x:c r="C540" s="1060" t="s">
        <x:v>4027</x:v>
      </x:c>
      <x:c r="D540" s="1544">
        <x:v>2</x:v>
      </x:c>
      <x:c r="E540" s="1544">
        <x:v>2605150401</x:v>
      </x:c>
      <x:c r="F540" s="1630" t="s">
        <x:v>11742</x:v>
      </x:c>
      <x:c r="G540" s="4" t="s">
        <x:v>8872</x:v>
      </x:c>
    </x:row>
    <x:row r="541" spans="1:6" s="4" customFormat="1">
      <x:c r="A541" s="1549"/>
      <x:c r="B541" s="1064"/>
      <x:c r="C541" s="1064"/>
      <x:c r="D541" s="1550"/>
      <x:c r="E541" s="1550"/>
      <x:c r="F541" s="1064"/>
    </x:row>
    <x:row r="542" spans="1:6">
      <x:c r="A542" s="1549" t="s">
        <x:v>3055</x:v>
      </x:c>
      <x:c r="B542" s="1064" t="s">
        <x:v>6457</x:v>
      </x:c>
      <x:c r="C542" s="1064" t="s">
        <x:v>4067</x:v>
      </x:c>
      <x:c r="D542" s="1550">
        <x:v>1</x:v>
      </x:c>
      <x:c r="E542" s="1064">
        <x:v>5110110</x:v>
      </x:c>
      <x:c r="F542" s="1613" t="s">
        <x:v>8245</x:v>
      </x:c>
    </x:row>
    <x:row r="543" spans="1:6">
      <x:c r="A543" s="1549" t="s">
        <x:v>3514</x:v>
      </x:c>
      <x:c r="B543" s="1064" t="s">
        <x:v>6457</x:v>
      </x:c>
      <x:c r="C543" s="1064" t="s">
        <x:v>4007</x:v>
      </x:c>
      <x:c r="D543" s="1550">
        <x:v>4</x:v>
      </x:c>
      <x:c r="E543" s="1550">
        <x:v>2601150312</x:v>
      </x:c>
      <x:c r="F543" s="1631" t="s">
        <x:v>12039</x:v>
      </x:c>
    </x:row>
    <x:row r="544" spans="1:6">
      <x:c r="A544" s="1608" t="s">
        <x:v>3618</x:v>
      </x:c>
      <x:c r="B544" s="1073" t="s">
        <x:v>6457</x:v>
      </x:c>
      <x:c r="C544" s="1073" t="s">
        <x:v>6089</x:v>
      </x:c>
      <x:c r="D544" s="1609">
        <x:v>1</x:v>
      </x:c>
      <x:c r="E544" s="1609">
        <x:v>2512070210</x:v>
      </x:c>
      <x:c r="F544" s="1632" t="s">
        <x:v>1091</x:v>
      </x:c>
    </x:row>
    <x:row r="545" spans="1:6">
      <x:c r="A545" s="1574" t="s">
        <x:v>8252</x:v>
      </x:c>
      <x:c r="B545" s="1575" t="s">
        <x:v>6457</x:v>
      </x:c>
      <x:c r="C545" s="1575" t="s">
        <x:v>6089</x:v>
      </x:c>
      <x:c r="D545" s="1576">
        <x:v>1</x:v>
      </x:c>
      <x:c r="E545" s="1576">
        <x:v>2605160204</x:v>
      </x:c>
      <x:c r="F545" s="1633" t="s">
        <x:v>1767</x:v>
      </x:c>
    </x:row>
    <x:row r="546" spans="1:6">
      <x:c r="A546" s="1503" t="s">
        <x:v>3627</x:v>
      </x:c>
      <x:c r="B546" s="1504" t="s">
        <x:v>6457</x:v>
      </x:c>
      <x:c r="C546" s="1504" t="s">
        <x:v>4061</x:v>
      </x:c>
      <x:c r="D546" s="1507">
        <x:v>1</x:v>
      </x:c>
      <x:c r="E546" s="1507">
        <x:v>2605150501</x:v>
      </x:c>
      <x:c r="F546" s="1504" t="s">
        <x:v>12101</x:v>
      </x:c>
    </x:row>
    <x:row r="547" spans="1:6">
      <x:c r="A547" s="1194" t="s">
        <x:v>1711</x:v>
      </x:c>
      <x:c r="B547" s="1060" t="s">
        <x:v>6457</x:v>
      </x:c>
      <x:c r="C547" s="1060" t="s">
        <x:v>6089</x:v>
      </x:c>
      <x:c r="D547" s="1544">
        <x:v>2</x:v>
      </x:c>
      <x:c r="E547" s="1544">
        <x:v>2606160204</x:v>
      </x:c>
      <x:c r="F547" s="1060" t="s">
        <x:v>7118</x:v>
      </x:c>
    </x:row>
    <x:row r="548" spans="1:6">
      <x:c r="A548" s="1549" t="s">
        <x:v>3215</x:v>
      </x:c>
      <x:c r="B548" s="1064" t="s">
        <x:v>6457</x:v>
      </x:c>
      <x:c r="C548" s="1064" t="s">
        <x:v>4067</x:v>
      </x:c>
      <x:c r="D548" s="1550">
        <x:v>2</x:v>
      </x:c>
      <x:c r="E548" s="1550">
        <x:v>2606170102</x:v>
      </x:c>
      <x:c r="F548" s="1064" t="s">
        <x:v>199</x:v>
      </x:c>
    </x:row>
    <x:row r="549" spans="1:6">
      <x:c r="A549" s="1194" t="s">
        <x:v>3271</x:v>
      </x:c>
      <x:c r="B549" s="1060" t="s">
        <x:v>6457</x:v>
      </x:c>
      <x:c r="C549" s="1060" t="s">
        <x:v>4067</x:v>
      </x:c>
      <x:c r="D549" s="1544">
        <x:v>1</x:v>
      </x:c>
      <x:c r="E549" s="1544">
        <x:v>2601210106</x:v>
      </x:c>
      <x:c r="F549" s="1060" t="s">
        <x:v>199</x:v>
      </x:c>
    </x:row>
    <x:row r="550" spans="1:6">
      <x:c r="A550" s="1549" t="s">
        <x:v>701</x:v>
      </x:c>
      <x:c r="B550" s="1064" t="s">
        <x:v>6457</x:v>
      </x:c>
      <x:c r="C550" s="1064" t="s">
        <x:v>4067</x:v>
      </x:c>
      <x:c r="D550" s="1550">
        <x:v>1</x:v>
      </x:c>
      <x:c r="E550" s="1550">
        <x:v>2601210103</x:v>
      </x:c>
      <x:c r="F550" s="1064" t="s">
        <x:v>8632</x:v>
      </x:c>
    </x:row>
    <x:row r="551" spans="1:6">
      <x:c r="A551" s="1194" t="s">
        <x:v>3216</x:v>
      </x:c>
      <x:c r="B551" s="1060" t="s">
        <x:v>6457</x:v>
      </x:c>
      <x:c r="C551" s="1060" t="s">
        <x:v>4067</x:v>
      </x:c>
      <x:c r="D551" s="1544">
        <x:v>1</x:v>
      </x:c>
      <x:c r="E551" s="1544">
        <x:v>2602210104</x:v>
      </x:c>
      <x:c r="F551" s="1060" t="s">
        <x:v>8632</x:v>
      </x:c>
    </x:row>
    <x:row r="552" spans="1:6">
      <x:c r="A552" s="1549" t="s">
        <x:v>233</x:v>
      </x:c>
      <x:c r="B552" s="1064" t="s">
        <x:v>6457</x:v>
      </x:c>
      <x:c r="C552" s="1064" t="s">
        <x:v>4067</x:v>
      </x:c>
      <x:c r="D552" s="1550">
        <x:v>1</x:v>
      </x:c>
      <x:c r="E552" s="1550">
        <x:v>2606190105</x:v>
      </x:c>
      <x:c r="F552" s="1064" t="s">
        <x:v>8632</x:v>
      </x:c>
    </x:row>
    <x:row r="553" spans="1:6">
      <x:c r="A553" s="1194" t="s">
        <x:v>1852</x:v>
      </x:c>
      <x:c r="B553" s="1060" t="s">
        <x:v>6457</x:v>
      </x:c>
      <x:c r="C553" s="1060" t="s">
        <x:v>4067</x:v>
      </x:c>
      <x:c r="D553" s="1544">
        <x:v>1</x:v>
      </x:c>
      <x:c r="E553" s="1544">
        <x:v>2602160107</x:v>
      </x:c>
      <x:c r="F553" s="1060" t="s">
        <x:v>3655</x:v>
      </x:c>
    </x:row>
    <x:row r="554" spans="1:6">
      <x:c r="A554" s="1549" t="s">
        <x:v>3222</x:v>
      </x:c>
      <x:c r="B554" s="1064" t="s">
        <x:v>6457</x:v>
      </x:c>
      <x:c r="C554" s="1064" t="s">
        <x:v>6097</x:v>
      </x:c>
      <x:c r="D554" s="1550">
        <x:v>2</x:v>
      </x:c>
      <x:c r="E554" s="1550">
        <x:v>2606170303</x:v>
      </x:c>
      <x:c r="F554" s="1064" t="s">
        <x:v>8632</x:v>
      </x:c>
    </x:row>
    <x:row r="555" spans="1:6">
      <x:c r="A555" s="1194" t="s">
        <x:v>8277</x:v>
      </x:c>
      <x:c r="B555" s="1060" t="s">
        <x:v>6457</x:v>
      </x:c>
      <x:c r="C555" s="1060" t="s">
        <x:v>6089</x:v>
      </x:c>
      <x:c r="D555" s="1544">
        <x:v>1</x:v>
      </x:c>
      <x:c r="E555" s="1544">
        <x:v>2604150201</x:v>
      </x:c>
      <x:c r="F555" s="1060" t="s">
        <x:v>8632</x:v>
      </x:c>
    </x:row>
    <x:row r="556" spans="1:6">
      <x:c r="A556" s="1549" t="s">
        <x:v>3239</x:v>
      </x:c>
      <x:c r="B556" s="1064" t="s">
        <x:v>6457</x:v>
      </x:c>
      <x:c r="C556" s="1064" t="s">
        <x:v>6089</x:v>
      </x:c>
      <x:c r="D556" s="1550">
        <x:v>1</x:v>
      </x:c>
      <x:c r="E556" s="1550">
        <x:v>2606150204</x:v>
      </x:c>
      <x:c r="F556" s="1064" t="s">
        <x:v>382</x:v>
      </x:c>
    </x:row>
    <x:row r="557" spans="1:6">
      <x:c r="A557" s="1194" t="s">
        <x:v>3207</x:v>
      </x:c>
      <x:c r="B557" s="1060" t="s">
        <x:v>6457</x:v>
      </x:c>
      <x:c r="C557" s="1060" t="s">
        <x:v>6089</x:v>
      </x:c>
      <x:c r="D557" s="1544">
        <x:v>2</x:v>
      </x:c>
      <x:c r="E557" s="1544">
        <x:v>2511050205</x:v>
      </x:c>
      <x:c r="F557" s="1060" t="s">
        <x:v>11270</x:v>
      </x:c>
    </x:row>
    <x:row r="558" spans="1:6">
      <x:c r="A558" s="1549" t="s">
        <x:v>3634</x:v>
      </x:c>
      <x:c r="B558" s="1064" t="s">
        <x:v>6457</x:v>
      </x:c>
      <x:c r="C558" s="1064" t="s">
        <x:v>4027</x:v>
      </x:c>
      <x:c r="D558" s="1550">
        <x:v>3</x:v>
      </x:c>
      <x:c r="E558" s="1550">
        <x:v>2509150402</x:v>
      </x:c>
      <x:c r="F558" s="1064" t="s">
        <x:v>11270</x:v>
      </x:c>
    </x:row>
    <x:row r="559" spans="1:6">
      <x:c r="A559" s="1608" t="s">
        <x:v>4659</x:v>
      </x:c>
      <x:c r="B559" s="1073" t="s">
        <x:v>6457</x:v>
      </x:c>
      <x:c r="C559" s="1073" t="s">
        <x:v>4067</x:v>
      </x:c>
      <x:c r="D559" s="1609">
        <x:v>2</x:v>
      </x:c>
      <x:c r="E559" s="1073">
        <x:v>8100108</x:v>
      </x:c>
      <x:c r="F559" s="1073" t="s">
        <x:v>11270</x:v>
      </x:c>
    </x:row>
    <x:row r="560" spans="1:6">
      <x:c r="A560" s="1578" t="s">
        <x:v>3209</x:v>
      </x:c>
      <x:c r="B560" s="1062" t="s">
        <x:v>6457</x:v>
      </x:c>
      <x:c r="C560" s="1062" t="s">
        <x:v>4067</x:v>
      </x:c>
      <x:c r="D560" s="1579">
        <x:v>2</x:v>
      </x:c>
      <x:c r="E560" s="1579">
        <x:v>12300114</x:v>
      </x:c>
      <x:c r="F560" s="1621" t="s">
        <x:v>1384</x:v>
      </x:c>
    </x:row>
    <x:row r="561" spans="1:6">
      <x:c r="A561" s="1194" t="s">
        <x:v>3204</x:v>
      </x:c>
      <x:c r="B561" s="1060" t="s">
        <x:v>6457</x:v>
      </x:c>
      <x:c r="C561" s="1060" t="s">
        <x:v>4067</x:v>
      </x:c>
      <x:c r="D561" s="1544">
        <x:v>3</x:v>
      </x:c>
      <x:c r="E561" s="1544">
        <x:v>11110104</x:v>
      </x:c>
      <x:c r="F561" s="1610" t="s">
        <x:v>11270</x:v>
      </x:c>
    </x:row>
    <x:row r="562" spans="1:6">
      <x:c r="A562" s="1549" t="s">
        <x:v>3242</x:v>
      </x:c>
      <x:c r="B562" s="1064" t="s">
        <x:v>6457</x:v>
      </x:c>
      <x:c r="C562" s="1064" t="s">
        <x:v>4007</x:v>
      </x:c>
      <x:c r="D562" s="1550">
        <x:v>1</x:v>
      </x:c>
      <x:c r="E562" s="1550">
        <x:v>2603150311</x:v>
      </x:c>
      <x:c r="F562" s="1613" t="s">
        <x:v>12161</x:v>
      </x:c>
    </x:row>
    <x:row r="563" spans="1:6">
      <x:c r="A563" s="1194" t="s">
        <x:v>4697</x:v>
      </x:c>
      <x:c r="B563" s="1060" t="s">
        <x:v>6457</x:v>
      </x:c>
      <x:c r="C563" s="1060" t="s">
        <x:v>4067</x:v>
      </x:c>
      <x:c r="D563" s="1544">
        <x:v>1</x:v>
      </x:c>
      <x:c r="E563" s="1544">
        <x:v>2607150103</x:v>
      </x:c>
      <x:c r="F563" s="1610" t="s">
        <x:v>382</x:v>
      </x:c>
    </x:row>
    <x:row r="564" spans="1:6">
      <x:c r="A564" s="1549" t="s">
        <x:v>4705</x:v>
      </x:c>
      <x:c r="B564" s="1064" t="s">
        <x:v>6457</x:v>
      </x:c>
      <x:c r="C564" s="1064" t="s">
        <x:v>6089</x:v>
      </x:c>
      <x:c r="D564" s="1550">
        <x:v>1</x:v>
      </x:c>
      <x:c r="E564" s="1550">
        <x:v>2601170209</x:v>
      </x:c>
      <x:c r="F564" s="1613" t="s">
        <x:v>8570</x:v>
      </x:c>
    </x:row>
    <x:row r="565" spans="1:6">
      <x:c r="A565" s="1194" t="s">
        <x:v>4677</x:v>
      </x:c>
      <x:c r="B565" s="1060" t="s">
        <x:v>6457</x:v>
      </x:c>
      <x:c r="C565" s="1060" t="s">
        <x:v>6089</x:v>
      </x:c>
      <x:c r="D565" s="1544">
        <x:v>1</x:v>
      </x:c>
      <x:c r="E565" s="1544">
        <x:v>2602160210</x:v>
      </x:c>
      <x:c r="F565" s="1610" t="s">
        <x:v>8570</x:v>
      </x:c>
    </x:row>
    <x:row r="566" spans="1:6">
      <x:c r="A566" s="1549" t="s">
        <x:v>4695</x:v>
      </x:c>
      <x:c r="B566" s="1064" t="s">
        <x:v>6457</x:v>
      </x:c>
      <x:c r="C566" s="1064" t="s">
        <x:v>4007</x:v>
      </x:c>
      <x:c r="D566" s="1550">
        <x:v>1</x:v>
      </x:c>
      <x:c r="E566" s="1550">
        <x:v>2602210311</x:v>
      </x:c>
      <x:c r="F566" s="1613" t="s">
        <x:v>12158</x:v>
      </x:c>
    </x:row>
    <x:row r="567" spans="1:6">
      <x:c r="A567" s="1608" t="s">
        <x:v>3238</x:v>
      </x:c>
      <x:c r="B567" s="1073" t="s">
        <x:v>6457</x:v>
      </x:c>
      <x:c r="C567" s="1073" t="s">
        <x:v>139</x:v>
      </x:c>
      <x:c r="D567" s="1609">
        <x:v>1</x:v>
      </x:c>
      <x:c r="E567" s="1609">
        <x:v>2602150509</x:v>
      </x:c>
      <x:c r="F567" s="1614" t="s">
        <x:v>12101</x:v>
      </x:c>
    </x:row>
  </x:sheetData>
  <x:sortState columnSort="0" caseSensitive="0" ref="A509:G510">
    <x:sortCondition descending="0" sortBy="value" ref="G509:G510"/>
  </x:sortState>
  <x:dataValidations count="1">
    <x:dataValidation type="list" operator="equal" allowBlank="1" showInputMessage="1" showErrorMessage="1" sqref="B2:B90">
      <x:formula1>"E, N, Ba, B, R, A, Etc"</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5"/>
  <x:dimension ref="A1:H289"/>
  <x:sheetViews>
    <x:sheetView topLeftCell="A275" zoomScaleNormal="100" zoomScaleSheetLayoutView="75" workbookViewId="0">
      <x:selection activeCell="G289" activeCellId="0" sqref="G289:G289"/>
    </x:sheetView>
  </x:sheetViews>
  <x:sheetFormatPr defaultColWidth="9.00390625" defaultRowHeight="16.399999999999999"/>
  <x:cols>
    <x:col min="1" max="1" width="10.62890625" style="231" bestFit="1" customWidth="1"/>
    <x:col min="2" max="2" width="10.62890625" style="230" customWidth="1"/>
    <x:col min="3" max="3" width="17.71875" style="233" bestFit="1" customWidth="1"/>
    <x:col min="4" max="4" width="28.25" style="228" customWidth="1"/>
    <x:col min="5" max="5" width="14.8046875" style="235" bestFit="1" customWidth="1"/>
    <x:col min="6" max="6" width="5.77734375" style="228" customWidth="1"/>
    <x:col min="7" max="7" width="5.77734375" style="276" customWidth="1"/>
    <x:col min="8" max="8" width="9.00390625" style="221" bestFit="1" customWidth="1"/>
  </x:cols>
  <x:sheetData>
    <x:row r="1" spans="1:3">
      <x:c r="A1" s="231" t="s">
        <x:v>10370</x:v>
      </x:c>
      <x:c r="C1" s="233" t="s">
        <x:v>10278</x:v>
      </x:c>
    </x:row>
    <x:row r="2" spans="1:3">
      <x:c r="A2" s="232">
        <x:v>45708</x:v>
      </x:c>
      <x:c r="B2" s="232"/>
      <x:c r="C2" s="233" t="s">
        <x:v>7495</x:v>
      </x:c>
    </x:row>
    <x:row r="3" spans="3:3">
      <x:c r="C3" s="233" t="s">
        <x:v>11314</x:v>
      </x:c>
    </x:row>
    <x:row r="4" spans="1:7">
      <x:c r="A4" s="232">
        <x:v>45733</x:v>
      </x:c>
      <x:c r="B4" s="232"/>
      <x:c r="C4" s="233" t="s">
        <x:v>12458</x:v>
      </x:c>
      <x:c r="D4" s="228" t="s">
        <x:v>6884</x:v>
      </x:c>
      <x:c r="E4" s="235">
        <x:v>2023062303061</x:v>
      </x:c>
      <x:c r="F4" s="228">
        <x:v>250</x:v>
      </x:c>
      <x:c r="G4" s="276" t="s">
        <x:v>4007</x:v>
      </x:c>
    </x:row>
    <x:row r="5" spans="3:7">
      <x:c r="C5" s="233" t="s">
        <x:v>12615</x:v>
      </x:c>
      <x:c r="D5" s="228" t="s">
        <x:v>12026</x:v>
      </x:c>
      <x:c r="E5" s="235">
        <x:v>2023092602066</x:v>
      </x:c>
      <x:c r="F5" s="228">
        <x:v>290</x:v>
      </x:c>
      <x:c r="G5" s="276" t="s">
        <x:v>6089</x:v>
      </x:c>
    </x:row>
    <x:row r="6" spans="3:7">
      <x:c r="C6" s="233" t="s">
        <x:v>11234</x:v>
      </x:c>
      <x:c r="D6" s="228" t="s">
        <x:v>10689</x:v>
      </x:c>
      <x:c r="E6" s="235">
        <x:v>2024021004074</x:v>
      </x:c>
      <x:c r="F6" s="228">
        <x:v>160</x:v>
      </x:c>
      <x:c r="G6" s="276" t="s">
        <x:v>4027</x:v>
      </x:c>
    </x:row>
    <x:row r="7" spans="3:7">
      <x:c r="C7" s="233" t="s">
        <x:v>2413</x:v>
      </x:c>
      <x:c r="D7" s="234" t="s">
        <x:v>12099</x:v>
      </x:c>
      <x:c r="E7" s="236">
        <x:v>2024010104082</x:v>
      </x:c>
      <x:c r="F7" s="228">
        <x:v>290</x:v>
      </x:c>
      <x:c r="G7" s="276" t="s">
        <x:v>4027</x:v>
      </x:c>
    </x:row>
    <x:row r="8" spans="3:7">
      <x:c r="C8" s="233" t="s">
        <x:v>12669</x:v>
      </x:c>
      <x:c r="D8" s="234" t="s">
        <x:v>3109</x:v>
      </x:c>
      <x:c r="E8" s="236">
        <x:v>2024121204084</x:v>
      </x:c>
      <x:c r="F8" s="228">
        <x:v>120</x:v>
      </x:c>
      <x:c r="G8" s="276" t="s">
        <x:v>4027</x:v>
      </x:c>
    </x:row>
    <x:row r="9" spans="3:7">
      <x:c r="C9" s="233" t="s">
        <x:v>7705</x:v>
      </x:c>
      <x:c r="D9" s="234" t="s">
        <x:v>10756</x:v>
      </x:c>
      <x:c r="E9" s="236">
        <x:v>2023112204027</x:v>
      </x:c>
      <x:c r="F9" s="228">
        <x:v>245</x:v>
      </x:c>
      <x:c r="G9" s="276" t="s">
        <x:v>4027</x:v>
      </x:c>
    </x:row>
    <x:row r="10" spans="3:7">
      <x:c r="C10" s="233" t="s">
        <x:v>12721</x:v>
      </x:c>
      <x:c r="D10" s="228" t="s">
        <x:v>3580</x:v>
      </x:c>
      <x:c r="E10" s="235">
        <x:v>2024051004112</x:v>
      </x:c>
      <x:c r="F10" s="228">
        <x:v>130</x:v>
      </x:c>
      <x:c r="G10" s="276" t="s">
        <x:v>4027</x:v>
      </x:c>
    </x:row>
    <x:row r="11" spans="1:7">
      <x:c r="A11" s="232">
        <x:v>45751</x:v>
      </x:c>
      <x:c r="B11" s="232"/>
      <x:c r="C11" s="233" t="s">
        <x:v>2508</x:v>
      </x:c>
      <x:c r="D11" s="228" t="s">
        <x:v>6947</x:v>
      </x:c>
      <x:c r="E11" s="235">
        <x:v>2024120502068</x:v>
      </x:c>
      <x:c r="F11" s="228">
        <x:v>270</x:v>
      </x:c>
      <x:c r="G11" s="276" t="s">
        <x:v>4007</x:v>
      </x:c>
    </x:row>
    <x:row r="12" spans="3:7">
      <x:c r="C12" s="233" t="s">
        <x:v>2006</x:v>
      </x:c>
      <x:c r="D12" s="228" t="s">
        <x:v>3153</x:v>
      </x:c>
      <x:c r="E12" s="235">
        <x:v>2025030503039</x:v>
      </x:c>
      <x:c r="F12" s="228">
        <x:v>290</x:v>
      </x:c>
      <x:c r="G12" s="276" t="s">
        <x:v>6118</x:v>
      </x:c>
    </x:row>
    <x:row r="13" spans="3:7">
      <x:c r="C13" s="233" t="s">
        <x:v>4380</x:v>
      </x:c>
      <x:c r="D13" s="228" t="s">
        <x:v>3153</x:v>
      </x:c>
      <x:c r="E13" s="235">
        <x:v>2025030503046</x:v>
      </x:c>
      <x:c r="F13" s="228">
        <x:v>290</x:v>
      </x:c>
      <x:c r="G13" s="276" t="s">
        <x:v>6118</x:v>
      </x:c>
    </x:row>
    <x:row r="14" spans="3:7">
      <x:c r="C14" s="233" t="s">
        <x:v>2604</x:v>
      </x:c>
      <x:c r="D14" s="228" t="s">
        <x:v>10731</x:v>
      </x:c>
      <x:c r="E14" s="235">
        <x:v>2023072104023</x:v>
      </x:c>
      <x:c r="F14" s="228">
        <x:v>190</x:v>
      </x:c>
      <x:c r="G14" s="276" t="s">
        <x:v>4027</x:v>
      </x:c>
    </x:row>
    <x:row r="15" spans="3:7">
      <x:c r="C15" s="233" t="s">
        <x:v>7805</x:v>
      </x:c>
      <x:c r="D15" s="228" t="s">
        <x:v>12048</x:v>
      </x:c>
      <x:c r="E15" s="235">
        <x:v>2024051004082</x:v>
      </x:c>
      <x:c r="F15" s="228">
        <x:v>180</x:v>
      </x:c>
      <x:c r="G15" s="276" t="s">
        <x:v>4027</x:v>
      </x:c>
    </x:row>
    <x:row r="16" spans="3:7">
      <x:c r="C16" s="233" t="s">
        <x:v>6243</x:v>
      </x:c>
      <x:c r="D16" s="228" t="s">
        <x:v>11129</x:v>
      </x:c>
      <x:c r="E16" s="235">
        <x:v>2025021204051</x:v>
      </x:c>
      <x:c r="F16" s="228">
        <x:v>195</x:v>
      </x:c>
      <x:c r="G16" s="276" t="s">
        <x:v>4027</x:v>
      </x:c>
    </x:row>
    <x:row r="17" spans="1:7">
      <x:c r="A17" s="232">
        <x:v>45755</x:v>
      </x:c>
      <x:c r="B17" s="232"/>
      <x:c r="C17" s="233" t="s">
        <x:v>12655</x:v>
      </x:c>
      <x:c r="D17" s="228" t="s">
        <x:v>3183</x:v>
      </x:c>
      <x:c r="E17" s="235">
        <x:v>2023081401106</x:v>
      </x:c>
      <x:c r="F17" s="228">
        <x:v>160</x:v>
      </x:c>
      <x:c r="G17" s="276" t="s">
        <x:v>4067</x:v>
      </x:c>
    </x:row>
    <x:row r="18" spans="3:7">
      <x:c r="C18" s="233" t="s">
        <x:v>11511</x:v>
      </x:c>
      <x:c r="D18" s="228" t="s">
        <x:v>6909</x:v>
      </x:c>
      <x:c r="E18" s="235">
        <x:v>2025010502038</x:v>
      </x:c>
      <x:c r="F18" s="228">
        <x:v>320</x:v>
      </x:c>
      <x:c r="G18" s="276" t="s">
        <x:v>6089</x:v>
      </x:c>
    </x:row>
    <x:row r="19" spans="3:7">
      <x:c r="C19" s="233" t="s">
        <x:v>5942</x:v>
      </x:c>
      <x:c r="D19" s="228" t="s">
        <x:v>8775</x:v>
      </x:c>
      <x:c r="E19" s="235">
        <x:v>2025010502076</x:v>
      </x:c>
      <x:c r="F19" s="228">
        <x:v>320</x:v>
      </x:c>
      <x:c r="G19" s="276" t="s">
        <x:v>6089</x:v>
      </x:c>
    </x:row>
    <x:row r="20" spans="3:7">
      <x:c r="C20" s="233" t="s">
        <x:v>12545</x:v>
      </x:c>
      <x:c r="D20" s="228" t="s">
        <x:v>3190</x:v>
      </x:c>
      <x:c r="E20" s="235">
        <x:v>2023042403057</x:v>
      </x:c>
      <x:c r="F20" s="228">
        <x:v>200</x:v>
      </x:c>
      <x:c r="G20" s="276" t="s">
        <x:v>6097</x:v>
      </x:c>
    </x:row>
    <x:row r="21" spans="1:7">
      <x:c r="A21" s="232">
        <x:v>45764</x:v>
      </x:c>
      <x:c r="B21" s="232"/>
      <x:c r="C21" s="233" t="s">
        <x:v>7958</x:v>
      </x:c>
      <x:c r="D21" s="228" t="s">
        <x:v>45</x:v>
      </x:c>
      <x:c r="E21" s="235">
        <x:v>2024091602101</x:v>
      </x:c>
      <x:c r="F21" s="228">
        <x:v>180</x:v>
      </x:c>
      <x:c r="G21" s="276" t="s">
        <x:v>6089</x:v>
      </x:c>
    </x:row>
    <x:row r="22" spans="1:7">
      <x:c r="A22" s="232">
        <x:v>45768</x:v>
      </x:c>
      <x:c r="B22" s="232"/>
      <x:c r="C22" s="233" t="s">
        <x:v>12294</x:v>
      </x:c>
      <x:c r="D22" s="226" t="s">
        <x:v>3136</x:v>
      </x:c>
      <x:c r="E22" s="235">
        <x:v>2024081601138</x:v>
      </x:c>
      <x:c r="F22" s="226">
        <x:v>140</x:v>
      </x:c>
      <x:c r="G22" s="276" t="s">
        <x:v>7706</x:v>
      </x:c>
    </x:row>
    <x:row r="23" spans="3:7">
      <x:c r="C23" s="233" t="s">
        <x:v>7676</x:v>
      </x:c>
      <x:c r="D23" s="226" t="s">
        <x:v>8561</x:v>
      </x:c>
      <x:c r="E23" s="235">
        <x:v>2024121102069</x:v>
      </x:c>
      <x:c r="F23" s="226">
        <x:v>150</x:v>
      </x:c>
      <x:c r="G23" s="276" t="s">
        <x:v>6089</x:v>
      </x:c>
    </x:row>
    <x:row r="24" spans="3:8">
      <x:c r="C24" s="233" t="s">
        <x:v>5517</x:v>
      </x:c>
      <x:c r="D24" s="228" t="s">
        <x:v>6070</x:v>
      </x:c>
      <x:c r="E24" s="235">
        <x:v>2023062303047</x:v>
      </x:c>
      <x:c r="F24" s="228">
        <x:v>230</x:v>
      </x:c>
      <x:c r="G24" s="276" t="s">
        <x:v>4007</x:v>
      </x:c>
      <x:c r="H24" s="226" t="s">
        <x:v>11301</x:v>
      </x:c>
    </x:row>
    <x:row r="25" spans="3:7">
      <x:c r="C25" s="233" t="s">
        <x:v>5779</x:v>
      </x:c>
      <x:c r="D25" s="226" t="s">
        <x:v>8561</x:v>
      </x:c>
      <x:c r="E25" s="235">
        <x:v>2024111003109</x:v>
      </x:c>
      <x:c r="F25" s="226">
        <x:v>180</x:v>
      </x:c>
      <x:c r="G25" s="276" t="s">
        <x:v>6097</x:v>
      </x:c>
    </x:row>
    <x:row r="26" spans="3:7">
      <x:c r="C26" s="233" t="s">
        <x:v>2337</x:v>
      </x:c>
      <x:c r="D26" s="226" t="s">
        <x:v>8754</x:v>
      </x:c>
      <x:c r="E26" s="235">
        <x:v>2023090704045</x:v>
      </x:c>
      <x:c r="F26" s="226">
        <x:v>150</x:v>
      </x:c>
      <x:c r="G26" s="276" t="s">
        <x:v>4027</x:v>
      </x:c>
    </x:row>
    <x:row r="27" spans="3:7">
      <x:c r="C27" s="233" t="s">
        <x:v>11447</x:v>
      </x:c>
      <x:c r="D27" s="226" t="s">
        <x:v>10254</x:v>
      </x:c>
      <x:c r="E27" s="235">
        <x:v>2024091504023</x:v>
      </x:c>
      <x:c r="F27" s="226">
        <x:v>160</x:v>
      </x:c>
      <x:c r="G27" s="276" t="s">
        <x:v>4027</x:v>
      </x:c>
    </x:row>
    <x:row r="28" spans="3:8">
      <x:c r="C28" s="233" t="s">
        <x:v>12389</x:v>
      </x:c>
      <x:c r="D28" s="226" t="s">
        <x:v>6070</x:v>
      </x:c>
      <x:c r="E28" s="235">
        <x:v>2024091604013</x:v>
      </x:c>
      <x:c r="F28" s="226">
        <x:v>130</x:v>
      </x:c>
      <x:c r="G28" s="276" t="s">
        <x:v>4027</x:v>
      </x:c>
      <x:c r="H28" s="226" t="s">
        <x:v>10007</x:v>
      </x:c>
    </x:row>
    <x:row r="29" spans="3:7">
      <x:c r="C29" s="233" t="s">
        <x:v>7805</x:v>
      </x:c>
      <x:c r="D29" s="226" t="s">
        <x:v>3175</x:v>
      </x:c>
      <x:c r="E29" s="235">
        <x:v>2024100504075</x:v>
      </x:c>
      <x:c r="F29" s="226">
        <x:v>170</x:v>
      </x:c>
      <x:c r="G29" s="276" t="s">
        <x:v>4027</x:v>
      </x:c>
    </x:row>
    <x:row r="30" spans="3:7">
      <x:c r="C30" s="233" t="s">
        <x:v>12695</x:v>
      </x:c>
      <x:c r="D30" s="226" t="s">
        <x:v>3194</x:v>
      </x:c>
      <x:c r="E30" s="235">
        <x:v>2024100504082</x:v>
      </x:c>
      <x:c r="F30" s="226">
        <x:v>130</x:v>
      </x:c>
      <x:c r="G30" s="276" t="s">
        <x:v>4027</x:v>
      </x:c>
    </x:row>
    <x:row r="31" spans="3:7">
      <x:c r="C31" s="233" t="s">
        <x:v>7881</x:v>
      </x:c>
      <x:c r="D31" s="226" t="s">
        <x:v>3194</x:v>
      </x:c>
      <x:c r="E31" s="235">
        <x:v>2024100504099</x:v>
      </x:c>
      <x:c r="F31" s="226">
        <x:v>180</x:v>
      </x:c>
      <x:c r="G31" s="276" t="s">
        <x:v>4027</x:v>
      </x:c>
    </x:row>
    <x:row r="32" spans="3:7">
      <x:c r="C32" s="233" t="s">
        <x:v>4462</x:v>
      </x:c>
      <x:c r="D32" s="226" t="s">
        <x:v>3181</x:v>
      </x:c>
      <x:c r="E32" s="235">
        <x:v>2025021104023</x:v>
      </x:c>
      <x:c r="F32" s="226">
        <x:v>260</x:v>
      </x:c>
      <x:c r="G32" s="276" t="s">
        <x:v>4027</x:v>
      </x:c>
    </x:row>
    <x:row r="33" spans="3:7">
      <x:c r="C33" s="233" t="s">
        <x:v>6243</x:v>
      </x:c>
      <x:c r="D33" s="226" t="s">
        <x:v>11129</x:v>
      </x:c>
      <x:c r="E33" s="235">
        <x:v>2025021204051</x:v>
      </x:c>
      <x:c r="F33" s="226">
        <x:v>195</x:v>
      </x:c>
      <x:c r="G33" s="276" t="s">
        <x:v>4027</x:v>
      </x:c>
    </x:row>
    <x:row r="34" spans="3:7">
      <x:c r="C34" s="233" t="s">
        <x:v>4497</x:v>
      </x:c>
      <x:c r="D34" s="226" t="s">
        <x:v>3194</x:v>
      </x:c>
      <x:c r="E34" s="235">
        <x:v>2025021204068</x:v>
      </x:c>
      <x:c r="F34" s="226">
        <x:v>160</x:v>
      </x:c>
      <x:c r="G34" s="276" t="s">
        <x:v>4027</x:v>
      </x:c>
    </x:row>
    <x:row r="35" spans="1:7">
      <x:c r="A35" s="232">
        <x:v>45793</x:v>
      </x:c>
      <x:c r="B35" s="232"/>
      <x:c r="C35" s="285" t="s">
        <x:v>12458</x:v>
      </x:c>
      <x:c r="D35" s="234" t="s">
        <x:v>8844</x:v>
      </x:c>
      <x:c r="E35" s="236">
        <x:v>2023062303061</x:v>
      </x:c>
      <x:c r="F35" s="234">
        <x:v>250</x:v>
      </x:c>
      <x:c r="G35" s="279" t="s">
        <x:v>4007</x:v>
      </x:c>
    </x:row>
    <x:row r="36" spans="3:7">
      <x:c r="C36" s="285" t="s">
        <x:v>8127</x:v>
      </x:c>
      <x:c r="D36" s="234" t="s">
        <x:v>6773</x:v>
      </x:c>
      <x:c r="E36" s="236">
        <x:v>2023030503028</x:v>
      </x:c>
      <x:c r="F36" s="234">
        <x:v>200</x:v>
      </x:c>
      <x:c r="G36" s="279" t="s">
        <x:v>6097</x:v>
      </x:c>
    </x:row>
    <x:row r="37" spans="3:7">
      <x:c r="C37" s="285" t="s">
        <x:v>12333</x:v>
      </x:c>
      <x:c r="D37" s="234" t="s">
        <x:v>3194</x:v>
      </x:c>
      <x:c r="E37" s="236">
        <x:v>2024111503135</x:v>
      </x:c>
      <x:c r="F37" s="234">
        <x:v>180</x:v>
      </x:c>
      <x:c r="G37" s="279" t="s">
        <x:v>6097</x:v>
      </x:c>
    </x:row>
    <x:row r="38" spans="3:7">
      <x:c r="C38" s="285" t="s">
        <x:v>12447</x:v>
      </x:c>
      <x:c r="D38" s="234" t="s">
        <x:v>8561</x:v>
      </x:c>
      <x:c r="E38" s="236">
        <x:v>2024091506041</x:v>
      </x:c>
      <x:c r="F38" s="234">
        <x:v>90</x:v>
      </x:c>
      <x:c r="G38" s="279" t="s">
        <x:v>11501</x:v>
      </x:c>
    </x:row>
    <x:row r="39" spans="3:7">
      <x:c r="C39" s="285" t="s">
        <x:v>2640</x:v>
      </x:c>
      <x:c r="D39" s="234" t="s">
        <x:v>3136</x:v>
      </x:c>
      <x:c r="E39" s="236">
        <x:v>2025030504067</x:v>
      </x:c>
      <x:c r="F39" s="234">
        <x:v>250</x:v>
      </x:c>
      <x:c r="G39" s="279" t="s">
        <x:v>4027</x:v>
      </x:c>
    </x:row>
    <x:row r="40" spans="3:7">
      <x:c r="C40" s="285" t="s">
        <x:v>2641</x:v>
      </x:c>
      <x:c r="D40" s="234" t="s">
        <x:v>3136</x:v>
      </x:c>
      <x:c r="E40" s="236">
        <x:v>2024032504020</x:v>
      </x:c>
      <x:c r="F40" s="234">
        <x:v>180</x:v>
      </x:c>
      <x:c r="G40" s="279" t="s">
        <x:v>4027</x:v>
      </x:c>
    </x:row>
    <x:row r="41" spans="3:7">
      <x:c r="C41" s="285" t="s">
        <x:v>5842</x:v>
      </x:c>
      <x:c r="D41" s="234" t="s">
        <x:v>8772</x:v>
      </x:c>
      <x:c r="E41" s="236">
        <x:v>2024091504078</x:v>
      </x:c>
      <x:c r="F41" s="234">
        <x:v>200</x:v>
      </x:c>
      <x:c r="G41" s="279" t="s">
        <x:v>4027</x:v>
      </x:c>
    </x:row>
    <x:row r="42" spans="3:7">
      <x:c r="C42" s="285" t="s">
        <x:v>7783</x:v>
      </x:c>
      <x:c r="D42" s="234" t="s">
        <x:v>8883</x:v>
      </x:c>
      <x:c r="E42" s="236">
        <x:v>2024091604075</x:v>
      </x:c>
      <x:c r="F42" s="234">
        <x:v>160</x:v>
      </x:c>
      <x:c r="G42" s="279" t="s">
        <x:v>4027</x:v>
      </x:c>
    </x:row>
    <x:row r="43" spans="3:7">
      <x:c r="C43" s="285" t="s">
        <x:v>2171</x:v>
      </x:c>
      <x:c r="D43" s="234" t="s">
        <x:v>8772</x:v>
      </x:c>
      <x:c r="E43" s="236">
        <x:v>2023092604107</x:v>
      </x:c>
      <x:c r="F43" s="234">
        <x:v>145</x:v>
      </x:c>
      <x:c r="G43" s="279" t="s">
        <x:v>4027</x:v>
      </x:c>
    </x:row>
    <x:row r="44" spans="3:7">
      <x:c r="C44" s="285" t="s">
        <x:v>12204</x:v>
      </x:c>
      <x:c r="D44" s="234" t="s">
        <x:v>3597</x:v>
      </x:c>
      <x:c r="E44" s="236">
        <x:v>2024100504020</x:v>
      </x:c>
      <x:c r="F44" s="234">
        <x:v>260</x:v>
      </x:c>
      <x:c r="G44" s="279" t="s">
        <x:v>4027</x:v>
      </x:c>
    </x:row>
    <x:row r="45" spans="3:7">
      <x:c r="C45" s="285" t="s">
        <x:v>8955</x:v>
      </x:c>
      <x:c r="D45" s="234" t="s">
        <x:v>3140</x:v>
      </x:c>
      <x:c r="E45" s="236">
        <x:v>2025021004057</x:v>
      </x:c>
      <x:c r="F45" s="234">
        <x:v>160</x:v>
      </x:c>
      <x:c r="G45" s="279" t="s">
        <x:v>4027</x:v>
      </x:c>
    </x:row>
    <x:row r="46" spans="3:7">
      <x:c r="C46" s="285" t="s">
        <x:v>1982</x:v>
      </x:c>
      <x:c r="D46" s="234" t="s">
        <x:v>3136</x:v>
      </x:c>
      <x:c r="E46" s="236">
        <x:v>2025030504074</x:v>
      </x:c>
      <x:c r="F46" s="234">
        <x:v>500</x:v>
      </x:c>
      <x:c r="G46" s="279" t="s">
        <x:v>4027</x:v>
      </x:c>
    </x:row>
    <x:row r="47" spans="1:7">
      <x:c r="A47" s="244">
        <x:v>45816</x:v>
      </x:c>
      <x:c r="B47" s="244"/>
      <x:c r="C47" s="389" t="s">
        <x:v>9025</x:v>
      </x:c>
      <x:c r="D47" s="390" t="s">
        <x:v>6070</x:v>
      </x:c>
      <x:c r="E47" s="391">
        <x:v>2025021201074</x:v>
      </x:c>
      <x:c r="F47" s="390">
        <x:v>65</x:v>
      </x:c>
      <x:c r="G47" s="765" t="s">
        <x:v>4067</x:v>
      </x:c>
    </x:row>
    <x:row r="48" spans="3:7">
      <x:c r="C48" s="389" t="s">
        <x:v>8414</x:v>
      </x:c>
      <x:c r="D48" s="390" t="s">
        <x:v>10222</x:v>
      </x:c>
      <x:c r="E48" s="391">
        <x:v>2025040501025</x:v>
      </x:c>
      <x:c r="F48" s="390">
        <x:v>260</x:v>
      </x:c>
      <x:c r="G48" s="765" t="s">
        <x:v>4067</x:v>
      </x:c>
    </x:row>
    <x:row r="49" spans="3:7">
      <x:c r="C49" s="389" t="s">
        <x:v>5648</x:v>
      </x:c>
      <x:c r="D49" s="390" t="s">
        <x:v>6070</x:v>
      </x:c>
      <x:c r="E49" s="391">
        <x:v>2023090703079</x:v>
      </x:c>
      <x:c r="F49" s="390">
        <x:v>150</x:v>
      </x:c>
      <x:c r="G49" s="765" t="s">
        <x:v>4007</x:v>
      </x:c>
    </x:row>
    <x:row r="50" spans="3:7">
      <x:c r="C50" s="389" t="s">
        <x:v>12605</x:v>
      </x:c>
      <x:c r="D50" s="390" t="s">
        <x:v>6070</x:v>
      </x:c>
      <x:c r="E50" s="391">
        <x:v>2023112203143</x:v>
      </x:c>
      <x:c r="F50" s="390">
        <x:v>170</x:v>
      </x:c>
      <x:c r="G50" s="765" t="s">
        <x:v>4007</x:v>
      </x:c>
    </x:row>
    <x:row r="51" spans="3:7">
      <x:c r="C51" s="389" t="s">
        <x:v>12451</x:v>
      </x:c>
      <x:c r="D51" s="390" t="s">
        <x:v>8844</x:v>
      </x:c>
      <x:c r="E51" s="391">
        <x:v>2024101003065</x:v>
      </x:c>
      <x:c r="F51" s="390">
        <x:v>290</x:v>
      </x:c>
      <x:c r="G51" s="765" t="s">
        <x:v>4007</x:v>
      </x:c>
    </x:row>
    <x:row r="52" spans="3:7">
      <x:c r="C52" s="389" t="s">
        <x:v>11447</x:v>
      </x:c>
      <x:c r="D52" s="390" t="s">
        <x:v>10254</x:v>
      </x:c>
      <x:c r="E52" s="391">
        <x:v>2024091504023</x:v>
      </x:c>
      <x:c r="F52" s="390">
        <x:v>160</x:v>
      </x:c>
      <x:c r="G52" s="765" t="s">
        <x:v>4027</x:v>
      </x:c>
    </x:row>
    <x:row r="53" spans="3:7">
      <x:c r="C53" s="389" t="s">
        <x:v>9056</x:v>
      </x:c>
      <x:c r="D53" s="390" t="s">
        <x:v>7364</x:v>
      </x:c>
      <x:c r="E53" s="391">
        <x:v>2025020504046</x:v>
      </x:c>
      <x:c r="F53" s="390">
        <x:v>200</x:v>
      </x:c>
      <x:c r="G53" s="765" t="s">
        <x:v>4027</x:v>
      </x:c>
    </x:row>
    <x:row r="54" spans="1:7" s="225" customFormat="1">
      <x:c r="A54" s="230"/>
      <x:c r="B54" s="230"/>
      <x:c r="C54" s="389" t="s">
        <x:v>8965</x:v>
      </x:c>
      <x:c r="D54" s="390" t="s">
        <x:v>7364</x:v>
      </x:c>
      <x:c r="E54" s="391">
        <x:v>2025020504060</x:v>
      </x:c>
      <x:c r="F54" s="390">
        <x:v>250</x:v>
      </x:c>
      <x:c r="G54" s="765" t="s">
        <x:v>4027</x:v>
      </x:c>
    </x:row>
    <x:row r="55" spans="1:7" s="225" customFormat="1">
      <x:c r="A55" s="230"/>
      <x:c r="B55" s="230"/>
      <x:c r="C55" s="389" t="s">
        <x:v>8535</x:v>
      </x:c>
      <x:c r="D55" s="390" t="s">
        <x:v>1103</x:v>
      </x:c>
      <x:c r="E55" s="391">
        <x:v>2025021004026</x:v>
      </x:c>
      <x:c r="F55" s="390">
        <x:v>550</x:v>
      </x:c>
      <x:c r="G55" s="765" t="s">
        <x:v>4027</x:v>
      </x:c>
    </x:row>
    <x:row r="56" spans="1:7" s="225" customFormat="1">
      <x:c r="A56" s="230"/>
      <x:c r="B56" s="230"/>
      <x:c r="C56" s="389" t="s">
        <x:v>7874</x:v>
      </x:c>
      <x:c r="D56" s="390" t="s">
        <x:v>3199</x:v>
      </x:c>
      <x:c r="E56" s="391">
        <x:v>2023072104023</x:v>
      </x:c>
      <x:c r="F56" s="390">
        <x:v>190</x:v>
      </x:c>
      <x:c r="G56" s="765" t="s">
        <x:v>4027</x:v>
      </x:c>
    </x:row>
    <x:row r="57" spans="1:7" s="225" customFormat="1">
      <x:c r="A57" s="230"/>
      <x:c r="B57" s="230"/>
      <x:c r="C57" s="389" t="s">
        <x:v>2413</x:v>
      </x:c>
      <x:c r="D57" s="390" t="s">
        <x:v>3178</x:v>
      </x:c>
      <x:c r="E57" s="391">
        <x:v>2024010104082</x:v>
      </x:c>
      <x:c r="F57" s="390">
        <x:v>290</x:v>
      </x:c>
      <x:c r="G57" s="765" t="s">
        <x:v>4027</x:v>
      </x:c>
    </x:row>
    <x:row r="58" spans="1:7" s="225" customFormat="1">
      <x:c r="A58" s="230"/>
      <x:c r="B58" s="230"/>
      <x:c r="C58" s="389" t="s">
        <x:v>1982</x:v>
      </x:c>
      <x:c r="D58" s="390" t="s">
        <x:v>3136</x:v>
      </x:c>
      <x:c r="E58" s="391">
        <x:v>2025030504074</x:v>
      </x:c>
      <x:c r="F58" s="390">
        <x:v>500</x:v>
      </x:c>
      <x:c r="G58" s="765" t="s">
        <x:v>4027</x:v>
      </x:c>
    </x:row>
    <x:row r="59" spans="3:7">
      <x:c r="C59" s="389" t="s">
        <x:v>12389</x:v>
      </x:c>
      <x:c r="D59" s="390" t="s">
        <x:v>6070</x:v>
      </x:c>
      <x:c r="E59" s="391">
        <x:v>2024091604013</x:v>
      </x:c>
      <x:c r="F59" s="390">
        <x:v>130</x:v>
      </x:c>
      <x:c r="G59" s="765" t="s">
        <x:v>4027</x:v>
      </x:c>
    </x:row>
    <x:row r="60" spans="3:7">
      <x:c r="C60" s="389" t="s">
        <x:v>5770</x:v>
      </x:c>
      <x:c r="D60" s="390" t="s">
        <x:v>3183</x:v>
      </x:c>
      <x:c r="E60" s="391">
        <x:v>2023101904044</x:v>
      </x:c>
      <x:c r="F60" s="390">
        <x:v>150</x:v>
      </x:c>
      <x:c r="G60" s="765" t="s">
        <x:v>4027</x:v>
      </x:c>
    </x:row>
    <x:row r="61" spans="3:7">
      <x:c r="C61" s="389" t="s">
        <x:v>12669</x:v>
      </x:c>
      <x:c r="D61" s="390" t="s">
        <x:v>8561</x:v>
      </x:c>
      <x:c r="E61" s="391">
        <x:v>2024121204084</x:v>
      </x:c>
      <x:c r="F61" s="390">
        <x:v>120</x:v>
      </x:c>
      <x:c r="G61" s="765" t="s">
        <x:v>4027</x:v>
      </x:c>
    </x:row>
    <x:row r="62" spans="3:7">
      <x:c r="C62" s="389" t="s">
        <x:v>8518</x:v>
      </x:c>
      <x:c r="D62" s="390" t="s">
        <x:v>8561</x:v>
      </x:c>
      <x:c r="E62" s="391">
        <x:v>2025021104061</x:v>
      </x:c>
      <x:c r="F62" s="390">
        <x:v>180</x:v>
      </x:c>
      <x:c r="G62" s="765" t="s">
        <x:v>4027</x:v>
      </x:c>
    </x:row>
    <x:row r="63" spans="3:7">
      <x:c r="C63" s="389" t="s">
        <x:v>2387</x:v>
      </x:c>
      <x:c r="D63" s="390" t="s">
        <x:v>11129</x:v>
      </x:c>
      <x:c r="E63" s="391">
        <x:v>2024070504105</x:v>
      </x:c>
      <x:c r="F63" s="390">
        <x:v>140</x:v>
      </x:c>
      <x:c r="G63" s="765" t="s">
        <x:v>4027</x:v>
      </x:c>
    </x:row>
    <x:row r="64" spans="3:7">
      <x:c r="C64" s="389" t="s">
        <x:v>1978</x:v>
      </x:c>
      <x:c r="D64" s="390" t="s">
        <x:v>3194</x:v>
      </x:c>
      <x:c r="E64" s="391">
        <x:v>2025021204082</x:v>
      </x:c>
      <x:c r="F64" s="390">
        <x:v>160</x:v>
      </x:c>
      <x:c r="G64" s="765" t="s">
        <x:v>4027</x:v>
      </x:c>
    </x:row>
    <x:row r="65" spans="1:7">
      <x:c r="A65" s="244">
        <x:v>45845</x:v>
      </x:c>
      <x:c r="B65" s="244"/>
      <x:c r="C65" s="233" t="s">
        <x:v>11310</x:v>
      </x:c>
      <x:c r="D65" s="228" t="s">
        <x:v>11130</x:v>
      </x:c>
      <x:c r="E65" s="235">
        <x:v>2025030803030</x:v>
      </x:c>
      <x:c r="F65" s="228">
        <x:v>550</x:v>
      </x:c>
      <x:c r="G65" s="276" t="s">
        <x:v>6097</x:v>
      </x:c>
    </x:row>
    <x:row r="66" spans="3:7">
      <x:c r="C66" s="233" t="s">
        <x:v>2390</x:v>
      </x:c>
      <x:c r="D66" s="228" t="s">
        <x:v>6070</x:v>
      </x:c>
      <x:c r="E66" s="235">
        <x:v>2025010503110</x:v>
      </x:c>
      <x:c r="F66" s="221">
        <x:v>240</x:v>
      </x:c>
      <x:c r="G66" s="276" t="s">
        <x:v>4007</x:v>
      </x:c>
    </x:row>
    <x:row r="67" spans="3:7">
      <x:c r="C67" s="233" t="s">
        <x:v>5518</x:v>
      </x:c>
      <x:c r="D67" s="221" t="s">
        <x:v>8844</x:v>
      </x:c>
      <x:c r="E67" s="235">
        <x:v>2024041003040</x:v>
      </x:c>
      <x:c r="F67" s="221">
        <x:v>290</x:v>
      </x:c>
      <x:c r="G67" s="276" t="s">
        <x:v>4007</x:v>
      </x:c>
    </x:row>
    <x:row r="68" spans="3:8">
      <x:c r="C68" s="233" t="s">
        <x:v>12535</x:v>
      </x:c>
      <x:c r="D68" s="221" t="s">
        <x:v>1103</x:v>
      </x:c>
      <x:c r="E68" s="235">
        <x:v>2025010504070</x:v>
      </x:c>
      <x:c r="F68" s="221">
        <x:v>800</x:v>
      </x:c>
      <x:c r="G68" s="276" t="s">
        <x:v>4027</x:v>
      </x:c>
      <x:c r="H68" s="221">
        <x:v>2</x:v>
      </x:c>
    </x:row>
    <x:row r="69" spans="3:7">
      <x:c r="C69" s="233" t="s">
        <x:v>12224</x:v>
      </x:c>
      <x:c r="D69" s="221" t="s">
        <x:v>3136</x:v>
      </x:c>
      <x:c r="E69" s="235">
        <x:v>2024021004029</x:v>
      </x:c>
      <x:c r="F69" s="221">
        <x:v>180</x:v>
      </x:c>
      <x:c r="G69" s="276" t="s">
        <x:v>4027</x:v>
      </x:c>
    </x:row>
    <x:row r="70" spans="3:7">
      <x:c r="C70" s="233" t="s">
        <x:v>5924</x:v>
      </x:c>
      <x:c r="D70" s="221" t="s">
        <x:v>10741</x:v>
      </x:c>
      <x:c r="E70" s="235">
        <x:v>2023030504070</x:v>
      </x:c>
      <x:c r="F70" s="221">
        <x:v>140</x:v>
      </x:c>
      <x:c r="G70" s="276" t="s">
        <x:v>4027</x:v>
      </x:c>
    </x:row>
    <x:row r="71" spans="3:7">
      <x:c r="C71" s="233" t="s">
        <x:v>7523</x:v>
      </x:c>
      <x:c r="D71" s="221" t="s">
        <x:v>1103</x:v>
      </x:c>
      <x:c r="E71" s="235">
        <x:v>2025040504026</x:v>
      </x:c>
      <x:c r="F71" s="221">
        <x:v>380</x:v>
      </x:c>
      <x:c r="G71" s="276" t="s">
        <x:v>4027</x:v>
      </x:c>
    </x:row>
    <x:row r="72" spans="3:7">
      <x:c r="C72" s="233" t="s">
        <x:v>11551</x:v>
      </x:c>
      <x:c r="D72" s="221" t="s">
        <x:v>10114</x:v>
      </x:c>
      <x:c r="E72" s="235">
        <x:v>2025040604016</x:v>
      </x:c>
      <x:c r="F72" s="221">
        <x:v>210</x:v>
      </x:c>
      <x:c r="G72" s="276" t="s">
        <x:v>4027</x:v>
      </x:c>
    </x:row>
    <x:row r="73" spans="3:7">
      <x:c r="C73" s="233" t="s">
        <x:v>2450</x:v>
      </x:c>
      <x:c r="D73" s="221" t="s">
        <x:v>8561</x:v>
      </x:c>
      <x:c r="E73" s="235">
        <x:v>2025040604030</x:v>
      </x:c>
      <x:c r="F73" s="221">
        <x:v>200</x:v>
      </x:c>
      <x:c r="G73" s="276" t="s">
        <x:v>4027</x:v>
      </x:c>
    </x:row>
    <x:row r="74" spans="3:7">
      <x:c r="C74" s="233" t="s">
        <x:v>12673</x:v>
      </x:c>
      <x:c r="D74" s="221" t="s">
        <x:v>8561</x:v>
      </x:c>
      <x:c r="E74" s="235">
        <x:v>2025040604047</x:v>
      </x:c>
      <x:c r="F74" s="221">
        <x:v>210</x:v>
      </x:c>
      <x:c r="G74" s="276" t="s">
        <x:v>4027</x:v>
      </x:c>
    </x:row>
    <x:row r="75" spans="3:7">
      <x:c r="C75" s="233" t="s">
        <x:v>2499</x:v>
      </x:c>
      <x:c r="D75" s="221" t="s">
        <x:v>8561</x:v>
      </x:c>
      <x:c r="E75" s="235">
        <x:v>2025040604092</x:v>
      </x:c>
      <x:c r="F75" s="221">
        <x:v>170</x:v>
      </x:c>
      <x:c r="G75" s="276" t="s">
        <x:v>4027</x:v>
      </x:c>
    </x:row>
    <x:row r="76" spans="3:7">
      <x:c r="C76" s="233" t="s">
        <x:v>2595</x:v>
      </x:c>
      <x:c r="D76" s="221" t="s">
        <x:v>3175</x:v>
      </x:c>
      <x:c r="E76" s="235">
        <x:v>2025050604013</x:v>
      </x:c>
      <x:c r="F76" s="221">
        <x:v>170</x:v>
      </x:c>
      <x:c r="G76" s="276" t="s">
        <x:v>4027</x:v>
      </x:c>
    </x:row>
    <x:row r="77" spans="3:8">
      <x:c r="C77" s="233" t="s">
        <x:v>2205</x:v>
      </x:c>
      <x:c r="D77" s="221" t="s">
        <x:v>8772</x:v>
      </x:c>
      <x:c r="E77" s="235">
        <x:v>2024051004051</x:v>
      </x:c>
      <x:c r="F77" s="221">
        <x:v>195</x:v>
      </x:c>
      <x:c r="G77" s="276" t="s">
        <x:v>4027</x:v>
      </x:c>
      <x:c r="H77" s="221">
        <x:v>2</x:v>
      </x:c>
    </x:row>
    <x:row r="78" spans="1:7" s="221" customFormat="1">
      <x:c r="A78" s="230"/>
      <x:c r="B78" s="230"/>
      <x:c r="C78" s="233" t="s">
        <x:v>7542</x:v>
      </x:c>
      <x:c r="D78" s="221" t="s">
        <x:v>8883</x:v>
      </x:c>
      <x:c r="E78" s="235">
        <x:v>2024081504095</x:v>
      </x:c>
      <x:c r="F78" s="221">
        <x:v>160</x:v>
      </x:c>
      <x:c r="G78" s="276" t="s">
        <x:v>4027</x:v>
      </x:c>
    </x:row>
    <x:row r="79" spans="3:7">
      <x:c r="C79" s="233" t="s">
        <x:v>5842</x:v>
      </x:c>
      <x:c r="D79" s="221" t="s">
        <x:v>8772</x:v>
      </x:c>
      <x:c r="E79" s="235">
        <x:v>2024091504078</x:v>
      </x:c>
      <x:c r="F79" s="221">
        <x:v>200</x:v>
      </x:c>
      <x:c r="G79" s="276" t="s">
        <x:v>4027</x:v>
      </x:c>
    </x:row>
    <x:row r="80" spans="3:7">
      <x:c r="C80" s="233" t="s">
        <x:v>7783</x:v>
      </x:c>
      <x:c r="D80" s="221" t="s">
        <x:v>8883</x:v>
      </x:c>
      <x:c r="E80" s="235">
        <x:v>2024091604075</x:v>
      </x:c>
      <x:c r="F80" s="221">
        <x:v>160</x:v>
      </x:c>
      <x:c r="G80" s="276" t="s">
        <x:v>4027</x:v>
      </x:c>
    </x:row>
    <x:row r="81" spans="1:7">
      <x:c r="A81" s="457">
        <x:v>45849</x:v>
      </x:c>
      <x:c r="B81" s="457"/>
      <x:c r="C81" s="458" t="s">
        <x:v>11540</x:v>
      </x:c>
      <x:c r="D81" s="251" t="s">
        <x:v>6773</x:v>
      </x:c>
      <x:c r="E81" s="459">
        <x:v>2023030503028</x:v>
      </x:c>
      <x:c r="F81" s="251">
        <x:v>200</x:v>
      </x:c>
      <x:c r="G81" s="766" t="s">
        <x:v>6097</x:v>
      </x:c>
    </x:row>
    <x:row r="82" spans="1:7">
      <x:c r="A82" s="457">
        <x:v>45854</x:v>
      </x:c>
      <x:c r="B82" s="457"/>
      <x:c r="C82" s="458" t="s">
        <x:v>5924</x:v>
      </x:c>
      <x:c r="D82" s="251" t="s">
        <x:v>10741</x:v>
      </x:c>
      <x:c r="E82" s="459">
        <x:v>2023030504070</x:v>
      </x:c>
      <x:c r="F82" s="251">
        <x:v>140</x:v>
      </x:c>
      <x:c r="G82" s="766" t="s">
        <x:v>4027</x:v>
      </x:c>
    </x:row>
    <x:row r="83" spans="1:7">
      <x:c r="A83" s="460"/>
      <x:c r="B83" s="460"/>
      <x:c r="C83" s="458" t="s">
        <x:v>5615</x:v>
      </x:c>
      <x:c r="D83" s="251" t="s">
        <x:v>3132</x:v>
      </x:c>
      <x:c r="E83" s="459">
        <x:v>2025021004040</x:v>
      </x:c>
      <x:c r="F83" s="251">
        <x:v>150</x:v>
      </x:c>
      <x:c r="G83" s="766" t="s">
        <x:v>4027</x:v>
      </x:c>
    </x:row>
    <x:row r="84" spans="1:7">
      <x:c r="A84" s="460"/>
      <x:c r="B84" s="460"/>
      <x:c r="C84" s="458" t="s">
        <x:v>5466</x:v>
      </x:c>
      <x:c r="D84" s="251" t="s">
        <x:v>8772</x:v>
      </x:c>
      <x:c r="E84" s="459">
        <x:v>2024121004042</x:v>
      </x:c>
      <x:c r="F84" s="251">
        <x:v>140</x:v>
      </x:c>
      <x:c r="G84" s="766" t="s">
        <x:v>4027</x:v>
      </x:c>
    </x:row>
    <x:row r="85" spans="1:7">
      <x:c r="A85" s="460"/>
      <x:c r="B85" s="460"/>
      <x:c r="C85" s="458" t="s">
        <x:v>12224</x:v>
      </x:c>
      <x:c r="D85" s="251" t="s">
        <x:v>1103</x:v>
      </x:c>
      <x:c r="E85" s="459">
        <x:v>2025021004026</x:v>
      </x:c>
      <x:c r="F85" s="251">
        <x:v>550</x:v>
      </x:c>
      <x:c r="G85" s="766" t="s">
        <x:v>4027</x:v>
      </x:c>
    </x:row>
    <x:row r="86" spans="1:7">
      <x:c r="A86" s="460"/>
      <x:c r="B86" s="460"/>
      <x:c r="C86" s="458" t="s">
        <x:v>12302</x:v>
      </x:c>
      <x:c r="D86" s="251" t="s">
        <x:v>6773</x:v>
      </x:c>
      <x:c r="E86" s="459">
        <x:v>2024071001023</x:v>
      </x:c>
      <x:c r="F86" s="251">
        <x:v>160</x:v>
      </x:c>
      <x:c r="G86" s="766" t="s">
        <x:v>4067</x:v>
      </x:c>
    </x:row>
    <x:row r="87" spans="1:7">
      <x:c r="A87" s="460"/>
      <x:c r="B87" s="460"/>
      <x:c r="C87" s="458" t="s">
        <x:v>2627</x:v>
      </x:c>
      <x:c r="D87" s="251" t="s">
        <x:v>10114</x:v>
      </x:c>
      <x:c r="E87" s="459">
        <x:v>2023072101091</x:v>
      </x:c>
      <x:c r="F87" s="251">
        <x:v>150</x:v>
      </x:c>
      <x:c r="G87" s="766" t="s">
        <x:v>4067</x:v>
      </x:c>
    </x:row>
    <x:row r="88" spans="1:7">
      <x:c r="A88" s="244">
        <x:v>45859</x:v>
      </x:c>
      <x:c r="B88" s="244"/>
      <x:c r="C88" s="285" t="s">
        <x:v>2326</x:v>
      </x:c>
      <x:c r="D88" s="234" t="s">
        <x:v>8844</x:v>
      </x:c>
      <x:c r="E88" s="236">
        <x:v>2024070501098</x:v>
      </x:c>
      <x:c r="F88" s="234">
        <x:v>100</x:v>
      </x:c>
      <x:c r="G88" s="279" t="s">
        <x:v>2124</x:v>
      </x:c>
    </x:row>
    <x:row r="89" spans="3:7">
      <x:c r="C89" s="285" t="s">
        <x:v>5761</x:v>
      </x:c>
      <x:c r="D89" s="234" t="s">
        <x:v>8439</x:v>
      </x:c>
      <x:c r="E89" s="236">
        <x:v>2023072703035</x:v>
      </x:c>
      <x:c r="F89" s="234">
        <x:v>150</x:v>
      </x:c>
      <x:c r="G89" s="279" t="s">
        <x:v>6097</x:v>
      </x:c>
    </x:row>
    <x:row r="90" spans="3:7">
      <x:c r="C90" s="285" t="s">
        <x:v>2171</x:v>
      </x:c>
      <x:c r="D90" s="234" t="s">
        <x:v>8772</x:v>
      </x:c>
      <x:c r="E90" s="236">
        <x:v>2023092604107</x:v>
      </x:c>
      <x:c r="F90" s="234">
        <x:v>145</x:v>
      </x:c>
      <x:c r="G90" s="279" t="s">
        <x:v>4027</x:v>
      </x:c>
    </x:row>
    <x:row r="91" spans="3:7">
      <x:c r="C91" s="285" t="s">
        <x:v>11169</x:v>
      </x:c>
      <x:c r="D91" s="234" t="s">
        <x:v>8561</x:v>
      </x:c>
      <x:c r="E91" s="236">
        <x:v>2024111505108</x:v>
      </x:c>
      <x:c r="F91" s="234">
        <x:v>80</x:v>
      </x:c>
      <x:c r="G91" s="279" t="s">
        <x:v>7479</x:v>
      </x:c>
    </x:row>
    <x:row r="92" spans="3:7">
      <x:c r="C92" s="285" t="s">
        <x:v>2481</x:v>
      </x:c>
      <x:c r="D92" s="234" t="s">
        <x:v>5070</x:v>
      </x:c>
      <x:c r="E92" s="236">
        <x:v>2024111602081</x:v>
      </x:c>
      <x:c r="F92" s="234">
        <x:v>180</x:v>
      </x:c>
      <x:c r="G92" s="279" t="s">
        <x:v>6089</x:v>
      </x:c>
    </x:row>
    <x:row r="93" spans="3:7">
      <x:c r="C93" s="285" t="s">
        <x:v>12184</x:v>
      </x:c>
      <x:c r="D93" s="234" t="s">
        <x:v>3172</x:v>
      </x:c>
      <x:c r="E93" s="236">
        <x:v>2024121102120</x:v>
      </x:c>
      <x:c r="F93" s="234">
        <x:v>300</x:v>
      </x:c>
      <x:c r="G93" s="279" t="s">
        <x:v>6089</x:v>
      </x:c>
    </x:row>
    <x:row r="94" spans="3:7">
      <x:c r="C94" s="285" t="s">
        <x:v>7512</x:v>
      </x:c>
      <x:c r="D94" s="234" t="s">
        <x:v>8561</x:v>
      </x:c>
      <x:c r="E94" s="236">
        <x:v>2024121103097</x:v>
      </x:c>
      <x:c r="F94" s="234">
        <x:v>170</x:v>
      </x:c>
      <x:c r="G94" s="279" t="s">
        <x:v>6097</x:v>
      </x:c>
    </x:row>
    <x:row r="95" spans="3:7">
      <x:c r="C95" s="285" t="s">
        <x:v>4553</x:v>
      </x:c>
      <x:c r="D95" s="234" t="s">
        <x:v>10385</x:v>
      </x:c>
      <x:c r="E95" s="236">
        <x:v>2025040502060</x:v>
      </x:c>
      <x:c r="F95" s="234">
        <x:v>170</x:v>
      </x:c>
      <x:c r="G95" s="279" t="s">
        <x:v>6089</x:v>
      </x:c>
    </x:row>
    <x:row r="96" spans="3:7">
      <x:c r="C96" s="285" t="s">
        <x:v>6268</x:v>
      </x:c>
      <x:c r="D96" s="234" t="s">
        <x:v>1103</x:v>
      </x:c>
      <x:c r="E96" s="236">
        <x:v>2025040504026</x:v>
      </x:c>
      <x:c r="F96" s="234">
        <x:v>380</x:v>
      </x:c>
      <x:c r="G96" s="279" t="s">
        <x:v>4027</x:v>
      </x:c>
    </x:row>
    <x:row r="97" spans="3:7">
      <x:c r="C97" s="285" t="s">
        <x:v>9220</x:v>
      </x:c>
      <x:c r="D97" s="234" t="s">
        <x:v>6070</x:v>
      </x:c>
      <x:c r="E97" s="236">
        <x:v>2025060502026</x:v>
      </x:c>
      <x:c r="F97" s="234">
        <x:v>170</x:v>
      </x:c>
      <x:c r="G97" s="279" t="s">
        <x:v>6089</x:v>
      </x:c>
    </x:row>
    <x:row r="98" spans="1:7">
      <x:c r="A98" s="244">
        <x:v>45871</x:v>
      </x:c>
      <x:c r="B98" s="244"/>
      <x:c r="C98" s="469" t="s">
        <x:v>12718</x:v>
      </x:c>
      <x:c r="D98" s="246" t="s">
        <x:v>3136</x:v>
      </x:c>
      <x:c r="E98" s="470">
        <x:v>2025060601033</x:v>
      </x:c>
      <x:c r="F98" s="246">
        <x:v>180</x:v>
      </x:c>
      <x:c r="G98" s="277" t="s">
        <x:v>4067</x:v>
      </x:c>
    </x:row>
    <x:row r="99" spans="3:7">
      <x:c r="C99" s="469" t="s">
        <x:v>5487</x:v>
      </x:c>
      <x:c r="D99" s="246" t="s">
        <x:v>7364</x:v>
      </x:c>
      <x:c r="E99" s="470">
        <x:v>2024021002025</x:v>
      </x:c>
      <x:c r="F99" s="246">
        <x:v>300</x:v>
      </x:c>
      <x:c r="G99" s="277" t="s">
        <x:v>6089</x:v>
      </x:c>
    </x:row>
    <x:row r="100" spans="1:7">
      <x:c r="A100" s="244">
        <x:v>45872</x:v>
      </x:c>
      <x:c r="B100" s="244"/>
      <x:c r="C100" s="464" t="s">
        <x:v>8689</x:v>
      </x:c>
      <x:c r="D100" s="250" t="s">
        <x:v>8772</x:v>
      </x:c>
      <x:c r="E100" s="472">
        <x:v>2023030503073</x:v>
      </x:c>
      <x:c r="F100" s="250">
        <x:v>550</x:v>
      </x:c>
      <x:c r="G100" s="461">
        <x:v>1</x:v>
      </x:c>
    </x:row>
    <x:row r="101" spans="3:7">
      <x:c r="C101" s="464" t="s">
        <x:v>275</x:v>
      </x:c>
      <x:c r="D101" s="250" t="s">
        <x:v>6070</x:v>
      </x:c>
      <x:c r="E101" s="472">
        <x:v>2024091503132</x:v>
      </x:c>
      <x:c r="F101" s="250">
        <x:v>160</x:v>
      </x:c>
      <x:c r="G101" s="461">
        <x:v>1</x:v>
      </x:c>
    </x:row>
    <x:row r="102" spans="3:7">
      <x:c r="C102" s="464" t="s">
        <x:v>10127</x:v>
      </x:c>
      <x:c r="D102" s="250" t="s">
        <x:v>3194</x:v>
      </x:c>
      <x:c r="E102" s="472">
        <x:v>2025050703129</x:v>
      </x:c>
      <x:c r="F102" s="250">
        <x:v>160</x:v>
      </x:c>
      <x:c r="G102" s="461">
        <x:v>1</x:v>
      </x:c>
    </x:row>
    <x:row r="103" spans="3:7">
      <x:c r="C103" s="464" t="s">
        <x:v>6880</x:v>
      </x:c>
      <x:c r="D103" s="250" t="s">
        <x:v>8773</x:v>
      </x:c>
      <x:c r="E103" s="472">
        <x:v>2024030106110</x:v>
      </x:c>
      <x:c r="F103" s="250">
        <x:v>290</x:v>
      </x:c>
      <x:c r="G103" s="461">
        <x:v>2</x:v>
      </x:c>
    </x:row>
    <x:row r="104" spans="3:7">
      <x:c r="C104" s="464" t="s">
        <x:v>3157</x:v>
      </x:c>
      <x:c r="D104" s="250" t="s">
        <x:v>8844</x:v>
      </x:c>
      <x:c r="E104" s="472">
        <x:v>2025040503166</x:v>
      </x:c>
      <x:c r="F104" s="250">
        <x:v>290</x:v>
      </x:c>
      <x:c r="G104" s="461">
        <x:v>1</x:v>
      </x:c>
    </x:row>
    <x:row r="105" spans="3:7">
      <x:c r="C105" s="491" t="s">
        <x:v>5260</x:v>
      </x:c>
      <x:c r="D105" s="479" t="s">
        <x:v>10741</x:v>
      </x:c>
      <x:c r="E105" s="478">
        <x:v>2024012601077</x:v>
      </x:c>
      <x:c r="F105" s="479">
        <x:v>170</x:v>
      </x:c>
      <x:c r="G105" s="480">
        <x:v>1</x:v>
      </x:c>
    </x:row>
    <x:row r="106" spans="3:7">
      <x:c r="C106" s="491" t="s">
        <x:v>7177</x:v>
      </x:c>
      <x:c r="D106" s="479" t="s">
        <x:v>6070</x:v>
      </x:c>
      <x:c r="E106" s="478">
        <x:v>2024071501042</x:v>
      </x:c>
      <x:c r="F106" s="479">
        <x:v>100</x:v>
      </x:c>
      <x:c r="G106" s="480">
        <x:v>1</x:v>
      </x:c>
    </x:row>
    <x:row r="107" spans="3:7">
      <x:c r="C107" s="491" t="s">
        <x:v>182</x:v>
      </x:c>
      <x:c r="D107" s="479" t="s">
        <x:v>3136</x:v>
      </x:c>
      <x:c r="E107" s="478">
        <x:v>2024081601077</x:v>
      </x:c>
      <x:c r="F107" s="479">
        <x:v>110</x:v>
      </x:c>
      <x:c r="G107" s="480">
        <x:v>1</x:v>
      </x:c>
    </x:row>
    <x:row r="108" spans="3:7">
      <x:c r="C108" s="491" t="s">
        <x:v>5064</x:v>
      </x:c>
      <x:c r="D108" s="479" t="s">
        <x:v>8561</x:v>
      </x:c>
      <x:c r="E108" s="478">
        <x:v>2025050701019</x:v>
      </x:c>
      <x:c r="F108" s="479">
        <x:v>140</x:v>
      </x:c>
      <x:c r="G108" s="480">
        <x:v>1</x:v>
      </x:c>
    </x:row>
    <x:row r="109" spans="3:7">
      <x:c r="C109" s="491" t="s">
        <x:v>5120</x:v>
      </x:c>
      <x:c r="D109" s="479" t="s">
        <x:v>8883</x:v>
      </x:c>
      <x:c r="E109" s="478">
        <x:v>2025050701040</x:v>
      </x:c>
      <x:c r="F109" s="479">
        <x:v>150</x:v>
      </x:c>
      <x:c r="G109" s="480">
        <x:v>1</x:v>
      </x:c>
    </x:row>
    <x:row r="110" spans="3:7">
      <x:c r="C110" s="492" t="s">
        <x:v>1814</x:v>
      </x:c>
      <x:c r="D110" s="475" t="s">
        <x:v>1103</x:v>
      </x:c>
      <x:c r="E110" s="477">
        <x:v>2025010504070</x:v>
      </x:c>
      <x:c r="F110" s="475">
        <x:v>800</x:v>
      </x:c>
      <x:c r="G110" s="476">
        <x:v>1</x:v>
      </x:c>
    </x:row>
    <x:row r="111" spans="3:7">
      <x:c r="C111" s="492" t="s">
        <x:v>8908</x:v>
      </x:c>
      <x:c r="D111" s="475" t="s">
        <x:v>3178</x:v>
      </x:c>
      <x:c r="E111" s="477">
        <x:v>2024080104050</x:v>
      </x:c>
      <x:c r="F111" s="475">
        <x:v>280</x:v>
      </x:c>
      <x:c r="G111" s="476">
        <x:v>1</x:v>
      </x:c>
    </x:row>
    <x:row r="112" spans="3:7">
      <x:c r="C112" s="492" t="s">
        <x:v>297</x:v>
      </x:c>
      <x:c r="D112" s="475" t="s">
        <x:v>3136</x:v>
      </x:c>
      <x:c r="E112" s="477">
        <x:v>2024111004021</x:v>
      </x:c>
      <x:c r="F112" s="475">
        <x:v>260</x:v>
      </x:c>
      <x:c r="G112" s="476">
        <x:v>1</x:v>
      </x:c>
    </x:row>
    <x:row r="113" spans="3:7">
      <x:c r="C113" s="492" t="s">
        <x:v>444</x:v>
      </x:c>
      <x:c r="D113" s="475" t="s">
        <x:v>3136</x:v>
      </x:c>
      <x:c r="E113" s="477">
        <x:v>2024111004038</x:v>
      </x:c>
      <x:c r="F113" s="475">
        <x:v>280</x:v>
      </x:c>
      <x:c r="G113" s="476">
        <x:v>1</x:v>
      </x:c>
    </x:row>
    <x:row r="114" spans="3:7">
      <x:c r="C114" s="492" t="s">
        <x:v>335</x:v>
      </x:c>
      <x:c r="D114" s="475" t="s">
        <x:v>6070</x:v>
      </x:c>
      <x:c r="E114" s="477">
        <x:v>2024111004045</x:v>
      </x:c>
      <x:c r="F114" s="475">
        <x:v>140</x:v>
      </x:c>
      <x:c r="G114" s="476">
        <x:v>1</x:v>
      </x:c>
    </x:row>
    <x:row r="115" spans="3:7">
      <x:c r="C115" s="469" t="s">
        <x:v>8556</x:v>
      </x:c>
      <x:c r="D115" s="246" t="s">
        <x:v>3132</x:v>
      </x:c>
      <x:c r="E115" s="470">
        <x:v>2025021004064</x:v>
      </x:c>
      <x:c r="F115" s="246">
        <x:v>160</x:v>
      </x:c>
      <x:c r="G115" s="277">
        <x:v>1</x:v>
      </x:c>
    </x:row>
    <x:row r="116" spans="3:7">
      <x:c r="C116" s="469" t="s">
        <x:v>8891</x:v>
      </x:c>
      <x:c r="D116" s="246" t="s">
        <x:v>3132</x:v>
      </x:c>
      <x:c r="E116" s="470">
        <x:v>2025021004118</x:v>
      </x:c>
      <x:c r="F116" s="246">
        <x:v>240</x:v>
      </x:c>
      <x:c r="G116" s="277">
        <x:v>1</x:v>
      </x:c>
    </x:row>
    <x:row r="117" spans="3:7">
      <x:c r="C117" s="469" t="s">
        <x:v>8848</x:v>
      </x:c>
      <x:c r="D117" s="246" t="s">
        <x:v>3136</x:v>
      </x:c>
      <x:c r="E117" s="470">
        <x:v>2025030504029</x:v>
      </x:c>
      <x:c r="F117" s="246">
        <x:v>200</x:v>
      </x:c>
      <x:c r="G117" s="277">
        <x:v>1</x:v>
      </x:c>
    </x:row>
    <x:row r="118" spans="3:7">
      <x:c r="C118" s="469" t="s">
        <x:v>8857</x:v>
      </x:c>
      <x:c r="D118" s="246" t="s">
        <x:v>3136</x:v>
      </x:c>
      <x:c r="E118" s="470">
        <x:v>2025030504067</x:v>
      </x:c>
      <x:c r="F118" s="246">
        <x:v>250</x:v>
      </x:c>
      <x:c r="G118" s="277">
        <x:v>1</x:v>
      </x:c>
    </x:row>
    <x:row r="119" spans="3:7">
      <x:c r="C119" s="469" t="s">
        <x:v>8740</x:v>
      </x:c>
      <x:c r="D119" s="246" t="s">
        <x:v>3136</x:v>
      </x:c>
      <x:c r="E119" s="470">
        <x:v>2025030504074</x:v>
      </x:c>
      <x:c r="F119" s="246">
        <x:v>500</x:v>
      </x:c>
      <x:c r="G119" s="277">
        <x:v>1</x:v>
      </x:c>
    </x:row>
    <x:row r="120" spans="3:7">
      <x:c r="C120" s="469" t="s">
        <x:v>8742</x:v>
      </x:c>
      <x:c r="D120" s="246" t="s">
        <x:v>3194</x:v>
      </x:c>
      <x:c r="E120" s="470">
        <x:v>2025050604037</x:v>
      </x:c>
      <x:c r="F120" s="246">
        <x:v>160</x:v>
      </x:c>
      <x:c r="G120" s="277">
        <x:v>1</x:v>
      </x:c>
    </x:row>
    <x:row r="121" spans="3:7">
      <x:c r="C121" s="469" t="s">
        <x:v>8752</x:v>
      </x:c>
      <x:c r="D121" s="246" t="s">
        <x:v>7364</x:v>
      </x:c>
      <x:c r="E121" s="470">
        <x:v>2025050704072</x:v>
      </x:c>
      <x:c r="F121" s="246">
        <x:v>160</x:v>
      </x:c>
      <x:c r="G121" s="277">
        <x:v>1</x:v>
      </x:c>
    </x:row>
    <x:row r="122" spans="3:7">
      <x:c r="C122" s="469" t="s">
        <x:v>8801</x:v>
      </x:c>
      <x:c r="D122" s="246" t="s">
        <x:v>7364</x:v>
      </x:c>
      <x:c r="E122" s="470">
        <x:v>2025050804024</x:v>
      </x:c>
      <x:c r="F122" s="246">
        <x:v>250</x:v>
      </x:c>
      <x:c r="G122" s="277">
        <x:v>1</x:v>
      </x:c>
    </x:row>
    <x:row r="123" spans="3:7">
      <x:c r="C123" s="469" t="s">
        <x:v>8563</x:v>
      </x:c>
      <x:c r="D123" s="246" t="s">
        <x:v>7364</x:v>
      </x:c>
      <x:c r="E123" s="470">
        <x:v>2025050804031</x:v>
      </x:c>
      <x:c r="F123" s="246">
        <x:v>290</x:v>
      </x:c>
      <x:c r="G123" s="277">
        <x:v>1</x:v>
      </x:c>
    </x:row>
    <x:row r="124" spans="3:7">
      <x:c r="C124" s="469" t="s">
        <x:v>8896</x:v>
      </x:c>
      <x:c r="D124" s="246" t="s">
        <x:v>3181</x:v>
      </x:c>
      <x:c r="E124" s="470">
        <x:v>2025060504013</x:v>
      </x:c>
      <x:c r="F124" s="246">
        <x:v>260</x:v>
      </x:c>
      <x:c r="G124" s="277">
        <x:v>1</x:v>
      </x:c>
    </x:row>
    <x:row r="125" spans="3:7">
      <x:c r="C125" s="469" t="s">
        <x:v>362</x:v>
      </x:c>
      <x:c r="D125" s="246" t="s">
        <x:v>12414</x:v>
      </x:c>
      <x:c r="E125" s="470">
        <x:v>2025060504044</x:v>
      </x:c>
      <x:c r="F125" s="246">
        <x:v>170</x:v>
      </x:c>
      <x:c r="G125" s="277">
        <x:v>1</x:v>
      </x:c>
    </x:row>
    <x:row r="126" spans="3:7">
      <x:c r="C126" s="469" t="s">
        <x:v>221</x:v>
      </x:c>
      <x:c r="D126" s="246" t="s">
        <x:v>8561</x:v>
      </x:c>
      <x:c r="E126" s="470">
        <x:v>2025060504075</x:v>
      </x:c>
      <x:c r="F126" s="246">
        <x:v>170</x:v>
      </x:c>
      <x:c r="G126" s="277">
        <x:v>1</x:v>
      </x:c>
    </x:row>
    <x:row r="127" spans="3:7">
      <x:c r="C127" s="469" t="s">
        <x:v>8851</x:v>
      </x:c>
      <x:c r="D127" s="246" t="s">
        <x:v>8877</x:v>
      </x:c>
      <x:c r="E127" s="470">
        <x:v>2025070504089</x:v>
      </x:c>
      <x:c r="F127" s="246">
        <x:v>170</x:v>
      </x:c>
      <x:c r="G127" s="277">
        <x:v>1</x:v>
      </x:c>
    </x:row>
    <x:row r="128" spans="3:7">
      <x:c r="C128" s="469" t="s">
        <x:v>8868</x:v>
      </x:c>
      <x:c r="D128" s="246" t="s">
        <x:v>6070</x:v>
      </x:c>
      <x:c r="E128" s="470">
        <x:v>2025070604079</x:v>
      </x:c>
      <x:c r="F128" s="246">
        <x:v>150</x:v>
      </x:c>
      <x:c r="G128" s="277">
        <x:v>1</x:v>
      </x:c>
    </x:row>
    <x:row r="129" spans="1:7">
      <x:c r="A129" s="244">
        <x:v>45892</x:v>
      </x:c>
      <x:c r="B129" s="244"/>
      <x:c r="C129" s="464" t="s">
        <x:v>3196</x:v>
      </x:c>
      <x:c r="D129" s="250" t="s">
        <x:v>8844</x:v>
      </x:c>
      <x:c r="E129" s="472">
        <x:v>2025030503084</x:v>
      </x:c>
      <x:c r="F129" s="250">
        <x:v>350</x:v>
      </x:c>
      <x:c r="G129" s="461">
        <x:v>1</x:v>
      </x:c>
    </x:row>
    <x:row r="130" spans="3:7">
      <x:c r="C130" s="491" t="s">
        <x:v>194</x:v>
      </x:c>
      <x:c r="D130" s="479" t="s">
        <x:v>8439</x:v>
      </x:c>
      <x:c r="E130" s="478">
        <x:v>2025010504056</x:v>
      </x:c>
      <x:c r="F130" s="479">
        <x:v>180</x:v>
      </x:c>
      <x:c r="G130" s="480">
        <x:v>1</x:v>
      </x:c>
    </x:row>
    <x:row r="131" spans="3:7">
      <x:c r="C131" s="491" t="s">
        <x:v>8711</x:v>
      </x:c>
      <x:c r="D131" s="479" t="s">
        <x:v>3194</x:v>
      </x:c>
      <x:c r="E131" s="478">
        <x:v>2025010504117</x:v>
      </x:c>
      <x:c r="F131" s="479">
        <x:v>80</x:v>
      </x:c>
      <x:c r="G131" s="480">
        <x:v>2</x:v>
      </x:c>
    </x:row>
    <x:row r="132" spans="3:7">
      <x:c r="C132" s="491" t="s">
        <x:v>8686</x:v>
      </x:c>
      <x:c r="D132" s="479" t="s">
        <x:v>3140</x:v>
      </x:c>
      <x:c r="E132" s="478">
        <x:v>2025010701059</x:v>
      </x:c>
      <x:c r="F132" s="479">
        <x:v>260</x:v>
      </x:c>
      <x:c r="G132" s="480">
        <x:v>1</x:v>
      </x:c>
    </x:row>
    <x:row r="133" spans="3:7">
      <x:c r="C133" s="491" t="s">
        <x:v>8838</x:v>
      </x:c>
      <x:c r="D133" s="479" t="s">
        <x:v>7364</x:v>
      </x:c>
      <x:c r="E133" s="478">
        <x:v>2025020504060</x:v>
      </x:c>
      <x:c r="F133" s="479">
        <x:v>250</x:v>
      </x:c>
      <x:c r="G133" s="480">
        <x:v>1</x:v>
      </x:c>
    </x:row>
    <x:row r="134" spans="3:7">
      <x:c r="C134" s="491" t="s">
        <x:v>8614</x:v>
      </x:c>
      <x:c r="D134" s="479" t="s">
        <x:v>3136</x:v>
      </x:c>
      <x:c r="E134" s="478">
        <x:v>2023030504094</x:v>
      </x:c>
      <x:c r="F134" s="479">
        <x:v>185</x:v>
      </x:c>
      <x:c r="G134" s="480">
        <x:v>1</x:v>
      </x:c>
    </x:row>
    <x:row r="135" spans="3:7">
      <x:c r="C135" s="491" t="s">
        <x:v>448</x:v>
      </x:c>
      <x:c r="D135" s="479" t="s">
        <x:v>3183</x:v>
      </x:c>
      <x:c r="E135" s="478">
        <x:v>2024042504119</x:v>
      </x:c>
      <x:c r="F135" s="479">
        <x:v>150</x:v>
      </x:c>
      <x:c r="G135" s="480">
        <x:v>1</x:v>
      </x:c>
    </x:row>
    <x:row r="136" spans="3:7">
      <x:c r="C136" s="491" t="s">
        <x:v>404</x:v>
      </x:c>
      <x:c r="D136" s="479" t="s">
        <x:v>3194</x:v>
      </x:c>
      <x:c r="E136" s="478">
        <x:v>2023072104115</x:v>
      </x:c>
      <x:c r="F136" s="479">
        <x:v>180</x:v>
      </x:c>
      <x:c r="G136" s="480">
        <x:v>1</x:v>
      </x:c>
    </x:row>
    <x:row r="137" spans="3:7">
      <x:c r="C137" s="491" t="s">
        <x:v>8589</x:v>
      </x:c>
      <x:c r="D137" s="479" t="s">
        <x:v>8439</x:v>
      </x:c>
      <x:c r="E137" s="478">
        <x:v>2024081004014</x:v>
      </x:c>
      <x:c r="F137" s="479">
        <x:v>190</x:v>
      </x:c>
      <x:c r="G137" s="480">
        <x:v>1</x:v>
      </x:c>
    </x:row>
    <x:row r="138" spans="3:7">
      <x:c r="C138" s="491" t="s">
        <x:v>1458</x:v>
      </x:c>
      <x:c r="D138" s="479" t="s">
        <x:v>8772</x:v>
      </x:c>
      <x:c r="E138" s="478">
        <x:v>2024091504078</x:v>
      </x:c>
      <x:c r="F138" s="479">
        <x:v>200</x:v>
      </x:c>
      <x:c r="G138" s="480">
        <x:v>1</x:v>
      </x:c>
    </x:row>
    <x:row r="139" spans="3:7">
      <x:c r="C139" s="491" t="s">
        <x:v>398</x:v>
      </x:c>
      <x:c r="D139" s="479" t="s">
        <x:v>6905</x:v>
      </x:c>
      <x:c r="E139" s="478">
        <x:v>2023112204027</x:v>
      </x:c>
      <x:c r="F139" s="479">
        <x:v>245</x:v>
      </x:c>
      <x:c r="G139" s="480">
        <x:v>1</x:v>
      </x:c>
    </x:row>
    <x:row r="140" spans="3:7">
      <x:c r="C140" s="491" t="s">
        <x:v>8885</x:v>
      </x:c>
      <x:c r="D140" s="479" t="s">
        <x:v>6070</x:v>
      </x:c>
      <x:c r="E140" s="478">
        <x:v>2024121104117</x:v>
      </x:c>
      <x:c r="F140" s="479">
        <x:v>170</x:v>
      </x:c>
      <x:c r="G140" s="480">
        <x:v>1</x:v>
      </x:c>
    </x:row>
    <x:row r="141" spans="3:7">
      <x:c r="C141" s="491" t="s">
        <x:v>337</x:v>
      </x:c>
      <x:c r="D141" s="479" t="s">
        <x:v>8561</x:v>
      </x:c>
      <x:c r="E141" s="478">
        <x:v>2024121204084</x:v>
      </x:c>
      <x:c r="F141" s="479">
        <x:v>120</x:v>
      </x:c>
      <x:c r="G141" s="480">
        <x:v>1</x:v>
      </x:c>
    </x:row>
    <x:row r="142" spans="3:7">
      <x:c r="C142" s="491" t="s">
        <x:v>447</x:v>
      </x:c>
      <x:c r="D142" s="479" t="s">
        <x:v>3175</x:v>
      </x:c>
      <x:c r="E142" s="478">
        <x:v>2024121204121</x:v>
      </x:c>
      <x:c r="F142" s="479">
        <x:v>120</x:v>
      </x:c>
      <x:c r="G142" s="480">
        <x:v>1</x:v>
      </x:c>
    </x:row>
    <x:row r="143" spans="3:7">
      <x:c r="C143" s="285" t="s">
        <x:v>8842</x:v>
      </x:c>
      <x:c r="D143" s="234" t="s">
        <x:v>1103</x:v>
      </x:c>
      <x:c r="E143" s="236">
        <x:v>2025021004026</x:v>
      </x:c>
      <x:c r="F143" s="234">
        <x:v>550</x:v>
      </x:c>
      <x:c r="G143" s="279">
        <x:v>1</x:v>
      </x:c>
    </x:row>
    <x:row r="144" spans="3:7">
      <x:c r="C144" s="285" t="s">
        <x:v>8741</x:v>
      </x:c>
      <x:c r="D144" s="234" t="s">
        <x:v>1103</x:v>
      </x:c>
      <x:c r="E144" s="236">
        <x:v>2025040504026</x:v>
      </x:c>
      <x:c r="F144" s="234">
        <x:v>380</x:v>
      </x:c>
      <x:c r="G144" s="279">
        <x:v>1</x:v>
      </x:c>
    </x:row>
    <x:row r="145" spans="3:7">
      <x:c r="C145" s="285" t="s">
        <x:v>8783</x:v>
      </x:c>
      <x:c r="D145" s="234" t="s">
        <x:v>10114</x:v>
      </x:c>
      <x:c r="E145" s="236">
        <x:v>2025040604016</x:v>
      </x:c>
      <x:c r="F145" s="234">
        <x:v>210</x:v>
      </x:c>
      <x:c r="G145" s="279">
        <x:v>1</x:v>
      </x:c>
    </x:row>
    <x:row r="146" spans="3:7">
      <x:c r="C146" s="285" t="s">
        <x:v>8726</x:v>
      </x:c>
      <x:c r="D146" s="234" t="s">
        <x:v>3175</x:v>
      </x:c>
      <x:c r="E146" s="236">
        <x:v>2025050504108</x:v>
      </x:c>
      <x:c r="F146" s="234">
        <x:v>130</x:v>
      </x:c>
      <x:c r="G146" s="279">
        <x:v>1</x:v>
      </x:c>
    </x:row>
    <x:row r="147" spans="3:7">
      <x:c r="C147" s="285" t="s">
        <x:v>8831</x:v>
      </x:c>
      <x:c r="D147" s="234" t="s">
        <x:v>3175</x:v>
      </x:c>
      <x:c r="E147" s="236">
        <x:v>2025050604013</x:v>
      </x:c>
      <x:c r="F147" s="234">
        <x:v>170</x:v>
      </x:c>
      <x:c r="G147" s="279">
        <x:v>1</x:v>
      </x:c>
    </x:row>
    <x:row r="148" spans="3:7">
      <x:c r="C148" s="285" t="s">
        <x:v>8815</x:v>
      </x:c>
      <x:c r="D148" s="234" t="s">
        <x:v>11129</x:v>
      </x:c>
      <x:c r="E148" s="236">
        <x:v>2025070604048</x:v>
      </x:c>
      <x:c r="F148" s="234">
        <x:v>160</x:v>
      </x:c>
      <x:c r="G148" s="279">
        <x:v>1</x:v>
      </x:c>
    </x:row>
    <x:row r="149" spans="1:8">
      <x:c r="A149" s="244">
        <x:v>45900</x:v>
      </x:c>
      <x:c r="B149" s="244"/>
      <x:c r="C149" s="501" t="s">
        <x:v>1463</x:v>
      </x:c>
      <x:c r="D149" s="239" t="s">
        <x:v>6070</x:v>
      </x:c>
      <x:c r="E149" s="502">
        <x:v>2023062303047</x:v>
      </x:c>
      <x:c r="F149" s="239">
        <x:v>230</x:v>
      </x:c>
      <x:c r="G149" s="767">
        <x:v>1</x:v>
      </x:c>
      <x:c r="H149" s="196"/>
    </x:row>
    <x:row r="150" spans="1:8">
      <x:c r="A150" s="244"/>
      <x:c r="B150" s="244"/>
      <x:c r="C150" s="501" t="s">
        <x:v>8707</x:v>
      </x:c>
      <x:c r="D150" s="239" t="s">
        <x:v>6070</x:v>
      </x:c>
      <x:c r="E150" s="502">
        <x:v>2023081403209</x:v>
      </x:c>
      <x:c r="F150" s="239">
        <x:v>180</x:v>
      </x:c>
      <x:c r="G150" s="767">
        <x:v>1</x:v>
      </x:c>
      <x:c r="H150" s="196"/>
    </x:row>
    <x:row r="151" spans="1:8">
      <x:c r="A151" s="230"/>
      <x:c r="C151" s="501" t="s">
        <x:v>3528</x:v>
      </x:c>
      <x:c r="D151" s="239" t="s">
        <x:v>10749</x:v>
      </x:c>
      <x:c r="E151" s="502">
        <x:v>2025050803119</x:v>
      </x:c>
      <x:c r="F151" s="239">
        <x:v>300</x:v>
      </x:c>
      <x:c r="G151" s="767">
        <x:v>1</x:v>
      </x:c>
      <x:c r="H151" s="196"/>
    </x:row>
    <x:row r="152" spans="1:8">
      <x:c r="A152" s="230"/>
      <x:c r="C152" s="501" t="s">
        <x:v>5171</x:v>
      </x:c>
      <x:c r="D152" s="239" t="s">
        <x:v>6070</x:v>
      </x:c>
      <x:c r="E152" s="502">
        <x:v>2024070603082</x:v>
      </x:c>
      <x:c r="F152" s="239">
        <x:v>150</x:v>
      </x:c>
      <x:c r="G152" s="767">
        <x:v>1</x:v>
      </x:c>
      <x:c r="H152" s="196"/>
    </x:row>
    <x:row r="153" spans="3:7">
      <x:c r="C153" s="501" t="s">
        <x:v>7241</x:v>
      </x:c>
      <x:c r="D153" s="239" t="s">
        <x:v>8883</x:v>
      </x:c>
      <x:c r="E153" s="502">
        <x:v>2024091603085</x:v>
      </x:c>
      <x:c r="F153" s="239">
        <x:v>180</x:v>
      </x:c>
      <x:c r="G153" s="767">
        <x:v>1</x:v>
      </x:c>
    </x:row>
    <x:row r="154" spans="3:7">
      <x:c r="C154" s="501" t="s">
        <x:v>68</x:v>
      </x:c>
      <x:c r="D154" s="239" t="s">
        <x:v>6773</x:v>
      </x:c>
      <x:c r="E154" s="502">
        <x:v>2025021003050</x:v>
      </x:c>
      <x:c r="F154" s="239">
        <x:v>300</x:v>
      </x:c>
      <x:c r="G154" s="767">
        <x:v>1</x:v>
      </x:c>
    </x:row>
    <x:row r="155" spans="3:7">
      <x:c r="C155" s="501" t="s">
        <x:v>84</x:v>
      </x:c>
      <x:c r="D155" s="239" t="s">
        <x:v>6773</x:v>
      </x:c>
      <x:c r="E155" s="502">
        <x:v>2025021003067</x:v>
      </x:c>
      <x:c r="F155" s="239">
        <x:v>300</x:v>
      </x:c>
      <x:c r="G155" s="767">
        <x:v>1</x:v>
      </x:c>
    </x:row>
    <x:row r="156" spans="3:7">
      <x:c r="C156" s="501" t="s">
        <x:v>6812</x:v>
      </x:c>
      <x:c r="D156" s="239" t="s">
        <x:v>3194</x:v>
      </x:c>
      <x:c r="E156" s="502">
        <x:v>2025060503115</x:v>
      </x:c>
      <x:c r="F156" s="239">
        <x:v>180</x:v>
      </x:c>
      <x:c r="G156" s="767">
        <x:v>1</x:v>
      </x:c>
    </x:row>
    <x:row r="157" spans="3:7">
      <x:c r="C157" s="501" t="s">
        <x:v>10067</x:v>
      </x:c>
      <x:c r="D157" s="239" t="s">
        <x:v>8561</x:v>
      </x:c>
      <x:c r="E157" s="502">
        <x:v>2025021301057</x:v>
      </x:c>
      <x:c r="F157" s="239">
        <x:v>75</x:v>
      </x:c>
      <x:c r="G157" s="767">
        <x:v>1</x:v>
      </x:c>
    </x:row>
    <x:row r="158" spans="3:7">
      <x:c r="C158" s="501" t="s">
        <x:v>1817</x:v>
      </x:c>
      <x:c r="D158" s="239" t="s">
        <x:v>3178</x:v>
      </x:c>
      <x:c r="E158" s="502">
        <x:v>2024010104082</x:v>
      </x:c>
      <x:c r="F158" s="239">
        <x:v>290</x:v>
      </x:c>
      <x:c r="G158" s="767">
        <x:v>1</x:v>
      </x:c>
    </x:row>
    <x:row r="159" spans="3:7">
      <x:c r="C159" s="501" t="s">
        <x:v>8694</x:v>
      </x:c>
      <x:c r="D159" s="239" t="s">
        <x:v>8883</x:v>
      </x:c>
      <x:c r="E159" s="502">
        <x:v>2023072104078</x:v>
      </x:c>
      <x:c r="F159" s="239">
        <x:v>170</x:v>
      </x:c>
      <x:c r="G159" s="767">
        <x:v>1</x:v>
      </x:c>
    </x:row>
    <x:row r="160" spans="3:7">
      <x:c r="C160" s="501" t="s">
        <x:v>203</x:v>
      </x:c>
      <x:c r="D160" s="239" t="s">
        <x:v>3597</x:v>
      </x:c>
      <x:c r="E160" s="502">
        <x:v>2024100504020</x:v>
      </x:c>
      <x:c r="F160" s="239">
        <x:v>260</x:v>
      </x:c>
      <x:c r="G160" s="767">
        <x:v>1</x:v>
      </x:c>
    </x:row>
    <x:row r="161" spans="3:7">
      <x:c r="C161" s="501" t="s">
        <x:v>317</x:v>
      </x:c>
      <x:c r="D161" s="239" t="s">
        <x:v>3183</x:v>
      </x:c>
      <x:c r="E161" s="502">
        <x:v>2024111004083</x:v>
      </x:c>
      <x:c r="F161" s="239">
        <x:v>150</x:v>
      </x:c>
      <x:c r="G161" s="767">
        <x:v>1</x:v>
      </x:c>
    </x:row>
    <x:row r="162" spans="3:7">
      <x:c r="C162" s="501" t="s">
        <x:v>445</x:v>
      </x:c>
      <x:c r="D162" s="239" t="s">
        <x:v>3136</x:v>
      </x:c>
      <x:c r="E162" s="502">
        <x:v>2025010504094</x:v>
      </x:c>
      <x:c r="F162" s="239">
        <x:v>320</x:v>
      </x:c>
      <x:c r="G162" s="767">
        <x:v>1</x:v>
      </x:c>
    </x:row>
    <x:row r="163" spans="3:7">
      <x:c r="C163" s="501" t="s">
        <x:v>8791</x:v>
      </x:c>
      <x:c r="D163" s="239" t="s">
        <x:v>3194</x:v>
      </x:c>
      <x:c r="E163" s="502">
        <x:v>2025021204075</x:v>
      </x:c>
      <x:c r="F163" s="239">
        <x:v>160</x:v>
      </x:c>
      <x:c r="G163" s="767">
        <x:v>1</x:v>
      </x:c>
    </x:row>
    <x:row r="164" spans="3:7">
      <x:c r="C164" s="501" t="s">
        <x:v>8903</x:v>
      </x:c>
      <x:c r="D164" s="239" t="s">
        <x:v>8772</x:v>
      </x:c>
      <x:c r="E164" s="502">
        <x:v>2025040604061</x:v>
      </x:c>
      <x:c r="F164" s="239">
        <x:v>150</x:v>
      </x:c>
      <x:c r="G164" s="767">
        <x:v>1</x:v>
      </x:c>
    </x:row>
    <x:row r="165" spans="3:7">
      <x:c r="C165" s="501" t="s">
        <x:v>8786</x:v>
      </x:c>
      <x:c r="D165" s="239" t="s">
        <x:v>7364</x:v>
      </x:c>
      <x:c r="E165" s="502">
        <x:v>2025050704089</x:v>
      </x:c>
      <x:c r="F165" s="239">
        <x:v>180</x:v>
      </x:c>
      <x:c r="G165" s="767">
        <x:v>1</x:v>
      </x:c>
    </x:row>
    <x:row r="166" spans="3:7">
      <x:c r="C166" s="501" t="s">
        <x:v>8871</x:v>
      </x:c>
      <x:c r="D166" s="239" t="s">
        <x:v>7364</x:v>
      </x:c>
      <x:c r="E166" s="502">
        <x:v>2025050804055</x:v>
      </x:c>
      <x:c r="F166" s="239">
        <x:v>360</x:v>
      </x:c>
      <x:c r="G166" s="767">
        <x:v>1</x:v>
      </x:c>
    </x:row>
    <x:row r="167" spans="3:7">
      <x:c r="C167" s="501" t="s">
        <x:v>1845</x:v>
      </x:c>
      <x:c r="D167" s="239" t="s">
        <x:v>3136</x:v>
      </x:c>
      <x:c r="E167" s="502">
        <x:v>2025060504082</x:v>
      </x:c>
      <x:c r="F167" s="239">
        <x:v>230</x:v>
      </x:c>
      <x:c r="G167" s="767">
        <x:v>1</x:v>
      </x:c>
    </x:row>
    <x:row r="168" spans="3:7">
      <x:c r="C168" s="501" t="s">
        <x:v>8853</x:v>
      </x:c>
      <x:c r="D168" s="239" t="s">
        <x:v>3140</x:v>
      </x:c>
      <x:c r="E168" s="502">
        <x:v>2025070504034</x:v>
      </x:c>
      <x:c r="F168" s="239">
        <x:v>160</x:v>
      </x:c>
      <x:c r="G168" s="767">
        <x:v>1</x:v>
      </x:c>
    </x:row>
    <x:row r="169" spans="1:7">
      <x:c r="A169" s="244">
        <x:v>45908</x:v>
      </x:c>
      <x:c r="B169" s="244"/>
      <x:c r="C169" s="469" t="s">
        <x:v>1831</x:v>
      </x:c>
      <x:c r="D169" s="246" t="s">
        <x:v>8883</x:v>
      </x:c>
      <x:c r="E169" s="470">
        <x:v>2024070503177</x:v>
      </x:c>
      <x:c r="F169" s="246">
        <x:v>160</x:v>
      </x:c>
      <x:c r="G169" s="277">
        <x:v>1</x:v>
      </x:c>
    </x:row>
    <x:row r="170" spans="3:7">
      <x:c r="C170" s="469" t="s">
        <x:v>8908</x:v>
      </x:c>
      <x:c r="D170" s="246" t="s">
        <x:v>3178</x:v>
      </x:c>
      <x:c r="E170" s="470">
        <x:v>2024080104050</x:v>
      </x:c>
      <x:c r="F170" s="246">
        <x:v>280</x:v>
      </x:c>
      <x:c r="G170" s="277">
        <x:v>2</x:v>
      </x:c>
    </x:row>
    <x:row r="171" spans="3:7">
      <x:c r="C171" s="469" t="s">
        <x:v>8589</x:v>
      </x:c>
      <x:c r="D171" s="246" t="s">
        <x:v>8439</x:v>
      </x:c>
      <x:c r="E171" s="470">
        <x:v>2024081004014</x:v>
      </x:c>
      <x:c r="F171" s="246">
        <x:v>190</x:v>
      </x:c>
      <x:c r="G171" s="277">
        <x:v>1</x:v>
      </x:c>
    </x:row>
    <x:row r="172" spans="3:7">
      <x:c r="C172" s="469" t="s">
        <x:v>290</x:v>
      </x:c>
      <x:c r="D172" s="246" t="s">
        <x:v>6070</x:v>
      </x:c>
      <x:c r="E172" s="470">
        <x:v>2024081504033</x:v>
      </x:c>
      <x:c r="F172" s="246">
        <x:v>150</x:v>
      </x:c>
      <x:c r="G172" s="277">
        <x:v>1</x:v>
      </x:c>
    </x:row>
    <x:row r="173" spans="3:7">
      <x:c r="C173" s="469" t="s">
        <x:v>281</x:v>
      </x:c>
      <x:c r="D173" s="246" t="s">
        <x:v>551</x:v>
      </x:c>
      <x:c r="E173" s="470">
        <x:v>2023120104029</x:v>
      </x:c>
      <x:c r="F173" s="246">
        <x:v>160</x:v>
      </x:c>
      <x:c r="G173" s="277">
        <x:v>1</x:v>
      </x:c>
    </x:row>
    <x:row r="174" spans="1:7">
      <x:c r="A174" s="244">
        <x:v>45913</x:v>
      </x:c>
      <x:c r="B174" s="244"/>
      <x:c r="C174" s="469" t="s">
        <x:v>8</x:v>
      </x:c>
      <x:c r="D174" s="246" t="s">
        <x:v>8584</x:v>
      </x:c>
      <x:c r="E174" s="470">
        <x:v>2025080503102</x:v>
      </x:c>
      <x:c r="F174" s="246">
        <x:v>140</x:v>
      </x:c>
      <x:c r="G174" s="277">
        <x:v>1</x:v>
      </x:c>
    </x:row>
    <x:row r="175" spans="3:8">
      <x:c r="C175" s="469" t="s">
        <x:v>5324</x:v>
      </x:c>
      <x:c r="D175" s="246" t="s">
        <x:v>8772</x:v>
      </x:c>
      <x:c r="E175" s="470">
        <x:v>2024100502026</x:v>
      </x:c>
      <x:c r="F175" s="246">
        <x:v>420</x:v>
      </x:c>
      <x:c r="G175" s="277">
        <x:v>1</x:v>
      </x:c>
      <x:c r="H175" s="221" t="s">
        <x:v>4170</x:v>
      </x:c>
    </x:row>
    <x:row r="176" spans="1:7">
      <x:c r="A176" s="244">
        <x:v>45921</x:v>
      </x:c>
      <x:c r="B176" s="244"/>
      <x:c r="C176" s="578" t="s">
        <x:v>8797</x:v>
      </x:c>
      <x:c r="D176" s="245" t="s">
        <x:v>11129</x:v>
      </x:c>
      <x:c r="E176" s="474">
        <x:v>2025090504045</x:v>
      </x:c>
      <x:c r="F176" s="245">
        <x:v>190</x:v>
      </x:c>
      <x:c r="G176" s="481">
        <x:v>1</x:v>
      </x:c>
    </x:row>
    <x:row r="177" spans="3:7">
      <x:c r="C177" s="578" t="s">
        <x:v>8866</x:v>
      </x:c>
      <x:c r="D177" s="245" t="s">
        <x:v>8883</x:v>
      </x:c>
      <x:c r="E177" s="474">
        <x:v>2024051004112</x:v>
      </x:c>
      <x:c r="F177" s="245">
        <x:v>130</x:v>
      </x:c>
      <x:c r="G177" s="481">
        <x:v>1</x:v>
      </x:c>
    </x:row>
    <x:row r="178" spans="3:7">
      <x:c r="C178" s="578" t="s">
        <x:v>8556</x:v>
      </x:c>
      <x:c r="D178" s="245" t="s">
        <x:v>3132</x:v>
      </x:c>
      <x:c r="E178" s="474">
        <x:v>2025021004064</x:v>
      </x:c>
      <x:c r="F178" s="245">
        <x:v>160</x:v>
      </x:c>
      <x:c r="G178" s="481">
        <x:v>1</x:v>
      </x:c>
    </x:row>
    <x:row r="179" spans="3:7">
      <x:c r="C179" s="578" t="s">
        <x:v>297</x:v>
      </x:c>
      <x:c r="D179" s="245" t="s">
        <x:v>3136</x:v>
      </x:c>
      <x:c r="E179" s="474">
        <x:v>2024111004021</x:v>
      </x:c>
      <x:c r="F179" s="245">
        <x:v>260</x:v>
      </x:c>
      <x:c r="G179" s="481">
        <x:v>1</x:v>
      </x:c>
    </x:row>
    <x:row r="180" spans="3:7">
      <x:c r="C180" s="578" t="s">
        <x:v>422</x:v>
      </x:c>
      <x:c r="D180" s="245" t="s">
        <x:v>8754</x:v>
      </x:c>
      <x:c r="E180" s="474">
        <x:v>2023090704045</x:v>
      </x:c>
      <x:c r="F180" s="245">
        <x:v>150</x:v>
      </x:c>
      <x:c r="G180" s="481">
        <x:v>1</x:v>
      </x:c>
    </x:row>
    <x:row r="181" spans="3:7">
      <x:c r="C181" s="578" t="s">
        <x:v>4997</x:v>
      </x:c>
      <x:c r="D181" s="245" t="s">
        <x:v>6070</x:v>
      </x:c>
      <x:c r="E181" s="474">
        <x:v>2025050603115</x:v>
      </x:c>
      <x:c r="F181" s="245">
        <x:v>180</x:v>
      </x:c>
      <x:c r="G181" s="481">
        <x:v>1</x:v>
      </x:c>
    </x:row>
    <x:row r="182" spans="3:7">
      <x:c r="C182" s="578" t="s">
        <x:v>1463</x:v>
      </x:c>
      <x:c r="D182" s="245" t="s">
        <x:v>6070</x:v>
      </x:c>
      <x:c r="E182" s="474">
        <x:v>2023062303047</x:v>
      </x:c>
      <x:c r="F182" s="245">
        <x:v>230</x:v>
      </x:c>
      <x:c r="G182" s="481">
        <x:v>1</x:v>
      </x:c>
    </x:row>
    <x:row r="183" spans="1:7">
      <x:c r="A183" s="244">
        <x:v>45945</x:v>
      </x:c>
      <x:c r="B183" s="244"/>
      <x:c r="C183" s="285" t="s">
        <x:v>7290</x:v>
      </x:c>
      <x:c r="D183" s="234" t="s">
        <x:v>3136</x:v>
      </x:c>
      <x:c r="E183" s="236">
        <x:v>2024121201038</x:v>
      </x:c>
      <x:c r="F183" s="234">
        <x:v>200</x:v>
      </x:c>
      <x:c r="G183" s="279">
        <x:v>1</x:v>
      </x:c>
    </x:row>
    <x:row r="184" spans="3:7">
      <x:c r="C184" s="285" t="s">
        <x:v>5258</x:v>
      </x:c>
      <x:c r="D184" s="234" t="s">
        <x:v>3136</x:v>
      </x:c>
      <x:c r="E184" s="236">
        <x:v>2024081601145</x:v>
      </x:c>
      <x:c r="F184" s="234">
        <x:v>150</x:v>
      </x:c>
      <x:c r="G184" s="279">
        <x:v>1</x:v>
      </x:c>
    </x:row>
    <x:row r="185" spans="3:7">
      <x:c r="C185" s="285" t="s">
        <x:v>5</x:v>
      </x:c>
      <x:c r="D185" s="234" t="s">
        <x:v>4930</x:v>
      </x:c>
      <x:c r="E185" s="236">
        <x:v>2025050703068</x:v>
      </x:c>
      <x:c r="F185" s="234">
        <x:v>280</x:v>
      </x:c>
      <x:c r="G185" s="279">
        <x:v>1</x:v>
      </x:c>
    </x:row>
    <x:row r="186" spans="3:7">
      <x:c r="C186" s="285" t="s">
        <x:v>7302</x:v>
      </x:c>
      <x:c r="D186" s="234" t="s">
        <x:v>12414</x:v>
      </x:c>
      <x:c r="E186" s="236">
        <x:v>2025060503122</x:v>
      </x:c>
      <x:c r="F186" s="234">
        <x:v>170</x:v>
      </x:c>
      <x:c r="G186" s="279">
        <x:v>1</x:v>
      </x:c>
    </x:row>
    <x:row r="187" spans="3:7">
      <x:c r="C187" s="285" t="s">
        <x:v>591</x:v>
      </x:c>
      <x:c r="D187" s="234" t="s">
        <x:v>8772</x:v>
      </x:c>
      <x:c r="E187" s="236">
        <x:v>2025091503115</x:v>
      </x:c>
      <x:c r="F187" s="234">
        <x:v>350</x:v>
      </x:c>
      <x:c r="G187" s="279">
        <x:v>1</x:v>
      </x:c>
    </x:row>
    <x:row r="188" spans="3:7">
      <x:c r="C188" s="285" t="s">
        <x:v>4841</x:v>
      </x:c>
      <x:c r="D188" s="234" t="s">
        <x:v>8561</x:v>
      </x:c>
      <x:c r="E188" s="236">
        <x:v>2025011003084</x:v>
      </x:c>
      <x:c r="F188" s="234">
        <x:v>170</x:v>
      </x:c>
      <x:c r="G188" s="279">
        <x:v>1</x:v>
      </x:c>
    </x:row>
    <x:row r="189" spans="3:7">
      <x:c r="C189" s="285" t="s">
        <x:v>5232</x:v>
      </x:c>
      <x:c r="D189" s="234" t="s">
        <x:v>6070</x:v>
      </x:c>
      <x:c r="E189" s="236">
        <x:v>2024051003122</x:v>
      </x:c>
      <x:c r="F189" s="234">
        <x:v>155</x:v>
      </x:c>
      <x:c r="G189" s="279">
        <x:v>1</x:v>
      </x:c>
    </x:row>
    <x:row r="190" spans="3:7">
      <x:c r="C190" s="285" t="s">
        <x:v>402</x:v>
      </x:c>
      <x:c r="D190" s="234" t="s">
        <x:v>3178</x:v>
      </x:c>
      <x:c r="E190" s="236">
        <x:v>2024010104082</x:v>
      </x:c>
      <x:c r="F190" s="234">
        <x:v>290</x:v>
      </x:c>
      <x:c r="G190" s="279">
        <x:v>1</x:v>
      </x:c>
    </x:row>
    <x:row r="191" spans="3:7">
      <x:c r="C191" s="285" t="s">
        <x:v>360</x:v>
      </x:c>
      <x:c r="D191" s="234" t="s">
        <x:v>1103</x:v>
      </x:c>
      <x:c r="E191" s="236">
        <x:v>2025010504070</x:v>
      </x:c>
      <x:c r="F191" s="234">
        <x:v>800</x:v>
      </x:c>
      <x:c r="G191" s="279">
        <x:v>1</x:v>
      </x:c>
    </x:row>
    <x:row r="192" spans="3:7">
      <x:c r="C192" s="285" t="s">
        <x:v>8740</x:v>
      </x:c>
      <x:c r="D192" s="234" t="s">
        <x:v>3136</x:v>
      </x:c>
      <x:c r="E192" s="236">
        <x:v>2025030504074</x:v>
      </x:c>
      <x:c r="F192" s="234">
        <x:v>500</x:v>
      </x:c>
      <x:c r="G192" s="279">
        <x:v>1</x:v>
      </x:c>
    </x:row>
    <x:row r="193" spans="3:7">
      <x:c r="C193" s="285" t="s">
        <x:v>8742</x:v>
      </x:c>
      <x:c r="D193" s="234" t="s">
        <x:v>3194</x:v>
      </x:c>
      <x:c r="E193" s="236">
        <x:v>2025050604037</x:v>
      </x:c>
      <x:c r="F193" s="234">
        <x:v>160</x:v>
      </x:c>
      <x:c r="G193" s="279">
        <x:v>1</x:v>
      </x:c>
    </x:row>
    <x:row r="194" spans="1:7">
      <x:c r="A194" s="244">
        <x:v>45957</x:v>
      </x:c>
      <x:c r="B194" s="244"/>
      <x:c r="C194" s="635" t="s">
        <x:v>745</x:v>
      </x:c>
      <x:c r="D194" s="636" t="s">
        <x:v>3145</x:v>
      </x:c>
      <x:c r="E194" s="637">
        <x:v>2025021201012</x:v>
      </x:c>
      <x:c r="F194" s="636">
        <x:v>190</x:v>
      </x:c>
      <x:c r="G194" s="754">
        <x:v>1</x:v>
      </x:c>
    </x:row>
    <x:row r="195" spans="3:7">
      <x:c r="C195" s="635" t="s">
        <x:v>398</x:v>
      </x:c>
      <x:c r="D195" s="636" t="s">
        <x:v>6905</x:v>
      </x:c>
      <x:c r="E195" s="637">
        <x:v>2023112204027</x:v>
      </x:c>
      <x:c r="F195" s="636">
        <x:v>245</x:v>
      </x:c>
      <x:c r="G195" s="754">
        <x:v>1</x:v>
      </x:c>
    </x:row>
    <x:row r="196" spans="3:7">
      <x:c r="C196" s="635" t="s">
        <x:v>8797</x:v>
      </x:c>
      <x:c r="D196" s="636" t="s">
        <x:v>11129</x:v>
      </x:c>
      <x:c r="E196" s="637">
        <x:v>2025090504045</x:v>
      </x:c>
      <x:c r="F196" s="636">
        <x:v>190</x:v>
      </x:c>
      <x:c r="G196" s="754">
        <x:v>1</x:v>
      </x:c>
    </x:row>
    <x:row r="197" spans="1:7">
      <x:c r="A197" s="244">
        <x:v>45970</x:v>
      </x:c>
      <x:c r="B197" s="707" t="s">
        <x:v>4067</x:v>
      </x:c>
      <x:c r="C197" s="464" t="s">
        <x:v>2097</x:v>
      </x:c>
      <x:c r="D197" s="250" t="s">
        <x:v>6070</x:v>
      </x:c>
      <x:c r="E197" s="472">
        <x:v>2025080801079</x:v>
      </x:c>
      <x:c r="F197" s="250">
        <x:v>150</x:v>
      </x:c>
      <x:c r="G197" s="461">
        <x:v>1</x:v>
      </x:c>
    </x:row>
    <x:row r="198" spans="2:7">
      <x:c r="B198" s="707" t="s">
        <x:v>4007</x:v>
      </x:c>
      <x:c r="C198" s="464" t="s">
        <x:v>12268</x:v>
      </x:c>
      <x:c r="D198" s="250" t="s">
        <x:v>6070</x:v>
      </x:c>
      <x:c r="E198" s="472">
        <x:v>2025010503110</x:v>
      </x:c>
      <x:c r="F198" s="250">
        <x:v>240</x:v>
      </x:c>
      <x:c r="G198" s="461">
        <x:v>1</x:v>
      </x:c>
    </x:row>
    <x:row r="199" spans="2:7">
      <x:c r="B199" s="707" t="s">
        <x:v>4007</x:v>
      </x:c>
      <x:c r="C199" s="464" t="s">
        <x:v>9133</x:v>
      </x:c>
      <x:c r="D199" s="250" t="s">
        <x:v>8561</x:v>
      </x:c>
      <x:c r="E199" s="472">
        <x:v>2025090603113</x:v>
      </x:c>
      <x:c r="F199" s="250">
        <x:v>180</x:v>
      </x:c>
      <x:c r="G199" s="461">
        <x:v>1</x:v>
      </x:c>
    </x:row>
    <x:row r="200" spans="2:7">
      <x:c r="B200" s="707" t="s">
        <x:v>4007</x:v>
      </x:c>
      <x:c r="C200" s="464" t="s">
        <x:v>11187</x:v>
      </x:c>
      <x:c r="D200" s="250" t="s">
        <x:v>10734</x:v>
      </x:c>
      <x:c r="E200" s="472">
        <x:v>2025100603126</x:v>
      </x:c>
      <x:c r="F200" s="250">
        <x:v>310</x:v>
      </x:c>
      <x:c r="G200" s="461">
        <x:v>1</x:v>
      </x:c>
    </x:row>
    <x:row r="201" spans="2:7">
      <x:c r="B201" s="395" t="s">
        <x:v>4027</x:v>
      </x:c>
      <x:c r="C201" s="464" t="s">
        <x:v>7872</x:v>
      </x:c>
      <x:c r="D201" s="250" t="s">
        <x:v>3183</x:v>
      </x:c>
      <x:c r="E201" s="472">
        <x:v>2025070504065</x:v>
      </x:c>
      <x:c r="F201" s="250">
        <x:v>140</x:v>
      </x:c>
      <x:c r="G201" s="461">
        <x:v>1</x:v>
      </x:c>
    </x:row>
    <x:row r="202" spans="2:7">
      <x:c r="B202" s="395" t="s">
        <x:v>4027</x:v>
      </x:c>
      <x:c r="C202" s="464" t="s">
        <x:v>9216</x:v>
      </x:c>
      <x:c r="D202" s="250" t="s">
        <x:v>3183</x:v>
      </x:c>
      <x:c r="E202" s="472">
        <x:v>2025070504072</x:v>
      </x:c>
      <x:c r="F202" s="250">
        <x:v>140</x:v>
      </x:c>
      <x:c r="G202" s="461">
        <x:v>1</x:v>
      </x:c>
    </x:row>
    <x:row r="203" spans="2:7">
      <x:c r="B203" s="395" t="s">
        <x:v>4027</x:v>
      </x:c>
      <x:c r="C203" s="464" t="s">
        <x:v>6167</x:v>
      </x:c>
      <x:c r="D203" s="250" t="s">
        <x:v>11129</x:v>
      </x:c>
      <x:c r="E203" s="472">
        <x:v>2025070604048</x:v>
      </x:c>
      <x:c r="F203" s="250">
        <x:v>160</x:v>
      </x:c>
      <x:c r="G203" s="461">
        <x:v>1</x:v>
      </x:c>
    </x:row>
    <x:row r="204" spans="2:7">
      <x:c r="B204" s="395" t="s">
        <x:v>4027</x:v>
      </x:c>
      <x:c r="C204" s="464" t="s">
        <x:v>8077</x:v>
      </x:c>
      <x:c r="D204" s="250" t="s">
        <x:v>3194</x:v>
      </x:c>
      <x:c r="E204" s="472">
        <x:v>2025010504117</x:v>
      </x:c>
      <x:c r="F204" s="250">
        <x:v>80</x:v>
      </x:c>
      <x:c r="G204" s="461">
        <x:v>1</x:v>
      </x:c>
    </x:row>
    <x:row r="205" spans="2:7">
      <x:c r="B205" s="395" t="s">
        <x:v>4027</x:v>
      </x:c>
      <x:c r="C205" s="464" t="s">
        <x:v>2438</x:v>
      </x:c>
      <x:c r="D205" s="250" t="s">
        <x:v>12414</x:v>
      </x:c>
      <x:c r="E205" s="472">
        <x:v>2025060504044</x:v>
      </x:c>
      <x:c r="F205" s="250">
        <x:v>170</x:v>
      </x:c>
      <x:c r="G205" s="461">
        <x:v>1</x:v>
      </x:c>
    </x:row>
    <x:row r="206" spans="2:7">
      <x:c r="B206" s="395" t="s">
        <x:v>4027</x:v>
      </x:c>
      <x:c r="C206" s="464" t="s">
        <x:v>5989</x:v>
      </x:c>
      <x:c r="D206" s="250" t="s">
        <x:v>8877</x:v>
      </x:c>
      <x:c r="E206" s="472">
        <x:v>2025070504089</x:v>
      </x:c>
      <x:c r="F206" s="250">
        <x:v>170</x:v>
      </x:c>
      <x:c r="G206" s="461">
        <x:v>1</x:v>
      </x:c>
    </x:row>
    <x:row r="207" spans="2:7">
      <x:c r="B207" s="395" t="s">
        <x:v>4027</x:v>
      </x:c>
      <x:c r="C207" s="464" t="s">
        <x:v>9298</x:v>
      </x:c>
      <x:c r="D207" s="250" t="s">
        <x:v>3175</x:v>
      </x:c>
      <x:c r="E207" s="472">
        <x:v>2025070604055</x:v>
      </x:c>
      <x:c r="F207" s="250">
        <x:v>180</x:v>
      </x:c>
      <x:c r="G207" s="461">
        <x:v>1</x:v>
      </x:c>
    </x:row>
    <x:row r="208" spans="2:7">
      <x:c r="B208" s="395" t="s">
        <x:v>4027</x:v>
      </x:c>
      <x:c r="C208" s="464" t="s">
        <x:v>5977</x:v>
      </x:c>
      <x:c r="D208" s="250" t="s">
        <x:v>8561</x:v>
      </x:c>
      <x:c r="E208" s="472">
        <x:v>2025070604109</x:v>
      </x:c>
      <x:c r="F208" s="250">
        <x:v>140</x:v>
      </x:c>
      <x:c r="G208" s="461">
        <x:v>1</x:v>
      </x:c>
    </x:row>
    <x:row r="209" spans="2:7">
      <x:c r="B209" s="395" t="s">
        <x:v>4027</x:v>
      </x:c>
      <x:c r="C209" s="464" t="s">
        <x:v>9106</x:v>
      </x:c>
      <x:c r="D209" s="250" t="s">
        <x:v>3194</x:v>
      </x:c>
      <x:c r="E209" s="472">
        <x:v>2025050704058</x:v>
      </x:c>
      <x:c r="F209" s="250">
        <x:v>180</x:v>
      </x:c>
      <x:c r="G209" s="461">
        <x:v>1</x:v>
      </x:c>
    </x:row>
    <x:row r="210" spans="2:7">
      <x:c r="B210" s="395" t="s">
        <x:v>4027</x:v>
      </x:c>
      <x:c r="C210" s="464" t="s">
        <x:v>1950</x:v>
      </x:c>
      <x:c r="D210" s="250" t="s">
        <x:v>3194</x:v>
      </x:c>
      <x:c r="E210" s="472">
        <x:v>2025021204129</x:v>
      </x:c>
      <x:c r="F210" s="250">
        <x:v>180</x:v>
      </x:c>
      <x:c r="G210" s="461">
        <x:v>1</x:v>
      </x:c>
    </x:row>
    <x:row r="211" spans="2:7">
      <x:c r="B211" s="395" t="s">
        <x:v>4027</x:v>
      </x:c>
      <x:c r="C211" s="464" t="s">
        <x:v>7517</x:v>
      </x:c>
      <x:c r="D211" s="250" t="s">
        <x:v>1103</x:v>
      </x:c>
      <x:c r="E211" s="472">
        <x:v>2025010504070</x:v>
      </x:c>
      <x:c r="F211" s="250">
        <x:v>800</x:v>
      </x:c>
      <x:c r="G211" s="461">
        <x:v>1</x:v>
      </x:c>
    </x:row>
    <x:row r="212" spans="2:7">
      <x:c r="B212" s="395" t="s">
        <x:v>4027</x:v>
      </x:c>
      <x:c r="C212" s="464" t="s">
        <x:v>1982</x:v>
      </x:c>
      <x:c r="D212" s="250" t="s">
        <x:v>3136</x:v>
      </x:c>
      <x:c r="E212" s="472">
        <x:v>2025030504074</x:v>
      </x:c>
      <x:c r="F212" s="250">
        <x:v>500</x:v>
      </x:c>
      <x:c r="G212" s="461">
        <x:v>1</x:v>
      </x:c>
    </x:row>
    <x:row r="213" spans="2:7">
      <x:c r="B213" s="395" t="s">
        <x:v>4027</x:v>
      </x:c>
      <x:c r="C213" s="464" t="s">
        <x:v>2308</x:v>
      </x:c>
      <x:c r="D213" s="250" t="s">
        <x:v>7364</x:v>
      </x:c>
      <x:c r="E213" s="472">
        <x:v>2025020504060</x:v>
      </x:c>
      <x:c r="F213" s="250">
        <x:v>250</x:v>
      </x:c>
      <x:c r="G213" s="461">
        <x:v>1</x:v>
      </x:c>
    </x:row>
    <x:row r="214" spans="2:7">
      <x:c r="B214" s="395" t="s">
        <x:v>4027</x:v>
      </x:c>
      <x:c r="C214" s="464" t="s">
        <x:v>9171</x:v>
      </x:c>
      <x:c r="D214" s="250" t="s">
        <x:v>3136</x:v>
      </x:c>
      <x:c r="E214" s="472">
        <x:v>2025030504067</x:v>
      </x:c>
      <x:c r="F214" s="250">
        <x:v>250</x:v>
      </x:c>
      <x:c r="G214" s="461">
        <x:v>1</x:v>
      </x:c>
    </x:row>
    <x:row r="215" spans="2:7">
      <x:c r="B215" s="395" t="s">
        <x:v>4027</x:v>
      </x:c>
      <x:c r="C215" s="464" t="s">
        <x:v>5708</x:v>
      </x:c>
      <x:c r="D215" s="250" t="s">
        <x:v>3178</x:v>
      </x:c>
      <x:c r="E215" s="472">
        <x:v>2024080104050</x:v>
      </x:c>
      <x:c r="F215" s="250">
        <x:v>280</x:v>
      </x:c>
      <x:c r="G215" s="461">
        <x:v>1</x:v>
      </x:c>
    </x:row>
    <x:row r="216" spans="2:7">
      <x:c r="B216" s="395" t="s">
        <x:v>4027</x:v>
      </x:c>
      <x:c r="C216" s="464" t="s">
        <x:v>7542</x:v>
      </x:c>
      <x:c r="D216" s="250" t="s">
        <x:v>8883</x:v>
      </x:c>
      <x:c r="E216" s="472">
        <x:v>2024081504095</x:v>
      </x:c>
      <x:c r="F216" s="250">
        <x:v>160</x:v>
      </x:c>
      <x:c r="G216" s="461">
        <x:v>1</x:v>
      </x:c>
    </x:row>
    <x:row r="217" spans="2:7">
      <x:c r="B217" s="395" t="s">
        <x:v>4027</x:v>
      </x:c>
      <x:c r="C217" s="464" t="s">
        <x:v>12208</x:v>
      </x:c>
      <x:c r="D217" s="250" t="s">
        <x:v>3194</x:v>
      </x:c>
      <x:c r="E217" s="472">
        <x:v>2023072104115</x:v>
      </x:c>
      <x:c r="F217" s="250">
        <x:v>180</x:v>
      </x:c>
      <x:c r="G217" s="461">
        <x:v>1</x:v>
      </x:c>
    </x:row>
    <x:row r="218" spans="2:7">
      <x:c r="B218" s="395" t="s">
        <x:v>4027</x:v>
      </x:c>
      <x:c r="C218" s="464" t="s">
        <x:v>5528</x:v>
      </x:c>
      <x:c r="D218" s="250" t="s">
        <x:v>8883</x:v>
      </x:c>
      <x:c r="E218" s="472">
        <x:v>2023072104078</x:v>
      </x:c>
      <x:c r="F218" s="250">
        <x:v>170</x:v>
      </x:c>
      <x:c r="G218" s="461">
        <x:v>1</x:v>
      </x:c>
    </x:row>
    <x:row r="219" spans="2:7">
      <x:c r="B219" s="395" t="s">
        <x:v>4027</x:v>
      </x:c>
      <x:c r="C219" s="464" t="s">
        <x:v>12330</x:v>
      </x:c>
      <x:c r="D219" s="250" t="s">
        <x:v>3140</x:v>
      </x:c>
      <x:c r="E219" s="472">
        <x:v>2025070504034</x:v>
      </x:c>
      <x:c r="F219" s="250">
        <x:v>160</x:v>
      </x:c>
      <x:c r="G219" s="461">
        <x:v>1</x:v>
      </x:c>
    </x:row>
    <x:row r="220" spans="2:7">
      <x:c r="B220" s="395" t="s">
        <x:v>4027</x:v>
      </x:c>
      <x:c r="C220" s="464" t="s">
        <x:v>5790</x:v>
      </x:c>
      <x:c r="D220" s="250" t="s">
        <x:v>12118</x:v>
      </x:c>
      <x:c r="E220" s="472">
        <x:v>2024111004014</x:v>
      </x:c>
      <x:c r="F220" s="250">
        <x:v>190</x:v>
      </x:c>
      <x:c r="G220" s="461">
        <x:v>1</x:v>
      </x:c>
    </x:row>
    <x:row r="221" spans="1:7">
      <x:c r="A221" s="244">
        <x:v>45994</x:v>
      </x:c>
      <x:c r="B221" s="768" t="s">
        <x:v>4067</x:v>
      </x:c>
      <x:c r="C221" s="769" t="s">
        <x:v>12278</x:v>
      </x:c>
      <x:c r="D221" s="770" t="s">
        <x:v>3136</x:v>
      </x:c>
      <x:c r="E221" s="759">
        <x:v>2025110601099</x:v>
      </x:c>
      <x:c r="F221" s="770">
        <x:v>95</x:v>
      </x:c>
      <x:c r="G221" s="760">
        <x:v>1</x:v>
      </x:c>
    </x:row>
    <x:row r="222" spans="2:7">
      <x:c r="B222" s="768" t="s">
        <x:v>4007</x:v>
      </x:c>
      <x:c r="C222" s="769" t="s">
        <x:v>5517</x:v>
      </x:c>
      <x:c r="D222" s="770" t="s">
        <x:v>6070</x:v>
      </x:c>
      <x:c r="E222" s="759">
        <x:v>2023062303047</x:v>
      </x:c>
      <x:c r="F222" s="770">
        <x:v>230</x:v>
      </x:c>
      <x:c r="G222" s="760">
        <x:v>1</x:v>
      </x:c>
    </x:row>
    <x:row r="223" spans="2:7">
      <x:c r="B223" s="768" t="s">
        <x:v>4007</x:v>
      </x:c>
      <x:c r="C223" s="769" t="s">
        <x:v>2392</x:v>
      </x:c>
      <x:c r="D223" s="770" t="s">
        <x:v>6070</x:v>
      </x:c>
      <x:c r="E223" s="759">
        <x:v>2024051003146</x:v>
      </x:c>
      <x:c r="F223" s="770">
        <x:v>185</x:v>
      </x:c>
      <x:c r="G223" s="760">
        <x:v>1</x:v>
      </x:c>
    </x:row>
    <x:row r="224" spans="2:7">
      <x:c r="B224" s="768" t="s">
        <x:v>4007</x:v>
      </x:c>
      <x:c r="C224" s="769" t="s">
        <x:v>9042</x:v>
      </x:c>
      <x:c r="D224" s="770" t="s">
        <x:v>10175</x:v>
      </x:c>
      <x:c r="E224" s="759">
        <x:v>2025050803140</x:v>
      </x:c>
      <x:c r="F224" s="770">
        <x:v>290</x:v>
      </x:c>
      <x:c r="G224" s="760">
        <x:v>1</x:v>
      </x:c>
    </x:row>
    <x:row r="225" spans="2:7">
      <x:c r="B225" s="768" t="s">
        <x:v>4007</x:v>
      </x:c>
      <x:c r="C225" s="769" t="s">
        <x:v>9038</x:v>
      </x:c>
      <x:c r="D225" s="770" t="s">
        <x:v>8844</x:v>
      </x:c>
      <x:c r="E225" s="759">
        <x:v>2025030503084</x:v>
      </x:c>
      <x:c r="F225" s="770">
        <x:v>350</x:v>
      </x:c>
      <x:c r="G225" s="760">
        <x:v>1</x:v>
      </x:c>
    </x:row>
    <x:row r="226" spans="2:7">
      <x:c r="B226" s="768" t="s">
        <x:v>4007</x:v>
      </x:c>
      <x:c r="C226" s="769" t="s">
        <x:v>5571</x:v>
      </x:c>
      <x:c r="D226" s="770" t="s">
        <x:v>8561</x:v>
      </x:c>
      <x:c r="E226" s="759">
        <x:v>2025120502072</x:v>
      </x:c>
      <x:c r="F226" s="770">
        <x:v>160</x:v>
      </x:c>
      <x:c r="G226" s="760">
        <x:v>1</x:v>
      </x:c>
    </x:row>
    <x:row r="227" spans="2:7">
      <x:c r="B227" s="768" t="s">
        <x:v>4027</x:v>
      </x:c>
      <x:c r="C227" s="769" t="s">
        <x:v>4525</x:v>
      </x:c>
      <x:c r="D227" s="770" t="s">
        <x:v>11129</x:v>
      </x:c>
      <x:c r="E227" s="759">
        <x:v>2025090504045</x:v>
      </x:c>
      <x:c r="F227" s="770">
        <x:v>190</x:v>
      </x:c>
      <x:c r="G227" s="760">
        <x:v>1</x:v>
      </x:c>
    </x:row>
    <x:row r="228" spans="2:7">
      <x:c r="B228" s="768" t="s">
        <x:v>4027</x:v>
      </x:c>
      <x:c r="C228" s="769" t="s">
        <x:v>8535</x:v>
      </x:c>
      <x:c r="D228" s="770" t="s">
        <x:v>1103</x:v>
      </x:c>
      <x:c r="E228" s="759">
        <x:v>2025021004026</x:v>
      </x:c>
      <x:c r="F228" s="770">
        <x:v>550</x:v>
      </x:c>
      <x:c r="G228" s="760">
        <x:v>1</x:v>
      </x:c>
    </x:row>
    <x:row r="229" spans="2:7">
      <x:c r="B229" s="768" t="s">
        <x:v>4027</x:v>
      </x:c>
      <x:c r="C229" s="769" t="s">
        <x:v>11280</x:v>
      </x:c>
      <x:c r="D229" s="770" t="s">
        <x:v>3136</x:v>
      </x:c>
      <x:c r="E229" s="759">
        <x:v>2024111004038</x:v>
      </x:c>
      <x:c r="F229" s="770">
        <x:v>280</x:v>
      </x:c>
      <x:c r="G229" s="760">
        <x:v>1</x:v>
      </x:c>
    </x:row>
    <x:row r="230" spans="1:7">
      <x:c r="A230" s="244">
        <x:v>46005</x:v>
      </x:c>
      <x:c r="B230" s="707" t="s">
        <x:v>4067</x:v>
      </x:c>
      <x:c r="C230" s="464" t="s">
        <x:v>9068</x:v>
      </x:c>
      <x:c r="D230" s="250" t="s">
        <x:v>3136</x:v>
      </x:c>
      <x:c r="E230" s="472">
        <x:v>2025050501084</x:v>
      </x:c>
      <x:c r="F230" s="250">
        <x:v>130</x:v>
      </x:c>
      <x:c r="G230" s="461">
        <x:v>1</x:v>
      </x:c>
    </x:row>
    <x:row r="231" spans="2:7">
      <x:c r="B231" s="707" t="s">
        <x:v>4007</x:v>
      </x:c>
      <x:c r="C231" s="464" t="s">
        <x:v>8963</x:v>
      </x:c>
      <x:c r="D231" s="250" t="s">
        <x:v>3194</x:v>
      </x:c>
      <x:c r="E231" s="472">
        <x:v>2025100503129</x:v>
      </x:c>
      <x:c r="F231" s="250">
        <x:v>200</x:v>
      </x:c>
      <x:c r="G231" s="461">
        <x:v>1</x:v>
      </x:c>
    </x:row>
    <x:row r="232" spans="2:7">
      <x:c r="B232" s="707" t="s">
        <x:v>4027</x:v>
      </x:c>
      <x:c r="C232" s="464" t="s">
        <x:v>7949</x:v>
      </x:c>
      <x:c r="D232" s="250" t="s">
        <x:v>8561</x:v>
      </x:c>
      <x:c r="E232" s="472">
        <x:v>2024071004031</x:v>
      </x:c>
      <x:c r="F232" s="250">
        <x:v>160</x:v>
      </x:c>
      <x:c r="G232" s="461">
        <x:v>1</x:v>
      </x:c>
    </x:row>
    <x:row r="233" spans="2:7">
      <x:c r="B233" s="707" t="s">
        <x:v>4027</x:v>
      </x:c>
      <x:c r="C233" s="464" t="s">
        <x:v>2337</x:v>
      </x:c>
      <x:c r="D233" s="250" t="s">
        <x:v>8754</x:v>
      </x:c>
      <x:c r="E233" s="472">
        <x:v>2023090704045</x:v>
      </x:c>
      <x:c r="F233" s="250">
        <x:v>150</x:v>
      </x:c>
      <x:c r="G233" s="461">
        <x:v>1</x:v>
      </x:c>
    </x:row>
    <x:row r="234" spans="2:7">
      <x:c r="B234" s="707" t="s">
        <x:v>4027</x:v>
      </x:c>
      <x:c r="C234" s="464" t="s">
        <x:v>2234</x:v>
      </x:c>
      <x:c r="D234" s="250" t="s">
        <x:v>551</x:v>
      </x:c>
      <x:c r="E234" s="472">
        <x:v>2023120104029</x:v>
      </x:c>
      <x:c r="F234" s="250">
        <x:v>160</x:v>
      </x:c>
      <x:c r="G234" s="461">
        <x:v>1</x:v>
      </x:c>
    </x:row>
    <x:row r="235" spans="2:7">
      <x:c r="B235" s="707" t="s">
        <x:v>4027</x:v>
      </x:c>
      <x:c r="C235" s="464" t="s">
        <x:v>2094</x:v>
      </x:c>
      <x:c r="D235" s="250" t="s">
        <x:v>8561</x:v>
      </x:c>
      <x:c r="E235" s="472">
        <x:v>2025040604030</x:v>
      </x:c>
      <x:c r="F235" s="250">
        <x:v>200</x:v>
      </x:c>
      <x:c r="G235" s="461">
        <x:v>1</x:v>
      </x:c>
    </x:row>
    <x:row r="236" spans="2:7">
      <x:c r="B236" s="707" t="s">
        <x:v>4027</x:v>
      </x:c>
      <x:c r="C236" s="464" t="s">
        <x:v>6092</x:v>
      </x:c>
      <x:c r="D236" s="250" t="s">
        <x:v>6070</x:v>
      </x:c>
      <x:c r="E236" s="472">
        <x:v>2025070604079</x:v>
      </x:c>
      <x:c r="F236" s="250">
        <x:v>150</x:v>
      </x:c>
      <x:c r="G236" s="461">
        <x:v>1</x:v>
      </x:c>
    </x:row>
    <x:row r="237" spans="2:7">
      <x:c r="B237" s="707" t="s">
        <x:v>4027</x:v>
      </x:c>
      <x:c r="C237" s="464" t="s">
        <x:v>8415</x:v>
      </x:c>
      <x:c r="D237" s="250" t="s">
        <x:v>3194</x:v>
      </x:c>
      <x:c r="E237" s="472">
        <x:v>2025090504076</x:v>
      </x:c>
      <x:c r="F237" s="250">
        <x:v>160</x:v>
      </x:c>
      <x:c r="G237" s="461">
        <x:v>1</x:v>
      </x:c>
    </x:row>
    <x:row r="238" spans="2:7">
      <x:c r="B238" s="707" t="s">
        <x:v>4027</x:v>
      </x:c>
      <x:c r="C238" s="464" t="s">
        <x:v>9215</x:v>
      </x:c>
      <x:c r="D238" s="250" t="s">
        <x:v>3175</x:v>
      </x:c>
      <x:c r="E238" s="472">
        <x:v>2025100604031</x:v>
      </x:c>
      <x:c r="F238" s="250">
        <x:v>160</x:v>
      </x:c>
      <x:c r="G238" s="461">
        <x:v>1</x:v>
      </x:c>
    </x:row>
    <x:row r="239" spans="2:7">
      <x:c r="B239" s="707" t="s">
        <x:v>4027</x:v>
      </x:c>
      <x:c r="C239" s="464" t="s">
        <x:v>5992</x:v>
      </x:c>
      <x:c r="D239" s="250" t="s">
        <x:v>8439</x:v>
      </x:c>
      <x:c r="E239" s="472">
        <x:v>2025100604048</x:v>
      </x:c>
      <x:c r="F239" s="250">
        <x:v>200</x:v>
      </x:c>
      <x:c r="G239" s="461">
        <x:v>1</x:v>
      </x:c>
    </x:row>
    <x:row r="240" spans="1:7">
      <x:c r="A240" s="244">
        <x:v>46027</x:v>
      </x:c>
      <x:c r="B240" s="838" t="s">
        <x:v>4067</x:v>
      </x:c>
      <x:c r="C240" s="619" t="s">
        <x:v>12294</x:v>
      </x:c>
      <x:c r="D240" s="272" t="s">
        <x:v>3136</x:v>
      </x:c>
      <x:c r="E240" s="839">
        <x:v>2024081601138</x:v>
      </x:c>
      <x:c r="F240" s="272">
        <x:v>140</x:v>
      </x:c>
      <x:c r="G240" s="582">
        <x:v>1</x:v>
      </x:c>
    </x:row>
    <x:row r="241" spans="2:7">
      <x:c r="B241" s="838" t="s">
        <x:v>4067</x:v>
      </x:c>
      <x:c r="C241" s="619" t="s">
        <x:v>8967</x:v>
      </x:c>
      <x:c r="D241" s="272" t="s">
        <x:v>10222</x:v>
      </x:c>
      <x:c r="E241" s="839">
        <x:v>2025040501018</x:v>
      </x:c>
      <x:c r="F241" s="272">
        <x:v>180</x:v>
      </x:c>
      <x:c r="G241" s="582">
        <x:v>1</x:v>
      </x:c>
    </x:row>
    <x:row r="242" spans="2:7">
      <x:c r="B242" s="838" t="s">
        <x:v>4027</x:v>
      </x:c>
      <x:c r="C242" s="619" t="s">
        <x:v>7705</x:v>
      </x:c>
      <x:c r="D242" s="272" t="s">
        <x:v>6905</x:v>
      </x:c>
      <x:c r="E242" s="839">
        <x:v>2023112204027</x:v>
      </x:c>
      <x:c r="F242" s="272">
        <x:v>245</x:v>
      </x:c>
      <x:c r="G242" s="582">
        <x:v>1</x:v>
      </x:c>
    </x:row>
    <x:row r="243" spans="2:7">
      <x:c r="B243" s="838" t="s">
        <x:v>4027</x:v>
      </x:c>
      <x:c r="C243" s="619" t="s">
        <x:v>1982</x:v>
      </x:c>
      <x:c r="D243" s="272" t="s">
        <x:v>3136</x:v>
      </x:c>
      <x:c r="E243" s="839">
        <x:v>2025030504074</x:v>
      </x:c>
      <x:c r="F243" s="272">
        <x:v>500</x:v>
      </x:c>
      <x:c r="G243" s="582">
        <x:v>1</x:v>
      </x:c>
    </x:row>
    <x:row r="244" spans="2:7">
      <x:c r="B244" s="838" t="s">
        <x:v>4027</x:v>
      </x:c>
      <x:c r="C244" s="619" t="s">
        <x:v>11218</x:v>
      </x:c>
      <x:c r="D244" s="272" t="s">
        <x:v>1136</x:v>
      </x:c>
      <x:c r="E244" s="839">
        <x:v>2025110604076</x:v>
      </x:c>
      <x:c r="F244" s="272">
        <x:v>450</x:v>
      </x:c>
      <x:c r="G244" s="582">
        <x:v>1</x:v>
      </x:c>
    </x:row>
    <x:row r="245" spans="2:7">
      <x:c r="B245" s="838" t="s">
        <x:v>4027</x:v>
      </x:c>
      <x:c r="C245" s="619" t="s">
        <x:v>9221</x:v>
      </x:c>
      <x:c r="D245" s="272" t="s">
        <x:v>1108</x:v>
      </x:c>
      <x:c r="E245" s="839">
        <x:v>2025090504014</x:v>
      </x:c>
      <x:c r="F245" s="272">
        <x:v>800</x:v>
      </x:c>
      <x:c r="G245" s="582">
        <x:v>1</x:v>
      </x:c>
    </x:row>
    <x:row r="246" spans="4:4">
      <x:c r="D246" s="47"/>
    </x:row>
    <x:row r="247" spans="1:7" s="234" customFormat="1">
      <x:c r="A247" s="1430" t="s">
        <x:v>8217</x:v>
      </x:c>
      <x:c r="B247" s="1431" t="s">
        <x:v>4061</x:v>
      </x:c>
      <x:c r="C247" s="1433">
        <x:v>2502100501</x:v>
      </x:c>
      <x:c r="D247" s="234" t="s">
        <x:v>8439</x:v>
      </x:c>
      <x:c r="E247" s="236">
        <x:v>2025021005016</x:v>
      </x:c>
      <x:c r="F247" s="234">
        <x:v>280</x:v>
      </x:c>
      <x:c r="G247" s="1562">
        <x:v>1</x:v>
      </x:c>
    </x:row>
    <x:row r="248" spans="1:7" s="234" customFormat="1">
      <x:c r="A248" s="1435" t="s">
        <x:v>1679</x:v>
      </x:c>
      <x:c r="B248" s="1422" t="s">
        <x:v>3804</x:v>
      </x:c>
      <x:c r="C248" s="1424">
        <x:v>2507050102</x:v>
      </x:c>
      <x:c r="D248" s="234" t="s">
        <x:v>6773</x:v>
      </x:c>
      <x:c r="E248" s="236">
        <x:v>2025070501026</x:v>
      </x:c>
      <x:c r="F248" s="234">
        <x:v>130</x:v>
      </x:c>
      <x:c r="G248" s="1563">
        <x:v>1</x:v>
      </x:c>
    </x:row>
    <x:row r="249" spans="1:7" s="234" customFormat="1">
      <x:c r="A249" s="1435" t="s">
        <x:v>1695</x:v>
      </x:c>
      <x:c r="B249" s="1422" t="s">
        <x:v>4027</x:v>
      </x:c>
      <x:c r="C249" s="1424">
        <x:v>2602150406</x:v>
      </x:c>
      <x:c r="D249" s="234" t="s">
        <x:v>6773</x:v>
      </x:c>
      <x:c r="E249" s="236">
        <x:v>2026021504066</x:v>
      </x:c>
      <x:c r="F249" s="234">
        <x:v>220</x:v>
      </x:c>
      <x:c r="G249" s="1563">
        <x:v>1</x:v>
      </x:c>
    </x:row>
    <x:row r="250" spans="1:7" s="234" customFormat="1">
      <x:c r="A250" s="1435" t="s">
        <x:v>4687</x:v>
      </x:c>
      <x:c r="B250" s="1422" t="s">
        <x:v>4027</x:v>
      </x:c>
      <x:c r="C250" s="1424">
        <x:v>2509050401</x:v>
      </x:c>
      <x:c r="D250" s="234" t="s">
        <x:v>1108</x:v>
      </x:c>
      <x:c r="E250" s="236">
        <x:v>2025090504014</x:v>
      </x:c>
      <x:c r="F250" s="234">
        <x:v>800</x:v>
      </x:c>
      <x:c r="G250" s="1563">
        <x:v>1</x:v>
      </x:c>
    </x:row>
    <x:row r="251" spans="1:7" s="234" customFormat="1">
      <x:c r="A251" s="1435" t="s">
        <x:v>702</x:v>
      </x:c>
      <x:c r="B251" s="1422" t="s">
        <x:v>4027</x:v>
      </x:c>
      <x:c r="C251" s="1424" t="s">
        <x:v>1937</x:v>
      </x:c>
      <x:c r="D251" s="234" t="s">
        <x:v>8439</x:v>
      </x:c>
      <x:c r="E251" s="236">
        <x:v>2024081004014</x:v>
      </x:c>
      <x:c r="F251" s="234">
        <x:v>190</x:v>
      </x:c>
      <x:c r="G251" s="1563">
        <x:v>1</x:v>
      </x:c>
    </x:row>
    <x:row r="252" spans="1:7" s="234" customFormat="1">
      <x:c r="A252" s="1435" t="s">
        <x:v>8250</x:v>
      </x:c>
      <x:c r="B252" s="1422" t="s">
        <x:v>4027</x:v>
      </x:c>
      <x:c r="C252" s="1424">
        <x:v>11150402</x:v>
      </x:c>
      <x:c r="D252" s="234" t="s">
        <x:v>8439</x:v>
      </x:c>
      <x:c r="E252" s="236">
        <x:v>2024111504026</x:v>
      </x:c>
      <x:c r="F252" s="234">
        <x:v>180</x:v>
      </x:c>
      <x:c r="G252" s="1563">
        <x:v>1</x:v>
      </x:c>
    </x:row>
    <x:row r="253" spans="1:7" s="234" customFormat="1">
      <x:c r="A253" s="1435" t="s">
        <x:v>8281</x:v>
      </x:c>
      <x:c r="B253" s="1422" t="s">
        <x:v>4027</x:v>
      </x:c>
      <x:c r="C253" s="1424">
        <x:v>12100404</x:v>
      </x:c>
      <x:c r="D253" s="234" t="s">
        <x:v>8772</x:v>
      </x:c>
      <x:c r="E253" s="236">
        <x:v>2024121004042</x:v>
      </x:c>
      <x:c r="F253" s="234">
        <x:v>140</x:v>
      </x:c>
      <x:c r="G253" s="1563">
        <x:v>1</x:v>
      </x:c>
    </x:row>
    <x:row r="254" spans="1:7" s="234" customFormat="1">
      <x:c r="A254" s="1435" t="s">
        <x:v>3014</x:v>
      </x:c>
      <x:c r="B254" s="1422" t="s">
        <x:v>4027</x:v>
      </x:c>
      <x:c r="C254" s="1424">
        <x:v>2504060406</x:v>
      </x:c>
      <x:c r="D254" s="234" t="s">
        <x:v>8772</x:v>
      </x:c>
      <x:c r="E254" s="236">
        <x:v>2025040604061</x:v>
      </x:c>
      <x:c r="F254" s="234">
        <x:v>150</x:v>
      </x:c>
      <x:c r="G254" s="1563">
        <x:v>1</x:v>
      </x:c>
    </x:row>
    <x:row r="255" spans="1:7" s="234" customFormat="1">
      <x:c r="A255" s="1435" t="s">
        <x:v>1874</x:v>
      </x:c>
      <x:c r="B255" s="1422" t="s">
        <x:v>4027</x:v>
      </x:c>
      <x:c r="C255" s="1424">
        <x:v>12100408</x:v>
      </x:c>
      <x:c r="D255" s="234" t="s">
        <x:v>8772</x:v>
      </x:c>
      <x:c r="E255" s="236">
        <x:v>2024121004080</x:v>
      </x:c>
      <x:c r="F255" s="234">
        <x:v>160</x:v>
      </x:c>
      <x:c r="G255" s="1563">
        <x:v>1</x:v>
      </x:c>
    </x:row>
    <x:row r="256" spans="1:7" s="234" customFormat="1">
      <x:c r="A256" s="1435" t="s">
        <x:v>1696</x:v>
      </x:c>
      <x:c r="B256" s="1422" t="s">
        <x:v>4027</x:v>
      </x:c>
      <x:c r="C256" s="1424" t="s">
        <x:v>2205</x:v>
      </x:c>
      <x:c r="D256" s="234" t="s">
        <x:v>8772</x:v>
      </x:c>
      <x:c r="E256" s="236">
        <x:v>2024051004051</x:v>
      </x:c>
      <x:c r="F256" s="234">
        <x:v>195</x:v>
      </x:c>
      <x:c r="G256" s="1563">
        <x:v>1</x:v>
      </x:c>
    </x:row>
    <x:row r="257" spans="1:7" s="234" customFormat="1">
      <x:c r="A257" s="1435" t="s">
        <x:v>4645</x:v>
      </x:c>
      <x:c r="B257" s="1422" t="s">
        <x:v>4027</x:v>
      </x:c>
      <x:c r="C257" s="1424" t="s">
        <x:v>5842</x:v>
      </x:c>
      <x:c r="D257" s="234" t="s">
        <x:v>8772</x:v>
      </x:c>
      <x:c r="E257" s="236">
        <x:v>2024091504078</x:v>
      </x:c>
      <x:c r="F257" s="234">
        <x:v>200</x:v>
      </x:c>
      <x:c r="G257" s="1563">
        <x:v>1</x:v>
      </x:c>
    </x:row>
    <x:row r="258" spans="1:7" s="234" customFormat="1">
      <x:c r="A258" s="1435" t="s">
        <x:v>4711</x:v>
      </x:c>
      <x:c r="B258" s="1422" t="s">
        <x:v>4027</x:v>
      </x:c>
      <x:c r="C258" s="1424">
        <x:v>2511060407</x:v>
      </x:c>
      <x:c r="D258" s="234" t="s">
        <x:v>1136</x:v>
      </x:c>
      <x:c r="E258" s="236">
        <x:v>2025110604076</x:v>
      </x:c>
      <x:c r="F258" s="234">
        <x:v>450</x:v>
      </x:c>
      <x:c r="G258" s="1563">
        <x:v>1</x:v>
      </x:c>
    </x:row>
    <x:row r="259" spans="1:7" s="234" customFormat="1">
      <x:c r="A259" s="1435" t="s">
        <x:v>3011</x:v>
      </x:c>
      <x:c r="B259" s="1422" t="s">
        <x:v>4027</x:v>
      </x:c>
      <x:c r="C259" s="1424" t="s">
        <x:v>5708</x:v>
      </x:c>
      <x:c r="D259" s="234" t="s">
        <x:v>3178</x:v>
      </x:c>
      <x:c r="E259" s="236">
        <x:v>2024080104050</x:v>
      </x:c>
      <x:c r="F259" s="234">
        <x:v>280</x:v>
      </x:c>
      <x:c r="G259" s="1563">
        <x:v>1</x:v>
      </x:c>
    </x:row>
    <x:row r="260" spans="1:7" s="234" customFormat="1">
      <x:c r="A260" s="1435" t="s">
        <x:v>4656</x:v>
      </x:c>
      <x:c r="B260" s="1422" t="s">
        <x:v>4027</x:v>
      </x:c>
      <x:c r="C260" s="1424">
        <x:v>2512060406</x:v>
      </x:c>
      <x:c r="D260" s="234" t="s">
        <x:v>3136</x:v>
      </x:c>
      <x:c r="E260" s="236">
        <x:v>2025120604066</x:v>
      </x:c>
      <x:c r="F260" s="234">
        <x:v>140</x:v>
      </x:c>
      <x:c r="G260" s="1563">
        <x:v>1</x:v>
      </x:c>
    </x:row>
    <x:row r="261" spans="1:7" s="234" customFormat="1">
      <x:c r="A261" s="1435" t="s">
        <x:v>3512</x:v>
      </x:c>
      <x:c r="B261" s="1422" t="s">
        <x:v>4027</x:v>
      </x:c>
      <x:c r="C261" s="1424" t="s">
        <x:v>12620</x:v>
      </x:c>
      <x:c r="D261" s="234" t="s">
        <x:v>3136</x:v>
      </x:c>
      <x:c r="E261" s="236">
        <x:v>2024012904086</x:v>
      </x:c>
      <x:c r="F261" s="234">
        <x:v>190</x:v>
      </x:c>
      <x:c r="G261" s="1563">
        <x:v>1</x:v>
      </x:c>
    </x:row>
    <x:row r="262" spans="1:7" s="234" customFormat="1">
      <x:c r="A262" s="1435" t="s">
        <x:v>3556</x:v>
      </x:c>
      <x:c r="B262" s="1422" t="s">
        <x:v>4027</x:v>
      </x:c>
      <x:c r="C262" s="1424">
        <x:v>11100402</x:v>
      </x:c>
      <x:c r="D262" s="234" t="s">
        <x:v>3136</x:v>
      </x:c>
      <x:c r="E262" s="236">
        <x:v>2024111004021</x:v>
      </x:c>
      <x:c r="F262" s="234">
        <x:v>260</x:v>
      </x:c>
      <x:c r="G262" s="1563">
        <x:v>1</x:v>
      </x:c>
    </x:row>
    <x:row r="263" spans="1:7" s="234" customFormat="1">
      <x:c r="A263" s="1435" t="s">
        <x:v>3041</x:v>
      </x:c>
      <x:c r="B263" s="1422" t="s">
        <x:v>4027</x:v>
      </x:c>
      <x:c r="C263" s="1424">
        <x:v>11100403</x:v>
      </x:c>
      <x:c r="D263" s="234" t="s">
        <x:v>3136</x:v>
      </x:c>
      <x:c r="E263" s="236">
        <x:v>2024111004038</x:v>
      </x:c>
      <x:c r="F263" s="234">
        <x:v>280</x:v>
      </x:c>
      <x:c r="G263" s="1563">
        <x:v>1</x:v>
      </x:c>
    </x:row>
    <x:row r="264" spans="1:7" s="234" customFormat="1">
      <x:c r="A264" s="1435" t="s">
        <x:v>1729</x:v>
      </x:c>
      <x:c r="B264" s="1422" t="s">
        <x:v>4027</x:v>
      </x:c>
      <x:c r="C264" s="1424">
        <x:v>2501050409</x:v>
      </x:c>
      <x:c r="D264" s="234" t="s">
        <x:v>3136</x:v>
      </x:c>
      <x:c r="E264" s="236">
        <x:v>2025010504094</x:v>
      </x:c>
      <x:c r="F264" s="234">
        <x:v>320</x:v>
      </x:c>
      <x:c r="G264" s="1563">
        <x:v>1</x:v>
      </x:c>
    </x:row>
    <x:row r="265" spans="1:7" s="234" customFormat="1">
      <x:c r="A265" s="1435" t="s">
        <x:v>3012</x:v>
      </x:c>
      <x:c r="B265" s="1422" t="s">
        <x:v>4027</x:v>
      </x:c>
      <x:c r="C265" s="1424">
        <x:v>2503050407</x:v>
      </x:c>
      <x:c r="D265" s="234" t="s">
        <x:v>3136</x:v>
      </x:c>
      <x:c r="E265" s="236">
        <x:v>2025030504074</x:v>
      </x:c>
      <x:c r="F265" s="234">
        <x:v>500</x:v>
      </x:c>
      <x:c r="G265" s="1563">
        <x:v>1</x:v>
      </x:c>
    </x:row>
    <x:row r="266" spans="1:7" s="234" customFormat="1">
      <x:c r="A266" s="1435" t="s">
        <x:v>3612</x:v>
      </x:c>
      <x:c r="B266" s="1422" t="s">
        <x:v>4027</x:v>
      </x:c>
      <x:c r="C266" s="1424">
        <x:v>2507050402</x:v>
      </x:c>
      <x:c r="D266" s="234" t="s">
        <x:v>7364</x:v>
      </x:c>
      <x:c r="E266" s="236">
        <x:v>2025070504027</x:v>
      </x:c>
      <x:c r="F266" s="234">
        <x:v>210</x:v>
      </x:c>
      <x:c r="G266" s="1563">
        <x:v>1</x:v>
      </x:c>
    </x:row>
    <x:row r="267" spans="1:7" s="234" customFormat="1">
      <x:c r="A267" s="1435" t="s">
        <x:v>8220</x:v>
      </x:c>
      <x:c r="B267" s="1422" t="s">
        <x:v>4027</x:v>
      </x:c>
      <x:c r="C267" s="1424">
        <x:v>2510060406</x:v>
      </x:c>
      <x:c r="D267" s="234" t="s">
        <x:v>7364</x:v>
      </x:c>
      <x:c r="E267" s="236">
        <x:v>2025100604062</x:v>
      </x:c>
      <x:c r="F267" s="234">
        <x:v>230</x:v>
      </x:c>
      <x:c r="G267" s="1563">
        <x:v>1</x:v>
      </x:c>
    </x:row>
    <x:row r="268" spans="1:7" s="234" customFormat="1">
      <x:c r="A268" s="1435" t="s">
        <x:v>3540</x:v>
      </x:c>
      <x:c r="B268" s="1422" t="s">
        <x:v>4027</x:v>
      </x:c>
      <x:c r="C268" s="1424">
        <x:v>2505080402</x:v>
      </x:c>
      <x:c r="D268" s="234" t="s">
        <x:v>7364</x:v>
      </x:c>
      <x:c r="E268" s="236">
        <x:v>2025050804024</x:v>
      </x:c>
      <x:c r="F268" s="234">
        <x:v>250</x:v>
      </x:c>
      <x:c r="G268" s="1563">
        <x:v>1</x:v>
      </x:c>
    </x:row>
    <x:row r="269" spans="1:7" s="234" customFormat="1">
      <x:c r="A269" s="1435" t="s">
        <x:v>2983</x:v>
      </x:c>
      <x:c r="B269" s="1422" t="s">
        <x:v>4027</x:v>
      </x:c>
      <x:c r="C269" s="1424">
        <x:v>2505080405</x:v>
      </x:c>
      <x:c r="D269" s="234" t="s">
        <x:v>7364</x:v>
      </x:c>
      <x:c r="E269" s="236">
        <x:v>2025050804055</x:v>
      </x:c>
      <x:c r="F269" s="234">
        <x:v>360</x:v>
      </x:c>
      <x:c r="G269" s="1563">
        <x:v>1</x:v>
      </x:c>
    </x:row>
    <x:row r="270" spans="1:7" s="234" customFormat="1">
      <x:c r="A270" s="1435" t="s">
        <x:v>3480</x:v>
      </x:c>
      <x:c r="B270" s="1422" t="s">
        <x:v>4027</x:v>
      </x:c>
      <x:c r="C270" s="1424">
        <x:v>12110405</x:v>
      </x:c>
      <x:c r="D270" s="234" t="s">
        <x:v>6070</x:v>
      </x:c>
      <x:c r="E270" s="236">
        <x:v>2024121104056</x:v>
      </x:c>
      <x:c r="F270" s="234">
        <x:v>120</x:v>
      </x:c>
      <x:c r="G270" s="1563">
        <x:v>1</x:v>
      </x:c>
    </x:row>
    <x:row r="271" spans="1:7" s="234" customFormat="1">
      <x:c r="A271" s="1435" t="s">
        <x:v>3049</x:v>
      </x:c>
      <x:c r="B271" s="1422" t="s">
        <x:v>4027</x:v>
      </x:c>
      <x:c r="C271" s="1424">
        <x:v>12110411</x:v>
      </x:c>
      <x:c r="D271" s="234" t="s">
        <x:v>6070</x:v>
      </x:c>
      <x:c r="E271" s="236">
        <x:v>2024121104117</x:v>
      </x:c>
      <x:c r="F271" s="234">
        <x:v>170</x:v>
      </x:c>
      <x:c r="G271" s="1563">
        <x:v>1</x:v>
      </x:c>
    </x:row>
    <x:row r="272" spans="1:7" s="234" customFormat="1">
      <x:c r="A272" s="1435" t="s">
        <x:v>2972</x:v>
      </x:c>
      <x:c r="B272" s="1422" t="s">
        <x:v>4027</x:v>
      </x:c>
      <x:c r="C272" s="1424">
        <x:v>2511060403</x:v>
      </x:c>
      <x:c r="D272" s="234" t="s">
        <x:v>10114</x:v>
      </x:c>
      <x:c r="E272" s="236">
        <x:v>2025110604038</x:v>
      </x:c>
      <x:c r="F272" s="234">
        <x:v>130</x:v>
      </x:c>
      <x:c r="G272" s="1563">
        <x:v>1</x:v>
      </x:c>
    </x:row>
    <x:row r="273" spans="1:7" s="234" customFormat="1">
      <x:c r="A273" s="1435" t="s">
        <x:v>3164</x:v>
      </x:c>
      <x:c r="B273" s="1422" t="s">
        <x:v>4027</x:v>
      </x:c>
      <x:c r="C273" s="1424">
        <x:v>2511070408</x:v>
      </x:c>
      <x:c r="D273" s="234" t="s">
        <x:v>3183</x:v>
      </x:c>
      <x:c r="E273" s="236">
        <x:v>2025110704080</x:v>
      </x:c>
      <x:c r="F273" s="234">
        <x:v>180</x:v>
      </x:c>
      <x:c r="G273" s="1563">
        <x:v>1</x:v>
      </x:c>
    </x:row>
    <x:row r="274" spans="1:7" s="234" customFormat="1">
      <x:c r="A274" s="1435" t="s">
        <x:v>3019</x:v>
      </x:c>
      <x:c r="B274" s="1422" t="s">
        <x:v>4027</x:v>
      </x:c>
      <x:c r="C274" s="1424">
        <x:v>12120404</x:v>
      </x:c>
      <x:c r="D274" s="234" t="s">
        <x:v>8877</x:v>
      </x:c>
      <x:c r="E274" s="236">
        <x:v>2024121204046</x:v>
      </x:c>
      <x:c r="F274" s="234">
        <x:v>170</x:v>
      </x:c>
      <x:c r="G274" s="1563">
        <x:v>1</x:v>
      </x:c>
    </x:row>
    <x:row r="275" spans="1:7" s="234" customFormat="1">
      <x:c r="A275" s="1435" t="s">
        <x:v>8178</x:v>
      </x:c>
      <x:c r="B275" s="1422" t="s">
        <x:v>4027</x:v>
      </x:c>
      <x:c r="C275" s="1424">
        <x:v>2511050407</x:v>
      </x:c>
      <x:c r="D275" s="234" t="s">
        <x:v>8561</x:v>
      </x:c>
      <x:c r="E275" s="236">
        <x:v>2025110504079</x:v>
      </x:c>
      <x:c r="F275" s="234">
        <x:v>150</x:v>
      </x:c>
      <x:c r="G275" s="1563">
        <x:v>1</x:v>
      </x:c>
    </x:row>
    <x:row r="276" spans="1:7" s="234" customFormat="1">
      <x:c r="A276" s="1435" t="s">
        <x:v>4680</x:v>
      </x:c>
      <x:c r="B276" s="1422" t="s">
        <x:v>4027</x:v>
      </x:c>
      <x:c r="C276" s="1424">
        <x:v>2602180410</x:v>
      </x:c>
      <x:c r="D276" s="234" t="s">
        <x:v>8561</x:v>
      </x:c>
      <x:c r="E276" s="236">
        <x:v>2026021804104</x:v>
      </x:c>
      <x:c r="F276" s="234">
        <x:v>150</x:v>
      </x:c>
      <x:c r="G276" s="1563">
        <x:v>1</x:v>
      </x:c>
    </x:row>
    <x:row r="277" spans="1:7" s="234" customFormat="1">
      <x:c r="A277" s="1435" t="s">
        <x:v>4676</x:v>
      </x:c>
      <x:c r="B277" s="1422" t="s">
        <x:v>4027</x:v>
      </x:c>
      <x:c r="C277" s="1424">
        <x:v>2506050407</x:v>
      </x:c>
      <x:c r="D277" s="234" t="s">
        <x:v>8561</x:v>
      </x:c>
      <x:c r="E277" s="236">
        <x:v>2025060504075</x:v>
      </x:c>
      <x:c r="F277" s="234">
        <x:v>170</x:v>
      </x:c>
      <x:c r="G277" s="1563">
        <x:v>1</x:v>
      </x:c>
    </x:row>
    <x:row r="278" spans="1:7" s="234" customFormat="1">
      <x:c r="A278" s="1435" t="s">
        <x:v>8205</x:v>
      </x:c>
      <x:c r="B278" s="1422" t="s">
        <x:v>4027</x:v>
      </x:c>
      <x:c r="C278" s="1424">
        <x:v>2502110408</x:v>
      </x:c>
      <x:c r="D278" s="234" t="s">
        <x:v>8561</x:v>
      </x:c>
      <x:c r="E278" s="236">
        <x:v>2025021104085</x:v>
      </x:c>
      <x:c r="F278" s="234">
        <x:v>190</x:v>
      </x:c>
      <x:c r="G278" s="1563">
        <x:v>1</x:v>
      </x:c>
    </x:row>
    <x:row r="279" spans="1:7" s="234" customFormat="1">
      <x:c r="A279" s="1435" t="s">
        <x:v>8290</x:v>
      </x:c>
      <x:c r="B279" s="1422" t="s">
        <x:v>4027</x:v>
      </x:c>
      <x:c r="C279" s="1424">
        <x:v>2507050410</x:v>
      </x:c>
      <x:c r="D279" s="234" t="s">
        <x:v>8883</x:v>
      </x:c>
      <x:c r="E279" s="236">
        <x:v>2025070504102</x:v>
      </x:c>
      <x:c r="F279" s="234">
        <x:v>140</x:v>
      </x:c>
      <x:c r="G279" s="1563">
        <x:v>1</x:v>
      </x:c>
    </x:row>
    <x:row r="280" spans="1:7" s="234" customFormat="1">
      <x:c r="A280" s="1435" t="s">
        <x:v>3463</x:v>
      </x:c>
      <x:c r="B280" s="1422" t="s">
        <x:v>4027</x:v>
      </x:c>
      <x:c r="C280" s="1424">
        <x:v>2505050410</x:v>
      </x:c>
      <x:c r="D280" s="234" t="s">
        <x:v>3175</x:v>
      </x:c>
      <x:c r="E280" s="236">
        <x:v>2025050504108</x:v>
      </x:c>
      <x:c r="F280" s="234">
        <x:v>130</x:v>
      </x:c>
      <x:c r="G280" s="1563">
        <x:v>1</x:v>
      </x:c>
    </x:row>
    <x:row r="281" spans="1:7" s="234" customFormat="1">
      <x:c r="A281" s="1435" t="s">
        <x:v>8254</x:v>
      </x:c>
      <x:c r="B281" s="1422" t="s">
        <x:v>4027</x:v>
      </x:c>
      <x:c r="C281" s="1424">
        <x:v>2510060403</x:v>
      </x:c>
      <x:c r="D281" s="234" t="s">
        <x:v>3175</x:v>
      </x:c>
      <x:c r="E281" s="236">
        <x:v>2025100604031</x:v>
      </x:c>
      <x:c r="F281" s="234">
        <x:v>160</x:v>
      </x:c>
      <x:c r="G281" s="1563">
        <x:v>1</x:v>
      </x:c>
    </x:row>
    <x:row r="282" spans="1:7" s="234" customFormat="1">
      <x:c r="A282" s="1435" t="s">
        <x:v>8280</x:v>
      </x:c>
      <x:c r="B282" s="1422" t="s">
        <x:v>4027</x:v>
      </x:c>
      <x:c r="C282" s="1424">
        <x:v>2507060405</x:v>
      </x:c>
      <x:c r="D282" s="234" t="s">
        <x:v>3175</x:v>
      </x:c>
      <x:c r="E282" s="236">
        <x:v>2025070604055</x:v>
      </x:c>
      <x:c r="F282" s="234">
        <x:v>180</x:v>
      </x:c>
      <x:c r="G282" s="1563">
        <x:v>1</x:v>
      </x:c>
    </x:row>
    <x:row r="283" spans="1:7" s="234" customFormat="1">
      <x:c r="A283" s="1435" t="s">
        <x:v>1851</x:v>
      </x:c>
      <x:c r="B283" s="1422" t="s">
        <x:v>4027</x:v>
      </x:c>
      <x:c r="C283" s="1424">
        <x:v>2501050411</x:v>
      </x:c>
      <x:c r="D283" s="234" t="s">
        <x:v>3194</x:v>
      </x:c>
      <x:c r="E283" s="236">
        <x:v>2025010504117</x:v>
      </x:c>
      <x:c r="F283" s="234">
        <x:v>80</x:v>
      </x:c>
      <x:c r="G283" s="1563">
        <x:v>1</x:v>
      </x:c>
    </x:row>
    <x:row r="284" spans="1:7" s="234" customFormat="1">
      <x:c r="A284" s="1435" t="s">
        <x:v>8203</x:v>
      </x:c>
      <x:c r="B284" s="1422" t="s">
        <x:v>4027</x:v>
      </x:c>
      <x:c r="C284" s="1424">
        <x:v>2502120406</x:v>
      </x:c>
      <x:c r="D284" s="234" t="s">
        <x:v>3194</x:v>
      </x:c>
      <x:c r="E284" s="236">
        <x:v>2025021204068</x:v>
      </x:c>
      <x:c r="F284" s="234">
        <x:v>160</x:v>
      </x:c>
      <x:c r="G284" s="1563">
        <x:v>1</x:v>
      </x:c>
    </x:row>
    <x:row r="285" spans="1:7" s="234" customFormat="1">
      <x:c r="A285" s="1439" t="s">
        <x:v>8237</x:v>
      </x:c>
      <x:c r="B285" s="1425" t="s">
        <x:v>4027</x:v>
      </x:c>
      <x:c r="C285" s="1427">
        <x:v>2502120409</x:v>
      </x:c>
      <x:c r="D285" s="234" t="s">
        <x:v>3194</x:v>
      </x:c>
      <x:c r="E285" s="236">
        <x:v>2025021204099</x:v>
      </x:c>
      <x:c r="F285" s="234">
        <x:v>160</x:v>
      </x:c>
      <x:c r="G285" s="1564">
        <x:v>1</x:v>
      </x:c>
    </x:row>
    <x:row r="286" spans="4:4">
      <x:c r="D286" s="47"/>
    </x:row>
    <x:row r="287" spans="1:7">
      <x:c r="A287" s="1566" t="s">
        <x:v>1685</x:v>
      </x:c>
      <x:c r="B287" s="1567" t="s">
        <x:v>6097</x:v>
      </x:c>
      <x:c r="C287" s="1568">
        <x:v>25110803042</x:v>
      </x:c>
      <x:c r="G287" s="1569">
        <x:v>1</x:v>
      </x:c>
    </x:row>
    <x:row r="288" spans="1:7">
      <x:c r="A288" s="1574" t="s">
        <x:v>3217</x:v>
      </x:c>
      <x:c r="B288" s="1575" t="s">
        <x:v>3804</x:v>
      </x:c>
      <x:c r="C288" s="1576">
        <x:v>2604160106</x:v>
      </x:c>
      <x:c r="G288" s="1577">
        <x:v>1</x:v>
      </x:c>
    </x:row>
    <x:row r="289" spans="1:7">
      <x:c r="A289" s="1566" t="s">
        <x:v>2953</x:v>
      </x:c>
      <x:c r="B289" s="1567" t="s">
        <x:v>4007</x:v>
      </x:c>
      <x:c r="C289" s="1568">
        <x:v>2509150311</x:v>
      </x:c>
      <x:c r="G289" s="1569">
        <x:v>1</x:v>
      </x:c>
    </x:row>
  </x:sheetData>
  <x:sortState columnSort="0" caseSensitive="0" ref="A283:G285">
    <x:sortCondition descending="0" sortBy="value" ref="F283:F285"/>
  </x:sortState>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
  <x:dimension ref="A1:K1640"/>
  <x:sheetViews>
    <x:sheetView topLeftCell="A1474" zoomScaleNormal="100" zoomScaleSheetLayoutView="75" workbookViewId="0">
      <x:selection activeCell="H1485" activeCellId="0" sqref="H1485:H1485"/>
    </x:sheetView>
  </x:sheetViews>
  <x:sheetFormatPr defaultColWidth="9.00390625" defaultRowHeight="16.399999999999999"/>
  <x:cols>
    <x:col min="1" max="1" width="9.00390625" style="209" customWidth="1"/>
    <x:col min="2" max="2" width="20.77734375" style="235" customWidth="1"/>
    <x:col min="3" max="3" width="15.77734375" style="209" customWidth="1"/>
    <x:col min="4" max="4" width="5.77734375" style="276" customWidth="1"/>
    <x:col min="5" max="5" width="20.77734375" style="235" customWidth="1"/>
    <x:col min="6" max="6" width="15.77734375" style="209" customWidth="1"/>
    <x:col min="7" max="7" width="5.77734375" style="229" customWidth="1"/>
    <x:col min="9" max="9" width="9.00390625" style="276" bestFit="1" customWidth="1"/>
  </x:cols>
  <x:sheetData>
    <x:row r="1" spans="4:5">
      <x:c r="D1" s="276" t="s">
        <x:v>10382</x:v>
      </x:c>
      <x:c r="E1" s="235" t="s">
        <x:v>10323</x:v>
      </x:c>
    </x:row>
    <x:row r="2" spans="3:9">
      <x:c r="C2" s="257" t="s">
        <x:v>1821</x:v>
      </x:c>
      <x:c r="D2" s="1500">
        <x:v>45779</x:v>
      </x:c>
      <x:c r="E2" s="235" t="s">
        <x:v>10299</x:v>
      </x:c>
      <x:c r="F2" s="238"/>
      <x:c r="G2" s="238"/>
      <x:c r="H2" s="238"/>
      <x:c r="I2" s="278"/>
    </x:row>
    <x:row r="3" spans="3:9">
      <x:c r="C3" s="257" t="s">
        <x:v>397</x:v>
      </x:c>
      <x:c r="D3" s="1500">
        <x:v>45779</x:v>
      </x:c>
      <x:c r="E3" s="235" t="s">
        <x:v>10299</x:v>
      </x:c>
      <x:c r="F3" s="238"/>
      <x:c r="G3" s="238"/>
      <x:c r="H3" s="238"/>
      <x:c r="I3" s="278"/>
    </x:row>
    <x:row r="4" spans="3:9">
      <x:c r="C4" s="257" t="s">
        <x:v>8855</x:v>
      </x:c>
      <x:c r="D4" s="1500">
        <x:v>45779</x:v>
      </x:c>
      <x:c r="E4" s="235" t="s">
        <x:v>10299</x:v>
      </x:c>
      <x:c r="F4" s="238"/>
      <x:c r="G4" s="238"/>
      <x:c r="H4" s="238"/>
      <x:c r="I4" s="278"/>
    </x:row>
    <x:row r="5" spans="3:9">
      <x:c r="C5" s="257" t="s">
        <x:v>285</x:v>
      </x:c>
      <x:c r="D5" s="1500">
        <x:v>45779</x:v>
      </x:c>
      <x:c r="E5" s="235" t="s">
        <x:v>10299</x:v>
      </x:c>
      <x:c r="F5" s="238"/>
      <x:c r="G5" s="238"/>
      <x:c r="H5" s="238"/>
      <x:c r="I5" s="278"/>
    </x:row>
    <x:row r="6" spans="3:9">
      <x:c r="C6" s="257" t="s">
        <x:v>8573</x:v>
      </x:c>
      <x:c r="D6" s="1500">
        <x:v>45779</x:v>
      </x:c>
      <x:c r="E6" s="235" t="s">
        <x:v>10299</x:v>
      </x:c>
      <x:c r="F6" s="238"/>
      <x:c r="G6" s="238"/>
      <x:c r="H6" s="238"/>
      <x:c r="I6" s="278"/>
    </x:row>
    <x:row r="7" spans="3:9">
      <x:c r="C7" s="258" t="s">
        <x:v>7243</x:v>
      </x:c>
      <x:c r="D7" s="1500">
        <x:v>45779</x:v>
      </x:c>
      <x:c r="E7" s="235" t="s">
        <x:v>10345</x:v>
      </x:c>
      <x:c r="F7" s="238"/>
      <x:c r="G7" s="238"/>
      <x:c r="H7" s="238"/>
      <x:c r="I7" s="278"/>
    </x:row>
    <x:row r="8" spans="3:9">
      <x:c r="C8" s="258" t="s">
        <x:v>5198</x:v>
      </x:c>
      <x:c r="D8" s="1500">
        <x:v>45779</x:v>
      </x:c>
      <x:c r="E8" s="235" t="s">
        <x:v>10345</x:v>
      </x:c>
      <x:c r="F8" s="238"/>
      <x:c r="G8" s="238"/>
      <x:c r="H8" s="238"/>
      <x:c r="I8" s="278"/>
    </x:row>
    <x:row r="9" spans="3:9">
      <x:c r="C9" s="258" t="s">
        <x:v>6862</x:v>
      </x:c>
      <x:c r="D9" s="1500">
        <x:v>45779</x:v>
      </x:c>
      <x:c r="E9" s="235" t="s">
        <x:v>10345</x:v>
      </x:c>
      <x:c r="F9" s="238"/>
      <x:c r="G9" s="238"/>
      <x:c r="H9" s="238"/>
      <x:c r="I9" s="278"/>
    </x:row>
    <x:row r="10" spans="3:9">
      <x:c r="C10" s="258" t="s">
        <x:v>749</x:v>
      </x:c>
      <x:c r="D10" s="1500">
        <x:v>45779</x:v>
      </x:c>
      <x:c r="E10" s="235" t="s">
        <x:v>10345</x:v>
      </x:c>
      <x:c r="F10" s="238"/>
      <x:c r="G10" s="238"/>
      <x:c r="H10" s="238"/>
      <x:c r="I10" s="278"/>
    </x:row>
    <x:row r="11" spans="3:9">
      <x:c r="C11" s="258" t="s">
        <x:v>5308</x:v>
      </x:c>
      <x:c r="D11" s="1500">
        <x:v>45779</x:v>
      </x:c>
      <x:c r="E11" s="235" t="s">
        <x:v>10345</x:v>
      </x:c>
      <x:c r="F11" s="238"/>
      <x:c r="G11" s="238"/>
      <x:c r="H11" s="238"/>
      <x:c r="I11" s="278"/>
    </x:row>
    <x:row r="12" spans="3:9">
      <x:c r="C12" s="258" t="s">
        <x:v>5307</x:v>
      </x:c>
      <x:c r="D12" s="1500">
        <x:v>45779</x:v>
      </x:c>
      <x:c r="E12" s="235" t="s">
        <x:v>10345</x:v>
      </x:c>
      <x:c r="F12" s="238"/>
      <x:c r="G12" s="238"/>
      <x:c r="H12" s="238"/>
      <x:c r="I12" s="278"/>
    </x:row>
    <x:row r="13" spans="3:9">
      <x:c r="C13" s="258" t="s">
        <x:v>7059</x:v>
      </x:c>
      <x:c r="D13" s="1500">
        <x:v>45779</x:v>
      </x:c>
      <x:c r="E13" s="235" t="s">
        <x:v>10345</x:v>
      </x:c>
      <x:c r="F13" s="238"/>
      <x:c r="G13" s="238"/>
      <x:c r="H13" s="238"/>
      <x:c r="I13" s="278"/>
    </x:row>
    <x:row r="14" spans="3:9">
      <x:c r="C14" s="258" t="s">
        <x:v>5170</x:v>
      </x:c>
      <x:c r="D14" s="1500">
        <x:v>45779</x:v>
      </x:c>
      <x:c r="E14" s="235" t="s">
        <x:v>10345</x:v>
      </x:c>
      <x:c r="F14" s="238"/>
      <x:c r="G14" s="238"/>
      <x:c r="H14" s="238"/>
      <x:c r="I14" s="278"/>
    </x:row>
    <x:row r="15" spans="3:9">
      <x:c r="C15" s="258" t="s">
        <x:v>7260</x:v>
      </x:c>
      <x:c r="D15" s="1500">
        <x:v>45779</x:v>
      </x:c>
      <x:c r="E15" s="235" t="s">
        <x:v>10345</x:v>
      </x:c>
      <x:c r="F15" s="238"/>
      <x:c r="G15" s="238"/>
      <x:c r="H15" s="238"/>
      <x:c r="I15" s="278"/>
    </x:row>
    <x:row r="16" spans="3:9">
      <x:c r="C16" s="258" t="s">
        <x:v>6860</x:v>
      </x:c>
      <x:c r="D16" s="1500">
        <x:v>45779</x:v>
      </x:c>
      <x:c r="E16" s="235" t="s">
        <x:v>10345</x:v>
      </x:c>
      <x:c r="F16" s="238"/>
      <x:c r="G16" s="238"/>
      <x:c r="H16" s="238"/>
      <x:c r="I16" s="278"/>
    </x:row>
    <x:row r="17" spans="3:9">
      <x:c r="C17" s="258" t="s">
        <x:v>6886</x:v>
      </x:c>
      <x:c r="D17" s="1500">
        <x:v>45779</x:v>
      </x:c>
      <x:c r="E17" s="235" t="s">
        <x:v>10345</x:v>
      </x:c>
      <x:c r="F17" s="238"/>
      <x:c r="G17" s="238"/>
      <x:c r="H17" s="238"/>
      <x:c r="I17" s="278"/>
    </x:row>
    <x:row r="18" spans="3:9">
      <x:c r="C18" s="258" t="s">
        <x:v>5194</x:v>
      </x:c>
      <x:c r="D18" s="1500">
        <x:v>45779</x:v>
      </x:c>
      <x:c r="E18" s="235" t="s">
        <x:v>10345</x:v>
      </x:c>
      <x:c r="F18" s="238"/>
      <x:c r="G18" s="238"/>
      <x:c r="H18" s="238"/>
      <x:c r="I18" s="278"/>
    </x:row>
    <x:row r="19" spans="3:9">
      <x:c r="C19" s="258" t="s">
        <x:v>6833</x:v>
      </x:c>
      <x:c r="D19" s="1500">
        <x:v>45779</x:v>
      </x:c>
      <x:c r="E19" s="235" t="s">
        <x:v>10345</x:v>
      </x:c>
      <x:c r="F19" s="238"/>
      <x:c r="G19" s="238"/>
      <x:c r="H19" s="238"/>
      <x:c r="I19" s="278"/>
    </x:row>
    <x:row r="20" spans="3:9">
      <x:c r="C20" s="258" t="s">
        <x:v>6826</x:v>
      </x:c>
      <x:c r="D20" s="1500">
        <x:v>45779</x:v>
      </x:c>
      <x:c r="E20" s="235" t="s">
        <x:v>10345</x:v>
      </x:c>
      <x:c r="F20" s="238"/>
      <x:c r="G20" s="238"/>
      <x:c r="H20" s="238"/>
      <x:c r="I20" s="278"/>
    </x:row>
    <x:row r="21" spans="3:9">
      <x:c r="C21" s="259" t="s">
        <x:v>7221</x:v>
      </x:c>
      <x:c r="D21" s="1500">
        <x:v>45779</x:v>
      </x:c>
      <x:c r="E21" s="235" t="s">
        <x:v>10345</x:v>
      </x:c>
      <x:c r="F21" s="238"/>
      <x:c r="G21" s="238"/>
      <x:c r="H21" s="238"/>
      <x:c r="I21" s="278"/>
    </x:row>
    <x:row r="22" spans="3:9">
      <x:c r="C22" s="259" t="s">
        <x:v>7326</x:v>
      </x:c>
      <x:c r="D22" s="1500">
        <x:v>45779</x:v>
      </x:c>
      <x:c r="E22" s="235" t="s">
        <x:v>10345</x:v>
      </x:c>
      <x:c r="F22" s="238"/>
      <x:c r="G22" s="238"/>
      <x:c r="H22" s="238"/>
      <x:c r="I22" s="278"/>
    </x:row>
    <x:row r="23" spans="3:9">
      <x:c r="C23" s="259" t="s">
        <x:v>6897</x:v>
      </x:c>
      <x:c r="D23" s="1500">
        <x:v>45779</x:v>
      </x:c>
      <x:c r="E23" s="235" t="s">
        <x:v>10345</x:v>
      </x:c>
      <x:c r="F23" s="238"/>
      <x:c r="G23" s="238"/>
      <x:c r="H23" s="238"/>
      <x:c r="I23" s="278"/>
    </x:row>
    <x:row r="24" spans="3:9">
      <x:c r="C24" s="259" t="s">
        <x:v>4938</x:v>
      </x:c>
      <x:c r="D24" s="1500">
        <x:v>45779</x:v>
      </x:c>
      <x:c r="E24" s="235" t="s">
        <x:v>10345</x:v>
      </x:c>
      <x:c r="F24" s="238"/>
      <x:c r="G24" s="238"/>
      <x:c r="H24" s="238"/>
      <x:c r="I24" s="278"/>
    </x:row>
    <x:row r="25" spans="3:9">
      <x:c r="C25" s="259" t="s">
        <x:v>5234</x:v>
      </x:c>
      <x:c r="D25" s="1500">
        <x:v>45779</x:v>
      </x:c>
      <x:c r="E25" s="235" t="s">
        <x:v>10345</x:v>
      </x:c>
      <x:c r="F25" s="238"/>
      <x:c r="G25" s="238"/>
      <x:c r="H25" s="238"/>
      <x:c r="I25" s="278"/>
    </x:row>
    <x:row r="26" spans="3:9">
      <x:c r="C26" s="259" t="s">
        <x:v>6865</x:v>
      </x:c>
      <x:c r="D26" s="1500">
        <x:v>45779</x:v>
      </x:c>
      <x:c r="E26" s="235" t="s">
        <x:v>10345</x:v>
      </x:c>
      <x:c r="F26" s="238"/>
      <x:c r="G26" s="238"/>
      <x:c r="H26" s="238"/>
      <x:c r="I26" s="278"/>
    </x:row>
    <x:row r="27" spans="3:9">
      <x:c r="C27" s="259" t="s">
        <x:v>5217</x:v>
      </x:c>
      <x:c r="D27" s="1500">
        <x:v>45779</x:v>
      </x:c>
      <x:c r="E27" s="235" t="s">
        <x:v>10345</x:v>
      </x:c>
      <x:c r="F27" s="238"/>
      <x:c r="G27" s="238"/>
      <x:c r="H27" s="238"/>
      <x:c r="I27" s="278"/>
    </x:row>
    <x:row r="28" spans="3:9">
      <x:c r="C28" s="259" t="s">
        <x:v>6817</x:v>
      </x:c>
      <x:c r="D28" s="1500">
        <x:v>45779</x:v>
      </x:c>
      <x:c r="E28" s="235" t="s">
        <x:v>10345</x:v>
      </x:c>
      <x:c r="F28" s="238"/>
      <x:c r="G28" s="238"/>
      <x:c r="H28" s="238"/>
      <x:c r="I28" s="278"/>
    </x:row>
    <x:row r="29" spans="3:9">
      <x:c r="C29" s="259" t="s">
        <x:v>7002</x:v>
      </x:c>
      <x:c r="D29" s="1500">
        <x:v>45779</x:v>
      </x:c>
      <x:c r="E29" s="235" t="s">
        <x:v>10345</x:v>
      </x:c>
      <x:c r="F29" s="238"/>
      <x:c r="G29" s="238"/>
      <x:c r="H29" s="238"/>
      <x:c r="I29" s="278"/>
    </x:row>
    <x:row r="30" spans="3:9">
      <x:c r="C30" s="259" t="s">
        <x:v>7176</x:v>
      </x:c>
      <x:c r="D30" s="1500">
        <x:v>45779</x:v>
      </x:c>
      <x:c r="E30" s="235" t="s">
        <x:v>10345</x:v>
      </x:c>
      <x:c r="F30" s="238"/>
      <x:c r="G30" s="238"/>
      <x:c r="H30" s="238"/>
      <x:c r="I30" s="278"/>
    </x:row>
    <x:row r="31" spans="3:9">
      <x:c r="C31" s="259" t="s">
        <x:v>7343</x:v>
      </x:c>
      <x:c r="D31" s="1500">
        <x:v>45779</x:v>
      </x:c>
      <x:c r="E31" s="235" t="s">
        <x:v>10345</x:v>
      </x:c>
      <x:c r="F31" s="238"/>
      <x:c r="G31" s="238"/>
      <x:c r="H31" s="238"/>
      <x:c r="I31" s="278"/>
    </x:row>
    <x:row r="32" spans="3:9">
      <x:c r="C32" s="259" t="s">
        <x:v>7228</x:v>
      </x:c>
      <x:c r="D32" s="1500">
        <x:v>45779</x:v>
      </x:c>
      <x:c r="E32" s="235" t="s">
        <x:v>10345</x:v>
      </x:c>
      <x:c r="F32" s="238"/>
      <x:c r="G32" s="238"/>
      <x:c r="H32" s="238"/>
      <x:c r="I32" s="278"/>
    </x:row>
    <x:row r="33" spans="3:9">
      <x:c r="C33" s="260" t="s">
        <x:v>754</x:v>
      </x:c>
      <x:c r="D33" s="1500">
        <x:v>45779</x:v>
      </x:c>
      <x:c r="E33" s="235" t="s">
        <x:v>10345</x:v>
      </x:c>
      <x:c r="F33" s="238"/>
      <x:c r="G33" s="238"/>
      <x:c r="H33" s="238"/>
      <x:c r="I33" s="278"/>
    </x:row>
    <x:row r="34" spans="3:9">
      <x:c r="C34" s="260" t="s">
        <x:v>6757</x:v>
      </x:c>
      <x:c r="D34" s="1500">
        <x:v>45779</x:v>
      </x:c>
      <x:c r="E34" s="235" t="s">
        <x:v>10345</x:v>
      </x:c>
      <x:c r="F34" s="238"/>
      <x:c r="G34" s="238"/>
      <x:c r="H34" s="238"/>
      <x:c r="I34" s="278"/>
    </x:row>
    <x:row r="35" spans="3:9">
      <x:c r="C35" s="260" t="s">
        <x:v>1197</x:v>
      </x:c>
      <x:c r="D35" s="1500">
        <x:v>45779</x:v>
      </x:c>
      <x:c r="E35" s="235" t="s">
        <x:v>10345</x:v>
      </x:c>
      <x:c r="F35" s="238"/>
      <x:c r="G35" s="238"/>
      <x:c r="H35" s="238"/>
      <x:c r="I35" s="278"/>
    </x:row>
    <x:row r="36" spans="3:9">
      <x:c r="C36" s="260" t="s">
        <x:v>4978</x:v>
      </x:c>
      <x:c r="D36" s="1500">
        <x:v>45779</x:v>
      </x:c>
      <x:c r="E36" s="235" t="s">
        <x:v>10345</x:v>
      </x:c>
      <x:c r="F36" s="238"/>
      <x:c r="G36" s="238"/>
      <x:c r="H36" s="238"/>
      <x:c r="I36" s="278"/>
    </x:row>
    <x:row r="37" spans="3:9">
      <x:c r="C37" s="260" t="s">
        <x:v>1165</x:v>
      </x:c>
      <x:c r="D37" s="1500">
        <x:v>45779</x:v>
      </x:c>
      <x:c r="E37" s="235" t="s">
        <x:v>10345</x:v>
      </x:c>
      <x:c r="F37" s="238"/>
      <x:c r="G37" s="238"/>
      <x:c r="H37" s="238"/>
      <x:c r="I37" s="278"/>
    </x:row>
    <x:row r="38" spans="3:9">
      <x:c r="C38" s="260" t="s">
        <x:v>10210</x:v>
      </x:c>
      <x:c r="D38" s="1500">
        <x:v>45779</x:v>
      </x:c>
      <x:c r="E38" s="235" t="s">
        <x:v>10345</x:v>
      </x:c>
      <x:c r="F38" s="238"/>
      <x:c r="G38" s="238"/>
      <x:c r="H38" s="238"/>
      <x:c r="I38" s="278"/>
    </x:row>
    <x:row r="39" spans="3:9">
      <x:c r="C39" s="254" t="s">
        <x:v>330</x:v>
      </x:c>
      <x:c r="D39" s="1500">
        <x:v>45779</x:v>
      </x:c>
      <x:c r="E39" s="235" t="s">
        <x:v>142</x:v>
      </x:c>
      <x:c r="F39" s="238"/>
      <x:c r="G39" s="238"/>
      <x:c r="H39" s="238"/>
      <x:c r="I39" s="278"/>
    </x:row>
    <x:row r="40" spans="3:9">
      <x:c r="C40" s="254" t="s">
        <x:v>8634</x:v>
      </x:c>
      <x:c r="D40" s="1500">
        <x:v>45779</x:v>
      </x:c>
      <x:c r="E40" s="235" t="s">
        <x:v>142</x:v>
      </x:c>
      <x:c r="F40" s="238"/>
      <x:c r="G40" s="238"/>
      <x:c r="H40" s="238"/>
      <x:c r="I40" s="278"/>
    </x:row>
    <x:row r="41" spans="3:9">
      <x:c r="C41" s="254" t="s">
        <x:v>8586</x:v>
      </x:c>
      <x:c r="D41" s="1500">
        <x:v>45779</x:v>
      </x:c>
      <x:c r="E41" s="235" t="s">
        <x:v>142</x:v>
      </x:c>
      <x:c r="F41" s="238"/>
      <x:c r="G41" s="237"/>
      <x:c r="H41" s="238"/>
      <x:c r="I41" s="278"/>
    </x:row>
    <x:row r="42" spans="3:9">
      <x:c r="C42" s="254" t="s">
        <x:v>286</x:v>
      </x:c>
      <x:c r="D42" s="1500">
        <x:v>45779</x:v>
      </x:c>
      <x:c r="E42" s="235" t="s">
        <x:v>142</x:v>
      </x:c>
      <x:c r="F42" s="238"/>
      <x:c r="G42" s="237"/>
      <x:c r="H42" s="238"/>
      <x:c r="I42" s="278"/>
    </x:row>
    <x:row r="43" spans="3:9">
      <x:c r="C43" s="254" t="s">
        <x:v>1840</x:v>
      </x:c>
      <x:c r="D43" s="1500">
        <x:v>45779</x:v>
      </x:c>
      <x:c r="E43" s="235" t="s">
        <x:v>142</x:v>
      </x:c>
      <x:c r="F43" s="238"/>
      <x:c r="G43" s="237"/>
      <x:c r="H43" s="238"/>
      <x:c r="I43" s="278"/>
    </x:row>
    <x:row r="44" spans="3:9">
      <x:c r="C44" s="254" t="s">
        <x:v>210</x:v>
      </x:c>
      <x:c r="D44" s="1500">
        <x:v>45779</x:v>
      </x:c>
      <x:c r="E44" s="235" t="s">
        <x:v>142</x:v>
      </x:c>
      <x:c r="F44" s="238"/>
      <x:c r="G44" s="237"/>
      <x:c r="H44" s="238"/>
      <x:c r="I44" s="278"/>
    </x:row>
    <x:row r="45" spans="3:9">
      <x:c r="C45" s="254" t="s">
        <x:v>332</x:v>
      </x:c>
      <x:c r="D45" s="1500">
        <x:v>45779</x:v>
      </x:c>
      <x:c r="E45" s="235" t="s">
        <x:v>142</x:v>
      </x:c>
      <x:c r="F45" s="238"/>
      <x:c r="G45" s="237"/>
      <x:c r="H45" s="238"/>
      <x:c r="I45" s="278"/>
    </x:row>
    <x:row r="46" spans="3:9">
      <x:c r="C46" s="254" t="s">
        <x:v>322</x:v>
      </x:c>
      <x:c r="D46" s="1500">
        <x:v>45779</x:v>
      </x:c>
      <x:c r="E46" s="235" t="s">
        <x:v>142</x:v>
      </x:c>
      <x:c r="F46" s="238"/>
      <x:c r="G46" s="237"/>
      <x:c r="H46" s="238"/>
      <x:c r="I46" s="278"/>
    </x:row>
    <x:row r="47" spans="3:9">
      <x:c r="C47" s="254" t="s">
        <x:v>8581</x:v>
      </x:c>
      <x:c r="D47" s="1500">
        <x:v>45779</x:v>
      </x:c>
      <x:c r="E47" s="235" t="s">
        <x:v>142</x:v>
      </x:c>
      <x:c r="F47" s="238"/>
      <x:c r="G47" s="237"/>
      <x:c r="H47" s="238"/>
      <x:c r="I47" s="278"/>
    </x:row>
    <x:row r="48" spans="3:9">
      <x:c r="C48" s="255" t="s">
        <x:v>1839</x:v>
      </x:c>
      <x:c r="D48" s="1500">
        <x:v>45779</x:v>
      </x:c>
      <x:c r="E48" s="235" t="s">
        <x:v>142</x:v>
      </x:c>
      <x:c r="F48" s="238"/>
      <x:c r="G48" s="237"/>
      <x:c r="H48" s="238"/>
      <x:c r="I48" s="278"/>
    </x:row>
    <x:row r="49" spans="3:9">
      <x:c r="C49" s="255" t="s">
        <x:v>304</x:v>
      </x:c>
      <x:c r="D49" s="1500">
        <x:v>45779</x:v>
      </x:c>
      <x:c r="E49" s="235" t="s">
        <x:v>142</x:v>
      </x:c>
      <x:c r="F49" s="238"/>
      <x:c r="G49" s="237"/>
      <x:c r="H49" s="238"/>
      <x:c r="I49" s="278"/>
    </x:row>
    <x:row r="50" spans="3:9">
      <x:c r="C50" s="255" t="s">
        <x:v>301</x:v>
      </x:c>
      <x:c r="D50" s="1500">
        <x:v>45779</x:v>
      </x:c>
      <x:c r="E50" s="235" t="s">
        <x:v>142</x:v>
      </x:c>
      <x:c r="F50" s="238"/>
      <x:c r="G50" s="237"/>
      <x:c r="H50" s="238"/>
      <x:c r="I50" s="278"/>
    </x:row>
    <x:row r="51" spans="3:9">
      <x:c r="C51" s="255" t="s">
        <x:v>8682</x:v>
      </x:c>
      <x:c r="D51" s="1500">
        <x:v>45779</x:v>
      </x:c>
      <x:c r="E51" s="235" t="s">
        <x:v>142</x:v>
      </x:c>
      <x:c r="F51" s="238"/>
      <x:c r="G51" s="237"/>
      <x:c r="H51" s="238"/>
      <x:c r="I51" s="278"/>
    </x:row>
    <x:row r="52" spans="3:9">
      <x:c r="C52" s="255" t="s">
        <x:v>443</x:v>
      </x:c>
      <x:c r="D52" s="1500">
        <x:v>45779</x:v>
      </x:c>
      <x:c r="E52" s="235" t="s">
        <x:v>142</x:v>
      </x:c>
      <x:c r="F52" s="238"/>
      <x:c r="G52" s="237"/>
      <x:c r="H52" s="238"/>
      <x:c r="I52" s="278"/>
    </x:row>
    <x:row r="53" spans="3:9">
      <x:c r="C53" s="255" t="s">
        <x:v>303</x:v>
      </x:c>
      <x:c r="D53" s="1500">
        <x:v>45779</x:v>
      </x:c>
      <x:c r="E53" s="235" t="s">
        <x:v>142</x:v>
      </x:c>
      <x:c r="F53" s="238"/>
      <x:c r="G53" s="237"/>
      <x:c r="H53" s="238"/>
      <x:c r="I53" s="278"/>
    </x:row>
    <x:row r="54" spans="3:9">
      <x:c r="C54" s="255" t="s">
        <x:v>291</x:v>
      </x:c>
      <x:c r="D54" s="1500">
        <x:v>45779</x:v>
      </x:c>
      <x:c r="E54" s="235" t="s">
        <x:v>142</x:v>
      </x:c>
      <x:c r="F54" s="238"/>
      <x:c r="G54" s="237"/>
      <x:c r="H54" s="238"/>
      <x:c r="I54" s="278"/>
    </x:row>
    <x:row r="55" spans="3:9">
      <x:c r="C55" s="255" t="s">
        <x:v>429</x:v>
      </x:c>
      <x:c r="D55" s="1500">
        <x:v>45779</x:v>
      </x:c>
      <x:c r="E55" s="235" t="s">
        <x:v>142</x:v>
      </x:c>
      <x:c r="F55" s="238"/>
      <x:c r="G55" s="237"/>
      <x:c r="H55" s="238"/>
      <x:c r="I55" s="278"/>
    </x:row>
    <x:row r="56" spans="3:9">
      <x:c r="C56" s="255" t="s">
        <x:v>343</x:v>
      </x:c>
      <x:c r="D56" s="1500">
        <x:v>45779</x:v>
      </x:c>
      <x:c r="E56" s="235" t="s">
        <x:v>142</x:v>
      </x:c>
      <x:c r="F56" s="238"/>
      <x:c r="G56" s="237"/>
      <x:c r="H56" s="238"/>
      <x:c r="I56" s="278"/>
    </x:row>
    <x:row r="57" spans="3:9">
      <x:c r="C57" s="256" t="s">
        <x:v>1836</x:v>
      </x:c>
      <x:c r="D57" s="1500">
        <x:v>45779</x:v>
      </x:c>
      <x:c r="E57" s="235" t="s">
        <x:v>142</x:v>
      </x:c>
      <x:c r="F57" s="238"/>
      <x:c r="G57" s="237"/>
      <x:c r="H57" s="238"/>
      <x:c r="I57" s="278"/>
    </x:row>
    <x:row r="58" spans="3:9">
      <x:c r="C58" s="256" t="s">
        <x:v>430</x:v>
      </x:c>
      <x:c r="D58" s="1500">
        <x:v>45779</x:v>
      </x:c>
      <x:c r="E58" s="235" t="s">
        <x:v>142</x:v>
      </x:c>
      <x:c r="F58" s="238"/>
      <x:c r="G58" s="237"/>
      <x:c r="H58" s="238"/>
      <x:c r="I58" s="278"/>
    </x:row>
    <x:row r="59" spans="3:9">
      <x:c r="C59" s="256" t="s">
        <x:v>452</x:v>
      </x:c>
      <x:c r="D59" s="1500">
        <x:v>45779</x:v>
      </x:c>
      <x:c r="E59" s="235" t="s">
        <x:v>142</x:v>
      </x:c>
      <x:c r="F59" s="238"/>
      <x:c r="G59" s="237"/>
      <x:c r="H59" s="238"/>
      <x:c r="I59" s="278"/>
    </x:row>
    <x:row r="60" spans="3:9">
      <x:c r="C60" s="256" t="s">
        <x:v>8731</x:v>
      </x:c>
      <x:c r="D60" s="1500">
        <x:v>45779</x:v>
      </x:c>
      <x:c r="E60" s="235" t="s">
        <x:v>142</x:v>
      </x:c>
      <x:c r="F60" s="238"/>
      <x:c r="G60" s="237"/>
      <x:c r="H60" s="238"/>
      <x:c r="I60" s="278"/>
    </x:row>
    <x:row r="61" spans="3:9">
      <x:c r="C61" s="256" t="s">
        <x:v>8897</x:v>
      </x:c>
      <x:c r="D61" s="1500">
        <x:v>45779</x:v>
      </x:c>
      <x:c r="E61" s="235" t="s">
        <x:v>142</x:v>
      </x:c>
      <x:c r="F61" s="238"/>
      <x:c r="G61" s="237"/>
      <x:c r="H61" s="238"/>
      <x:c r="I61" s="278"/>
    </x:row>
    <x:row r="62" spans="3:9">
      <x:c r="C62" s="256" t="s">
        <x:v>8743</x:v>
      </x:c>
      <x:c r="D62" s="1500">
        <x:v>45779</x:v>
      </x:c>
      <x:c r="E62" s="235" t="s">
        <x:v>142</x:v>
      </x:c>
      <x:c r="F62" s="238"/>
      <x:c r="G62" s="237"/>
      <x:c r="H62" s="238"/>
      <x:c r="I62" s="278"/>
    </x:row>
    <x:row r="63" spans="3:9">
      <x:c r="C63" s="256" t="s">
        <x:v>8852</x:v>
      </x:c>
      <x:c r="D63" s="1500">
        <x:v>45779</x:v>
      </x:c>
      <x:c r="E63" s="235" t="s">
        <x:v>142</x:v>
      </x:c>
      <x:c r="F63" s="238"/>
      <x:c r="G63" s="237"/>
      <x:c r="H63" s="238"/>
      <x:c r="I63" s="278"/>
    </x:row>
    <x:row r="64" spans="4:9">
      <x:c r="D64" s="278"/>
      <x:c r="F64" s="238"/>
      <x:c r="G64" s="237"/>
      <x:c r="H64" s="238"/>
      <x:c r="I64" s="278"/>
    </x:row>
    <x:row r="65" spans="3:9">
      <x:c r="C65" s="250" t="s">
        <x:v>296</x:v>
      </x:c>
      <x:c r="D65" s="1500">
        <x:v>45780</x:v>
      </x:c>
      <x:c r="E65" s="235" t="s">
        <x:v>142</x:v>
      </x:c>
      <x:c r="F65" s="238"/>
      <x:c r="G65" s="237"/>
      <x:c r="H65" s="238"/>
      <x:c r="I65" s="278"/>
    </x:row>
    <x:row r="66" spans="3:9">
      <x:c r="C66" s="250" t="s">
        <x:v>333</x:v>
      </x:c>
      <x:c r="D66" s="1500">
        <x:v>45780</x:v>
      </x:c>
      <x:c r="E66" s="235" t="s">
        <x:v>142</x:v>
      </x:c>
      <x:c r="F66" s="238"/>
      <x:c r="G66" s="237"/>
      <x:c r="H66" s="238"/>
      <x:c r="I66" s="278"/>
    </x:row>
    <x:row r="67" spans="3:9">
      <x:c r="C67" s="250" t="s">
        <x:v>418</x:v>
      </x:c>
      <x:c r="D67" s="1500">
        <x:v>45780</x:v>
      </x:c>
      <x:c r="E67" s="235" t="s">
        <x:v>142</x:v>
      </x:c>
      <x:c r="F67" s="238"/>
      <x:c r="G67" s="237"/>
      <x:c r="H67" s="238"/>
      <x:c r="I67" s="278"/>
    </x:row>
    <x:row r="68" spans="3:9">
      <x:c r="C68" s="234" t="s">
        <x:v>451</x:v>
      </x:c>
      <x:c r="D68" s="1500">
        <x:v>45780</x:v>
      </x:c>
      <x:c r="E68" s="236" t="s">
        <x:v>142</x:v>
      </x:c>
      <x:c r="F68" s="234"/>
      <x:c r="G68" s="237"/>
      <x:c r="H68" s="238"/>
      <x:c r="I68" s="278"/>
    </x:row>
    <x:row r="69" spans="3:9">
      <x:c r="C69" s="250" t="s">
        <x:v>228</x:v>
      </x:c>
      <x:c r="D69" s="1500">
        <x:v>45780</x:v>
      </x:c>
      <x:c r="E69" s="235" t="s">
        <x:v>142</x:v>
      </x:c>
      <x:c r="F69" s="238"/>
      <x:c r="G69" s="237"/>
      <x:c r="H69" s="238"/>
      <x:c r="I69" s="278"/>
    </x:row>
    <x:row r="70" spans="3:9">
      <x:c r="C70" s="250" t="s">
        <x:v>578</x:v>
      </x:c>
      <x:c r="D70" s="1500">
        <x:v>45780</x:v>
      </x:c>
      <x:c r="E70" s="235" t="s">
        <x:v>142</x:v>
      </x:c>
      <x:c r="F70" s="238"/>
      <x:c r="G70" s="237"/>
      <x:c r="H70" s="238"/>
      <x:c r="I70" s="278"/>
    </x:row>
    <x:row r="71" spans="3:9">
      <x:c r="C71" s="250" t="s">
        <x:v>6698</x:v>
      </x:c>
      <x:c r="D71" s="1500">
        <x:v>45780</x:v>
      </x:c>
      <x:c r="E71" s="235" t="s">
        <x:v>142</x:v>
      </x:c>
      <x:c r="F71" s="238"/>
      <x:c r="G71" s="237"/>
      <x:c r="H71" s="238"/>
      <x:c r="I71" s="278"/>
    </x:row>
    <x:row r="72" spans="3:9">
      <x:c r="C72" s="250" t="s">
        <x:v>5351</x:v>
      </x:c>
      <x:c r="D72" s="1500">
        <x:v>45780</x:v>
      </x:c>
      <x:c r="E72" s="235" t="s">
        <x:v>142</x:v>
      </x:c>
      <x:c r="F72" s="238"/>
      <x:c r="G72" s="237"/>
      <x:c r="H72" s="238"/>
      <x:c r="I72" s="278"/>
    </x:row>
    <x:row r="73" spans="3:9">
      <x:c r="C73" s="250" t="s">
        <x:v>7291</x:v>
      </x:c>
      <x:c r="D73" s="1500">
        <x:v>45780</x:v>
      </x:c>
      <x:c r="E73" s="235" t="s">
        <x:v>142</x:v>
      </x:c>
      <x:c r="F73" s="238"/>
      <x:c r="G73" s="237"/>
      <x:c r="H73" s="238"/>
      <x:c r="I73" s="278"/>
    </x:row>
    <x:row r="74" spans="3:9">
      <x:c r="C74" s="250" t="s">
        <x:v>3142</x:v>
      </x:c>
      <x:c r="D74" s="1500">
        <x:v>45780</x:v>
      </x:c>
      <x:c r="E74" s="235" t="s">
        <x:v>142</x:v>
      </x:c>
      <x:c r="F74" s="238"/>
      <x:c r="G74" s="237"/>
      <x:c r="H74" s="238"/>
      <x:c r="I74" s="278"/>
    </x:row>
    <x:row r="75" spans="3:9">
      <x:c r="C75" s="250" t="s">
        <x:v>3148</x:v>
      </x:c>
      <x:c r="D75" s="1500">
        <x:v>45780</x:v>
      </x:c>
      <x:c r="E75" s="235" t="s">
        <x:v>142</x:v>
      </x:c>
      <x:c r="F75" s="238"/>
      <x:c r="G75" s="237"/>
      <x:c r="H75" s="238"/>
      <x:c r="I75" s="278"/>
    </x:row>
    <x:row r="76" spans="3:9">
      <x:c r="C76" s="262" t="s">
        <x:v>5172</x:v>
      </x:c>
      <x:c r="D76" s="1500">
        <x:v>45780</x:v>
      </x:c>
      <x:c r="E76" s="235" t="s">
        <x:v>142</x:v>
      </x:c>
      <x:c r="F76" s="238"/>
      <x:c r="G76" s="237"/>
      <x:c r="H76" s="238"/>
      <x:c r="I76" s="278"/>
    </x:row>
    <x:row r="77" spans="3:9">
      <x:c r="C77" s="262" t="s">
        <x:v>6893</x:v>
      </x:c>
      <x:c r="D77" s="1500">
        <x:v>45780</x:v>
      </x:c>
      <x:c r="E77" s="235" t="s">
        <x:v>142</x:v>
      </x:c>
      <x:c r="F77" s="238"/>
      <x:c r="G77" s="237"/>
      <x:c r="H77" s="238"/>
      <x:c r="I77" s="278"/>
    </x:row>
    <x:row r="78" spans="3:9">
      <x:c r="C78" s="262" t="s">
        <x:v>6922</x:v>
      </x:c>
      <x:c r="D78" s="1500">
        <x:v>45780</x:v>
      </x:c>
      <x:c r="E78" s="235" t="s">
        <x:v>142</x:v>
      </x:c>
      <x:c r="F78" s="238"/>
      <x:c r="G78" s="237"/>
      <x:c r="H78" s="238"/>
      <x:c r="I78" s="278"/>
    </x:row>
    <x:row r="79" spans="3:9">
      <x:c r="C79" s="234" t="s">
        <x:v>7319</x:v>
      </x:c>
      <x:c r="D79" s="1500">
        <x:v>45780</x:v>
      </x:c>
      <x:c r="E79" s="236" t="s">
        <x:v>142</x:v>
      </x:c>
      <x:c r="F79" s="234"/>
      <x:c r="G79" s="237"/>
      <x:c r="H79" s="238"/>
      <x:c r="I79" s="278"/>
    </x:row>
    <x:row r="80" spans="3:9">
      <x:c r="C80" s="262" t="s">
        <x:v>6971</x:v>
      </x:c>
      <x:c r="D80" s="1500">
        <x:v>45780</x:v>
      </x:c>
      <x:c r="E80" s="235" t="s">
        <x:v>142</x:v>
      </x:c>
      <x:c r="F80" s="238"/>
      <x:c r="G80" s="237"/>
      <x:c r="H80" s="238"/>
      <x:c r="I80" s="278"/>
    </x:row>
    <x:row r="81" spans="3:9">
      <x:c r="C81" s="262" t="s">
        <x:v>6985</x:v>
      </x:c>
      <x:c r="D81" s="1500">
        <x:v>45780</x:v>
      </x:c>
      <x:c r="E81" s="235" t="s">
        <x:v>142</x:v>
      </x:c>
      <x:c r="F81" s="238"/>
      <x:c r="G81" s="237"/>
      <x:c r="H81" s="238"/>
      <x:c r="I81" s="278"/>
    </x:row>
    <x:row r="82" spans="3:9">
      <x:c r="C82" s="262" t="s">
        <x:v>7350</x:v>
      </x:c>
      <x:c r="D82" s="1500">
        <x:v>45780</x:v>
      </x:c>
      <x:c r="E82" s="235" t="s">
        <x:v>142</x:v>
      </x:c>
      <x:c r="F82" s="238"/>
      <x:c r="G82" s="237"/>
      <x:c r="H82" s="238"/>
      <x:c r="I82" s="278"/>
    </x:row>
    <x:row r="83" spans="3:9">
      <x:c r="C83" s="262" t="s">
        <x:v>4872</x:v>
      </x:c>
      <x:c r="D83" s="1500">
        <x:v>45780</x:v>
      </x:c>
      <x:c r="E83" s="235" t="s">
        <x:v>142</x:v>
      </x:c>
      <x:c r="F83" s="238"/>
      <x:c r="G83" s="237"/>
      <x:c r="H83" s="238"/>
      <x:c r="I83" s="278"/>
    </x:row>
    <x:row r="84" spans="3:9">
      <x:c r="C84" s="262" t="s">
        <x:v>6998</x:v>
      </x:c>
      <x:c r="D84" s="1500">
        <x:v>45780</x:v>
      </x:c>
      <x:c r="E84" s="235" t="s">
        <x:v>142</x:v>
      </x:c>
      <x:c r="F84" s="238"/>
      <x:c r="G84" s="237"/>
      <x:c r="H84" s="238"/>
      <x:c r="I84" s="278"/>
    </x:row>
    <x:row r="85" spans="3:9">
      <x:c r="C85" s="262" t="s">
        <x:v>7240</x:v>
      </x:c>
      <x:c r="D85" s="1500">
        <x:v>45780</x:v>
      </x:c>
      <x:c r="E85" s="235" t="s">
        <x:v>142</x:v>
      </x:c>
      <x:c r="F85" s="238"/>
      <x:c r="G85" s="237"/>
      <x:c r="H85" s="238"/>
      <x:c r="I85" s="278"/>
    </x:row>
    <x:row r="86" spans="3:9">
      <x:c r="C86" s="263" t="s">
        <x:v>604</x:v>
      </x:c>
      <x:c r="D86" s="1500">
        <x:v>45780</x:v>
      </x:c>
      <x:c r="E86" s="235" t="s">
        <x:v>142</x:v>
      </x:c>
      <x:c r="F86" s="238"/>
      <x:c r="G86" s="237"/>
      <x:c r="H86" s="238"/>
      <x:c r="I86" s="278"/>
    </x:row>
    <x:row r="87" spans="3:9">
      <x:c r="C87" s="263" t="s">
        <x:v>587</x:v>
      </x:c>
      <x:c r="D87" s="1500">
        <x:v>45780</x:v>
      </x:c>
      <x:c r="E87" s="235" t="s">
        <x:v>142</x:v>
      </x:c>
      <x:c r="F87" s="238"/>
      <x:c r="G87" s="237"/>
      <x:c r="H87" s="238"/>
      <x:c r="I87" s="278"/>
    </x:row>
    <x:row r="88" spans="3:9">
      <x:c r="C88" s="263" t="s">
        <x:v>1177</x:v>
      </x:c>
      <x:c r="D88" s="1500">
        <x:v>45780</x:v>
      </x:c>
      <x:c r="E88" s="235" t="s">
        <x:v>142</x:v>
      </x:c>
      <x:c r="F88" s="238"/>
      <x:c r="G88" s="237"/>
      <x:c r="H88" s="238"/>
      <x:c r="I88" s="278"/>
    </x:row>
    <x:row r="89" spans="3:9">
      <x:c r="C89" s="263" t="s">
        <x:v>635</x:v>
      </x:c>
      <x:c r="D89" s="1500">
        <x:v>45780</x:v>
      </x:c>
      <x:c r="E89" s="235" t="s">
        <x:v>142</x:v>
      </x:c>
      <x:c r="F89" s="238"/>
      <x:c r="G89" s="237"/>
      <x:c r="H89" s="238"/>
      <x:c r="I89" s="278"/>
    </x:row>
    <x:row r="90" spans="3:9">
      <x:c r="C90" s="263" t="s">
        <x:v>597</x:v>
      </x:c>
      <x:c r="D90" s="1500">
        <x:v>45780</x:v>
      </x:c>
      <x:c r="E90" s="235" t="s">
        <x:v>142</x:v>
      </x:c>
      <x:c r="F90" s="238"/>
      <x:c r="G90" s="237"/>
      <x:c r="H90" s="238"/>
      <x:c r="I90" s="278"/>
    </x:row>
    <x:row r="91" spans="3:9">
      <x:c r="C91" s="263" t="s">
        <x:v>5074</x:v>
      </x:c>
      <x:c r="D91" s="1500">
        <x:v>45780</x:v>
      </x:c>
      <x:c r="E91" s="235" t="s">
        <x:v>142</x:v>
      </x:c>
      <x:c r="F91" s="238"/>
      <x:c r="G91" s="237"/>
      <x:c r="H91" s="238"/>
      <x:c r="I91" s="278"/>
    </x:row>
    <x:row r="92" spans="3:9">
      <x:c r="C92" s="263" t="s">
        <x:v>5062</x:v>
      </x:c>
      <x:c r="D92" s="1500">
        <x:v>45780</x:v>
      </x:c>
      <x:c r="E92" s="235" t="s">
        <x:v>142</x:v>
      </x:c>
      <x:c r="F92" s="238"/>
      <x:c r="G92" s="237"/>
      <x:c r="H92" s="238"/>
      <x:c r="I92" s="278"/>
    </x:row>
    <x:row r="93" spans="3:9">
      <x:c r="C93" s="264" t="s">
        <x:v>7021</x:v>
      </x:c>
      <x:c r="D93" s="1500">
        <x:v>45780</x:v>
      </x:c>
      <x:c r="E93" s="235" t="s">
        <x:v>10299</x:v>
      </x:c>
      <x:c r="F93" s="238"/>
      <x:c r="G93" s="237"/>
      <x:c r="H93" s="238"/>
      <x:c r="I93" s="278"/>
    </x:row>
    <x:row r="94" spans="3:9">
      <x:c r="C94" s="264" t="s">
        <x:v>6895</x:v>
      </x:c>
      <x:c r="D94" s="1500">
        <x:v>45780</x:v>
      </x:c>
      <x:c r="E94" s="235" t="s">
        <x:v>10299</x:v>
      </x:c>
      <x:c r="F94" s="238"/>
      <x:c r="G94" s="237"/>
      <x:c r="H94" s="238"/>
      <x:c r="I94" s="278"/>
    </x:row>
    <x:row r="95" spans="3:9">
      <x:c r="C95" s="264" t="s">
        <x:v>5163</x:v>
      </x:c>
      <x:c r="D95" s="1500">
        <x:v>45780</x:v>
      </x:c>
      <x:c r="E95" s="235" t="s">
        <x:v>10299</x:v>
      </x:c>
      <x:c r="F95" s="238"/>
      <x:c r="G95" s="237"/>
      <x:c r="H95" s="238"/>
      <x:c r="I95" s="278"/>
    </x:row>
    <x:row r="96" spans="3:9">
      <x:c r="C96" s="264" t="s">
        <x:v>6939</x:v>
      </x:c>
      <x:c r="D96" s="1500">
        <x:v>45780</x:v>
      </x:c>
      <x:c r="E96" s="235" t="s">
        <x:v>10299</x:v>
      </x:c>
      <x:c r="F96" s="238"/>
      <x:c r="G96" s="237"/>
      <x:c r="H96" s="238"/>
      <x:c r="I96" s="278"/>
    </x:row>
    <x:row r="97" spans="3:9">
      <x:c r="C97" s="264" t="s">
        <x:v>5327</x:v>
      </x:c>
      <x:c r="D97" s="1500">
        <x:v>45780</x:v>
      </x:c>
      <x:c r="E97" s="235" t="s">
        <x:v>10299</x:v>
      </x:c>
      <x:c r="F97" s="238"/>
      <x:c r="G97" s="237"/>
      <x:c r="H97" s="238"/>
      <x:c r="I97" s="278"/>
    </x:row>
    <x:row r="98" spans="3:9">
      <x:c r="C98" s="264" t="s">
        <x:v>4818</x:v>
      </x:c>
      <x:c r="D98" s="1500">
        <x:v>45780</x:v>
      </x:c>
      <x:c r="E98" s="235" t="s">
        <x:v>10299</x:v>
      </x:c>
      <x:c r="F98" s="238"/>
      <x:c r="G98" s="237"/>
      <x:c r="H98" s="238"/>
      <x:c r="I98" s="278"/>
    </x:row>
    <x:row r="99" spans="3:9">
      <x:c r="C99" s="264" t="s">
        <x:v>4950</x:v>
      </x:c>
      <x:c r="D99" s="1500">
        <x:v>45780</x:v>
      </x:c>
      <x:c r="E99" s="235" t="s">
        <x:v>10299</x:v>
      </x:c>
      <x:c r="F99" s="238"/>
      <x:c r="G99" s="237"/>
      <x:c r="H99" s="238"/>
      <x:c r="I99" s="278"/>
    </x:row>
    <x:row r="100" spans="3:9">
      <x:c r="C100" s="234" t="s">
        <x:v>4803</x:v>
      </x:c>
      <x:c r="D100" s="1500">
        <x:v>45780</x:v>
      </x:c>
      <x:c r="E100" s="236" t="s">
        <x:v>10299</x:v>
      </x:c>
      <x:c r="F100" s="234"/>
      <x:c r="G100" s="237"/>
      <x:c r="H100" s="238"/>
      <x:c r="I100" s="278"/>
    </x:row>
    <x:row r="101" spans="3:9">
      <x:c r="C101" s="264" t="s">
        <x:v>7030</x:v>
      </x:c>
      <x:c r="D101" s="1500">
        <x:v>45780</x:v>
      </x:c>
      <x:c r="E101" s="235" t="s">
        <x:v>10299</x:v>
      </x:c>
      <x:c r="F101" s="238"/>
      <x:c r="G101" s="237"/>
      <x:c r="H101" s="238"/>
      <x:c r="I101" s="278"/>
    </x:row>
    <x:row r="102" spans="3:9">
      <x:c r="C102" s="264" t="s">
        <x:v>5352</x:v>
      </x:c>
      <x:c r="D102" s="1500">
        <x:v>45780</x:v>
      </x:c>
      <x:c r="E102" s="235" t="s">
        <x:v>10299</x:v>
      </x:c>
      <x:c r="F102" s="238"/>
      <x:c r="G102" s="237"/>
      <x:c r="H102" s="238"/>
      <x:c r="I102" s="278"/>
    </x:row>
    <x:row r="103" spans="3:9">
      <x:c r="C103" s="264" t="s">
        <x:v>7226</x:v>
      </x:c>
      <x:c r="D103" s="1500">
        <x:v>45780</x:v>
      </x:c>
      <x:c r="E103" s="235" t="s">
        <x:v>10299</x:v>
      </x:c>
      <x:c r="F103" s="238"/>
      <x:c r="G103" s="237"/>
      <x:c r="H103" s="238"/>
      <x:c r="I103" s="278"/>
    </x:row>
    <x:row r="104" spans="3:9">
      <x:c r="C104" s="264" t="s">
        <x:v>7183</x:v>
      </x:c>
      <x:c r="D104" s="1500">
        <x:v>45780</x:v>
      </x:c>
      <x:c r="E104" s="235" t="s">
        <x:v>10299</x:v>
      </x:c>
      <x:c r="F104" s="238"/>
      <x:c r="G104" s="237"/>
      <x:c r="H104" s="238"/>
      <x:c r="I104" s="278"/>
    </x:row>
    <x:row r="105" spans="3:9">
      <x:c r="C105" s="264" t="s">
        <x:v>6859</x:v>
      </x:c>
      <x:c r="D105" s="1500">
        <x:v>45780</x:v>
      </x:c>
      <x:c r="E105" s="235" t="s">
        <x:v>10299</x:v>
      </x:c>
      <x:c r="F105" s="238"/>
      <x:c r="G105" s="237"/>
      <x:c r="H105" s="238"/>
      <x:c r="I105" s="278"/>
    </x:row>
    <x:row r="106" spans="3:9">
      <x:c r="C106" s="265" t="s">
        <x:v>6930</x:v>
      </x:c>
      <x:c r="D106" s="1500">
        <x:v>45780</x:v>
      </x:c>
      <x:c r="E106" s="235" t="s">
        <x:v>10299</x:v>
      </x:c>
      <x:c r="F106" s="238"/>
      <x:c r="G106" s="237"/>
      <x:c r="H106" s="238"/>
      <x:c r="I106" s="278"/>
    </x:row>
    <x:row r="107" spans="3:9">
      <x:c r="C107" s="265" t="s">
        <x:v>7314</x:v>
      </x:c>
      <x:c r="D107" s="1500">
        <x:v>45780</x:v>
      </x:c>
      <x:c r="E107" s="235" t="s">
        <x:v>10299</x:v>
      </x:c>
      <x:c r="F107" s="238"/>
      <x:c r="G107" s="237"/>
      <x:c r="H107" s="238"/>
      <x:c r="I107" s="278"/>
    </x:row>
    <x:row r="108" spans="3:9">
      <x:c r="C108" s="265" t="s">
        <x:v>7000</x:v>
      </x:c>
      <x:c r="D108" s="1500">
        <x:v>45780</x:v>
      </x:c>
      <x:c r="E108" s="235" t="s">
        <x:v>10299</x:v>
      </x:c>
      <x:c r="F108" s="238"/>
      <x:c r="G108" s="237"/>
      <x:c r="H108" s="238"/>
      <x:c r="I108" s="278"/>
    </x:row>
    <x:row r="109" spans="3:9">
      <x:c r="C109" s="265" t="s">
        <x:v>6968</x:v>
      </x:c>
      <x:c r="D109" s="1500">
        <x:v>45780</x:v>
      </x:c>
      <x:c r="E109" s="235" t="s">
        <x:v>10299</x:v>
      </x:c>
      <x:c r="F109" s="238"/>
      <x:c r="G109" s="237"/>
      <x:c r="H109" s="238"/>
      <x:c r="I109" s="278"/>
    </x:row>
    <x:row r="110" spans="3:9">
      <x:c r="C110" s="265" t="s">
        <x:v>4940</x:v>
      </x:c>
      <x:c r="D110" s="1500">
        <x:v>45780</x:v>
      </x:c>
      <x:c r="E110" s="235" t="s">
        <x:v>10299</x:v>
      </x:c>
      <x:c r="F110" s="238"/>
      <x:c r="G110" s="237"/>
      <x:c r="H110" s="238"/>
      <x:c r="I110" s="278"/>
    </x:row>
    <x:row r="111" spans="3:9">
      <x:c r="C111" s="265" t="s">
        <x:v>7346</x:v>
      </x:c>
      <x:c r="D111" s="1500">
        <x:v>45780</x:v>
      </x:c>
      <x:c r="E111" s="235" t="s">
        <x:v>10299</x:v>
      </x:c>
      <x:c r="F111" s="238"/>
      <x:c r="G111" s="237"/>
      <x:c r="H111" s="238"/>
      <x:c r="I111" s="278"/>
    </x:row>
    <x:row r="112" spans="3:9">
      <x:c r="C112" s="265" t="s">
        <x:v>5357</x:v>
      </x:c>
      <x:c r="D112" s="1500">
        <x:v>45780</x:v>
      </x:c>
      <x:c r="E112" s="235" t="s">
        <x:v>10299</x:v>
      </x:c>
      <x:c r="F112" s="238"/>
      <x:c r="G112" s="237"/>
      <x:c r="H112" s="238"/>
      <x:c r="I112" s="278"/>
    </x:row>
    <x:row r="113" spans="3:9">
      <x:c r="C113" s="265" t="s">
        <x:v>4810</x:v>
      </x:c>
      <x:c r="D113" s="1500">
        <x:v>45780</x:v>
      </x:c>
      <x:c r="E113" s="235" t="s">
        <x:v>10299</x:v>
      </x:c>
      <x:c r="F113" s="238"/>
      <x:c r="G113" s="237"/>
      <x:c r="H113" s="238"/>
      <x:c r="I113" s="278"/>
    </x:row>
    <x:row r="114" spans="3:9">
      <x:c r="C114" s="265" t="s">
        <x:v>7189</x:v>
      </x:c>
      <x:c r="D114" s="1500">
        <x:v>45780</x:v>
      </x:c>
      <x:c r="E114" s="235" t="s">
        <x:v>10299</x:v>
      </x:c>
      <x:c r="F114" s="238"/>
      <x:c r="G114" s="237"/>
      <x:c r="H114" s="238"/>
      <x:c r="I114" s="278"/>
    </x:row>
    <x:row r="115" spans="3:9">
      <x:c r="C115" s="252" t="s">
        <x:v>6911</x:v>
      </x:c>
      <x:c r="D115" s="1500">
        <x:v>45780</x:v>
      </x:c>
      <x:c r="E115" s="235" t="s">
        <x:v>10345</x:v>
      </x:c>
      <x:c r="F115" s="238"/>
      <x:c r="G115" s="237"/>
      <x:c r="H115" s="238"/>
      <x:c r="I115" s="278"/>
    </x:row>
    <x:row r="116" spans="3:9">
      <x:c r="C116" s="252" t="s">
        <x:v>7215</x:v>
      </x:c>
      <x:c r="D116" s="1500">
        <x:v>45780</x:v>
      </x:c>
      <x:c r="E116" s="235" t="s">
        <x:v>10345</x:v>
      </x:c>
      <x:c r="F116" s="238"/>
      <x:c r="G116" s="237"/>
      <x:c r="H116" s="238"/>
      <x:c r="I116" s="278"/>
    </x:row>
    <x:row r="117" spans="3:9">
      <x:c r="C117" s="252" t="s">
        <x:v>5312</x:v>
      </x:c>
      <x:c r="D117" s="1500">
        <x:v>45780</x:v>
      </x:c>
      <x:c r="E117" s="235" t="s">
        <x:v>10345</x:v>
      </x:c>
      <x:c r="F117" s="238"/>
      <x:c r="G117" s="237"/>
      <x:c r="H117" s="238"/>
      <x:c r="I117" s="278"/>
    </x:row>
    <x:row r="118" spans="3:9">
      <x:c r="C118" s="252" t="s">
        <x:v>5237</x:v>
      </x:c>
      <x:c r="D118" s="1500">
        <x:v>45780</x:v>
      </x:c>
      <x:c r="E118" s="235" t="s">
        <x:v>10345</x:v>
      </x:c>
      <x:c r="F118" s="238"/>
      <x:c r="G118" s="237"/>
      <x:c r="H118" s="238"/>
      <x:c r="I118" s="278"/>
    </x:row>
    <x:row r="119" spans="3:9">
      <x:c r="C119" s="252" t="s">
        <x:v>7261</x:v>
      </x:c>
      <x:c r="D119" s="1500">
        <x:v>45780</x:v>
      </x:c>
      <x:c r="E119" s="235" t="s">
        <x:v>10345</x:v>
      </x:c>
      <x:c r="F119" s="238"/>
      <x:c r="G119" s="237"/>
      <x:c r="H119" s="238"/>
      <x:c r="I119" s="278"/>
    </x:row>
    <x:row r="120" spans="3:9">
      <x:c r="C120" s="252" t="s">
        <x:v>7044</x:v>
      </x:c>
      <x:c r="D120" s="1500">
        <x:v>45780</x:v>
      </x:c>
      <x:c r="E120" s="235" t="s">
        <x:v>10345</x:v>
      </x:c>
      <x:c r="F120" s="238"/>
      <x:c r="G120" s="237"/>
      <x:c r="H120" s="238"/>
      <x:c r="I120" s="278"/>
    </x:row>
    <x:row r="121" spans="3:9">
      <x:c r="C121" s="252" t="s">
        <x:v>4795</x:v>
      </x:c>
      <x:c r="D121" s="1500">
        <x:v>45780</x:v>
      </x:c>
      <x:c r="E121" s="235" t="s">
        <x:v>10345</x:v>
      </x:c>
      <x:c r="F121" s="238"/>
      <x:c r="G121" s="237"/>
      <x:c r="H121" s="238"/>
      <x:c r="I121" s="278"/>
    </x:row>
    <x:row r="122" spans="3:9">
      <x:c r="C122" s="252" t="s">
        <x:v>5289</x:v>
      </x:c>
      <x:c r="D122" s="1500">
        <x:v>45780</x:v>
      </x:c>
      <x:c r="E122" s="235" t="s">
        <x:v>10345</x:v>
      </x:c>
      <x:c r="F122" s="238"/>
      <x:c r="G122" s="237"/>
      <x:c r="H122" s="238"/>
      <x:c r="I122" s="278"/>
    </x:row>
    <x:row r="123" spans="3:9">
      <x:c r="C123" s="252" t="s">
        <x:v>5362</x:v>
      </x:c>
      <x:c r="D123" s="1500">
        <x:v>45780</x:v>
      </x:c>
      <x:c r="E123" s="235" t="s">
        <x:v>10345</x:v>
      </x:c>
      <x:c r="F123" s="238"/>
      <x:c r="G123" s="237"/>
      <x:c r="H123" s="238"/>
      <x:c r="I123" s="278"/>
    </x:row>
    <x:row r="124" spans="3:9">
      <x:c r="C124" s="266" t="s">
        <x:v>1203</x:v>
      </x:c>
      <x:c r="D124" s="1500">
        <x:v>45780</x:v>
      </x:c>
      <x:c r="E124" s="235" t="s">
        <x:v>10345</x:v>
      </x:c>
      <x:c r="F124" s="238"/>
      <x:c r="G124" s="237"/>
      <x:c r="H124" s="238"/>
      <x:c r="I124" s="278"/>
    </x:row>
    <x:row r="125" spans="3:9">
      <x:c r="C125" s="266" t="s">
        <x:v>10109</x:v>
      </x:c>
      <x:c r="D125" s="1500">
        <x:v>45780</x:v>
      </x:c>
      <x:c r="E125" s="235" t="s">
        <x:v>10345</x:v>
      </x:c>
      <x:c r="F125" s="238"/>
      <x:c r="G125" s="237"/>
      <x:c r="H125" s="238"/>
      <x:c r="I125" s="278"/>
    </x:row>
    <x:row r="126" spans="3:9">
      <x:c r="C126" s="266" t="s">
        <x:v>6770</x:v>
      </x:c>
      <x:c r="D126" s="1500">
        <x:v>45780</x:v>
      </x:c>
      <x:c r="E126" s="235" t="s">
        <x:v>10345</x:v>
      </x:c>
      <x:c r="F126" s="238"/>
      <x:c r="G126" s="237"/>
      <x:c r="H126" s="238"/>
      <x:c r="I126" s="278"/>
    </x:row>
    <x:row r="127" spans="3:9">
      <x:c r="C127" s="266" t="s">
        <x:v>611</x:v>
      </x:c>
      <x:c r="D127" s="1500">
        <x:v>45780</x:v>
      </x:c>
      <x:c r="E127" s="235" t="s">
        <x:v>10345</x:v>
      </x:c>
      <x:c r="F127" s="238"/>
      <x:c r="G127" s="237"/>
      <x:c r="H127" s="238"/>
      <x:c r="I127" s="278"/>
    </x:row>
    <x:row r="128" spans="3:9">
      <x:c r="C128" s="266" t="s">
        <x:v>636</x:v>
      </x:c>
      <x:c r="D128" s="1500">
        <x:v>45780</x:v>
      </x:c>
      <x:c r="E128" s="235" t="s">
        <x:v>10345</x:v>
      </x:c>
      <x:c r="F128" s="238"/>
      <x:c r="G128" s="237"/>
      <x:c r="H128" s="238"/>
      <x:c r="I128" s="278"/>
    </x:row>
    <x:row r="129" spans="3:9">
      <x:c r="C129" s="266" t="s">
        <x:v>10197</x:v>
      </x:c>
      <x:c r="D129" s="1500">
        <x:v>45780</x:v>
      </x:c>
      <x:c r="E129" s="235" t="s">
        <x:v>10345</x:v>
      </x:c>
      <x:c r="F129" s="238"/>
      <x:c r="G129" s="237"/>
      <x:c r="H129" s="238"/>
      <x:c r="I129" s="278"/>
    </x:row>
    <x:row r="130" spans="3:9">
      <x:c r="C130" s="266" t="s">
        <x:v>10249</x:v>
      </x:c>
      <x:c r="D130" s="1500">
        <x:v>45780</x:v>
      </x:c>
      <x:c r="E130" s="235" t="s">
        <x:v>10345</x:v>
      </x:c>
      <x:c r="F130" s="238"/>
      <x:c r="G130" s="237"/>
      <x:c r="H130" s="238"/>
      <x:c r="I130" s="278"/>
    </x:row>
    <x:row r="131" spans="3:9">
      <x:c r="C131" s="266" t="s">
        <x:v>6748</x:v>
      </x:c>
      <x:c r="D131" s="1500">
        <x:v>45780</x:v>
      </x:c>
      <x:c r="E131" s="235" t="s">
        <x:v>10345</x:v>
      </x:c>
      <x:c r="F131" s="238"/>
      <x:c r="G131" s="237"/>
      <x:c r="H131" s="238"/>
      <x:c r="I131" s="278"/>
    </x:row>
    <x:row r="132" spans="3:9">
      <x:c r="C132" s="266" t="s">
        <x:v>10101</x:v>
      </x:c>
      <x:c r="D132" s="1500">
        <x:v>45780</x:v>
      </x:c>
      <x:c r="E132" s="235" t="s">
        <x:v>10345</x:v>
      </x:c>
      <x:c r="F132" s="238"/>
      <x:c r="G132" s="237"/>
      <x:c r="H132" s="238"/>
      <x:c r="I132" s="278"/>
    </x:row>
    <x:row r="133" spans="3:9">
      <x:c r="C133" s="266" t="s">
        <x:v>10162</x:v>
      </x:c>
      <x:c r="D133" s="1500">
        <x:v>45780</x:v>
      </x:c>
      <x:c r="E133" s="235" t="s">
        <x:v>10345</x:v>
      </x:c>
      <x:c r="F133" s="238"/>
      <x:c r="G133" s="237"/>
      <x:c r="H133" s="238"/>
      <x:c r="I133" s="278"/>
    </x:row>
    <x:row r="134" spans="3:9">
      <x:c r="C134" s="238"/>
      <x:c r="D134" s="278"/>
      <x:c r="F134" s="238"/>
      <x:c r="G134" s="237"/>
      <x:c r="H134" s="238"/>
      <x:c r="I134" s="278"/>
    </x:row>
    <x:row r="135" spans="3:9">
      <x:c r="C135" s="346" t="s">
        <x:v>8718</x:v>
      </x:c>
      <x:c r="D135" s="1501">
        <x:v>45810</x:v>
      </x:c>
      <x:c r="E135" s="471" t="s">
        <x:v>10345</x:v>
      </x:c>
      <x:c r="F135" s="242"/>
      <x:c r="G135" s="237"/>
      <x:c r="H135" s="238"/>
      <x:c r="I135" s="278"/>
    </x:row>
    <x:row r="136" spans="3:9">
      <x:c r="C136" s="346" t="s">
        <x:v>193</x:v>
      </x:c>
      <x:c r="D136" s="1501">
        <x:v>45810</x:v>
      </x:c>
      <x:c r="E136" s="471" t="s">
        <x:v>10345</x:v>
      </x:c>
      <x:c r="F136" s="242"/>
      <x:c r="G136" s="237"/>
      <x:c r="H136" s="238"/>
      <x:c r="I136" s="278"/>
    </x:row>
    <x:row r="137" spans="3:9">
      <x:c r="C137" s="346" t="s">
        <x:v>615</x:v>
      </x:c>
      <x:c r="D137" s="1501">
        <x:v>45810</x:v>
      </x:c>
      <x:c r="E137" s="471" t="s">
        <x:v>10345</x:v>
      </x:c>
      <x:c r="F137" s="242"/>
      <x:c r="G137" s="237"/>
      <x:c r="H137" s="238"/>
      <x:c r="I137" s="278"/>
    </x:row>
    <x:row r="138" spans="3:9">
      <x:c r="C138" s="347" t="s">
        <x:v>219</x:v>
      </x:c>
      <x:c r="D138" s="1501">
        <x:v>45810</x:v>
      </x:c>
      <x:c r="E138" s="471" t="s">
        <x:v>10345</x:v>
      </x:c>
      <x:c r="F138" s="242"/>
      <x:c r="G138" s="237"/>
      <x:c r="H138" s="238"/>
      <x:c r="I138" s="278"/>
    </x:row>
    <x:row r="139" spans="3:9">
      <x:c r="C139" s="347" t="s">
        <x:v>225</x:v>
      </x:c>
      <x:c r="D139" s="1501">
        <x:v>45810</x:v>
      </x:c>
      <x:c r="E139" s="471" t="s">
        <x:v>10345</x:v>
      </x:c>
      <x:c r="F139" s="242"/>
      <x:c r="G139" s="237"/>
      <x:c r="H139" s="238"/>
      <x:c r="I139" s="278"/>
    </x:row>
    <x:row r="140" spans="3:9">
      <x:c r="C140" s="347" t="s">
        <x:v>200</x:v>
      </x:c>
      <x:c r="D140" s="1501">
        <x:v>45810</x:v>
      </x:c>
      <x:c r="E140" s="471" t="s">
        <x:v>10345</x:v>
      </x:c>
      <x:c r="F140" s="242"/>
      <x:c r="G140" s="237"/>
      <x:c r="H140" s="238"/>
      <x:c r="I140" s="278"/>
    </x:row>
    <x:row r="141" spans="3:9">
      <x:c r="C141" s="347" t="s">
        <x:v>8724</x:v>
      </x:c>
      <x:c r="D141" s="1501">
        <x:v>45810</x:v>
      </x:c>
      <x:c r="E141" s="471" t="s">
        <x:v>10345</x:v>
      </x:c>
      <x:c r="F141" s="242"/>
      <x:c r="G141" s="237"/>
      <x:c r="H141" s="238"/>
      <x:c r="I141" s="278"/>
    </x:row>
    <x:row r="142" spans="3:9">
      <x:c r="C142" s="347" t="s">
        <x:v>416</x:v>
      </x:c>
      <x:c r="D142" s="1501">
        <x:v>45810</x:v>
      </x:c>
      <x:c r="E142" s="471" t="s">
        <x:v>10345</x:v>
      </x:c>
      <x:c r="F142" s="242"/>
      <x:c r="G142" s="237"/>
      <x:c r="H142" s="238"/>
      <x:c r="I142" s="278"/>
    </x:row>
    <x:row r="143" spans="3:9">
      <x:c r="C143" s="347" t="s">
        <x:v>8830</x:v>
      </x:c>
      <x:c r="D143" s="1501">
        <x:v>45810</x:v>
      </x:c>
      <x:c r="E143" s="471" t="s">
        <x:v>10345</x:v>
      </x:c>
      <x:c r="F143" s="242"/>
      <x:c r="G143" s="237"/>
      <x:c r="H143" s="238"/>
      <x:c r="I143" s="278"/>
    </x:row>
    <x:row r="144" spans="3:9">
      <x:c r="C144" s="347" t="s">
        <x:v>424</x:v>
      </x:c>
      <x:c r="D144" s="1501">
        <x:v>45810</x:v>
      </x:c>
      <x:c r="E144" s="471" t="s">
        <x:v>10345</x:v>
      </x:c>
      <x:c r="F144" s="242"/>
      <x:c r="G144" s="237"/>
      <x:c r="H144" s="238"/>
      <x:c r="I144" s="278"/>
    </x:row>
    <x:row r="145" spans="3:9">
      <x:c r="C145" s="347" t="s">
        <x:v>407</x:v>
      </x:c>
      <x:c r="D145" s="1501">
        <x:v>45810</x:v>
      </x:c>
      <x:c r="E145" s="471" t="s">
        <x:v>10345</x:v>
      </x:c>
      <x:c r="F145" s="242"/>
      <x:c r="G145" s="237"/>
      <x:c r="H145" s="238"/>
      <x:c r="I145" s="278"/>
    </x:row>
    <x:row r="146" spans="3:9">
      <x:c r="C146" s="348" t="s">
        <x:v>6696</x:v>
      </x:c>
      <x:c r="D146" s="1501">
        <x:v>45810</x:v>
      </x:c>
      <x:c r="E146" s="471" t="s">
        <x:v>10345</x:v>
      </x:c>
      <x:c r="F146" s="242"/>
      <x:c r="G146" s="237"/>
      <x:c r="H146" s="238"/>
      <x:c r="I146" s="278"/>
    </x:row>
    <x:row r="147" spans="3:9">
      <x:c r="C147" s="348" t="s">
        <x:v>759</x:v>
      </x:c>
      <x:c r="D147" s="1501">
        <x:v>45810</x:v>
      </x:c>
      <x:c r="E147" s="471" t="s">
        <x:v>10345</x:v>
      </x:c>
      <x:c r="F147" s="242"/>
      <x:c r="G147" s="237"/>
      <x:c r="H147" s="238"/>
      <x:c r="I147" s="278"/>
    </x:row>
    <x:row r="148" spans="3:9">
      <x:c r="C148" s="348" t="s">
        <x:v>10131</x:v>
      </x:c>
      <x:c r="D148" s="1501">
        <x:v>45810</x:v>
      </x:c>
      <x:c r="E148" s="471" t="s">
        <x:v>10345</x:v>
      </x:c>
      <x:c r="F148" s="242"/>
      <x:c r="G148" s="237"/>
      <x:c r="H148" s="238"/>
      <x:c r="I148" s="278"/>
    </x:row>
    <x:row r="149" spans="3:9">
      <x:c r="C149" s="348" t="s">
        <x:v>1205</x:v>
      </x:c>
      <x:c r="D149" s="1501">
        <x:v>45810</x:v>
      </x:c>
      <x:c r="E149" s="471" t="s">
        <x:v>10345</x:v>
      </x:c>
      <x:c r="F149" s="242"/>
      <x:c r="G149" s="237"/>
      <x:c r="H149" s="238"/>
      <x:c r="I149" s="278"/>
    </x:row>
    <x:row r="150" spans="3:9">
      <x:c r="C150" s="271" t="s">
        <x:v>5389</x:v>
      </x:c>
      <x:c r="D150" s="1501">
        <x:v>45810</x:v>
      </x:c>
      <x:c r="E150" s="471" t="s">
        <x:v>10345</x:v>
      </x:c>
      <x:c r="F150" s="242"/>
      <x:c r="G150" s="237"/>
      <x:c r="H150" s="238"/>
      <x:c r="I150" s="278"/>
    </x:row>
    <x:row r="151" spans="3:9">
      <x:c r="C151" s="271" t="s">
        <x:v>5216</x:v>
      </x:c>
      <x:c r="D151" s="1501">
        <x:v>45810</x:v>
      </x:c>
      <x:c r="E151" s="471" t="s">
        <x:v>10345</x:v>
      </x:c>
      <x:c r="F151" s="242"/>
      <x:c r="G151" s="237"/>
      <x:c r="H151" s="238"/>
      <x:c r="I151" s="278"/>
    </x:row>
    <x:row r="152" spans="3:9">
      <x:c r="C152" s="249" t="s">
        <x:v>3139</x:v>
      </x:c>
      <x:c r="D152" s="1501">
        <x:v>45810</x:v>
      </x:c>
      <x:c r="E152" s="471" t="s">
        <x:v>10345</x:v>
      </x:c>
      <x:c r="F152" s="242"/>
      <x:c r="G152" s="237"/>
      <x:c r="H152" s="238"/>
      <x:c r="I152" s="278"/>
    </x:row>
    <x:row r="153" spans="3:9">
      <x:c r="C153" s="249" t="s">
        <x:v>3137</x:v>
      </x:c>
      <x:c r="D153" s="1501">
        <x:v>45810</x:v>
      </x:c>
      <x:c r="E153" s="471" t="s">
        <x:v>10345</x:v>
      </x:c>
      <x:c r="F153" s="242"/>
      <x:c r="G153" s="237"/>
      <x:c r="H153" s="238"/>
      <x:c r="I153" s="278"/>
    </x:row>
    <x:row r="154" spans="3:9">
      <x:c r="C154" s="249" t="s">
        <x:v>3179</x:v>
      </x:c>
      <x:c r="D154" s="1501">
        <x:v>45810</x:v>
      </x:c>
      <x:c r="E154" s="471" t="s">
        <x:v>10345</x:v>
      </x:c>
      <x:c r="F154" s="242"/>
      <x:c r="G154" s="237"/>
      <x:c r="H154" s="238"/>
      <x:c r="I154" s="278"/>
    </x:row>
    <x:row r="155" spans="3:9">
      <x:c r="C155" s="349" t="s">
        <x:v>7333</x:v>
      </x:c>
      <x:c r="D155" s="1501">
        <x:v>45810</x:v>
      </x:c>
      <x:c r="E155" s="471" t="s">
        <x:v>10345</x:v>
      </x:c>
      <x:c r="F155" s="242"/>
      <x:c r="G155" s="237"/>
      <x:c r="H155" s="238"/>
      <x:c r="I155" s="278"/>
    </x:row>
    <x:row r="156" spans="3:9">
      <x:c r="C156" s="349" t="s">
        <x:v>5292</x:v>
      </x:c>
      <x:c r="D156" s="1501">
        <x:v>45810</x:v>
      </x:c>
      <x:c r="E156" s="471" t="s">
        <x:v>10345</x:v>
      </x:c>
      <x:c r="F156" s="242"/>
      <x:c r="G156" s="237"/>
      <x:c r="H156" s="238"/>
      <x:c r="I156" s="278"/>
    </x:row>
    <x:row r="157" spans="3:9">
      <x:c r="C157" s="349" t="s">
        <x:v>4792</x:v>
      </x:c>
      <x:c r="D157" s="1501">
        <x:v>45810</x:v>
      </x:c>
      <x:c r="E157" s="471" t="s">
        <x:v>10345</x:v>
      </x:c>
      <x:c r="F157" s="242"/>
      <x:c r="G157" s="237"/>
      <x:c r="H157" s="238"/>
      <x:c r="I157" s="278"/>
    </x:row>
    <x:row r="158" spans="3:9">
      <x:c r="C158" s="349" t="s">
        <x:v>7172</x:v>
      </x:c>
      <x:c r="D158" s="1501">
        <x:v>45810</x:v>
      </x:c>
      <x:c r="E158" s="471" t="s">
        <x:v>10345</x:v>
      </x:c>
      <x:c r="F158" s="242"/>
      <x:c r="G158" s="237"/>
      <x:c r="H158" s="238"/>
      <x:c r="I158" s="278"/>
    </x:row>
    <x:row r="159" spans="3:9">
      <x:c r="C159" s="349" t="s">
        <x:v>4741</x:v>
      </x:c>
      <x:c r="D159" s="1501">
        <x:v>45810</x:v>
      </x:c>
      <x:c r="E159" s="471" t="s">
        <x:v>10345</x:v>
      </x:c>
      <x:c r="F159" s="242"/>
      <x:c r="G159" s="237"/>
      <x:c r="H159" s="238"/>
      <x:c r="I159" s="278"/>
    </x:row>
    <x:row r="160" spans="3:9">
      <x:c r="C160" s="349" t="s">
        <x:v>155</x:v>
      </x:c>
      <x:c r="D160" s="1501">
        <x:v>45810</x:v>
      </x:c>
      <x:c r="E160" s="471" t="s">
        <x:v>10345</x:v>
      </x:c>
      <x:c r="F160" s="242"/>
      <x:c r="G160" s="237"/>
      <x:c r="H160" s="238"/>
      <x:c r="I160" s="278"/>
    </x:row>
    <x:row r="161" spans="3:9">
      <x:c r="C161" s="267" t="s">
        <x:v>4843</x:v>
      </x:c>
      <x:c r="D161" s="1501">
        <x:v>45810</x:v>
      </x:c>
      <x:c r="E161" s="471" t="s">
        <x:v>10345</x:v>
      </x:c>
      <x:c r="F161" s="242"/>
      <x:c r="G161" s="237"/>
      <x:c r="H161" s="238"/>
      <x:c r="I161" s="278"/>
    </x:row>
    <x:row r="162" spans="3:9">
      <x:c r="C162" s="267" t="s">
        <x:v>189</x:v>
      </x:c>
      <x:c r="D162" s="1501">
        <x:v>45810</x:v>
      </x:c>
      <x:c r="E162" s="471" t="s">
        <x:v>10345</x:v>
      </x:c>
      <x:c r="F162" s="242"/>
      <x:c r="G162" s="237"/>
      <x:c r="H162" s="238"/>
      <x:c r="I162" s="278"/>
    </x:row>
    <x:row r="163" spans="3:9">
      <x:c r="C163" s="267" t="s">
        <x:v>5248</x:v>
      </x:c>
      <x:c r="D163" s="1501">
        <x:v>45810</x:v>
      </x:c>
      <x:c r="E163" s="471" t="s">
        <x:v>10345</x:v>
      </x:c>
      <x:c r="F163" s="242"/>
      <x:c r="G163" s="237"/>
      <x:c r="H163" s="238"/>
      <x:c r="I163" s="278"/>
    </x:row>
    <x:row r="164" spans="3:9">
      <x:c r="C164" s="267" t="s">
        <x:v>4758</x:v>
      </x:c>
      <x:c r="D164" s="1501">
        <x:v>45810</x:v>
      </x:c>
      <x:c r="E164" s="471" t="s">
        <x:v>10345</x:v>
      </x:c>
      <x:c r="F164" s="242"/>
      <x:c r="G164" s="237"/>
      <x:c r="H164" s="238"/>
      <x:c r="I164" s="278"/>
    </x:row>
    <x:row r="165" spans="3:9">
      <x:c r="C165" s="267" t="s">
        <x:v>6881</x:v>
      </x:c>
      <x:c r="D165" s="1501">
        <x:v>45810</x:v>
      </x:c>
      <x:c r="E165" s="471" t="s">
        <x:v>10345</x:v>
      </x:c>
      <x:c r="F165" s="242"/>
      <x:c r="G165" s="237"/>
      <x:c r="H165" s="238"/>
      <x:c r="I165" s="278"/>
    </x:row>
    <x:row r="166" spans="3:9">
      <x:c r="C166" s="267" t="s">
        <x:v>5294</x:v>
      </x:c>
      <x:c r="D166" s="1501">
        <x:v>45810</x:v>
      </x:c>
      <x:c r="E166" s="471" t="s">
        <x:v>10345</x:v>
      </x:c>
      <x:c r="F166" s="242"/>
      <x:c r="G166" s="237"/>
      <x:c r="H166" s="238"/>
      <x:c r="I166" s="278"/>
    </x:row>
    <x:row r="167" spans="3:9">
      <x:c r="C167" s="267" t="s">
        <x:v>5231</x:v>
      </x:c>
      <x:c r="D167" s="1501">
        <x:v>45810</x:v>
      </x:c>
      <x:c r="E167" s="471" t="s">
        <x:v>10345</x:v>
      </x:c>
      <x:c r="F167" s="242"/>
      <x:c r="G167" s="237"/>
      <x:c r="H167" s="238"/>
      <x:c r="I167" s="278"/>
    </x:row>
    <x:row r="168" spans="3:9">
      <x:c r="C168" s="267" t="s">
        <x:v>7216</x:v>
      </x:c>
      <x:c r="D168" s="1501">
        <x:v>45810</x:v>
      </x:c>
      <x:c r="E168" s="471" t="s">
        <x:v>10345</x:v>
      </x:c>
      <x:c r="F168" s="242"/>
      <x:c r="G168" s="237"/>
      <x:c r="H168" s="238"/>
      <x:c r="I168" s="278"/>
    </x:row>
    <x:row r="169" spans="3:9">
      <x:c r="C169" s="267" t="s">
        <x:v>1175</x:v>
      </x:c>
      <x:c r="D169" s="1501">
        <x:v>45810</x:v>
      </x:c>
      <x:c r="E169" s="471" t="s">
        <x:v>10345</x:v>
      </x:c>
      <x:c r="F169" s="242"/>
      <x:c r="G169" s="237"/>
      <x:c r="H169" s="238"/>
      <x:c r="I169" s="278"/>
    </x:row>
    <x:row r="170" spans="3:9">
      <x:c r="C170" s="350" t="s">
        <x:v>5026</x:v>
      </x:c>
      <x:c r="D170" s="1501">
        <x:v>45810</x:v>
      </x:c>
      <x:c r="E170" s="472" t="s">
        <x:v>142</x:v>
      </x:c>
      <x:c r="F170" s="242"/>
      <x:c r="G170" s="237"/>
      <x:c r="H170" s="238"/>
      <x:c r="I170" s="278"/>
    </x:row>
    <x:row r="171" spans="3:9">
      <x:c r="C171" s="350" t="s">
        <x:v>5115</x:v>
      </x:c>
      <x:c r="D171" s="1501">
        <x:v>45810</x:v>
      </x:c>
      <x:c r="E171" s="472" t="s">
        <x:v>142</x:v>
      </x:c>
      <x:c r="F171" s="242"/>
      <x:c r="G171" s="237"/>
      <x:c r="H171" s="238"/>
      <x:c r="I171" s="278"/>
    </x:row>
    <x:row r="172" spans="3:9">
      <x:c r="C172" s="350" t="s">
        <x:v>6820</x:v>
      </x:c>
      <x:c r="D172" s="1501">
        <x:v>45810</x:v>
      </x:c>
      <x:c r="E172" s="472" t="s">
        <x:v>142</x:v>
      </x:c>
      <x:c r="F172" s="242"/>
      <x:c r="G172" s="237"/>
      <x:c r="H172" s="238"/>
      <x:c r="I172" s="278"/>
    </x:row>
    <x:row r="173" spans="3:9">
      <x:c r="C173" s="350" t="s">
        <x:v>10234</x:v>
      </x:c>
      <x:c r="D173" s="1501">
        <x:v>45810</x:v>
      </x:c>
      <x:c r="E173" s="472" t="s">
        <x:v>142</x:v>
      </x:c>
      <x:c r="F173" s="242"/>
      <x:c r="G173" s="237"/>
      <x:c r="H173" s="238"/>
      <x:c r="I173" s="278"/>
    </x:row>
    <x:row r="174" spans="3:9">
      <x:c r="C174" s="350" t="s">
        <x:v>1201</x:v>
      </x:c>
      <x:c r="D174" s="1501">
        <x:v>45810</x:v>
      </x:c>
      <x:c r="E174" s="472" t="s">
        <x:v>142</x:v>
      </x:c>
      <x:c r="F174" s="242"/>
      <x:c r="G174" s="237"/>
      <x:c r="H174" s="238"/>
      <x:c r="I174" s="278"/>
    </x:row>
    <x:row r="175" spans="3:9">
      <x:c r="C175" s="350" t="s">
        <x:v>4969</x:v>
      </x:c>
      <x:c r="D175" s="1501">
        <x:v>45810</x:v>
      </x:c>
      <x:c r="E175" s="472" t="s">
        <x:v>142</x:v>
      </x:c>
      <x:c r="F175" s="242"/>
      <x:c r="G175" s="237"/>
      <x:c r="H175" s="238"/>
      <x:c r="I175" s="278"/>
    </x:row>
    <x:row r="176" spans="3:9">
      <x:c r="C176" s="350" t="s">
        <x:v>580</x:v>
      </x:c>
      <x:c r="D176" s="1501">
        <x:v>45810</x:v>
      </x:c>
      <x:c r="E176" s="472" t="s">
        <x:v>142</x:v>
      </x:c>
      <x:c r="F176" s="242"/>
      <x:c r="G176" s="237"/>
      <x:c r="H176" s="238"/>
      <x:c r="I176" s="278"/>
    </x:row>
    <x:row r="177" spans="3:9">
      <x:c r="C177" s="350" t="s">
        <x:v>5066</x:v>
      </x:c>
      <x:c r="D177" s="1501">
        <x:v>45810</x:v>
      </x:c>
      <x:c r="E177" s="472" t="s">
        <x:v>142</x:v>
      </x:c>
      <x:c r="F177" s="242"/>
      <x:c r="G177" s="237"/>
      <x:c r="H177" s="238"/>
      <x:c r="I177" s="278"/>
    </x:row>
    <x:row r="178" spans="3:9">
      <x:c r="C178" s="350" t="s">
        <x:v>558</x:v>
      </x:c>
      <x:c r="D178" s="1501">
        <x:v>45810</x:v>
      </x:c>
      <x:c r="E178" s="472" t="s">
        <x:v>142</x:v>
      </x:c>
      <x:c r="F178" s="242"/>
      <x:c r="G178" s="237"/>
      <x:c r="H178" s="238"/>
      <x:c r="I178" s="278"/>
    </x:row>
    <x:row r="179" spans="3:9">
      <x:c r="C179" s="351" t="s">
        <x:v>5023</x:v>
      </x:c>
      <x:c r="D179" s="1501">
        <x:v>45810</x:v>
      </x:c>
      <x:c r="E179" s="472" t="s">
        <x:v>142</x:v>
      </x:c>
      <x:c r="F179" s="242"/>
      <x:c r="G179" s="237"/>
      <x:c r="H179" s="238"/>
      <x:c r="I179" s="278"/>
    </x:row>
    <x:row r="180" spans="3:9">
      <x:c r="C180" s="351" t="s">
        <x:v>10213</x:v>
      </x:c>
      <x:c r="D180" s="1501">
        <x:v>45810</x:v>
      </x:c>
      <x:c r="E180" s="472" t="s">
        <x:v>142</x:v>
      </x:c>
      <x:c r="F180" s="242"/>
      <x:c r="G180" s="237"/>
      <x:c r="H180" s="238"/>
      <x:c r="I180" s="278"/>
    </x:row>
    <x:row r="181" spans="3:9">
      <x:c r="C181" s="351" t="s">
        <x:v>6760</x:v>
      </x:c>
      <x:c r="D181" s="1501">
        <x:v>45810</x:v>
      </x:c>
      <x:c r="E181" s="472" t="s">
        <x:v>142</x:v>
      </x:c>
      <x:c r="F181" s="242"/>
      <x:c r="G181" s="237"/>
      <x:c r="H181" s="238"/>
      <x:c r="I181" s="278"/>
    </x:row>
    <x:row r="182" spans="3:9">
      <x:c r="C182" s="351" t="s">
        <x:v>1182</x:v>
      </x:c>
      <x:c r="D182" s="1501">
        <x:v>45810</x:v>
      </x:c>
      <x:c r="E182" s="472" t="s">
        <x:v>142</x:v>
      </x:c>
      <x:c r="F182" s="242"/>
      <x:c r="G182" s="237"/>
      <x:c r="H182" s="238"/>
      <x:c r="I182" s="278"/>
    </x:row>
    <x:row r="183" spans="3:9">
      <x:c r="C183" s="351" t="s">
        <x:v>10201</x:v>
      </x:c>
      <x:c r="D183" s="1501">
        <x:v>45810</x:v>
      </x:c>
      <x:c r="E183" s="472" t="s">
        <x:v>142</x:v>
      </x:c>
      <x:c r="F183" s="242"/>
      <x:c r="G183" s="237"/>
      <x:c r="H183" s="238"/>
      <x:c r="I183" s="278"/>
    </x:row>
    <x:row r="184" spans="3:9">
      <x:c r="C184" s="351" t="s">
        <x:v>10218</x:v>
      </x:c>
      <x:c r="D184" s="1501">
        <x:v>45810</x:v>
      </x:c>
      <x:c r="E184" s="472" t="s">
        <x:v>142</x:v>
      </x:c>
      <x:c r="F184" s="242"/>
      <x:c r="G184" s="237"/>
      <x:c r="H184" s="238"/>
      <x:c r="I184" s="278"/>
    </x:row>
    <x:row r="185" spans="3:9">
      <x:c r="C185" s="351" t="s">
        <x:v>10171</x:v>
      </x:c>
      <x:c r="D185" s="1501">
        <x:v>45810</x:v>
      </x:c>
      <x:c r="E185" s="472" t="s">
        <x:v>142</x:v>
      </x:c>
      <x:c r="F185" s="242"/>
      <x:c r="G185" s="237"/>
      <x:c r="H185" s="238"/>
      <x:c r="I185" s="278"/>
    </x:row>
    <x:row r="186" spans="3:9">
      <x:c r="C186" s="351" t="s">
        <x:v>6794</x:v>
      </x:c>
      <x:c r="D186" s="1501">
        <x:v>45810</x:v>
      </x:c>
      <x:c r="E186" s="472" t="s">
        <x:v>142</x:v>
      </x:c>
      <x:c r="F186" s="242"/>
      <x:c r="G186" s="237"/>
      <x:c r="H186" s="238"/>
      <x:c r="I186" s="278"/>
    </x:row>
    <x:row r="187" spans="3:9">
      <x:c r="C187" s="352" t="s">
        <x:v>6944</x:v>
      </x:c>
      <x:c r="D187" s="1501">
        <x:v>45810</x:v>
      </x:c>
      <x:c r="E187" s="472" t="s">
        <x:v>142</x:v>
      </x:c>
      <x:c r="F187" s="242"/>
      <x:c r="G187" s="237"/>
      <x:c r="H187" s="238"/>
      <x:c r="I187" s="278"/>
    </x:row>
    <x:row r="188" spans="3:9">
      <x:c r="C188" s="352" t="s">
        <x:v>4944</x:v>
      </x:c>
      <x:c r="D188" s="1501">
        <x:v>45810</x:v>
      </x:c>
      <x:c r="E188" s="472" t="s">
        <x:v>142</x:v>
      </x:c>
      <x:c r="F188" s="242"/>
      <x:c r="G188" s="237"/>
      <x:c r="H188" s="238"/>
      <x:c r="I188" s="278"/>
    </x:row>
    <x:row r="189" spans="3:9">
      <x:c r="C189" s="268" t="s">
        <x:v>6912</x:v>
      </x:c>
      <x:c r="D189" s="1501">
        <x:v>45810</x:v>
      </x:c>
      <x:c r="E189" s="472" t="s">
        <x:v>142</x:v>
      </x:c>
      <x:c r="F189" s="242"/>
      <x:c r="G189" s="237"/>
      <x:c r="H189" s="238"/>
      <x:c r="I189" s="278"/>
    </x:row>
    <x:row r="190" spans="3:9">
      <x:c r="C190" s="268" t="s">
        <x:v>7070</x:v>
      </x:c>
      <x:c r="D190" s="1501">
        <x:v>45810</x:v>
      </x:c>
      <x:c r="E190" s="472" t="s">
        <x:v>142</x:v>
      </x:c>
      <x:c r="F190" s="242"/>
      <x:c r="G190" s="237"/>
      <x:c r="H190" s="238"/>
      <x:c r="I190" s="278"/>
    </x:row>
    <x:row r="191" spans="3:9">
      <x:c r="C191" s="268" t="s">
        <x:v>7286</x:v>
      </x:c>
      <x:c r="D191" s="1501">
        <x:v>45810</x:v>
      </x:c>
      <x:c r="E191" s="472" t="s">
        <x:v>142</x:v>
      </x:c>
      <x:c r="F191" s="242"/>
      <x:c r="G191" s="237"/>
      <x:c r="H191" s="238"/>
      <x:c r="I191" s="278"/>
    </x:row>
    <x:row r="192" spans="3:9">
      <x:c r="C192" s="268" t="s">
        <x:v>5295</x:v>
      </x:c>
      <x:c r="D192" s="1501">
        <x:v>45810</x:v>
      </x:c>
      <x:c r="E192" s="472" t="s">
        <x:v>142</x:v>
      </x:c>
      <x:c r="F192" s="242"/>
      <x:c r="G192" s="237"/>
      <x:c r="H192" s="238"/>
      <x:c r="I192" s="278"/>
    </x:row>
    <x:row r="193" spans="3:9">
      <x:c r="C193" s="268" t="s">
        <x:v>5004</x:v>
      </x:c>
      <x:c r="D193" s="1501">
        <x:v>45810</x:v>
      </x:c>
      <x:c r="E193" s="472" t="s">
        <x:v>142</x:v>
      </x:c>
      <x:c r="F193" s="242"/>
      <x:c r="G193" s="237"/>
      <x:c r="H193" s="238"/>
      <x:c r="I193" s="278"/>
    </x:row>
    <x:row r="194" spans="3:9">
      <x:c r="C194" s="268" t="s">
        <x:v>5208</x:v>
      </x:c>
      <x:c r="D194" s="1501">
        <x:v>45810</x:v>
      </x:c>
      <x:c r="E194" s="472" t="s">
        <x:v>142</x:v>
      </x:c>
      <x:c r="F194" s="242"/>
      <x:c r="G194" s="237"/>
      <x:c r="H194" s="238"/>
      <x:c r="I194" s="278"/>
    </x:row>
    <x:row r="195" spans="3:9">
      <x:c r="C195" s="268" t="s">
        <x:v>5269</x:v>
      </x:c>
      <x:c r="D195" s="1501">
        <x:v>45810</x:v>
      </x:c>
      <x:c r="E195" s="472" t="s">
        <x:v>142</x:v>
      </x:c>
      <x:c r="F195" s="242"/>
      <x:c r="G195" s="237"/>
      <x:c r="H195" s="238"/>
      <x:c r="I195" s="278"/>
    </x:row>
    <x:row r="196" spans="3:9">
      <x:c r="C196" s="268" t="s">
        <x:v>4926</x:v>
      </x:c>
      <x:c r="D196" s="1501">
        <x:v>45810</x:v>
      </x:c>
      <x:c r="E196" s="472" t="s">
        <x:v>142</x:v>
      </x:c>
      <x:c r="F196" s="242"/>
      <x:c r="G196" s="237"/>
      <x:c r="H196" s="238"/>
      <x:c r="I196" s="278"/>
    </x:row>
    <x:row r="197" spans="3:9">
      <x:c r="C197" s="353" t="s">
        <x:v>5313</x:v>
      </x:c>
      <x:c r="D197" s="1501">
        <x:v>45810</x:v>
      </x:c>
      <x:c r="E197" s="472" t="s">
        <x:v>142</x:v>
      </x:c>
      <x:c r="F197" s="242"/>
      <x:c r="G197" s="237"/>
      <x:c r="H197" s="238"/>
      <x:c r="I197" s="278"/>
    </x:row>
    <x:row r="198" spans="3:9">
      <x:c r="C198" s="353" t="s">
        <x:v>7308</x:v>
      </x:c>
      <x:c r="D198" s="1501">
        <x:v>45810</x:v>
      </x:c>
      <x:c r="E198" s="472" t="s">
        <x:v>142</x:v>
      </x:c>
      <x:c r="F198" s="242"/>
      <x:c r="G198" s="237"/>
      <x:c r="H198" s="238"/>
      <x:c r="I198" s="278"/>
    </x:row>
    <x:row r="199" spans="3:9">
      <x:c r="C199" s="353" t="s">
        <x:v>4952</x:v>
      </x:c>
      <x:c r="D199" s="1501">
        <x:v>45810</x:v>
      </x:c>
      <x:c r="E199" s="472" t="s">
        <x:v>142</x:v>
      </x:c>
      <x:c r="F199" s="242"/>
      <x:c r="G199" s="237"/>
      <x:c r="H199" s="238"/>
      <x:c r="I199" s="278"/>
    </x:row>
    <x:row r="200" spans="3:9">
      <x:c r="C200" s="353" t="s">
        <x:v>5185</x:v>
      </x:c>
      <x:c r="D200" s="1501">
        <x:v>45810</x:v>
      </x:c>
      <x:c r="E200" s="472" t="s">
        <x:v>142</x:v>
      </x:c>
      <x:c r="F200" s="242"/>
      <x:c r="G200" s="237"/>
      <x:c r="H200" s="238"/>
      <x:c r="I200" s="278"/>
    </x:row>
    <x:row r="201" spans="3:9">
      <x:c r="C201" s="353" t="s">
        <x:v>7120</x:v>
      </x:c>
      <x:c r="D201" s="1501">
        <x:v>45810</x:v>
      </x:c>
      <x:c r="E201" s="472" t="s">
        <x:v>142</x:v>
      </x:c>
      <x:c r="F201" s="242"/>
      <x:c r="G201" s="237"/>
      <x:c r="H201" s="238"/>
      <x:c r="I201" s="278"/>
    </x:row>
    <x:row r="202" spans="3:9">
      <x:c r="C202" s="353" t="s">
        <x:v>7283</x:v>
      </x:c>
      <x:c r="D202" s="1501">
        <x:v>45810</x:v>
      </x:c>
      <x:c r="E202" s="472" t="s">
        <x:v>142</x:v>
      </x:c>
      <x:c r="F202" s="242"/>
      <x:c r="G202" s="237"/>
      <x:c r="H202" s="238"/>
      <x:c r="I202" s="278"/>
    </x:row>
    <x:row r="203" spans="3:9">
      <x:c r="C203" s="353" t="s">
        <x:v>7067</x:v>
      </x:c>
      <x:c r="D203" s="1501">
        <x:v>45810</x:v>
      </x:c>
      <x:c r="E203" s="472" t="s">
        <x:v>142</x:v>
      </x:c>
      <x:c r="F203" s="242"/>
      <x:c r="G203" s="237"/>
      <x:c r="H203" s="238"/>
      <x:c r="I203" s="278"/>
    </x:row>
    <x:row r="204" spans="3:9">
      <x:c r="C204" s="353" t="s">
        <x:v>160</x:v>
      </x:c>
      <x:c r="D204" s="1501">
        <x:v>45810</x:v>
      </x:c>
      <x:c r="E204" s="472" t="s">
        <x:v>142</x:v>
      </x:c>
      <x:c r="F204" s="242"/>
      <x:c r="G204" s="237"/>
      <x:c r="H204" s="238"/>
      <x:c r="I204" s="278"/>
    </x:row>
    <x:row r="205" spans="3:9">
      <x:c r="C205" s="354" t="s">
        <x:v>6868</x:v>
      </x:c>
      <x:c r="D205" s="1501">
        <x:v>45811</x:v>
      </x:c>
      <x:c r="E205" s="473" t="s">
        <x:v>142</x:v>
      </x:c>
      <x:c r="F205" s="242"/>
      <x:c r="G205" s="237"/>
      <x:c r="H205" s="238"/>
      <x:c r="I205" s="278"/>
    </x:row>
    <x:row r="206" spans="3:9">
      <x:c r="C206" s="354" t="s">
        <x:v>7246</x:v>
      </x:c>
      <x:c r="D206" s="1501">
        <x:v>45811</x:v>
      </x:c>
      <x:c r="E206" s="473" t="s">
        <x:v>142</x:v>
      </x:c>
      <x:c r="F206" s="242"/>
      <x:c r="G206" s="237"/>
      <x:c r="H206" s="238"/>
      <x:c r="I206" s="278"/>
    </x:row>
    <x:row r="207" spans="3:9">
      <x:c r="C207" s="354" t="s">
        <x:v>5335</x:v>
      </x:c>
      <x:c r="D207" s="1501">
        <x:v>45811</x:v>
      </x:c>
      <x:c r="E207" s="473" t="s">
        <x:v>142</x:v>
      </x:c>
      <x:c r="F207" s="242"/>
      <x:c r="G207" s="237"/>
      <x:c r="H207" s="238"/>
      <x:c r="I207" s="278"/>
    </x:row>
    <x:row r="208" spans="3:9">
      <x:c r="C208" s="354" t="s">
        <x:v>7091</x:v>
      </x:c>
      <x:c r="D208" s="1501">
        <x:v>45811</x:v>
      </x:c>
      <x:c r="E208" s="473" t="s">
        <x:v>142</x:v>
      </x:c>
      <x:c r="F208" s="242"/>
      <x:c r="G208" s="237"/>
      <x:c r="H208" s="238"/>
      <x:c r="I208" s="278"/>
    </x:row>
    <x:row r="209" spans="3:9">
      <x:c r="C209" s="354" t="s">
        <x:v>5249</x:v>
      </x:c>
      <x:c r="D209" s="1501">
        <x:v>45811</x:v>
      </x:c>
      <x:c r="E209" s="473" t="s">
        <x:v>142</x:v>
      </x:c>
      <x:c r="F209" s="242"/>
      <x:c r="G209" s="237"/>
      <x:c r="H209" s="238"/>
      <x:c r="I209" s="278"/>
    </x:row>
    <x:row r="210" spans="3:9">
      <x:c r="C210" s="354" t="s">
        <x:v>4785</x:v>
      </x:c>
      <x:c r="D210" s="1501">
        <x:v>45811</x:v>
      </x:c>
      <x:c r="E210" s="473" t="s">
        <x:v>142</x:v>
      </x:c>
      <x:c r="F210" s="242"/>
      <x:c r="G210" s="237"/>
      <x:c r="H210" s="238"/>
      <x:c r="I210" s="278"/>
    </x:row>
    <x:row r="211" spans="3:9">
      <x:c r="C211" s="354" t="s">
        <x:v>5350</x:v>
      </x:c>
      <x:c r="D211" s="1501">
        <x:v>45811</x:v>
      </x:c>
      <x:c r="E211" s="473" t="s">
        <x:v>142</x:v>
      </x:c>
      <x:c r="F211" s="242"/>
      <x:c r="G211" s="237"/>
      <x:c r="H211" s="238"/>
      <x:c r="I211" s="278"/>
    </x:row>
    <x:row r="212" spans="3:9">
      <x:c r="C212" s="354" t="s">
        <x:v>5256</x:v>
      </x:c>
      <x:c r="D212" s="1501">
        <x:v>45811</x:v>
      </x:c>
      <x:c r="E212" s="473" t="s">
        <x:v>142</x:v>
      </x:c>
      <x:c r="F212" s="242"/>
      <x:c r="G212" s="237"/>
      <x:c r="H212" s="238"/>
      <x:c r="I212" s="278"/>
    </x:row>
    <x:row r="213" spans="3:6">
      <x:c r="C213" s="354" t="s">
        <x:v>7252</x:v>
      </x:c>
      <x:c r="D213" s="1501">
        <x:v>45811</x:v>
      </x:c>
      <x:c r="E213" s="473" t="s">
        <x:v>142</x:v>
      </x:c>
      <x:c r="F213" s="242"/>
    </x:row>
    <x:row r="214" spans="3:6">
      <x:c r="C214" s="354" t="s">
        <x:v>6929</x:v>
      </x:c>
      <x:c r="D214" s="1501">
        <x:v>45811</x:v>
      </x:c>
      <x:c r="E214" s="473" t="s">
        <x:v>142</x:v>
      </x:c>
      <x:c r="F214" s="242"/>
    </x:row>
    <x:row r="215" spans="3:6">
      <x:c r="C215" s="354" t="s">
        <x:v>7318</x:v>
      </x:c>
      <x:c r="D215" s="1501">
        <x:v>45811</x:v>
      </x:c>
      <x:c r="E215" s="473" t="s">
        <x:v>142</x:v>
      </x:c>
      <x:c r="F215" s="242"/>
    </x:row>
    <x:row r="216" spans="3:6">
      <x:c r="C216" s="354" t="s">
        <x:v>6934</x:v>
      </x:c>
      <x:c r="D216" s="1501">
        <x:v>45811</x:v>
      </x:c>
      <x:c r="E216" s="473" t="s">
        <x:v>142</x:v>
      </x:c>
      <x:c r="F216" s="242"/>
    </x:row>
    <x:row r="217" spans="3:6">
      <x:c r="C217" s="354" t="s">
        <x:v>4735</x:v>
      </x:c>
      <x:c r="D217" s="1501">
        <x:v>45811</x:v>
      </x:c>
      <x:c r="E217" s="473" t="s">
        <x:v>142</x:v>
      </x:c>
      <x:c r="F217" s="242"/>
    </x:row>
    <x:row r="218" spans="3:6">
      <x:c r="C218" s="354" t="s">
        <x:v>5310</x:v>
      </x:c>
      <x:c r="D218" s="1501">
        <x:v>45811</x:v>
      </x:c>
      <x:c r="E218" s="473" t="s">
        <x:v>142</x:v>
      </x:c>
      <x:c r="F218" s="242"/>
    </x:row>
    <x:row r="219" spans="3:6">
      <x:c r="C219" s="250" t="s">
        <x:v>10153</x:v>
      </x:c>
      <x:c r="D219" s="1501">
        <x:v>45811</x:v>
      </x:c>
      <x:c r="E219" s="473" t="s">
        <x:v>142</x:v>
      </x:c>
      <x:c r="F219" s="242"/>
    </x:row>
    <x:row r="220" spans="3:6">
      <x:c r="C220" s="250" t="s">
        <x:v>565</x:v>
      </x:c>
      <x:c r="D220" s="1501">
        <x:v>45811</x:v>
      </x:c>
      <x:c r="E220" s="473" t="s">
        <x:v>142</x:v>
      </x:c>
      <x:c r="F220" s="242"/>
    </x:row>
    <x:row r="221" spans="3:6">
      <x:c r="C221" s="250" t="s">
        <x:v>5105</x:v>
      </x:c>
      <x:c r="D221" s="1501">
        <x:v>45811</x:v>
      </x:c>
      <x:c r="E221" s="473" t="s">
        <x:v>142</x:v>
      </x:c>
      <x:c r="F221" s="242"/>
    </x:row>
    <x:row r="222" spans="3:6">
      <x:c r="C222" s="250" t="s">
        <x:v>624</x:v>
      </x:c>
      <x:c r="D222" s="1501">
        <x:v>45811</x:v>
      </x:c>
      <x:c r="E222" s="473" t="s">
        <x:v>142</x:v>
      </x:c>
      <x:c r="F222" s="242"/>
    </x:row>
    <x:row r="223" spans="3:6">
      <x:c r="C223" s="250" t="s">
        <x:v>645</x:v>
      </x:c>
      <x:c r="D223" s="1501">
        <x:v>45811</x:v>
      </x:c>
      <x:c r="E223" s="473" t="s">
        <x:v>142</x:v>
      </x:c>
      <x:c r="F223" s="242"/>
    </x:row>
    <x:row r="224" spans="3:6">
      <x:c r="C224" s="250" t="s">
        <x:v>589</x:v>
      </x:c>
      <x:c r="D224" s="1501">
        <x:v>45811</x:v>
      </x:c>
      <x:c r="E224" s="473" t="s">
        <x:v>142</x:v>
      </x:c>
      <x:c r="F224" s="242"/>
    </x:row>
    <x:row r="225" spans="3:6">
      <x:c r="C225" s="250" t="s">
        <x:v>572</x:v>
      </x:c>
      <x:c r="D225" s="1501">
        <x:v>45811</x:v>
      </x:c>
      <x:c r="E225" s="473" t="s">
        <x:v>142</x:v>
      </x:c>
      <x:c r="F225" s="242"/>
    </x:row>
    <x:row r="226" spans="3:6">
      <x:c r="C226" s="250" t="s">
        <x:v>10149</x:v>
      </x:c>
      <x:c r="D226" s="1501">
        <x:v>45811</x:v>
      </x:c>
      <x:c r="E226" s="473" t="s">
        <x:v>142</x:v>
      </x:c>
      <x:c r="F226" s="242"/>
    </x:row>
    <x:row r="227" spans="3:6">
      <x:c r="C227" s="250" t="s">
        <x:v>10102</x:v>
      </x:c>
      <x:c r="D227" s="1501">
        <x:v>45811</x:v>
      </x:c>
      <x:c r="E227" s="473" t="s">
        <x:v>142</x:v>
      </x:c>
      <x:c r="F227" s="242"/>
    </x:row>
    <x:row r="228" spans="3:6">
      <x:c r="C228" s="251" t="s">
        <x:v>6765</x:v>
      </x:c>
      <x:c r="D228" s="1501">
        <x:v>45811</x:v>
      </x:c>
      <x:c r="E228" s="473" t="s">
        <x:v>142</x:v>
      </x:c>
      <x:c r="F228" s="242"/>
    </x:row>
    <x:row r="229" spans="3:6">
      <x:c r="C229" s="251" t="s">
        <x:v>5138</x:v>
      </x:c>
      <x:c r="D229" s="1501">
        <x:v>45811</x:v>
      </x:c>
      <x:c r="E229" s="473" t="s">
        <x:v>142</x:v>
      </x:c>
      <x:c r="F229" s="242"/>
    </x:row>
    <x:row r="230" spans="3:6">
      <x:c r="C230" s="251" t="s">
        <x:v>1062</x:v>
      </x:c>
      <x:c r="D230" s="1501">
        <x:v>45811</x:v>
      </x:c>
      <x:c r="E230" s="473" t="s">
        <x:v>142</x:v>
      </x:c>
      <x:c r="F230" s="242"/>
    </x:row>
    <x:row r="231" spans="3:6">
      <x:c r="C231" s="251" t="s">
        <x:v>5176</x:v>
      </x:c>
      <x:c r="D231" s="1501">
        <x:v>45811</x:v>
      </x:c>
      <x:c r="E231" s="473" t="s">
        <x:v>142</x:v>
      </x:c>
      <x:c r="F231" s="242"/>
    </x:row>
    <x:row r="232" spans="3:6">
      <x:c r="C232" s="251" t="s">
        <x:v>4</x:v>
      </x:c>
      <x:c r="D232" s="1501">
        <x:v>45811</x:v>
      </x:c>
      <x:c r="E232" s="473" t="s">
        <x:v>142</x:v>
      </x:c>
      <x:c r="F232" s="242"/>
    </x:row>
    <x:row r="233" spans="3:6">
      <x:c r="C233" s="251" t="s">
        <x:v>4985</x:v>
      </x:c>
      <x:c r="D233" s="1501">
        <x:v>45811</x:v>
      </x:c>
      <x:c r="E233" s="473" t="s">
        <x:v>142</x:v>
      </x:c>
      <x:c r="F233" s="242"/>
    </x:row>
    <x:row r="234" spans="3:6">
      <x:c r="C234" s="251" t="s">
        <x:v>612</x:v>
      </x:c>
      <x:c r="D234" s="1501">
        <x:v>45811</x:v>
      </x:c>
      <x:c r="E234" s="473" t="s">
        <x:v>142</x:v>
      </x:c>
      <x:c r="F234" s="242"/>
    </x:row>
    <x:row r="235" spans="3:6">
      <x:c r="C235" s="251" t="s">
        <x:v>1059</x:v>
      </x:c>
      <x:c r="D235" s="1501">
        <x:v>45811</x:v>
      </x:c>
      <x:c r="E235" s="473" t="s">
        <x:v>142</x:v>
      </x:c>
      <x:c r="F235" s="242"/>
    </x:row>
    <x:row r="236" spans="3:6">
      <x:c r="C236" s="251" t="s">
        <x:v>6772</x:v>
      </x:c>
      <x:c r="D236" s="1501">
        <x:v>45811</x:v>
      </x:c>
      <x:c r="E236" s="473" t="s">
        <x:v>142</x:v>
      </x:c>
      <x:c r="F236" s="242"/>
    </x:row>
    <x:row r="237" spans="3:6">
      <x:c r="C237" s="253" t="s">
        <x:v>3112</x:v>
      </x:c>
      <x:c r="D237" s="1501">
        <x:v>45811</x:v>
      </x:c>
      <x:c r="E237" s="473" t="s">
        <x:v>142</x:v>
      </x:c>
      <x:c r="F237" s="242"/>
    </x:row>
    <x:row r="238" spans="3:6">
      <x:c r="C238" s="253" t="s">
        <x:v>3154</x:v>
      </x:c>
      <x:c r="D238" s="1501">
        <x:v>45811</x:v>
      </x:c>
      <x:c r="E238" s="473" t="s">
        <x:v>142</x:v>
      </x:c>
      <x:c r="F238" s="242"/>
    </x:row>
    <x:row r="239" spans="3:6">
      <x:c r="C239" s="355" t="s">
        <x:v>4836</x:v>
      </x:c>
      <x:c r="D239" s="1501">
        <x:v>45817</x:v>
      </x:c>
      <x:c r="E239" s="236" t="s">
        <x:v>10386</x:v>
      </x:c>
      <x:c r="F239" s="242"/>
    </x:row>
    <x:row r="240" spans="3:6">
      <x:c r="C240" s="355" t="s">
        <x:v>5337</x:v>
      </x:c>
      <x:c r="D240" s="1501">
        <x:v>45817</x:v>
      </x:c>
      <x:c r="E240" s="236" t="s">
        <x:v>10386</x:v>
      </x:c>
      <x:c r="F240" s="242"/>
    </x:row>
    <x:row r="241" spans="3:6">
      <x:c r="C241" s="355" t="s">
        <x:v>7281</x:v>
      </x:c>
      <x:c r="D241" s="1501">
        <x:v>45817</x:v>
      </x:c>
      <x:c r="E241" s="236" t="s">
        <x:v>10386</x:v>
      </x:c>
      <x:c r="F241" s="242"/>
    </x:row>
    <x:row r="242" spans="3:6">
      <x:c r="C242" s="355" t="s">
        <x:v>7222</x:v>
      </x:c>
      <x:c r="D242" s="1501">
        <x:v>45817</x:v>
      </x:c>
      <x:c r="E242" s="236" t="s">
        <x:v>10386</x:v>
      </x:c>
      <x:c r="F242" s="242"/>
    </x:row>
    <x:row r="243" spans="3:6">
      <x:c r="C243" s="356" t="s">
        <x:v>5322</x:v>
      </x:c>
      <x:c r="D243" s="1501">
        <x:v>45817</x:v>
      </x:c>
      <x:c r="E243" s="236" t="s">
        <x:v>10386</x:v>
      </x:c>
      <x:c r="F243" s="242"/>
    </x:row>
    <x:row r="244" spans="3:6">
      <x:c r="C244" s="356" t="s">
        <x:v>6959</x:v>
      </x:c>
      <x:c r="D244" s="1501">
        <x:v>45817</x:v>
      </x:c>
      <x:c r="E244" s="236" t="s">
        <x:v>10386</x:v>
      </x:c>
      <x:c r="F244" s="242"/>
    </x:row>
    <x:row r="245" spans="3:6">
      <x:c r="C245" s="356" t="s">
        <x:v>4907</x:v>
      </x:c>
      <x:c r="D245" s="1501">
        <x:v>45817</x:v>
      </x:c>
      <x:c r="E245" s="236" t="s">
        <x:v>10386</x:v>
      </x:c>
      <x:c r="F245" s="242"/>
    </x:row>
    <x:row r="246" spans="3:6">
      <x:c r="C246" s="356" t="s">
        <x:v>170</x:v>
      </x:c>
      <x:c r="D246" s="1501">
        <x:v>45817</x:v>
      </x:c>
      <x:c r="E246" s="236" t="s">
        <x:v>10386</x:v>
      </x:c>
      <x:c r="F246" s="242"/>
    </x:row>
    <x:row r="247" spans="3:6">
      <x:c r="C247" s="356" t="s">
        <x:v>159</x:v>
      </x:c>
      <x:c r="D247" s="1501">
        <x:v>45817</x:v>
      </x:c>
      <x:c r="E247" s="236" t="s">
        <x:v>10386</x:v>
      </x:c>
      <x:c r="F247" s="242"/>
    </x:row>
    <x:row r="248" spans="3:6">
      <x:c r="C248" s="356" t="s">
        <x:v>5325</x:v>
      </x:c>
      <x:c r="D248" s="1501">
        <x:v>45817</x:v>
      </x:c>
      <x:c r="E248" s="236" t="s">
        <x:v>10386</x:v>
      </x:c>
      <x:c r="F248" s="242"/>
    </x:row>
    <x:row r="249" spans="3:6">
      <x:c r="C249" s="356" t="s">
        <x:v>6990</x:v>
      </x:c>
      <x:c r="D249" s="1501">
        <x:v>45817</x:v>
      </x:c>
      <x:c r="E249" s="236" t="s">
        <x:v>10386</x:v>
      </x:c>
      <x:c r="F249" s="242"/>
    </x:row>
    <x:row r="250" spans="3:6">
      <x:c r="C250" s="356" t="s">
        <x:v>4959</x:v>
      </x:c>
      <x:c r="D250" s="1501">
        <x:v>45817</x:v>
      </x:c>
      <x:c r="E250" s="236" t="s">
        <x:v>10386</x:v>
      </x:c>
      <x:c r="F250" s="242"/>
    </x:row>
    <x:row r="251" spans="3:6">
      <x:c r="C251" s="356" t="s">
        <x:v>4747</x:v>
      </x:c>
      <x:c r="D251" s="1501">
        <x:v>45817</x:v>
      </x:c>
      <x:c r="E251" s="236" t="s">
        <x:v>10386</x:v>
      </x:c>
      <x:c r="F251" s="242"/>
    </x:row>
    <x:row r="252" spans="3:6">
      <x:c r="C252" s="273" t="s">
        <x:v>5088</x:v>
      </x:c>
      <x:c r="D252" s="1501">
        <x:v>45817</x:v>
      </x:c>
      <x:c r="E252" s="236" t="s">
        <x:v>10386</x:v>
      </x:c>
      <x:c r="F252" s="242"/>
    </x:row>
    <x:row r="253" spans="3:6">
      <x:c r="C253" s="273" t="s">
        <x:v>638</x:v>
      </x:c>
      <x:c r="D253" s="1501">
        <x:v>45817</x:v>
      </x:c>
      <x:c r="E253" s="236" t="s">
        <x:v>10386</x:v>
      </x:c>
      <x:c r="F253" s="242"/>
    </x:row>
    <x:row r="254" spans="3:6">
      <x:c r="C254" s="273" t="s">
        <x:v>4970</x:v>
      </x:c>
      <x:c r="D254" s="1501">
        <x:v>45817</x:v>
      </x:c>
      <x:c r="E254" s="236" t="s">
        <x:v>10386</x:v>
      </x:c>
      <x:c r="F254" s="242"/>
    </x:row>
    <x:row r="255" spans="3:6">
      <x:c r="C255" s="273" t="s">
        <x:v>575</x:v>
      </x:c>
      <x:c r="D255" s="1501">
        <x:v>45817</x:v>
      </x:c>
      <x:c r="E255" s="236" t="s">
        <x:v>10386</x:v>
      </x:c>
      <x:c r="F255" s="242"/>
    </x:row>
    <x:row r="256" spans="3:6">
      <x:c r="C256" s="273" t="s">
        <x:v>6822</x:v>
      </x:c>
      <x:c r="D256" s="1501">
        <x:v>45817</x:v>
      </x:c>
      <x:c r="E256" s="236" t="s">
        <x:v>10386</x:v>
      </x:c>
      <x:c r="F256" s="242"/>
    </x:row>
    <x:row r="257" spans="3:6">
      <x:c r="C257" s="273" t="s">
        <x:v>10076</x:v>
      </x:c>
      <x:c r="D257" s="1501">
        <x:v>45817</x:v>
      </x:c>
      <x:c r="E257" s="236" t="s">
        <x:v>10386</x:v>
      </x:c>
      <x:c r="F257" s="242"/>
    </x:row>
    <x:row r="258" spans="3:6">
      <x:c r="C258" s="247" t="s">
        <x:v>6789</x:v>
      </x:c>
      <x:c r="D258" s="1501">
        <x:v>45817</x:v>
      </x:c>
      <x:c r="E258" s="236" t="s">
        <x:v>10386</x:v>
      </x:c>
      <x:c r="F258" s="242"/>
    </x:row>
    <x:row r="259" spans="3:6">
      <x:c r="C259" s="247" t="s">
        <x:v>7363</x:v>
      </x:c>
      <x:c r="D259" s="1501">
        <x:v>45817</x:v>
      </x:c>
      <x:c r="E259" s="236" t="s">
        <x:v>10386</x:v>
      </x:c>
      <x:c r="F259" s="242"/>
    </x:row>
    <x:row r="260" spans="3:6">
      <x:c r="C260" s="247" t="s">
        <x:v>5140</x:v>
      </x:c>
      <x:c r="D260" s="1501">
        <x:v>45817</x:v>
      </x:c>
      <x:c r="E260" s="236" t="s">
        <x:v>10386</x:v>
      </x:c>
      <x:c r="F260" s="242"/>
    </x:row>
    <x:row r="261" spans="3:6">
      <x:c r="C261" s="247" t="s">
        <x:v>549</x:v>
      </x:c>
      <x:c r="D261" s="1501">
        <x:v>45817</x:v>
      </x:c>
      <x:c r="E261" s="236" t="s">
        <x:v>10386</x:v>
      </x:c>
      <x:c r="F261" s="242"/>
    </x:row>
    <x:row r="262" spans="3:6">
      <x:c r="C262" s="247" t="s">
        <x:v>553</x:v>
      </x:c>
      <x:c r="D262" s="1501">
        <x:v>45817</x:v>
      </x:c>
      <x:c r="E262" s="236" t="s">
        <x:v>10386</x:v>
      </x:c>
      <x:c r="F262" s="242"/>
    </x:row>
    <x:row r="263" spans="3:6">
      <x:c r="C263" s="247" t="s">
        <x:v>10167</x:v>
      </x:c>
      <x:c r="D263" s="1501">
        <x:v>45817</x:v>
      </x:c>
      <x:c r="E263" s="236" t="s">
        <x:v>10386</x:v>
      </x:c>
      <x:c r="F263" s="242"/>
    </x:row>
    <x:row r="264" spans="3:6">
      <x:c r="C264" s="247" t="s">
        <x:v>5042</x:v>
      </x:c>
      <x:c r="D264" s="1501">
        <x:v>45817</x:v>
      </x:c>
      <x:c r="E264" s="236" t="s">
        <x:v>10386</x:v>
      </x:c>
      <x:c r="F264" s="242"/>
    </x:row>
    <x:row r="265" spans="3:6">
      <x:c r="C265" s="247" t="s">
        <x:v>10090</x:v>
      </x:c>
      <x:c r="D265" s="1501">
        <x:v>45817</x:v>
      </x:c>
      <x:c r="E265" s="236" t="s">
        <x:v>10386</x:v>
      </x:c>
      <x:c r="F265" s="242"/>
    </x:row>
    <x:row r="266" spans="3:6">
      <x:c r="C266" s="247" t="s">
        <x:v>573</x:v>
      </x:c>
      <x:c r="D266" s="1501">
        <x:v>45817</x:v>
      </x:c>
      <x:c r="E266" s="236" t="s">
        <x:v>10386</x:v>
      </x:c>
      <x:c r="F266" s="242"/>
    </x:row>
    <x:row r="267" spans="3:6">
      <x:c r="C267" s="357" t="s">
        <x:v>11131</x:v>
      </x:c>
      <x:c r="D267" s="1501">
        <x:v>45817</x:v>
      </x:c>
      <x:c r="E267" s="236" t="s">
        <x:v>10386</x:v>
      </x:c>
      <x:c r="F267" s="242"/>
    </x:row>
    <x:row r="268" spans="3:6">
      <x:c r="C268" s="357" t="s">
        <x:v>3151</x:v>
      </x:c>
      <x:c r="D268" s="1501">
        <x:v>45817</x:v>
      </x:c>
      <x:c r="E268" s="236" t="s">
        <x:v>10386</x:v>
      </x:c>
      <x:c r="F268" s="242"/>
    </x:row>
    <x:row r="269" spans="3:6">
      <x:c r="C269" s="358" t="s">
        <x:v>4916</x:v>
      </x:c>
      <x:c r="D269" s="1501">
        <x:v>45817</x:v>
      </x:c>
      <x:c r="E269" s="236" t="s">
        <x:v>10386</x:v>
      </x:c>
      <x:c r="F269" s="242"/>
    </x:row>
    <x:row r="270" spans="3:6">
      <x:c r="C270" s="359" t="s">
        <x:v>344</x:v>
      </x:c>
      <x:c r="D270" s="1501">
        <x:v>45817</x:v>
      </x:c>
      <x:c r="E270" s="236" t="s">
        <x:v>10386</x:v>
      </x:c>
      <x:c r="F270" s="242"/>
    </x:row>
    <x:row r="271" spans="3:6">
      <x:c r="C271" s="359" t="s">
        <x:v>230</x:v>
      </x:c>
      <x:c r="D271" s="1501">
        <x:v>45817</x:v>
      </x:c>
      <x:c r="E271" s="236" t="s">
        <x:v>10386</x:v>
      </x:c>
      <x:c r="F271" s="242"/>
    </x:row>
    <x:row r="272" spans="3:6">
      <x:c r="C272" s="359" t="s">
        <x:v>1830</x:v>
      </x:c>
      <x:c r="D272" s="1501">
        <x:v>45817</x:v>
      </x:c>
      <x:c r="E272" s="236" t="s">
        <x:v>10386</x:v>
      </x:c>
      <x:c r="F272" s="242"/>
    </x:row>
    <x:row r="273" spans="3:6">
      <x:c r="C273" s="359" t="s">
        <x:v>413</x:v>
      </x:c>
      <x:c r="D273" s="1501">
        <x:v>45817</x:v>
      </x:c>
      <x:c r="E273" s="236" t="s">
        <x:v>10386</x:v>
      </x:c>
      <x:c r="F273" s="242"/>
    </x:row>
    <x:row r="274" spans="3:6">
      <x:c r="C274" s="359" t="s">
        <x:v>336</x:v>
      </x:c>
      <x:c r="D274" s="1501">
        <x:v>45817</x:v>
      </x:c>
      <x:c r="E274" s="236" t="s">
        <x:v>10386</x:v>
      </x:c>
      <x:c r="F274" s="242"/>
    </x:row>
    <x:row r="275" spans="3:6">
      <x:c r="C275" s="360" t="s">
        <x:v>8705</x:v>
      </x:c>
      <x:c r="D275" s="1501">
        <x:v>45817</x:v>
      </x:c>
      <x:c r="E275" s="474" t="s">
        <x:v>142</x:v>
      </x:c>
      <x:c r="F275" s="242"/>
    </x:row>
    <x:row r="276" spans="3:6">
      <x:c r="C276" s="360" t="s">
        <x:v>8638</x:v>
      </x:c>
      <x:c r="D276" s="1501">
        <x:v>45817</x:v>
      </x:c>
      <x:c r="E276" s="474" t="s">
        <x:v>142</x:v>
      </x:c>
      <x:c r="F276" s="242"/>
    </x:row>
    <x:row r="277" spans="3:6">
      <x:c r="C277" s="360" t="s">
        <x:v>8675</x:v>
      </x:c>
      <x:c r="D277" s="1501">
        <x:v>45817</x:v>
      </x:c>
      <x:c r="E277" s="474" t="s">
        <x:v>142</x:v>
      </x:c>
      <x:c r="F277" s="242"/>
    </x:row>
    <x:row r="278" spans="3:6">
      <x:c r="C278" s="361" t="s">
        <x:v>1844</x:v>
      </x:c>
      <x:c r="D278" s="1501">
        <x:v>45817</x:v>
      </x:c>
      <x:c r="E278" s="474" t="s">
        <x:v>142</x:v>
      </x:c>
      <x:c r="F278" s="242"/>
    </x:row>
    <x:row r="279" spans="3:6">
      <x:c r="C279" s="361" t="s">
        <x:v>197</x:v>
      </x:c>
      <x:c r="D279" s="1501">
        <x:v>45817</x:v>
      </x:c>
      <x:c r="E279" s="474" t="s">
        <x:v>142</x:v>
      </x:c>
      <x:c r="F279" s="242"/>
    </x:row>
    <x:row r="280" spans="3:6">
      <x:c r="C280" s="361" t="s">
        <x:v>313</x:v>
      </x:c>
      <x:c r="D280" s="1501">
        <x:v>45817</x:v>
      </x:c>
      <x:c r="E280" s="474" t="s">
        <x:v>142</x:v>
      </x:c>
      <x:c r="F280" s="242"/>
    </x:row>
    <x:row r="281" spans="3:6">
      <x:c r="C281" s="361" t="s">
        <x:v>376</x:v>
      </x:c>
      <x:c r="D281" s="1501">
        <x:v>45817</x:v>
      </x:c>
      <x:c r="E281" s="474" t="s">
        <x:v>142</x:v>
      </x:c>
      <x:c r="F281" s="242"/>
    </x:row>
    <x:row r="282" spans="3:6">
      <x:c r="C282" s="361" t="s">
        <x:v>1833</x:v>
      </x:c>
      <x:c r="D282" s="1501">
        <x:v>45817</x:v>
      </x:c>
      <x:c r="E282" s="474" t="s">
        <x:v>142</x:v>
      </x:c>
      <x:c r="F282" s="242"/>
    </x:row>
    <x:row r="283" spans="3:6">
      <x:c r="C283" s="361" t="s">
        <x:v>1475</x:v>
      </x:c>
      <x:c r="D283" s="1501">
        <x:v>45817</x:v>
      </x:c>
      <x:c r="E283" s="474" t="s">
        <x:v>142</x:v>
      </x:c>
      <x:c r="F283" s="242"/>
    </x:row>
    <x:row r="284" spans="3:6">
      <x:c r="C284" s="361" t="s">
        <x:v>342</x:v>
      </x:c>
      <x:c r="D284" s="1501">
        <x:v>45817</x:v>
      </x:c>
      <x:c r="E284" s="474" t="s">
        <x:v>142</x:v>
      </x:c>
      <x:c r="F284" s="242"/>
    </x:row>
    <x:row r="285" spans="3:6">
      <x:c r="C285" s="361" t="s">
        <x:v>8608</x:v>
      </x:c>
      <x:c r="D285" s="1501">
        <x:v>45817</x:v>
      </x:c>
      <x:c r="E285" s="474" t="s">
        <x:v>142</x:v>
      </x:c>
      <x:c r="F285" s="242"/>
    </x:row>
    <x:row r="286" spans="3:6">
      <x:c r="C286" s="361" t="s">
        <x:v>8592</x:v>
      </x:c>
      <x:c r="D286" s="1501">
        <x:v>45817</x:v>
      </x:c>
      <x:c r="E286" s="474" t="s">
        <x:v>142</x:v>
      </x:c>
      <x:c r="F286" s="242"/>
    </x:row>
    <x:row r="287" spans="3:6">
      <x:c r="C287" s="361" t="s">
        <x:v>373</x:v>
      </x:c>
      <x:c r="D287" s="1501">
        <x:v>45817</x:v>
      </x:c>
      <x:c r="E287" s="474" t="s">
        <x:v>142</x:v>
      </x:c>
      <x:c r="F287" s="242"/>
    </x:row>
    <x:row r="288" spans="3:6">
      <x:c r="C288" s="361" t="s">
        <x:v>1832</x:v>
      </x:c>
      <x:c r="D288" s="1501">
        <x:v>45817</x:v>
      </x:c>
      <x:c r="E288" s="474" t="s">
        <x:v>142</x:v>
      </x:c>
      <x:c r="F288" s="242"/>
    </x:row>
    <x:row r="289" spans="3:6">
      <x:c r="C289" s="353" t="s">
        <x:v>8558</x:v>
      </x:c>
      <x:c r="D289" s="1501">
        <x:v>45817</x:v>
      </x:c>
      <x:c r="E289" s="474" t="s">
        <x:v>142</x:v>
      </x:c>
      <x:c r="F289" s="242"/>
    </x:row>
    <x:row r="290" spans="3:6">
      <x:c r="C290" s="353" t="s">
        <x:v>8559</x:v>
      </x:c>
      <x:c r="D290" s="1501">
        <x:v>45817</x:v>
      </x:c>
      <x:c r="E290" s="474" t="s">
        <x:v>142</x:v>
      </x:c>
      <x:c r="F290" s="242"/>
    </x:row>
    <x:row r="291" spans="3:6">
      <x:c r="C291" s="353" t="s">
        <x:v>8768</x:v>
      </x:c>
      <x:c r="D291" s="1501">
        <x:v>45817</x:v>
      </x:c>
      <x:c r="E291" s="474" t="s">
        <x:v>142</x:v>
      </x:c>
      <x:c r="F291" s="242"/>
    </x:row>
    <x:row r="292" spans="3:6">
      <x:c r="C292" s="353" t="s">
        <x:v>8730</x:v>
      </x:c>
      <x:c r="D292" s="1501">
        <x:v>45817</x:v>
      </x:c>
      <x:c r="E292" s="474" t="s">
        <x:v>142</x:v>
      </x:c>
      <x:c r="F292" s="242"/>
    </x:row>
    <x:row r="294" spans="3:4">
      <x:c r="C294" s="418" t="s">
        <x:v>1818</x:v>
      </x:c>
      <x:c r="D294" s="444">
        <x:v>45839</x:v>
      </x:c>
    </x:row>
    <x:row r="295" spans="3:4">
      <x:c r="C295" s="418" t="s">
        <x:v>212</x:v>
      </x:c>
      <x:c r="D295" s="444">
        <x:v>45839</x:v>
      </x:c>
    </x:row>
    <x:row r="296" spans="3:4">
      <x:c r="C296" s="419" t="s">
        <x:v>1478</x:v>
      </x:c>
      <x:c r="D296" s="444">
        <x:v>45839</x:v>
      </x:c>
    </x:row>
    <x:row r="297" spans="3:4">
      <x:c r="C297" s="419" t="s">
        <x:v>1822</x:v>
      </x:c>
      <x:c r="D297" s="444">
        <x:v>45839</x:v>
      </x:c>
    </x:row>
    <x:row r="298" spans="3:4">
      <x:c r="C298" s="419" t="s">
        <x:v>8588</x:v>
      </x:c>
      <x:c r="D298" s="444">
        <x:v>45839</x:v>
      </x:c>
    </x:row>
    <x:row r="299" spans="3:4">
      <x:c r="C299" s="419" t="s">
        <x:v>8716</x:v>
      </x:c>
      <x:c r="D299" s="444">
        <x:v>45839</x:v>
      </x:c>
    </x:row>
    <x:row r="300" spans="3:4">
      <x:c r="C300" s="419" t="s">
        <x:v>451</x:v>
      </x:c>
      <x:c r="D300" s="444">
        <x:v>45839</x:v>
      </x:c>
    </x:row>
    <x:row r="301" spans="3:4">
      <x:c r="C301" s="419" t="s">
        <x:v>1813</x:v>
      </x:c>
      <x:c r="D301" s="444">
        <x:v>45839</x:v>
      </x:c>
    </x:row>
    <x:row r="302" spans="3:4">
      <x:c r="C302" s="420" t="s">
        <x:v>1212</x:v>
      </x:c>
      <x:c r="D302" s="444">
        <x:v>45839</x:v>
      </x:c>
    </x:row>
    <x:row r="303" spans="3:4">
      <x:c r="C303" s="420" t="s">
        <x:v>10098</x:v>
      </x:c>
      <x:c r="D303" s="444">
        <x:v>45839</x:v>
      </x:c>
    </x:row>
    <x:row r="304" spans="3:4">
      <x:c r="C304" s="420" t="s">
        <x:v>7328</x:v>
      </x:c>
      <x:c r="D304" s="444">
        <x:v>45839</x:v>
      </x:c>
    </x:row>
    <x:row r="305" spans="3:4">
      <x:c r="C305" s="420" t="s">
        <x:v>7354</x:v>
      </x:c>
      <x:c r="D305" s="444">
        <x:v>45839</x:v>
      </x:c>
    </x:row>
    <x:row r="306" spans="3:4">
      <x:c r="C306" s="420" t="s">
        <x:v>3186</x:v>
      </x:c>
      <x:c r="D306" s="444">
        <x:v>45839</x:v>
      </x:c>
    </x:row>
    <x:row r="307" spans="3:4">
      <x:c r="C307" s="209" t="s">
        <x:v>5221</x:v>
      </x:c>
      <x:c r="D307" s="444">
        <x:v>45839</x:v>
      </x:c>
    </x:row>
    <x:row r="308" spans="3:4">
      <x:c r="C308" s="421" t="s">
        <x:v>6954</x:v>
      </x:c>
      <x:c r="D308" s="444">
        <x:v>45839</x:v>
      </x:c>
    </x:row>
    <x:row r="309" spans="3:4">
      <x:c r="C309" s="421" t="s">
        <x:v>4830</x:v>
      </x:c>
      <x:c r="D309" s="444">
        <x:v>45839</x:v>
      </x:c>
    </x:row>
    <x:row r="310" spans="3:4">
      <x:c r="C310" s="421" t="s">
        <x:v>6730</x:v>
      </x:c>
      <x:c r="D310" s="444">
        <x:v>45839</x:v>
      </x:c>
    </x:row>
    <x:row r="311" spans="3:4">
      <x:c r="C311" s="421" t="s">
        <x:v>4945</x:v>
      </x:c>
      <x:c r="D311" s="444">
        <x:v>45839</x:v>
      </x:c>
    </x:row>
    <x:row r="312" spans="3:4">
      <x:c r="C312" s="421" t="s">
        <x:v>4893</x:v>
      </x:c>
      <x:c r="D312" s="444">
        <x:v>45839</x:v>
      </x:c>
    </x:row>
    <x:row r="313" spans="3:4">
      <x:c r="C313" s="421" t="s">
        <x:v>5344</x:v>
      </x:c>
      <x:c r="D313" s="444">
        <x:v>45839</x:v>
      </x:c>
    </x:row>
    <x:row r="314" spans="3:4">
      <x:c r="C314" s="422" t="s">
        <x:v>7319</x:v>
      </x:c>
      <x:c r="D314" s="444">
        <x:v>45839</x:v>
      </x:c>
    </x:row>
    <x:row r="315" spans="3:4">
      <x:c r="C315" s="422" t="s">
        <x:v>7268</x:v>
      </x:c>
      <x:c r="D315" s="444">
        <x:v>45839</x:v>
      </x:c>
    </x:row>
    <x:row r="316" spans="3:4">
      <x:c r="C316" s="422" t="s">
        <x:v>7181</x:v>
      </x:c>
      <x:c r="D316" s="444">
        <x:v>45839</x:v>
      </x:c>
    </x:row>
    <x:row r="317" spans="3:4">
      <x:c r="C317" s="422" t="s">
        <x:v>6849</x:v>
      </x:c>
      <x:c r="D317" s="444">
        <x:v>45839</x:v>
      </x:c>
    </x:row>
    <x:row r="318" spans="3:4">
      <x:c r="C318" s="422" t="s">
        <x:v>7085</x:v>
      </x:c>
      <x:c r="D318" s="444">
        <x:v>45839</x:v>
      </x:c>
    </x:row>
    <x:row r="319" spans="3:4">
      <x:c r="C319" s="422" t="s">
        <x:v>5201</x:v>
      </x:c>
      <x:c r="D319" s="444">
        <x:v>45839</x:v>
      </x:c>
    </x:row>
    <x:row r="320" spans="3:4">
      <x:c r="C320" s="422" t="s">
        <x:v>7174</x:v>
      </x:c>
      <x:c r="D320" s="444">
        <x:v>45839</x:v>
      </x:c>
    </x:row>
    <x:row r="321" spans="3:4">
      <x:c r="C321" s="422" t="s">
        <x:v>7007</x:v>
      </x:c>
      <x:c r="D321" s="444">
        <x:v>45839</x:v>
      </x:c>
    </x:row>
    <x:row r="322" spans="3:4">
      <x:c r="C322" s="423" t="s">
        <x:v>6927</x:v>
      </x:c>
      <x:c r="D322" s="444">
        <x:v>45839</x:v>
      </x:c>
    </x:row>
    <x:row r="323" spans="3:4">
      <x:c r="C323" s="423" t="s">
        <x:v>7100</x:v>
      </x:c>
      <x:c r="D323" s="444">
        <x:v>45839</x:v>
      </x:c>
    </x:row>
    <x:row r="324" spans="3:4">
      <x:c r="C324" s="423" t="s">
        <x:v>7148</x:v>
      </x:c>
      <x:c r="D324" s="444">
        <x:v>45839</x:v>
      </x:c>
    </x:row>
    <x:row r="325" spans="3:4">
      <x:c r="C325" s="423" t="s">
        <x:v>7248</x:v>
      </x:c>
      <x:c r="D325" s="444">
        <x:v>45839</x:v>
      </x:c>
    </x:row>
    <x:row r="326" spans="3:4">
      <x:c r="C326" s="423" t="s">
        <x:v>5211</x:v>
      </x:c>
      <x:c r="D326" s="444">
        <x:v>45839</x:v>
      </x:c>
    </x:row>
    <x:row r="327" spans="3:4">
      <x:c r="C327" s="423" t="s">
        <x:v>4808</x:v>
      </x:c>
      <x:c r="D327" s="444">
        <x:v>45839</x:v>
      </x:c>
    </x:row>
    <x:row r="328" spans="3:4">
      <x:c r="C328" s="423" t="s">
        <x:v>7134</x:v>
      </x:c>
      <x:c r="D328" s="444">
        <x:v>45839</x:v>
      </x:c>
    </x:row>
    <x:row r="329" spans="3:4">
      <x:c r="C329" s="423" t="s">
        <x:v>5180</x:v>
      </x:c>
      <x:c r="D329" s="444">
        <x:v>45839</x:v>
      </x:c>
    </x:row>
    <x:row r="330" spans="3:4">
      <x:c r="C330" s="423" t="s">
        <x:v>6921</x:v>
      </x:c>
      <x:c r="D330" s="444">
        <x:v>45839</x:v>
      </x:c>
    </x:row>
    <x:row r="331" spans="3:4">
      <x:c r="C331" s="418" t="s">
        <x:v>742</x:v>
      </x:c>
      <x:c r="D331" s="444">
        <x:v>45839</x:v>
      </x:c>
    </x:row>
    <x:row r="332" spans="3:4">
      <x:c r="C332" s="418" t="s">
        <x:v>10100</x:v>
      </x:c>
      <x:c r="D332" s="444">
        <x:v>45839</x:v>
      </x:c>
    </x:row>
    <x:row r="333" spans="3:4">
      <x:c r="C333" s="418" t="s">
        <x:v>5012</x:v>
      </x:c>
      <x:c r="D333" s="444">
        <x:v>45839</x:v>
      </x:c>
    </x:row>
    <x:row r="334" spans="3:4">
      <x:c r="C334" s="424" t="s">
        <x:v>1195</x:v>
      </x:c>
      <x:c r="D334" s="444">
        <x:v>45839</x:v>
      </x:c>
    </x:row>
    <x:row r="335" spans="3:4">
      <x:c r="C335" s="424" t="s">
        <x:v>608</x:v>
      </x:c>
      <x:c r="D335" s="444">
        <x:v>45839</x:v>
      </x:c>
    </x:row>
    <x:row r="336" spans="3:4">
      <x:c r="C336" s="424" t="s">
        <x:v>632</x:v>
      </x:c>
      <x:c r="D336" s="444">
        <x:v>45839</x:v>
      </x:c>
    </x:row>
    <x:row r="337" spans="3:4">
      <x:c r="C337" s="424" t="s">
        <x:v>4948</x:v>
      </x:c>
      <x:c r="D337" s="444">
        <x:v>45839</x:v>
      </x:c>
    </x:row>
    <x:row r="338" spans="3:4">
      <x:c r="C338" s="424" t="s">
        <x:v>5179</x:v>
      </x:c>
      <x:c r="D338" s="444">
        <x:v>45839</x:v>
      </x:c>
    </x:row>
    <x:row r="339" spans="3:4">
      <x:c r="C339" s="424" t="s">
        <x:v>5046</x:v>
      </x:c>
      <x:c r="D339" s="444">
        <x:v>45839</x:v>
      </x:c>
    </x:row>
    <x:row r="340" spans="3:4">
      <x:c r="C340" s="424" t="s">
        <x:v>599</x:v>
      </x:c>
      <x:c r="D340" s="444">
        <x:v>45839</x:v>
      </x:c>
    </x:row>
    <x:row r="341" spans="3:4">
      <x:c r="C341" s="424" t="s">
        <x:v>5136</x:v>
      </x:c>
      <x:c r="D341" s="444">
        <x:v>45839</x:v>
      </x:c>
    </x:row>
    <x:row r="342" spans="3:4">
      <x:c r="C342" s="424" t="s">
        <x:v>10053</x:v>
      </x:c>
      <x:c r="D342" s="444">
        <x:v>45839</x:v>
      </x:c>
    </x:row>
    <x:row r="343" spans="3:4">
      <x:c r="C343" s="425" t="s">
        <x:v>1200</x:v>
      </x:c>
      <x:c r="D343" s="444">
        <x:v>45839</x:v>
      </x:c>
    </x:row>
    <x:row r="344" spans="3:4">
      <x:c r="C344" s="425" t="s">
        <x:v>622</x:v>
      </x:c>
      <x:c r="D344" s="444">
        <x:v>45839</x:v>
      </x:c>
    </x:row>
    <x:row r="345" spans="3:4">
      <x:c r="C345" s="425" t="s">
        <x:v>613</x:v>
      </x:c>
      <x:c r="D345" s="444">
        <x:v>45839</x:v>
      </x:c>
    </x:row>
    <x:row r="346" spans="2:9" s="234" customFormat="1">
      <x:c r="B346" s="236"/>
      <x:c r="C346" s="234" t="s">
        <x:v>5151</x:v>
      </x:c>
      <x:c r="D346" s="1268">
        <x:v>45839</x:v>
      </x:c>
      <x:c r="E346" s="236"/>
      <x:c r="I346" s="279"/>
    </x:row>
    <x:row r="347" spans="3:4">
      <x:c r="C347" s="248" t="s">
        <x:v>6969</x:v>
      </x:c>
      <x:c r="D347" s="444">
        <x:v>45839</x:v>
      </x:c>
    </x:row>
    <x:row r="348" spans="3:4">
      <x:c r="C348" s="248" t="s">
        <x:v>4780</x:v>
      </x:c>
      <x:c r="D348" s="444">
        <x:v>45839</x:v>
      </x:c>
    </x:row>
    <x:row r="349" spans="3:4">
      <x:c r="C349" s="248" t="s">
        <x:v>5378</x:v>
      </x:c>
      <x:c r="D349" s="444">
        <x:v>45839</x:v>
      </x:c>
    </x:row>
    <x:row r="350" spans="3:4">
      <x:c r="C350" s="248" t="s">
        <x:v>7201</x:v>
      </x:c>
      <x:c r="D350" s="444">
        <x:v>45839</x:v>
      </x:c>
    </x:row>
    <x:row r="351" spans="3:4">
      <x:c r="C351" s="248" t="s">
        <x:v>6910</x:v>
      </x:c>
      <x:c r="D351" s="444">
        <x:v>45839</x:v>
      </x:c>
    </x:row>
    <x:row r="352" spans="3:4">
      <x:c r="C352" s="248" t="s">
        <x:v>7238</x:v>
      </x:c>
      <x:c r="D352" s="444">
        <x:v>45839</x:v>
      </x:c>
    </x:row>
    <x:row r="353" spans="3:4">
      <x:c r="C353" s="426" t="s">
        <x:v>6999</x:v>
      </x:c>
      <x:c r="D353" s="444">
        <x:v>45839</x:v>
      </x:c>
    </x:row>
    <x:row r="354" spans="3:4">
      <x:c r="C354" s="426" t="s">
        <x:v>4817</x:v>
      </x:c>
      <x:c r="D354" s="444">
        <x:v>45839</x:v>
      </x:c>
    </x:row>
    <x:row r="355" spans="3:4">
      <x:c r="C355" s="426" t="s">
        <x:v>7168</x:v>
      </x:c>
      <x:c r="D355" s="444">
        <x:v>45839</x:v>
      </x:c>
    </x:row>
    <x:row r="356" spans="3:4">
      <x:c r="C356" s="426" t="s">
        <x:v>4749</x:v>
      </x:c>
      <x:c r="D356" s="444">
        <x:v>45839</x:v>
      </x:c>
    </x:row>
    <x:row r="357" spans="3:4">
      <x:c r="C357" s="426" t="s">
        <x:v>7253</x:v>
      </x:c>
      <x:c r="D357" s="444">
        <x:v>45839</x:v>
      </x:c>
    </x:row>
    <x:row r="358" spans="3:4">
      <x:c r="C358" s="426" t="s">
        <x:v>5345</x:v>
      </x:c>
      <x:c r="D358" s="444">
        <x:v>45839</x:v>
      </x:c>
    </x:row>
    <x:row r="359" spans="3:4">
      <x:c r="C359" s="427" t="s">
        <x:v>6904</x:v>
      </x:c>
      <x:c r="D359" s="444">
        <x:v>45839</x:v>
      </x:c>
    </x:row>
    <x:row r="360" spans="3:4">
      <x:c r="C360" s="427" t="s">
        <x:v>5164</x:v>
      </x:c>
      <x:c r="D360" s="444">
        <x:v>45839</x:v>
      </x:c>
    </x:row>
    <x:row r="361" spans="3:4">
      <x:c r="C361" s="427" t="s">
        <x:v>7273</x:v>
      </x:c>
      <x:c r="D361" s="444">
        <x:v>45839</x:v>
      </x:c>
    </x:row>
    <x:row r="362" spans="3:4">
      <x:c r="C362" s="427" t="s">
        <x:v>4809</x:v>
      </x:c>
      <x:c r="D362" s="444">
        <x:v>45839</x:v>
      </x:c>
    </x:row>
    <x:row r="363" spans="3:4">
      <x:c r="C363" s="427" t="s">
        <x:v>4869</x:v>
      </x:c>
      <x:c r="D363" s="444">
        <x:v>45839</x:v>
      </x:c>
    </x:row>
    <x:row r="364" spans="3:4">
      <x:c r="C364" s="427" t="s">
        <x:v>6991</x:v>
      </x:c>
      <x:c r="D364" s="444">
        <x:v>45839</x:v>
      </x:c>
    </x:row>
    <x:row r="365" spans="3:4">
      <x:c r="C365" s="427" t="s">
        <x:v>4919</x:v>
      </x:c>
      <x:c r="D365" s="444">
        <x:v>45839</x:v>
      </x:c>
    </x:row>
    <x:row r="366" spans="3:4">
      <x:c r="C366" s="427" t="s">
        <x:v>5369</x:v>
      </x:c>
      <x:c r="D366" s="444">
        <x:v>45839</x:v>
      </x:c>
    </x:row>
    <x:row r="367" spans="3:4">
      <x:c r="C367" s="428" t="s">
        <x:v>6907</x:v>
      </x:c>
      <x:c r="D367" s="444">
        <x:v>45839</x:v>
      </x:c>
    </x:row>
    <x:row r="368" spans="3:4">
      <x:c r="C368" s="428" t="s">
        <x:v>5274</x:v>
      </x:c>
      <x:c r="D368" s="444">
        <x:v>45839</x:v>
      </x:c>
    </x:row>
    <x:row r="369" spans="3:4">
      <x:c r="C369" s="428" t="s">
        <x:v>4826</x:v>
      </x:c>
      <x:c r="D369" s="444">
        <x:v>45839</x:v>
      </x:c>
    </x:row>
    <x:row r="370" spans="3:4">
      <x:c r="C370" s="428" t="s">
        <x:v>5331</x:v>
      </x:c>
      <x:c r="D370" s="444">
        <x:v>45839</x:v>
      </x:c>
    </x:row>
    <x:row r="371" spans="3:4">
      <x:c r="C371" s="428" t="s">
        <x:v>7297</x:v>
      </x:c>
      <x:c r="D371" s="444">
        <x:v>45839</x:v>
      </x:c>
    </x:row>
    <x:row r="372" spans="3:4">
      <x:c r="C372" s="428" t="s">
        <x:v>5187</x:v>
      </x:c>
      <x:c r="D372" s="444">
        <x:v>45839</x:v>
      </x:c>
    </x:row>
    <x:row r="373" spans="3:4">
      <x:c r="C373" s="428" t="s">
        <x:v>5388</x:v>
      </x:c>
      <x:c r="D373" s="444">
        <x:v>45839</x:v>
      </x:c>
    </x:row>
    <x:row r="374" spans="3:4">
      <x:c r="C374" s="428" t="s">
        <x:v>4807</x:v>
      </x:c>
      <x:c r="D374" s="444">
        <x:v>45839</x:v>
      </x:c>
    </x:row>
    <x:row r="375" spans="3:4">
      <x:c r="C375" s="428" t="s">
        <x:v>6926</x:v>
      </x:c>
      <x:c r="D375" s="444">
        <x:v>45839</x:v>
      </x:c>
    </x:row>
    <x:row r="376" spans="3:4">
      <x:c r="C376" s="429" t="s">
        <x:v>10188</x:v>
      </x:c>
      <x:c r="D376" s="444">
        <x:v>45839</x:v>
      </x:c>
    </x:row>
    <x:row r="377" spans="3:4">
      <x:c r="C377" s="429" t="s">
        <x:v>4973</x:v>
      </x:c>
      <x:c r="D377" s="444">
        <x:v>45839</x:v>
      </x:c>
    </x:row>
    <x:row r="378" spans="3:4">
      <x:c r="C378" s="429" t="s">
        <x:v>5053</x:v>
      </x:c>
      <x:c r="D378" s="444">
        <x:v>45839</x:v>
      </x:c>
    </x:row>
    <x:row r="379" spans="3:4">
      <x:c r="C379" s="429" t="s">
        <x:v>1198</x:v>
      </x:c>
      <x:c r="D379" s="444">
        <x:v>45839</x:v>
      </x:c>
    </x:row>
    <x:row r="380" spans="3:4">
      <x:c r="C380" s="429" t="s">
        <x:v>584</x:v>
      </x:c>
      <x:c r="D380" s="444">
        <x:v>45839</x:v>
      </x:c>
    </x:row>
    <x:row r="381" spans="3:4">
      <x:c r="C381" s="429" t="s">
        <x:v>10</x:v>
      </x:c>
      <x:c r="D381" s="444">
        <x:v>45839</x:v>
      </x:c>
    </x:row>
    <x:row r="382" spans="3:4">
      <x:c r="C382" s="430" t="s">
        <x:v>5146</x:v>
      </x:c>
      <x:c r="D382" s="444">
        <x:v>45839</x:v>
      </x:c>
    </x:row>
    <x:row r="383" spans="3:4">
      <x:c r="C383" s="430" t="s">
        <x:v>1070</x:v>
      </x:c>
      <x:c r="D383" s="444">
        <x:v>45839</x:v>
      </x:c>
    </x:row>
    <x:row r="384" spans="3:4">
      <x:c r="C384" s="430" t="s">
        <x:v>646</x:v>
      </x:c>
      <x:c r="D384" s="444">
        <x:v>45839</x:v>
      </x:c>
    </x:row>
    <x:row r="385" spans="3:4">
      <x:c r="C385" s="430" t="s">
        <x:v>10051</x:v>
      </x:c>
      <x:c r="D385" s="444">
        <x:v>45839</x:v>
      </x:c>
    </x:row>
    <x:row r="386" spans="3:4">
      <x:c r="C386" s="430" t="s">
        <x:v>6713</x:v>
      </x:c>
      <x:c r="D386" s="444">
        <x:v>45839</x:v>
      </x:c>
    </x:row>
    <x:row r="387" spans="3:4">
      <x:c r="C387" s="430" t="s">
        <x:v>4977</x:v>
      </x:c>
      <x:c r="D387" s="444">
        <x:v>45839</x:v>
      </x:c>
    </x:row>
    <x:row r="388" spans="3:4">
      <x:c r="C388" s="430" t="s">
        <x:v>10214</x:v>
      </x:c>
      <x:c r="D388" s="444">
        <x:v>45839</x:v>
      </x:c>
    </x:row>
    <x:row r="389" spans="3:4">
      <x:c r="C389" s="430" t="s">
        <x:v>6762</x:v>
      </x:c>
      <x:c r="D389" s="444">
        <x:v>45839</x:v>
      </x:c>
    </x:row>
    <x:row r="390" spans="3:4">
      <x:c r="C390" s="430" t="s">
        <x:v>6834</x:v>
      </x:c>
      <x:c r="D390" s="444">
        <x:v>45839</x:v>
      </x:c>
    </x:row>
    <x:row r="391" spans="3:4">
      <x:c r="C391" s="430" t="s">
        <x:v>6733</x:v>
      </x:c>
      <x:c r="D391" s="444">
        <x:v>45839</x:v>
      </x:c>
    </x:row>
    <x:row r="392" spans="3:4">
      <x:c r="C392" s="430" t="s">
        <x:v>6819</x:v>
      </x:c>
      <x:c r="D392" s="444">
        <x:v>45839</x:v>
      </x:c>
    </x:row>
    <x:row r="393" spans="3:4">
      <x:c r="C393" s="430" t="s">
        <x:v>10232</x:v>
      </x:c>
      <x:c r="D393" s="444">
        <x:v>45839</x:v>
      </x:c>
    </x:row>
    <x:row r="394" spans="3:4">
      <x:c r="C394" s="430" t="s">
        <x:v>5041</x:v>
      </x:c>
      <x:c r="D394" s="444">
        <x:v>45839</x:v>
      </x:c>
    </x:row>
    <x:row r="395" spans="3:4">
      <x:c r="C395" s="431" t="s">
        <x:v>1068</x:v>
      </x:c>
      <x:c r="D395" s="444">
        <x:v>45839</x:v>
      </x:c>
    </x:row>
    <x:row r="396" spans="3:4">
      <x:c r="C396" s="431" t="s">
        <x:v>744</x:v>
      </x:c>
      <x:c r="D396" s="444">
        <x:v>45839</x:v>
      </x:c>
    </x:row>
    <x:row r="397" spans="3:4">
      <x:c r="C397" s="431" t="s">
        <x:v>10194</x:v>
      </x:c>
      <x:c r="D397" s="444">
        <x:v>45839</x:v>
      </x:c>
    </x:row>
    <x:row r="398" spans="3:4">
      <x:c r="C398" s="431" t="s">
        <x:v>644</x:v>
      </x:c>
      <x:c r="D398" s="444">
        <x:v>45839</x:v>
      </x:c>
    </x:row>
    <x:row r="399" spans="3:4">
      <x:c r="C399" s="431" t="s">
        <x:v>5013</x:v>
      </x:c>
      <x:c r="D399" s="444">
        <x:v>45839</x:v>
      </x:c>
    </x:row>
    <x:row r="400" spans="3:4">
      <x:c r="C400" s="431" t="s">
        <x:v>7356</x:v>
      </x:c>
      <x:c r="D400" s="444">
        <x:v>45839</x:v>
      </x:c>
    </x:row>
    <x:row r="401" spans="3:4">
      <x:c r="C401" s="426" t="s">
        <x:v>3155</x:v>
      </x:c>
      <x:c r="D401" s="444">
        <x:v>45839</x:v>
      </x:c>
    </x:row>
    <x:row r="402" spans="3:4">
      <x:c r="C402" s="426" t="s">
        <x:v>3150</x:v>
      </x:c>
      <x:c r="D402" s="444">
        <x:v>45839</x:v>
      </x:c>
    </x:row>
    <x:row r="403" spans="3:4">
      <x:c r="C403" s="426" t="s">
        <x:v>3173</x:v>
      </x:c>
      <x:c r="D403" s="444">
        <x:v>45839</x:v>
      </x:c>
    </x:row>
    <x:row r="404" spans="3:4">
      <x:c r="C404" s="432" t="s">
        <x:v>5285</x:v>
      </x:c>
      <x:c r="D404" s="444">
        <x:v>45839</x:v>
      </x:c>
    </x:row>
    <x:row r="405" spans="3:4">
      <x:c r="C405" s="432" t="s">
        <x:v>6980</x:v>
      </x:c>
      <x:c r="D405" s="444">
        <x:v>45839</x:v>
      </x:c>
    </x:row>
    <x:row r="406" spans="3:4">
      <x:c r="C406" s="432" t="s">
        <x:v>4875</x:v>
      </x:c>
      <x:c r="D406" s="444">
        <x:v>45839</x:v>
      </x:c>
    </x:row>
    <x:row r="407" spans="3:4">
      <x:c r="C407" s="432" t="s">
        <x:v>1213</x:v>
      </x:c>
      <x:c r="D407" s="444">
        <x:v>45839</x:v>
      </x:c>
    </x:row>
    <x:row r="408" spans="3:4">
      <x:c r="C408" s="432" t="s">
        <x:v>6734</x:v>
      </x:c>
      <x:c r="D408" s="444">
        <x:v>45839</x:v>
      </x:c>
    </x:row>
    <x:row r="409" spans="3:4">
      <x:c r="C409" s="432" t="s">
        <x:v>5330</x:v>
      </x:c>
      <x:c r="D409" s="444">
        <x:v>45839</x:v>
      </x:c>
    </x:row>
    <x:row r="410" spans="3:4">
      <x:c r="C410" s="433" t="s">
        <x:v>1176</x:v>
      </x:c>
      <x:c r="D410" s="444">
        <x:v>45839</x:v>
      </x:c>
    </x:row>
    <x:row r="411" spans="3:4">
      <x:c r="C411" s="433" t="s">
        <x:v>6852</x:v>
      </x:c>
      <x:c r="D411" s="444">
        <x:v>45839</x:v>
      </x:c>
    </x:row>
    <x:row r="412" spans="3:4">
      <x:c r="C412" s="433" t="s">
        <x:v>5195</x:v>
      </x:c>
      <x:c r="D412" s="444">
        <x:v>45839</x:v>
      </x:c>
    </x:row>
    <x:row r="413" spans="3:4">
      <x:c r="C413" s="433" t="s">
        <x:v>7262</x:v>
      </x:c>
      <x:c r="D413" s="444">
        <x:v>45839</x:v>
      </x:c>
    </x:row>
    <x:row r="414" spans="3:4">
      <x:c r="C414" s="433" t="s">
        <x:v>7239</x:v>
      </x:c>
      <x:c r="D414" s="444">
        <x:v>45839</x:v>
      </x:c>
    </x:row>
    <x:row r="415" spans="3:4">
      <x:c r="C415" s="434" t="s">
        <x:v>6996</x:v>
      </x:c>
      <x:c r="D415" s="444">
        <x:v>45839</x:v>
      </x:c>
    </x:row>
    <x:row r="416" spans="3:4">
      <x:c r="C416" s="434" t="s">
        <x:v>7289</x:v>
      </x:c>
      <x:c r="D416" s="444">
        <x:v>45839</x:v>
      </x:c>
    </x:row>
    <x:row r="417" spans="3:4">
      <x:c r="C417" s="434" t="s">
        <x:v>7264</x:v>
      </x:c>
      <x:c r="D417" s="444">
        <x:v>45839</x:v>
      </x:c>
    </x:row>
    <x:row r="418" spans="3:4">
      <x:c r="C418" s="434" t="s">
        <x:v>4714</x:v>
      </x:c>
      <x:c r="D418" s="444">
        <x:v>45839</x:v>
      </x:c>
    </x:row>
    <x:row r="419" spans="3:4">
      <x:c r="C419" s="434" t="s">
        <x:v>6914</x:v>
      </x:c>
      <x:c r="D419" s="444">
        <x:v>45839</x:v>
      </x:c>
    </x:row>
    <x:row r="420" spans="3:4">
      <x:c r="C420" s="435" t="s">
        <x:v>6775</x:v>
      </x:c>
      <x:c r="D420" s="444">
        <x:v>45839</x:v>
      </x:c>
    </x:row>
    <x:row r="421" spans="3:4">
      <x:c r="C421" s="435" t="s">
        <x:v>4979</x:v>
      </x:c>
      <x:c r="D421" s="444">
        <x:v>45839</x:v>
      </x:c>
    </x:row>
    <x:row r="422" spans="3:4">
      <x:c r="C422" s="435" t="s">
        <x:v>5165</x:v>
      </x:c>
      <x:c r="D422" s="444">
        <x:v>45839</x:v>
      </x:c>
    </x:row>
    <x:row r="423" spans="3:4">
      <x:c r="C423" s="435" t="s">
        <x:v>10224</x:v>
      </x:c>
      <x:c r="D423" s="444">
        <x:v>45839</x:v>
      </x:c>
    </x:row>
    <x:row r="424" spans="3:4">
      <x:c r="C424" s="436" t="s">
        <x:v>623</x:v>
      </x:c>
      <x:c r="D424" s="444">
        <x:v>45839</x:v>
      </x:c>
    </x:row>
    <x:row r="425" spans="3:4">
      <x:c r="C425" s="436" t="s">
        <x:v>1183</x:v>
      </x:c>
      <x:c r="D425" s="444">
        <x:v>45839</x:v>
      </x:c>
    </x:row>
    <x:row r="426" spans="3:4">
      <x:c r="C426" s="436" t="s">
        <x:v>10072</x:v>
      </x:c>
      <x:c r="D426" s="444">
        <x:v>45839</x:v>
      </x:c>
    </x:row>
    <x:row r="427" spans="3:4">
      <x:c r="C427" s="436" t="s">
        <x:v>67</x:v>
      </x:c>
      <x:c r="D427" s="444">
        <x:v>45839</x:v>
      </x:c>
    </x:row>
    <x:row r="428" spans="3:4">
      <x:c r="C428" s="436" t="s">
        <x:v>5113</x:v>
      </x:c>
      <x:c r="D428" s="444">
        <x:v>45839</x:v>
      </x:c>
    </x:row>
    <x:row r="429" spans="3:4">
      <x:c r="C429" s="436" t="s">
        <x:v>10096</x:v>
      </x:c>
      <x:c r="D429" s="444">
        <x:v>45839</x:v>
      </x:c>
    </x:row>
    <x:row r="430" spans="3:4">
      <x:c r="C430" s="436" t="s">
        <x:v>1086</x:v>
      </x:c>
      <x:c r="D430" s="444">
        <x:v>45839</x:v>
      </x:c>
    </x:row>
    <x:row r="431" spans="3:4">
      <x:c r="C431" s="436" t="s">
        <x:v>7352</x:v>
      </x:c>
      <x:c r="D431" s="444">
        <x:v>45839</x:v>
      </x:c>
    </x:row>
    <x:row r="432" spans="3:4">
      <x:c r="C432" s="436" t="s">
        <x:v>5048</x:v>
      </x:c>
      <x:c r="D432" s="444">
        <x:v>45839</x:v>
      </x:c>
    </x:row>
    <x:row r="433" spans="3:4">
      <x:c r="C433" s="436" t="s">
        <x:v>621</x:v>
      </x:c>
      <x:c r="D433" s="444">
        <x:v>45839</x:v>
      </x:c>
    </x:row>
    <x:row r="434" spans="3:4">
      <x:c r="C434" s="436" t="s">
        <x:v>5161</x:v>
      </x:c>
      <x:c r="D434" s="444">
        <x:v>45839</x:v>
      </x:c>
    </x:row>
    <x:row r="435" spans="3:4">
      <x:c r="C435" s="436" t="s">
        <x:v>4980</x:v>
      </x:c>
      <x:c r="D435" s="444">
        <x:v>45839</x:v>
      </x:c>
    </x:row>
    <x:row r="436" spans="3:4">
      <x:c r="C436" s="436" t="s">
        <x:v>5181</x:v>
      </x:c>
      <x:c r="D436" s="444">
        <x:v>45839</x:v>
      </x:c>
    </x:row>
    <x:row r="437" spans="3:4">
      <x:c r="C437" s="437" t="s">
        <x:v>5315</x:v>
      </x:c>
      <x:c r="D437" s="444">
        <x:v>45839</x:v>
      </x:c>
    </x:row>
    <x:row r="438" spans="3:4">
      <x:c r="C438" s="437" t="s">
        <x:v>4743</x:v>
      </x:c>
      <x:c r="D438" s="444">
        <x:v>45839</x:v>
      </x:c>
    </x:row>
    <x:row r="439" spans="3:4">
      <x:c r="C439" s="438" t="s">
        <x:v>1828</x:v>
      </x:c>
      <x:c r="D439" s="444">
        <x:v>45839</x:v>
      </x:c>
    </x:row>
    <x:row r="440" spans="3:4">
      <x:c r="C440" s="438" t="s">
        <x:v>1820</x:v>
      </x:c>
      <x:c r="D440" s="444">
        <x:v>45839</x:v>
      </x:c>
    </x:row>
    <x:row r="441" spans="3:4">
      <x:c r="C441" s="438" t="s">
        <x:v>205</x:v>
      </x:c>
      <x:c r="D441" s="444">
        <x:v>45839</x:v>
      </x:c>
    </x:row>
    <x:row r="442" spans="3:4">
      <x:c r="C442" s="438" t="s">
        <x:v>8725</x:v>
      </x:c>
      <x:c r="D442" s="444">
        <x:v>45839</x:v>
      </x:c>
    </x:row>
    <x:row r="443" spans="3:4">
      <x:c r="C443" s="438" t="s">
        <x:v>8587</x:v>
      </x:c>
      <x:c r="D443" s="444">
        <x:v>45839</x:v>
      </x:c>
    </x:row>
    <x:row r="444" spans="3:4">
      <x:c r="C444" s="438" t="s">
        <x:v>8598</x:v>
      </x:c>
      <x:c r="D444" s="444">
        <x:v>45839</x:v>
      </x:c>
    </x:row>
    <x:row r="445" spans="3:4">
      <x:c r="C445" s="439" t="s">
        <x:v>386</x:v>
      </x:c>
      <x:c r="D445" s="444">
        <x:v>45839</x:v>
      </x:c>
    </x:row>
    <x:row r="446" spans="3:4">
      <x:c r="C446" s="439" t="s">
        <x:v>367</x:v>
      </x:c>
      <x:c r="D446" s="444">
        <x:v>45839</x:v>
      </x:c>
    </x:row>
    <x:row r="447" spans="3:4">
      <x:c r="C447" s="439" t="s">
        <x:v>357</x:v>
      </x:c>
      <x:c r="D447" s="444">
        <x:v>45839</x:v>
      </x:c>
    </x:row>
    <x:row r="448" spans="3:4">
      <x:c r="C448" s="439" t="s">
        <x:v>1476</x:v>
      </x:c>
      <x:c r="D448" s="444">
        <x:v>45839</x:v>
      </x:c>
    </x:row>
    <x:row r="449" spans="3:4">
      <x:c r="C449" s="439" t="s">
        <x:v>385</x:v>
      </x:c>
      <x:c r="D449" s="444">
        <x:v>45839</x:v>
      </x:c>
    </x:row>
    <x:row r="450" spans="3:4">
      <x:c r="C450" s="439" t="s">
        <x:v>1477</x:v>
      </x:c>
      <x:c r="D450" s="444">
        <x:v>45839</x:v>
      </x:c>
    </x:row>
    <x:row r="451" spans="3:4">
      <x:c r="C451" s="439" t="s">
        <x:v>208</x:v>
      </x:c>
      <x:c r="D451" s="444">
        <x:v>45839</x:v>
      </x:c>
    </x:row>
    <x:row r="452" spans="3:4">
      <x:c r="C452" s="439" t="s">
        <x:v>1466</x:v>
      </x:c>
      <x:c r="D452" s="444">
        <x:v>45839</x:v>
      </x:c>
    </x:row>
    <x:row r="453" spans="3:4">
      <x:c r="C453" s="439" t="s">
        <x:v>8665</x:v>
      </x:c>
      <x:c r="D453" s="444">
        <x:v>45839</x:v>
      </x:c>
    </x:row>
    <x:row r="454" spans="3:4">
      <x:c r="C454" s="439" t="s">
        <x:v>439</x:v>
      </x:c>
      <x:c r="D454" s="444">
        <x:v>45839</x:v>
      </x:c>
    </x:row>
    <x:row r="455" spans="3:4">
      <x:c r="C455" s="439" t="s">
        <x:v>8616</x:v>
      </x:c>
      <x:c r="D455" s="444">
        <x:v>45839</x:v>
      </x:c>
    </x:row>
    <x:row r="456" spans="3:4">
      <x:c r="C456" s="440" t="s">
        <x:v>8812</x:v>
      </x:c>
      <x:c r="D456" s="444">
        <x:v>45839</x:v>
      </x:c>
    </x:row>
    <x:row r="457" spans="3:4">
      <x:c r="C457" s="440" t="s">
        <x:v>8826</x:v>
      </x:c>
      <x:c r="D457" s="444">
        <x:v>45839</x:v>
      </x:c>
    </x:row>
    <x:row r="458" spans="3:4">
      <x:c r="C458" s="440" t="s">
        <x:v>8747</x:v>
      </x:c>
      <x:c r="D458" s="444">
        <x:v>45839</x:v>
      </x:c>
    </x:row>
    <x:row r="460" spans="1:4">
      <x:c r="A460" s="209" t="s">
        <x:v>6569</x:v>
      </x:c>
      <x:c r="B460" s="477">
        <x:v>2023030503042</x:v>
      </x:c>
      <x:c r="C460" s="475" t="s">
        <x:v>7184</x:v>
      </x:c>
      <x:c r="D460" s="476" t="str">
        <x:f>MID(B460,3,4)</x:f>
        <x:v>2303</x:v>
      </x:c>
    </x:row>
    <x:row r="461" spans="2:4">
      <x:c r="B461" s="477">
        <x:v>2023031501177</x:v>
      </x:c>
      <x:c r="C461" s="475" t="s">
        <x:v>7166</x:v>
      </x:c>
      <x:c r="D461" s="476" t="str">
        <x:f t="shared" ref="D461:D581" si="0">MID(B461,3,4)</x:f>
        <x:v>2303</x:v>
      </x:c>
    </x:row>
    <x:row r="462" spans="2:4">
      <x:c r="B462" s="477">
        <x:v>2023051901056</x:v>
      </x:c>
      <x:c r="C462" s="475" t="s">
        <x:v>4879</x:v>
      </x:c>
      <x:c r="D462" s="476" t="str">
        <x:f t="shared" si="0"/>
        <x:v>2305</x:v>
      </x:c>
    </x:row>
    <x:row r="463" spans="2:4">
      <x:c r="B463" s="477">
        <x:v>2023072104023</x:v>
      </x:c>
      <x:c r="C463" s="475" t="s">
        <x:v>311</x:v>
      </x:c>
      <x:c r="D463" s="476" t="str">
        <x:f t="shared" si="0"/>
        <x:v>2307</x:v>
      </x:c>
    </x:row>
    <x:row r="464" spans="2:4">
      <x:c r="B464" s="477">
        <x:v>2023082601031</x:v>
      </x:c>
      <x:c r="C464" s="475" t="s">
        <x:v>7266</x:v>
      </x:c>
      <x:c r="D464" s="476" t="str">
        <x:f t="shared" si="0"/>
        <x:v>2308</x:v>
      </x:c>
    </x:row>
    <x:row r="465" spans="2:4">
      <x:c r="B465" s="477">
        <x:v>2023090703031</x:v>
      </x:c>
      <x:c r="C465" s="475" t="s">
        <x:v>6981</x:v>
      </x:c>
      <x:c r="D465" s="476" t="str">
        <x:f t="shared" si="0"/>
        <x:v>2309</x:v>
      </x:c>
    </x:row>
    <x:row r="466" spans="2:4">
      <x:c r="B466" s="477">
        <x:v>2023090703062</x:v>
      </x:c>
      <x:c r="C466" s="475" t="s">
        <x:v>7210</x:v>
      </x:c>
      <x:c r="D466" s="476" t="str">
        <x:f t="shared" si="0"/>
        <x:v>2309</x:v>
      </x:c>
    </x:row>
    <x:row r="467" spans="2:4">
      <x:c r="B467" s="477">
        <x:v>2023090704113</x:v>
      </x:c>
      <x:c r="C467" s="475" t="s">
        <x:v>415</x:v>
      </x:c>
      <x:c r="D467" s="476" t="str">
        <x:f t="shared" si="0"/>
        <x:v>2309</x:v>
      </x:c>
    </x:row>
    <x:row r="468" spans="2:4">
      <x:c r="B468" s="477">
        <x:v>2023092604107</x:v>
      </x:c>
      <x:c r="C468" s="475" t="s">
        <x:v>8685</x:v>
      </x:c>
      <x:c r="D468" s="476" t="str">
        <x:f t="shared" si="0"/>
        <x:v>2309</x:v>
      </x:c>
    </x:row>
    <x:row r="469" spans="2:4">
      <x:c r="B469" s="477">
        <x:v>2023102102166</x:v>
      </x:c>
      <x:c r="C469" s="475" t="s">
        <x:v>7307</x:v>
      </x:c>
      <x:c r="D469" s="476" t="str">
        <x:f t="shared" si="0"/>
        <x:v>2310</x:v>
      </x:c>
    </x:row>
    <x:row r="470" spans="2:4">
      <x:c r="B470" s="477">
        <x:v>2023112203020</x:v>
      </x:c>
      <x:c r="C470" s="475" t="s">
        <x:v>5261</x:v>
      </x:c>
      <x:c r="D470" s="476" t="str">
        <x:f t="shared" si="0"/>
        <x:v>2311</x:v>
      </x:c>
    </x:row>
    <x:row r="471" spans="2:4">
      <x:c r="B471" s="477">
        <x:v>2023120102100</x:v>
      </x:c>
      <x:c r="C471" s="475" t="s">
        <x:v>5168</x:v>
      </x:c>
      <x:c r="D471" s="476" t="str">
        <x:f t="shared" si="0"/>
        <x:v>2312</x:v>
      </x:c>
    </x:row>
    <x:row r="472" spans="2:4">
      <x:c r="B472" s="477">
        <x:v>2023120801034</x:v>
      </x:c>
      <x:c r="C472" s="475" t="s">
        <x:v>4754</x:v>
      </x:c>
      <x:c r="D472" s="476" t="str">
        <x:f t="shared" si="0"/>
        <x:v>2312</x:v>
      </x:c>
    </x:row>
    <x:row r="473" spans="2:4">
      <x:c r="B473" s="477">
        <x:v>2023123001073</x:v>
      </x:c>
      <x:c r="C473" s="475" t="s">
        <x:v>7244</x:v>
      </x:c>
      <x:c r="D473" s="476" t="str">
        <x:f t="shared" si="0"/>
        <x:v>2312</x:v>
      </x:c>
    </x:row>
    <x:row r="474" spans="2:4">
      <x:c r="B474" s="470">
        <x:v>2024032501166</x:v>
      </x:c>
      <x:c r="C474" s="246" t="s">
        <x:v>7220</x:v>
      </x:c>
      <x:c r="D474" s="277" t="str">
        <x:f t="shared" si="0"/>
        <x:v>2403</x:v>
      </x:c>
    </x:row>
    <x:row r="475" spans="2:4">
      <x:c r="B475" s="470">
        <x:v>2024032501197</x:v>
      </x:c>
      <x:c r="C475" s="246" t="s">
        <x:v>4803</x:v>
      </x:c>
      <x:c r="D475" s="277" t="str">
        <x:f t="shared" si="0"/>
        <x:v>2403</x:v>
      </x:c>
    </x:row>
    <x:row r="476" spans="2:4">
      <x:c r="B476" s="470">
        <x:v>2024032504020</x:v>
      </x:c>
      <x:c r="C476" s="246" t="s">
        <x:v>8578</x:v>
      </x:c>
      <x:c r="D476" s="277" t="str">
        <x:f t="shared" si="0"/>
        <x:v>2403</x:v>
      </x:c>
    </x:row>
    <x:row r="477" spans="2:4">
      <x:c r="B477" s="470">
        <x:v>2024041003019</x:v>
      </x:c>
      <x:c r="C477" s="246" t="s">
        <x:v>7316</x:v>
      </x:c>
      <x:c r="D477" s="277" t="str">
        <x:f t="shared" si="0"/>
        <x:v>2404</x:v>
      </x:c>
    </x:row>
    <x:row r="478" spans="2:4">
      <x:c r="B478" s="470">
        <x:v>2024041003040</x:v>
      </x:c>
      <x:c r="C478" s="246" t="s">
        <x:v>7153</x:v>
      </x:c>
      <x:c r="D478" s="277" t="str">
        <x:f t="shared" si="0"/>
        <x:v>2404</x:v>
      </x:c>
    </x:row>
    <x:row r="479" spans="2:4">
      <x:c r="B479" s="470">
        <x:v>2024041503069</x:v>
      </x:c>
      <x:c r="C479" s="246" t="s">
        <x:v>5343</x:v>
      </x:c>
      <x:c r="D479" s="277" t="str">
        <x:f t="shared" si="0"/>
        <x:v>2404</x:v>
      </x:c>
    </x:row>
    <x:row r="480" spans="2:4">
      <x:c r="B480" s="470">
        <x:v>2024042504126</x:v>
      </x:c>
      <x:c r="C480" s="246" t="s">
        <x:v>421</x:v>
      </x:c>
      <x:c r="D480" s="277" t="str">
        <x:f t="shared" si="0"/>
        <x:v>2404</x:v>
      </x:c>
    </x:row>
    <x:row r="481" spans="2:4">
      <x:c r="B481" s="470">
        <x:v>2024042504157</x:v>
      </x:c>
      <x:c r="C481" s="246" t="s">
        <x:v>390</x:v>
      </x:c>
      <x:c r="D481" s="277" t="str">
        <x:f t="shared" si="0"/>
        <x:v>2404</x:v>
      </x:c>
    </x:row>
    <x:row r="482" spans="2:4">
      <x:c r="B482" s="470">
        <x:v>2024051003153</x:v>
      </x:c>
      <x:c r="C482" s="246" t="s">
        <x:v>339</x:v>
      </x:c>
      <x:c r="D482" s="277" t="str">
        <x:f t="shared" si="0"/>
        <x:v>2405</x:v>
      </x:c>
    </x:row>
    <x:row r="483" spans="2:4">
      <x:c r="B483" s="470">
        <x:v>2024051006024</x:v>
      </x:c>
      <x:c r="C483" s="246" t="s">
        <x:v>3589</x:v>
      </x:c>
      <x:c r="D483" s="277" t="str">
        <x:f t="shared" si="0"/>
        <x:v>2405</x:v>
      </x:c>
    </x:row>
    <x:row r="484" spans="2:4">
      <x:c r="B484" s="478">
        <x:v>2024070502118</x:v>
      </x:c>
      <x:c r="C484" s="479" t="s">
        <x:v>7214</x:v>
      </x:c>
      <x:c r="D484" s="480" t="str">
        <x:f t="shared" si="0"/>
        <x:v>2407</x:v>
      </x:c>
    </x:row>
    <x:row r="485" spans="2:4">
      <x:c r="B485" s="478">
        <x:v>2024070601040</x:v>
      </x:c>
      <x:c r="C485" s="479" t="s">
        <x:v>4840</x:v>
      </x:c>
      <x:c r="D485" s="480" t="str">
        <x:f t="shared" si="0"/>
        <x:v>2407</x:v>
      </x:c>
    </x:row>
    <x:row r="486" spans="2:4">
      <x:c r="B486" s="478">
        <x:v>2024071001016</x:v>
      </x:c>
      <x:c r="C486" s="479" t="s">
        <x:v>5305</x:v>
      </x:c>
      <x:c r="D486" s="480" t="str">
        <x:f t="shared" si="0"/>
        <x:v>2407</x:v>
      </x:c>
    </x:row>
    <x:row r="487" spans="2:4">
      <x:c r="B487" s="478">
        <x:v>2024071503077</x:v>
      </x:c>
      <x:c r="C487" s="479" t="s">
        <x:v>438</x:v>
      </x:c>
      <x:c r="D487" s="480" t="str">
        <x:f t="shared" si="0"/>
        <x:v>2407</x:v>
      </x:c>
    </x:row>
    <x:row r="488" spans="2:4">
      <x:c r="B488" s="478">
        <x:v>2024071601070</x:v>
      </x:c>
      <x:c r="C488" s="479" t="s">
        <x:v>5334</x:v>
      </x:c>
      <x:c r="D488" s="480" t="str">
        <x:f t="shared" si="0"/>
        <x:v>2407</x:v>
      </x:c>
    </x:row>
    <x:row r="489" spans="2:4">
      <x:c r="B489" s="478">
        <x:v>2024080101011</x:v>
      </x:c>
      <x:c r="C489" s="479" t="s">
        <x:v>4794</x:v>
      </x:c>
      <x:c r="D489" s="480" t="str">
        <x:f t="shared" si="0"/>
        <x:v>2408</x:v>
      </x:c>
    </x:row>
    <x:row r="490" spans="2:4">
      <x:c r="B490" s="478">
        <x:v>2024080103046</x:v>
      </x:c>
      <x:c r="C490" s="479" t="s">
        <x:v>6928</x:v>
      </x:c>
      <x:c r="D490" s="480" t="str">
        <x:f t="shared" si="0"/>
        <x:v>2408</x:v>
      </x:c>
    </x:row>
    <x:row r="491" spans="2:4">
      <x:c r="B491" s="478">
        <x:v>2024081001075</x:v>
      </x:c>
      <x:c r="C491" s="479" t="s">
        <x:v>5246</x:v>
      </x:c>
      <x:c r="D491" s="480" t="str">
        <x:f t="shared" si="0"/>
        <x:v>2408</x:v>
      </x:c>
    </x:row>
    <x:row r="492" spans="2:4">
      <x:c r="B492" s="478">
        <x:v>2024081501032</x:v>
      </x:c>
      <x:c r="C492" s="479" t="s">
        <x:v>4908</x:v>
      </x:c>
      <x:c r="D492" s="480" t="str">
        <x:f t="shared" si="0"/>
        <x:v>2408</x:v>
      </x:c>
    </x:row>
    <x:row r="493" spans="2:4">
      <x:c r="B493" s="478">
        <x:v>2024081701012</x:v>
      </x:c>
      <x:c r="C493" s="479" t="s">
        <x:v>5349</x:v>
      </x:c>
      <x:c r="D493" s="480" t="str">
        <x:f t="shared" si="0"/>
        <x:v>2408</x:v>
      </x:c>
    </x:row>
    <x:row r="494" spans="2:4">
      <x:c r="B494" s="478">
        <x:v>2024091502074</x:v>
      </x:c>
      <x:c r="C494" s="479" t="s">
        <x:v>6950</x:v>
      </x:c>
      <x:c r="D494" s="480" t="str">
        <x:f t="shared" si="0"/>
        <x:v>2409</x:v>
      </x:c>
    </x:row>
    <x:row r="495" spans="2:4">
      <x:c r="B495" s="478">
        <x:v>2024091506041</x:v>
      </x:c>
      <x:c r="C495" s="479" t="s">
        <x:v>7345</x:v>
      </x:c>
      <x:c r="D495" s="480" t="str">
        <x:f t="shared" si="0"/>
        <x:v>2409</x:v>
      </x:c>
    </x:row>
    <x:row r="496" spans="2:4">
      <x:c r="B496" s="478">
        <x:v>2024091603054</x:v>
      </x:c>
      <x:c r="C496" s="479" t="s">
        <x:v>6885</x:v>
      </x:c>
      <x:c r="D496" s="480" t="str">
        <x:f t="shared" si="0"/>
        <x:v>2409</x:v>
      </x:c>
    </x:row>
    <x:row r="497" spans="2:4">
      <x:c r="B497" s="478">
        <x:v>2024091604075</x:v>
      </x:c>
      <x:c r="C497" s="479" t="s">
        <x:v>449</x:v>
      </x:c>
      <x:c r="D497" s="480" t="str">
        <x:f t="shared" si="0"/>
        <x:v>2409</x:v>
      </x:c>
    </x:row>
    <x:row r="498" spans="2:4">
      <x:c r="B498" s="236">
        <x:v>2024100504013</x:v>
      </x:c>
      <x:c r="C498" s="234" t="s">
        <x:v>329</x:v>
      </x:c>
      <x:c r="D498" s="279" t="str">
        <x:f t="shared" si="0"/>
        <x:v>2410</x:v>
      </x:c>
    </x:row>
    <x:row r="499" spans="2:4">
      <x:c r="B499" s="236">
        <x:v>2024101003065</x:v>
      </x:c>
      <x:c r="C499" s="234" t="s">
        <x:v>1173</x:v>
      </x:c>
      <x:c r="D499" s="279" t="str">
        <x:f t="shared" si="0"/>
        <x:v>2410</x:v>
      </x:c>
    </x:row>
    <x:row r="500" spans="2:4">
      <x:c r="B500" s="236">
        <x:v>2024111003017</x:v>
      </x:c>
      <x:c r="C500" s="234" t="s">
        <x:v>6903</x:v>
      </x:c>
      <x:c r="D500" s="279" t="str">
        <x:f t="shared" si="0"/>
        <x:v>2411</x:v>
      </x:c>
    </x:row>
    <x:row r="501" spans="2:4">
      <x:c r="B501" s="236">
        <x:v>2024111003055</x:v>
      </x:c>
      <x:c r="C501" s="234" t="s">
        <x:v>4748</x:v>
      </x:c>
      <x:c r="D501" s="279" t="str">
        <x:f t="shared" si="0"/>
        <x:v>2411</x:v>
      </x:c>
    </x:row>
    <x:row r="502" spans="2:4">
      <x:c r="B502" s="236">
        <x:v>2024111003130</x:v>
      </x:c>
      <x:c r="C502" s="234" t="s">
        <x:v>8710</x:v>
      </x:c>
      <x:c r="D502" s="279" t="str">
        <x:f t="shared" si="0"/>
        <x:v>2411</x:v>
      </x:c>
    </x:row>
    <x:row r="503" spans="2:4">
      <x:c r="B503" s="236">
        <x:v>2024111501155</x:v>
      </x:c>
      <x:c r="C503" s="234" t="s">
        <x:v>4834</x:v>
      </x:c>
      <x:c r="D503" s="279" t="str">
        <x:f t="shared" si="0"/>
        <x:v>2411</x:v>
      </x:c>
    </x:row>
    <x:row r="504" spans="2:4">
      <x:c r="B504" s="236">
        <x:v>2024111502077</x:v>
      </x:c>
      <x:c r="C504" s="234" t="s">
        <x:v>5239</x:v>
      </x:c>
      <x:c r="D504" s="279" t="str">
        <x:f t="shared" si="0"/>
        <x:v>2411</x:v>
      </x:c>
    </x:row>
    <x:row r="505" spans="2:4">
      <x:c r="B505" s="236">
        <x:v>2024111601114</x:v>
      </x:c>
      <x:c r="C505" s="234" t="s">
        <x:v>5329</x:v>
      </x:c>
      <x:c r="D505" s="279" t="str">
        <x:f t="shared" si="0"/>
        <x:v>2411</x:v>
      </x:c>
    </x:row>
    <x:row r="506" spans="2:4">
      <x:c r="B506" s="236">
        <x:v>2024120502105</x:v>
      </x:c>
      <x:c r="C506" s="234" t="s">
        <x:v>4827</x:v>
      </x:c>
      <x:c r="D506" s="279" t="str">
        <x:f t="shared" si="0"/>
        <x:v>2412</x:v>
      </x:c>
    </x:row>
    <x:row r="507" spans="2:4">
      <x:c r="B507" s="236">
        <x:v>2024121001027</x:v>
      </x:c>
      <x:c r="C507" s="234" t="s">
        <x:v>6917</x:v>
      </x:c>
      <x:c r="D507" s="279" t="str">
        <x:f t="shared" si="0"/>
        <x:v>2412</x:v>
      </x:c>
    </x:row>
    <x:row r="508" spans="2:4">
      <x:c r="B508" s="236">
        <x:v>2024121004073</x:v>
      </x:c>
      <x:c r="C508" s="234" t="s">
        <x:v>8714</x:v>
      </x:c>
      <x:c r="D508" s="279" t="str">
        <x:f t="shared" si="0"/>
        <x:v>2412</x:v>
      </x:c>
    </x:row>
    <x:row r="509" spans="2:4">
      <x:c r="B509" s="236">
        <x:v>2024121201069</x:v>
      </x:c>
      <x:c r="C509" s="234" t="s">
        <x:v>5293</x:v>
      </x:c>
      <x:c r="D509" s="279" t="str">
        <x:f t="shared" si="0"/>
        <x:v>2412</x:v>
      </x:c>
    </x:row>
    <x:row r="510" spans="2:4">
      <x:c r="B510" s="236">
        <x:v>2024121204022</x:v>
      </x:c>
      <x:c r="C510" s="234" t="s">
        <x:v>280</x:v>
      </x:c>
      <x:c r="D510" s="279" t="str">
        <x:f t="shared" si="0"/>
        <x:v>2412</x:v>
      </x:c>
    </x:row>
    <x:row r="511" spans="2:4">
      <x:c r="B511" s="236">
        <x:v>2025010501093</x:v>
      </x:c>
      <x:c r="C511" s="234" t="s">
        <x:v>7048</x:v>
      </x:c>
      <x:c r="D511" s="279" t="str">
        <x:f t="shared" si="0"/>
        <x:v>2501</x:v>
      </x:c>
    </x:row>
    <x:row r="512" spans="2:4">
      <x:c r="B512" s="236">
        <x:v>2025010501109</x:v>
      </x:c>
      <x:c r="C512" s="234" t="s">
        <x:v>4757</x:v>
      </x:c>
      <x:c r="D512" s="279" t="str">
        <x:f t="shared" si="0"/>
        <x:v>2501</x:v>
      </x:c>
    </x:row>
    <x:row r="513" spans="2:4">
      <x:c r="B513" s="235">
        <x:v>2025010601120</x:v>
      </x:c>
      <x:c r="C513" s="209" t="s">
        <x:v>7332</x:v>
      </x:c>
      <x:c r="D513" s="276" t="str">
        <x:f t="shared" si="0"/>
        <x:v>2501</x:v>
      </x:c>
    </x:row>
    <x:row r="514" spans="2:4">
      <x:c r="B514" s="236">
        <x:v>2025011001042</x:v>
      </x:c>
      <x:c r="C514" s="234" t="s">
        <x:v>5225</x:v>
      </x:c>
      <x:c r="D514" s="279" t="str">
        <x:f t="shared" si="0"/>
        <x:v>2501</x:v>
      </x:c>
    </x:row>
    <x:row r="515" spans="2:4">
      <x:c r="B515" s="236">
        <x:v>2025021001032</x:v>
      </x:c>
      <x:c r="C515" s="234" t="s">
        <x:v>640</x:v>
      </x:c>
      <x:c r="D515" s="279" t="str">
        <x:f t="shared" si="0"/>
        <x:v>2502</x:v>
      </x:c>
    </x:row>
    <x:row r="516" spans="2:4">
      <x:c r="B516" s="236">
        <x:v>2025021001070</x:v>
      </x:c>
      <x:c r="C516" s="234" t="s">
        <x:v>10130</x:v>
      </x:c>
      <x:c r="D516" s="279" t="str">
        <x:f t="shared" si="0"/>
        <x:v>2502</x:v>
      </x:c>
    </x:row>
    <x:row r="517" spans="2:4">
      <x:c r="B517" s="236">
        <x:v>2025021001100</x:v>
      </x:c>
      <x:c r="C517" s="234" t="s">
        <x:v>5125</x:v>
      </x:c>
      <x:c r="D517" s="279" t="str">
        <x:f t="shared" si="0"/>
        <x:v>2502</x:v>
      </x:c>
    </x:row>
    <x:row r="518" spans="2:4">
      <x:c r="B518" s="236">
        <x:v>2025021002121</x:v>
      </x:c>
      <x:c r="C518" s="234" t="s">
        <x:v>3144</x:v>
      </x:c>
      <x:c r="D518" s="279" t="str">
        <x:f t="shared" si="0"/>
        <x:v>2502</x:v>
      </x:c>
    </x:row>
    <x:row r="519" spans="2:4">
      <x:c r="B519" s="236">
        <x:v>2025021002138</x:v>
      </x:c>
      <x:c r="C519" s="234" t="s">
        <x:v>5121</x:v>
      </x:c>
      <x:c r="D519" s="279" t="str">
        <x:f t="shared" si="0"/>
        <x:v>2502</x:v>
      </x:c>
    </x:row>
    <x:row r="520" spans="2:4">
      <x:c r="B520" s="236">
        <x:v>2025021201111</x:v>
      </x:c>
      <x:c r="C520" s="234" t="s">
        <x:v>10066</x:v>
      </x:c>
      <x:c r="D520" s="279" t="str">
        <x:f t="shared" si="0"/>
        <x:v>2502</x:v>
      </x:c>
    </x:row>
    <x:row r="521" spans="2:4">
      <x:c r="B521" s="236">
        <x:v>2025021204013</x:v>
      </x:c>
      <x:c r="C521" s="234" t="s">
        <x:v>8557</x:v>
      </x:c>
      <x:c r="D521" s="279" t="str">
        <x:f t="shared" si="0"/>
        <x:v>2502</x:v>
      </x:c>
    </x:row>
    <x:row r="522" spans="2:4">
      <x:c r="B522" s="236">
        <x:v>2025021204082</x:v>
      </x:c>
      <x:c r="C522" s="234" t="s">
        <x:v>8785</x:v>
      </x:c>
      <x:c r="D522" s="279" t="str">
        <x:f t="shared" si="0"/>
        <x:v>2502</x:v>
      </x:c>
    </x:row>
    <x:row r="523" spans="2:4">
      <x:c r="B523" s="236">
        <x:v>2025030501066</x:v>
      </x:c>
      <x:c r="C523" s="234" t="s">
        <x:v>10191</x:v>
      </x:c>
      <x:c r="D523" s="279" t="str">
        <x:f t="shared" si="0"/>
        <x:v>2503</x:v>
      </x:c>
    </x:row>
    <x:row r="524" spans="2:4">
      <x:c r="B524" s="236">
        <x:v>2025030603012</x:v>
      </x:c>
      <x:c r="C524" s="234" t="s">
        <x:v>5056</x:v>
      </x:c>
      <x:c r="D524" s="279" t="str">
        <x:f t="shared" si="0"/>
        <x:v>2503</x:v>
      </x:c>
    </x:row>
    <x:row r="525" spans="2:4">
      <x:c r="B525" s="236">
        <x:v>2025030703064</x:v>
      </x:c>
      <x:c r="C525" s="234" t="s">
        <x:v>620</x:v>
      </x:c>
      <x:c r="D525" s="279" t="str">
        <x:f t="shared" si="0"/>
        <x:v>2503</x:v>
      </x:c>
    </x:row>
    <x:row r="526" spans="2:4">
      <x:c r="B526" s="474">
        <x:v>2025040502039</x:v>
      </x:c>
      <x:c r="C526" s="245" t="s">
        <x:v>10259</x:v>
      </x:c>
      <x:c r="D526" s="481" t="str">
        <x:f t="shared" si="0"/>
        <x:v>2504</x:v>
      </x:c>
    </x:row>
    <x:row r="527" spans="2:4">
      <x:c r="B527" s="474">
        <x:v>2025040503128</x:v>
      </x:c>
      <x:c r="C527" s="245" t="s">
        <x:v>6709</x:v>
      </x:c>
      <x:c r="D527" s="481" t="str">
        <x:f t="shared" si="0"/>
        <x:v>2504</x:v>
      </x:c>
    </x:row>
    <x:row r="528" spans="2:4">
      <x:c r="B528" s="474">
        <x:v>2025040504019</x:v>
      </x:c>
      <x:c r="C528" s="245" t="s">
        <x:v>8764</x:v>
      </x:c>
      <x:c r="D528" s="481" t="str">
        <x:f t="shared" si="0"/>
        <x:v>2504</x:v>
      </x:c>
    </x:row>
    <x:row r="529" spans="2:4">
      <x:c r="B529" s="474">
        <x:v>2025040504064</x:v>
      </x:c>
      <x:c r="C529" s="245" t="s">
        <x:v>8894</x:v>
      </x:c>
      <x:c r="D529" s="481" t="str">
        <x:f t="shared" si="0"/>
        <x:v>2504</x:v>
      </x:c>
    </x:row>
    <x:row r="530" spans="2:4">
      <x:c r="B530" s="474">
        <x:v>2025040603033</x:v>
      </x:c>
      <x:c r="C530" s="245" t="s">
        <x:v>10082</x:v>
      </x:c>
      <x:c r="D530" s="481" t="str">
        <x:f t="shared" si="0"/>
        <x:v>2504</x:v>
      </x:c>
    </x:row>
    <x:row r="531" spans="2:4">
      <x:c r="B531" s="474">
        <x:v>2025040603064</x:v>
      </x:c>
      <x:c r="C531" s="245" t="s">
        <x:v>10237</x:v>
      </x:c>
      <x:c r="D531" s="481" t="str">
        <x:f t="shared" si="0"/>
        <x:v>2504</x:v>
      </x:c>
    </x:row>
    <x:row r="532" spans="2:4">
      <x:c r="B532" s="474">
        <x:v>2025040604085</x:v>
      </x:c>
      <x:c r="C532" s="245" t="s">
        <x:v>8739</x:v>
      </x:c>
      <x:c r="D532" s="481" t="str">
        <x:f t="shared" si="0"/>
        <x:v>2504</x:v>
      </x:c>
    </x:row>
    <x:row r="533" spans="2:4">
      <x:c r="B533" s="474">
        <x:v>2025040604092</x:v>
      </x:c>
      <x:c r="C533" s="245" t="s">
        <x:v>8907</x:v>
      </x:c>
      <x:c r="D533" s="481" t="str">
        <x:f t="shared" si="0"/>
        <x:v>2504</x:v>
      </x:c>
    </x:row>
    <x:row r="534" spans="2:4">
      <x:c r="B534" s="474">
        <x:v>2025040701050</x:v>
      </x:c>
      <x:c r="C534" s="245" t="s">
        <x:v>10189</x:v>
      </x:c>
      <x:c r="D534" s="481" t="str">
        <x:f t="shared" si="0"/>
        <x:v>2504</x:v>
      </x:c>
    </x:row>
    <x:row r="535" spans="2:4">
      <x:c r="B535" s="474">
        <x:v>2025040701104</x:v>
      </x:c>
      <x:c r="C535" s="245" t="s">
        <x:v>3</x:v>
      </x:c>
      <x:c r="D535" s="481" t="str">
        <x:f t="shared" si="0"/>
        <x:v>2504</x:v>
      </x:c>
    </x:row>
    <x:row r="536" spans="2:4">
      <x:c r="B536" s="474">
        <x:v>2025040704037</x:v>
      </x:c>
      <x:c r="C536" s="245" t="s">
        <x:v>8816</x:v>
      </x:c>
      <x:c r="D536" s="481" t="str">
        <x:f t="shared" si="0"/>
        <x:v>2504</x:v>
      </x:c>
    </x:row>
    <x:row r="537" spans="2:4">
      <x:c r="B537" s="474">
        <x:v>2025040801040</x:v>
      </x:c>
      <x:c r="C537" s="245" t="s">
        <x:v>592</x:v>
      </x:c>
      <x:c r="D537" s="481" t="str">
        <x:f t="shared" si="0"/>
        <x:v>2504</x:v>
      </x:c>
    </x:row>
    <x:row r="538" spans="2:4">
      <x:c r="B538" s="474">
        <x:v>2025040802054</x:v>
      </x:c>
      <x:c r="C538" s="245" t="s">
        <x:v>10168</x:v>
      </x:c>
      <x:c r="D538" s="481" t="str">
        <x:f t="shared" si="0"/>
        <x:v>2504</x:v>
      </x:c>
    </x:row>
    <x:row r="539" spans="2:4">
      <x:c r="B539" s="474">
        <x:v>2025040802061</x:v>
      </x:c>
      <x:c r="C539" s="245" t="s">
        <x:v>6706</x:v>
      </x:c>
      <x:c r="D539" s="481" t="str">
        <x:f t="shared" si="0"/>
        <x:v>2504</x:v>
      </x:c>
    </x:row>
    <x:row r="540" spans="2:4">
      <x:c r="B540" s="474">
        <x:v>2025040802108</x:v>
      </x:c>
      <x:c r="C540" s="245" t="s">
        <x:v>4981</x:v>
      </x:c>
      <x:c r="D540" s="481" t="str">
        <x:f t="shared" si="0"/>
        <x:v>2504</x:v>
      </x:c>
    </x:row>
    <x:row r="541" spans="2:4">
      <x:c r="B541" s="474">
        <x:v>2025040803037</x:v>
      </x:c>
      <x:c r="C541" s="245" t="s">
        <x:v>10093</x:v>
      </x:c>
      <x:c r="D541" s="481" t="str">
        <x:f t="shared" si="0"/>
        <x:v>2504</x:v>
      </x:c>
    </x:row>
    <x:row r="542" spans="2:4">
      <x:c r="B542" s="474">
        <x:v>2025040901085</x:v>
      </x:c>
      <x:c r="C542" s="245" t="s">
        <x:v>562</x:v>
      </x:c>
      <x:c r="D542" s="481" t="str">
        <x:f t="shared" si="0"/>
        <x:v>2504</x:v>
      </x:c>
    </x:row>
    <x:row r="543" spans="2:4">
      <x:c r="B543" s="474">
        <x:v>2025040902044</x:v>
      </x:c>
      <x:c r="C543" s="245" t="s">
        <x:v>4954</x:v>
      </x:c>
      <x:c r="D543" s="481" t="str">
        <x:f t="shared" si="0"/>
        <x:v>2504</x:v>
      </x:c>
    </x:row>
    <x:row r="544" spans="2:4">
      <x:c r="B544" s="474">
        <x:v>2025040902099</x:v>
      </x:c>
      <x:c r="C544" s="245" t="s">
        <x:v>10248</x:v>
      </x:c>
      <x:c r="D544" s="481" t="str">
        <x:f t="shared" si="0"/>
        <x:v>2504</x:v>
      </x:c>
    </x:row>
    <x:row r="545" spans="2:4">
      <x:c r="B545" s="474">
        <x:v>2025041002019</x:v>
      </x:c>
      <x:c r="C545" s="245" t="s">
        <x:v>10112</x:v>
      </x:c>
      <x:c r="D545" s="481" t="str">
        <x:f t="shared" si="0"/>
        <x:v>2504</x:v>
      </x:c>
    </x:row>
    <x:row r="546" spans="2:4">
      <x:c r="B546" s="474">
        <x:v>2025041002057</x:v>
      </x:c>
      <x:c r="C546" s="245" t="s">
        <x:v>10244</x:v>
      </x:c>
      <x:c r="D546" s="481" t="str">
        <x:f t="shared" si="0"/>
        <x:v>2504</x:v>
      </x:c>
    </x:row>
    <x:row r="547" spans="2:4">
      <x:c r="B547" s="474">
        <x:v>2025041002064</x:v>
      </x:c>
      <x:c r="C547" s="245" t="s">
        <x:v>10216</x:v>
      </x:c>
      <x:c r="D547" s="481" t="str">
        <x:f t="shared" si="0"/>
        <x:v>2504</x:v>
      </x:c>
    </x:row>
    <x:row r="548" spans="2:4">
      <x:c r="B548" s="474">
        <x:v>2025041002071</x:v>
      </x:c>
      <x:c r="C548" s="245" t="s">
        <x:v>747</x:v>
      </x:c>
      <x:c r="D548" s="481" t="str">
        <x:f t="shared" si="0"/>
        <x:v>2504</x:v>
      </x:c>
    </x:row>
    <x:row r="549" spans="2:4">
      <x:c r="B549" s="474">
        <x:v>2025041002088</x:v>
      </x:c>
      <x:c r="C549" s="245" t="s">
        <x:v>6803</x:v>
      </x:c>
      <x:c r="D549" s="481" t="str">
        <x:f t="shared" si="0"/>
        <x:v>2504</x:v>
      </x:c>
    </x:row>
    <x:row r="550" spans="2:4">
      <x:c r="B550" s="474">
        <x:v>2025041002101</x:v>
      </x:c>
      <x:c r="C550" s="245" t="s">
        <x:v>605</x:v>
      </x:c>
      <x:c r="D550" s="481" t="str">
        <x:f t="shared" si="0"/>
        <x:v>2504</x:v>
      </x:c>
    </x:row>
    <x:row r="551" spans="2:4">
      <x:c r="B551" s="474">
        <x:v>2025041102023</x:v>
      </x:c>
      <x:c r="C551" s="245" t="s">
        <x:v>10246</x:v>
      </x:c>
      <x:c r="D551" s="481" t="str">
        <x:f t="shared" si="0"/>
        <x:v>2504</x:v>
      </x:c>
    </x:row>
    <x:row r="552" spans="2:4">
      <x:c r="B552" s="474">
        <x:v>2025041301037</x:v>
      </x:c>
      <x:c r="C552" s="245" t="s">
        <x:v>7357</x:v>
      </x:c>
      <x:c r="D552" s="481" t="str">
        <x:f t="shared" si="0"/>
        <x:v>2504</x:v>
      </x:c>
    </x:row>
    <x:row r="553" spans="2:4">
      <x:c r="B553" s="474">
        <x:v>2025041301068</x:v>
      </x:c>
      <x:c r="C553" s="245" t="s">
        <x:v>10238</x:v>
      </x:c>
      <x:c r="D553" s="481" t="str">
        <x:f t="shared" si="0"/>
        <x:v>2504</x:v>
      </x:c>
    </x:row>
    <x:row r="554" spans="2:4">
      <x:c r="B554" s="474">
        <x:v>2025041301075</x:v>
      </x:c>
      <x:c r="C554" s="245" t="s">
        <x:v>5073</x:v>
      </x:c>
      <x:c r="D554" s="481" t="str">
        <x:f t="shared" si="0"/>
        <x:v>2504</x:v>
      </x:c>
    </x:row>
    <x:row r="555" spans="2:4">
      <x:c r="B555" s="482">
        <x:v>2025050501107</x:v>
      </x:c>
      <x:c r="C555" s="483" t="s">
        <x:v>753</x:v>
      </x:c>
      <x:c r="D555" s="484" t="str">
        <x:f t="shared" si="0"/>
        <x:v>2505</x:v>
      </x:c>
    </x:row>
    <x:row r="556" spans="2:4">
      <x:c r="B556" s="482">
        <x:v>2025050503026</x:v>
      </x:c>
      <x:c r="C556" s="483" t="s">
        <x:v>5024</x:v>
      </x:c>
      <x:c r="D556" s="484" t="str">
        <x:f t="shared" si="0"/>
        <x:v>2505</x:v>
      </x:c>
    </x:row>
    <x:row r="557" spans="2:4">
      <x:c r="B557" s="482">
        <x:v>2025050505044</x:v>
      </x:c>
      <x:c r="C557" s="483" t="s">
        <x:v>569</x:v>
      </x:c>
      <x:c r="D557" s="484" t="str">
        <x:f t="shared" si="0"/>
        <x:v>2505</x:v>
      </x:c>
    </x:row>
    <x:row r="558" spans="2:4">
      <x:c r="B558" s="482">
        <x:v>2025050602026</x:v>
      </x:c>
      <x:c r="C558" s="483" t="s">
        <x:v>5052</x:v>
      </x:c>
      <x:c r="D558" s="484" t="str">
        <x:f t="shared" si="0"/>
        <x:v>2505</x:v>
      </x:c>
    </x:row>
    <x:row r="559" spans="2:4">
      <x:c r="B559" s="482">
        <x:v>2025050603153</x:v>
      </x:c>
      <x:c r="C559" s="483" t="s">
        <x:v>6830</x:v>
      </x:c>
      <x:c r="D559" s="484" t="str">
        <x:f t="shared" si="0"/>
        <x:v>2505</x:v>
      </x:c>
    </x:row>
    <x:row r="560" spans="2:4">
      <x:c r="B560" s="482">
        <x:v>2025050604020</x:v>
      </x:c>
      <x:c r="C560" s="483" t="s">
        <x:v>8564</x:v>
      </x:c>
      <x:c r="D560" s="484" t="str">
        <x:f t="shared" si="0"/>
        <x:v>2505</x:v>
      </x:c>
    </x:row>
    <x:row r="561" spans="2:4">
      <x:c r="B561" s="482">
        <x:v>2025050701095</x:v>
      </x:c>
      <x:c r="C561" s="483" t="s">
        <x:v>617</x:v>
      </x:c>
      <x:c r="D561" s="484" t="str">
        <x:f t="shared" si="0"/>
        <x:v>2505</x:v>
      </x:c>
    </x:row>
    <x:row r="562" spans="2:4">
      <x:c r="B562" s="482">
        <x:v>2025050703037</x:v>
      </x:c>
      <x:c r="C562" s="483" t="s">
        <x:v>3161</x:v>
      </x:c>
      <x:c r="D562" s="484" t="str">
        <x:f t="shared" si="0"/>
        <x:v>2505</x:v>
      </x:c>
    </x:row>
    <x:row r="563" spans="2:4">
      <x:c r="B563" s="482">
        <x:v>2025050703112</x:v>
      </x:c>
      <x:c r="C563" s="483" t="s">
        <x:v>5038</x:v>
      </x:c>
      <x:c r="D563" s="484" t="str">
        <x:f t="shared" si="0"/>
        <x:v>2505</x:v>
      </x:c>
    </x:row>
    <x:row r="564" spans="2:4">
      <x:c r="B564" s="482">
        <x:v>2025050703136</x:v>
      </x:c>
      <x:c r="C564" s="483" t="s">
        <x:v>6738</x:v>
      </x:c>
      <x:c r="D564" s="484" t="str">
        <x:f t="shared" si="0"/>
        <x:v>2505</x:v>
      </x:c>
    </x:row>
    <x:row r="565" spans="2:4">
      <x:c r="B565" s="482">
        <x:v>2025050703143</x:v>
      </x:c>
      <x:c r="C565" s="483" t="s">
        <x:v>3149</x:v>
      </x:c>
      <x:c r="D565" s="484" t="str">
        <x:f t="shared" si="0"/>
        <x:v>2505</x:v>
      </x:c>
    </x:row>
    <x:row r="566" spans="2:4">
      <x:c r="B566" s="482">
        <x:v>2025050804048</x:v>
      </x:c>
      <x:c r="C566" s="483" t="s">
        <x:v>8858</x:v>
      </x:c>
      <x:c r="D566" s="484" t="str">
        <x:f t="shared" si="0"/>
        <x:v>2505</x:v>
      </x:c>
    </x:row>
    <x:row r="567" spans="2:4">
      <x:c r="B567" s="482">
        <x:v>2025050903116</x:v>
      </x:c>
      <x:c r="C567" s="483" t="s">
        <x:v>3176</x:v>
      </x:c>
      <x:c r="D567" s="484" t="str">
        <x:f t="shared" si="0"/>
        <x:v>2505</x:v>
      </x:c>
    </x:row>
    <x:row r="568" spans="2:4">
      <x:c r="B568" s="482">
        <x:v>2025050903123</x:v>
      </x:c>
      <x:c r="C568" s="483" t="s">
        <x:v>3156</x:v>
      </x:c>
      <x:c r="D568" s="484" t="str">
        <x:f t="shared" si="0"/>
        <x:v>2505</x:v>
      </x:c>
    </x:row>
    <x:row r="569" spans="2:4">
      <x:c r="B569" s="482">
        <x:v>2025050903130</x:v>
      </x:c>
      <x:c r="C569" s="483" t="s">
        <x:v>3180</x:v>
      </x:c>
      <x:c r="D569" s="484" t="str">
        <x:f t="shared" si="0"/>
        <x:v>2505</x:v>
      </x:c>
    </x:row>
    <x:row r="570" spans="2:4">
      <x:c r="B570" s="478">
        <x:v>2025060501036</x:v>
      </x:c>
      <x:c r="C570" s="479" t="s">
        <x:v>10208</x:v>
      </x:c>
      <x:c r="D570" s="480" t="str">
        <x:f t="shared" si="0"/>
        <x:v>2506</x:v>
      </x:c>
    </x:row>
    <x:row r="571" spans="2:4">
      <x:c r="B571" s="478">
        <x:v>2025060503023</x:v>
      </x:c>
      <x:c r="C571" s="479" t="s">
        <x:v>6729</x:v>
      </x:c>
      <x:c r="D571" s="480" t="str">
        <x:f t="shared" si="0"/>
        <x:v>2506</x:v>
      </x:c>
    </x:row>
    <x:row r="572" spans="2:4">
      <x:c r="B572" s="478">
        <x:v>2025060602054</x:v>
      </x:c>
      <x:c r="C572" s="479" t="s">
        <x:v>3519</x:v>
      </x:c>
      <x:c r="D572" s="480" t="str">
        <x:f t="shared" si="0"/>
        <x:v>2506</x:v>
      </x:c>
    </x:row>
    <x:row r="573" spans="2:4">
      <x:c r="B573" s="478">
        <x:v>2025060603051</x:v>
      </x:c>
      <x:c r="C573" s="479" t="s">
        <x:v>4789</x:v>
      </x:c>
      <x:c r="D573" s="480" t="str">
        <x:f t="shared" si="0"/>
        <x:v>2506</x:v>
      </x:c>
    </x:row>
    <x:row r="574" spans="2:4">
      <x:c r="B574" s="470">
        <x:v>2025070501040</x:v>
      </x:c>
      <x:c r="C574" s="246" t="s">
        <x:v>1206</x:v>
      </x:c>
      <x:c r="D574" s="277" t="str">
        <x:f t="shared" si="0"/>
        <x:v>2507</x:v>
      </x:c>
    </x:row>
    <x:row r="575" spans="2:4">
      <x:c r="B575" s="470">
        <x:v>2025070502030</x:v>
      </x:c>
      <x:c r="C575" s="246" t="s">
        <x:v>6746</x:v>
      </x:c>
      <x:c r="D575" s="277" t="str">
        <x:f t="shared" si="0"/>
        <x:v>2507</x:v>
      </x:c>
    </x:row>
    <x:row r="576" spans="2:4">
      <x:c r="B576" s="470">
        <x:v>2025070503037</x:v>
      </x:c>
      <x:c r="C576" s="246" t="s">
        <x:v>757</x:v>
      </x:c>
      <x:c r="D576" s="277" t="str">
        <x:f t="shared" si="0"/>
        <x:v>2507</x:v>
      </x:c>
    </x:row>
    <x:row r="577" spans="2:4">
      <x:c r="B577" s="470">
        <x:v>2025070505017</x:v>
      </x:c>
      <x:c r="C577" s="246" t="s">
        <x:v>5110</x:v>
      </x:c>
      <x:c r="D577" s="277" t="str">
        <x:f t="shared" si="0"/>
        <x:v>2507</x:v>
      </x:c>
    </x:row>
    <x:row r="578" spans="2:4">
      <x:c r="B578" s="470">
        <x:v>2025070601108</x:v>
      </x:c>
      <x:c r="C578" s="246" t="s">
        <x:v>10068</x:v>
      </x:c>
      <x:c r="D578" s="277" t="str">
        <x:f t="shared" si="0"/>
        <x:v>2507</x:v>
      </x:c>
    </x:row>
    <x:row r="579" spans="2:4">
      <x:c r="B579" s="470">
        <x:v>2025070603058</x:v>
      </x:c>
      <x:c r="C579" s="246" t="s">
        <x:v>6740</x:v>
      </x:c>
      <x:c r="D579" s="277" t="str">
        <x:f t="shared" si="0"/>
        <x:v>2507</x:v>
      </x:c>
    </x:row>
    <x:row r="580" spans="2:4">
      <x:c r="B580" s="470">
        <x:v>2025070603065</x:v>
      </x:c>
      <x:c r="C580" s="246" t="s">
        <x:v>10240</x:v>
      </x:c>
      <x:c r="D580" s="277" t="str">
        <x:f t="shared" si="0"/>
        <x:v>2507</x:v>
      </x:c>
    </x:row>
    <x:row r="581" spans="2:4">
      <x:c r="B581" s="470">
        <x:v>2025070603072</x:v>
      </x:c>
      <x:c r="C581" s="246" t="s">
        <x:v>10049</x:v>
      </x:c>
      <x:c r="D581" s="277" t="str">
        <x:f t="shared" si="0"/>
        <x:v>2507</x:v>
      </x:c>
    </x:row>
    <x:row r="583" spans="1:4">
      <x:c r="A583" s="197" t="s">
        <x:v>10782</x:v>
      </x:c>
      <x:c r="B583" s="250" t="s">
        <x:v>8672</x:v>
      </x:c>
      <x:c r="C583" s="472">
        <x:v>2023032703587</x:v>
      </x:c>
      <x:c r="D583" s="461" t="str">
        <x:f>MID(C583,3,4)</x:f>
        <x:v>2303</x:v>
      </x:c>
    </x:row>
    <x:row r="584" spans="2:4">
      <x:c r="B584" s="250" t="s">
        <x:v>6972</x:v>
      </x:c>
      <x:c r="C584" s="472">
        <x:v>2023030501147</x:v>
      </x:c>
      <x:c r="D584" s="461" t="str">
        <x:f>MID(C584,3,4)</x:f>
        <x:v>2303</x:v>
      </x:c>
    </x:row>
    <x:row r="585" spans="2:4">
      <x:c r="B585" s="479" t="s">
        <x:v>289</x:v>
      </x:c>
      <x:c r="C585" s="478">
        <x:v>2023071403097</x:v>
      </x:c>
      <x:c r="D585" s="480" t="str">
        <x:f>MID(C585,3,4)</x:f>
        <x:v>2307</x:v>
      </x:c>
    </x:row>
    <x:row r="586" spans="2:4">
      <x:c r="B586" s="246" t="s">
        <x:v>8669</x:v>
      </x:c>
      <x:c r="C586" s="470">
        <x:v>2023090703116</x:v>
      </x:c>
      <x:c r="D586" s="277" t="str">
        <x:f>MID(C586,3,4)</x:f>
        <x:v>2309</x:v>
      </x:c>
    </x:row>
    <x:row r="587" spans="2:4">
      <x:c r="B587" s="246" t="s">
        <x:v>1846</x:v>
      </x:c>
      <x:c r="C587" s="470">
        <x:v>2023092204017</x:v>
      </x:c>
      <x:c r="D587" s="277" t="str">
        <x:f>MID(C587,3,4)</x:f>
        <x:v>2309</x:v>
      </x:c>
    </x:row>
    <x:row r="588" spans="2:4">
      <x:c r="B588" s="242" t="s">
        <x:v>176</x:v>
      </x:c>
      <x:c r="C588" s="496">
        <x:v>2023112201033</x:v>
      </x:c>
      <x:c r="D588" s="282" t="str">
        <x:f>MID(C588,3,4)</x:f>
        <x:v>2311</x:v>
      </x:c>
    </x:row>
    <x:row r="589" spans="2:4">
      <x:c r="B589" s="242" t="s">
        <x:v>7219</x:v>
      </x:c>
      <x:c r="C589" s="496">
        <x:v>2023112201132</x:v>
      </x:c>
      <x:c r="D589" s="282" t="str">
        <x:f>MID(C589,3,4)</x:f>
        <x:v>2311</x:v>
      </x:c>
    </x:row>
    <x:row r="590" spans="2:4">
      <x:c r="B590" s="497" t="s">
        <x:v>5220</x:v>
      </x:c>
      <x:c r="C590" s="498">
        <x:v>2023120101257</x:v>
      </x:c>
      <x:c r="D590" s="500" t="str">
        <x:f>MID(C590,3,4)</x:f>
        <x:v>2312</x:v>
      </x:c>
    </x:row>
    <x:row r="591" spans="2:4">
      <x:c r="B591" s="250" t="s">
        <x:v>442</x:v>
      </x:c>
      <x:c r="C591" s="472">
        <x:v>2024032004056</x:v>
      </x:c>
      <x:c r="D591" s="461" t="str">
        <x:f>MID(C591,3,4)</x:f>
        <x:v>2403</x:v>
      </x:c>
    </x:row>
    <x:row r="592" spans="2:4">
      <x:c r="B592" s="250" t="s">
        <x:v>436</x:v>
      </x:c>
      <x:c r="C592" s="472">
        <x:v>2024032504037</x:v>
      </x:c>
      <x:c r="D592" s="461" t="str">
        <x:f>MID(C592,3,4)</x:f>
        <x:v>2403</x:v>
      </x:c>
    </x:row>
    <x:row r="593" spans="2:4">
      <x:c r="B593" s="479" t="s">
        <x:v>1815</x:v>
      </x:c>
      <x:c r="C593" s="478">
        <x:v>2024042005012</x:v>
      </x:c>
      <x:c r="D593" s="480" t="str">
        <x:f>MID(C593,3,4)</x:f>
        <x:v>2404</x:v>
      </x:c>
    </x:row>
    <x:row r="594" spans="2:4">
      <x:c r="B594" s="246" t="s">
        <x:v>7025</x:v>
      </x:c>
      <x:c r="C594" s="470">
        <x:v>2024051102030</x:v>
      </x:c>
      <x:c r="D594" s="277" t="str">
        <x:f>MID(C594,3,4)</x:f>
        <x:v>2405</x:v>
      </x:c>
    </x:row>
    <x:row r="595" spans="2:4">
      <x:c r="B595" s="242" t="s">
        <x:v>5184</x:v>
      </x:c>
      <x:c r="C595" s="496">
        <x:v>2024070601026</x:v>
      </x:c>
      <x:c r="D595" s="282" t="str">
        <x:f>MID(C595,3,4)</x:f>
        <x:v>2407</x:v>
      </x:c>
    </x:row>
    <x:row r="596" spans="2:4">
      <x:c r="B596" s="242" t="s">
        <x:v>5229</x:v>
      </x:c>
      <x:c r="C596" s="496">
        <x:v>2024071101068</x:v>
      </x:c>
      <x:c r="D596" s="282" t="str">
        <x:f>MID(C596,3,4)</x:f>
        <x:v>2407</x:v>
      </x:c>
    </x:row>
    <x:row r="597" spans="2:4">
      <x:c r="B597" s="242" t="s">
        <x:v>4920</x:v>
      </x:c>
      <x:c r="C597" s="496">
        <x:v>2024070502019</x:v>
      </x:c>
      <x:c r="D597" s="282" t="str">
        <x:f>MID(C597,3,4)</x:f>
        <x:v>2407</x:v>
      </x:c>
    </x:row>
    <x:row r="598" spans="2:4">
      <x:c r="B598" s="242" t="s">
        <x:v>348</x:v>
      </x:c>
      <x:c r="C598" s="496">
        <x:v>2024070504105</x:v>
      </x:c>
      <x:c r="D598" s="282" t="str">
        <x:f>MID(C598,3,4)</x:f>
        <x:v>2407</x:v>
      </x:c>
    </x:row>
    <x:row r="599" spans="2:4">
      <x:c r="B599" s="242" t="s">
        <x:v>453</x:v>
      </x:c>
      <x:c r="C599" s="496">
        <x:v>2024071504043</x:v>
      </x:c>
      <x:c r="D599" s="282" t="str">
        <x:f>MID(C599,3,4)</x:f>
        <x:v>2407</x:v>
      </x:c>
    </x:row>
    <x:row r="600" spans="2:4">
      <x:c r="B600" s="497" t="s">
        <x:v>7310</x:v>
      </x:c>
      <x:c r="C600" s="498">
        <x:v>2024080201124</x:v>
      </x:c>
      <x:c r="D600" s="500" t="str">
        <x:f>MID(C600,3,4)</x:f>
        <x:v>2408</x:v>
      </x:c>
    </x:row>
    <x:row r="601" spans="2:4">
      <x:c r="B601" s="497" t="s">
        <x:v>6902</x:v>
      </x:c>
      <x:c r="C601" s="498">
        <x:v>2024081501094</x:v>
      </x:c>
      <x:c r="D601" s="500" t="str">
        <x:f>MID(C601,3,4)</x:f>
        <x:v>2408</x:v>
      </x:c>
    </x:row>
    <x:row r="602" spans="2:4">
      <x:c r="B602" s="497" t="s">
        <x:v>401</x:v>
      </x:c>
      <x:c r="C602" s="498">
        <x:v>2024080104074</x:v>
      </x:c>
      <x:c r="D602" s="500" t="str">
        <x:f>MID(C602,3,4)</x:f>
        <x:v>2408</x:v>
      </x:c>
    </x:row>
    <x:row r="603" spans="2:4">
      <x:c r="B603" s="250" t="s">
        <x:v>374</x:v>
      </x:c>
      <x:c r="C603" s="472">
        <x:v>2024091004028</x:v>
      </x:c>
      <x:c r="D603" s="461" t="str">
        <x:f>MID(C603,3,4)</x:f>
        <x:v>2409</x:v>
      </x:c>
    </x:row>
    <x:row r="604" spans="2:4">
      <x:c r="B604" s="250" t="s">
        <x:v>220</x:v>
      </x:c>
      <x:c r="C604" s="472">
        <x:v>2024091604020</x:v>
      </x:c>
      <x:c r="D604" s="461" t="str">
        <x:f>MID(C604,3,4)</x:f>
        <x:v>2409</x:v>
      </x:c>
    </x:row>
    <x:row r="605" spans="2:4">
      <x:c r="B605" s="479" t="s">
        <x:v>5243</x:v>
      </x:c>
      <x:c r="C605" s="478">
        <x:v>2024100501081</x:v>
      </x:c>
      <x:c r="D605" s="480" t="str">
        <x:f>MID(C605,3,4)</x:f>
        <x:v>2410</x:v>
      </x:c>
    </x:row>
    <x:row r="606" spans="2:4">
      <x:c r="B606" s="479" t="s">
        <x:v>5324</x:v>
      </x:c>
      <x:c r="C606" s="478">
        <x:v>2024100502026</x:v>
      </x:c>
      <x:c r="D606" s="480" t="str">
        <x:f>MID(C606,3,4)</x:f>
        <x:v>2410</x:v>
      </x:c>
    </x:row>
    <x:row r="607" spans="2:4">
      <x:c r="B607" s="246" t="s">
        <x:v>3253</x:v>
      </x:c>
      <x:c r="C607" s="470">
        <x:v>2024111505078</x:v>
      </x:c>
      <x:c r="D607" s="277" t="str">
        <x:f>MID(C607,3,4)</x:f>
        <x:v>2411</x:v>
      </x:c>
    </x:row>
    <x:row r="608" spans="2:4">
      <x:c r="B608" s="246" t="s">
        <x:v>4882</x:v>
      </x:c>
      <x:c r="C608" s="470">
        <x:v>2024111101010</x:v>
      </x:c>
      <x:c r="D608" s="277" t="str">
        <x:f>MID(C608,3,4)</x:f>
        <x:v>2411</x:v>
      </x:c>
    </x:row>
    <x:row r="609" spans="2:4">
      <x:c r="B609" s="242" t="s">
        <x:v>1812</x:v>
      </x:c>
      <x:c r="C609" s="496">
        <x:v>2024121003182</x:v>
      </x:c>
      <x:c r="D609" s="282" t="str">
        <x:f>MID(C609,3,4)</x:f>
        <x:v>2412</x:v>
      </x:c>
    </x:row>
    <x:row r="610" spans="2:4">
      <x:c r="B610" s="242" t="s">
        <x:v>7033</x:v>
      </x:c>
      <x:c r="C610" s="496">
        <x:v>2024121103035</x:v>
      </x:c>
      <x:c r="D610" s="282" t="str">
        <x:f>MID(C610,3,4)</x:f>
        <x:v>2412</x:v>
      </x:c>
    </x:row>
    <x:row r="611" spans="2:4">
      <x:c r="B611" s="242" t="s">
        <x:v>7279</x:v>
      </x:c>
      <x:c r="C611" s="496">
        <x:v>2024121103103</x:v>
      </x:c>
      <x:c r="D611" s="282" t="str">
        <x:f>MID(C611,3,4)</x:f>
        <x:v>2412</x:v>
      </x:c>
    </x:row>
    <x:row r="612" spans="2:4">
      <x:c r="B612" s="242" t="s">
        <x:v>4742</x:v>
      </x:c>
      <x:c r="C612" s="496">
        <x:v>2024121001102</x:v>
      </x:c>
      <x:c r="D612" s="282" t="str">
        <x:f>MID(C612,3,4)</x:f>
        <x:v>2412</x:v>
      </x:c>
    </x:row>
    <x:row r="613" spans="2:4">
      <x:c r="B613" s="242" t="s">
        <x:v>5205</x:v>
      </x:c>
      <x:c r="C613" s="496">
        <x:v>2024121101109</x:v>
      </x:c>
      <x:c r="D613" s="282" t="str">
        <x:f>MID(C613,3,4)</x:f>
        <x:v>2412</x:v>
      </x:c>
    </x:row>
    <x:row r="614" spans="2:4">
      <x:c r="B614" s="242" t="s">
        <x:v>4781</x:v>
      </x:c>
      <x:c r="C614" s="496">
        <x:v>2024121201038</x:v>
      </x:c>
      <x:c r="D614" s="282" t="str">
        <x:f>MID(C614,3,4)</x:f>
        <x:v>2412</x:v>
      </x:c>
    </x:row>
    <x:row r="615" spans="2:4">
      <x:c r="B615" s="242" t="s">
        <x:v>5252</x:v>
      </x:c>
      <x:c r="C615" s="496">
        <x:v>2024121002147</x:v>
      </x:c>
      <x:c r="D615" s="282" t="str">
        <x:f>MID(C615,3,4)</x:f>
        <x:v>2412</x:v>
      </x:c>
    </x:row>
    <x:row r="616" spans="2:4">
      <x:c r="B616" s="242" t="s">
        <x:v>6875</x:v>
      </x:c>
      <x:c r="C616" s="496">
        <x:v>2024121002154</x:v>
      </x:c>
      <x:c r="D616" s="282" t="str">
        <x:f>MID(C616,3,4)</x:f>
        <x:v>2412</x:v>
      </x:c>
    </x:row>
    <x:row r="617" spans="2:4">
      <x:c r="B617" s="242" t="s">
        <x:v>6818</x:v>
      </x:c>
      <x:c r="C617" s="496">
        <x:v>2024121102014</x:v>
      </x:c>
      <x:c r="D617" s="282" t="str">
        <x:f>MID(C617,3,4)</x:f>
        <x:v>2412</x:v>
      </x:c>
    </x:row>
    <x:row r="618" spans="2:4">
      <x:c r="B618" s="242" t="s">
        <x:v>4744</x:v>
      </x:c>
      <x:c r="C618" s="496">
        <x:v>2024121102151</x:v>
      </x:c>
      <x:c r="D618" s="282" t="str">
        <x:f>MID(C618,3,4)</x:f>
        <x:v>2412</x:v>
      </x:c>
    </x:row>
    <x:row r="619" spans="2:4">
      <x:c r="B619" s="242" t="s">
        <x:v>211</x:v>
      </x:c>
      <x:c r="C619" s="496">
        <x:v>2024121104018</x:v>
      </x:c>
      <x:c r="D619" s="282" t="str">
        <x:f>MID(C619,3,4)</x:f>
        <x:v>2412</x:v>
      </x:c>
    </x:row>
    <x:row r="620" spans="2:4">
      <x:c r="B620" s="497" t="s">
        <x:v>6908</x:v>
      </x:c>
      <x:c r="C620" s="498">
        <x:v>2025010503028</x:v>
      </x:c>
      <x:c r="D620" s="500" t="str">
        <x:f>MID(C620,3,4)</x:f>
        <x:v>2501</x:v>
      </x:c>
    </x:row>
    <x:row r="621" spans="2:4">
      <x:c r="B621" s="497" t="s">
        <x:v>5341</x:v>
      </x:c>
      <x:c r="C621" s="498">
        <x:v>2025010501031</x:v>
      </x:c>
      <x:c r="D621" s="500" t="str">
        <x:f>MID(C621,3,4)</x:f>
        <x:v>2501</x:v>
      </x:c>
    </x:row>
    <x:row r="622" spans="2:4">
      <x:c r="B622" s="497" t="s">
        <x:v>5367</x:v>
      </x:c>
      <x:c r="C622" s="498">
        <x:v>2025010501062</x:v>
      </x:c>
      <x:c r="D622" s="500" t="str">
        <x:f>MID(C622,3,4)</x:f>
        <x:v>2501</x:v>
      </x:c>
    </x:row>
    <x:row r="623" spans="2:4">
      <x:c r="B623" s="497" t="s">
        <x:v>7198</x:v>
      </x:c>
      <x:c r="C623" s="498">
        <x:v>2025010601113</x:v>
      </x:c>
      <x:c r="D623" s="500" t="str">
        <x:f>MID(C623,3,4)</x:f>
        <x:v>2501</x:v>
      </x:c>
    </x:row>
    <x:row r="624" spans="2:4">
      <x:c r="B624" s="497" t="s">
        <x:v>406</x:v>
      </x:c>
      <x:c r="C624" s="498">
        <x:v>2025010504087</x:v>
      </x:c>
      <x:c r="D624" s="500" t="str">
        <x:f>MID(C624,3,4)</x:f>
        <x:v>2501</x:v>
      </x:c>
    </x:row>
    <x:row r="625" spans="2:4">
      <x:c r="B625" s="497" t="s">
        <x:v>8597</x:v>
      </x:c>
      <x:c r="C625" s="498">
        <x:v>2025011004012</x:v>
      </x:c>
      <x:c r="D625" s="500" t="str">
        <x:f>MID(C625,3,4)</x:f>
        <x:v>2501</x:v>
      </x:c>
    </x:row>
    <x:row r="626" spans="2:4">
      <x:c r="B626" s="250" t="s">
        <x:v>761</x:v>
      </x:c>
      <x:c r="C626" s="472">
        <x:v>2025021002053</x:v>
      </x:c>
      <x:c r="D626" s="461" t="str">
        <x:f>MID(C626,3,4)</x:f>
        <x:v>2502</x:v>
      </x:c>
    </x:row>
    <x:row r="627" spans="2:4">
      <x:c r="B627" s="250" t="s">
        <x:v>1066</x:v>
      </x:c>
      <x:c r="C627" s="472">
        <x:v>2025021002091</x:v>
      </x:c>
      <x:c r="D627" s="461" t="str">
        <x:f>MID(C627,3,4)</x:f>
        <x:v>2502</x:v>
      </x:c>
    </x:row>
    <x:row r="628" spans="2:4">
      <x:c r="B628" s="250" t="s">
        <x:v>8808</x:v>
      </x:c>
      <x:c r="C628" s="472">
        <x:v>2025020504053</x:v>
      </x:c>
      <x:c r="D628" s="461" t="str">
        <x:f>MID(C628,3,4)</x:f>
        <x:v>2502</x:v>
      </x:c>
    </x:row>
    <x:row r="629" spans="2:4">
      <x:c r="B629" s="250" t="s">
        <x:v>8879</x:v>
      </x:c>
      <x:c r="C629" s="472">
        <x:v>2025021004019</x:v>
      </x:c>
      <x:c r="D629" s="461" t="str">
        <x:f>MID(C629,3,4)</x:f>
        <x:v>2502</x:v>
      </x:c>
    </x:row>
    <x:row r="630" spans="2:4">
      <x:c r="B630" s="250" t="s">
        <x:v>8567</x:v>
      </x:c>
      <x:c r="C630" s="472">
        <x:v>2025021004095</x:v>
      </x:c>
      <x:c r="D630" s="461" t="str">
        <x:f>MID(C630,3,4)</x:f>
        <x:v>2502</x:v>
      </x:c>
    </x:row>
    <x:row r="631" spans="2:4">
      <x:c r="B631" s="250" t="s">
        <x:v>8753</x:v>
      </x:c>
      <x:c r="C631" s="472">
        <x:v>2025021104054</x:v>
      </x:c>
      <x:c r="D631" s="461" t="str">
        <x:f>MID(C631,3,4)</x:f>
        <x:v>2502</x:v>
      </x:c>
    </x:row>
    <x:row r="632" spans="2:4">
      <x:c r="B632" s="479" t="s">
        <x:v>10174</x:v>
      </x:c>
      <x:c r="C632" s="478">
        <x:v>2025030503022</x:v>
      </x:c>
      <x:c r="D632" s="480" t="str">
        <x:f>MID(C632,3,4)</x:f>
        <x:v>2503</x:v>
      </x:c>
    </x:row>
    <x:row r="633" spans="2:4">
      <x:c r="B633" s="479" t="s">
        <x:v>6708</x:v>
      </x:c>
      <x:c r="C633" s="478">
        <x:v>2025030603036</x:v>
      </x:c>
      <x:c r="D633" s="480" t="str">
        <x:f>MID(C633,3,4)</x:f>
        <x:v>2503</x:v>
      </x:c>
    </x:row>
    <x:row r="634" spans="2:4">
      <x:c r="B634" s="479" t="s">
        <x:v>10061</x:v>
      </x:c>
      <x:c r="C634" s="478">
        <x:v>2025030803030</x:v>
      </x:c>
      <x:c r="D634" s="480" t="str">
        <x:f>MID(C634,3,4)</x:f>
        <x:v>2503</x:v>
      </x:c>
    </x:row>
    <x:row r="635" spans="2:4">
      <x:c r="B635" s="479" t="s">
        <x:v>1191</x:v>
      </x:c>
      <x:c r="C635" s="478">
        <x:v>2025030803054</x:v>
      </x:c>
      <x:c r="D635" s="480" t="str">
        <x:f>MID(C635,3,4)</x:f>
        <x:v>2503</x:v>
      </x:c>
    </x:row>
    <x:row r="636" spans="2:4">
      <x:c r="B636" s="479" t="s">
        <x:v>5103</x:v>
      </x:c>
      <x:c r="C636" s="478">
        <x:v>2025030602039</x:v>
      </x:c>
      <x:c r="D636" s="480" t="str">
        <x:f>MID(C636,3,4)</x:f>
        <x:v>2503</x:v>
      </x:c>
    </x:row>
    <x:row r="637" spans="2:4">
      <x:c r="B637" s="479" t="s">
        <x:v>8848</x:v>
      </x:c>
      <x:c r="C637" s="478">
        <x:v>2025030504029</x:v>
      </x:c>
      <x:c r="D637" s="480" t="str">
        <x:f>MID(C637,3,4)</x:f>
        <x:v>2503</x:v>
      </x:c>
    </x:row>
    <x:row r="638" spans="2:4">
      <x:c r="B638" s="479" t="s">
        <x:v>8804</x:v>
      </x:c>
      <x:c r="C638" s="478">
        <x:v>2025030504050</x:v>
      </x:c>
      <x:c r="D638" s="480" t="str">
        <x:f>MID(C638,3,4)</x:f>
        <x:v>2503</x:v>
      </x:c>
    </x:row>
    <x:row r="639" spans="2:4">
      <x:c r="B639" s="246" t="s">
        <x:v>10054</x:v>
      </x:c>
      <x:c r="C639" s="470">
        <x:v>2025040503135</x:v>
      </x:c>
      <x:c r="D639" s="277" t="str">
        <x:f>MID(C639,3,4)</x:f>
        <x:v>2504</x:v>
      </x:c>
    </x:row>
    <x:row r="640" spans="2:4">
      <x:c r="B640" s="246" t="s">
        <x:v>5104</x:v>
      </x:c>
      <x:c r="C640" s="470">
        <x:v>2025040603200</x:v>
      </x:c>
      <x:c r="D640" s="277" t="str">
        <x:f>MID(C640,3,4)</x:f>
        <x:v>2504</x:v>
      </x:c>
    </x:row>
    <x:row r="641" spans="2:4">
      <x:c r="B641" s="246" t="s">
        <x:v>4957</x:v>
      </x:c>
      <x:c r="C641" s="470">
        <x:v>2025040503081</x:v>
      </x:c>
      <x:c r="D641" s="277" t="str">
        <x:f>MID(C641,3,4)</x:f>
        <x:v>2504</x:v>
      </x:c>
    </x:row>
    <x:row r="642" spans="2:4">
      <x:c r="B642" s="246" t="s">
        <x:v>1085</x:v>
      </x:c>
      <x:c r="C642" s="470">
        <x:v>2025040603040</x:v>
      </x:c>
      <x:c r="D642" s="277" t="str">
        <x:f>MID(C642,3,4)</x:f>
        <x:v>2504</x:v>
      </x:c>
    </x:row>
    <x:row r="643" spans="2:4">
      <x:c r="B643" s="246" t="s">
        <x:v>6811</x:v>
      </x:c>
      <x:c r="C643" s="470">
        <x:v>2025040603095</x:v>
      </x:c>
      <x:c r="D643" s="277" t="str">
        <x:f>MID(C643,3,4)</x:f>
        <x:v>2504</x:v>
      </x:c>
    </x:row>
    <x:row r="644" spans="2:4">
      <x:c r="B644" s="246" t="s">
        <x:v>6787</x:v>
      </x:c>
      <x:c r="C644" s="470">
        <x:v>2025040703054</x:v>
      </x:c>
      <x:c r="D644" s="277" t="str">
        <x:f>MID(C644,3,4)</x:f>
        <x:v>2504</x:v>
      </x:c>
    </x:row>
    <x:row r="645" spans="2:4">
      <x:c r="B645" s="246" t="s">
        <x:v>5045</x:v>
      </x:c>
      <x:c r="C645" s="470">
        <x:v>2025040601022</x:v>
      </x:c>
      <x:c r="D645" s="277" t="str">
        <x:f>MID(C645,3,4)</x:f>
        <x:v>2504</x:v>
      </x:c>
    </x:row>
    <x:row r="646" spans="2:4">
      <x:c r="B646" s="246" t="s">
        <x:v>5083</x:v>
      </x:c>
      <x:c r="C646" s="470">
        <x:v>2025040601077</x:v>
      </x:c>
      <x:c r="D646" s="277" t="str">
        <x:f>MID(C646,3,4)</x:f>
        <x:v>2504</x:v>
      </x:c>
    </x:row>
    <x:row r="647" spans="2:4">
      <x:c r="B647" s="246" t="s">
        <x:v>6751</x:v>
      </x:c>
      <x:c r="C647" s="470">
        <x:v>2025040801071</x:v>
      </x:c>
      <x:c r="D647" s="277" t="str">
        <x:f>MID(C647,3,4)</x:f>
        <x:v>2504</x:v>
      </x:c>
    </x:row>
    <x:row r="648" spans="2:4">
      <x:c r="B648" s="246" t="s">
        <x:v>5129</x:v>
      </x:c>
      <x:c r="C648" s="470">
        <x:v>2025040901016</x:v>
      </x:c>
      <x:c r="D648" s="277" t="str">
        <x:f>MID(C648,3,4)</x:f>
        <x:v>2504</x:v>
      </x:c>
    </x:row>
    <x:row r="649" spans="2:4">
      <x:c r="B649" s="246" t="s">
        <x:v>5098</x:v>
      </x:c>
      <x:c r="C649" s="470">
        <x:v>2025041201061</x:v>
      </x:c>
      <x:c r="D649" s="277" t="str">
        <x:f>MID(C649,3,4)</x:f>
        <x:v>2504</x:v>
      </x:c>
    </x:row>
    <x:row r="650" spans="2:4">
      <x:c r="B650" s="246" t="s">
        <x:v>5154</x:v>
      </x:c>
      <x:c r="C650" s="470">
        <x:v>2025041301051</x:v>
      </x:c>
      <x:c r="D650" s="277" t="str">
        <x:f>MID(C650,3,4)</x:f>
        <x:v>2504</x:v>
      </x:c>
    </x:row>
    <x:row r="651" spans="2:4">
      <x:c r="B651" s="246" t="s">
        <x:v>601</x:v>
      </x:c>
      <x:c r="C651" s="470">
        <x:v>2025040502022</x:v>
      </x:c>
      <x:c r="D651" s="277" t="str">
        <x:f>MID(C651,3,4)</x:f>
        <x:v>2504</x:v>
      </x:c>
    </x:row>
    <x:row r="652" spans="2:4">
      <x:c r="B652" s="246" t="s">
        <x:v>4967</x:v>
      </x:c>
      <x:c r="C652" s="470">
        <x:v>2025040602050</x:v>
      </x:c>
      <x:c r="D652" s="277" t="str">
        <x:f>MID(C652,3,4)</x:f>
        <x:v>2504</x:v>
      </x:c>
    </x:row>
    <x:row r="653" spans="2:4">
      <x:c r="B653" s="246" t="s">
        <x:v>1069</x:v>
      </x:c>
      <x:c r="C653" s="470">
        <x:v>2025041002095</x:v>
      </x:c>
      <x:c r="D653" s="277" t="str">
        <x:f>MID(C653,3,4)</x:f>
        <x:v>2504</x:v>
      </x:c>
    </x:row>
    <x:row r="654" spans="2:4">
      <x:c r="B654" s="246" t="s">
        <x:v>552</x:v>
      </x:c>
      <x:c r="C654" s="470">
        <x:v>2025041102030</x:v>
      </x:c>
      <x:c r="D654" s="277" t="str">
        <x:f>MID(C654,3,4)</x:f>
        <x:v>2504</x:v>
      </x:c>
    </x:row>
    <x:row r="655" spans="2:4">
      <x:c r="B655" s="246" t="s">
        <x:v>8889</x:v>
      </x:c>
      <x:c r="C655" s="470">
        <x:v>2025040604108</x:v>
      </x:c>
      <x:c r="D655" s="277" t="str">
        <x:f>MID(C655,3,4)</x:f>
        <x:v>2504</x:v>
      </x:c>
    </x:row>
    <x:row r="656" spans="2:4">
      <x:c r="B656" s="242" t="s">
        <x:v>4986</x:v>
      </x:c>
      <x:c r="C656" s="496">
        <x:v>2025050505051</x:v>
      </x:c>
      <x:c r="D656" s="282" t="str">
        <x:f>MID(C656,3,4)</x:f>
        <x:v>2505</x:v>
      </x:c>
    </x:row>
    <x:row r="657" spans="2:4">
      <x:c r="B657" s="242" t="s">
        <x:v>4991</x:v>
      </x:c>
      <x:c r="C657" s="496">
        <x:v>2025050503132</x:v>
      </x:c>
      <x:c r="D657" s="282" t="str">
        <x:f>MID(C657,3,4)</x:f>
        <x:v>2505</x:v>
      </x:c>
    </x:row>
    <x:row r="658" spans="2:4">
      <x:c r="B658" s="242" t="s">
        <x:v>5092</x:v>
      </x:c>
      <x:c r="C658" s="496">
        <x:v>2025050503064</x:v>
      </x:c>
      <x:c r="D658" s="282" t="str">
        <x:f>MID(C658,3,4)</x:f>
        <x:v>2505</x:v>
      </x:c>
    </x:row>
    <x:row r="659" spans="2:4">
      <x:c r="B659" s="242" t="s">
        <x:v>746</x:v>
      </x:c>
      <x:c r="C659" s="496">
        <x:v>2025050503095</x:v>
      </x:c>
      <x:c r="D659" s="282" t="str">
        <x:f>MID(C659,3,4)</x:f>
        <x:v>2505</x:v>
      </x:c>
    </x:row>
    <x:row r="660" spans="2:4">
      <x:c r="B660" s="242" t="s">
        <x:v>5078</x:v>
      </x:c>
      <x:c r="C660" s="496">
        <x:v>2025050503101</x:v>
      </x:c>
      <x:c r="D660" s="282" t="str">
        <x:f>MID(C660,3,4)</x:f>
        <x:v>2505</x:v>
      </x:c>
    </x:row>
    <x:row r="661" spans="2:4">
      <x:c r="B661" s="242" t="s">
        <x:v>10152</x:v>
      </x:c>
      <x:c r="C661" s="496">
        <x:v>2025050603030</x:v>
      </x:c>
      <x:c r="D661" s="282" t="str">
        <x:f>MID(C661,3,4)</x:f>
        <x:v>2505</x:v>
      </x:c>
    </x:row>
    <x:row r="662" spans="2:4">
      <x:c r="B662" s="242" t="s">
        <x:v>648</x:v>
      </x:c>
      <x:c r="C662" s="496">
        <x:v>2025050603092</x:v>
      </x:c>
      <x:c r="D662" s="282" t="str">
        <x:f>MID(C662,3,4)</x:f>
        <x:v>2505</x:v>
      </x:c>
    </x:row>
    <x:row r="663" spans="2:4">
      <x:c r="B663" s="242" t="s">
        <x:v>10113</x:v>
      </x:c>
      <x:c r="C663" s="496">
        <x:v>2025050501015</x:v>
      </x:c>
      <x:c r="D663" s="282" t="str">
        <x:f>MID(C663,3,4)</x:f>
        <x:v>2505</x:v>
      </x:c>
    </x:row>
    <x:row r="664" spans="2:4">
      <x:c r="B664" s="242" t="s">
        <x:v>567</x:v>
      </x:c>
      <x:c r="C664" s="496">
        <x:v>2025050501060</x:v>
      </x:c>
      <x:c r="D664" s="282" t="str">
        <x:f>MID(C664,3,4)</x:f>
        <x:v>2505</x:v>
      </x:c>
    </x:row>
    <x:row r="665" spans="2:4">
      <x:c r="B665" s="242" t="s">
        <x:v>5139</x:v>
      </x:c>
      <x:c r="C665" s="496">
        <x:v>2025050601029</x:v>
      </x:c>
      <x:c r="D665" s="282" t="str">
        <x:f>MID(C665,3,4)</x:f>
        <x:v>2505</x:v>
      </x:c>
    </x:row>
    <x:row r="666" spans="2:4">
      <x:c r="B666" s="242" t="s">
        <x:v>5068</x:v>
      </x:c>
      <x:c r="C666" s="496">
        <x:v>2025050502029</x:v>
      </x:c>
      <x:c r="D666" s="282" t="str">
        <x:f>MID(C666,3,4)</x:f>
        <x:v>2505</x:v>
      </x:c>
    </x:row>
    <x:row r="667" spans="2:4">
      <x:c r="B667" s="242" t="s">
        <x:v>6808</x:v>
      </x:c>
      <x:c r="C667" s="496">
        <x:v>2025050502050</x:v>
      </x:c>
      <x:c r="D667" s="282" t="str">
        <x:f>MID(C667,3,4)</x:f>
        <x:v>2505</x:v>
      </x:c>
    </x:row>
    <x:row r="668" spans="2:4">
      <x:c r="B668" s="242" t="s">
        <x:v>8745</x:v>
      </x:c>
      <x:c r="C668" s="496">
        <x:v>2025050504061</x:v>
      </x:c>
      <x:c r="D668" s="282" t="str">
        <x:f>MID(C668,3,4)</x:f>
        <x:v>2505</x:v>
      </x:c>
    </x:row>
    <x:row r="669" spans="2:4">
      <x:c r="B669" s="242" t="s">
        <x:v>8732</x:v>
      </x:c>
      <x:c r="C669" s="496">
        <x:v>2025050604068</x:v>
      </x:c>
      <x:c r="D669" s="282" t="str">
        <x:f>MID(C669,3,4)</x:f>
        <x:v>2505</x:v>
      </x:c>
    </x:row>
    <x:row r="670" spans="2:4">
      <x:c r="B670" s="242" t="s">
        <x:v>8820</x:v>
      </x:c>
      <x:c r="C670" s="496">
        <x:v>2025050604099</x:v>
      </x:c>
      <x:c r="D670" s="282" t="str">
        <x:f>MID(C670,3,4)</x:f>
        <x:v>2505</x:v>
      </x:c>
    </x:row>
    <x:row r="671" spans="2:4">
      <x:c r="B671" s="242" t="s">
        <x:v>8905</x:v>
      </x:c>
      <x:c r="C671" s="496">
        <x:v>2025050604105</x:v>
      </x:c>
      <x:c r="D671" s="282" t="str">
        <x:f>MID(C671,3,4)</x:f>
        <x:v>2505</x:v>
      </x:c>
    </x:row>
    <x:row r="672" spans="2:4">
      <x:c r="B672" s="242" t="s">
        <x:v>8802</x:v>
      </x:c>
      <x:c r="C672" s="496">
        <x:v>2025050704065</x:v>
      </x:c>
      <x:c r="D672" s="282" t="str">
        <x:f>MID(C672,3,4)</x:f>
        <x:v>2505</x:v>
      </x:c>
    </x:row>
    <x:row r="673" spans="2:4">
      <x:c r="B673" s="497" t="s">
        <x:v>10217</x:v>
      </x:c>
      <x:c r="C673" s="498">
        <x:v>2025060503030</x:v>
      </x:c>
      <x:c r="D673" s="500" t="str">
        <x:f>MID(C673,3,4)</x:f>
        <x:v>2506</x:v>
      </x:c>
    </x:row>
    <x:row r="674" spans="2:4">
      <x:c r="B674" s="497" t="s">
        <x:v>6724</x:v>
      </x:c>
      <x:c r="C674" s="498">
        <x:v>2025060503047</x:v>
      </x:c>
      <x:c r="D674" s="500" t="str">
        <x:f>MID(C674,3,4)</x:f>
        <x:v>2506</x:v>
      </x:c>
    </x:row>
    <x:row r="675" spans="2:4">
      <x:c r="B675" s="497" t="s">
        <x:v>10136</x:v>
      </x:c>
      <x:c r="C675" s="498">
        <x:v>2025060503054</x:v>
      </x:c>
      <x:c r="D675" s="500" t="str">
        <x:f>MID(C675,3,4)</x:f>
        <x:v>2506</x:v>
      </x:c>
    </x:row>
    <x:row r="676" spans="2:4">
      <x:c r="B676" s="497" t="s">
        <x:v>5141</x:v>
      </x:c>
      <x:c r="C676" s="498">
        <x:v>2025060503108</x:v>
      </x:c>
      <x:c r="D676" s="500" t="str">
        <x:f>MID(C676,3,4)</x:f>
        <x:v>2506</x:v>
      </x:c>
    </x:row>
    <x:row r="677" spans="2:4">
      <x:c r="B677" s="497" t="s">
        <x:v>6782</x:v>
      </x:c>
      <x:c r="C677" s="498">
        <x:v>2025060603037</x:v>
      </x:c>
      <x:c r="D677" s="500" t="str">
        <x:f>MID(C677,3,4)</x:f>
        <x:v>2506</x:v>
      </x:c>
    </x:row>
    <x:row r="678" spans="2:4">
      <x:c r="B678" s="497" t="s">
        <x:v>4928</x:v>
      </x:c>
      <x:c r="C678" s="498">
        <x:v>2025060603068</x:v>
      </x:c>
      <x:c r="D678" s="500" t="str">
        <x:f>MID(C678,3,4)</x:f>
        <x:v>2506</x:v>
      </x:c>
    </x:row>
    <x:row r="679" spans="2:4">
      <x:c r="B679" s="497" t="s">
        <x:v>10235</x:v>
      </x:c>
      <x:c r="C679" s="498">
        <x:v>2025060501067</x:v>
      </x:c>
      <x:c r="D679" s="500" t="str">
        <x:f>MID(C679,3,4)</x:f>
        <x:v>2506</x:v>
      </x:c>
    </x:row>
    <x:row r="680" spans="2:4">
      <x:c r="B680" s="497" t="s">
        <x:v>6702</x:v>
      </x:c>
      <x:c r="C680" s="498">
        <x:v>2025060501074</x:v>
      </x:c>
      <x:c r="D680" s="500" t="str">
        <x:f>MID(C680,3,4)</x:f>
        <x:v>2506</x:v>
      </x:c>
    </x:row>
    <x:row r="681" spans="2:4">
      <x:c r="B681" s="497" t="s">
        <x:v>71</x:v>
      </x:c>
      <x:c r="C681" s="498">
        <x:v>2025060501104</x:v>
      </x:c>
      <x:c r="D681" s="500" t="str">
        <x:f>MID(C681,3,4)</x:f>
        <x:v>2506</x:v>
      </x:c>
    </x:row>
    <x:row r="682" spans="2:4">
      <x:c r="B682" s="497" t="s">
        <x:v>7234</x:v>
      </x:c>
      <x:c r="C682" s="498">
        <x:v>2025060601019</x:v>
      </x:c>
      <x:c r="D682" s="500" t="str">
        <x:f>MID(C682,3,4)</x:f>
        <x:v>2506</x:v>
      </x:c>
    </x:row>
    <x:row r="683" spans="2:4">
      <x:c r="B683" s="497" t="s">
        <x:v>6810</x:v>
      </x:c>
      <x:c r="C683" s="498">
        <x:v>2025060502071</x:v>
      </x:c>
      <x:c r="D683" s="500" t="str">
        <x:f>MID(C683,3,4)</x:f>
        <x:v>2506</x:v>
      </x:c>
    </x:row>
    <x:row r="684" spans="2:4">
      <x:c r="B684" s="497" t="s">
        <x:v>183</x:v>
      </x:c>
      <x:c r="C684" s="498">
        <x:v>2025060602016</x:v>
      </x:c>
      <x:c r="D684" s="500" t="str">
        <x:f>MID(C684,3,4)</x:f>
        <x:v>2506</x:v>
      </x:c>
    </x:row>
    <x:row r="685" spans="2:4">
      <x:c r="B685" s="497" t="s">
        <x:v>346</x:v>
      </x:c>
      <x:c r="C685" s="498">
        <x:v>2025060504099</x:v>
      </x:c>
      <x:c r="D685" s="500" t="str">
        <x:f>MID(C685,3,4)</x:f>
        <x:v>2506</x:v>
      </x:c>
    </x:row>
    <x:row r="686" spans="2:4">
      <x:c r="B686" s="250" t="s">
        <x:v>550</x:v>
      </x:c>
      <x:c r="C686" s="472">
        <x:v>2025070503136</x:v>
      </x:c>
      <x:c r="D686" s="461" t="str">
        <x:f>MID(C686,3,4)</x:f>
        <x:v>2507</x:v>
      </x:c>
    </x:row>
    <x:row r="687" spans="2:4">
      <x:c r="B687" s="250" t="s">
        <x:v>6829</x:v>
      </x:c>
      <x:c r="C687" s="472">
        <x:v>2025070603126</x:v>
      </x:c>
      <x:c r="D687" s="461" t="str">
        <x:f>MID(C687,3,4)</x:f>
        <x:v>2507</x:v>
      </x:c>
    </x:row>
    <x:row r="688" spans="2:4">
      <x:c r="B688" s="250" t="s">
        <x:v>6726</x:v>
      </x:c>
      <x:c r="C688" s="472">
        <x:v>2025070503013</x:v>
      </x:c>
      <x:c r="D688" s="461" t="str">
        <x:f>MID(C688,3,4)</x:f>
        <x:v>2507</x:v>
      </x:c>
    </x:row>
    <x:row r="689" spans="2:4">
      <x:c r="B689" s="250" t="s">
        <x:v>6745</x:v>
      </x:c>
      <x:c r="C689" s="472">
        <x:v>2025070503105</x:v>
      </x:c>
      <x:c r="D689" s="461" t="str">
        <x:f>MID(C689,3,4)</x:f>
        <x:v>2507</x:v>
      </x:c>
    </x:row>
    <x:row r="690" spans="2:4">
      <x:c r="B690" s="250" t="s">
        <x:v>643</x:v>
      </x:c>
      <x:c r="C690" s="472">
        <x:v>2025070603102</x:v>
      </x:c>
      <x:c r="D690" s="461" t="str">
        <x:f>MID(C690,3,4)</x:f>
        <x:v>2507</x:v>
      </x:c>
    </x:row>
    <x:row r="691" spans="2:4">
      <x:c r="B691" s="250" t="s">
        <x:v>10084</x:v>
      </x:c>
      <x:c r="C691" s="472">
        <x:v>2025070601016</x:v>
      </x:c>
      <x:c r="D691" s="461" t="str">
        <x:f>MID(C691,3,4)</x:f>
        <x:v>2507</x:v>
      </x:c>
    </x:row>
    <x:row r="692" spans="2:4">
      <x:c r="B692" s="250" t="s">
        <x:v>5009</x:v>
      </x:c>
      <x:c r="C692" s="472">
        <x:v>2025070601047</x:v>
      </x:c>
      <x:c r="D692" s="461" t="str">
        <x:f>MID(C692,3,4)</x:f>
        <x:v>2507</x:v>
      </x:c>
    </x:row>
    <x:row r="693" spans="2:4">
      <x:c r="B693" s="250" t="s">
        <x:v>10111</x:v>
      </x:c>
      <x:c r="C693" s="472">
        <x:v>2025070701068</x:v>
      </x:c>
      <x:c r="D693" s="461" t="str">
        <x:f>MID(C693,3,4)</x:f>
        <x:v>2507</x:v>
      </x:c>
    </x:row>
    <x:row r="694" spans="2:4">
      <x:c r="B694" s="250" t="s">
        <x:v>10081</x:v>
      </x:c>
      <x:c r="C694" s="472">
        <x:v>2025070502016</x:v>
      </x:c>
      <x:c r="D694" s="461" t="str">
        <x:f>MID(C694,3,4)</x:f>
        <x:v>2507</x:v>
      </x:c>
    </x:row>
    <x:row r="695" spans="2:4">
      <x:c r="B695" s="250" t="s">
        <x:v>10223</x:v>
      </x:c>
      <x:c r="C695" s="472">
        <x:v>2025070502023</x:v>
      </x:c>
      <x:c r="D695" s="461" t="str">
        <x:f>MID(C695,3,4)</x:f>
        <x:v>2507</x:v>
      </x:c>
    </x:row>
    <x:row r="696" spans="2:4">
      <x:c r="B696" s="250" t="s">
        <x:v>579</x:v>
      </x:c>
      <x:c r="C696" s="472">
        <x:v>2025070502078</x:v>
      </x:c>
      <x:c r="D696" s="461" t="str">
        <x:f>MID(C696,3,4)</x:f>
        <x:v>2507</x:v>
      </x:c>
    </x:row>
    <x:row r="697" spans="2:4">
      <x:c r="B697" s="250" t="s">
        <x:v>5065</x:v>
      </x:c>
      <x:c r="C697" s="472">
        <x:v>2025070602044</x:v>
      </x:c>
      <x:c r="D697" s="461" t="str">
        <x:f>MID(C697,3,4)</x:f>
        <x:v>2507</x:v>
      </x:c>
    </x:row>
    <x:row r="698" spans="2:4">
      <x:c r="B698" s="250" t="s">
        <x:v>10172</x:v>
      </x:c>
      <x:c r="C698" s="472">
        <x:v>2025070702010</x:v>
      </x:c>
      <x:c r="D698" s="461" t="str">
        <x:f>MID(C698,3,4)</x:f>
        <x:v>2507</x:v>
      </x:c>
    </x:row>
    <x:row r="699" spans="2:4">
      <x:c r="B699" s="250" t="s">
        <x:v>10227</x:v>
      </x:c>
      <x:c r="C699" s="472">
        <x:v>2025070802017</x:v>
      </x:c>
      <x:c r="D699" s="461" t="str">
        <x:f>MID(C699,3,4)</x:f>
        <x:v>2507</x:v>
      </x:c>
    </x:row>
    <x:row r="700" spans="2:4">
      <x:c r="B700" s="479" t="s">
        <x:v>5111</x:v>
      </x:c>
      <x:c r="C700" s="478">
        <x:v>2025080505014</x:v>
      </x:c>
      <x:c r="D700" s="480" t="str">
        <x:f>MID(C700,3,4)</x:f>
        <x:v>2508</x:v>
      </x:c>
    </x:row>
    <x:row r="701" spans="2:4">
      <x:c r="B701" s="479" t="s">
        <x:v>3133</x:v>
      </x:c>
      <x:c r="C701" s="478">
        <x:v>2025080603116</x:v>
      </x:c>
      <x:c r="D701" s="480" t="str">
        <x:f>MID(C701,3,4)</x:f>
        <x:v>2508</x:v>
      </x:c>
    </x:row>
    <x:row r="702" spans="2:4">
      <x:c r="B702" s="479" t="s">
        <x:v>10268</x:v>
      </x:c>
      <x:c r="C702" s="478">
        <x:v>2025080503065</x:v>
      </x:c>
      <x:c r="D702" s="480" t="str">
        <x:f>MID(C702,3,4)</x:f>
        <x:v>2508</x:v>
      </x:c>
    </x:row>
    <x:row r="703" spans="2:4">
      <x:c r="B703" s="479" t="s">
        <x:v>10138</x:v>
      </x:c>
      <x:c r="C703" s="478">
        <x:v>2025080701072</x:v>
      </x:c>
      <x:c r="D703" s="480" t="str">
        <x:f>MID(C703,3,4)</x:f>
        <x:v>2508</x:v>
      </x:c>
    </x:row>
    <x:row r="704" spans="2:4">
      <x:c r="B704" s="479" t="s">
        <x:v>4953</x:v>
      </x:c>
      <x:c r="C704" s="478">
        <x:v>2025080701102</x:v>
      </x:c>
      <x:c r="D704" s="480" t="str">
        <x:f>MID(C704,3,4)</x:f>
        <x:v>2508</x:v>
      </x:c>
    </x:row>
    <x:row r="705" spans="2:4">
      <x:c r="B705" s="479" t="s">
        <x:v>3146</x:v>
      </x:c>
      <x:c r="C705" s="478">
        <x:v>2025080603017</x:v>
      </x:c>
      <x:c r="D705" s="480" t="str">
        <x:f>MID(C705,3,4)</x:f>
        <x:v>2508</x:v>
      </x:c>
    </x:row>
    <x:row r="706" spans="2:4">
      <x:c r="B706" s="479" t="s">
        <x:v>6792</x:v>
      </x:c>
      <x:c r="C706" s="478">
        <x:v>2025080502068</x:v>
      </x:c>
      <x:c r="D706" s="480" t="str">
        <x:f>MID(C706,3,4)</x:f>
        <x:v>2508</x:v>
      </x:c>
    </x:row>
    <x:row r="707" spans="2:4">
      <x:c r="B707" s="479" t="s">
        <x:v>5097</x:v>
      </x:c>
      <x:c r="C707" s="478">
        <x:v>2025080602027</x:v>
      </x:c>
      <x:c r="D707" s="480" t="str">
        <x:f>MID(C707,3,4)</x:f>
        <x:v>2508</x:v>
      </x:c>
    </x:row>
    <x:row r="708" spans="2:4">
      <x:c r="B708" s="234" t="s">
        <x:v>602</x:v>
      </x:c>
      <x:c r="C708" s="236">
        <x:v>2025090501082</x:v>
      </x:c>
      <x:c r="D708" s="279" t="str">
        <x:f>MID(C708,3,4)</x:f>
        <x:v>2509</x:v>
      </x:c>
    </x:row>
    <x:row r="709" spans="2:4">
      <x:c r="B709" s="234" t="s">
        <x:v>10055</x:v>
      </x:c>
      <x:c r="C709" s="236">
        <x:v>2025090601041</x:v>
      </x:c>
      <x:c r="D709" s="279" t="str">
        <x:f>MID(C709,3,4)</x:f>
        <x:v>2509</x:v>
      </x:c>
    </x:row>
    <x:row r="710" spans="2:4">
      <x:c r="B710" s="234" t="s">
        <x:v>5127</x:v>
      </x:c>
      <x:c r="C710" s="236">
        <x:v>2025090601102</x:v>
      </x:c>
      <x:c r="D710" s="279" t="str">
        <x:f>MID(C710,3,4)</x:f>
        <x:v>2509</x:v>
      </x:c>
    </x:row>
    <x:row r="711" spans="2:4">
      <x:c r="B711" s="234" t="s">
        <x:v>5122</x:v>
      </x:c>
      <x:c r="C711" s="236">
        <x:v>2025090502102</x:v>
      </x:c>
      <x:c r="D711" s="279" t="str">
        <x:f>MID(C711,3,4)</x:f>
        <x:v>2509</x:v>
      </x:c>
    </x:row>
    <x:row r="712" spans="2:4">
      <x:c r="B712" s="234" t="s">
        <x:v>10200</x:v>
      </x:c>
      <x:c r="C712" s="236">
        <x:v>2025090602109</x:v>
      </x:c>
      <x:c r="D712" s="279" t="str">
        <x:f>MID(C712,3,4)</x:f>
        <x:v>2509</x:v>
      </x:c>
    </x:row>
    <x:row r="713" spans="3:3">
      <x:c r="C713" s="161"/>
    </x:row>
    <x:row r="714" spans="1:4">
      <x:c r="A714" s="209" t="s">
        <x:v>9538</x:v>
      </x:c>
      <x:c r="B714" s="673" t="s">
        <x:v>5218</x:v>
      </x:c>
      <x:c r="C714" s="673">
        <x:v>2023072101213</x:v>
      </x:c>
      <x:c r="D714" s="674" t="str">
        <x:f>MID(C714,3,4)</x:f>
        <x:v>2307</x:v>
      </x:c>
    </x:row>
    <x:row r="715" spans="2:4">
      <x:c r="B715" s="675" t="s">
        <x:v>8707</x:v>
      </x:c>
      <x:c r="C715" s="675">
        <x:v>2023081403209</x:v>
      </x:c>
      <x:c r="D715" s="676" t="str">
        <x:f>MID(C715,3,4)</x:f>
        <x:v>2308</x:v>
      </x:c>
    </x:row>
    <x:row r="716" spans="2:4">
      <x:c r="B716" s="673" t="s">
        <x:v>6847</x:v>
      </x:c>
      <x:c r="C716" s="673">
        <x:v>2023090701037</x:v>
      </x:c>
      <x:c r="D716" s="674" t="str">
        <x:f>MID(C716,3,4)</x:f>
        <x:v>2309</x:v>
      </x:c>
    </x:row>
    <x:row r="717" spans="2:4">
      <x:c r="B717" s="673" t="s">
        <x:v>1838</x:v>
      </x:c>
      <x:c r="C717" s="673">
        <x:v>2023092204086</x:v>
      </x:c>
      <x:c r="D717" s="674" t="str">
        <x:f>MID(C717,3,4)</x:f>
        <x:v>2309</x:v>
      </x:c>
    </x:row>
    <x:row r="718" spans="2:4">
      <x:c r="B718" s="675" t="s">
        <x:v>6890</x:v>
      </x:c>
      <x:c r="C718" s="675">
        <x:v>2023101901210</x:v>
      </x:c>
      <x:c r="D718" s="676" t="str">
        <x:f>MID(C718,3,4)</x:f>
        <x:v>2310</x:v>
      </x:c>
    </x:row>
    <x:row r="719" spans="2:4">
      <x:c r="B719" s="673" t="s">
        <x:v>7001</x:v>
      </x:c>
      <x:c r="C719" s="673">
        <x:v>2024051003092</x:v>
      </x:c>
      <x:c r="D719" s="674" t="str">
        <x:f>MID(C719,3,4)</x:f>
        <x:v>2405</x:v>
      </x:c>
    </x:row>
    <x:row r="720" spans="2:4">
      <x:c r="B720" s="673" t="s">
        <x:v>1464</x:v>
      </x:c>
      <x:c r="C720" s="673">
        <x:v>2024051004099</x:v>
      </x:c>
      <x:c r="D720" s="674" t="str">
        <x:f>MID(C720,3,4)</x:f>
        <x:v>2405</x:v>
      </x:c>
    </x:row>
    <x:row r="721" spans="2:4">
      <x:c r="B721" s="675" t="s">
        <x:v>181</x:v>
      </x:c>
      <x:c r="C721" s="675">
        <x:v>2024071101082</x:v>
      </x:c>
      <x:c r="D721" s="676" t="str">
        <x:f>MID(C721,3,4)</x:f>
        <x:v>2407</x:v>
      </x:c>
    </x:row>
    <x:row r="722" spans="2:4">
      <x:c r="B722" s="673" t="s">
        <x:v>365</x:v>
      </x:c>
      <x:c r="C722" s="673">
        <x:v>2024080105019</x:v>
      </x:c>
      <x:c r="D722" s="674" t="str">
        <x:f>MID(C722,3,4)</x:f>
        <x:v>2408</x:v>
      </x:c>
    </x:row>
    <x:row r="723" spans="2:4">
      <x:c r="B723" s="673" t="s">
        <x:v>7052</x:v>
      </x:c>
      <x:c r="C723" s="673">
        <x:v>2024081001099</x:v>
      </x:c>
      <x:c r="D723" s="674" t="str">
        <x:f>MID(C723,3,4)</x:f>
        <x:v>2408</x:v>
      </x:c>
    </x:row>
    <x:row r="724" spans="2:4">
      <x:c r="B724" s="673" t="s">
        <x:v>182</x:v>
      </x:c>
      <x:c r="C724" s="673">
        <x:v>2024081601077</x:v>
      </x:c>
      <x:c r="D724" s="674" t="str">
        <x:f>MID(C724,3,4)</x:f>
        <x:v>2408</x:v>
      </x:c>
    </x:row>
    <x:row r="725" spans="2:4">
      <x:c r="B725" s="673" t="s">
        <x:v>5333</x:v>
      </x:c>
      <x:c r="C725" s="673">
        <x:v>2024081701050</x:v>
      </x:c>
      <x:c r="D725" s="674" t="str">
        <x:f>MID(C725,3,4)</x:f>
        <x:v>2408</x:v>
      </x:c>
    </x:row>
    <x:row r="726" spans="2:4">
      <x:c r="B726" s="673" t="s">
        <x:v>7230</x:v>
      </x:c>
      <x:c r="C726" s="673">
        <x:v>2024081701074</x:v>
      </x:c>
      <x:c r="D726" s="674" t="str">
        <x:f>MID(C726,3,4)</x:f>
        <x:v>2408</x:v>
      </x:c>
    </x:row>
    <x:row r="727" spans="2:4">
      <x:c r="B727" s="675" t="s">
        <x:v>4885</x:v>
      </x:c>
      <x:c r="C727" s="675">
        <x:v>2024091001034</x:v>
      </x:c>
      <x:c r="D727" s="676" t="str">
        <x:f>MID(C727,3,4)</x:f>
        <x:v>2409</x:v>
      </x:c>
    </x:row>
    <x:row r="728" spans="2:4">
      <x:c r="B728" s="673" t="s">
        <x:v>5227</x:v>
      </x:c>
      <x:c r="C728" s="673">
        <x:v>2024100501029</x:v>
      </x:c>
      <x:c r="D728" s="674" t="str">
        <x:f>MID(C728,3,4)</x:f>
        <x:v>2410</x:v>
      </x:c>
    </x:row>
    <x:row r="729" spans="2:4">
      <x:c r="B729" s="673" t="s">
        <x:v>1460</x:v>
      </x:c>
      <x:c r="C729" s="673">
        <x:v>2024100504044</x:v>
      </x:c>
      <x:c r="D729" s="674" t="str">
        <x:f>MID(C729,3,4)</x:f>
        <x:v>2410</x:v>
      </x:c>
    </x:row>
    <x:row r="730" spans="2:4">
      <x:c r="B730" s="675" t="s">
        <x:v>8712</x:v>
      </x:c>
      <x:c r="C730" s="675">
        <x:v>2024111505016</x:v>
      </x:c>
      <x:c r="D730" s="676" t="str">
        <x:f>MID(C730,3,4)</x:f>
        <x:v>2411</x:v>
      </x:c>
    </x:row>
    <x:row r="731" spans="2:4">
      <x:c r="B731" s="675" t="s">
        <x:v>1471</x:v>
      </x:c>
      <x:c r="C731" s="675">
        <x:v>2024111003154</x:v>
      </x:c>
      <x:c r="D731" s="676" t="str">
        <x:f>MID(C731,3,4)</x:f>
        <x:v>2411</x:v>
      </x:c>
    </x:row>
    <x:row r="732" spans="2:4">
      <x:c r="B732" s="675" t="s">
        <x:v>227</x:v>
      </x:c>
      <x:c r="C732" s="675">
        <x:v>2024111503197</x:v>
      </x:c>
      <x:c r="D732" s="676" t="str">
        <x:f>MID(C732,3,4)</x:f>
        <x:v>2411</x:v>
      </x:c>
    </x:row>
    <x:row r="733" spans="2:4">
      <x:c r="B733" s="675" t="s">
        <x:v>6869</x:v>
      </x:c>
      <x:c r="C733" s="675">
        <x:v>2024111003123</x:v>
      </x:c>
      <x:c r="D733" s="676" t="str">
        <x:f>MID(C733,3,4)</x:f>
        <x:v>2411</x:v>
      </x:c>
    </x:row>
    <x:row r="734" spans="2:4">
      <x:c r="B734" s="675" t="s">
        <x:v>6916</x:v>
      </x:c>
      <x:c r="C734" s="675">
        <x:v>2024111503043</x:v>
      </x:c>
      <x:c r="D734" s="676" t="str">
        <x:f>MID(C734,3,4)</x:f>
        <x:v>2411</x:v>
      </x:c>
    </x:row>
    <x:row r="735" spans="2:4">
      <x:c r="B735" s="675" t="s">
        <x:v>5353</x:v>
      </x:c>
      <x:c r="C735" s="675">
        <x:v>2024111503159</x:v>
      </x:c>
      <x:c r="D735" s="676" t="str">
        <x:f>MID(C735,3,4)</x:f>
        <x:v>2411</x:v>
      </x:c>
    </x:row>
    <x:row r="736" spans="2:4">
      <x:c r="B736" s="673" t="s">
        <x:v>6906</x:v>
      </x:c>
      <x:c r="C736" s="673">
        <x:v>2024121201045</x:v>
      </x:c>
      <x:c r="D736" s="674" t="str">
        <x:f>MID(C736,3,4)</x:f>
        <x:v>2412</x:v>
      </x:c>
    </x:row>
    <x:row r="737" spans="2:4">
      <x:c r="B737" s="673" t="s">
        <x:v>337</x:v>
      </x:c>
      <x:c r="C737" s="673">
        <x:v>2024121204084</x:v>
      </x:c>
      <x:c r="D737" s="674" t="str">
        <x:f>MID(C737,3,4)</x:f>
        <x:v>2412</x:v>
      </x:c>
    </x:row>
    <x:row r="738" spans="2:4">
      <x:c r="B738" s="675" t="s">
        <x:v>1170</x:v>
      </x:c>
      <x:c r="C738" s="675">
        <x:v>2025010503066</x:v>
      </x:c>
      <x:c r="D738" s="676" t="str">
        <x:f>MID(C738,3,4)</x:f>
        <x:v>2501</x:v>
      </x:c>
    </x:row>
    <x:row r="739" spans="2:4">
      <x:c r="B739" s="675" t="s">
        <x:v>5197</x:v>
      </x:c>
      <x:c r="C739" s="675">
        <x:v>2025010503080</x:v>
      </x:c>
      <x:c r="D739" s="676" t="str">
        <x:f>MID(C739,3,4)</x:f>
        <x:v>2501</x:v>
      </x:c>
    </x:row>
    <x:row r="740" spans="2:4">
      <x:c r="B740" s="675" t="s">
        <x:v>7270</x:v>
      </x:c>
      <x:c r="C740" s="675">
        <x:v>2025010601083</x:v>
      </x:c>
      <x:c r="D740" s="676" t="str">
        <x:f>MID(C740,3,4)</x:f>
        <x:v>2501</x:v>
      </x:c>
    </x:row>
    <x:row r="741" spans="2:4">
      <x:c r="B741" s="675" t="s">
        <x:v>6894</x:v>
      </x:c>
      <x:c r="C741" s="675">
        <x:v>2025010701028</x:v>
      </x:c>
      <x:c r="D741" s="676" t="str">
        <x:f>MID(C741,3,4)</x:f>
        <x:v>2501</x:v>
      </x:c>
    </x:row>
    <x:row r="742" spans="2:4">
      <x:c r="B742" s="673" t="s">
        <x:v>6915</x:v>
      </x:c>
      <x:c r="C742" s="673">
        <x:v>2025020503056</x:v>
      </x:c>
      <x:c r="D742" s="674" t="str">
        <x:f>MID(C742,3,4)</x:f>
        <x:v>2502</x:v>
      </x:c>
    </x:row>
    <x:row r="743" spans="2:4">
      <x:c r="B743" s="673" t="s">
        <x:v>750</x:v>
      </x:c>
      <x:c r="C743" s="673">
        <x:v>2025021001117</x:v>
      </x:c>
      <x:c r="D743" s="674" t="str">
        <x:f>MID(C743,3,4)</x:f>
        <x:v>2502</x:v>
      </x:c>
    </x:row>
    <x:row r="744" spans="2:4">
      <x:c r="B744" s="673" t="s">
        <x:v>5021</x:v>
      </x:c>
      <x:c r="C744" s="673">
        <x:v>2025021301101</x:v>
      </x:c>
      <x:c r="D744" s="674" t="str">
        <x:f>MID(C744,3,4)</x:f>
        <x:v>2502</x:v>
      </x:c>
    </x:row>
    <x:row r="745" spans="2:4">
      <x:c r="B745" s="673" t="s">
        <x:v>10083</x:v>
      </x:c>
      <x:c r="C745" s="673">
        <x:v>2025021002046</x:v>
      </x:c>
      <x:c r="D745" s="674" t="str">
        <x:f>MID(C745,3,4)</x:f>
        <x:v>2502</x:v>
      </x:c>
    </x:row>
    <x:row r="746" spans="2:4">
      <x:c r="B746" s="673" t="s">
        <x:v>8766</x:v>
      </x:c>
      <x:c r="C746" s="673">
        <x:v>2025021204037</x:v>
      </x:c>
      <x:c r="D746" s="674" t="str">
        <x:f>MID(C746,3,4)</x:f>
        <x:v>2502</x:v>
      </x:c>
    </x:row>
    <x:row r="747" spans="2:4">
      <x:c r="B747" s="675" t="s">
        <x:v>10230</x:v>
      </x:c>
      <x:c r="C747" s="675">
        <x:v>2025040503111</x:v>
      </x:c>
      <x:c r="D747" s="676" t="str">
        <x:f>MID(C747,3,4)</x:f>
        <x:v>2504</x:v>
      </x:c>
    </x:row>
    <x:row r="748" spans="2:4">
      <x:c r="B748" s="675" t="s">
        <x:v>5099</x:v>
      </x:c>
      <x:c r="C748" s="675">
        <x:v>2025040603149</x:v>
      </x:c>
      <x:c r="D748" s="676" t="str">
        <x:f>MID(C748,3,4)</x:f>
        <x:v>2504</x:v>
      </x:c>
    </x:row>
    <x:row r="749" spans="2:4">
      <x:c r="B749" s="675" t="s">
        <x:v>1181</x:v>
      </x:c>
      <x:c r="C749" s="675">
        <x:v>2025040803044</x:v>
      </x:c>
      <x:c r="D749" s="676" t="str">
        <x:f>MID(C749,3,4)</x:f>
        <x:v>2504</x:v>
      </x:c>
    </x:row>
    <x:row r="750" spans="2:4">
      <x:c r="B750" s="675" t="s">
        <x:v>10132</x:v>
      </x:c>
      <x:c r="C750" s="675">
        <x:v>2025040601039</x:v>
      </x:c>
      <x:c r="D750" s="676" t="str">
        <x:f>MID(C750,3,4)</x:f>
        <x:v>2504</x:v>
      </x:c>
    </x:row>
    <x:row r="751" spans="2:4">
      <x:c r="B751" s="675" t="s">
        <x:v>6714</x:v>
      </x:c>
      <x:c r="C751" s="675">
        <x:v>2025040601053</x:v>
      </x:c>
      <x:c r="D751" s="676" t="str">
        <x:f>MID(C751,3,4)</x:f>
        <x:v>2504</x:v>
      </x:c>
    </x:row>
    <x:row r="752" spans="2:4">
      <x:c r="B752" s="675" t="s">
        <x:v>10129</x:v>
      </x:c>
      <x:c r="C752" s="675">
        <x:v>2025040701043</x:v>
      </x:c>
      <x:c r="D752" s="676" t="str">
        <x:f>MID(C752,3,4)</x:f>
        <x:v>2504</x:v>
      </x:c>
    </x:row>
    <x:row r="753" spans="2:4">
      <x:c r="B753" s="675" t="s">
        <x:v>10219</x:v>
      </x:c>
      <x:c r="C753" s="675">
        <x:v>2025040801019</x:v>
      </x:c>
      <x:c r="D753" s="676" t="str">
        <x:f>MID(C753,3,4)</x:f>
        <x:v>2504</x:v>
      </x:c>
    </x:row>
    <x:row r="754" spans="2:4">
      <x:c r="B754" s="675" t="s">
        <x:v>5036</x:v>
      </x:c>
      <x:c r="C754" s="675">
        <x:v>2025040801057</x:v>
      </x:c>
      <x:c r="D754" s="676" t="str">
        <x:f>MID(C754,3,4)</x:f>
        <x:v>2504</x:v>
      </x:c>
    </x:row>
    <x:row r="755" spans="2:4">
      <x:c r="B755" s="675" t="s">
        <x:v>10204</x:v>
      </x:c>
      <x:c r="C755" s="675">
        <x:v>2025040901061</x:v>
      </x:c>
      <x:c r="D755" s="676" t="str">
        <x:f>MID(C755,3,4)</x:f>
        <x:v>2504</x:v>
      </x:c>
    </x:row>
    <x:row r="756" spans="2:4">
      <x:c r="B756" s="675" t="s">
        <x:v>9</x:v>
      </x:c>
      <x:c r="C756" s="675">
        <x:v>2025041201078</x:v>
      </x:c>
      <x:c r="D756" s="676" t="str">
        <x:f>MID(C756,3,4)</x:f>
        <x:v>2504</x:v>
      </x:c>
    </x:row>
    <x:row r="757" spans="2:4">
      <x:c r="B757" s="675" t="s">
        <x:v>4992</x:v>
      </x:c>
      <x:c r="C757" s="675">
        <x:v>2025041201108</x:v>
      </x:c>
      <x:c r="D757" s="676" t="str">
        <x:f>MID(C757,3,4)</x:f>
        <x:v>2504</x:v>
      </x:c>
    </x:row>
    <x:row r="758" spans="2:4">
      <x:c r="B758" s="675" t="s">
        <x:v>10148</x:v>
      </x:c>
      <x:c r="C758" s="675">
        <x:v>2025040802085</x:v>
      </x:c>
      <x:c r="D758" s="676" t="str">
        <x:f>MID(C758,3,4)</x:f>
        <x:v>2504</x:v>
      </x:c>
    </x:row>
    <x:row r="759" spans="2:4">
      <x:c r="B759" s="675" t="s">
        <x:v>5153</x:v>
      </x:c>
      <x:c r="C759" s="675">
        <x:v>2025041102078</x:v>
      </x:c>
      <x:c r="D759" s="676" t="str">
        <x:f>MID(C759,3,4)</x:f>
        <x:v>2504</x:v>
      </x:c>
    </x:row>
    <x:row r="760" spans="2:4">
      <x:c r="B760" s="675" t="s">
        <x:v>8741</x:v>
      </x:c>
      <x:c r="C760" s="675">
        <x:v>2025040504026</x:v>
      </x:c>
      <x:c r="D760" s="676" t="str">
        <x:f>MID(C760,3,4)</x:f>
        <x:v>2504</x:v>
      </x:c>
    </x:row>
    <x:row r="761" spans="2:4">
      <x:c r="B761" s="675" t="s">
        <x:v>8770</x:v>
      </x:c>
      <x:c r="C761" s="675">
        <x:v>2025040604047</x:v>
      </x:c>
      <x:c r="D761" s="676" t="str">
        <x:f>MID(C761,3,4)</x:f>
        <x:v>2504</x:v>
      </x:c>
    </x:row>
    <x:row r="762" spans="2:4">
      <x:c r="B762" s="675" t="s">
        <x:v>8828</x:v>
      </x:c>
      <x:c r="C762" s="675">
        <x:v>2025040604054</x:v>
      </x:c>
      <x:c r="D762" s="676" t="str">
        <x:f>MID(C762,3,4)</x:f>
        <x:v>2504</x:v>
      </x:c>
    </x:row>
    <x:row r="763" spans="2:4">
      <x:c r="B763" s="673" t="s">
        <x:v>5114</x:v>
      </x:c>
      <x:c r="C763" s="673">
        <x:v>2025050505075</x:v>
      </x:c>
      <x:c r="D763" s="674" t="str">
        <x:f>MID(C763,3,4)</x:f>
        <x:v>2505</x:v>
      </x:c>
    </x:row>
    <x:row r="764" spans="2:4">
      <x:c r="B764" s="673" t="s">
        <x:v>3174</x:v>
      </x:c>
      <x:c r="C764" s="673">
        <x:v>2025050803126</x:v>
      </x:c>
      <x:c r="D764" s="674" t="str">
        <x:f>MID(C764,3,4)</x:f>
        <x:v>2505</x:v>
      </x:c>
    </x:row>
    <x:row r="765" spans="2:4">
      <x:c r="B765" s="673" t="s">
        <x:v>10117</x:v>
      </x:c>
      <x:c r="C765" s="673">
        <x:v>2025050803027</x:v>
      </x:c>
      <x:c r="D765" s="674" t="str">
        <x:f>MID(C765,3,4)</x:f>
        <x:v>2505</x:v>
      </x:c>
    </x:row>
    <x:row r="766" spans="2:4">
      <x:c r="B766" s="673" t="s">
        <x:v>10198</x:v>
      </x:c>
      <x:c r="C766" s="673">
        <x:v>2025050502043</x:v>
      </x:c>
      <x:c r="D766" s="674" t="str">
        <x:f>MID(C766,3,4)</x:f>
        <x:v>2505</x:v>
      </x:c>
    </x:row>
    <x:row r="767" spans="2:4">
      <x:c r="B767" s="673" t="s">
        <x:v>10225</x:v>
      </x:c>
      <x:c r="C767" s="673">
        <x:v>2025050502098</x:v>
      </x:c>
      <x:c r="D767" s="674" t="str">
        <x:f>MID(C767,3,4)</x:f>
        <x:v>2505</x:v>
      </x:c>
    </x:row>
    <x:row r="768" spans="2:4">
      <x:c r="B768" s="675" t="s">
        <x:v>10270</x:v>
      </x:c>
      <x:c r="C768" s="675">
        <x:v>2025060503061</x:v>
      </x:c>
      <x:c r="D768" s="676" t="str">
        <x:f>MID(C768,3,4)</x:f>
        <x:v>2506</x:v>
      </x:c>
    </x:row>
    <x:row r="769" spans="2:4">
      <x:c r="B769" s="675" t="s">
        <x:v>649</x:v>
      </x:c>
      <x:c r="C769" s="675">
        <x:v>2025060501012</x:v>
      </x:c>
      <x:c r="D769" s="676" t="str">
        <x:f>MID(C769,3,4)</x:f>
        <x:v>2506</x:v>
      </x:c>
    </x:row>
    <x:row r="770" spans="2:4">
      <x:c r="B770" s="675" t="s">
        <x:v>4925</x:v>
      </x:c>
      <x:c r="C770" s="675">
        <x:v>2025060601057</x:v>
      </x:c>
      <x:c r="D770" s="676" t="str">
        <x:f>MID(C770,3,4)</x:f>
        <x:v>2506</x:v>
      </x:c>
    </x:row>
    <x:row r="771" spans="2:4">
      <x:c r="B771" s="675" t="s">
        <x:v>5126</x:v>
      </x:c>
      <x:c r="C771" s="675">
        <x:v>2025060502026</x:v>
      </x:c>
      <x:c r="D771" s="676" t="str">
        <x:f>MID(C771,3,4)</x:f>
        <x:v>2506</x:v>
      </x:c>
    </x:row>
    <x:row r="772" spans="2:4">
      <x:c r="B772" s="675" t="s">
        <x:v>5133</x:v>
      </x:c>
      <x:c r="C772" s="675">
        <x:v>2025060502033</x:v>
      </x:c>
      <x:c r="D772" s="676" t="str">
        <x:f>MID(C772,3,4)</x:f>
        <x:v>2506</x:v>
      </x:c>
    </x:row>
    <x:row r="773" spans="2:4">
      <x:c r="B773" s="675" t="s">
        <x:v>6961</x:v>
      </x:c>
      <x:c r="C773" s="675">
        <x:v>2025060602047</x:v>
      </x:c>
      <x:c r="D773" s="676" t="str">
        <x:f>MID(C773,3,4)</x:f>
        <x:v>2506</x:v>
      </x:c>
    </x:row>
    <x:row r="774" spans="2:4">
      <x:c r="B774" s="673" t="s">
        <x:v>10192</x:v>
      </x:c>
      <x:c r="C774" s="673">
        <x:v>2025070505031</x:v>
      </x:c>
      <x:c r="D774" s="674" t="str">
        <x:f>MID(C774,3,4)</x:f>
        <x:v>2507</x:v>
      </x:c>
    </x:row>
    <x:row r="775" spans="2:4">
      <x:c r="B775" s="673" t="s">
        <x:v>614</x:v>
      </x:c>
      <x:c r="C775" s="673">
        <x:v>2025070505048</x:v>
      </x:c>
      <x:c r="D775" s="674" t="str">
        <x:f>MID(C775,3,4)</x:f>
        <x:v>2507</x:v>
      </x:c>
    </x:row>
    <x:row r="776" spans="2:4">
      <x:c r="B776" s="673" t="s">
        <x:v>177</x:v>
      </x:c>
      <x:c r="C776" s="673">
        <x:v>2025070503020</x:v>
      </x:c>
      <x:c r="D776" s="674" t="str">
        <x:f>MID(C776,3,4)</x:f>
        <x:v>2507</x:v>
      </x:c>
    </x:row>
    <x:row r="777" spans="2:4">
      <x:c r="B777" s="673" t="s">
        <x:v>10247</x:v>
      </x:c>
      <x:c r="C777" s="673">
        <x:v>2025070503082</x:v>
      </x:c>
      <x:c r="D777" s="674" t="str">
        <x:f>MID(C777,3,4)</x:f>
        <x:v>2507</x:v>
      </x:c>
    </x:row>
    <x:row r="778" spans="2:4">
      <x:c r="B778" s="673" t="s">
        <x:v>6722</x:v>
      </x:c>
      <x:c r="C778" s="673">
        <x:v>2025070603041</x:v>
      </x:c>
      <x:c r="D778" s="674" t="str">
        <x:f>MID(C778,3,4)</x:f>
        <x:v>2507</x:v>
      </x:c>
    </x:row>
    <x:row r="779" spans="2:4">
      <x:c r="B779" s="673" t="s">
        <x:v>1063</x:v>
      </x:c>
      <x:c r="C779" s="673">
        <x:v>2025070703079</x:v>
      </x:c>
      <x:c r="D779" s="674" t="str">
        <x:f>MID(C779,3,4)</x:f>
        <x:v>2507</x:v>
      </x:c>
    </x:row>
    <x:row r="780" spans="2:4">
      <x:c r="B780" s="673" t="s">
        <x:v>6711</x:v>
      </x:c>
      <x:c r="C780" s="673">
        <x:v>2025070501057</x:v>
      </x:c>
      <x:c r="D780" s="674" t="str">
        <x:f>MID(C780,3,4)</x:f>
        <x:v>2507</x:v>
      </x:c>
    </x:row>
    <x:row r="781" spans="2:4">
      <x:c r="B781" s="673" t="s">
        <x:v>566</x:v>
      </x:c>
      <x:c r="C781" s="673">
        <x:v>2025070601078</x:v>
      </x:c>
      <x:c r="D781" s="674" t="str">
        <x:f>MID(C781,3,4)</x:f>
        <x:v>2507</x:v>
      </x:c>
    </x:row>
    <x:row r="782" spans="2:4">
      <x:c r="B782" s="673" t="s">
        <x:v>6771</x:v>
      </x:c>
      <x:c r="C782" s="673">
        <x:v>2025070601085</x:v>
      </x:c>
      <x:c r="D782" s="674" t="str">
        <x:f>MID(C782,3,4)</x:f>
        <x:v>2507</x:v>
      </x:c>
    </x:row>
    <x:row r="783" spans="2:4">
      <x:c r="B783" s="673" t="s">
        <x:v>10080</x:v>
      </x:c>
      <x:c r="C783" s="673">
        <x:v>2025070701013</x:v>
      </x:c>
      <x:c r="D783" s="674" t="str">
        <x:f>MID(C783,3,4)</x:f>
        <x:v>2507</x:v>
      </x:c>
    </x:row>
    <x:row r="784" spans="2:4">
      <x:c r="B784" s="673" t="s">
        <x:v>4998</x:v>
      </x:c>
      <x:c r="C784" s="673">
        <x:v>2025070701037</x:v>
      </x:c>
      <x:c r="D784" s="674" t="str">
        <x:f>MID(C784,3,4)</x:f>
        <x:v>2507</x:v>
      </x:c>
    </x:row>
    <x:row r="785" spans="2:4">
      <x:c r="B785" s="673" t="s">
        <x:v>5087</x:v>
      </x:c>
      <x:c r="C785" s="673">
        <x:v>2025070701082</x:v>
      </x:c>
      <x:c r="D785" s="674" t="str">
        <x:f>MID(C785,3,4)</x:f>
        <x:v>2507</x:v>
      </x:c>
    </x:row>
    <x:row r="786" spans="2:4">
      <x:c r="B786" s="673" t="s">
        <x:v>7342</x:v>
      </x:c>
      <x:c r="C786" s="673">
        <x:v>2025070602082</x:v>
      </x:c>
      <x:c r="D786" s="674" t="str">
        <x:f>MID(C786,3,4)</x:f>
        <x:v>2507</x:v>
      </x:c>
    </x:row>
    <x:row r="787" spans="2:4">
      <x:c r="B787" s="673" t="s">
        <x:v>5044</x:v>
      </x:c>
      <x:c r="C787" s="673">
        <x:v>2025070702034</x:v>
      </x:c>
      <x:c r="D787" s="674" t="str">
        <x:f>MID(C787,3,4)</x:f>
        <x:v>2507</x:v>
      </x:c>
    </x:row>
    <x:row r="788" spans="2:4">
      <x:c r="B788" s="673" t="s">
        <x:v>6741</x:v>
      </x:c>
      <x:c r="C788" s="673">
        <x:v>2025070702072</x:v>
      </x:c>
      <x:c r="D788" s="674" t="str">
        <x:f>MID(C788,3,4)</x:f>
        <x:v>2507</x:v>
      </x:c>
    </x:row>
    <x:row r="789" spans="2:4">
      <x:c r="B789" s="673" t="s">
        <x:v>8748</x:v>
      </x:c>
      <x:c r="C789" s="673">
        <x:v>2025070604086</x:v>
      </x:c>
      <x:c r="D789" s="674" t="str">
        <x:f>MID(C789,3,4)</x:f>
        <x:v>2507</x:v>
      </x:c>
    </x:row>
    <x:row r="790" spans="2:4">
      <x:c r="B790" s="675" t="s">
        <x:v>3197</x:v>
      </x:c>
      <x:c r="C790" s="675">
        <x:v>2025080503140</x:v>
      </x:c>
      <x:c r="D790" s="676" t="str">
        <x:f>MID(C790,3,4)</x:f>
        <x:v>2508</x:v>
      </x:c>
    </x:row>
    <x:row r="791" spans="2:4">
      <x:c r="B791" s="675" t="s">
        <x:v>5014</x:v>
      </x:c>
      <x:c r="C791" s="675">
        <x:v>2025080601051</x:v>
      </x:c>
      <x:c r="D791" s="676" t="str">
        <x:f>MID(C791,3,4)</x:f>
        <x:v>2508</x:v>
      </x:c>
    </x:row>
    <x:row r="792" spans="2:4">
      <x:c r="B792" s="675" t="s">
        <x:v>10267</x:v>
      </x:c>
      <x:c r="C792" s="675">
        <x:v>2025080701034</x:v>
      </x:c>
      <x:c r="D792" s="676" t="str">
        <x:f>MID(C792,3,4)</x:f>
        <x:v>2508</x:v>
      </x:c>
    </x:row>
    <x:row r="793" spans="2:4">
      <x:c r="B793" s="675" t="s">
        <x:v>10088</x:v>
      </x:c>
      <x:c r="C793" s="675">
        <x:v>2025080701096</x:v>
      </x:c>
      <x:c r="D793" s="676" t="str">
        <x:f>MID(C793,3,4)</x:f>
        <x:v>2508</x:v>
      </x:c>
    </x:row>
    <x:row r="794" spans="2:4">
      <x:c r="B794" s="675" t="s">
        <x:v>4989</x:v>
      </x:c>
      <x:c r="C794" s="675">
        <x:v>2025080502013</x:v>
      </x:c>
      <x:c r="D794" s="676" t="str">
        <x:f>MID(C794,3,4)</x:f>
        <x:v>2508</x:v>
      </x:c>
    </x:row>
    <x:row r="795" spans="2:4">
      <x:c r="B795" s="675" t="s">
        <x:v>4976</x:v>
      </x:c>
      <x:c r="C795" s="675">
        <x:v>2025080602010</x:v>
      </x:c>
      <x:c r="D795" s="676" t="str">
        <x:f>MID(C795,3,4)</x:f>
        <x:v>2508</x:v>
      </x:c>
    </x:row>
    <x:row r="796" spans="2:4">
      <x:c r="B796" s="675" t="s">
        <x:v>10145</x:v>
      </x:c>
      <x:c r="C796" s="675">
        <x:v>2025080602034</x:v>
      </x:c>
      <x:c r="D796" s="676" t="str">
        <x:f>MID(C796,3,4)</x:f>
        <x:v>2508</x:v>
      </x:c>
    </x:row>
    <x:row r="797" spans="2:4">
      <x:c r="B797" s="675" t="s">
        <x:v>10177</x:v>
      </x:c>
      <x:c r="C797" s="675">
        <x:v>2025080602058</x:v>
      </x:c>
      <x:c r="D797" s="676" t="str">
        <x:f>MID(C797,3,4)</x:f>
        <x:v>2508</x:v>
      </x:c>
    </x:row>
    <x:row r="798" spans="2:4">
      <x:c r="B798" s="675" t="s">
        <x:v>8836</x:v>
      </x:c>
      <x:c r="C798" s="675">
        <x:v>2025080504079</x:v>
      </x:c>
      <x:c r="D798" s="676" t="str">
        <x:f>MID(C798,3,4)</x:f>
        <x:v>2508</x:v>
      </x:c>
    </x:row>
    <x:row r="799" spans="2:4">
      <x:c r="B799" s="673" t="s">
        <x:v>5147</x:v>
      </x:c>
      <x:c r="C799" s="673">
        <x:v>2025091505010</x:v>
      </x:c>
      <x:c r="D799" s="674" t="str">
        <x:f>MID(C799,3,4)</x:f>
        <x:v>2509</x:v>
      </x:c>
    </x:row>
    <x:row r="800" spans="2:4">
      <x:c r="B800" s="673" t="s">
        <x:v>10086</x:v>
      </x:c>
      <x:c r="C800" s="673">
        <x:v>2025090503116</x:v>
      </x:c>
      <x:c r="D800" s="674" t="str">
        <x:f>MID(C800,3,4)</x:f>
        <x:v>2509</x:v>
      </x:c>
    </x:row>
    <x:row r="801" spans="2:4">
      <x:c r="B801" s="673" t="s">
        <x:v>10169</x:v>
      </x:c>
      <x:c r="C801" s="673">
        <x:v>2025090803117</x:v>
      </x:c>
      <x:c r="D801" s="674" t="str">
        <x:f>MID(C801,3,4)</x:f>
        <x:v>2509</x:v>
      </x:c>
    </x:row>
    <x:row r="802" spans="2:4">
      <x:c r="B802" s="673" t="s">
        <x:v>10141</x:v>
      </x:c>
      <x:c r="C802" s="673">
        <x:v>2025090803124</x:v>
      </x:c>
      <x:c r="D802" s="674" t="str">
        <x:f>MID(C802,3,4)</x:f>
        <x:v>2509</x:v>
      </x:c>
    </x:row>
    <x:row r="803" spans="2:4">
      <x:c r="B803" s="673" t="s">
        <x:v>6710</x:v>
      </x:c>
      <x:c r="C803" s="673">
        <x:v>2025090803131</x:v>
      </x:c>
      <x:c r="D803" s="674" t="str">
        <x:f>MID(C803,3,4)</x:f>
        <x:v>2509</x:v>
      </x:c>
    </x:row>
    <x:row r="804" spans="2:4">
      <x:c r="B804" s="673" t="s">
        <x:v>3200</x:v>
      </x:c>
      <x:c r="C804" s="673">
        <x:v>2025090703134</x:v>
      </x:c>
      <x:c r="D804" s="674" t="str">
        <x:f>MID(C804,3,4)</x:f>
        <x:v>2509</x:v>
      </x:c>
    </x:row>
    <x:row r="805" spans="2:4">
      <x:c r="B805" s="673" t="s">
        <x:v>5152</x:v>
      </x:c>
      <x:c r="C805" s="673">
        <x:v>2025090503086</x:v>
      </x:c>
      <x:c r="D805" s="674" t="str">
        <x:f>MID(C805,3,4)</x:f>
        <x:v>2509</x:v>
      </x:c>
    </x:row>
    <x:row r="806" spans="2:4">
      <x:c r="B806" s="673" t="s">
        <x:v>1071</x:v>
      </x:c>
      <x:c r="C806" s="673">
        <x:v>2025090603083</x:v>
      </x:c>
      <x:c r="D806" s="674" t="str">
        <x:f>MID(C806,3,4)</x:f>
        <x:v>2509</x:v>
      </x:c>
    </x:row>
    <x:row r="807" spans="2:4">
      <x:c r="B807" s="673" t="s">
        <x:v>1210</x:v>
      </x:c>
      <x:c r="C807" s="673">
        <x:v>2025090501105</x:v>
      </x:c>
      <x:c r="D807" s="674" t="str">
        <x:f>MID(C807,3,4)</x:f>
        <x:v>2509</x:v>
      </x:c>
    </x:row>
    <x:row r="808" spans="2:4">
      <x:c r="B808" s="673" t="s">
        <x:v>6766</x:v>
      </x:c>
      <x:c r="C808" s="673">
        <x:v>2025090601010</x:v>
      </x:c>
      <x:c r="D808" s="674" t="str">
        <x:f>MID(C808,3,4)</x:f>
        <x:v>2509</x:v>
      </x:c>
    </x:row>
    <x:row r="809" spans="2:4">
      <x:c r="B809" s="673" t="s">
        <x:v>6843</x:v>
      </x:c>
      <x:c r="C809" s="673">
        <x:v>2025090601058</x:v>
      </x:c>
      <x:c r="D809" s="674" t="str">
        <x:f>MID(C809,3,4)</x:f>
        <x:v>2509</x:v>
      </x:c>
    </x:row>
    <x:row r="810" spans="2:4">
      <x:c r="B810" s="673" t="s">
        <x:v>6717</x:v>
      </x:c>
      <x:c r="C810" s="673">
        <x:v>2025091501012</x:v>
      </x:c>
      <x:c r="D810" s="674" t="str">
        <x:f>MID(C810,3,4)</x:f>
        <x:v>2509</x:v>
      </x:c>
    </x:row>
    <x:row r="811" spans="2:4">
      <x:c r="B811" s="673" t="s">
        <x:v>10106</x:v>
      </x:c>
      <x:c r="C811" s="673">
        <x:v>2025090602055</x:v>
      </x:c>
      <x:c r="D811" s="674" t="str">
        <x:f>MID(C811,3,4)</x:f>
        <x:v>2509</x:v>
      </x:c>
    </x:row>
    <x:row r="812" spans="2:4">
      <x:c r="B812" s="673" t="s">
        <x:v>10058</x:v>
      </x:c>
      <x:c r="C812" s="673">
        <x:v>2025090602093</x:v>
      </x:c>
      <x:c r="D812" s="674" t="str">
        <x:f>MID(C812,3,4)</x:f>
        <x:v>2509</x:v>
      </x:c>
    </x:row>
    <x:row r="813" spans="2:4">
      <x:c r="B813" s="673" t="s">
        <x:v>6759</x:v>
      </x:c>
      <x:c r="C813" s="673">
        <x:v>2025090702021</x:v>
      </x:c>
      <x:c r="D813" s="674" t="str">
        <x:f>MID(C813,3,4)</x:f>
        <x:v>2509</x:v>
      </x:c>
    </x:row>
    <x:row r="814" spans="2:4">
      <x:c r="B814" s="675" t="s">
        <x:v>69</x:v>
      </x:c>
      <x:c r="C814" s="675">
        <x:v>2025100603027</x:v>
      </x:c>
      <x:c r="D814" s="676" t="str">
        <x:f>MID(C814,3,4)</x:f>
        <x:v>2510</x:v>
      </x:c>
    </x:row>
    <x:row r="815" spans="2:4">
      <x:c r="B815" s="675" t="s">
        <x:v>10143</x:v>
      </x:c>
      <x:c r="C815" s="675">
        <x:v>2025100601108</x:v>
      </x:c>
      <x:c r="D815" s="676" t="str">
        <x:f>MID(C815,3,4)</x:f>
        <x:v>2510</x:v>
      </x:c>
    </x:row>
    <x:row r="816" spans="2:4">
      <x:c r="B816" s="675" t="s">
        <x:v>3158</x:v>
      </x:c>
      <x:c r="C816" s="675">
        <x:v>2025100703017</x:v>
      </x:c>
      <x:c r="D816" s="676" t="str">
        <x:f>MID(C816,3,4)</x:f>
        <x:v>2510</x:v>
      </x:c>
    </x:row>
    <x:row r="817" spans="2:4">
      <x:c r="B817" s="675" t="s">
        <x:v>10236</x:v>
      </x:c>
      <x:c r="C817" s="675">
        <x:v>2025100602051</x:v>
      </x:c>
      <x:c r="D817" s="676" t="str">
        <x:f>MID(C817,3,4)</x:f>
        <x:v>2510</x:v>
      </x:c>
    </x:row>
    <x:row r="818" spans="3:3">
      <x:c r="C818" s="144"/>
    </x:row>
    <x:row r="819" spans="1:4">
      <x:c r="A819" s="144" t="s">
        <x:v>4122</x:v>
      </x:c>
      <x:c r="B819" s="673" t="s">
        <x:v>4927</x:v>
      </x:c>
      <x:c r="C819" s="673">
        <x:v>2023060703030</x:v>
      </x:c>
      <x:c r="D819" s="674" t="str">
        <x:f>MID(C819,3,4)</x:f>
        <x:v>2306</x:v>
      </x:c>
    </x:row>
    <x:row r="820" spans="2:4">
      <x:c r="B820" s="637" t="s">
        <x:v>363</x:v>
      </x:c>
      <x:c r="C820" s="637">
        <x:v>2023072104054</x:v>
      </x:c>
      <x:c r="D820" s="754" t="str">
        <x:f>MID(C820,3,4)</x:f>
        <x:v>2307</x:v>
      </x:c>
    </x:row>
    <x:row r="821" spans="2:4">
      <x:c r="B821" s="673" t="s">
        <x:v>8631</x:v>
      </x:c>
      <x:c r="C821" s="673">
        <x:v>2023090704168</x:v>
      </x:c>
      <x:c r="D821" s="674" t="str">
        <x:f>MID(C821,3,4)</x:f>
        <x:v>2309</x:v>
      </x:c>
    </x:row>
    <x:row r="822" spans="2:4">
      <x:c r="B822" s="755" t="s">
        <x:v>7258</x:v>
      </x:c>
      <x:c r="C822" s="755">
        <x:v>2023120101271</x:v>
      </x:c>
      <x:c r="D822" s="756" t="str">
        <x:f>MID(C822,3,4)</x:f>
        <x:v>2312</x:v>
      </x:c>
    </x:row>
    <x:row r="823" spans="2:4">
      <x:c r="B823" s="755" t="s">
        <x:v>7211</x:v>
      </x:c>
      <x:c r="C823" s="755">
        <x:v>2023120101356</x:v>
      </x:c>
      <x:c r="D823" s="756" t="str">
        <x:f>MID(C823,3,4)</x:f>
        <x:v>2312</x:v>
      </x:c>
    </x:row>
    <x:row r="824" spans="2:4">
      <x:c r="B824" s="755" t="s">
        <x:v>1819</x:v>
      </x:c>
      <x:c r="C824" s="755">
        <x:v>2023120104067</x:v>
      </x:c>
      <x:c r="D824" s="756" t="str">
        <x:f>MID(C824,3,4)</x:f>
        <x:v>2312</x:v>
      </x:c>
    </x:row>
    <x:row r="825" spans="2:4">
      <x:c r="B825" s="673" t="s">
        <x:v>7282</x:v>
      </x:c>
      <x:c r="C825" s="673">
        <x:v>2024012603088</x:v>
      </x:c>
      <x:c r="D825" s="674" t="str">
        <x:f>MID(C825,3,4)</x:f>
        <x:v>2401</x:v>
      </x:c>
    </x:row>
    <x:row r="826" spans="2:4">
      <x:c r="B826" s="757" t="s">
        <x:v>440</x:v>
      </x:c>
      <x:c r="C826" s="757">
        <x:v>2024042504010</x:v>
      </x:c>
      <x:c r="D826" s="758" t="str">
        <x:f>MID(C826,3,4)</x:f>
        <x:v>2404</x:v>
      </x:c>
    </x:row>
    <x:row r="827" spans="2:4">
      <x:c r="B827" s="472" t="s">
        <x:v>5228</x:v>
      </x:c>
      <x:c r="C827" s="472">
        <x:v>2024051101095</x:v>
      </x:c>
      <x:c r="D827" s="461" t="str">
        <x:f>MID(C827,3,4)</x:f>
        <x:v>2405</x:v>
      </x:c>
    </x:row>
    <x:row r="828" spans="2:4">
      <x:c r="B828" s="472" t="s">
        <x:v>7209</x:v>
      </x:c>
      <x:c r="C828" s="472">
        <x:v>2024051201023</x:v>
      </x:c>
      <x:c r="D828" s="461" t="str">
        <x:f>MID(C828,3,4)</x:f>
        <x:v>2405</x:v>
      </x:c>
    </x:row>
    <x:row r="829" spans="2:4">
      <x:c r="B829" s="472" t="s">
        <x:v>5286</x:v>
      </x:c>
      <x:c r="C829" s="472">
        <x:v>2024051301020</x:v>
      </x:c>
      <x:c r="D829" s="461" t="str">
        <x:f>MID(C829,3,4)</x:f>
        <x:v>2405</x:v>
      </x:c>
    </x:row>
    <x:row r="830" spans="2:4">
      <x:c r="B830" s="759" t="s">
        <x:v>8607</x:v>
      </x:c>
      <x:c r="C830" s="759">
        <x:v>2024060505020</x:v>
      </x:c>
      <x:c r="D830" s="760" t="str">
        <x:f>MID(C830,3,4)</x:f>
        <x:v>2406</x:v>
      </x:c>
    </x:row>
    <x:row r="831" spans="2:4">
      <x:c r="B831" s="472" t="s">
        <x:v>5272</x:v>
      </x:c>
      <x:c r="C831" s="472">
        <x:v>2024070503054</x:v>
      </x:c>
      <x:c r="D831" s="461" t="str">
        <x:f>MID(C831,3,4)</x:f>
        <x:v>2407</x:v>
      </x:c>
    </x:row>
    <x:row r="832" spans="2:4">
      <x:c r="B832" s="472" t="s">
        <x:v>7196</x:v>
      </x:c>
      <x:c r="C832" s="472">
        <x:v>2024071101099</x:v>
      </x:c>
      <x:c r="D832" s="461" t="str">
        <x:f>MID(C832,3,4)</x:f>
        <x:v>2407</x:v>
      </x:c>
    </x:row>
    <x:row r="833" spans="2:4">
      <x:c r="B833" s="472" t="s">
        <x:v>353</x:v>
      </x:c>
      <x:c r="C833" s="472">
        <x:v>2024071004017</x:v>
      </x:c>
      <x:c r="D833" s="461" t="str">
        <x:f>MID(C833,3,4)</x:f>
        <x:v>2407</x:v>
      </x:c>
    </x:row>
    <x:row r="834" spans="2:4">
      <x:c r="B834" s="755" t="s">
        <x:v>425</x:v>
      </x:c>
      <x:c r="C834" s="755">
        <x:v>2024081505085</x:v>
      </x:c>
      <x:c r="D834" s="756" t="str">
        <x:f>MID(C834,3,4)</x:f>
        <x:v>2408</x:v>
      </x:c>
    </x:row>
    <x:row r="835" spans="2:4">
      <x:c r="B835" s="755" t="s">
        <x:v>6828</x:v>
      </x:c>
      <x:c r="C835" s="755">
        <x:v>2024080101073</x:v>
      </x:c>
      <x:c r="D835" s="756" t="str">
        <x:f>MID(C835,3,4)</x:f>
        <x:v>2408</x:v>
      </x:c>
    </x:row>
    <x:row r="836" spans="2:4">
      <x:c r="B836" s="755" t="s">
        <x:v>6977</x:v>
      </x:c>
      <x:c r="C836" s="755">
        <x:v>2024081001068</x:v>
      </x:c>
      <x:c r="D836" s="756" t="str">
        <x:f>MID(C836,3,4)</x:f>
        <x:v>2408</x:v>
      </x:c>
    </x:row>
    <x:row r="837" spans="2:4">
      <x:c r="B837" s="755" t="s">
        <x:v>7335</x:v>
      </x:c>
      <x:c r="C837" s="755">
        <x:v>2024080102087</x:v>
      </x:c>
      <x:c r="D837" s="756" t="str">
        <x:f>MID(C837,3,4)</x:f>
        <x:v>2408</x:v>
      </x:c>
    </x:row>
    <x:row r="838" spans="2:4">
      <x:c r="B838" s="755" t="s">
        <x:v>8699</x:v>
      </x:c>
      <x:c r="C838" s="755">
        <x:v>2024081004021</x:v>
      </x:c>
      <x:c r="D838" s="756" t="str">
        <x:f>MID(C838,3,4)</x:f>
        <x:v>2408</x:v>
      </x:c>
    </x:row>
    <x:row r="839" spans="2:4">
      <x:c r="B839" s="755" t="s">
        <x:v>308</x:v>
      </x:c>
      <x:c r="C839" s="755">
        <x:v>2024081504118</x:v>
      </x:c>
      <x:c r="D839" s="756" t="str">
        <x:f>MID(C839,3,4)</x:f>
        <x:v>2408</x:v>
      </x:c>
    </x:row>
    <x:row r="840" spans="2:4">
      <x:c r="B840" s="472" t="s">
        <x:v>8627</x:v>
      </x:c>
      <x:c r="C840" s="472">
        <x:v>2024091003076</x:v>
      </x:c>
      <x:c r="D840" s="461" t="str">
        <x:f>MID(C840,3,4)</x:f>
        <x:v>2409</x:v>
      </x:c>
    </x:row>
    <x:row r="841" spans="2:4">
      <x:c r="B841" s="675" t="s">
        <x:v>4897</x:v>
      </x:c>
      <x:c r="C841" s="675">
        <x:v>2024100502019</x:v>
      </x:c>
      <x:c r="D841" s="676" t="str">
        <x:f>MID(C841,3,4)</x:f>
        <x:v>2410</x:v>
      </x:c>
    </x:row>
    <x:row r="842" spans="2:4">
      <x:c r="B842" s="675" t="s">
        <x:v>5324</x:v>
      </x:c>
      <x:c r="C842" s="675">
        <x:v>2024100502026</x:v>
      </x:c>
      <x:c r="D842" s="676" t="str">
        <x:f>MID(C842,3,4)</x:f>
        <x:v>2410</x:v>
      </x:c>
    </x:row>
    <x:row r="843" spans="2:4">
      <x:c r="B843" s="675" t="s">
        <x:v>216</x:v>
      </x:c>
      <x:c r="C843" s="675">
        <x:v>2024100504037</x:v>
      </x:c>
      <x:c r="D843" s="676" t="str">
        <x:f>MID(C843,3,4)</x:f>
        <x:v>2410</x:v>
      </x:c>
    </x:row>
    <x:row r="844" spans="2:4">
      <x:c r="B844" s="472" t="s">
        <x:v>6923</x:v>
      </x:c>
      <x:c r="C844" s="472">
        <x:v>2024111503029</x:v>
      </x:c>
      <x:c r="D844" s="461" t="str">
        <x:f>MID(C844,3,4)</x:f>
        <x:v>2411</x:v>
      </x:c>
    </x:row>
    <x:row r="845" spans="2:4">
      <x:c r="B845" s="472" t="s">
        <x:v>4921</x:v>
      </x:c>
      <x:c r="C845" s="472">
        <x:v>2024111601176</x:v>
      </x:c>
      <x:c r="D845" s="461" t="str">
        <x:f>MID(C845,3,4)</x:f>
        <x:v>2411</x:v>
      </x:c>
    </x:row>
    <x:row r="846" spans="2:4">
      <x:c r="B846" s="472" t="s">
        <x:v>7274</x:v>
      </x:c>
      <x:c r="C846" s="472">
        <x:v>2024111002027</x:v>
      </x:c>
      <x:c r="D846" s="461" t="str">
        <x:f>MID(C846,3,4)</x:f>
        <x:v>2411</x:v>
      </x:c>
    </x:row>
    <x:row r="847" spans="2:4">
      <x:c r="B847" s="675" t="s">
        <x:v>7227</x:v>
      </x:c>
      <x:c r="C847" s="675">
        <x:v>2024121201021</x:v>
      </x:c>
      <x:c r="D847" s="676" t="str">
        <x:f>MID(C847,3,4)</x:f>
        <x:v>2412</x:v>
      </x:c>
    </x:row>
    <x:row r="848" spans="2:4">
      <x:c r="B848" s="675" t="s">
        <x:v>4781</x:v>
      </x:c>
      <x:c r="C848" s="675">
        <x:v>2024121201038</x:v>
      </x:c>
      <x:c r="D848" s="676" t="str">
        <x:f>MID(C848,3,4)</x:f>
        <x:v>2412</x:v>
      </x:c>
    </x:row>
    <x:row r="849" spans="2:4">
      <x:c r="B849" s="675" t="s">
        <x:v>7251</x:v>
      </x:c>
      <x:c r="C849" s="675">
        <x:v>2024121002017</x:v>
      </x:c>
      <x:c r="D849" s="676" t="str">
        <x:f>MID(C849,3,4)</x:f>
        <x:v>2412</x:v>
      </x:c>
    </x:row>
    <x:row r="850" spans="2:4">
      <x:c r="B850" s="675" t="s">
        <x:v>4896</x:v>
      </x:c>
      <x:c r="C850" s="675">
        <x:v>2024121102052</x:v>
      </x:c>
      <x:c r="D850" s="676" t="str">
        <x:f>MID(C850,3,4)</x:f>
        <x:v>2412</x:v>
      </x:c>
    </x:row>
    <x:row r="851" spans="2:4">
      <x:c r="B851" s="675" t="s">
        <x:v>226</x:v>
      </x:c>
      <x:c r="C851" s="675">
        <x:v>2024121104063</x:v>
      </x:c>
      <x:c r="D851" s="676" t="str">
        <x:f>MID(C851,3,4)</x:f>
        <x:v>2412</x:v>
      </x:c>
    </x:row>
    <x:row r="852" spans="2:4">
      <x:c r="B852" s="472" t="s">
        <x:v>7224</x:v>
      </x:c>
      <x:c r="C852" s="472">
        <x:v>2025010501048</x:v>
      </x:c>
      <x:c r="D852" s="461" t="str">
        <x:f>MID(C852,3,4)</x:f>
        <x:v>2501</x:v>
      </x:c>
    </x:row>
    <x:row r="853" spans="2:4">
      <x:c r="B853" s="472" t="s">
        <x:v>7193</x:v>
      </x:c>
      <x:c r="C853" s="472">
        <x:v>2025011001028</x:v>
      </x:c>
      <x:c r="D853" s="461" t="str">
        <x:f>MID(C853,3,4)</x:f>
        <x:v>2501</x:v>
      </x:c>
    </x:row>
    <x:row r="854" spans="2:4">
      <x:c r="B854" s="472" t="s">
        <x:v>7351</x:v>
      </x:c>
      <x:c r="C854" s="472">
        <x:v>2025011001073</x:v>
      </x:c>
      <x:c r="D854" s="461" t="str">
        <x:f>MID(C854,3,4)</x:f>
        <x:v>2501</x:v>
      </x:c>
    </x:row>
    <x:row r="855" spans="2:4">
      <x:c r="B855" s="472" t="s">
        <x:v>4717</x:v>
      </x:c>
      <x:c r="C855" s="472">
        <x:v>2025010502021</x:v>
      </x:c>
      <x:c r="D855" s="461" t="str">
        <x:f>MID(C855,3,4)</x:f>
        <x:v>2501</x:v>
      </x:c>
    </x:row>
    <x:row r="856" spans="2:4">
      <x:c r="B856" s="472" t="s">
        <x:v>5242</x:v>
      </x:c>
      <x:c r="C856" s="472">
        <x:v>2025010502090</x:v>
      </x:c>
      <x:c r="D856" s="461" t="str">
        <x:f>MID(C856,3,4)</x:f>
        <x:v>2501</x:v>
      </x:c>
    </x:row>
    <x:row r="857" spans="2:4">
      <x:c r="B857" s="472" t="s">
        <x:v>7213</x:v>
      </x:c>
      <x:c r="C857" s="472">
        <x:v>2025010502106</x:v>
      </x:c>
      <x:c r="D857" s="461" t="str">
        <x:f>MID(C857,3,4)</x:f>
        <x:v>2501</x:v>
      </x:c>
    </x:row>
    <x:row r="858" spans="2:4">
      <x:c r="B858" s="472" t="s">
        <x:v>8686</x:v>
      </x:c>
      <x:c r="C858" s="472">
        <x:v>2025010701059</x:v>
      </x:c>
      <x:c r="D858" s="461" t="str">
        <x:f>MID(C858,3,4)</x:f>
        <x:v>2501</x:v>
      </x:c>
    </x:row>
    <x:row r="859" spans="2:4">
      <x:c r="B859" s="675" t="s">
        <x:v>10105</x:v>
      </x:c>
      <x:c r="C859" s="675">
        <x:v>2025021003029</x:v>
      </x:c>
      <x:c r="D859" s="676" t="str">
        <x:f>MID(C859,3,4)</x:f>
        <x:v>2502</x:v>
      </x:c>
    </x:row>
    <x:row r="860" spans="2:4">
      <x:c r="B860" s="675" t="s">
        <x:v>5015</x:v>
      </x:c>
      <x:c r="C860" s="675">
        <x:v>2025021003043</x:v>
      </x:c>
      <x:c r="D860" s="676" t="str">
        <x:f>MID(C860,3,4)</x:f>
        <x:v>2502</x:v>
      </x:c>
    </x:row>
    <x:row r="861" spans="2:4">
      <x:c r="B861" s="675" t="s">
        <x:v>10165</x:v>
      </x:c>
      <x:c r="C861" s="675">
        <x:v>2025021201098</x:v>
      </x:c>
      <x:c r="D861" s="676" t="str">
        <x:f>MID(C861,3,4)</x:f>
        <x:v>2502</x:v>
      </x:c>
    </x:row>
    <x:row r="862" spans="2:4">
      <x:c r="B862" s="675" t="s">
        <x:v>3160</x:v>
      </x:c>
      <x:c r="C862" s="675">
        <x:v>2025021002107</x:v>
      </x:c>
      <x:c r="D862" s="676" t="str">
        <x:f>MID(C862,3,4)</x:f>
        <x:v>2502</x:v>
      </x:c>
    </x:row>
    <x:row r="863" spans="2:4">
      <x:c r="B863" s="472" t="s">
        <x:v>585</x:v>
      </x:c>
      <x:c r="C863" s="472">
        <x:v>2025030602053</x:v>
      </x:c>
      <x:c r="D863" s="461" t="str">
        <x:f>MID(C863,3,4)</x:f>
        <x:v>2503</x:v>
      </x:c>
    </x:row>
    <x:row r="864" spans="2:4">
      <x:c r="B864" s="472" t="s">
        <x:v>3198</x:v>
      </x:c>
      <x:c r="C864" s="472">
        <x:v>2025030502049</x:v>
      </x:c>
      <x:c r="D864" s="461" t="str">
        <x:f>MID(C864,3,4)</x:f>
        <x:v>2503</x:v>
      </x:c>
    </x:row>
    <x:row r="865" spans="2:4">
      <x:c r="B865" s="675" t="s">
        <x:v>179</x:v>
      </x:c>
      <x:c r="C865" s="675">
        <x:v>2025040701098</x:v>
      </x:c>
      <x:c r="D865" s="676" t="str">
        <x:f>MID(C865,3,4)</x:f>
        <x:v>2504</x:v>
      </x:c>
    </x:row>
    <x:row r="866" spans="2:4">
      <x:c r="B866" s="675" t="s">
        <x:v>10209</x:v>
      </x:c>
      <x:c r="C866" s="675">
        <x:v>2025040701128</x:v>
      </x:c>
      <x:c r="D866" s="676" t="str">
        <x:f>MID(C866,3,4)</x:f>
        <x:v>2504</x:v>
      </x:c>
    </x:row>
    <x:row r="867" spans="2:4">
      <x:c r="B867" s="675" t="s">
        <x:v>66</x:v>
      </x:c>
      <x:c r="C867" s="675">
        <x:v>2025041101064</x:v>
      </x:c>
      <x:c r="D867" s="676" t="str">
        <x:f>MID(C867,3,4)</x:f>
        <x:v>2504</x:v>
      </x:c>
    </x:row>
    <x:row r="868" spans="2:4">
      <x:c r="B868" s="675" t="s">
        <x:v>6763</x:v>
      </x:c>
      <x:c r="C868" s="675">
        <x:v>2025040502053</x:v>
      </x:c>
      <x:c r="D868" s="676" t="str">
        <x:f>MID(C868,3,4)</x:f>
        <x:v>2504</x:v>
      </x:c>
    </x:row>
    <x:row r="869" spans="2:4">
      <x:c r="B869" s="675" t="s">
        <x:v>755</x:v>
      </x:c>
      <x:c r="C869" s="675">
        <x:v>2025040502060</x:v>
      </x:c>
      <x:c r="D869" s="676" t="str">
        <x:f>MID(C869,3,4)</x:f>
        <x:v>2504</x:v>
      </x:c>
    </x:row>
    <x:row r="870" spans="2:4">
      <x:c r="B870" s="675" t="s">
        <x:v>6781</x:v>
      </x:c>
      <x:c r="C870" s="675">
        <x:v>2025040602029</x:v>
      </x:c>
      <x:c r="D870" s="676" t="str">
        <x:f>MID(C870,3,4)</x:f>
        <x:v>2504</x:v>
      </x:c>
    </x:row>
    <x:row r="871" spans="2:4">
      <x:c r="B871" s="675" t="s">
        <x:v>8850</x:v>
      </x:c>
      <x:c r="C871" s="675">
        <x:v>2025040504101</x:v>
      </x:c>
      <x:c r="D871" s="676" t="str">
        <x:f>MID(C871,3,4)</x:f>
        <x:v>2504</x:v>
      </x:c>
    </x:row>
    <x:row r="872" spans="2:4">
      <x:c r="B872" s="675" t="s">
        <x:v>8783</x:v>
      </x:c>
      <x:c r="C872" s="675">
        <x:v>2025040604016</x:v>
      </x:c>
      <x:c r="D872" s="676" t="str">
        <x:f>MID(C872,3,4)</x:f>
        <x:v>2504</x:v>
      </x:c>
    </x:row>
    <x:row r="873" spans="2:4">
      <x:c r="B873" s="675" t="s">
        <x:v>8746</x:v>
      </x:c>
      <x:c r="C873" s="675">
        <x:v>2025040704020</x:v>
      </x:c>
      <x:c r="D873" s="676" t="str">
        <x:f>MID(C873,3,4)</x:f>
        <x:v>2504</x:v>
      </x:c>
    </x:row>
    <x:row r="874" spans="2:4">
      <x:c r="B874" s="472" t="s">
        <x:v>6721</x:v>
      </x:c>
      <x:c r="C874" s="472">
        <x:v>2025050505020</x:v>
      </x:c>
      <x:c r="D874" s="461" t="str">
        <x:f>MID(C874,3,4)</x:f>
        <x:v>2505</x:v>
      </x:c>
    </x:row>
    <x:row r="875" spans="2:4">
      <x:c r="B875" s="472" t="s">
        <x:v>5003</x:v>
      </x:c>
      <x:c r="C875" s="472">
        <x:v>2025050505037</x:v>
      </x:c>
      <x:c r="D875" s="461" t="str">
        <x:f>MID(C875,3,4)</x:f>
        <x:v>2505</x:v>
      </x:c>
    </x:row>
    <x:row r="876" spans="2:4">
      <x:c r="B876" s="472" t="s">
        <x:v>3184</x:v>
      </x:c>
      <x:c r="C876" s="472">
        <x:v>2025050803119</x:v>
      </x:c>
      <x:c r="D876" s="461" t="str">
        <x:f>MID(C876,3,4)</x:f>
        <x:v>2505</x:v>
      </x:c>
    </x:row>
    <x:row r="877" spans="2:4">
      <x:c r="B877" s="472" t="s">
        <x:v>10243</x:v>
      </x:c>
      <x:c r="C877" s="472">
        <x:v>2025050503088</x:v>
      </x:c>
      <x:c r="D877" s="461" t="str">
        <x:f>MID(C877,3,4)</x:f>
        <x:v>2505</x:v>
      </x:c>
    </x:row>
    <x:row r="878" spans="2:4">
      <x:c r="B878" s="472" t="s">
        <x:v>6768</x:v>
      </x:c>
      <x:c r="C878" s="472">
        <x:v>2025050703044</x:v>
      </x:c>
      <x:c r="D878" s="461" t="str">
        <x:f>MID(C878,3,4)</x:f>
        <x:v>2505</x:v>
      </x:c>
    </x:row>
    <x:row r="879" spans="2:4">
      <x:c r="B879" s="472" t="s">
        <x:v>166</x:v>
      </x:c>
      <x:c r="C879" s="472">
        <x:v>2025050501039</x:v>
      </x:c>
      <x:c r="D879" s="461" t="str">
        <x:f>MID(C879,3,4)</x:f>
        <x:v>2505</x:v>
      </x:c>
    </x:row>
    <x:row r="880" spans="2:4">
      <x:c r="B880" s="472" t="s">
        <x:v>10202</x:v>
      </x:c>
      <x:c r="C880" s="472">
        <x:v>2025050502074</x:v>
      </x:c>
      <x:c r="D880" s="461" t="str">
        <x:f>MID(C880,3,4)</x:f>
        <x:v>2505</x:v>
      </x:c>
    </x:row>
    <x:row r="881" spans="2:4">
      <x:c r="B881" s="472" t="s">
        <x:v>8728</x:v>
      </x:c>
      <x:c r="C881" s="472">
        <x:v>2025050704027</x:v>
      </x:c>
      <x:c r="D881" s="461" t="str">
        <x:f>MID(C881,3,4)</x:f>
        <x:v>2505</x:v>
      </x:c>
    </x:row>
    <x:row r="882" spans="2:4">
      <x:c r="B882" s="675" t="s">
        <x:v>4884</x:v>
      </x:c>
      <x:c r="C882" s="675">
        <x:v>2025060603044</x:v>
      </x:c>
      <x:c r="D882" s="676" t="str">
        <x:f>MID(C882,3,4)</x:f>
        <x:v>2506</x:v>
      </x:c>
    </x:row>
    <x:row r="883" spans="2:4">
      <x:c r="B883" s="675" t="s">
        <x:v>7023</x:v>
      </x:c>
      <x:c r="C883" s="675">
        <x:v>2025060601033</x:v>
      </x:c>
      <x:c r="D883" s="676" t="str">
        <x:f>MID(C883,3,4)</x:f>
        <x:v>2506</x:v>
      </x:c>
    </x:row>
    <x:row r="884" spans="2:4">
      <x:c r="B884" s="675" t="s">
        <x:v>600</x:v>
      </x:c>
      <x:c r="C884" s="675">
        <x:v>2025060502064</x:v>
      </x:c>
      <x:c r="D884" s="676" t="str">
        <x:f>MID(C884,3,4)</x:f>
        <x:v>2506</x:v>
      </x:c>
    </x:row>
    <x:row r="885" spans="2:4">
      <x:c r="B885" s="472" t="s">
        <x:v>5178</x:v>
      </x:c>
      <x:c r="C885" s="472">
        <x:v>2025070503129</x:v>
      </x:c>
      <x:c r="D885" s="461" t="str">
        <x:f>MID(C885,3,4)</x:f>
        <x:v>2507</x:v>
      </x:c>
    </x:row>
    <x:row r="886" spans="2:4">
      <x:c r="B886" s="472" t="s">
        <x:v>1211</x:v>
      </x:c>
      <x:c r="C886" s="472">
        <x:v>2025070503075</x:v>
      </x:c>
      <x:c r="D886" s="461" t="str">
        <x:f>MID(C886,3,4)</x:f>
        <x:v>2507</x:v>
      </x:c>
    </x:row>
    <x:row r="887" spans="2:4">
      <x:c r="B887" s="472" t="s">
        <x:v>5096</x:v>
      </x:c>
      <x:c r="C887" s="472">
        <x:v>2025070603027</x:v>
      </x:c>
      <x:c r="D887" s="461" t="str">
        <x:f>MID(C887,3,4)</x:f>
        <x:v>2507</x:v>
      </x:c>
    </x:row>
    <x:row r="888" spans="2:4">
      <x:c r="B888" s="472" t="s">
        <x:v>10179</x:v>
      </x:c>
      <x:c r="C888" s="472">
        <x:v>2025070601061</x:v>
      </x:c>
      <x:c r="D888" s="461" t="str">
        <x:f>MID(C888,3,4)</x:f>
        <x:v>2507</x:v>
      </x:c>
    </x:row>
    <x:row r="889" spans="2:4">
      <x:c r="B889" s="472" t="s">
        <x:v>6716</x:v>
      </x:c>
      <x:c r="C889" s="472">
        <x:v>2025070801096</x:v>
      </x:c>
      <x:c r="D889" s="461" t="str">
        <x:f>MID(C889,3,4)</x:f>
        <x:v>2507</x:v>
      </x:c>
    </x:row>
    <x:row r="890" spans="2:4">
      <x:c r="B890" s="472" t="s">
        <x:v>10139</x:v>
      </x:c>
      <x:c r="C890" s="472">
        <x:v>2025070801102</x:v>
      </x:c>
      <x:c r="D890" s="461" t="str">
        <x:f>MID(C890,3,4)</x:f>
        <x:v>2507</x:v>
      </x:c>
    </x:row>
    <x:row r="891" spans="2:4">
      <x:c r="B891" s="472" t="s">
        <x:v>10231</x:v>
      </x:c>
      <x:c r="C891" s="472">
        <x:v>2025070901017</x:v>
      </x:c>
      <x:c r="D891" s="461" t="str">
        <x:f>MID(C891,3,4)</x:f>
        <x:v>2507</x:v>
      </x:c>
    </x:row>
    <x:row r="892" spans="2:4">
      <x:c r="B892" s="472" t="s">
        <x:v>10099</x:v>
      </x:c>
      <x:c r="C892" s="472">
        <x:v>2025070502061</x:v>
      </x:c>
      <x:c r="D892" s="461" t="str">
        <x:f>MID(C892,3,4)</x:f>
        <x:v>2507</x:v>
      </x:c>
    </x:row>
    <x:row r="893" spans="2:4">
      <x:c r="B893" s="472" t="s">
        <x:v>174</x:v>
      </x:c>
      <x:c r="C893" s="472">
        <x:v>2025070602105</x:v>
      </x:c>
      <x:c r="D893" s="461" t="str">
        <x:f>MID(C893,3,4)</x:f>
        <x:v>2507</x:v>
      </x:c>
    </x:row>
    <x:row r="894" spans="2:4">
      <x:c r="B894" s="472" t="s">
        <x:v>10060</x:v>
      </x:c>
      <x:c r="C894" s="472">
        <x:v>2025070702102</x:v>
      </x:c>
      <x:c r="D894" s="461" t="str">
        <x:f>MID(C894,3,4)</x:f>
        <x:v>2507</x:v>
      </x:c>
    </x:row>
    <x:row r="895" spans="2:4">
      <x:c r="B895" s="675" t="s">
        <x:v>10740</x:v>
      </x:c>
      <x:c r="C895" s="675">
        <x:v>2025080506080</x:v>
      </x:c>
      <x:c r="D895" s="676" t="str">
        <x:f>MID(C895,3,4)</x:f>
        <x:v>2508</x:v>
      </x:c>
    </x:row>
    <x:row r="896" spans="2:4">
      <x:c r="B896" s="675" t="s">
        <x:v>5029</x:v>
      </x:c>
      <x:c r="C896" s="675">
        <x:v>2025080701027</x:v>
      </x:c>
      <x:c r="D896" s="676" t="str">
        <x:f>MID(C896,3,4)</x:f>
        <x:v>2508</x:v>
      </x:c>
    </x:row>
    <x:row r="897" spans="2:4">
      <x:c r="B897" s="675" t="s">
        <x:v>4964</x:v>
      </x:c>
      <x:c r="C897" s="675">
        <x:v>2025080602072</x:v>
      </x:c>
      <x:c r="D897" s="676" t="str">
        <x:f>MID(C897,3,4)</x:f>
        <x:v>2508</x:v>
      </x:c>
    </x:row>
    <x:row r="898" spans="2:4">
      <x:c r="B898" s="675" t="s">
        <x:v>8895</x:v>
      </x:c>
      <x:c r="C898" s="675">
        <x:v>2025080504017</x:v>
      </x:c>
      <x:c r="D898" s="676" t="str">
        <x:f>MID(C898,3,4)</x:f>
        <x:v>2508</x:v>
      </x:c>
    </x:row>
    <x:row r="899" spans="2:4">
      <x:c r="B899" s="472" t="s">
        <x:v>1194</x:v>
      </x:c>
      <x:c r="C899" s="472">
        <x:v>2025090505028</x:v>
      </x:c>
      <x:c r="D899" s="461" t="str">
        <x:f>MID(C899,3,4)</x:f>
        <x:v>2509</x:v>
      </x:c>
    </x:row>
    <x:row r="900" spans="2:4">
      <x:c r="B900" s="472" t="s">
        <x:v>1164</x:v>
      </x:c>
      <x:c r="C900" s="472">
        <x:v>2025090503123</x:v>
      </x:c>
      <x:c r="D900" s="461" t="str">
        <x:f>MID(C900,3,4)</x:f>
        <x:v>2509</x:v>
      </x:c>
    </x:row>
    <x:row r="901" spans="2:4">
      <x:c r="B901" s="472" t="s">
        <x:v>598</x:v>
      </x:c>
      <x:c r="C901" s="472">
        <x:v>2025090701086</x:v>
      </x:c>
      <x:c r="D901" s="461" t="str">
        <x:f>MID(C901,3,4)</x:f>
        <x:v>2509</x:v>
      </x:c>
    </x:row>
    <x:row r="902" spans="2:4">
      <x:c r="B902" s="472" t="s">
        <x:v>6804</x:v>
      </x:c>
      <x:c r="C902" s="472">
        <x:v>2025091601033</x:v>
      </x:c>
      <x:c r="D902" s="461" t="str">
        <x:f>MID(C902,3,4)</x:f>
        <x:v>2509</x:v>
      </x:c>
    </x:row>
    <x:row r="903" spans="2:4">
      <x:c r="B903" s="472" t="s">
        <x:v>65</x:v>
      </x:c>
      <x:c r="C903" s="472">
        <x:v>2025090702014</x:v>
      </x:c>
      <x:c r="D903" s="461" t="str">
        <x:f>MID(C903,3,4)</x:f>
        <x:v>2509</x:v>
      </x:c>
    </x:row>
    <x:row r="904" spans="2:4">
      <x:c r="B904" s="472" t="s">
        <x:v>8880</x:v>
      </x:c>
      <x:c r="C904" s="472">
        <x:v>2025090604035</x:v>
      </x:c>
      <x:c r="D904" s="461" t="str">
        <x:f>MID(C904,3,4)</x:f>
        <x:v>2509</x:v>
      </x:c>
    </x:row>
    <x:row r="905" spans="2:4">
      <x:c r="B905" s="472" t="s">
        <x:v>8758</x:v>
      </x:c>
      <x:c r="C905" s="472">
        <x:v>2025091504068</x:v>
      </x:c>
      <x:c r="D905" s="461" t="str">
        <x:f>MID(C905,3,4)</x:f>
        <x:v>2509</x:v>
      </x:c>
    </x:row>
    <x:row r="906" spans="2:4">
      <x:c r="B906" s="675" t="s">
        <x:v>559</x:v>
      </x:c>
      <x:c r="C906" s="675">
        <x:v>2025100503020</x:v>
      </x:c>
      <x:c r="D906" s="676" t="str">
        <x:f>MID(C906,3,4)</x:f>
        <x:v>2510</x:v>
      </x:c>
    </x:row>
    <x:row r="907" spans="2:4">
      <x:c r="B907" s="675" t="s">
        <x:v>6720</x:v>
      </x:c>
      <x:c r="C907" s="675">
        <x:v>2025100503075</x:v>
      </x:c>
      <x:c r="D907" s="676" t="str">
        <x:f>MID(C907,3,4)</x:f>
        <x:v>2510</x:v>
      </x:c>
    </x:row>
    <x:row r="908" spans="2:4">
      <x:c r="B908" s="675" t="s">
        <x:v>10164</x:v>
      </x:c>
      <x:c r="C908" s="675">
        <x:v>2025100603065</x:v>
      </x:c>
      <x:c r="D908" s="676" t="str">
        <x:f>MID(C908,3,4)</x:f>
        <x:v>2510</x:v>
      </x:c>
    </x:row>
    <x:row r="909" spans="2:4">
      <x:c r="B909" s="675" t="s">
        <x:v>10137</x:v>
      </x:c>
      <x:c r="C909" s="675">
        <x:v>2025100603089</x:v>
      </x:c>
      <x:c r="D909" s="676" t="str">
        <x:f>MID(C909,3,4)</x:f>
        <x:v>2510</x:v>
      </x:c>
    </x:row>
    <x:row r="910" spans="2:4">
      <x:c r="B910" s="675" t="s">
        <x:v>6815</x:v>
      </x:c>
      <x:c r="C910" s="675">
        <x:v>2025100501071</x:v>
      </x:c>
      <x:c r="D910" s="676" t="str">
        <x:f>MID(C910,3,4)</x:f>
        <x:v>2510</x:v>
      </x:c>
    </x:row>
    <x:row r="911" spans="2:4">
      <x:c r="B911" s="675" t="s">
        <x:v>6769</x:v>
      </x:c>
      <x:c r="C911" s="675">
        <x:v>2025100601054</x:v>
      </x:c>
      <x:c r="D911" s="676" t="str">
        <x:f>MID(C911,3,4)</x:f>
        <x:v>2510</x:v>
      </x:c>
    </x:row>
    <x:row r="912" spans="2:4">
      <x:c r="B912" s="675" t="s">
        <x:v>10134</x:v>
      </x:c>
      <x:c r="C912" s="675">
        <x:v>2025100601061</x:v>
      </x:c>
      <x:c r="D912" s="676" t="str">
        <x:f>MID(C912,3,4)</x:f>
        <x:v>2510</x:v>
      </x:c>
    </x:row>
    <x:row r="913" spans="2:4">
      <x:c r="B913" s="675" t="s">
        <x:v>5058</x:v>
      </x:c>
      <x:c r="C913" s="675">
        <x:v>2025100601078</x:v>
      </x:c>
      <x:c r="D913" s="676" t="str">
        <x:f>MID(C913,3,4)</x:f>
        <x:v>2510</x:v>
      </x:c>
    </x:row>
    <x:row r="914" spans="2:4">
      <x:c r="B914" s="675" t="s">
        <x:v>5057</x:v>
      </x:c>
      <x:c r="C914" s="675">
        <x:v>2025100601085</x:v>
      </x:c>
      <x:c r="D914" s="676" t="str">
        <x:f>MID(C914,3,4)</x:f>
        <x:v>2510</x:v>
      </x:c>
    </x:row>
    <x:row r="915" spans="2:4">
      <x:c r="B915" s="675" t="s">
        <x:v>6825</x:v>
      </x:c>
      <x:c r="C915" s="675">
        <x:v>2025100601092</x:v>
      </x:c>
      <x:c r="D915" s="676" t="str">
        <x:f>MID(C915,3,4)</x:f>
        <x:v>2510</x:v>
      </x:c>
    </x:row>
    <x:row r="916" spans="2:4">
      <x:c r="B916" s="675" t="s">
        <x:v>172</x:v>
      </x:c>
      <x:c r="C916" s="675">
        <x:v>2025100701013</x:v>
      </x:c>
      <x:c r="D916" s="676" t="str">
        <x:f>MID(C916,3,4)</x:f>
        <x:v>2510</x:v>
      </x:c>
    </x:row>
    <x:row r="917" spans="2:4">
      <x:c r="B917" s="675" t="s">
        <x:v>10151</x:v>
      </x:c>
      <x:c r="C917" s="675">
        <x:v>2025100701044</x:v>
      </x:c>
      <x:c r="D917" s="676" t="str">
        <x:f>MID(C917,3,4)</x:f>
        <x:v>2510</x:v>
      </x:c>
    </x:row>
    <x:row r="918" spans="2:4">
      <x:c r="B918" s="675" t="s">
        <x:v>1687</x:v>
      </x:c>
      <x:c r="C918" s="675">
        <x:v>2025100603102</x:v>
      </x:c>
      <x:c r="D918" s="676" t="str">
        <x:f>MID(C918,3,4)</x:f>
        <x:v>2510</x:v>
      </x:c>
    </x:row>
    <x:row r="919" spans="2:4">
      <x:c r="B919" s="675" t="s">
        <x:v>752</x:v>
      </x:c>
      <x:c r="C919" s="675">
        <x:v>2025100502085</x:v>
      </x:c>
      <x:c r="D919" s="676" t="str">
        <x:f>MID(C919,3,4)</x:f>
        <x:v>2510</x:v>
      </x:c>
    </x:row>
    <x:row r="920" spans="2:4">
      <x:c r="B920" s="675" t="s">
        <x:v>5177</x:v>
      </x:c>
      <x:c r="C920" s="675">
        <x:v>2025100602044</x:v>
      </x:c>
      <x:c r="D920" s="676" t="str">
        <x:f>MID(C920,3,4)</x:f>
        <x:v>2510</x:v>
      </x:c>
    </x:row>
    <x:row r="921" spans="2:4">
      <x:c r="B921" s="675" t="s">
        <x:v>8837</x:v>
      </x:c>
      <x:c r="C921" s="675">
        <x:v>2025100504072</x:v>
      </x:c>
      <x:c r="D921" s="676" t="str">
        <x:f>MID(C921,3,4)</x:f>
        <x:v>2510</x:v>
      </x:c>
    </x:row>
    <x:row r="922" spans="2:4">
      <x:c r="B922" s="472" t="s">
        <x:v>10212</x:v>
      </x:c>
      <x:c r="C922" s="472">
        <x:v>2025110603109</x:v>
      </x:c>
      <x:c r="D922" s="461" t="str">
        <x:f>MID(C922,3,4)</x:f>
        <x:v>2511</x:v>
      </x:c>
    </x:row>
    <x:row r="923" spans="2:4">
      <x:c r="B923" s="472" t="s">
        <x:v>8681</x:v>
      </x:c>
      <x:c r="C923" s="472">
        <x:v>2025110604045</x:v>
      </x:c>
      <x:c r="D923" s="461" t="str">
        <x:f>MID(C923,3,4)</x:f>
        <x:v>2511</x:v>
      </x:c>
    </x:row>
    <x:row r="924" spans="3:3">
      <x:c r="C924" s="126"/>
    </x:row>
    <x:row r="925" spans="1:7">
      <x:c r="A925" s="126" t="s">
        <x:v>4130</x:v>
      </x:c>
      <x:c r="B925" s="236" t="s">
        <x:v>6900</x:v>
      </x:c>
      <x:c r="C925" s="236">
        <x:v>2023051503014</x:v>
      </x:c>
      <x:c r="D925" s="279" t="str">
        <x:f>MID(C925,3,4)</x:f>
        <x:v>2305</x:v>
      </x:c>
      <x:c r="E925" s="236" t="s">
        <x:v>375</x:v>
      </x:c>
      <x:c r="F925" s="236"/>
      <x:c r="G925" s="279"/>
    </x:row>
    <x:row r="926" spans="2:7">
      <x:c r="B926" s="236" t="s">
        <x:v>4833</x:v>
      </x:c>
      <x:c r="C926" s="236">
        <x:v>2023071401048</x:v>
      </x:c>
      <x:c r="D926" s="279" t="str">
        <x:f>MID(C926,3,4)</x:f>
        <x:v>2307</x:v>
      </x:c>
      <x:c r="E926" s="236" t="s">
        <x:v>561</x:v>
      </x:c>
      <x:c r="F926" s="236"/>
      <x:c r="G926" s="279"/>
    </x:row>
    <x:row r="927" spans="2:7">
      <x:c r="B927" s="236" t="s">
        <x:v>404</x:v>
      </x:c>
      <x:c r="C927" s="236">
        <x:v>2023072104115</x:v>
      </x:c>
      <x:c r="D927" s="279" t="str">
        <x:f>MID(C927,3,4)</x:f>
        <x:v>2307</x:v>
      </x:c>
      <x:c r="E927" s="236" t="s">
        <x:v>10207</x:v>
      </x:c>
      <x:c r="F927" s="236"/>
      <x:c r="G927" s="279"/>
    </x:row>
    <x:row r="928" spans="2:7">
      <x:c r="B928" s="236" t="s">
        <x:v>5284</x:v>
      </x:c>
      <x:c r="C928" s="236">
        <x:v>2023092601151</x:v>
      </x:c>
      <x:c r="D928" s="279" t="str">
        <x:f>MID(C928,3,4)</x:f>
        <x:v>2309</x:v>
      </x:c>
      <x:c r="E928" s="236" t="s">
        <x:v>8704</x:v>
      </x:c>
      <x:c r="F928" s="236"/>
      <x:c r="G928" s="279"/>
    </x:row>
    <x:row r="929" spans="2:7">
      <x:c r="B929" s="236" t="s">
        <x:v>327</x:v>
      </x:c>
      <x:c r="C929" s="236">
        <x:v>2023101904082</x:v>
      </x:c>
      <x:c r="D929" s="279" t="str">
        <x:f>MID(C929,3,4)</x:f>
        <x:v>2310</x:v>
      </x:c>
      <x:c r="E929" s="236" t="s">
        <x:v>412</x:v>
      </x:c>
      <x:c r="F929" s="236"/>
      <x:c r="G929" s="279"/>
    </x:row>
    <x:row r="930" spans="2:7">
      <x:c r="B930" s="236" t="s">
        <x:v>5381</x:v>
      </x:c>
      <x:c r="C930" s="236">
        <x:v>2023120101189</x:v>
      </x:c>
      <x:c r="D930" s="279" t="str">
        <x:f>MID(C930,3,4)</x:f>
        <x:v>2312</x:v>
      </x:c>
      <x:c r="E930" s="236" t="s">
        <x:v>625</x:v>
      </x:c>
      <x:c r="F930" s="236"/>
      <x:c r="G930" s="279"/>
    </x:row>
    <x:row r="931" spans="2:7">
      <x:c r="B931" s="236" t="s">
        <x:v>7087</x:v>
      </x:c>
      <x:c r="C931" s="236">
        <x:v>2023123002025</x:v>
      </x:c>
      <x:c r="D931" s="279" t="str">
        <x:f>MID(C931,3,4)</x:f>
        <x:v>2312</x:v>
      </x:c>
      <x:c r="E931" s="236" t="s">
        <x:v>6783</x:v>
      </x:c>
      <x:c r="F931" s="236"/>
      <x:c r="G931" s="279"/>
    </x:row>
    <x:row r="932" spans="2:7">
      <x:c r="B932" s="236" t="s">
        <x:v>7022</x:v>
      </x:c>
      <x:c r="C932" s="236">
        <x:v>2024010101180</x:v>
      </x:c>
      <x:c r="D932" s="279" t="str">
        <x:f>MID(C932,3,4)</x:f>
        <x:v>2401</x:v>
      </x:c>
      <x:c r="E932" s="236" t="s">
        <x:v>10147</x:v>
      </x:c>
      <x:c r="F932" s="236"/>
      <x:c r="G932" s="279"/>
    </x:row>
    <x:row r="933" spans="2:7">
      <x:c r="B933" s="236" t="s">
        <x:v>6892</x:v>
      </x:c>
      <x:c r="C933" s="236">
        <x:v>2024012901078</x:v>
      </x:c>
      <x:c r="D933" s="279" t="str">
        <x:f>MID(C933,3,4)</x:f>
        <x:v>2401</x:v>
      </x:c>
      <x:c r="E933" s="236" t="s">
        <x:v>4996</x:v>
      </x:c>
      <x:c r="F933" s="236"/>
      <x:c r="G933" s="279"/>
    </x:row>
    <x:row r="934" spans="2:7">
      <x:c r="B934" s="236" t="s">
        <x:v>1817</x:v>
      </x:c>
      <x:c r="C934" s="236">
        <x:v>2024010104082</x:v>
      </x:c>
      <x:c r="D934" s="279" t="str">
        <x:f>MID(C934,3,4)</x:f>
        <x:v>2401</x:v>
      </x:c>
      <x:c r="E934" s="236" t="s">
        <x:v>7191</x:v>
      </x:c>
      <x:c r="F934" s="236"/>
      <x:c r="G934" s="279"/>
    </x:row>
    <x:row r="935" spans="2:7">
      <x:c r="B935" s="236" t="s">
        <x:v>8866</x:v>
      </x:c>
      <x:c r="C935" s="236">
        <x:v>2024051004112</x:v>
      </x:c>
      <x:c r="D935" s="279" t="str">
        <x:f>MID(C935,3,4)</x:f>
        <x:v>2405</x:v>
      </x:c>
      <x:c r="E935" s="236" t="s">
        <x:v>3187</x:v>
      </x:c>
      <x:c r="F935" s="236"/>
      <x:c r="G935" s="279"/>
    </x:row>
    <x:row r="936" spans="2:7">
      <x:c r="B936" s="236" t="s">
        <x:v>7242</x:v>
      </x:c>
      <x:c r="C936" s="236">
        <x:v>2024071001023</x:v>
      </x:c>
      <x:c r="D936" s="279" t="str">
        <x:f>MID(C936,3,4)</x:f>
        <x:v>2407</x:v>
      </x:c>
      <x:c r="E936" s="236" t="s">
        <x:v>3182</x:v>
      </x:c>
      <x:c r="F936" s="236"/>
      <x:c r="G936" s="279"/>
    </x:row>
    <x:row r="937" spans="2:7">
      <x:c r="B937" s="236" t="s">
        <x:v>7177</x:v>
      </x:c>
      <x:c r="C937" s="236">
        <x:v>2024071501042</x:v>
      </x:c>
      <x:c r="D937" s="279" t="str">
        <x:f>MID(C937,3,4)</x:f>
        <x:v>2407</x:v>
      </x:c>
      <x:c r="E937" s="236" t="s">
        <x:v>3544</x:v>
      </x:c>
      <x:c r="F937" s="236"/>
      <x:c r="G937" s="279"/>
    </x:row>
    <x:row r="938" spans="2:7">
      <x:c r="B938" s="236" t="s">
        <x:v>7231</x:v>
      </x:c>
      <x:c r="C938" s="236">
        <x:v>2024071601124</x:v>
      </x:c>
      <x:c r="D938" s="279" t="str">
        <x:f>MID(C938,3,4)</x:f>
        <x:v>2407</x:v>
      </x:c>
      <x:c r="E938" s="236" t="s">
        <x:v>2985</x:v>
      </x:c>
      <x:c r="F938" s="236"/>
      <x:c r="G938" s="279"/>
    </x:row>
    <x:row r="939" spans="2:7">
      <x:c r="B939" s="236" t="s">
        <x:v>8704</x:v>
      </x:c>
      <x:c r="C939" s="236">
        <x:v>2024081503081</x:v>
      </x:c>
      <x:c r="D939" s="279" t="str">
        <x:f>MID(C939,3,4)</x:f>
        <x:v>2408</x:v>
      </x:c>
      <x:c r="E939" s="236" t="s">
        <x:v>3605</x:v>
      </x:c>
      <x:c r="F939" s="236"/>
      <x:c r="G939" s="279"/>
    </x:row>
    <x:row r="940" spans="2:7">
      <x:c r="B940" s="236" t="s">
        <x:v>5174</x:v>
      </x:c>
      <x:c r="C940" s="236">
        <x:v>2024081501117</x:v>
      </x:c>
      <x:c r="D940" s="279" t="str">
        <x:f>MID(C940,3,4)</x:f>
        <x:v>2408</x:v>
      </x:c>
      <x:c r="E940" s="236" t="s">
        <x:v>6900</x:v>
      </x:c>
      <x:c r="F940" s="236"/>
      <x:c r="G940" s="279"/>
    </x:row>
    <x:row r="941" spans="2:7">
      <x:c r="B941" s="236" t="s">
        <x:v>4774</x:v>
      </x:c>
      <x:c r="C941" s="236">
        <x:v>2024091503095</x:v>
      </x:c>
      <x:c r="D941" s="279" t="str">
        <x:f>MID(C941,3,4)</x:f>
        <x:v>2409</x:v>
      </x:c>
      <x:c r="E941" s="236" t="s">
        <x:v>4774</x:v>
      </x:c>
      <x:c r="F941" s="236"/>
      <x:c r="G941" s="279"/>
    </x:row>
    <x:row r="942" spans="2:7">
      <x:c r="B942" s="236" t="s">
        <x:v>5268</x:v>
      </x:c>
      <x:c r="C942" s="236">
        <x:v>2024091501039</x:v>
      </x:c>
      <x:c r="D942" s="279" t="str">
        <x:f>MID(C942,3,4)</x:f>
        <x:v>2409</x:v>
      </x:c>
      <x:c r="E942" s="236" t="s">
        <x:v>7339</x:v>
      </x:c>
      <x:c r="F942" s="236"/>
      <x:c r="G942" s="279"/>
    </x:row>
    <x:row r="943" spans="2:7">
      <x:c r="B943" s="236" t="s">
        <x:v>7292</x:v>
      </x:c>
      <x:c r="C943" s="236">
        <x:v>2024091602149</x:v>
      </x:c>
      <x:c r="D943" s="279" t="str">
        <x:f>MID(C943,3,4)</x:f>
        <x:v>2409</x:v>
      </x:c>
      <x:c r="E943" s="236" t="s">
        <x:v>4865</x:v>
      </x:c>
      <x:c r="F943" s="236"/>
      <x:c r="G943" s="279"/>
    </x:row>
    <x:row r="944" spans="2:7">
      <x:c r="B944" s="236" t="s">
        <x:v>7339</x:v>
      </x:c>
      <x:c r="C944" s="236">
        <x:v>2024100503016</x:v>
      </x:c>
      <x:c r="D944" s="279" t="str">
        <x:f>MID(C944,3,4)</x:f>
        <x:v>2410</x:v>
      </x:c>
      <x:c r="E944" s="236" t="s">
        <x:v>4946</x:v>
      </x:c>
      <x:c r="F944" s="236"/>
      <x:c r="G944" s="279"/>
    </x:row>
    <x:row r="945" spans="2:7">
      <x:c r="B945" s="236" t="s">
        <x:v>4865</x:v>
      </x:c>
      <x:c r="C945" s="236">
        <x:v>2024111503050</x:v>
      </x:c>
      <x:c r="D945" s="279" t="str">
        <x:f>MID(C945,3,4)</x:f>
        <x:v>2411</x:v>
      </x:c>
      <x:c r="E945" s="236" t="s">
        <x:v>10155</x:v>
      </x:c>
      <x:c r="F945" s="236"/>
      <x:c r="G945" s="279"/>
    </x:row>
    <x:row r="946" spans="2:7">
      <x:c r="B946" s="236" t="s">
        <x:v>6938</x:v>
      </x:c>
      <x:c r="C946" s="236">
        <x:v>2024111601053</x:v>
      </x:c>
      <x:c r="D946" s="279" t="str">
        <x:f>MID(C946,3,4)</x:f>
        <x:v>2411</x:v>
      </x:c>
      <x:c r="E946" s="236" t="s">
        <x:v>5100</x:v>
      </x:c>
      <x:c r="F946" s="236"/>
      <x:c r="G946" s="279"/>
    </x:row>
    <x:row r="947" spans="2:7">
      <x:c r="B947" s="236" t="s">
        <x:v>375</x:v>
      </x:c>
      <x:c r="C947" s="236">
        <x:v>2024121005032</x:v>
      </x:c>
      <x:c r="D947" s="279" t="str">
        <x:f>MID(C947,3,4)</x:f>
        <x:v>2412</x:v>
      </x:c>
      <x:c r="E947" s="236" t="s">
        <x:v>44</x:v>
      </x:c>
      <x:c r="F947" s="236"/>
      <x:c r="G947" s="279"/>
    </x:row>
    <x:row r="948" spans="2:7">
      <x:c r="B948" s="236" t="s">
        <x:v>412</x:v>
      </x:c>
      <x:c r="C948" s="236">
        <x:v>2024120502068</x:v>
      </x:c>
      <x:c r="D948" s="279" t="str">
        <x:f>MID(C948,3,4)</x:f>
        <x:v>2412</x:v>
      </x:c>
      <x:c r="E948" s="236" t="s">
        <x:v>5</x:v>
      </x:c>
      <x:c r="F948" s="236"/>
      <x:c r="G948" s="279"/>
    </x:row>
    <x:row r="949" spans="2:7">
      <x:c r="B949" s="236" t="s">
        <x:v>7306</x:v>
      </x:c>
      <x:c r="C949" s="236">
        <x:v>2025010501055</x:v>
      </x:c>
      <x:c r="D949" s="279" t="str">
        <x:f>MID(C949,3,4)</x:f>
        <x:v>2501</x:v>
      </x:c>
      <x:c r="E949" s="236" t="s">
        <x:v>5069</x:v>
      </x:c>
      <x:c r="F949" s="236"/>
      <x:c r="G949" s="279"/>
    </x:row>
    <x:row r="950" spans="2:7">
      <x:c r="B950" s="236" t="s">
        <x:v>7206</x:v>
      </x:c>
      <x:c r="C950" s="236">
        <x:v>2025010501086</x:v>
      </x:c>
      <x:c r="D950" s="279" t="str">
        <x:f>MID(C950,3,4)</x:f>
        <x:v>2501</x:v>
      </x:c>
      <x:c r="E950" s="236" t="s">
        <x:v>4995</x:v>
      </x:c>
      <x:c r="F950" s="236"/>
      <x:c r="G950" s="279"/>
    </x:row>
    <x:row r="951" spans="2:7">
      <x:c r="B951" s="236" t="s">
        <x:v>5123</x:v>
      </x:c>
      <x:c r="C951" s="236">
        <x:v>2025021001049</x:v>
      </x:c>
      <x:c r="D951" s="279" t="str">
        <x:f>MID(C951,3,4)</x:f>
        <x:v>2502</x:v>
      </x:c>
      <x:c r="E951" s="236" t="s">
        <x:v>595</x:v>
      </x:c>
      <x:c r="F951" s="236"/>
      <x:c r="G951" s="279"/>
    </x:row>
    <x:row r="952" spans="2:7">
      <x:c r="B952" s="236" t="s">
        <x:v>745</x:v>
      </x:c>
      <x:c r="C952" s="236">
        <x:v>2025021201012</x:v>
      </x:c>
      <x:c r="D952" s="279" t="str">
        <x:f>MID(C952,3,4)</x:f>
        <x:v>2502</x:v>
      </x:c>
      <x:c r="E952" s="236" t="s">
        <x:v>6693</x:v>
      </x:c>
      <x:c r="F952" s="236"/>
      <x:c r="G952" s="279"/>
    </x:row>
    <x:row r="953" spans="2:7">
      <x:c r="B953" s="236" t="s">
        <x:v>8791</x:v>
      </x:c>
      <x:c r="C953" s="236">
        <x:v>2025021204075</x:v>
      </x:c>
      <x:c r="D953" s="279" t="str">
        <x:f>MID(C953,3,4)</x:f>
        <x:v>2502</x:v>
      </x:c>
      <x:c r="E953" s="236" t="s">
        <x:v>70</x:v>
      </x:c>
      <x:c r="F953" s="236"/>
      <x:c r="G953" s="279"/>
    </x:row>
    <x:row r="954" spans="2:7">
      <x:c r="B954" s="236" t="s">
        <x:v>162</x:v>
      </x:c>
      <x:c r="C954" s="236">
        <x:v>2025030501028</x:v>
      </x:c>
      <x:c r="D954" s="279" t="str">
        <x:f>MID(C954,3,4)</x:f>
        <x:v>2503</x:v>
      </x:c>
      <x:c r="E954" s="236" t="s">
        <x:v>7338</x:v>
      </x:c>
      <x:c r="F954" s="236"/>
      <x:c r="G954" s="279"/>
    </x:row>
    <x:row r="955" spans="2:7">
      <x:c r="B955" s="236" t="s">
        <x:v>10166</x:v>
      </x:c>
      <x:c r="C955" s="236">
        <x:v>2025030501073</x:v>
      </x:c>
      <x:c r="D955" s="279" t="str">
        <x:f>MID(C955,3,4)</x:f>
        <x:v>2503</x:v>
      </x:c>
      <x:c r="E955" s="236" t="s">
        <x:v>5002</x:v>
      </x:c>
      <x:c r="F955" s="236"/>
      <x:c r="G955" s="279"/>
    </x:row>
    <x:row r="956" spans="2:7">
      <x:c r="B956" s="236" t="s">
        <x:v>6797</x:v>
      </x:c>
      <x:c r="C956" s="236">
        <x:v>2025030602022</x:v>
      </x:c>
      <x:c r="D956" s="279" t="str">
        <x:f>MID(C956,3,4)</x:f>
        <x:v>2503</x:v>
      </x:c>
      <x:c r="E956" s="236" t="s">
        <x:v>1208</x:v>
      </x:c>
      <x:c r="F956" s="236"/>
      <x:c r="G956" s="279"/>
    </x:row>
    <x:row r="957" spans="2:7">
      <x:c r="B957" s="236" t="s">
        <x:v>8857</x:v>
      </x:c>
      <x:c r="C957" s="236">
        <x:v>2025030504067</x:v>
      </x:c>
      <x:c r="D957" s="279" t="str">
        <x:f>MID(C957,3,4)</x:f>
        <x:v>2503</x:v>
      </x:c>
      <x:c r="E957" s="236" t="s">
        <x:v>6936</x:v>
      </x:c>
      <x:c r="F957" s="236"/>
      <x:c r="G957" s="279"/>
    </x:row>
    <x:row r="958" spans="2:7">
      <x:c r="B958" s="236" t="s">
        <x:v>625</x:v>
      </x:c>
      <x:c r="C958" s="236">
        <x:v>2025040603194</x:v>
      </x:c>
      <x:c r="D958" s="279" t="str">
        <x:f>MID(C958,3,4)</x:f>
        <x:v>2504</x:v>
      </x:c>
      <x:c r="E958" s="236" t="s">
        <x:v>1196</x:v>
      </x:c>
      <x:c r="F958" s="236"/>
      <x:c r="G958" s="279"/>
    </x:row>
    <x:row r="959" spans="2:7">
      <x:c r="B959" s="236" t="s">
        <x:v>4946</x:v>
      </x:c>
      <x:c r="C959" s="236">
        <x:v>2025040503012</x:v>
      </x:c>
      <x:c r="D959" s="279" t="str">
        <x:f>MID(C959,3,4)</x:f>
        <x:v>2504</x:v>
      </x:c>
      <x:c r="E959" s="236" t="s">
        <x:v>6756</x:v>
      </x:c>
      <x:c r="F959" s="236"/>
      <x:c r="G959" s="279"/>
    </x:row>
    <x:row r="960" spans="2:7">
      <x:c r="B960" s="236" t="s">
        <x:v>10155</x:v>
      </x:c>
      <x:c r="C960" s="236">
        <x:v>2025040603088</x:v>
      </x:c>
      <x:c r="D960" s="279" t="str">
        <x:f>MID(C960,3,4)</x:f>
        <x:v>2504</x:v>
      </x:c>
      <x:c r="E960" s="236" t="s">
        <x:v>4943</x:v>
      </x:c>
      <x:c r="F960" s="236"/>
      <x:c r="G960" s="279"/>
    </x:row>
    <x:row r="961" spans="2:7">
      <x:c r="B961" s="236" t="s">
        <x:v>5100</x:v>
      </x:c>
      <x:c r="C961" s="236">
        <x:v>2025040603101</x:v>
      </x:c>
      <x:c r="D961" s="279" t="str">
        <x:f>MID(C961,3,4)</x:f>
        <x:v>2504</x:v>
      </x:c>
      <x:c r="E961" s="236" t="s">
        <x:v>5061</x:v>
      </x:c>
      <x:c r="F961" s="236"/>
      <x:c r="G961" s="279"/>
    </x:row>
    <x:row r="962" spans="2:7">
      <x:c r="B962" s="236" t="s">
        <x:v>44</x:v>
      </x:c>
      <x:c r="C962" s="236">
        <x:v>2025040703108</x:v>
      </x:c>
      <x:c r="D962" s="279" t="str">
        <x:f>MID(C962,3,4)</x:f>
        <x:v>2504</x:v>
      </x:c>
      <x:c r="E962" s="236" t="s">
        <x:v>10091</x:v>
      </x:c>
      <x:c r="F962" s="236"/>
      <x:c r="G962" s="279"/>
    </x:row>
    <x:row r="963" spans="2:7">
      <x:c r="B963" s="236" t="s">
        <x:v>5084</x:v>
      </x:c>
      <x:c r="C963" s="236">
        <x:v>2025040501100</x:v>
      </x:c>
      <x:c r="D963" s="279" t="str">
        <x:f>MID(C963,3,4)</x:f>
        <x:v>2504</x:v>
      </x:c>
      <x:c r="E963" s="236" t="s">
        <x:v>5284</x:v>
      </x:c>
      <x:c r="F963" s="236"/>
      <x:c r="G963" s="279"/>
    </x:row>
    <x:row r="964" spans="2:7">
      <x:c r="B964" s="236" t="s">
        <x:v>6</x:v>
      </x:c>
      <x:c r="C964" s="236">
        <x:v>2025040701074</x:v>
      </x:c>
      <x:c r="D964" s="279" t="str">
        <x:f>MID(C964,3,4)</x:f>
        <x:v>2504</x:v>
      </x:c>
      <x:c r="E964" s="236" t="s">
        <x:v>7022</x:v>
      </x:c>
      <x:c r="F964" s="236"/>
      <x:c r="G964" s="279"/>
    </x:row>
    <x:row r="965" spans="2:7">
      <x:c r="B965" s="236" t="s">
        <x:v>6774</x:v>
      </x:c>
      <x:c r="C965" s="236">
        <x:v>2025040901023</x:v>
      </x:c>
      <x:c r="D965" s="279" t="str">
        <x:f>MID(C965,3,4)</x:f>
        <x:v>2504</x:v>
      </x:c>
      <x:c r="E965" s="236" t="s">
        <x:v>7306</x:v>
      </x:c>
      <x:c r="F965" s="236"/>
      <x:c r="G965" s="279"/>
    </x:row>
    <x:row r="966" spans="2:7">
      <x:c r="B966" s="236" t="s">
        <x:v>5067</x:v>
      </x:c>
      <x:c r="C966" s="236">
        <x:v>2025041101019</x:v>
      </x:c>
      <x:c r="D966" s="279" t="str">
        <x:f>MID(C966,3,4)</x:f>
        <x:v>2504</x:v>
      </x:c>
      <x:c r="E966" s="236" t="s">
        <x:v>7206</x:v>
      </x:c>
      <x:c r="F966" s="236"/>
      <x:c r="G966" s="279"/>
    </x:row>
    <x:row r="967" spans="2:7">
      <x:c r="B967" s="236" t="s">
        <x:v>6742</x:v>
      </x:c>
      <x:c r="C967" s="236">
        <x:v>2025041101040</x:v>
      </x:c>
      <x:c r="D967" s="279" t="str">
        <x:f>MID(C967,3,4)</x:f>
        <x:v>2504</x:v>
      </x:c>
      <x:c r="E967" s="236" t="s">
        <x:v>6892</x:v>
      </x:c>
      <x:c r="F967" s="236"/>
      <x:c r="G967" s="279"/>
    </x:row>
    <x:row r="968" spans="2:7">
      <x:c r="B968" s="236" t="s">
        <x:v>6750</x:v>
      </x:c>
      <x:c r="C968" s="236">
        <x:v>2025041201047</x:v>
      </x:c>
      <x:c r="D968" s="279" t="str">
        <x:f>MID(C968,3,4)</x:f>
        <x:v>2504</x:v>
      </x:c>
      <x:c r="E968" s="236" t="s">
        <x:v>7242</x:v>
      </x:c>
      <x:c r="F968" s="236"/>
      <x:c r="G968" s="279"/>
    </x:row>
    <x:row r="969" spans="2:7">
      <x:c r="B969" s="236" t="s">
        <x:v>7358</x:v>
      </x:c>
      <x:c r="C969" s="236">
        <x:v>2025041301013</x:v>
      </x:c>
      <x:c r="D969" s="279" t="str">
        <x:f>MID(C969,3,4)</x:f>
        <x:v>2504</x:v>
      </x:c>
      <x:c r="E969" s="236" t="s">
        <x:v>4833</x:v>
      </x:c>
      <x:c r="F969" s="236"/>
      <x:c r="G969" s="279"/>
    </x:row>
    <x:row r="970" spans="2:7">
      <x:c r="B970" s="236" t="s">
        <x:v>5137</x:v>
      </x:c>
      <x:c r="C970" s="236">
        <x:v>2025040802092</x:v>
      </x:c>
      <x:c r="D970" s="279" t="str">
        <x:f>MID(C970,3,4)</x:f>
        <x:v>2504</x:v>
      </x:c>
      <x:c r="E970" s="236" t="s">
        <x:v>7177</x:v>
      </x:c>
      <x:c r="F970" s="236"/>
      <x:c r="G970" s="279"/>
    </x:row>
    <x:row r="971" spans="2:7">
      <x:c r="B971" s="236" t="s">
        <x:v>8898</x:v>
      </x:c>
      <x:c r="C971" s="236">
        <x:v>2025040504095</x:v>
      </x:c>
      <x:c r="D971" s="279" t="str">
        <x:f>MID(C971,3,4)</x:f>
        <x:v>2504</x:v>
      </x:c>
      <x:c r="E971" s="236" t="s">
        <x:v>7231</x:v>
      </x:c>
      <x:c r="F971" s="236"/>
      <x:c r="G971" s="279"/>
    </x:row>
    <x:row r="972" spans="2:7">
      <x:c r="B972" s="236" t="s">
        <x:v>8566</x:v>
      </x:c>
      <x:c r="C972" s="236">
        <x:v>2025040704044</x:v>
      </x:c>
      <x:c r="D972" s="279" t="str">
        <x:f>MID(C972,3,4)</x:f>
        <x:v>2504</x:v>
      </x:c>
      <x:c r="E972" s="236" t="s">
        <x:v>5174</x:v>
      </x:c>
      <x:c r="F972" s="236"/>
      <x:c r="G972" s="279"/>
    </x:row>
    <x:row r="973" spans="2:7">
      <x:c r="B973" s="236" t="s">
        <x:v>561</x:v>
      </x:c>
      <x:c r="C973" s="236">
        <x:v>2025050505013</x:v>
      </x:c>
      <x:c r="D973" s="279" t="str">
        <x:f>MID(C973,3,4)</x:f>
        <x:v>2505</x:v>
      </x:c>
      <x:c r="E973" s="236" t="s">
        <x:v>5268</x:v>
      </x:c>
      <x:c r="F973" s="236"/>
      <x:c r="G973" s="279"/>
    </x:row>
    <x:row r="974" spans="2:7">
      <x:c r="B974" s="236" t="s">
        <x:v>6783</x:v>
      </x:c>
      <x:c r="C974" s="236">
        <x:v>2025050503149</x:v>
      </x:c>
      <x:c r="D974" s="279" t="str">
        <x:f>MID(C974,3,4)</x:f>
        <x:v>2505</x:v>
      </x:c>
      <x:c r="E974" s="236" t="s">
        <x:v>6938</x:v>
      </x:c>
      <x:c r="F974" s="236"/>
      <x:c r="G974" s="279"/>
    </x:row>
    <x:row r="975" spans="2:7">
      <x:c r="B975" s="236" t="s">
        <x:v>5</x:v>
      </x:c>
      <x:c r="C975" s="236">
        <x:v>2025050703068</x:v>
      </x:c>
      <x:c r="D975" s="279" t="str">
        <x:f>MID(C975,3,4)</x:f>
        <x:v>2505</x:v>
      </x:c>
      <x:c r="E975" s="236" t="s">
        <x:v>5381</x:v>
      </x:c>
      <x:c r="F975" s="236"/>
      <x:c r="G975" s="279"/>
    </x:row>
    <x:row r="976" spans="2:7">
      <x:c r="B976" s="236" t="s">
        <x:v>5064</x:v>
      </x:c>
      <x:c r="C976" s="236">
        <x:v>2025050701019</x:v>
      </x:c>
      <x:c r="D976" s="279" t="str">
        <x:f>MID(C976,3,4)</x:f>
        <x:v>2505</x:v>
      </x:c>
      <x:c r="E976" s="236" t="s">
        <x:v>5123</x:v>
      </x:c>
      <x:c r="F976" s="236"/>
      <x:c r="G976" s="279"/>
    </x:row>
    <x:row r="977" spans="2:7">
      <x:c r="B977" s="236" t="s">
        <x:v>6692</x:v>
      </x:c>
      <x:c r="C977" s="236">
        <x:v>2025050701026</x:v>
      </x:c>
      <x:c r="D977" s="279" t="str">
        <x:f>MID(C977,3,4)</x:f>
        <x:v>2505</x:v>
      </x:c>
      <x:c r="E977" s="236" t="s">
        <x:v>745</x:v>
      </x:c>
      <x:c r="F977" s="236"/>
      <x:c r="G977" s="279"/>
    </x:row>
    <x:row r="978" spans="2:7">
      <x:c r="B978" s="236" t="s">
        <x:v>10187</x:v>
      </x:c>
      <x:c r="C978" s="236">
        <x:v>2025050502104</x:v>
      </x:c>
      <x:c r="D978" s="279" t="str">
        <x:f>MID(C978,3,4)</x:f>
        <x:v>2505</x:v>
      </x:c>
      <x:c r="E978" s="236" t="s">
        <x:v>162</x:v>
      </x:c>
      <x:c r="F978" s="236"/>
      <x:c r="G978" s="279"/>
    </x:row>
    <x:row r="979" spans="2:7">
      <x:c r="B979" s="236" t="s">
        <x:v>8811</x:v>
      </x:c>
      <x:c r="C979" s="236">
        <x:v>2025050504078</x:v>
      </x:c>
      <x:c r="D979" s="279" t="str">
        <x:f>MID(C979,3,4)</x:f>
        <x:v>2505</x:v>
      </x:c>
      <x:c r="E979" s="236" t="s">
        <x:v>10166</x:v>
      </x:c>
      <x:c r="F979" s="236"/>
      <x:c r="G979" s="279"/>
    </x:row>
    <x:row r="980" spans="2:7">
      <x:c r="B980" s="236" t="s">
        <x:v>8833</x:v>
      </x:c>
      <x:c r="C980" s="236">
        <x:v>2025050704096</x:v>
      </x:c>
      <x:c r="D980" s="279" t="str">
        <x:f>MID(C980,3,4)</x:f>
        <x:v>2505</x:v>
      </x:c>
      <x:c r="E980" s="236" t="s">
        <x:v>5084</x:v>
      </x:c>
      <x:c r="F980" s="236"/>
      <x:c r="G980" s="279"/>
    </x:row>
    <x:row r="981" spans="2:7">
      <x:c r="B981" s="236" t="s">
        <x:v>10207</x:v>
      </x:c>
      <x:c r="C981" s="236">
        <x:v>2025060505010</x:v>
      </x:c>
      <x:c r="D981" s="279" t="str">
        <x:f>MID(C981,3,4)</x:f>
        <x:v>2506</x:v>
      </x:c>
      <x:c r="E981" s="236" t="s">
        <x:v>6</x:v>
      </x:c>
      <x:c r="F981" s="236"/>
      <x:c r="G981" s="279"/>
    </x:row>
    <x:row r="982" spans="2:7">
      <x:c r="B982" s="236" t="s">
        <x:v>5069</x:v>
      </x:c>
      <x:c r="C982" s="236">
        <x:v>2025070703062</x:v>
      </x:c>
      <x:c r="D982" s="279" t="str">
        <x:f>MID(C982,3,4)</x:f>
        <x:v>2507</x:v>
      </x:c>
      <x:c r="E982" s="236" t="s">
        <x:v>6774</x:v>
      </x:c>
      <x:c r="F982" s="236"/>
      <x:c r="G982" s="279"/>
    </x:row>
    <x:row r="983" spans="2:7">
      <x:c r="B983" s="236" t="s">
        <x:v>5095</x:v>
      </x:c>
      <x:c r="C983" s="236">
        <x:v>2025070501064</x:v>
      </x:c>
      <x:c r="D983" s="279" t="str">
        <x:f>MID(C983,3,4)</x:f>
        <x:v>2507</x:v>
      </x:c>
      <x:c r="E983" s="236" t="s">
        <x:v>5067</x:v>
      </x:c>
      <x:c r="F983" s="236"/>
      <x:c r="G983" s="279"/>
    </x:row>
    <x:row r="984" spans="2:7">
      <x:c r="B984" s="236" t="s">
        <x:v>5006</x:v>
      </x:c>
      <x:c r="C984" s="236">
        <x:v>2025070701075</x:v>
      </x:c>
      <x:c r="D984" s="279" t="str">
        <x:f>MID(C984,3,4)</x:f>
        <x:v>2507</x:v>
      </x:c>
      <x:c r="E984" s="236" t="s">
        <x:v>6742</x:v>
      </x:c>
      <x:c r="F984" s="236"/>
      <x:c r="G984" s="279"/>
    </x:row>
    <x:row r="985" spans="2:7">
      <x:c r="B985" s="236" t="s">
        <x:v>10205</x:v>
      </x:c>
      <x:c r="C985" s="236">
        <x:v>2025070701099</x:v>
      </x:c>
      <x:c r="D985" s="279" t="str">
        <x:f>MID(C985,3,4)</x:f>
        <x:v>2507</x:v>
      </x:c>
      <x:c r="E985" s="236" t="s">
        <x:v>6750</x:v>
      </x:c>
      <x:c r="F985" s="236"/>
      <x:c r="G985" s="279"/>
    </x:row>
    <x:row r="986" spans="2:7">
      <x:c r="B986" s="236" t="s">
        <x:v>10124</x:v>
      </x:c>
      <x:c r="C986" s="236">
        <x:v>2025070901024</x:v>
      </x:c>
      <x:c r="D986" s="279" t="str">
        <x:f>MID(C986,3,4)</x:f>
        <x:v>2507</x:v>
      </x:c>
      <x:c r="E986" s="236" t="s">
        <x:v>7358</x:v>
      </x:c>
      <x:c r="F986" s="236"/>
      <x:c r="G986" s="279"/>
    </x:row>
    <x:row r="987" spans="2:7">
      <x:c r="B987" s="236" t="s">
        <x:v>4968</x:v>
      </x:c>
      <x:c r="C987" s="236">
        <x:v>2025070502085</x:v>
      </x:c>
      <x:c r="D987" s="279" t="str">
        <x:f>MID(C987,3,4)</x:f>
        <x:v>2507</x:v>
      </x:c>
      <x:c r="E987" s="236" t="s">
        <x:v>5064</x:v>
      </x:c>
      <x:c r="F987" s="236"/>
      <x:c r="G987" s="279"/>
    </x:row>
    <x:row r="988" spans="2:7">
      <x:c r="B988" s="236" t="s">
        <x:v>5039</x:v>
      </x:c>
      <x:c r="C988" s="236">
        <x:v>2025070502108</x:v>
      </x:c>
      <x:c r="D988" s="279" t="str">
        <x:f>MID(C988,3,4)</x:f>
        <x:v>2507</x:v>
      </x:c>
      <x:c r="E988" s="236" t="s">
        <x:v>6692</x:v>
      </x:c>
      <x:c r="F988" s="236"/>
      <x:c r="G988" s="279"/>
    </x:row>
    <x:row r="989" spans="2:7">
      <x:c r="B989" s="236" t="s">
        <x:v>6685</x:v>
      </x:c>
      <x:c r="C989" s="236">
        <x:v>2025070602013</x:v>
      </x:c>
      <x:c r="D989" s="279" t="str">
        <x:f>MID(C989,3,4)</x:f>
        <x:v>2507</x:v>
      </x:c>
      <x:c r="E989" s="236" t="s">
        <x:v>5095</x:v>
      </x:c>
      <x:c r="F989" s="236"/>
      <x:c r="G989" s="279"/>
    </x:row>
    <x:row r="990" spans="2:7">
      <x:c r="B990" s="236" t="s">
        <x:v>8769</x:v>
      </x:c>
      <x:c r="C990" s="236">
        <x:v>2025070504072</x:v>
      </x:c>
      <x:c r="D990" s="279" t="str">
        <x:f>MID(C990,3,4)</x:f>
        <x:v>2507</x:v>
      </x:c>
      <x:c r="E990" s="236" t="s">
        <x:v>5006</x:v>
      </x:c>
      <x:c r="F990" s="236"/>
      <x:c r="G990" s="279"/>
    </x:row>
    <x:row r="991" spans="2:7">
      <x:c r="B991" s="236" t="s">
        <x:v>8807</x:v>
      </x:c>
      <x:c r="C991" s="236">
        <x:v>2025070704014</x:v>
      </x:c>
      <x:c r="D991" s="279" t="str">
        <x:f>MID(C991,3,4)</x:f>
        <x:v>2507</x:v>
      </x:c>
      <x:c r="E991" s="236" t="s">
        <x:v>10205</x:v>
      </x:c>
      <x:c r="F991" s="236"/>
      <x:c r="G991" s="279"/>
    </x:row>
    <x:row r="992" spans="2:7">
      <x:c r="B992" s="236" t="s">
        <x:v>3187</x:v>
      </x:c>
      <x:c r="C992" s="236">
        <x:v>2025080503157</x:v>
      </x:c>
      <x:c r="D992" s="279" t="str">
        <x:f>MID(C992,3,4)</x:f>
        <x:v>2508</x:v>
      </x:c>
      <x:c r="E992" s="236" t="s">
        <x:v>10124</x:v>
      </x:c>
      <x:c r="F992" s="236"/>
      <x:c r="G992" s="279"/>
    </x:row>
    <x:row r="993" spans="2:7">
      <x:c r="B993" s="236" t="s">
        <x:v>4995</x:v>
      </x:c>
      <x:c r="C993" s="236">
        <x:v>2025080503041</x:v>
      </x:c>
      <x:c r="D993" s="279" t="str">
        <x:f>MID(C993,3,4)</x:f>
        <x:v>2508</x:v>
      </x:c>
      <x:c r="E993" s="236" t="s">
        <x:v>6749</x:v>
      </x:c>
      <x:c r="F993" s="236"/>
      <x:c r="G993" s="279"/>
    </x:row>
    <x:row r="994" spans="2:7">
      <x:c r="B994" s="236" t="s">
        <x:v>595</x:v>
      </x:c>
      <x:c r="C994" s="236">
        <x:v>2025080503072</x:v>
      </x:c>
      <x:c r="D994" s="279" t="str">
        <x:f>MID(C994,3,4)</x:f>
        <x:v>2508</x:v>
      </x:c>
      <x:c r="E994" s="236" t="s">
        <x:v>564</x:v>
      </x:c>
      <x:c r="F994" s="236"/>
      <x:c r="G994" s="279"/>
    </x:row>
    <x:row r="995" spans="2:7">
      <x:c r="B995" s="236" t="s">
        <x:v>6749</x:v>
      </x:c>
      <x:c r="C995" s="236">
        <x:v>2025080501047</x:v>
      </x:c>
      <x:c r="D995" s="279" t="str">
        <x:f>MID(C995,3,4)</x:f>
        <x:v>2508</x:v>
      </x:c>
      <x:c r="E995" s="236" t="s">
        <x:v>10097</x:v>
      </x:c>
      <x:c r="F995" s="236"/>
      <x:c r="G995" s="279"/>
    </x:row>
    <x:row r="996" spans="2:7">
      <x:c r="B996" s="236" t="s">
        <x:v>564</x:v>
      </x:c>
      <x:c r="C996" s="236">
        <x:v>2025080601075</x:v>
      </x:c>
      <x:c r="D996" s="279" t="str">
        <x:f>MID(C996,3,4)</x:f>
        <x:v>2508</x:v>
      </x:c>
      <x:c r="E996" s="236" t="s">
        <x:v>163</x:v>
      </x:c>
      <x:c r="F996" s="236"/>
      <x:c r="G996" s="279"/>
    </x:row>
    <x:row r="997" spans="2:7">
      <x:c r="B997" s="236" t="s">
        <x:v>8760</x:v>
      </x:c>
      <x:c r="C997" s="236">
        <x:v>2025080504048</x:v>
      </x:c>
      <x:c r="D997" s="279" t="str">
        <x:f>MID(C997,3,4)</x:f>
        <x:v>2508</x:v>
      </x:c>
      <x:c r="E997" s="236" t="s">
        <x:v>6840</x:v>
      </x:c>
      <x:c r="F997" s="236"/>
      <x:c r="G997" s="279"/>
    </x:row>
    <x:row r="998" spans="2:7">
      <x:c r="B998" s="236" t="s">
        <x:v>10147</x:v>
      </x:c>
      <x:c r="C998" s="236">
        <x:v>2025090603137</x:v>
      </x:c>
      <x:c r="D998" s="279" t="str">
        <x:f>MID(C998,3,4)</x:f>
        <x:v>2509</x:v>
      </x:c>
      <x:c r="E998" s="236" t="s">
        <x:v>7</x:v>
      </x:c>
      <x:c r="F998" s="236"/>
      <x:c r="G998" s="279"/>
    </x:row>
    <x:row r="999" spans="2:7">
      <x:c r="B999" s="236" t="s">
        <x:v>3182</x:v>
      </x:c>
      <x:c r="C999" s="236">
        <x:v>2025090703141</x:v>
      </x:c>
      <x:c r="D999" s="279" t="str">
        <x:f>MID(C999,3,4)</x:f>
        <x:v>2509</x:v>
      </x:c>
      <x:c r="E999" s="236" t="s">
        <x:v>10085</x:v>
      </x:c>
      <x:c r="F999" s="236"/>
      <x:c r="G999" s="279"/>
    </x:row>
    <x:row r="1000" spans="2:7">
      <x:c r="B1000" s="236" t="s">
        <x:v>6693</x:v>
      </x:c>
      <x:c r="C1000" s="236">
        <x:v>2025091503061</x:v>
      </x:c>
      <x:c r="D1000" s="279" t="str">
        <x:f>MID(C1000,3,4)</x:f>
        <x:v>2509</x:v>
      </x:c>
      <x:c r="E1000" s="236" t="s">
        <x:v>6705</x:v>
      </x:c>
      <x:c r="F1000" s="236"/>
      <x:c r="G1000" s="279"/>
    </x:row>
    <x:row r="1001" spans="2:7">
      <x:c r="B1001" s="236" t="s">
        <x:v>70</x:v>
      </x:c>
      <x:c r="C1001" s="236">
        <x:v>2025091503078</x:v>
      </x:c>
      <x:c r="D1001" s="279" t="str">
        <x:f>MID(C1001,3,4)</x:f>
        <x:v>2509</x:v>
      </x:c>
      <x:c r="E1001" s="236" t="s">
        <x:v>6850</x:v>
      </x:c>
      <x:c r="F1001" s="236"/>
      <x:c r="G1001" s="279"/>
    </x:row>
    <x:row r="1002" spans="2:7">
      <x:c r="B1002" s="236" t="s">
        <x:v>10097</x:v>
      </x:c>
      <x:c r="C1002" s="236">
        <x:v>2025090501020</x:v>
      </x:c>
      <x:c r="D1002" s="279" t="str">
        <x:f>MID(C1002,3,4)</x:f>
        <x:v>2509</x:v>
      </x:c>
      <x:c r="E1002" s="236" t="s">
        <x:v>4737</x:v>
      </x:c>
      <x:c r="F1002" s="236"/>
      <x:c r="G1002" s="279"/>
    </x:row>
    <x:row r="1003" spans="2:7">
      <x:c r="B1003" s="236" t="s">
        <x:v>163</x:v>
      </x:c>
      <x:c r="C1003" s="236">
        <x:v>2025090501075</x:v>
      </x:c>
      <x:c r="D1003" s="279" t="str">
        <x:f>MID(C1003,3,4)</x:f>
        <x:v>2509</x:v>
      </x:c>
      <x:c r="E1003" s="236" t="s">
        <x:v>6941</x:v>
      </x:c>
      <x:c r="F1003" s="236"/>
      <x:c r="G1003" s="279"/>
    </x:row>
    <x:row r="1004" spans="2:7">
      <x:c r="B1004" s="236" t="s">
        <x:v>6840</x:v>
      </x:c>
      <x:c r="C1004" s="236">
        <x:v>2025090601065</x:v>
      </x:c>
      <x:c r="D1004" s="279" t="str">
        <x:f>MID(C1004,3,4)</x:f>
        <x:v>2509</x:v>
      </x:c>
      <x:c r="E1004" s="236" t="s">
        <x:v>188</x:v>
      </x:c>
      <x:c r="F1004" s="236"/>
      <x:c r="G1004" s="279"/>
    </x:row>
    <x:row r="1005" spans="2:7">
      <x:c r="B1005" s="236" t="s">
        <x:v>7</x:v>
      </x:c>
      <x:c r="C1005" s="236">
        <x:v>2025091501050</x:v>
      </x:c>
      <x:c r="D1005" s="279" t="str">
        <x:f>MID(C1005,3,4)</x:f>
        <x:v>2509</x:v>
      </x:c>
      <x:c r="E1005" s="236" t="s">
        <x:v>6807</x:v>
      </x:c>
      <x:c r="F1005" s="236"/>
      <x:c r="G1005" s="279"/>
    </x:row>
    <x:row r="1006" spans="2:7">
      <x:c r="B1006" s="236" t="s">
        <x:v>4987</x:v>
      </x:c>
      <x:c r="C1006" s="236">
        <x:v>2025090502034</x:v>
      </x:c>
      <x:c r="D1006" s="279" t="str">
        <x:f>MID(C1006,3,4)</x:f>
        <x:v>2509</x:v>
      </x:c>
      <x:c r="E1006" s="236" t="s">
        <x:v>4877</x:v>
      </x:c>
      <x:c r="F1006" s="236"/>
      <x:c r="G1006" s="279"/>
    </x:row>
    <x:row r="1007" spans="2:7">
      <x:c r="B1007" s="236" t="s">
        <x:v>5033</x:v>
      </x:c>
      <x:c r="C1007" s="236">
        <x:v>2025090502058</x:v>
      </x:c>
      <x:c r="D1007" s="279" t="str">
        <x:f>MID(C1007,3,4)</x:f>
        <x:v>2509</x:v>
      </x:c>
      <x:c r="E1007" s="236" t="s">
        <x:v>5235</x:v>
      </x:c>
      <x:c r="F1007" s="236"/>
      <x:c r="G1007" s="279"/>
    </x:row>
    <x:row r="1008" spans="2:7">
      <x:c r="B1008" s="236" t="s">
        <x:v>554</x:v>
      </x:c>
      <x:c r="C1008" s="236">
        <x:v>2025090602062</x:v>
      </x:c>
      <x:c r="D1008" s="279" t="str">
        <x:f>MID(C1008,3,4)</x:f>
        <x:v>2509</x:v>
      </x:c>
      <x:c r="E1008" s="236" t="s">
        <x:v>5075</x:v>
      </x:c>
      <x:c r="F1008" s="236"/>
      <x:c r="G1008" s="279"/>
    </x:row>
    <x:row r="1009" spans="2:7">
      <x:c r="B1009" s="236" t="s">
        <x:v>8797</x:v>
      </x:c>
      <x:c r="C1009" s="236">
        <x:v>2025090504045</x:v>
      </x:c>
      <x:c r="D1009" s="279" t="str">
        <x:f>MID(C1009,3,4)</x:f>
        <x:v>2509</x:v>
      </x:c>
      <x:c r="E1009" s="236" t="s">
        <x:v>6761</x:v>
      </x:c>
      <x:c r="F1009" s="236"/>
      <x:c r="G1009" s="279"/>
    </x:row>
    <x:row r="1010" spans="2:7">
      <x:c r="B1010" s="236" t="s">
        <x:v>4996</x:v>
      </x:c>
      <x:c r="C1010" s="236">
        <x:v>2025100603119</x:v>
      </x:c>
      <x:c r="D1010" s="279" t="str">
        <x:f>MID(C1010,3,4)</x:f>
        <x:v>2510</x:v>
      </x:c>
      <x:c r="E1010" s="236" t="s">
        <x:v>5093</x:v>
      </x:c>
      <x:c r="F1010" s="236"/>
      <x:c r="G1010" s="279"/>
    </x:row>
    <x:row r="1011" spans="2:7">
      <x:c r="B1011" s="236" t="s">
        <x:v>3544</x:v>
      </x:c>
      <x:c r="C1011" s="236">
        <x:v>2025100703123</x:v>
      </x:c>
      <x:c r="D1011" s="279" t="str">
        <x:f>MID(C1011,3,4)</x:f>
        <x:v>2510</x:v>
      </x:c>
      <x:c r="E1011" s="236" t="s">
        <x:v>6788</x:v>
      </x:c>
      <x:c r="F1011" s="236"/>
      <x:c r="G1011" s="279"/>
    </x:row>
    <x:row r="1012" spans="2:7">
      <x:c r="B1012" s="236" t="s">
        <x:v>2985</x:v>
      </x:c>
      <x:c r="C1012" s="236">
        <x:v>2025100703154</x:v>
      </x:c>
      <x:c r="D1012" s="279" t="str">
        <x:f>MID(C1012,3,4)</x:f>
        <x:v>2510</x:v>
      </x:c>
      <x:c r="E1012" s="236" t="s">
        <x:v>606</x:v>
      </x:c>
      <x:c r="F1012" s="236"/>
      <x:c r="G1012" s="279"/>
    </x:row>
    <x:row r="1013" spans="2:7">
      <x:c r="B1013" s="236" t="s">
        <x:v>3605</x:v>
      </x:c>
      <x:c r="C1013" s="236">
        <x:v>2025100803113</x:v>
      </x:c>
      <x:c r="D1013" s="279" t="str">
        <x:f>MID(C1013,3,4)</x:f>
        <x:v>2510</x:v>
      </x:c>
      <x:c r="E1013" s="236" t="s">
        <x:v>3004</x:v>
      </x:c>
      <x:c r="F1013" s="236"/>
      <x:c r="G1013" s="279"/>
    </x:row>
    <x:row r="1014" spans="2:7">
      <x:c r="B1014" s="236" t="s">
        <x:v>7338</x:v>
      </x:c>
      <x:c r="C1014" s="236">
        <x:v>2025100503037</x:v>
      </x:c>
      <x:c r="D1014" s="279" t="str">
        <x:f>MID(C1014,3,4)</x:f>
        <x:v>2510</x:v>
      </x:c>
      <x:c r="E1014" s="236" t="s">
        <x:v>3143</x:v>
      </x:c>
      <x:c r="F1014" s="236"/>
      <x:c r="G1014" s="279"/>
    </x:row>
    <x:row r="1015" spans="2:7">
      <x:c r="B1015" s="236" t="s">
        <x:v>5002</x:v>
      </x:c>
      <x:c r="C1015" s="236">
        <x:v>2025100503044</x:v>
      </x:c>
      <x:c r="D1015" s="279" t="str">
        <x:f>MID(C1015,3,4)</x:f>
        <x:v>2510</x:v>
      </x:c>
      <x:c r="E1015" s="236" t="s">
        <x:v>7292</x:v>
      </x:c>
      <x:c r="F1015" s="236"/>
      <x:c r="G1015" s="279"/>
    </x:row>
    <x:row r="1016" spans="2:7">
      <x:c r="B1016" s="236" t="s">
        <x:v>1208</x:v>
      </x:c>
      <x:c r="C1016" s="236">
        <x:v>2025100603058</x:v>
      </x:c>
      <x:c r="D1016" s="279" t="str">
        <x:f>MID(C1016,3,4)</x:f>
        <x:v>2510</x:v>
      </x:c>
      <x:c r="E1016" s="236" t="s">
        <x:v>7087</x:v>
      </x:c>
      <x:c r="F1016" s="236"/>
      <x:c r="G1016" s="279"/>
    </x:row>
    <x:row r="1017" spans="2:7">
      <x:c r="B1017" s="236" t="s">
        <x:v>6936</x:v>
      </x:c>
      <x:c r="C1017" s="236">
        <x:v>2025100703031</x:v>
      </x:c>
      <x:c r="D1017" s="279" t="str">
        <x:f>MID(C1017,3,4)</x:f>
        <x:v>2510</x:v>
      </x:c>
      <x:c r="E1017" s="236" t="s">
        <x:v>6797</x:v>
      </x:c>
      <x:c r="F1017" s="236"/>
      <x:c r="G1017" s="279"/>
    </x:row>
    <x:row r="1018" spans="2:7">
      <x:c r="B1018" s="236" t="s">
        <x:v>10085</x:v>
      </x:c>
      <x:c r="C1018" s="236">
        <x:v>2025100701051</x:v>
      </x:c>
      <x:c r="D1018" s="279" t="str">
        <x:f>MID(C1018,3,4)</x:f>
        <x:v>2510</x:v>
      </x:c>
      <x:c r="E1018" s="236" t="s">
        <x:v>5137</x:v>
      </x:c>
      <x:c r="F1018" s="236"/>
      <x:c r="G1018" s="279"/>
    </x:row>
    <x:row r="1019" spans="2:7">
      <x:c r="B1019" s="236" t="s">
        <x:v>4982</x:v>
      </x:c>
      <x:c r="C1019" s="236">
        <x:v>2025100502054</x:v>
      </x:c>
      <x:c r="D1019" s="279" t="str">
        <x:f>MID(C1019,3,4)</x:f>
        <x:v>2510</x:v>
      </x:c>
      <x:c r="E1019" s="236" t="s">
        <x:v>10187</x:v>
      </x:c>
      <x:c r="F1019" s="236"/>
      <x:c r="G1019" s="279"/>
    </x:row>
    <x:row r="1020" spans="2:7">
      <x:c r="B1020" s="236" t="s">
        <x:v>1178</x:v>
      </x:c>
      <x:c r="C1020" s="236">
        <x:v>2025100702072</x:v>
      </x:c>
      <x:c r="D1020" s="279" t="str">
        <x:f>MID(C1020,3,4)</x:f>
        <x:v>2510</x:v>
      </x:c>
      <x:c r="E1020" s="236" t="s">
        <x:v>4968</x:v>
      </x:c>
      <x:c r="F1020" s="236"/>
      <x:c r="G1020" s="279"/>
    </x:row>
    <x:row r="1021" spans="2:7">
      <x:c r="B1021" s="236" t="s">
        <x:v>7191</x:v>
      </x:c>
      <x:c r="C1021" s="236">
        <x:v>2025110503133</x:v>
      </x:c>
      <x:c r="D1021" s="279" t="str">
        <x:f>MID(C1021,3,4)</x:f>
        <x:v>2511</x:v>
      </x:c>
      <x:c r="E1021" s="236" t="s">
        <x:v>5039</x:v>
      </x:c>
      <x:c r="F1021" s="236"/>
      <x:c r="G1021" s="279"/>
    </x:row>
    <x:row r="1022" spans="2:7">
      <x:c r="B1022" s="236" t="s">
        <x:v>1196</x:v>
      </x:c>
      <x:c r="C1022" s="236">
        <x:v>2025110503065</x:v>
      </x:c>
      <x:c r="D1022" s="279" t="str">
        <x:f>MID(C1022,3,4)</x:f>
        <x:v>2511</x:v>
      </x:c>
      <x:c r="E1022" s="236" t="s">
        <x:v>6685</x:v>
      </x:c>
      <x:c r="F1022" s="236"/>
      <x:c r="G1022" s="279"/>
    </x:row>
    <x:row r="1023" spans="2:7">
      <x:c r="B1023" s="236" t="s">
        <x:v>6756</x:v>
      </x:c>
      <x:c r="C1023" s="236">
        <x:v>2025110603093</x:v>
      </x:c>
      <x:c r="D1023" s="279" t="str">
        <x:f>MID(C1023,3,4)</x:f>
        <x:v>2511</x:v>
      </x:c>
      <x:c r="E1023" s="236" t="s">
        <x:v>4987</x:v>
      </x:c>
      <x:c r="F1023" s="236"/>
      <x:c r="G1023" s="279"/>
    </x:row>
    <x:row r="1024" spans="2:7">
      <x:c r="B1024" s="236" t="s">
        <x:v>6705</x:v>
      </x:c>
      <x:c r="C1024" s="236">
        <x:v>2025110501061</x:v>
      </x:c>
      <x:c r="D1024" s="279" t="str">
        <x:f>MID(C1024,3,4)</x:f>
        <x:v>2511</x:v>
      </x:c>
      <x:c r="E1024" s="236" t="s">
        <x:v>5033</x:v>
      </x:c>
      <x:c r="F1024" s="236"/>
      <x:c r="G1024" s="279"/>
    </x:row>
    <x:row r="1025" spans="2:7">
      <x:c r="B1025" s="236" t="s">
        <x:v>6850</x:v>
      </x:c>
      <x:c r="C1025" s="236">
        <x:v>2025110501092</x:v>
      </x:c>
      <x:c r="D1025" s="279" t="str">
        <x:f>MID(C1025,3,4)</x:f>
        <x:v>2511</x:v>
      </x:c>
      <x:c r="E1025" s="236" t="s">
        <x:v>554</x:v>
      </x:c>
      <x:c r="F1025" s="236"/>
      <x:c r="G1025" s="279"/>
    </x:row>
    <x:row r="1026" spans="2:7">
      <x:c r="B1026" s="236" t="s">
        <x:v>4737</x:v>
      </x:c>
      <x:c r="C1026" s="236">
        <x:v>2025110601099</x:v>
      </x:c>
      <x:c r="D1026" s="279" t="str">
        <x:f>MID(C1026,3,4)</x:f>
        <x:v>2511</x:v>
      </x:c>
      <x:c r="E1026" s="236" t="s">
        <x:v>4982</x:v>
      </x:c>
      <x:c r="F1026" s="236"/>
      <x:c r="G1026" s="279"/>
    </x:row>
    <x:row r="1027" spans="2:7">
      <x:c r="B1027" s="236" t="s">
        <x:v>6941</x:v>
      </x:c>
      <x:c r="C1027" s="236">
        <x:v>2025110601105</x:v>
      </x:c>
      <x:c r="D1027" s="279" t="str">
        <x:f>MID(C1027,3,4)</x:f>
        <x:v>2511</x:v>
      </x:c>
      <x:c r="E1027" s="236" t="s">
        <x:v>1178</x:v>
      </x:c>
      <x:c r="F1027" s="236"/>
      <x:c r="G1027" s="279"/>
    </x:row>
    <x:row r="1028" spans="2:7">
      <x:c r="B1028" s="236" t="s">
        <x:v>188</x:v>
      </x:c>
      <x:c r="C1028" s="236">
        <x:v>2025110701027</x:v>
      </x:c>
      <x:c r="D1028" s="279" t="str">
        <x:f>MID(C1028,3,4)</x:f>
        <x:v>2511</x:v>
      </x:c>
      <x:c r="E1028" s="236" t="s">
        <x:v>6707</x:v>
      </x:c>
      <x:c r="F1028" s="236"/>
      <x:c r="G1028" s="279"/>
    </x:row>
    <x:row r="1029" spans="2:7">
      <x:c r="B1029" s="236" t="s">
        <x:v>6807</x:v>
      </x:c>
      <x:c r="C1029" s="236">
        <x:v>2025110801017</x:v>
      </x:c>
      <x:c r="D1029" s="279" t="str">
        <x:f>MID(C1029,3,4)</x:f>
        <x:v>2511</x:v>
      </x:c>
      <x:c r="E1029" s="236" t="s">
        <x:v>5377</x:v>
      </x:c>
      <x:c r="F1029" s="236"/>
      <x:c r="G1029" s="279"/>
    </x:row>
    <x:row r="1030" spans="2:7">
      <x:c r="B1030" s="236" t="s">
        <x:v>4877</x:v>
      </x:c>
      <x:c r="C1030" s="236">
        <x:v>2025110801048</x:v>
      </x:c>
      <x:c r="D1030" s="279" t="str">
        <x:f>MID(C1030,3,4)</x:f>
        <x:v>2511</x:v>
      </x:c>
      <x:c r="E1030" s="236" t="s">
        <x:v>6994</x:v>
      </x:c>
      <x:c r="F1030" s="236"/>
      <x:c r="G1030" s="279"/>
    </x:row>
    <x:row r="1031" spans="2:7">
      <x:c r="B1031" s="236" t="s">
        <x:v>5235</x:v>
      </x:c>
      <x:c r="C1031" s="236">
        <x:v>2025110901038</x:v>
      </x:c>
      <x:c r="D1031" s="279" t="str">
        <x:f>MID(C1031,3,4)</x:f>
        <x:v>2511</x:v>
      </x:c>
      <x:c r="E1031" s="236" t="s">
        <x:v>5206</x:v>
      </x:c>
      <x:c r="F1031" s="236"/>
      <x:c r="G1031" s="279"/>
    </x:row>
    <x:row r="1032" spans="2:7">
      <x:c r="B1032" s="236" t="s">
        <x:v>3004</x:v>
      </x:c>
      <x:c r="C1032" s="236">
        <x:v>2025110703069</x:v>
      </x:c>
      <x:c r="D1032" s="279" t="str">
        <x:f>MID(C1032,3,4)</x:f>
        <x:v>2511</x:v>
      </x:c>
      <x:c r="E1032" s="236" t="s">
        <x:v>594</x:v>
      </x:c>
      <x:c r="F1032" s="236"/>
      <x:c r="G1032" s="279"/>
    </x:row>
    <x:row r="1033" spans="2:7">
      <x:c r="B1033" s="236" t="s">
        <x:v>6707</x:v>
      </x:c>
      <x:c r="C1033" s="236">
        <x:v>2025110602027</x:v>
      </x:c>
      <x:c r="D1033" s="279" t="str">
        <x:f>MID(C1033,3,4)</x:f>
        <x:v>2511</x:v>
      </x:c>
      <x:c r="E1033" s="236" t="s">
        <x:v>186</x:v>
      </x:c>
      <x:c r="F1033" s="236"/>
      <x:c r="G1033" s="279"/>
    </x:row>
    <x:row r="1034" spans="2:7">
      <x:c r="B1034" s="236" t="s">
        <x:v>5377</x:v>
      </x:c>
      <x:c r="C1034" s="236">
        <x:v>2025110602102</x:v>
      </x:c>
      <x:c r="D1034" s="279" t="str">
        <x:f>MID(C1034,3,4)</x:f>
        <x:v>2511</x:v>
      </x:c>
      <x:c r="E1034" s="236" t="s">
        <x:v>1817</x:v>
      </x:c>
      <x:c r="F1034" s="236"/>
      <x:c r="G1034" s="279"/>
    </x:row>
    <x:row r="1035" spans="2:7">
      <x:c r="B1035" s="236" t="s">
        <x:v>6994</x:v>
      </x:c>
      <x:c r="C1035" s="236">
        <x:v>2025110702031</x:v>
      </x:c>
      <x:c r="D1035" s="279" t="str">
        <x:f>MID(C1035,3,4)</x:f>
        <x:v>2511</x:v>
      </x:c>
      <x:c r="E1035" s="236" t="s">
        <x:v>8866</x:v>
      </x:c>
      <x:c r="F1035" s="236"/>
      <x:c r="G1035" s="279"/>
    </x:row>
    <x:row r="1036" spans="2:7">
      <x:c r="B1036" s="236" t="s">
        <x:v>5206</x:v>
      </x:c>
      <x:c r="C1036" s="236">
        <x:v>2025110802021</x:v>
      </x:c>
      <x:c r="D1036" s="279" t="str">
        <x:f>MID(C1036,3,4)</x:f>
        <x:v>2511</x:v>
      </x:c>
      <x:c r="E1036" s="236" t="s">
        <x:v>404</x:v>
      </x:c>
      <x:c r="F1036" s="236"/>
      <x:c r="G1036" s="279"/>
    </x:row>
    <x:row r="1037" spans="2:7">
      <x:c r="B1037" s="236" t="s">
        <x:v>8779</x:v>
      </x:c>
      <x:c r="C1037" s="236">
        <x:v>2025110504062</x:v>
      </x:c>
      <x:c r="D1037" s="279" t="str">
        <x:f>MID(C1037,3,4)</x:f>
        <x:v>2511</x:v>
      </x:c>
      <x:c r="E1037" s="236" t="s">
        <x:v>327</x:v>
      </x:c>
      <x:c r="F1037" s="236"/>
      <x:c r="G1037" s="279"/>
    </x:row>
    <x:row r="1038" spans="2:7">
      <x:c r="B1038" s="236" t="s">
        <x:v>8888</x:v>
      </x:c>
      <x:c r="C1038" s="236">
        <x:v>2025110504109</x:v>
      </x:c>
      <x:c r="D1038" s="279" t="str">
        <x:f>MID(C1038,3,4)</x:f>
        <x:v>2511</x:v>
      </x:c>
      <x:c r="E1038" s="236" t="s">
        <x:v>8791</x:v>
      </x:c>
      <x:c r="F1038" s="236"/>
      <x:c r="G1038" s="279"/>
    </x:row>
    <x:row r="1039" spans="2:7">
      <x:c r="B1039" s="236" t="s">
        <x:v>4943</x:v>
      </x:c>
      <x:c r="C1039" s="236">
        <x:v>2025120503031</x:v>
      </x:c>
      <x:c r="D1039" s="279" t="str">
        <x:f>MID(C1039,3,4)</x:f>
        <x:v>2512</x:v>
      </x:c>
      <x:c r="E1039" s="236" t="s">
        <x:v>8857</x:v>
      </x:c>
      <x:c r="F1039" s="236"/>
      <x:c r="G1039" s="279"/>
    </x:row>
    <x:row r="1040" spans="2:7">
      <x:c r="B1040" s="236" t="s">
        <x:v>5061</x:v>
      </x:c>
      <x:c r="C1040" s="236">
        <x:v>2025120503048</x:v>
      </x:c>
      <x:c r="D1040" s="279" t="str">
        <x:f>MID(C1040,3,4)</x:f>
        <x:v>2512</x:v>
      </x:c>
      <x:c r="E1040" s="236" t="s">
        <x:v>8898</x:v>
      </x:c>
      <x:c r="F1040" s="236"/>
      <x:c r="G1040" s="279"/>
    </x:row>
    <x:row r="1041" spans="2:7">
      <x:c r="B1041" s="236" t="s">
        <x:v>10091</x:v>
      </x:c>
      <x:c r="C1041" s="236">
        <x:v>2025120503055</x:v>
      </x:c>
      <x:c r="D1041" s="279" t="str">
        <x:f>MID(C1041,3,4)</x:f>
        <x:v>2512</x:v>
      </x:c>
      <x:c r="E1041" s="236" t="s">
        <x:v>8566</x:v>
      </x:c>
      <x:c r="F1041" s="236"/>
      <x:c r="G1041" s="279"/>
    </x:row>
    <x:row r="1042" spans="2:7">
      <x:c r="B1042" s="236" t="s">
        <x:v>5075</x:v>
      </x:c>
      <x:c r="C1042" s="236">
        <x:v>2025120501020</x:v>
      </x:c>
      <x:c r="D1042" s="279" t="str">
        <x:f>MID(C1042,3,4)</x:f>
        <x:v>2512</x:v>
      </x:c>
      <x:c r="E1042" s="236" t="s">
        <x:v>8811</x:v>
      </x:c>
      <x:c r="F1042" s="236"/>
      <x:c r="G1042" s="279"/>
    </x:row>
    <x:row r="1043" spans="2:7">
      <x:c r="B1043" s="236" t="s">
        <x:v>6761</x:v>
      </x:c>
      <x:c r="C1043" s="236">
        <x:v>2025120501037</x:v>
      </x:c>
      <x:c r="D1043" s="279" t="str">
        <x:f>MID(C1043,3,4)</x:f>
        <x:v>2512</x:v>
      </x:c>
      <x:c r="E1043" s="236" t="s">
        <x:v>8833</x:v>
      </x:c>
      <x:c r="F1043" s="236"/>
      <x:c r="G1043" s="279"/>
    </x:row>
    <x:row r="1044" spans="2:7">
      <x:c r="B1044" s="236" t="s">
        <x:v>5093</x:v>
      </x:c>
      <x:c r="C1044" s="236">
        <x:v>2025120501044</x:v>
      </x:c>
      <x:c r="D1044" s="279" t="str">
        <x:f>MID(C1044,3,4)</x:f>
        <x:v>2512</x:v>
      </x:c>
      <x:c r="E1044" s="236" t="s">
        <x:v>8769</x:v>
      </x:c>
      <x:c r="F1044" s="236"/>
      <x:c r="G1044" s="279"/>
    </x:row>
    <x:row r="1045" spans="2:7">
      <x:c r="B1045" s="236" t="s">
        <x:v>6788</x:v>
      </x:c>
      <x:c r="C1045" s="236">
        <x:v>2025120501099</x:v>
      </x:c>
      <x:c r="D1045" s="279" t="str">
        <x:f>MID(C1045,3,4)</x:f>
        <x:v>2512</x:v>
      </x:c>
      <x:c r="E1045" s="236" t="s">
        <x:v>8807</x:v>
      </x:c>
      <x:c r="F1045" s="236"/>
      <x:c r="G1045" s="279"/>
    </x:row>
    <x:row r="1046" spans="2:7">
      <x:c r="B1046" s="236" t="s">
        <x:v>606</x:v>
      </x:c>
      <x:c r="C1046" s="236">
        <x:v>2025120601034</x:v>
      </x:c>
      <x:c r="D1046" s="279" t="str">
        <x:f>MID(C1046,3,4)</x:f>
        <x:v>2512</x:v>
      </x:c>
      <x:c r="E1046" s="236" t="s">
        <x:v>8760</x:v>
      </x:c>
      <x:c r="F1046" s="236"/>
      <x:c r="G1046" s="279"/>
    </x:row>
    <x:row r="1047" spans="2:7">
      <x:c r="B1047" s="236" t="s">
        <x:v>3143</x:v>
      </x:c>
      <x:c r="C1047" s="236">
        <x:v>2025120503079</x:v>
      </x:c>
      <x:c r="D1047" s="279" t="str">
        <x:f>MID(C1047,3,4)</x:f>
        <x:v>2512</x:v>
      </x:c>
      <x:c r="E1047" s="236" t="s">
        <x:v>8797</x:v>
      </x:c>
      <x:c r="F1047" s="236"/>
      <x:c r="G1047" s="279"/>
    </x:row>
    <x:row r="1048" spans="2:7">
      <x:c r="B1048" s="236" t="s">
        <x:v>594</x:v>
      </x:c>
      <x:c r="C1048" s="236">
        <x:v>2025120502058</x:v>
      </x:c>
      <x:c r="D1048" s="279" t="str">
        <x:f>MID(C1048,3,4)</x:f>
        <x:v>2512</x:v>
      </x:c>
      <x:c r="E1048" s="236" t="s">
        <x:v>8779</x:v>
      </x:c>
      <x:c r="F1048" s="236"/>
      <x:c r="G1048" s="279"/>
    </x:row>
    <x:row r="1049" spans="2:7">
      <x:c r="B1049" s="236" t="s">
        <x:v>186</x:v>
      </x:c>
      <x:c r="C1049" s="236">
        <x:v>2025120502096</x:v>
      </x:c>
      <x:c r="D1049" s="279" t="str">
        <x:f>MID(C1049,3,4)</x:f>
        <x:v>2512</x:v>
      </x:c>
      <x:c r="E1049" s="236" t="s">
        <x:v>8888</x:v>
      </x:c>
      <x:c r="F1049" s="236"/>
      <x:c r="G1049" s="279"/>
    </x:row>
    <x:row r="1050" spans="3:3">
      <x:c r="C1050" s="126"/>
    </x:row>
    <x:row r="1051" spans="1:4">
      <x:c r="A1051" s="209" t="s">
        <x:v>10627</x:v>
      </x:c>
      <x:c r="B1051" s="234" t="s">
        <x:v>8625</x:v>
      </x:c>
      <x:c r="C1051" s="236">
        <x:v>2023090703079</x:v>
      </x:c>
      <x:c r="D1051" s="279" t="s">
        <x:v>4068</x:v>
      </x:c>
    </x:row>
    <x:row r="1052" spans="2:4">
      <x:c r="B1052" s="234" t="s">
        <x:v>7131</x:v>
      </x:c>
      <x:c r="C1052" s="236">
        <x:v>2023120101479</x:v>
      </x:c>
      <x:c r="D1052" s="279" t="s">
        <x:v>9908</x:v>
      </x:c>
    </x:row>
    <x:row r="1053" spans="2:4">
      <x:c r="B1053" s="234" t="s">
        <x:v>7037</x:v>
      </x:c>
      <x:c r="C1053" s="236">
        <x:v>2024012903058</x:v>
      </x:c>
      <x:c r="D1053" s="279" t="s">
        <x:v>9420</x:v>
      </x:c>
    </x:row>
    <x:row r="1054" spans="2:4">
      <x:c r="B1054" s="234" t="s">
        <x:v>7039</x:v>
      </x:c>
      <x:c r="C1054" s="236">
        <x:v>2024012901139</x:v>
      </x:c>
      <x:c r="D1054" s="279" t="s">
        <x:v>9420</x:v>
      </x:c>
    </x:row>
    <x:row r="1055" spans="2:4">
      <x:c r="B1055" s="234" t="s">
        <x:v>4802</x:v>
      </x:c>
      <x:c r="C1055" s="236">
        <x:v>2024070603044</x:v>
      </x:c>
      <x:c r="D1055" s="279" t="s">
        <x:v>3303</x:v>
      </x:c>
    </x:row>
    <x:row r="1056" spans="2:4">
      <x:c r="B1056" s="234" t="s">
        <x:v>4821</x:v>
      </x:c>
      <x:c r="C1056" s="236">
        <x:v>2024071101013</x:v>
      </x:c>
      <x:c r="D1056" s="279" t="s">
        <x:v>3303</x:v>
      </x:c>
    </x:row>
    <x:row r="1057" spans="2:4">
      <x:c r="B1057" s="234" t="s">
        <x:v>4829</x:v>
      </x:c>
      <x:c r="C1057" s="236">
        <x:v>2024071501011</x:v>
      </x:c>
      <x:c r="D1057" s="279" t="s">
        <x:v>3303</x:v>
      </x:c>
    </x:row>
    <x:row r="1058" spans="2:4">
      <x:c r="B1058" s="234" t="s">
        <x:v>4900</x:v>
      </x:c>
      <x:c r="C1058" s="236">
        <x:v>2024071501103</x:v>
      </x:c>
      <x:c r="D1058" s="279" t="s">
        <x:v>3303</x:v>
      </x:c>
    </x:row>
    <x:row r="1059" spans="2:4">
      <x:c r="B1059" s="234" t="s">
        <x:v>4934</x:v>
      </x:c>
      <x:c r="C1059" s="236">
        <x:v>2024081001020</x:v>
      </x:c>
      <x:c r="D1059" s="279" t="s">
        <x:v>9877</x:v>
      </x:c>
    </x:row>
    <x:row r="1060" spans="2:4">
      <x:c r="B1060" s="234" t="s">
        <x:v>5316</x:v>
      </x:c>
      <x:c r="C1060" s="236">
        <x:v>2024081001037</x:v>
      </x:c>
      <x:c r="D1060" s="279" t="s">
        <x:v>9877</x:v>
      </x:c>
    </x:row>
    <x:row r="1061" spans="2:4">
      <x:c r="B1061" s="234" t="s">
        <x:v>275</x:v>
      </x:c>
      <x:c r="C1061" s="236">
        <x:v>2024091503132</x:v>
      </x:c>
      <x:c r="D1061" s="279" t="s">
        <x:v>4197</x:v>
      </x:c>
    </x:row>
    <x:row r="1062" spans="2:4">
      <x:c r="B1062" s="234" t="s">
        <x:v>7127</x:v>
      </x:c>
      <x:c r="C1062" s="236">
        <x:v>2024090501016</x:v>
      </x:c>
      <x:c r="D1062" s="279" t="s">
        <x:v>4197</x:v>
      </x:c>
    </x:row>
    <x:row r="1063" spans="2:4">
      <x:c r="B1063" s="234" t="s">
        <x:v>7187</x:v>
      </x:c>
      <x:c r="C1063" s="236">
        <x:v>2024091501015</x:v>
      </x:c>
      <x:c r="D1063" s="279" t="s">
        <x:v>4197</x:v>
      </x:c>
    </x:row>
    <x:row r="1064" spans="2:4">
      <x:c r="B1064" s="234" t="s">
        <x:v>156</x:v>
      </x:c>
      <x:c r="C1064" s="236">
        <x:v>2024111101027</x:v>
      </x:c>
      <x:c r="D1064" s="279" t="s">
        <x:v>3437</x:v>
      </x:c>
    </x:row>
    <x:row r="1065" spans="2:4">
      <x:c r="B1065" s="234" t="s">
        <x:v>7078</x:v>
      </x:c>
      <x:c r="C1065" s="236">
        <x:v>2024121003038</x:v>
      </x:c>
      <x:c r="D1065" s="279" t="s">
        <x:v>9998</x:v>
      </x:c>
    </x:row>
    <x:row r="1066" spans="2:4">
      <x:c r="B1066" s="234" t="s">
        <x:v>10215</x:v>
      </x:c>
      <x:c r="C1066" s="236">
        <x:v>2025020503049</x:v>
      </x:c>
      <x:c r="D1066" s="279" t="s">
        <x:v>9759</x:v>
      </x:c>
    </x:row>
    <x:row r="1067" spans="2:4">
      <x:c r="B1067" s="234" t="s">
        <x:v>6719</x:v>
      </x:c>
      <x:c r="C1067" s="236">
        <x:v>2025021001087</x:v>
      </x:c>
      <x:c r="D1067" s="279" t="s">
        <x:v>9759</x:v>
      </x:c>
    </x:row>
    <x:row r="1068" spans="2:4">
      <x:c r="B1068" s="234" t="s">
        <x:v>1193</x:v>
      </x:c>
      <x:c r="C1068" s="236">
        <x:v>2025021001094</x:v>
      </x:c>
      <x:c r="D1068" s="279" t="s">
        <x:v>9759</x:v>
      </x:c>
    </x:row>
    <x:row r="1069" spans="2:4">
      <x:c r="B1069" s="234" t="s">
        <x:v>4949</x:v>
      </x:c>
      <x:c r="C1069" s="236">
        <x:v>2025021201043</x:v>
      </x:c>
      <x:c r="D1069" s="279" t="s">
        <x:v>9759</x:v>
      </x:c>
    </x:row>
    <x:row r="1070" spans="2:4">
      <x:c r="B1070" s="234" t="s">
        <x:v>647</x:v>
      </x:c>
      <x:c r="C1070" s="236">
        <x:v>2025040603163</x:v>
      </x:c>
      <x:c r="D1070" s="279" t="s">
        <x:v>6480</x:v>
      </x:c>
    </x:row>
    <x:row r="1071" spans="2:4">
      <x:c r="B1071" s="234" t="s">
        <x:v>5034</x:v>
      </x:c>
      <x:c r="C1071" s="236">
        <x:v>2025040601114</x:v>
      </x:c>
      <x:c r="D1071" s="279" t="s">
        <x:v>6480</x:v>
      </x:c>
    </x:row>
    <x:row r="1072" spans="2:4">
      <x:c r="B1072" s="234" t="s">
        <x:v>5047</x:v>
      </x:c>
      <x:c r="C1072" s="236">
        <x:v>2025040801088</x:v>
      </x:c>
      <x:c r="D1072" s="279" t="s">
        <x:v>6480</x:v>
      </x:c>
    </x:row>
    <x:row r="1073" spans="2:4">
      <x:c r="B1073" s="234" t="s">
        <x:v>1189</x:v>
      </x:c>
      <x:c r="C1073" s="236">
        <x:v>2025040901078</x:v>
      </x:c>
      <x:c r="D1073" s="279" t="s">
        <x:v>6480</x:v>
      </x:c>
    </x:row>
    <x:row r="1074" spans="2:4">
      <x:c r="B1074" s="234" t="s">
        <x:v>10125</x:v>
      </x:c>
      <x:c r="C1074" s="236">
        <x:v>2025041101057</x:v>
      </x:c>
      <x:c r="D1074" s="279" t="s">
        <x:v>6480</x:v>
      </x:c>
    </x:row>
    <x:row r="1075" spans="2:4">
      <x:c r="B1075" s="234" t="s">
        <x:v>10173</x:v>
      </x:c>
      <x:c r="C1075" s="236">
        <x:v>2025041101088</x:v>
      </x:c>
      <x:c r="D1075" s="279" t="s">
        <x:v>6480</x:v>
      </x:c>
    </x:row>
    <x:row r="1076" spans="2:4">
      <x:c r="B1076" s="234" t="s">
        <x:v>3189</x:v>
      </x:c>
      <x:c r="C1076" s="236">
        <x:v>2025050803133</x:v>
      </x:c>
      <x:c r="D1076" s="279" t="s">
        <x:v>10002</x:v>
      </x:c>
    </x:row>
    <x:row r="1077" spans="2:4">
      <x:c r="B1077" s="234" t="s">
        <x:v>3170</x:v>
      </x:c>
      <x:c r="C1077" s="236">
        <x:v>2025050803140</x:v>
      </x:c>
      <x:c r="D1077" s="279" t="s">
        <x:v>10002</x:v>
      </x:c>
    </x:row>
    <x:row r="1078" spans="2:4">
      <x:c r="B1078" s="234" t="s">
        <x:v>630</x:v>
      </x:c>
      <x:c r="C1078" s="236">
        <x:v>2025050601067</x:v>
      </x:c>
      <x:c r="D1078" s="279" t="s">
        <x:v>10002</x:v>
      </x:c>
    </x:row>
    <x:row r="1079" spans="2:4">
      <x:c r="B1079" s="234" t="s">
        <x:v>7360</x:v>
      </x:c>
      <x:c r="C1079" s="236">
        <x:v>2025060503085</x:v>
      </x:c>
      <x:c r="D1079" s="279" t="s">
        <x:v>11012</x:v>
      </x:c>
    </x:row>
    <x:row r="1080" spans="2:4">
      <x:c r="B1080" s="234" t="s">
        <x:v>5297</x:v>
      </x:c>
      <x:c r="C1080" s="236">
        <x:v>2025060601026</x:v>
      </x:c>
      <x:c r="D1080" s="279" t="s">
        <x:v>11012</x:v>
      </x:c>
    </x:row>
    <x:row r="1081" spans="2:4">
      <x:c r="B1081" s="234" t="s">
        <x:v>5010</x:v>
      </x:c>
      <x:c r="C1081" s="236">
        <x:v>2025070701020</x:v>
      </x:c>
      <x:c r="D1081" s="279" t="s">
        <x:v>3923</x:v>
      </x:c>
    </x:row>
    <x:row r="1082" spans="2:4">
      <x:c r="B1082" s="234" t="s">
        <x:v>10156</x:v>
      </x:c>
      <x:c r="C1082" s="236">
        <x:v>2025080503119</x:v>
      </x:c>
      <x:c r="D1082" s="279" t="s">
        <x:v>9632</x:v>
      </x:c>
    </x:row>
    <x:row r="1083" spans="2:4">
      <x:c r="B1083" s="234" t="s">
        <x:v>10634</x:v>
      </x:c>
      <x:c r="C1083" s="236">
        <x:v>2025080506073</x:v>
      </x:c>
      <x:c r="D1083" s="279" t="s">
        <x:v>9632</x:v>
      </x:c>
    </x:row>
    <x:row r="1084" spans="2:4">
      <x:c r="B1084" s="234" t="s">
        <x:v>10064</x:v>
      </x:c>
      <x:c r="C1084" s="236">
        <x:v>2025080501108</x:v>
      </x:c>
      <x:c r="D1084" s="279" t="s">
        <x:v>9632</x:v>
      </x:c>
    </x:row>
    <x:row r="1085" spans="2:4">
      <x:c r="B1085" s="234" t="s">
        <x:v>6743</x:v>
      </x:c>
      <x:c r="C1085" s="236">
        <x:v>2025080701058</x:v>
      </x:c>
      <x:c r="D1085" s="279" t="s">
        <x:v>9632</x:v>
      </x:c>
    </x:row>
    <x:row r="1086" spans="2:4">
      <x:c r="B1086" s="234" t="s">
        <x:v>10258</x:v>
      </x:c>
      <x:c r="C1086" s="236">
        <x:v>2025090503017</x:v>
      </x:c>
      <x:c r="D1086" s="279" t="s">
        <x:v>9747</x:v>
      </x:c>
    </x:row>
    <x:row r="1087" spans="2:4">
      <x:c r="B1087" s="234" t="s">
        <x:v>6737</x:v>
      </x:c>
      <x:c r="C1087" s="236">
        <x:v>2025090503055</x:v>
      </x:c>
      <x:c r="D1087" s="279" t="s">
        <x:v>9747</x:v>
      </x:c>
    </x:row>
    <x:row r="1088" spans="2:4">
      <x:c r="B1088" s="234" t="s">
        <x:v>5001</x:v>
      </x:c>
      <x:c r="C1088" s="236">
        <x:v>2025091503047</x:v>
      </x:c>
      <x:c r="D1088" s="279" t="s">
        <x:v>9747</x:v>
      </x:c>
    </x:row>
    <x:row r="1089" spans="2:4">
      <x:c r="B1089" s="234" t="s">
        <x:v>596</x:v>
      </x:c>
      <x:c r="C1089" s="236">
        <x:v>2025090701017</x:v>
      </x:c>
      <x:c r="D1089" s="279" t="s">
        <x:v>9747</x:v>
      </x:c>
    </x:row>
    <x:row r="1090" spans="2:4">
      <x:c r="B1090" s="234" t="s">
        <x:v>5054</x:v>
      </x:c>
      <x:c r="C1090" s="236">
        <x:v>2025100503150</x:v>
      </x:c>
      <x:c r="D1090" s="279" t="s">
        <x:v>9501</x:v>
      </x:c>
    </x:row>
    <x:row r="1091" spans="2:4">
      <x:c r="B1091" s="234" t="s">
        <x:v>8210</x:v>
      </x:c>
      <x:c r="C1091" s="236">
        <x:v>2025100703116</x:v>
      </x:c>
      <x:c r="D1091" s="279" t="s">
        <x:v>9501</x:v>
      </x:c>
    </x:row>
    <x:row r="1092" spans="2:4">
      <x:c r="B1092" s="234" t="s">
        <x:v>5135</x:v>
      </x:c>
      <x:c r="C1092" s="236">
        <x:v>2025100501019</x:v>
      </x:c>
      <x:c r="D1092" s="279" t="s">
        <x:v>9501</x:v>
      </x:c>
    </x:row>
    <x:row r="1093" spans="2:4">
      <x:c r="B1093" s="234" t="s">
        <x:v>6699</x:v>
      </x:c>
      <x:c r="C1093" s="236">
        <x:v>2025100501101</x:v>
      </x:c>
      <x:c r="D1093" s="279" t="s">
        <x:v>9501</x:v>
      </x:c>
    </x:row>
    <x:row r="1094" spans="2:4">
      <x:c r="B1094" s="234" t="s">
        <x:v>10260</x:v>
      </x:c>
      <x:c r="C1094" s="236">
        <x:v>2025100601030</x:v>
      </x:c>
      <x:c r="D1094" s="279" t="s">
        <x:v>9501</x:v>
      </x:c>
    </x:row>
    <x:row r="1095" spans="2:4">
      <x:c r="B1095" s="234" t="s">
        <x:v>5143</x:v>
      </x:c>
      <x:c r="C1095" s="236">
        <x:v>2025100701020</x:v>
      </x:c>
      <x:c r="D1095" s="279" t="s">
        <x:v>9501</x:v>
      </x:c>
    </x:row>
    <x:row r="1096" spans="2:4">
      <x:c r="B1096" s="234" t="s">
        <x:v>5131</x:v>
      </x:c>
      <x:c r="C1096" s="236">
        <x:v>2025100701037</x:v>
      </x:c>
      <x:c r="D1096" s="279" t="s">
        <x:v>9501</x:v>
      </x:c>
    </x:row>
    <x:row r="1097" spans="2:4">
      <x:c r="B1097" s="234" t="s">
        <x:v>7336</x:v>
      </x:c>
      <x:c r="C1097" s="236">
        <x:v>2025100701075</x:v>
      </x:c>
      <x:c r="D1097" s="279" t="s">
        <x:v>9501</x:v>
      </x:c>
    </x:row>
    <x:row r="1098" spans="2:4">
      <x:c r="B1098" s="234" t="s">
        <x:v>5049</x:v>
      </x:c>
      <x:c r="C1098" s="236">
        <x:v>2025100801010</x:v>
      </x:c>
      <x:c r="D1098" s="279" t="s">
        <x:v>9501</x:v>
      </x:c>
    </x:row>
    <x:row r="1099" spans="2:4">
      <x:c r="B1099" s="234" t="s">
        <x:v>1184</x:v>
      </x:c>
      <x:c r="C1099" s="236">
        <x:v>2025110603079</x:v>
      </x:c>
      <x:c r="D1099" s="279" t="s">
        <x:v>4086</x:v>
      </x:c>
    </x:row>
    <x:row r="1100" spans="2:4">
      <x:c r="B1100" s="234" t="s">
        <x:v>10118</x:v>
      </x:c>
      <x:c r="C1100" s="236">
        <x:v>2025110603086</x:v>
      </x:c>
      <x:c r="D1100" s="279" t="s">
        <x:v>4086</x:v>
      </x:c>
    </x:row>
    <x:row r="1101" spans="2:4">
      <x:c r="B1101" s="234" t="s">
        <x:v>10073</x:v>
      </x:c>
      <x:c r="C1101" s="236">
        <x:v>2025110501016</x:v>
      </x:c>
      <x:c r="D1101" s="279" t="s">
        <x:v>4086</x:v>
      </x:c>
    </x:row>
    <x:row r="1102" spans="2:4">
      <x:c r="B1102" s="234" t="s">
        <x:v>7038</x:v>
      </x:c>
      <x:c r="C1102" s="236">
        <x:v>2025110601020</x:v>
      </x:c>
      <x:c r="D1102" s="279" t="s">
        <x:v>4086</x:v>
      </x:c>
    </x:row>
    <x:row r="1103" spans="2:4">
      <x:c r="B1103" s="234" t="s">
        <x:v>7165</x:v>
      </x:c>
      <x:c r="C1103" s="236">
        <x:v>2025110601051</x:v>
      </x:c>
      <x:c r="D1103" s="279" t="s">
        <x:v>4086</x:v>
      </x:c>
    </x:row>
    <x:row r="1104" spans="2:4">
      <x:c r="B1104" s="234" t="s">
        <x:v>6861</x:v>
      </x:c>
      <x:c r="C1104" s="236">
        <x:v>2025110601068</x:v>
      </x:c>
      <x:c r="D1104" s="279" t="s">
        <x:v>4086</x:v>
      </x:c>
    </x:row>
    <x:row r="1105" spans="2:4">
      <x:c r="B1105" s="234" t="s">
        <x:v>4736</x:v>
      </x:c>
      <x:c r="C1105" s="236">
        <x:v>2025110701010</x:v>
      </x:c>
      <x:c r="D1105" s="279" t="s">
        <x:v>4086</x:v>
      </x:c>
    </x:row>
    <x:row r="1106" spans="2:4">
      <x:c r="B1106" s="234" t="s">
        <x:v>5278</x:v>
      </x:c>
      <x:c r="C1106" s="236">
        <x:v>2025110701072</x:v>
      </x:c>
      <x:c r="D1106" s="279" t="s">
        <x:v>4086</x:v>
      </x:c>
    </x:row>
    <x:row r="1107" spans="2:4">
      <x:c r="B1107" s="234" t="s">
        <x:v>4767</x:v>
      </x:c>
      <x:c r="C1107" s="236">
        <x:v>2025110801031</x:v>
      </x:c>
      <x:c r="D1107" s="279" t="s">
        <x:v>4086</x:v>
      </x:c>
    </x:row>
    <x:row r="1108" spans="2:4">
      <x:c r="B1108" s="234" t="s">
        <x:v>4828</x:v>
      </x:c>
      <x:c r="C1108" s="236">
        <x:v>2025120505011</x:v>
      </x:c>
      <x:c r="D1108" s="279" t="s">
        <x:v>3818</x:v>
      </x:c>
    </x:row>
    <x:row r="1109" spans="2:4">
      <x:c r="B1109" s="234" t="s">
        <x:v>8215</x:v>
      </x:c>
      <x:c r="C1109" s="236">
        <x:v>2025120603113</x:v>
      </x:c>
      <x:c r="D1109" s="279" t="s">
        <x:v>3818</x:v>
      </x:c>
    </x:row>
    <x:row r="1110" spans="2:4">
      <x:c r="B1110" s="234" t="s">
        <x:v>6688</x:v>
      </x:c>
      <x:c r="C1110" s="236">
        <x:v>2025120503017</x:v>
      </x:c>
      <x:c r="D1110" s="279" t="s">
        <x:v>3818</x:v>
      </x:c>
    </x:row>
    <x:row r="1111" spans="2:4">
      <x:c r="B1111" s="234" t="s">
        <x:v>10181</x:v>
      </x:c>
      <x:c r="C1111" s="236">
        <x:v>2025120501051</x:v>
      </x:c>
      <x:c r="D1111" s="279" t="s">
        <x:v>3818</x:v>
      </x:c>
    </x:row>
    <x:row r="1112" spans="2:4">
      <x:c r="B1112" s="234" t="s">
        <x:v>7045</x:v>
      </x:c>
      <x:c r="C1112" s="236">
        <x:v>2025120601072</x:v>
      </x:c>
      <x:c r="D1112" s="279" t="s">
        <x:v>3818</x:v>
      </x:c>
    </x:row>
    <x:row r="1113" spans="2:4">
      <x:c r="B1113" s="234" t="s">
        <x:v>7079</x:v>
      </x:c>
      <x:c r="C1113" s="236">
        <x:v>2025120601089</x:v>
      </x:c>
      <x:c r="D1113" s="279" t="s">
        <x:v>3818</x:v>
      </x:c>
    </x:row>
    <x:row r="1114" spans="2:4">
      <x:c r="B1114" s="234" t="s">
        <x:v>10056</x:v>
      </x:c>
      <x:c r="C1114" s="236">
        <x:v>2026011603021</x:v>
      </x:c>
      <x:c r="D1114" s="279" t="s">
        <x:v>9521</x:v>
      </x:c>
    </x:row>
    <x:row r="1115" spans="2:4">
      <x:c r="B1115" s="234" t="s">
        <x:v>164</x:v>
      </x:c>
      <x:c r="C1115" s="236">
        <x:v>2026011701048</x:v>
      </x:c>
      <x:c r="D1115" s="279" t="s">
        <x:v>9521</x:v>
      </x:c>
    </x:row>
    <x:row r="1116" spans="2:4">
      <x:c r="B1116" s="234" t="s">
        <x:v>6695</x:v>
      </x:c>
      <x:c r="C1116" s="236">
        <x:v>2026011801069</x:v>
      </x:c>
      <x:c r="D1116" s="279" t="s">
        <x:v>9521</x:v>
      </x:c>
    </x:row>
    <x:row r="1118" spans="1:7">
      <x:c r="A1118" s="82" t="s">
        <x:v>4186</x:v>
      </x:c>
      <x:c r="B1118" s="82" t="s">
        <x:v>4825</x:v>
      </x:c>
      <x:c r="C1118" s="235">
        <x:v>2025010503097</x:v>
      </x:c>
      <x:c r="D1118" s="276" t="str">
        <x:f>MID(C1118,3,4)</x:f>
        <x:v>2501</x:v>
      </x:c>
      <x:c r="E1118" s="234" t="s">
        <x:v>5186</x:v>
      </x:c>
      <x:c r="F1118" s="236">
        <x:v>2024060501084</x:v>
      </x:c>
      <x:c r="G1118" s="279" t="str">
        <x:f>MID(F1118,3,4)</x:f>
        <x:v>2406</x:v>
      </x:c>
    </x:row>
    <x:row r="1119" spans="2:7">
      <x:c r="B1119" s="82" t="s">
        <x:v>5186</x:v>
      </x:c>
      <x:c r="C1119" s="235">
        <x:v>2024060501084</x:v>
      </x:c>
      <x:c r="D1119" s="276" t="str">
        <x:f t="shared" ref="D1119:D1298" si="1">MID(C1119,3,4)</x:f>
        <x:v>2406</x:v>
      </x:c>
      <x:c r="E1119" s="234" t="s">
        <x:v>4851</x:v>
      </x:c>
      <x:c r="F1119" s="236">
        <x:v>2024080201117</x:v>
      </x:c>
      <x:c r="G1119" s="279" t="str">
        <x:f>MID(F1119,3,4)</x:f>
        <x:v>2408</x:v>
      </x:c>
    </x:row>
    <x:row r="1120" spans="2:7">
      <x:c r="B1120" s="82" t="s">
        <x:v>4851</x:v>
      </x:c>
      <x:c r="C1120" s="235">
        <x:v>2024080201117</x:v>
      </x:c>
      <x:c r="D1120" s="276" t="str">
        <x:f t="shared" si="1"/>
        <x:v>2408</x:v>
      </x:c>
      <x:c r="E1120" s="234" t="s">
        <x:v>1469</x:v>
      </x:c>
      <x:c r="F1120" s="236">
        <x:v>2024091504023</x:v>
      </x:c>
      <x:c r="G1120" s="279" t="str">
        <x:f>MID(F1120,3,4)</x:f>
        <x:v>2409</x:v>
      </x:c>
    </x:row>
    <x:row r="1121" spans="2:7">
      <x:c r="B1121" s="82" t="s">
        <x:v>10067</x:v>
      </x:c>
      <x:c r="C1121" s="235">
        <x:v>2025021301057</x:v>
      </x:c>
      <x:c r="D1121" s="276" t="str">
        <x:f t="shared" si="1"/>
        <x:v>2502</x:v>
      </x:c>
      <x:c r="E1121" s="234" t="s">
        <x:v>8670</x:v>
      </x:c>
      <x:c r="F1121" s="236">
        <x:v>2024121004110</x:v>
      </x:c>
      <x:c r="G1121" s="279" t="str">
        <x:f>MID(F1121,3,4)</x:f>
        <x:v>2412</x:v>
      </x:c>
    </x:row>
    <x:row r="1122" spans="2:7">
      <x:c r="B1122" s="82" t="s">
        <x:v>10193</x:v>
      </x:c>
      <x:c r="C1122" s="235">
        <x:v>2026011501044</x:v>
      </x:c>
      <x:c r="D1122" s="276" t="str">
        <x:f t="shared" si="1"/>
        <x:v>2601</x:v>
      </x:c>
      <x:c r="E1122" s="234" t="s">
        <x:v>4825</x:v>
      </x:c>
      <x:c r="F1122" s="236">
        <x:v>2025010503097</x:v>
      </x:c>
      <x:c r="G1122" s="279" t="str">
        <x:f>MID(F1122,3,4)</x:f>
        <x:v>2501</x:v>
      </x:c>
    </x:row>
    <x:row r="1123" spans="2:7">
      <x:c r="B1123" s="82" t="s">
        <x:v>5142</x:v>
      </x:c>
      <x:c r="C1123" s="235">
        <x:v>2026011601102</x:v>
      </x:c>
      <x:c r="D1123" s="276" t="str">
        <x:f t="shared" si="1"/>
        <x:v>2601</x:v>
      </x:c>
      <x:c r="E1123" s="234" t="s">
        <x:v>10067</x:v>
      </x:c>
      <x:c r="F1123" s="236">
        <x:v>2025021301057</x:v>
      </x:c>
      <x:c r="G1123" s="279" t="str">
        <x:f>MID(F1123,3,4)</x:f>
        <x:v>2502</x:v>
      </x:c>
    </x:row>
    <x:row r="1124" spans="2:7">
      <x:c r="B1124" s="82" t="s">
        <x:v>10253</x:v>
      </x:c>
      <x:c r="C1124" s="235">
        <x:v>2026012001031</x:v>
      </x:c>
      <x:c r="D1124" s="276" t="str">
        <x:f t="shared" si="1"/>
        <x:v>2601</x:v>
      </x:c>
      <x:c r="E1124" s="234" t="s">
        <x:v>8876</x:v>
      </x:c>
      <x:c r="F1124" s="236">
        <x:v>2025070504010</x:v>
      </x:c>
      <x:c r="G1124" s="279" t="str">
        <x:f>MID(F1124,3,4)</x:f>
        <x:v>2507</x:v>
      </x:c>
    </x:row>
    <x:row r="1125" spans="2:7">
      <x:c r="B1125" s="82" t="s">
        <x:v>637</x:v>
      </x:c>
      <x:c r="C1125" s="235">
        <x:v>2026012001048</x:v>
      </x:c>
      <x:c r="D1125" s="276" t="str">
        <x:f t="shared" si="1"/>
        <x:v>2601</x:v>
      </x:c>
      <x:c r="E1125" s="234" t="s">
        <x:v>5017</x:v>
      </x:c>
      <x:c r="F1125" s="236">
        <x:v>2025080602089</x:v>
      </x:c>
      <x:c r="G1125" s="279" t="str">
        <x:f>MID(F1125,3,4)</x:f>
        <x:v>2508</x:v>
      </x:c>
    </x:row>
    <x:row r="1126" spans="2:7">
      <x:c r="B1126" s="82" t="s">
        <x:v>618</x:v>
      </x:c>
      <x:c r="C1126" s="235">
        <x:v>2026012001079</x:v>
      </x:c>
      <x:c r="D1126" s="276" t="str">
        <x:f t="shared" si="1"/>
        <x:v>2601</x:v>
      </x:c>
      <x:c r="E1126" s="234" t="s">
        <x:v>10150</x:v>
      </x:c>
      <x:c r="F1126" s="236">
        <x:v>2025090502072</x:v>
      </x:c>
      <x:c r="G1126" s="279" t="str">
        <x:f>MID(F1126,3,4)</x:f>
        <x:v>2509</x:v>
      </x:c>
    </x:row>
    <x:row r="1127" spans="2:7">
      <x:c r="B1127" s="82" t="s">
        <x:v>10229</x:v>
      </x:c>
      <x:c r="C1127" s="235">
        <x:v>2026012001093</x:v>
      </x:c>
      <x:c r="D1127" s="276" t="str">
        <x:f t="shared" si="1"/>
        <x:v>2601</x:v>
      </x:c>
      <x:c r="E1127" s="234" t="s">
        <x:v>10193</x:v>
      </x:c>
      <x:c r="F1127" s="236">
        <x:v>2026011501044</x:v>
      </x:c>
      <x:c r="G1127" s="279" t="str">
        <x:f>MID(F1127,3,4)</x:f>
        <x:v>2601</x:v>
      </x:c>
    </x:row>
    <x:row r="1128" spans="2:7">
      <x:c r="B1128" s="82" t="s">
        <x:v>5055</x:v>
      </x:c>
      <x:c r="C1128" s="235">
        <x:v>2026012001109</x:v>
      </x:c>
      <x:c r="D1128" s="276" t="str">
        <x:f t="shared" si="1"/>
        <x:v>2601</x:v>
      </x:c>
      <x:c r="E1128" s="234" t="s">
        <x:v>5142</x:v>
      </x:c>
      <x:c r="F1128" s="236">
        <x:v>2026011601102</x:v>
      </x:c>
      <x:c r="G1128" s="279" t="str">
        <x:f>MID(F1128,3,4)</x:f>
        <x:v>2601</x:v>
      </x:c>
    </x:row>
    <x:row r="1129" spans="2:7">
      <x:c r="B1129" s="82" t="s">
        <x:v>10142</x:v>
      </x:c>
      <x:c r="C1129" s="235">
        <x:v>2026012101014</x:v>
      </x:c>
      <x:c r="D1129" s="276" t="str">
        <x:f t="shared" si="1"/>
        <x:v>2601</x:v>
      </x:c>
      <x:c r="E1129" s="234" t="s">
        <x:v>10253</x:v>
      </x:c>
      <x:c r="F1129" s="236">
        <x:v>2026012001031</x:v>
      </x:c>
      <x:c r="G1129" s="279" t="str">
        <x:f>MID(F1129,3,4)</x:f>
        <x:v>2601</x:v>
      </x:c>
    </x:row>
    <x:row r="1130" spans="2:7">
      <x:c r="B1130" s="82" t="s">
        <x:v>629</x:v>
      </x:c>
      <x:c r="C1130" s="235">
        <x:v>2026012101052</x:v>
      </x:c>
      <x:c r="D1130" s="276" t="str">
        <x:f t="shared" si="1"/>
        <x:v>2601</x:v>
      </x:c>
      <x:c r="E1130" s="234" t="s">
        <x:v>637</x:v>
      </x:c>
      <x:c r="F1130" s="236">
        <x:v>2026012001048</x:v>
      </x:c>
      <x:c r="G1130" s="279" t="str">
        <x:f>MID(F1130,3,4)</x:f>
        <x:v>2601</x:v>
      </x:c>
    </x:row>
    <x:row r="1131" spans="2:7">
      <x:c r="B1131" s="82" t="s">
        <x:v>5119</x:v>
      </x:c>
      <x:c r="C1131" s="235">
        <x:v>2026012201073</x:v>
      </x:c>
      <x:c r="D1131" s="276" t="str">
        <x:f t="shared" si="1"/>
        <x:v>2601</x:v>
      </x:c>
      <x:c r="E1131" s="234" t="s">
        <x:v>618</x:v>
      </x:c>
      <x:c r="F1131" s="236">
        <x:v>2026012001079</x:v>
      </x:c>
      <x:c r="G1131" s="279" t="str">
        <x:f>MID(F1131,3,4)</x:f>
        <x:v>2601</x:v>
      </x:c>
    </x:row>
    <x:row r="1132" spans="2:7">
      <x:c r="B1132" s="82" t="s">
        <x:v>10163</x:v>
      </x:c>
      <x:c r="C1132" s="235">
        <x:v>2026012301018</x:v>
      </x:c>
      <x:c r="D1132" s="276" t="str">
        <x:f t="shared" si="1"/>
        <x:v>2601</x:v>
      </x:c>
      <x:c r="E1132" s="234" t="s">
        <x:v>10229</x:v>
      </x:c>
      <x:c r="F1132" s="236">
        <x:v>2026012001093</x:v>
      </x:c>
      <x:c r="G1132" s="279" t="str">
        <x:f>MID(F1132,3,4)</x:f>
        <x:v>2601</x:v>
      </x:c>
    </x:row>
    <x:row r="1133" spans="2:7">
      <x:c r="B1133" s="82" t="s">
        <x:v>5162</x:v>
      </x:c>
      <x:c r="C1133" s="235">
        <x:v>2026012301032</x:v>
      </x:c>
      <x:c r="D1133" s="276" t="str">
        <x:f t="shared" si="1"/>
        <x:v>2601</x:v>
      </x:c>
      <x:c r="E1133" s="234" t="s">
        <x:v>5055</x:v>
      </x:c>
      <x:c r="F1133" s="236">
        <x:v>2026012001109</x:v>
      </x:c>
      <x:c r="G1133" s="279" t="str">
        <x:f>MID(F1133,3,4)</x:f>
        <x:v>2601</x:v>
      </x:c>
    </x:row>
    <x:row r="1134" spans="2:7">
      <x:c r="B1134" s="82" t="s">
        <x:v>10257</x:v>
      </x:c>
      <x:c r="C1134" s="235">
        <x:v>2026021501010</x:v>
      </x:c>
      <x:c r="D1134" s="276" t="str">
        <x:f t="shared" si="1"/>
        <x:v>2602</x:v>
      </x:c>
      <x:c r="E1134" s="234" t="s">
        <x:v>10142</x:v>
      </x:c>
      <x:c r="F1134" s="236">
        <x:v>2026012101014</x:v>
      </x:c>
      <x:c r="G1134" s="279" t="str">
        <x:f>MID(F1134,3,4)</x:f>
        <x:v>2601</x:v>
      </x:c>
    </x:row>
    <x:row r="1135" spans="2:7">
      <x:c r="B1135" s="82" t="s">
        <x:v>1188</x:v>
      </x:c>
      <x:c r="C1135" s="235">
        <x:v>2026021501089</x:v>
      </x:c>
      <x:c r="D1135" s="276" t="str">
        <x:f t="shared" si="1"/>
        <x:v>2602</x:v>
      </x:c>
      <x:c r="E1135" s="234" t="s">
        <x:v>629</x:v>
      </x:c>
      <x:c r="F1135" s="236">
        <x:v>2026012101052</x:v>
      </x:c>
      <x:c r="G1135" s="279" t="str">
        <x:f>MID(F1135,3,4)</x:f>
        <x:v>2601</x:v>
      </x:c>
    </x:row>
    <x:row r="1136" spans="2:7">
      <x:c r="B1136" s="82" t="s">
        <x:v>5025</x:v>
      </x:c>
      <x:c r="C1136" s="235">
        <x:v>2026021601024</x:v>
      </x:c>
      <x:c r="D1136" s="276" t="str">
        <x:f t="shared" si="1"/>
        <x:v>2602</x:v>
      </x:c>
      <x:c r="E1136" s="234" t="s">
        <x:v>5119</x:v>
      </x:c>
      <x:c r="F1136" s="236">
        <x:v>2026012201073</x:v>
      </x:c>
      <x:c r="G1136" s="279" t="str">
        <x:f>MID(F1136,3,4)</x:f>
        <x:v>2601</x:v>
      </x:c>
    </x:row>
    <x:row r="1137" spans="2:7">
      <x:c r="B1137" s="82" t="s">
        <x:v>7329</x:v>
      </x:c>
      <x:c r="C1137" s="235">
        <x:v>2026021601048</x:v>
      </x:c>
      <x:c r="D1137" s="276" t="str">
        <x:f t="shared" si="1"/>
        <x:v>2602</x:v>
      </x:c>
      <x:c r="E1137" s="234" t="s">
        <x:v>10163</x:v>
      </x:c>
      <x:c r="F1137" s="236">
        <x:v>2026012301018</x:v>
      </x:c>
      <x:c r="G1137" s="279" t="str">
        <x:f>MID(F1137,3,4)</x:f>
        <x:v>2601</x:v>
      </x:c>
    </x:row>
    <x:row r="1138" spans="2:7">
      <x:c r="B1138" s="82" t="s">
        <x:v>560</x:v>
      </x:c>
      <x:c r="C1138" s="235">
        <x:v>2026021601086</x:v>
      </x:c>
      <x:c r="D1138" s="276" t="str">
        <x:f t="shared" si="1"/>
        <x:v>2602</x:v>
      </x:c>
      <x:c r="E1138" s="234" t="s">
        <x:v>5162</x:v>
      </x:c>
      <x:c r="F1138" s="236">
        <x:v>2026012301032</x:v>
      </x:c>
      <x:c r="G1138" s="279" t="str">
        <x:f>MID(F1138,3,4)</x:f>
        <x:v>2601</x:v>
      </x:c>
    </x:row>
    <x:row r="1139" spans="2:7">
      <x:c r="B1139" s="82" t="s">
        <x:v>161</x:v>
      </x:c>
      <x:c r="C1139" s="235">
        <x:v>2026021701014</x:v>
      </x:c>
      <x:c r="D1139" s="276" t="str">
        <x:f t="shared" si="1"/>
        <x:v>2602</x:v>
      </x:c>
      <x:c r="E1139" s="234" t="s">
        <x:v>3141</x:v>
      </x:c>
      <x:c r="F1139" s="236">
        <x:v>2026011903107</x:v>
      </x:c>
      <x:c r="G1139" s="279" t="str">
        <x:f>MID(F1139,3,4)</x:f>
        <x:v>2601</x:v>
      </x:c>
    </x:row>
    <x:row r="1140" spans="2:7">
      <x:c r="B1140" s="82" t="s">
        <x:v>6790</x:v>
      </x:c>
      <x:c r="C1140" s="235">
        <x:v>2026021701021</x:v>
      </x:c>
      <x:c r="D1140" s="276" t="str">
        <x:f t="shared" si="1"/>
        <x:v>2602</x:v>
      </x:c>
      <x:c r="E1140" s="234" t="s">
        <x:v>10119</x:v>
      </x:c>
      <x:c r="F1140" s="236">
        <x:v>2026011602048</x:v>
      </x:c>
      <x:c r="G1140" s="279" t="str">
        <x:f>MID(F1140,3,4)</x:f>
        <x:v>2601</x:v>
      </x:c>
    </x:row>
    <x:row r="1141" spans="2:7">
      <x:c r="B1141" s="82" t="s">
        <x:v>5118</x:v>
      </x:c>
      <x:c r="C1141" s="235">
        <x:v>2026021701106</x:v>
      </x:c>
      <x:c r="D1141" s="276" t="str">
        <x:f t="shared" si="1"/>
        <x:v>2602</x:v>
      </x:c>
      <x:c r="E1141" s="234" t="s">
        <x:v>10108</x:v>
      </x:c>
      <x:c r="F1141" s="236">
        <x:v>2026011602055</x:v>
      </x:c>
      <x:c r="G1141" s="279" t="str">
        <x:f>MID(F1141,3,4)</x:f>
        <x:v>2601</x:v>
      </x:c>
    </x:row>
    <x:row r="1142" spans="2:7">
      <x:c r="B1142" s="82" t="s">
        <x:v>743</x:v>
      </x:c>
      <x:c r="C1142" s="235">
        <x:v>2026021801011</x:v>
      </x:c>
      <x:c r="D1142" s="276" t="str">
        <x:f t="shared" si="1"/>
        <x:v>2602</x:v>
      </x:c>
      <x:c r="E1142" s="234" t="s">
        <x:v>10203</x:v>
      </x:c>
      <x:c r="F1142" s="236">
        <x:v>2026011602086</x:v>
      </x:c>
      <x:c r="G1142" s="279" t="str">
        <x:f>MID(F1142,3,4)</x:f>
        <x:v>2601</x:v>
      </x:c>
    </x:row>
    <x:row r="1143" spans="2:7">
      <x:c r="B1143" s="82" t="s">
        <x:v>4984</x:v>
      </x:c>
      <x:c r="C1143" s="235">
        <x:v>2026021801059</x:v>
      </x:c>
      <x:c r="D1143" s="276" t="str">
        <x:f t="shared" si="1"/>
        <x:v>2602</x:v>
      </x:c>
      <x:c r="E1143" s="234" t="s">
        <x:v>64</x:v>
      </x:c>
      <x:c r="F1143" s="236">
        <x:v>2026011602093</x:v>
      </x:c>
      <x:c r="G1143" s="279" t="str">
        <x:f>MID(F1143,3,4)</x:f>
        <x:v>2601</x:v>
      </x:c>
    </x:row>
    <x:row r="1144" spans="2:7">
      <x:c r="B1144" s="82" t="s">
        <x:v>6785</x:v>
      </x:c>
      <x:c r="C1144" s="235">
        <x:v>2026021801066</x:v>
      </x:c>
      <x:c r="D1144" s="276" t="str">
        <x:f t="shared" si="1"/>
        <x:v>2602</x:v>
      </x:c>
      <x:c r="E1144" s="234" t="s">
        <x:v>10226</x:v>
      </x:c>
      <x:c r="F1144" s="236">
        <x:v>2026011702014</x:v>
      </x:c>
      <x:c r="G1144" s="279" t="str">
        <x:f>MID(F1144,3,4)</x:f>
        <x:v>2601</x:v>
      </x:c>
    </x:row>
    <x:row r="1145" spans="2:7">
      <x:c r="B1145" s="82" t="s">
        <x:v>175</x:v>
      </x:c>
      <x:c r="C1145" s="235">
        <x:v>2026021801073</x:v>
      </x:c>
      <x:c r="D1145" s="276" t="str">
        <x:f t="shared" si="1"/>
        <x:v>2602</x:v>
      </x:c>
      <x:c r="E1145" s="234" t="s">
        <x:v>6755</x:v>
      </x:c>
      <x:c r="F1145" s="236">
        <x:v>2026011702045</x:v>
      </x:c>
      <x:c r="G1145" s="279" t="str">
        <x:f>MID(F1145,3,4)</x:f>
        <x:v>2601</x:v>
      </x:c>
    </x:row>
    <x:row r="1146" spans="2:7">
      <x:c r="B1146" s="82" t="s">
        <x:v>581</x:v>
      </x:c>
      <x:c r="C1146" s="235">
        <x:v>2026021801080</x:v>
      </x:c>
      <x:c r="D1146" s="276" t="str">
        <x:f t="shared" si="1"/>
        <x:v>2602</x:v>
      </x:c>
      <x:c r="E1146" s="234" t="s">
        <x:v>4983</x:v>
      </x:c>
      <x:c r="F1146" s="236">
        <x:v>2026011702052</x:v>
      </x:c>
      <x:c r="G1146" s="279" t="str">
        <x:f>MID(F1146,3,4)</x:f>
        <x:v>2601</x:v>
      </x:c>
    </x:row>
    <x:row r="1147" spans="2:7">
      <x:c r="B1147" s="82" t="s">
        <x:v>10263</x:v>
      </x:c>
      <x:c r="C1147" s="235">
        <x:v>2026021801097</x:v>
      </x:c>
      <x:c r="D1147" s="276" t="str">
        <x:f t="shared" si="1"/>
        <x:v>2602</x:v>
      </x:c>
      <x:c r="E1147" s="234" t="s">
        <x:v>555</x:v>
      </x:c>
      <x:c r="F1147" s="236">
        <x:v>2026011702069</x:v>
      </x:c>
      <x:c r="G1147" s="279" t="str">
        <x:f>MID(F1147,3,4)</x:f>
        <x:v>2601</x:v>
      </x:c>
    </x:row>
    <x:row r="1148" spans="2:7">
      <x:c r="B1148" s="82" t="s">
        <x:v>1192</x:v>
      </x:c>
      <x:c r="C1148" s="235">
        <x:v>2026021801103</x:v>
      </x:c>
      <x:c r="D1148" s="276" t="str">
        <x:f t="shared" si="1"/>
        <x:v>2602</x:v>
      </x:c>
      <x:c r="E1148" s="234" t="s">
        <x:v>4942</x:v>
      </x:c>
      <x:c r="F1148" s="236">
        <x:v>2026011702083</x:v>
      </x:c>
      <x:c r="G1148" s="279" t="str">
        <x:f>MID(F1148,3,4)</x:f>
        <x:v>2601</x:v>
      </x:c>
    </x:row>
    <x:row r="1149" spans="2:7">
      <x:c r="B1149" s="82" t="s">
        <x:v>5005</x:v>
      </x:c>
      <x:c r="C1149" s="235">
        <x:v>2026021901025</x:v>
      </x:c>
      <x:c r="D1149" s="276" t="str">
        <x:f t="shared" si="1"/>
        <x:v>2602</x:v>
      </x:c>
      <x:c r="E1149" s="234" t="s">
        <x:v>5007</x:v>
      </x:c>
      <x:c r="F1149" s="236">
        <x:v>2026011702106</x:v>
      </x:c>
      <x:c r="G1149" s="279" t="str">
        <x:f>MID(F1149,3,4)</x:f>
        <x:v>2601</x:v>
      </x:c>
    </x:row>
    <x:row r="1150" spans="2:7">
      <x:c r="B1150" s="82" t="s">
        <x:v>763</x:v>
      </x:c>
      <x:c r="C1150" s="235">
        <x:v>2026021901032</x:v>
      </x:c>
      <x:c r="D1150" s="276" t="str">
        <x:f t="shared" si="1"/>
        <x:v>2602</x:v>
      </x:c>
      <x:c r="E1150" s="234" t="s">
        <x:v>5011</x:v>
      </x:c>
      <x:c r="F1150" s="236">
        <x:v>2026011802042</x:v>
      </x:c>
      <x:c r="G1150" s="279" t="str">
        <x:f>MID(F1150,3,4)</x:f>
        <x:v>2601</x:v>
      </x:c>
    </x:row>
    <x:row r="1151" spans="2:7">
      <x:c r="B1151" s="82" t="s">
        <x:v>4958</x:v>
      </x:c>
      <x:c r="C1151" s="235">
        <x:v>2026021901063</x:v>
      </x:c>
      <x:c r="D1151" s="276" t="str">
        <x:f t="shared" si="1"/>
        <x:v>2602</x:v>
      </x:c>
      <x:c r="E1151" s="234" t="s">
        <x:v>574</x:v>
      </x:c>
      <x:c r="F1151" s="236">
        <x:v>2026011802059</x:v>
      </x:c>
      <x:c r="G1151" s="279" t="str">
        <x:f>MID(F1151,3,4)</x:f>
        <x:v>2601</x:v>
      </x:c>
    </x:row>
    <x:row r="1152" spans="2:7">
      <x:c r="B1152" s="82" t="s">
        <x:v>10110</x:v>
      </x:c>
      <x:c r="C1152" s="235">
        <x:v>2026021901070</x:v>
      </x:c>
      <x:c r="D1152" s="276" t="str">
        <x:f t="shared" si="1"/>
        <x:v>2602</x:v>
      </x:c>
      <x:c r="E1152" s="234" t="s">
        <x:v>633</x:v>
      </x:c>
      <x:c r="F1152" s="236">
        <x:v>2026011802066</x:v>
      </x:c>
      <x:c r="G1152" s="279" t="str">
        <x:f>MID(F1152,3,4)</x:f>
        <x:v>2601</x:v>
      </x:c>
    </x:row>
    <x:row r="1153" spans="2:7">
      <x:c r="B1153" s="82" t="s">
        <x:v>10077</x:v>
      </x:c>
      <x:c r="C1153" s="235">
        <x:v>2026021901087</x:v>
      </x:c>
      <x:c r="D1153" s="276" t="str">
        <x:f t="shared" si="1"/>
        <x:v>2602</x:v>
      </x:c>
      <x:c r="E1153" s="234" t="s">
        <x:v>10140</x:v>
      </x:c>
      <x:c r="F1153" s="236">
        <x:v>2026011802097</x:v>
      </x:c>
      <x:c r="G1153" s="279" t="str">
        <x:f>MID(F1153,3,4)</x:f>
        <x:v>2601</x:v>
      </x:c>
    </x:row>
    <x:row r="1154" spans="2:7">
      <x:c r="B1154" s="82" t="s">
        <x:v>626</x:v>
      </x:c>
      <x:c r="C1154" s="235">
        <x:v>2026021901094</x:v>
      </x:c>
      <x:c r="D1154" s="276" t="str">
        <x:f t="shared" si="1"/>
        <x:v>2602</x:v>
      </x:c>
      <x:c r="E1154" s="234" t="s">
        <x:v>10221</x:v>
      </x:c>
      <x:c r="F1154" s="236">
        <x:v>2026011902025</x:v>
      </x:c>
      <x:c r="G1154" s="279" t="str">
        <x:f>MID(F1154,3,4)</x:f>
        <x:v>2601</x:v>
      </x:c>
    </x:row>
    <x:row r="1155" spans="2:7">
      <x:c r="B1155" s="82" t="s">
        <x:v>748</x:v>
      </x:c>
      <x:c r="C1155" s="235">
        <x:v>2026022001021</x:v>
      </x:c>
      <x:c r="D1155" s="276" t="str">
        <x:f t="shared" si="1"/>
        <x:v>2602</x:v>
      </x:c>
      <x:c r="E1155" s="234" t="s">
        <x:v>6791</x:v>
      </x:c>
      <x:c r="F1155" s="236">
        <x:v>2026011902049</x:v>
      </x:c>
      <x:c r="G1155" s="279" t="str">
        <x:f>MID(F1155,3,4)</x:f>
        <x:v>2601</x:v>
      </x:c>
    </x:row>
    <x:row r="1156" spans="2:7">
      <x:c r="B1156" s="82" t="s">
        <x:v>5130</x:v>
      </x:c>
      <x:c r="C1156" s="235">
        <x:v>2026022001052</x:v>
      </x:c>
      <x:c r="D1156" s="276" t="str">
        <x:f t="shared" si="1"/>
        <x:v>2602</x:v>
      </x:c>
      <x:c r="E1156" s="234" t="s">
        <x:v>6786</x:v>
      </x:c>
      <x:c r="F1156" s="236">
        <x:v>2026011902056</x:v>
      </x:c>
      <x:c r="G1156" s="279" t="str">
        <x:f>MID(F1156,3,4)</x:f>
        <x:v>2601</x:v>
      </x:c>
    </x:row>
    <x:row r="1157" spans="2:7">
      <x:c r="B1157" s="82" t="s">
        <x:v>1065</x:v>
      </x:c>
      <x:c r="C1157" s="235">
        <x:v>2026022001069</x:v>
      </x:c>
      <x:c r="D1157" s="276" t="str">
        <x:f t="shared" si="1"/>
        <x:v>2602</x:v>
      </x:c>
      <x:c r="E1157" s="234" t="s">
        <x:v>8818</x:v>
      </x:c>
      <x:c r="F1157" s="236">
        <x:v>2026011504076</x:v>
      </x:c>
      <x:c r="G1157" s="279" t="str">
        <x:f>MID(F1157,3,4)</x:f>
        <x:v>2601</x:v>
      </x:c>
    </x:row>
    <x:row r="1158" spans="2:7">
      <x:c r="B1158" s="82" t="s">
        <x:v>169</x:v>
      </x:c>
      <x:c r="C1158" s="235">
        <x:v>2026022001076</x:v>
      </x:c>
      <x:c r="D1158" s="276" t="str">
        <x:f t="shared" si="1"/>
        <x:v>2602</x:v>
      </x:c>
      <x:c r="E1158" s="234" t="s">
        <x:v>8774</x:v>
      </x:c>
      <x:c r="F1158" s="236">
        <x:v>2026011504083</x:v>
      </x:c>
      <x:c r="G1158" s="279" t="str">
        <x:f>MID(F1158,3,4)</x:f>
        <x:v>2601</x:v>
      </x:c>
    </x:row>
    <x:row r="1159" spans="2:7">
      <x:c r="B1159" s="82" t="s">
        <x:v>6800</x:v>
      </x:c>
      <x:c r="C1159" s="235">
        <x:v>2026022001083</x:v>
      </x:c>
      <x:c r="D1159" s="276" t="str">
        <x:f t="shared" si="1"/>
        <x:v>2602</x:v>
      </x:c>
      <x:c r="E1159" s="234" t="s">
        <x:v>8767</x:v>
      </x:c>
      <x:c r="F1159" s="236">
        <x:v>2026011504090</x:v>
      </x:c>
      <x:c r="G1159" s="279" t="str">
        <x:f>MID(F1159,3,4)</x:f>
        <x:v>2601</x:v>
      </x:c>
    </x:row>
    <x:row r="1160" spans="2:7">
      <x:c r="B1160" s="82" t="s">
        <x:v>10242</x:v>
      </x:c>
      <x:c r="C1160" s="235">
        <x:v>2026022001090</x:v>
      </x:c>
      <x:c r="D1160" s="276" t="str">
        <x:f t="shared" si="1"/>
        <x:v>2602</x:v>
      </x:c>
      <x:c r="E1160" s="234" t="s">
        <x:v>8841</x:v>
      </x:c>
      <x:c r="F1160" s="236">
        <x:v>2026011604028</x:v>
      </x:c>
      <x:c r="G1160" s="279" t="str">
        <x:f>MID(F1160,3,4)</x:f>
        <x:v>2601</x:v>
      </x:c>
    </x:row>
    <x:row r="1161" spans="2:7">
      <x:c r="B1161" s="82" t="s">
        <x:v>10104</x:v>
      </x:c>
      <x:c r="C1161" s="235">
        <x:v>2026022001106</x:v>
      </x:c>
      <x:c r="D1161" s="276" t="str">
        <x:f t="shared" si="1"/>
        <x:v>2602</x:v>
      </x:c>
      <x:c r="E1161" s="234" t="s">
        <x:v>8782</x:v>
      </x:c>
      <x:c r="F1161" s="236">
        <x:v>2026011604035</x:v>
      </x:c>
      <x:c r="G1161" s="279" t="str">
        <x:f>MID(F1161,3,4)</x:f>
        <x:v>2601</x:v>
      </x:c>
    </x:row>
    <x:row r="1162" spans="2:7">
      <x:c r="B1162" s="82" t="s">
        <x:v>628</x:v>
      </x:c>
      <x:c r="C1162" s="235">
        <x:v>2026022101011</x:v>
      </x:c>
      <x:c r="D1162" s="276" t="str">
        <x:f t="shared" si="1"/>
        <x:v>2602</x:v>
      </x:c>
      <x:c r="E1162" s="234" t="s">
        <x:v>8757</x:v>
      </x:c>
      <x:c r="F1162" s="236">
        <x:v>2026011604042</x:v>
      </x:c>
      <x:c r="G1162" s="279" t="str">
        <x:f>MID(F1162,3,4)</x:f>
        <x:v>2601</x:v>
      </x:c>
    </x:row>
    <x:row r="1163" spans="2:7">
      <x:c r="B1163" s="82" t="s">
        <x:v>590</x:v>
      </x:c>
      <x:c r="C1163" s="235">
        <x:v>2026022101066</x:v>
      </x:c>
      <x:c r="D1163" s="276" t="str">
        <x:f t="shared" si="1"/>
        <x:v>2602</x:v>
      </x:c>
      <x:c r="E1163" s="234" t="s">
        <x:v>8737</x:v>
      </x:c>
      <x:c r="F1163" s="236">
        <x:v>2026011604059</x:v>
      </x:c>
      <x:c r="G1163" s="279" t="str">
        <x:f>MID(F1163,3,4)</x:f>
        <x:v>2601</x:v>
      </x:c>
    </x:row>
    <x:row r="1164" spans="2:7">
      <x:c r="B1164" s="82" t="s">
        <x:v>10255</x:v>
      </x:c>
      <x:c r="C1164" s="235">
        <x:v>2026022101073</x:v>
      </x:c>
      <x:c r="D1164" s="276" t="str">
        <x:f t="shared" si="1"/>
        <x:v>2602</x:v>
      </x:c>
      <x:c r="E1164" s="234" t="s">
        <x:v>8814</x:v>
      </x:c>
      <x:c r="F1164" s="236">
        <x:v>2026011604066</x:v>
      </x:c>
      <x:c r="G1164" s="279" t="str">
        <x:f>MID(F1164,3,4)</x:f>
        <x:v>2601</x:v>
      </x:c>
    </x:row>
    <x:row r="1165" spans="2:7">
      <x:c r="B1165" s="82" t="s">
        <x:v>6747</x:v>
      </x:c>
      <x:c r="C1165" s="235">
        <x:v>2026022101080</x:v>
      </x:c>
      <x:c r="D1165" s="276" t="str">
        <x:f t="shared" si="1"/>
        <x:v>2602</x:v>
      </x:c>
      <x:c r="E1165" s="234" t="s">
        <x:v>8810</x:v>
      </x:c>
      <x:c r="F1165" s="236">
        <x:v>2026011604073</x:v>
      </x:c>
      <x:c r="G1165" s="279" t="str">
        <x:f>MID(F1165,3,4)</x:f>
        <x:v>2601</x:v>
      </x:c>
    </x:row>
    <x:row r="1166" spans="2:7">
      <x:c r="B1166" s="82" t="s">
        <x:v>4965</x:v>
      </x:c>
      <x:c r="C1166" s="235">
        <x:v>2026022101097</x:v>
      </x:c>
      <x:c r="D1166" s="276" t="str">
        <x:f t="shared" si="1"/>
        <x:v>2602</x:v>
      </x:c>
      <x:c r="E1166" s="234" t="s">
        <x:v>8892</x:v>
      </x:c>
      <x:c r="F1166" s="236">
        <x:v>2026011604080</x:v>
      </x:c>
      <x:c r="G1166" s="279" t="str">
        <x:f>MID(F1166,3,4)</x:f>
        <x:v>2601</x:v>
      </x:c>
    </x:row>
    <x:row r="1167" spans="2:7">
      <x:c r="B1167" s="82" t="s">
        <x:v>556</x:v>
      </x:c>
      <x:c r="C1167" s="235">
        <x:v>2026022101103</x:v>
      </x:c>
      <x:c r="D1167" s="276" t="str">
        <x:f t="shared" si="1"/>
        <x:v>2602</x:v>
      </x:c>
      <x:c r="E1167" s="234" t="s">
        <x:v>8874</x:v>
      </x:c>
      <x:c r="F1167" s="236">
        <x:v>2026011704018</x:v>
      </x:c>
      <x:c r="G1167" s="279" t="str">
        <x:f>MID(F1167,3,4)</x:f>
        <x:v>2601</x:v>
      </x:c>
    </x:row>
    <x:row r="1168" spans="2:7">
      <x:c r="B1168" s="82" t="s">
        <x:v>10206</x:v>
      </x:c>
      <x:c r="C1168" s="235">
        <x:v>2026023101034</x:v>
      </x:c>
      <x:c r="D1168" s="276" t="str">
        <x:f t="shared" si="1"/>
        <x:v>2602</x:v>
      </x:c>
      <x:c r="E1168" s="234" t="s">
        <x:v>8560</x:v>
      </x:c>
      <x:c r="F1168" s="236">
        <x:v>2026011704025</x:v>
      </x:c>
      <x:c r="G1168" s="279" t="str">
        <x:f>MID(F1168,3,4)</x:f>
        <x:v>2601</x:v>
      </x:c>
    </x:row>
    <x:row r="1169" spans="2:7">
      <x:c r="B1169" s="82" t="s">
        <x:v>593</x:v>
      </x:c>
      <x:c r="C1169" s="235">
        <x:v>2026023101041</x:v>
      </x:c>
      <x:c r="D1169" s="276" t="str">
        <x:f t="shared" si="1"/>
        <x:v>2602</x:v>
      </x:c>
      <x:c r="E1169" s="234" t="s">
        <x:v>8709</x:v>
      </x:c>
      <x:c r="F1169" s="236">
        <x:v>2026011704032</x:v>
      </x:c>
      <x:c r="G1169" s="279" t="str">
        <x:f>MID(F1169,3,4)</x:f>
        <x:v>2601</x:v>
      </x:c>
    </x:row>
    <x:row r="1170" spans="2:7">
      <x:c r="B1170" s="82" t="s">
        <x:v>619</x:v>
      </x:c>
      <x:c r="C1170" s="235">
        <x:v>2026023101058</x:v>
      </x:c>
      <x:c r="D1170" s="276" t="str">
        <x:f t="shared" si="1"/>
        <x:v>2602</x:v>
      </x:c>
      <x:c r="E1170" s="234" t="s">
        <x:v>8788</x:v>
      </x:c>
      <x:c r="F1170" s="236">
        <x:v>2026011704049</x:v>
      </x:c>
      <x:c r="G1170" s="279" t="str">
        <x:f>MID(F1170,3,4)</x:f>
        <x:v>2601</x:v>
      </x:c>
    </x:row>
    <x:row r="1171" spans="2:7">
      <x:c r="B1171" s="82" t="s">
        <x:v>10047</x:v>
      </x:c>
      <x:c r="C1171" s="235">
        <x:v>2026023101065</x:v>
      </x:c>
      <x:c r="D1171" s="276" t="str">
        <x:f t="shared" si="1"/>
        <x:v>2602</x:v>
      </x:c>
      <x:c r="E1171" s="234" t="s">
        <x:v>8904</x:v>
      </x:c>
      <x:c r="F1171" s="236">
        <x:v>2026011704056</x:v>
      </x:c>
      <x:c r="G1171" s="279" t="str">
        <x:f>MID(F1171,3,4)</x:f>
        <x:v>2601</x:v>
      </x:c>
    </x:row>
    <x:row r="1172" spans="2:7">
      <x:c r="B1172" s="82" t="s">
        <x:v>588</x:v>
      </x:c>
      <x:c r="C1172" s="235">
        <x:v>2026023101072</x:v>
      </x:c>
      <x:c r="D1172" s="276" t="str">
        <x:f t="shared" si="1"/>
        <x:v>2602</x:v>
      </x:c>
      <x:c r="E1172" s="234" t="s">
        <x:v>8819</x:v>
      </x:c>
      <x:c r="F1172" s="236">
        <x:v>2026011704063</x:v>
      </x:c>
      <x:c r="G1172" s="279" t="str">
        <x:f>MID(F1172,3,4)</x:f>
        <x:v>2601</x:v>
      </x:c>
    </x:row>
    <x:row r="1173" spans="2:7">
      <x:c r="B1173" s="82" t="s">
        <x:v>3141</x:v>
      </x:c>
      <x:c r="C1173" s="235">
        <x:v>2026011903107</x:v>
      </x:c>
      <x:c r="D1173" s="276" t="str">
        <x:f t="shared" si="1"/>
        <x:v>2601</x:v>
      </x:c>
      <x:c r="E1173" s="234" t="s">
        <x:v>8795</x:v>
      </x:c>
      <x:c r="F1173" s="236">
        <x:v>2026011704087</x:v>
      </x:c>
      <x:c r="G1173" s="279" t="str">
        <x:f>MID(F1173,3,4)</x:f>
        <x:v>2601</x:v>
      </x:c>
    </x:row>
    <x:row r="1174" spans="2:7">
      <x:c r="B1174" s="82" t="s">
        <x:v>3177</x:v>
      </x:c>
      <x:c r="C1174" s="235">
        <x:v>2026021803107</x:v>
      </x:c>
      <x:c r="D1174" s="276" t="str">
        <x:f t="shared" si="1"/>
        <x:v>2602</x:v>
      </x:c>
      <x:c r="E1174" s="234" t="s">
        <x:v>8735</x:v>
      </x:c>
      <x:c r="F1174" s="236">
        <x:v>2026011704094</x:v>
      </x:c>
      <x:c r="G1174" s="279" t="str">
        <x:f>MID(F1174,3,4)</x:f>
        <x:v>2601</x:v>
      </x:c>
    </x:row>
    <x:row r="1175" spans="2:7">
      <x:c r="B1175" s="82" t="s">
        <x:v>3169</x:v>
      </x:c>
      <x:c r="C1175" s="235">
        <x:v>2026021903012</x:v>
      </x:c>
      <x:c r="D1175" s="276" t="str">
        <x:f t="shared" si="1"/>
        <x:v>2602</x:v>
      </x:c>
      <x:c r="E1175" s="234" t="s">
        <x:v>8787</x:v>
      </x:c>
      <x:c r="F1175" s="236">
        <x:v>2026011704100</x:v>
      </x:c>
      <x:c r="G1175" s="279" t="str">
        <x:f>MID(F1175,3,4)</x:f>
        <x:v>2601</x:v>
      </x:c>
    </x:row>
    <x:row r="1176" spans="2:7">
      <x:c r="B1176" s="82" t="s">
        <x:v>5017</x:v>
      </x:c>
      <x:c r="C1176" s="235">
        <x:v>2025080602089</x:v>
      </x:c>
      <x:c r="D1176" s="276" t="str">
        <x:f t="shared" si="1"/>
        <x:v>2508</x:v>
      </x:c>
      <x:c r="E1176" s="234" t="s">
        <x:v>8749</x:v>
      </x:c>
      <x:c r="F1176" s="236">
        <x:v>2026011804039</x:v>
      </x:c>
      <x:c r="G1176" s="279" t="str">
        <x:f>MID(F1176,3,4)</x:f>
        <x:v>2601</x:v>
      </x:c>
    </x:row>
    <x:row r="1177" spans="2:7">
      <x:c r="B1177" s="82" t="s">
        <x:v>10150</x:v>
      </x:c>
      <x:c r="C1177" s="235">
        <x:v>2025090502072</x:v>
      </x:c>
      <x:c r="D1177" s="276" t="str">
        <x:f t="shared" si="1"/>
        <x:v>2509</x:v>
      </x:c>
      <x:c r="E1177" s="234" t="s">
        <x:v>8778</x:v>
      </x:c>
      <x:c r="F1177" s="236">
        <x:v>2026011804084</x:v>
      </x:c>
      <x:c r="G1177" s="279" t="str">
        <x:f>MID(F1177,3,4)</x:f>
        <x:v>2601</x:v>
      </x:c>
    </x:row>
    <x:row r="1178" spans="2:7">
      <x:c r="B1178" s="82" t="s">
        <x:v>10119</x:v>
      </x:c>
      <x:c r="C1178" s="235">
        <x:v>2026011602048</x:v>
      </x:c>
      <x:c r="D1178" s="276" t="str">
        <x:f t="shared" si="1"/>
        <x:v>2601</x:v>
      </x:c>
      <x:c r="E1178" s="234" t="s">
        <x:v>8805</x:v>
      </x:c>
      <x:c r="F1178" s="236">
        <x:v>2026011804107</x:v>
      </x:c>
      <x:c r="G1178" s="279" t="str">
        <x:f>MID(F1178,3,4)</x:f>
        <x:v>2601</x:v>
      </x:c>
    </x:row>
    <x:row r="1179" spans="2:7">
      <x:c r="B1179" s="82" t="s">
        <x:v>10108</x:v>
      </x:c>
      <x:c r="C1179" s="235">
        <x:v>2026011602055</x:v>
      </x:c>
      <x:c r="D1179" s="276" t="str">
        <x:f t="shared" si="1"/>
        <x:v>2601</x:v>
      </x:c>
      <x:c r="E1179" s="234" t="s">
        <x:v>8555</x:v>
      </x:c>
      <x:c r="F1179" s="236">
        <x:v>2026011904012</x:v>
      </x:c>
      <x:c r="G1179" s="279" t="str">
        <x:f>MID(F1179,3,4)</x:f>
        <x:v>2601</x:v>
      </x:c>
    </x:row>
    <x:row r="1180" spans="2:7">
      <x:c r="B1180" s="82" t="s">
        <x:v>10203</x:v>
      </x:c>
      <x:c r="C1180" s="235">
        <x:v>2026011602086</x:v>
      </x:c>
      <x:c r="D1180" s="276" t="str">
        <x:f t="shared" si="1"/>
        <x:v>2601</x:v>
      </x:c>
      <x:c r="E1180" s="234" t="s">
        <x:v>10257</x:v>
      </x:c>
      <x:c r="F1180" s="236">
        <x:v>2026021501010</x:v>
      </x:c>
      <x:c r="G1180" s="279" t="str">
        <x:f>MID(F1180,3,4)</x:f>
        <x:v>2602</x:v>
      </x:c>
    </x:row>
    <x:row r="1181" spans="2:7">
      <x:c r="B1181" s="82" t="s">
        <x:v>64</x:v>
      </x:c>
      <x:c r="C1181" s="235">
        <x:v>2026011602093</x:v>
      </x:c>
      <x:c r="D1181" s="276" t="str">
        <x:f t="shared" si="1"/>
        <x:v>2601</x:v>
      </x:c>
      <x:c r="E1181" s="234" t="s">
        <x:v>1188</x:v>
      </x:c>
      <x:c r="F1181" s="236">
        <x:v>2026021501089</x:v>
      </x:c>
      <x:c r="G1181" s="279" t="str">
        <x:f>MID(F1181,3,4)</x:f>
        <x:v>2602</x:v>
      </x:c>
    </x:row>
    <x:row r="1182" spans="2:7">
      <x:c r="B1182" s="82" t="s">
        <x:v>10226</x:v>
      </x:c>
      <x:c r="C1182" s="235">
        <x:v>2026011702014</x:v>
      </x:c>
      <x:c r="D1182" s="276" t="str">
        <x:f t="shared" si="1"/>
        <x:v>2601</x:v>
      </x:c>
      <x:c r="E1182" s="234" t="s">
        <x:v>5025</x:v>
      </x:c>
      <x:c r="F1182" s="236">
        <x:v>2026021601024</x:v>
      </x:c>
      <x:c r="G1182" s="279" t="str">
        <x:f>MID(F1182,3,4)</x:f>
        <x:v>2602</x:v>
      </x:c>
    </x:row>
    <x:row r="1183" spans="2:7">
      <x:c r="B1183" s="82" t="s">
        <x:v>6755</x:v>
      </x:c>
      <x:c r="C1183" s="235">
        <x:v>2026011702045</x:v>
      </x:c>
      <x:c r="D1183" s="276" t="str">
        <x:f t="shared" si="1"/>
        <x:v>2601</x:v>
      </x:c>
      <x:c r="E1183" s="234" t="s">
        <x:v>7329</x:v>
      </x:c>
      <x:c r="F1183" s="236">
        <x:v>2026021601048</x:v>
      </x:c>
      <x:c r="G1183" s="279" t="str">
        <x:f>MID(F1183,3,4)</x:f>
        <x:v>2602</x:v>
      </x:c>
    </x:row>
    <x:row r="1184" spans="2:7">
      <x:c r="B1184" s="82" t="s">
        <x:v>4983</x:v>
      </x:c>
      <x:c r="C1184" s="235">
        <x:v>2026011702052</x:v>
      </x:c>
      <x:c r="D1184" s="276" t="str">
        <x:f t="shared" si="1"/>
        <x:v>2601</x:v>
      </x:c>
      <x:c r="E1184" s="234" t="s">
        <x:v>560</x:v>
      </x:c>
      <x:c r="F1184" s="236">
        <x:v>2026021601086</x:v>
      </x:c>
      <x:c r="G1184" s="279" t="str">
        <x:f>MID(F1184,3,4)</x:f>
        <x:v>2602</x:v>
      </x:c>
    </x:row>
    <x:row r="1185" spans="2:7">
      <x:c r="B1185" s="82" t="s">
        <x:v>555</x:v>
      </x:c>
      <x:c r="C1185" s="235">
        <x:v>2026011702069</x:v>
      </x:c>
      <x:c r="D1185" s="276" t="str">
        <x:f t="shared" si="1"/>
        <x:v>2601</x:v>
      </x:c>
      <x:c r="E1185" s="234" t="s">
        <x:v>161</x:v>
      </x:c>
      <x:c r="F1185" s="236">
        <x:v>2026021701014</x:v>
      </x:c>
      <x:c r="G1185" s="279" t="str">
        <x:f>MID(F1185,3,4)</x:f>
        <x:v>2602</x:v>
      </x:c>
    </x:row>
    <x:row r="1186" spans="2:7">
      <x:c r="B1186" s="82" t="s">
        <x:v>4942</x:v>
      </x:c>
      <x:c r="C1186" s="235">
        <x:v>2026011702083</x:v>
      </x:c>
      <x:c r="D1186" s="276" t="str">
        <x:f t="shared" si="1"/>
        <x:v>2601</x:v>
      </x:c>
      <x:c r="E1186" s="234" t="s">
        <x:v>6790</x:v>
      </x:c>
      <x:c r="F1186" s="236">
        <x:v>2026021701021</x:v>
      </x:c>
      <x:c r="G1186" s="279" t="str">
        <x:f>MID(F1186,3,4)</x:f>
        <x:v>2602</x:v>
      </x:c>
    </x:row>
    <x:row r="1187" spans="2:7">
      <x:c r="B1187" s="82" t="s">
        <x:v>5007</x:v>
      </x:c>
      <x:c r="C1187" s="235">
        <x:v>2026011702106</x:v>
      </x:c>
      <x:c r="D1187" s="276" t="str">
        <x:f t="shared" si="1"/>
        <x:v>2601</x:v>
      </x:c>
      <x:c r="E1187" s="234" t="s">
        <x:v>5118</x:v>
      </x:c>
      <x:c r="F1187" s="236">
        <x:v>2026021701106</x:v>
      </x:c>
      <x:c r="G1187" s="279" t="str">
        <x:f>MID(F1187,3,4)</x:f>
        <x:v>2602</x:v>
      </x:c>
    </x:row>
    <x:row r="1188" spans="2:7">
      <x:c r="B1188" s="82" t="s">
        <x:v>5011</x:v>
      </x:c>
      <x:c r="C1188" s="235">
        <x:v>2026011802042</x:v>
      </x:c>
      <x:c r="D1188" s="276" t="str">
        <x:f t="shared" si="1"/>
        <x:v>2601</x:v>
      </x:c>
      <x:c r="E1188" s="234" t="s">
        <x:v>743</x:v>
      </x:c>
      <x:c r="F1188" s="236">
        <x:v>2026021801011</x:v>
      </x:c>
      <x:c r="G1188" s="279" t="str">
        <x:f>MID(F1188,3,4)</x:f>
        <x:v>2602</x:v>
      </x:c>
    </x:row>
    <x:row r="1189" spans="2:7">
      <x:c r="B1189" s="82" t="s">
        <x:v>574</x:v>
      </x:c>
      <x:c r="C1189" s="235">
        <x:v>2026011802059</x:v>
      </x:c>
      <x:c r="D1189" s="276" t="str">
        <x:f t="shared" si="1"/>
        <x:v>2601</x:v>
      </x:c>
      <x:c r="E1189" s="234" t="s">
        <x:v>4984</x:v>
      </x:c>
      <x:c r="F1189" s="236">
        <x:v>2026021801059</x:v>
      </x:c>
      <x:c r="G1189" s="279" t="str">
        <x:f>MID(F1189,3,4)</x:f>
        <x:v>2602</x:v>
      </x:c>
    </x:row>
    <x:row r="1190" spans="2:7">
      <x:c r="B1190" s="82" t="s">
        <x:v>633</x:v>
      </x:c>
      <x:c r="C1190" s="235">
        <x:v>2026011802066</x:v>
      </x:c>
      <x:c r="D1190" s="276" t="str">
        <x:f t="shared" si="1"/>
        <x:v>2601</x:v>
      </x:c>
      <x:c r="E1190" s="234" t="s">
        <x:v>6785</x:v>
      </x:c>
      <x:c r="F1190" s="236">
        <x:v>2026021801066</x:v>
      </x:c>
      <x:c r="G1190" s="279" t="str">
        <x:f>MID(F1190,3,4)</x:f>
        <x:v>2602</x:v>
      </x:c>
    </x:row>
    <x:row r="1191" spans="2:7">
      <x:c r="B1191" s="82" t="s">
        <x:v>10140</x:v>
      </x:c>
      <x:c r="C1191" s="235">
        <x:v>2026011802097</x:v>
      </x:c>
      <x:c r="D1191" s="276" t="str">
        <x:f t="shared" si="1"/>
        <x:v>2601</x:v>
      </x:c>
      <x:c r="E1191" s="234" t="s">
        <x:v>175</x:v>
      </x:c>
      <x:c r="F1191" s="236">
        <x:v>2026021801073</x:v>
      </x:c>
      <x:c r="G1191" s="279" t="str">
        <x:f>MID(F1191,3,4)</x:f>
        <x:v>2602</x:v>
      </x:c>
    </x:row>
    <x:row r="1192" spans="2:7">
      <x:c r="B1192" s="82" t="s">
        <x:v>10221</x:v>
      </x:c>
      <x:c r="C1192" s="235">
        <x:v>2026011902025</x:v>
      </x:c>
      <x:c r="D1192" s="276" t="str">
        <x:f t="shared" si="1"/>
        <x:v>2601</x:v>
      </x:c>
      <x:c r="E1192" s="234" t="s">
        <x:v>581</x:v>
      </x:c>
      <x:c r="F1192" s="236">
        <x:v>2026021801080</x:v>
      </x:c>
      <x:c r="G1192" s="279" t="str">
        <x:f>MID(F1192,3,4)</x:f>
        <x:v>2602</x:v>
      </x:c>
    </x:row>
    <x:row r="1193" spans="2:7">
      <x:c r="B1193" s="82" t="s">
        <x:v>6791</x:v>
      </x:c>
      <x:c r="C1193" s="235">
        <x:v>2026011902049</x:v>
      </x:c>
      <x:c r="D1193" s="276" t="str">
        <x:f t="shared" si="1"/>
        <x:v>2601</x:v>
      </x:c>
      <x:c r="E1193" s="234" t="s">
        <x:v>10263</x:v>
      </x:c>
      <x:c r="F1193" s="236">
        <x:v>2026021801097</x:v>
      </x:c>
      <x:c r="G1193" s="279" t="str">
        <x:f>MID(F1193,3,4)</x:f>
        <x:v>2602</x:v>
      </x:c>
    </x:row>
    <x:row r="1194" spans="2:7">
      <x:c r="B1194" s="82" t="s">
        <x:v>6786</x:v>
      </x:c>
      <x:c r="C1194" s="235">
        <x:v>2026011902056</x:v>
      </x:c>
      <x:c r="D1194" s="276" t="str">
        <x:f t="shared" si="1"/>
        <x:v>2601</x:v>
      </x:c>
      <x:c r="E1194" s="234" t="s">
        <x:v>1192</x:v>
      </x:c>
      <x:c r="F1194" s="236">
        <x:v>2026021801103</x:v>
      </x:c>
      <x:c r="G1194" s="279" t="str">
        <x:f>MID(F1194,3,4)</x:f>
        <x:v>2602</x:v>
      </x:c>
    </x:row>
    <x:row r="1195" spans="2:7">
      <x:c r="B1195" s="82" t="s">
        <x:v>1187</x:v>
      </x:c>
      <x:c r="C1195" s="235">
        <x:v>2026021502017</x:v>
      </x:c>
      <x:c r="D1195" s="276" t="str">
        <x:f t="shared" si="1"/>
        <x:v>2602</x:v>
      </x:c>
      <x:c r="E1195" s="234" t="s">
        <x:v>5005</x:v>
      </x:c>
      <x:c r="F1195" s="236">
        <x:v>2026021901025</x:v>
      </x:c>
      <x:c r="G1195" s="279" t="str">
        <x:f>MID(F1195,3,4)</x:f>
        <x:v>2602</x:v>
      </x:c>
    </x:row>
    <x:row r="1196" spans="2:7">
      <x:c r="B1196" s="82" t="s">
        <x:v>4955</x:v>
      </x:c>
      <x:c r="C1196" s="235">
        <x:v>2026021502024</x:v>
      </x:c>
      <x:c r="D1196" s="276" t="str">
        <x:f t="shared" si="1"/>
        <x:v>2602</x:v>
      </x:c>
      <x:c r="E1196" s="234" t="s">
        <x:v>763</x:v>
      </x:c>
      <x:c r="F1196" s="236">
        <x:v>2026021901032</x:v>
      </x:c>
      <x:c r="G1196" s="279" t="str">
        <x:f>MID(F1196,3,4)</x:f>
        <x:v>2602</x:v>
      </x:c>
    </x:row>
    <x:row r="1197" spans="2:7">
      <x:c r="B1197" s="82" t="s">
        <x:v>641</x:v>
      </x:c>
      <x:c r="C1197" s="235">
        <x:v>2026021502055</x:v>
      </x:c>
      <x:c r="D1197" s="276" t="str">
        <x:f t="shared" si="1"/>
        <x:v>2602</x:v>
      </x:c>
      <x:c r="E1197" s="234" t="s">
        <x:v>4958</x:v>
      </x:c>
      <x:c r="F1197" s="236">
        <x:v>2026021901063</x:v>
      </x:c>
      <x:c r="G1197" s="279" t="str">
        <x:f>MID(F1197,3,4)</x:f>
        <x:v>2602</x:v>
      </x:c>
    </x:row>
    <x:row r="1198" spans="2:7">
      <x:c r="B1198" s="82" t="s">
        <x:v>1199</x:v>
      </x:c>
      <x:c r="C1198" s="235">
        <x:v>2026021502062</x:v>
      </x:c>
      <x:c r="D1198" s="276" t="str">
        <x:f t="shared" si="1"/>
        <x:v>2602</x:v>
      </x:c>
      <x:c r="E1198" s="234" t="s">
        <x:v>10110</x:v>
      </x:c>
      <x:c r="F1198" s="236">
        <x:v>2026021901070</x:v>
      </x:c>
      <x:c r="G1198" s="279" t="str">
        <x:f>MID(F1198,3,4)</x:f>
        <x:v>2602</x:v>
      </x:c>
    </x:row>
    <x:row r="1199" spans="2:7">
      <x:c r="B1199" s="82" t="s">
        <x:v>4975</x:v>
      </x:c>
      <x:c r="C1199" s="235">
        <x:v>2026021502086</x:v>
      </x:c>
      <x:c r="D1199" s="276" t="str">
        <x:f t="shared" si="1"/>
        <x:v>2602</x:v>
      </x:c>
      <x:c r="E1199" s="234" t="s">
        <x:v>10077</x:v>
      </x:c>
      <x:c r="F1199" s="236">
        <x:v>2026021901087</x:v>
      </x:c>
      <x:c r="G1199" s="279" t="str">
        <x:f>MID(F1199,3,4)</x:f>
        <x:v>2602</x:v>
      </x:c>
    </x:row>
    <x:row r="1200" spans="2:7">
      <x:c r="B1200" s="82" t="s">
        <x:v>5106</x:v>
      </x:c>
      <x:c r="C1200" s="235">
        <x:v>2026021502093</x:v>
      </x:c>
      <x:c r="D1200" s="276" t="str">
        <x:f t="shared" si="1"/>
        <x:v>2602</x:v>
      </x:c>
      <x:c r="E1200" s="234" t="s">
        <x:v>626</x:v>
      </x:c>
      <x:c r="F1200" s="236">
        <x:v>2026021901094</x:v>
      </x:c>
      <x:c r="G1200" s="279" t="str">
        <x:f>MID(F1200,3,4)</x:f>
        <x:v>2602</x:v>
      </x:c>
    </x:row>
    <x:row r="1201" spans="2:7">
      <x:c r="B1201" s="82" t="s">
        <x:v>6805</x:v>
      </x:c>
      <x:c r="C1201" s="235">
        <x:v>2026021502109</x:v>
      </x:c>
      <x:c r="D1201" s="276" t="str">
        <x:f t="shared" si="1"/>
        <x:v>2602</x:v>
      </x:c>
      <x:c r="E1201" s="234" t="s">
        <x:v>748</x:v>
      </x:c>
      <x:c r="F1201" s="236">
        <x:v>2026022001021</x:v>
      </x:c>
      <x:c r="G1201" s="279" t="str">
        <x:f>MID(F1201,3,4)</x:f>
        <x:v>2602</x:v>
      </x:c>
    </x:row>
    <x:row r="1202" spans="2:7">
      <x:c r="B1202" s="82" t="s">
        <x:v>5144</x:v>
      </x:c>
      <x:c r="C1202" s="235">
        <x:v>2026021602021</x:v>
      </x:c>
      <x:c r="D1202" s="276" t="str">
        <x:f t="shared" si="1"/>
        <x:v>2602</x:v>
      </x:c>
      <x:c r="E1202" s="234" t="s">
        <x:v>5130</x:v>
      </x:c>
      <x:c r="F1202" s="236">
        <x:v>2026022001052</x:v>
      </x:c>
      <x:c r="G1202" s="279" t="str">
        <x:f>MID(F1202,3,4)</x:f>
        <x:v>2602</x:v>
      </x:c>
    </x:row>
    <x:row r="1203" spans="2:7">
      <x:c r="B1203" s="82" t="s">
        <x:v>1061</x:v>
      </x:c>
      <x:c r="C1203" s="235">
        <x:v>2026021602038</x:v>
      </x:c>
      <x:c r="D1203" s="276" t="str">
        <x:f t="shared" si="1"/>
        <x:v>2602</x:v>
      </x:c>
      <x:c r="E1203" s="234" t="s">
        <x:v>1065</x:v>
      </x:c>
      <x:c r="F1203" s="236">
        <x:v>2026022001069</x:v>
      </x:c>
      <x:c r="G1203" s="279" t="str">
        <x:f>MID(F1203,3,4)</x:f>
        <x:v>2602</x:v>
      </x:c>
    </x:row>
    <x:row r="1204" spans="2:7">
      <x:c r="B1204" s="82" t="s">
        <x:v>5156</x:v>
      </x:c>
      <x:c r="C1204" s="235">
        <x:v>2026021602045</x:v>
      </x:c>
      <x:c r="D1204" s="276" t="str">
        <x:f t="shared" si="1"/>
        <x:v>2602</x:v>
      </x:c>
      <x:c r="E1204" s="234" t="s">
        <x:v>169</x:v>
      </x:c>
      <x:c r="F1204" s="236">
        <x:v>2026022001076</x:v>
      </x:c>
      <x:c r="G1204" s="279" t="str">
        <x:f>MID(F1204,3,4)</x:f>
        <x:v>2602</x:v>
      </x:c>
    </x:row>
    <x:row r="1205" spans="2:7">
      <x:c r="B1205" s="82" t="s">
        <x:v>6689</x:v>
      </x:c>
      <x:c r="C1205" s="235">
        <x:v>2026021602052</x:v>
      </x:c>
      <x:c r="D1205" s="276" t="str">
        <x:f t="shared" si="1"/>
        <x:v>2602</x:v>
      </x:c>
      <x:c r="E1205" s="234" t="s">
        <x:v>6800</x:v>
      </x:c>
      <x:c r="F1205" s="236">
        <x:v>2026022001083</x:v>
      </x:c>
      <x:c r="G1205" s="279" t="str">
        <x:f>MID(F1205,3,4)</x:f>
        <x:v>2602</x:v>
      </x:c>
    </x:row>
    <x:row r="1206" spans="2:7">
      <x:c r="B1206" s="82" t="s">
        <x:v>6767</x:v>
      </x:c>
      <x:c r="C1206" s="235">
        <x:v>2026021602083</x:v>
      </x:c>
      <x:c r="D1206" s="276" t="str">
        <x:f t="shared" si="1"/>
        <x:v>2602</x:v>
      </x:c>
      <x:c r="E1206" s="234" t="s">
        <x:v>10242</x:v>
      </x:c>
      <x:c r="F1206" s="236">
        <x:v>2026022001090</x:v>
      </x:c>
      <x:c r="G1206" s="279" t="str">
        <x:f>MID(F1206,3,4)</x:f>
        <x:v>2602</x:v>
      </x:c>
    </x:row>
    <x:row r="1207" spans="2:7">
      <x:c r="B1207" s="82" t="s">
        <x:v>5040</x:v>
      </x:c>
      <x:c r="C1207" s="235">
        <x:v>2026021602090</x:v>
      </x:c>
      <x:c r="D1207" s="276" t="str">
        <x:f t="shared" si="1"/>
        <x:v>2602</x:v>
      </x:c>
      <x:c r="E1207" s="234" t="s">
        <x:v>10104</x:v>
      </x:c>
      <x:c r="F1207" s="236">
        <x:v>2026022001106</x:v>
      </x:c>
      <x:c r="G1207" s="279" t="str">
        <x:f>MID(F1207,3,4)</x:f>
        <x:v>2602</x:v>
      </x:c>
    </x:row>
    <x:row r="1208" spans="2:7">
      <x:c r="B1208" s="82" t="s">
        <x:v>5032</x:v>
      </x:c>
      <x:c r="C1208" s="235">
        <x:v>2026021602106</x:v>
      </x:c>
      <x:c r="D1208" s="276" t="str">
        <x:f t="shared" si="1"/>
        <x:v>2602</x:v>
      </x:c>
      <x:c r="E1208" s="234" t="s">
        <x:v>628</x:v>
      </x:c>
      <x:c r="F1208" s="236">
        <x:v>2026022101011</x:v>
      </x:c>
      <x:c r="G1208" s="279" t="str">
        <x:f>MID(F1208,3,4)</x:f>
        <x:v>2602</x:v>
      </x:c>
    </x:row>
    <x:row r="1209" spans="2:7">
      <x:c r="B1209" s="82" t="s">
        <x:v>6754</x:v>
      </x:c>
      <x:c r="C1209" s="235">
        <x:v>2026021702011</x:v>
      </x:c>
      <x:c r="D1209" s="276" t="str">
        <x:f t="shared" si="1"/>
        <x:v>2602</x:v>
      </x:c>
      <x:c r="E1209" s="234" t="s">
        <x:v>590</x:v>
      </x:c>
      <x:c r="F1209" s="236">
        <x:v>2026022101066</x:v>
      </x:c>
      <x:c r="G1209" s="279" t="str">
        <x:f>MID(F1209,3,4)</x:f>
        <x:v>2602</x:v>
      </x:c>
    </x:row>
    <x:row r="1210" spans="2:7">
      <x:c r="B1210" s="82" t="s">
        <x:v>5149</x:v>
      </x:c>
      <x:c r="C1210" s="235">
        <x:v>2026021702028</x:v>
      </x:c>
      <x:c r="D1210" s="276" t="str">
        <x:f t="shared" si="1"/>
        <x:v>2602</x:v>
      </x:c>
      <x:c r="E1210" s="234" t="s">
        <x:v>10255</x:v>
      </x:c>
      <x:c r="F1210" s="236">
        <x:v>2026022101073</x:v>
      </x:c>
      <x:c r="G1210" s="279" t="str">
        <x:f>MID(F1210,3,4)</x:f>
        <x:v>2602</x:v>
      </x:c>
    </x:row>
    <x:row r="1211" spans="2:7">
      <x:c r="B1211" s="82" t="s">
        <x:v>10160</x:v>
      </x:c>
      <x:c r="C1211" s="235">
        <x:v>2026021702059</x:v>
      </x:c>
      <x:c r="D1211" s="276" t="str">
        <x:f t="shared" si="1"/>
        <x:v>2602</x:v>
      </x:c>
      <x:c r="E1211" s="234" t="s">
        <x:v>6747</x:v>
      </x:c>
      <x:c r="F1211" s="236">
        <x:v>2026022101080</x:v>
      </x:c>
      <x:c r="G1211" s="279" t="str">
        <x:f>MID(F1211,3,4)</x:f>
        <x:v>2602</x:v>
      </x:c>
    </x:row>
    <x:row r="1212" spans="2:7">
      <x:c r="B1212" s="82" t="s">
        <x:v>5071</x:v>
      </x:c>
      <x:c r="C1212" s="235">
        <x:v>2026021702080</x:v>
      </x:c>
      <x:c r="D1212" s="276" t="str">
        <x:f t="shared" si="1"/>
        <x:v>2602</x:v>
      </x:c>
      <x:c r="E1212" s="234" t="s">
        <x:v>4965</x:v>
      </x:c>
      <x:c r="F1212" s="236">
        <x:v>2026022101097</x:v>
      </x:c>
      <x:c r="G1212" s="279" t="str">
        <x:f>MID(F1212,3,4)</x:f>
        <x:v>2602</x:v>
      </x:c>
    </x:row>
    <x:row r="1213" spans="2:7">
      <x:c r="B1213" s="82" t="s">
        <x:v>6753</x:v>
      </x:c>
      <x:c r="C1213" s="235">
        <x:v>2026021702097</x:v>
      </x:c>
      <x:c r="D1213" s="276" t="str">
        <x:f t="shared" si="1"/>
        <x:v>2602</x:v>
      </x:c>
      <x:c r="E1213" s="234" t="s">
        <x:v>556</x:v>
      </x:c>
      <x:c r="F1213" s="236">
        <x:v>2026022101103</x:v>
      </x:c>
      <x:c r="G1213" s="279" t="str">
        <x:f>MID(F1213,3,4)</x:f>
        <x:v>2602</x:v>
      </x:c>
    </x:row>
    <x:row r="1214" spans="2:7">
      <x:c r="B1214" s="82" t="s">
        <x:v>10107</x:v>
      </x:c>
      <x:c r="C1214" s="235">
        <x:v>2026021702103</x:v>
      </x:c>
      <x:c r="D1214" s="276" t="str">
        <x:f t="shared" si="1"/>
        <x:v>2602</x:v>
      </x:c>
      <x:c r="E1214" s="234" t="s">
        <x:v>10206</x:v>
      </x:c>
      <x:c r="F1214" s="236">
        <x:v>2026023101034</x:v>
      </x:c>
      <x:c r="G1214" s="279" t="str">
        <x:f>MID(F1214,3,4)</x:f>
        <x:v>2602</x:v>
      </x:c>
    </x:row>
    <x:row r="1215" spans="2:7">
      <x:c r="B1215" s="82" t="s">
        <x:v>10245</x:v>
      </x:c>
      <x:c r="C1215" s="235">
        <x:v>2026021802032</x:v>
      </x:c>
      <x:c r="D1215" s="276" t="str">
        <x:f t="shared" si="1"/>
        <x:v>2602</x:v>
      </x:c>
      <x:c r="E1215" s="234" t="s">
        <x:v>593</x:v>
      </x:c>
      <x:c r="F1215" s="236">
        <x:v>2026023101041</x:v>
      </x:c>
      <x:c r="G1215" s="279" t="str">
        <x:f>MID(F1215,3,4)</x:f>
        <x:v>2602</x:v>
      </x:c>
    </x:row>
    <x:row r="1216" spans="2:7">
      <x:c r="B1216" s="82" t="s">
        <x:v>10133</x:v>
      </x:c>
      <x:c r="C1216" s="235">
        <x:v>2026021802049</x:v>
      </x:c>
      <x:c r="D1216" s="276" t="str">
        <x:f t="shared" si="1"/>
        <x:v>2602</x:v>
      </x:c>
      <x:c r="E1216" s="234" t="s">
        <x:v>619</x:v>
      </x:c>
      <x:c r="F1216" s="236">
        <x:v>2026023101058</x:v>
      </x:c>
      <x:c r="G1216" s="279" t="str">
        <x:f>MID(F1216,3,4)</x:f>
        <x:v>2602</x:v>
      </x:c>
    </x:row>
    <x:row r="1217" spans="2:7">
      <x:c r="B1217" s="82" t="s">
        <x:v>6821</x:v>
      </x:c>
      <x:c r="C1217" s="235">
        <x:v>2026021802063</x:v>
      </x:c>
      <x:c r="D1217" s="276" t="str">
        <x:f t="shared" si="1"/>
        <x:v>2602</x:v>
      </x:c>
      <x:c r="E1217" s="234" t="s">
        <x:v>10047</x:v>
      </x:c>
      <x:c r="F1217" s="236">
        <x:v>2026023101065</x:v>
      </x:c>
      <x:c r="G1217" s="279" t="str">
        <x:f>MID(F1217,3,4)</x:f>
        <x:v>2602</x:v>
      </x:c>
    </x:row>
    <x:row r="1218" spans="2:7">
      <x:c r="B1218" s="82" t="s">
        <x:v>10089</x:v>
      </x:c>
      <x:c r="C1218" s="235">
        <x:v>2026021802070</x:v>
      </x:c>
      <x:c r="D1218" s="276" t="str">
        <x:f t="shared" si="1"/>
        <x:v>2602</x:v>
      </x:c>
      <x:c r="E1218" s="234" t="s">
        <x:v>588</x:v>
      </x:c>
      <x:c r="F1218" s="236">
        <x:v>2026023101072</x:v>
      </x:c>
      <x:c r="G1218" s="279" t="str">
        <x:f>MID(F1218,3,4)</x:f>
        <x:v>2602</x:v>
      </x:c>
    </x:row>
    <x:row r="1219" spans="2:7">
      <x:c r="B1219" s="82" t="s">
        <x:v>6736</x:v>
      </x:c>
      <x:c r="C1219" s="235">
        <x:v>2026021802087</x:v>
      </x:c>
      <x:c r="D1219" s="276" t="str">
        <x:f t="shared" si="1"/>
        <x:v>2602</x:v>
      </x:c>
      <x:c r="E1219" s="234" t="s">
        <x:v>3177</x:v>
      </x:c>
      <x:c r="F1219" s="236">
        <x:v>2026021803107</x:v>
      </x:c>
      <x:c r="G1219" s="279" t="str">
        <x:f>MID(F1219,3,4)</x:f>
        <x:v>2602</x:v>
      </x:c>
    </x:row>
    <x:row r="1220" spans="2:7">
      <x:c r="B1220" s="82" t="s">
        <x:v>5018</x:v>
      </x:c>
      <x:c r="C1220" s="235">
        <x:v>2026021802094</x:v>
      </x:c>
      <x:c r="D1220" s="276" t="str">
        <x:f t="shared" si="1"/>
        <x:v>2602</x:v>
      </x:c>
      <x:c r="E1220" s="234" t="s">
        <x:v>3169</x:v>
      </x:c>
      <x:c r="F1220" s="236">
        <x:v>2026021903012</x:v>
      </x:c>
      <x:c r="G1220" s="279" t="str">
        <x:f>MID(F1220,3,4)</x:f>
        <x:v>2602</x:v>
      </x:c>
    </x:row>
    <x:row r="1221" spans="2:7">
      <x:c r="B1221" s="82" t="s">
        <x:v>756</x:v>
      </x:c>
      <x:c r="C1221" s="235">
        <x:v>2026021802100</x:v>
      </x:c>
      <x:c r="D1221" s="276" t="str">
        <x:f t="shared" si="1"/>
        <x:v>2602</x:v>
      </x:c>
      <x:c r="E1221" s="234" t="s">
        <x:v>1187</x:v>
      </x:c>
      <x:c r="F1221" s="236">
        <x:v>2026021502017</x:v>
      </x:c>
      <x:c r="G1221" s="279" t="str">
        <x:f>MID(F1221,3,4)</x:f>
        <x:v>2602</x:v>
      </x:c>
    </x:row>
    <x:row r="1222" spans="2:7">
      <x:c r="B1222" s="82" t="s">
        <x:v>6712</x:v>
      </x:c>
      <x:c r="C1222" s="235">
        <x:v>2026021902015</x:v>
      </x:c>
      <x:c r="D1222" s="276" t="str">
        <x:f t="shared" si="1"/>
        <x:v>2602</x:v>
      </x:c>
      <x:c r="E1222" s="234" t="s">
        <x:v>4955</x:v>
      </x:c>
      <x:c r="F1222" s="236">
        <x:v>2026021502024</x:v>
      </x:c>
      <x:c r="G1222" s="279" t="str">
        <x:f>MID(F1222,3,4)</x:f>
        <x:v>2602</x:v>
      </x:c>
    </x:row>
    <x:row r="1223" spans="2:7">
      <x:c r="B1223" s="82" t="s">
        <x:v>10256</x:v>
      </x:c>
      <x:c r="C1223" s="235">
        <x:v>2026021902022</x:v>
      </x:c>
      <x:c r="D1223" s="276" t="str">
        <x:f t="shared" si="1"/>
        <x:v>2602</x:v>
      </x:c>
      <x:c r="E1223" s="234" t="s">
        <x:v>641</x:v>
      </x:c>
      <x:c r="F1223" s="236">
        <x:v>2026021502055</x:v>
      </x:c>
      <x:c r="G1223" s="279" t="str">
        <x:f>MID(F1223,3,4)</x:f>
        <x:v>2602</x:v>
      </x:c>
    </x:row>
    <x:row r="1224" spans="2:7">
      <x:c r="B1224" s="82" t="s">
        <x:v>5102</x:v>
      </x:c>
      <x:c r="C1224" s="235">
        <x:v>2026021902039</x:v>
      </x:c>
      <x:c r="D1224" s="276" t="str">
        <x:f t="shared" si="1"/>
        <x:v>2602</x:v>
      </x:c>
      <x:c r="E1224" s="234" t="s">
        <x:v>1199</x:v>
      </x:c>
      <x:c r="F1224" s="236">
        <x:v>2026021502062</x:v>
      </x:c>
      <x:c r="G1224" s="279" t="str">
        <x:f>MID(F1224,3,4)</x:f>
        <x:v>2602</x:v>
      </x:c>
    </x:row>
    <x:row r="1225" spans="2:7">
      <x:c r="B1225" s="82" t="s">
        <x:v>634</x:v>
      </x:c>
      <x:c r="C1225" s="235">
        <x:v>2026021902046</x:v>
      </x:c>
      <x:c r="D1225" s="276" t="str">
        <x:f t="shared" si="1"/>
        <x:v>2602</x:v>
      </x:c>
      <x:c r="E1225" s="234" t="s">
        <x:v>4975</x:v>
      </x:c>
      <x:c r="F1225" s="236">
        <x:v>2026021502086</x:v>
      </x:c>
      <x:c r="G1225" s="279" t="str">
        <x:f>MID(F1225,3,4)</x:f>
        <x:v>2602</x:v>
      </x:c>
    </x:row>
    <x:row r="1226" spans="2:7">
      <x:c r="B1226" s="82" t="s">
        <x:v>4993</x:v>
      </x:c>
      <x:c r="C1226" s="235">
        <x:v>2026021902060</x:v>
      </x:c>
      <x:c r="D1226" s="276" t="str">
        <x:f t="shared" si="1"/>
        <x:v>2602</x:v>
      </x:c>
      <x:c r="E1226" s="234" t="s">
        <x:v>5106</x:v>
      </x:c>
      <x:c r="F1226" s="236">
        <x:v>2026021502093</x:v>
      </x:c>
      <x:c r="G1226" s="279" t="str">
        <x:f>MID(F1226,3,4)</x:f>
        <x:v>2602</x:v>
      </x:c>
    </x:row>
    <x:row r="1227" spans="2:7">
      <x:c r="B1227" s="82" t="s">
        <x:v>6758</x:v>
      </x:c>
      <x:c r="C1227" s="235">
        <x:v>2026021902077</x:v>
      </x:c>
      <x:c r="D1227" s="276" t="str">
        <x:f t="shared" si="1"/>
        <x:v>2602</x:v>
      </x:c>
      <x:c r="E1227" s="234" t="s">
        <x:v>6805</x:v>
      </x:c>
      <x:c r="F1227" s="236">
        <x:v>2026021502109</x:v>
      </x:c>
      <x:c r="G1227" s="279" t="str">
        <x:f>MID(F1227,3,4)</x:f>
        <x:v>2602</x:v>
      </x:c>
    </x:row>
    <x:row r="1228" spans="2:7">
      <x:c r="B1228" s="82" t="s">
        <x:v>6824</x:v>
      </x:c>
      <x:c r="C1228" s="235">
        <x:v>2026021902084</x:v>
      </x:c>
      <x:c r="D1228" s="276" t="str">
        <x:f t="shared" si="1"/>
        <x:v>2602</x:v>
      </x:c>
      <x:c r="E1228" s="234" t="s">
        <x:v>5144</x:v>
      </x:c>
      <x:c r="F1228" s="236">
        <x:v>2026021602021</x:v>
      </x:c>
      <x:c r="G1228" s="279" t="str">
        <x:f>MID(F1228,3,4)</x:f>
        <x:v>2602</x:v>
      </x:c>
    </x:row>
    <x:row r="1229" spans="2:7">
      <x:c r="B1229" s="82" t="s">
        <x:v>171</x:v>
      </x:c>
      <x:c r="C1229" s="235">
        <x:v>2026021902107</x:v>
      </x:c>
      <x:c r="D1229" s="276" t="str">
        <x:f t="shared" si="1"/>
        <x:v>2602</x:v>
      </x:c>
      <x:c r="E1229" s="234" t="s">
        <x:v>1061</x:v>
      </x:c>
      <x:c r="F1229" s="236">
        <x:v>2026021602038</x:v>
      </x:c>
      <x:c r="G1229" s="279" t="str">
        <x:f>MID(F1229,3,4)</x:f>
        <x:v>2602</x:v>
      </x:c>
    </x:row>
    <x:row r="1230" spans="2:7">
      <x:c r="B1230" s="82" t="s">
        <x:v>6832</x:v>
      </x:c>
      <x:c r="C1230" s="235">
        <x:v>2026022002011</x:v>
      </x:c>
      <x:c r="D1230" s="276" t="str">
        <x:f t="shared" si="1"/>
        <x:v>2602</x:v>
      </x:c>
      <x:c r="E1230" s="234" t="s">
        <x:v>5156</x:v>
      </x:c>
      <x:c r="F1230" s="236">
        <x:v>2026021602045</x:v>
      </x:c>
      <x:c r="G1230" s="279" t="str">
        <x:f>MID(F1230,3,4)</x:f>
        <x:v>2602</x:v>
      </x:c>
    </x:row>
    <x:row r="1231" spans="2:7">
      <x:c r="B1231" s="82" t="s">
        <x:v>5200</x:v>
      </x:c>
      <x:c r="C1231" s="235">
        <x:v>2026022002028</x:v>
      </x:c>
      <x:c r="D1231" s="276" t="str">
        <x:f t="shared" si="1"/>
        <x:v>2602</x:v>
      </x:c>
      <x:c r="E1231" s="234" t="s">
        <x:v>6689</x:v>
      </x:c>
      <x:c r="F1231" s="236">
        <x:v>2026021602052</x:v>
      </x:c>
      <x:c r="G1231" s="279" t="str">
        <x:f>MID(F1231,3,4)</x:f>
        <x:v>2602</x:v>
      </x:c>
    </x:row>
    <x:row r="1232" spans="2:7">
      <x:c r="B1232" s="82" t="s">
        <x:v>751</x:v>
      </x:c>
      <x:c r="C1232" s="235">
        <x:v>2026021505087</x:v>
      </x:c>
      <x:c r="D1232" s="276" t="str">
        <x:f t="shared" si="1"/>
        <x:v>2602</x:v>
      </x:c>
      <x:c r="E1232" s="234" t="s">
        <x:v>6767</x:v>
      </x:c>
      <x:c r="F1232" s="236">
        <x:v>2026021602083</x:v>
      </x:c>
      <x:c r="G1232" s="279" t="str">
        <x:f>MID(F1232,3,4)</x:f>
        <x:v>2602</x:v>
      </x:c>
    </x:row>
    <x:row r="1233" spans="2:7">
      <x:c r="B1233" s="82" t="s">
        <x:v>1469</x:v>
      </x:c>
      <x:c r="C1233" s="235">
        <x:v>2024091504023</x:v>
      </x:c>
      <x:c r="D1233" s="276" t="str">
        <x:f t="shared" si="1"/>
        <x:v>2409</x:v>
      </x:c>
      <x:c r="E1233" s="234" t="s">
        <x:v>5040</x:v>
      </x:c>
      <x:c r="F1233" s="236">
        <x:v>2026021602090</x:v>
      </x:c>
      <x:c r="G1233" s="279" t="str">
        <x:f>MID(F1233,3,4)</x:f>
        <x:v>2602</x:v>
      </x:c>
    </x:row>
    <x:row r="1234" spans="2:7">
      <x:c r="B1234" s="82" t="s">
        <x:v>8670</x:v>
      </x:c>
      <x:c r="C1234" s="235">
        <x:v>2024121004110</x:v>
      </x:c>
      <x:c r="D1234" s="276" t="str">
        <x:f t="shared" si="1"/>
        <x:v>2412</x:v>
      </x:c>
      <x:c r="E1234" s="234" t="s">
        <x:v>5032</x:v>
      </x:c>
      <x:c r="F1234" s="236">
        <x:v>2026021602106</x:v>
      </x:c>
      <x:c r="G1234" s="279" t="str">
        <x:f>MID(F1234,3,4)</x:f>
        <x:v>2602</x:v>
      </x:c>
    </x:row>
    <x:row r="1235" spans="2:7">
      <x:c r="B1235" s="82" t="s">
        <x:v>8876</x:v>
      </x:c>
      <x:c r="C1235" s="235">
        <x:v>2025070504010</x:v>
      </x:c>
      <x:c r="D1235" s="276" t="str">
        <x:f t="shared" si="1"/>
        <x:v>2507</x:v>
      </x:c>
      <x:c r="E1235" s="234" t="s">
        <x:v>6754</x:v>
      </x:c>
      <x:c r="F1235" s="236">
        <x:v>2026021702011</x:v>
      </x:c>
      <x:c r="G1235" s="279" t="str">
        <x:f>MID(F1235,3,4)</x:f>
        <x:v>2602</x:v>
      </x:c>
    </x:row>
    <x:row r="1236" spans="2:7">
      <x:c r="B1236" s="82" t="s">
        <x:v>8818</x:v>
      </x:c>
      <x:c r="C1236" s="235">
        <x:v>2026011504076</x:v>
      </x:c>
      <x:c r="D1236" s="276" t="str">
        <x:f t="shared" si="1"/>
        <x:v>2601</x:v>
      </x:c>
      <x:c r="E1236" s="234" t="s">
        <x:v>5149</x:v>
      </x:c>
      <x:c r="F1236" s="236">
        <x:v>2026021702028</x:v>
      </x:c>
      <x:c r="G1236" s="279" t="str">
        <x:f>MID(F1236,3,4)</x:f>
        <x:v>2602</x:v>
      </x:c>
    </x:row>
    <x:row r="1237" spans="2:7">
      <x:c r="B1237" s="82" t="s">
        <x:v>8774</x:v>
      </x:c>
      <x:c r="C1237" s="235">
        <x:v>2026011504083</x:v>
      </x:c>
      <x:c r="D1237" s="276" t="str">
        <x:f t="shared" si="1"/>
        <x:v>2601</x:v>
      </x:c>
      <x:c r="E1237" s="234" t="s">
        <x:v>10160</x:v>
      </x:c>
      <x:c r="F1237" s="236">
        <x:v>2026021702059</x:v>
      </x:c>
      <x:c r="G1237" s="279" t="str">
        <x:f>MID(F1237,3,4)</x:f>
        <x:v>2602</x:v>
      </x:c>
    </x:row>
    <x:row r="1238" spans="2:7">
      <x:c r="B1238" s="82" t="s">
        <x:v>8767</x:v>
      </x:c>
      <x:c r="C1238" s="235">
        <x:v>2026011504090</x:v>
      </x:c>
      <x:c r="D1238" s="276" t="str">
        <x:f t="shared" si="1"/>
        <x:v>2601</x:v>
      </x:c>
      <x:c r="E1238" s="234" t="s">
        <x:v>5071</x:v>
      </x:c>
      <x:c r="F1238" s="236">
        <x:v>2026021702080</x:v>
      </x:c>
      <x:c r="G1238" s="279" t="str">
        <x:f>MID(F1238,3,4)</x:f>
        <x:v>2602</x:v>
      </x:c>
    </x:row>
    <x:row r="1239" spans="2:7">
      <x:c r="B1239" s="82" t="s">
        <x:v>8841</x:v>
      </x:c>
      <x:c r="C1239" s="235">
        <x:v>2026011604028</x:v>
      </x:c>
      <x:c r="D1239" s="276" t="str">
        <x:f t="shared" si="1"/>
        <x:v>2601</x:v>
      </x:c>
      <x:c r="E1239" s="234" t="s">
        <x:v>6753</x:v>
      </x:c>
      <x:c r="F1239" s="236">
        <x:v>2026021702097</x:v>
      </x:c>
      <x:c r="G1239" s="279" t="str">
        <x:f>MID(F1239,3,4)</x:f>
        <x:v>2602</x:v>
      </x:c>
    </x:row>
    <x:row r="1240" spans="2:7">
      <x:c r="B1240" s="82" t="s">
        <x:v>8782</x:v>
      </x:c>
      <x:c r="C1240" s="235">
        <x:v>2026011604035</x:v>
      </x:c>
      <x:c r="D1240" s="276" t="str">
        <x:f t="shared" si="1"/>
        <x:v>2601</x:v>
      </x:c>
      <x:c r="E1240" s="234" t="s">
        <x:v>10107</x:v>
      </x:c>
      <x:c r="F1240" s="236">
        <x:v>2026021702103</x:v>
      </x:c>
      <x:c r="G1240" s="279" t="str">
        <x:f>MID(F1240,3,4)</x:f>
        <x:v>2602</x:v>
      </x:c>
    </x:row>
    <x:row r="1241" spans="2:7">
      <x:c r="B1241" s="82" t="s">
        <x:v>8757</x:v>
      </x:c>
      <x:c r="C1241" s="235">
        <x:v>2026011604042</x:v>
      </x:c>
      <x:c r="D1241" s="276" t="str">
        <x:f t="shared" si="1"/>
        <x:v>2601</x:v>
      </x:c>
      <x:c r="E1241" s="234" t="s">
        <x:v>10245</x:v>
      </x:c>
      <x:c r="F1241" s="236">
        <x:v>2026021802032</x:v>
      </x:c>
      <x:c r="G1241" s="279" t="str">
        <x:f>MID(F1241,3,4)</x:f>
        <x:v>2602</x:v>
      </x:c>
    </x:row>
    <x:row r="1242" spans="2:7">
      <x:c r="B1242" s="82" t="s">
        <x:v>8737</x:v>
      </x:c>
      <x:c r="C1242" s="235">
        <x:v>2026011604059</x:v>
      </x:c>
      <x:c r="D1242" s="276" t="str">
        <x:f t="shared" si="1"/>
        <x:v>2601</x:v>
      </x:c>
      <x:c r="E1242" s="234" t="s">
        <x:v>10133</x:v>
      </x:c>
      <x:c r="F1242" s="236">
        <x:v>2026021802049</x:v>
      </x:c>
      <x:c r="G1242" s="279" t="str">
        <x:f>MID(F1242,3,4)</x:f>
        <x:v>2602</x:v>
      </x:c>
    </x:row>
    <x:row r="1243" spans="2:7">
      <x:c r="B1243" s="82" t="s">
        <x:v>8814</x:v>
      </x:c>
      <x:c r="C1243" s="235">
        <x:v>2026011604066</x:v>
      </x:c>
      <x:c r="D1243" s="276" t="str">
        <x:f t="shared" si="1"/>
        <x:v>2601</x:v>
      </x:c>
      <x:c r="E1243" s="234" t="s">
        <x:v>6821</x:v>
      </x:c>
      <x:c r="F1243" s="236">
        <x:v>2026021802063</x:v>
      </x:c>
      <x:c r="G1243" s="279" t="str">
        <x:f>MID(F1243,3,4)</x:f>
        <x:v>2602</x:v>
      </x:c>
    </x:row>
    <x:row r="1244" spans="2:7">
      <x:c r="B1244" s="82" t="s">
        <x:v>8810</x:v>
      </x:c>
      <x:c r="C1244" s="235">
        <x:v>2026011604073</x:v>
      </x:c>
      <x:c r="D1244" s="276" t="str">
        <x:f t="shared" si="1"/>
        <x:v>2601</x:v>
      </x:c>
      <x:c r="E1244" s="234" t="s">
        <x:v>10089</x:v>
      </x:c>
      <x:c r="F1244" s="236">
        <x:v>2026021802070</x:v>
      </x:c>
      <x:c r="G1244" s="279" t="str">
        <x:f>MID(F1244,3,4)</x:f>
        <x:v>2602</x:v>
      </x:c>
    </x:row>
    <x:row r="1245" spans="2:7">
      <x:c r="B1245" s="82" t="s">
        <x:v>8892</x:v>
      </x:c>
      <x:c r="C1245" s="235">
        <x:v>2026011604080</x:v>
      </x:c>
      <x:c r="D1245" s="276" t="str">
        <x:f t="shared" si="1"/>
        <x:v>2601</x:v>
      </x:c>
      <x:c r="E1245" s="234" t="s">
        <x:v>6736</x:v>
      </x:c>
      <x:c r="F1245" s="236">
        <x:v>2026021802087</x:v>
      </x:c>
      <x:c r="G1245" s="279" t="str">
        <x:f>MID(F1245,3,4)</x:f>
        <x:v>2602</x:v>
      </x:c>
    </x:row>
    <x:row r="1246" spans="2:7">
      <x:c r="B1246" s="82" t="s">
        <x:v>8874</x:v>
      </x:c>
      <x:c r="C1246" s="235">
        <x:v>2026011704018</x:v>
      </x:c>
      <x:c r="D1246" s="276" t="str">
        <x:f t="shared" si="1"/>
        <x:v>2601</x:v>
      </x:c>
      <x:c r="E1246" s="234" t="s">
        <x:v>5018</x:v>
      </x:c>
      <x:c r="F1246" s="236">
        <x:v>2026021802094</x:v>
      </x:c>
      <x:c r="G1246" s="279" t="str">
        <x:f>MID(F1246,3,4)</x:f>
        <x:v>2602</x:v>
      </x:c>
    </x:row>
    <x:row r="1247" spans="2:7">
      <x:c r="B1247" s="82" t="s">
        <x:v>8560</x:v>
      </x:c>
      <x:c r="C1247" s="235">
        <x:v>2026011704025</x:v>
      </x:c>
      <x:c r="D1247" s="276" t="str">
        <x:f t="shared" si="1"/>
        <x:v>2601</x:v>
      </x:c>
      <x:c r="E1247" s="234" t="s">
        <x:v>756</x:v>
      </x:c>
      <x:c r="F1247" s="236">
        <x:v>2026021802100</x:v>
      </x:c>
      <x:c r="G1247" s="279" t="str">
        <x:f>MID(F1247,3,4)</x:f>
        <x:v>2602</x:v>
      </x:c>
    </x:row>
    <x:row r="1248" spans="2:7">
      <x:c r="B1248" s="82" t="s">
        <x:v>8709</x:v>
      </x:c>
      <x:c r="C1248" s="235">
        <x:v>2026011704032</x:v>
      </x:c>
      <x:c r="D1248" s="276" t="str">
        <x:f t="shared" si="1"/>
        <x:v>2601</x:v>
      </x:c>
      <x:c r="E1248" s="234" t="s">
        <x:v>6712</x:v>
      </x:c>
      <x:c r="F1248" s="236">
        <x:v>2026021902015</x:v>
      </x:c>
      <x:c r="G1248" s="279" t="str">
        <x:f>MID(F1248,3,4)</x:f>
        <x:v>2602</x:v>
      </x:c>
    </x:row>
    <x:row r="1249" spans="2:7">
      <x:c r="B1249" s="82" t="s">
        <x:v>8788</x:v>
      </x:c>
      <x:c r="C1249" s="235">
        <x:v>2026011704049</x:v>
      </x:c>
      <x:c r="D1249" s="276" t="str">
        <x:f t="shared" si="1"/>
        <x:v>2601</x:v>
      </x:c>
      <x:c r="E1249" s="234" t="s">
        <x:v>10256</x:v>
      </x:c>
      <x:c r="F1249" s="236">
        <x:v>2026021902022</x:v>
      </x:c>
      <x:c r="G1249" s="279" t="str">
        <x:f>MID(F1249,3,4)</x:f>
        <x:v>2602</x:v>
      </x:c>
    </x:row>
    <x:row r="1250" spans="2:7">
      <x:c r="B1250" s="82" t="s">
        <x:v>8904</x:v>
      </x:c>
      <x:c r="C1250" s="235">
        <x:v>2026011704056</x:v>
      </x:c>
      <x:c r="D1250" s="276" t="str">
        <x:f t="shared" si="1"/>
        <x:v>2601</x:v>
      </x:c>
      <x:c r="E1250" s="234" t="s">
        <x:v>5102</x:v>
      </x:c>
      <x:c r="F1250" s="236">
        <x:v>2026021902039</x:v>
      </x:c>
      <x:c r="G1250" s="279" t="str">
        <x:f>MID(F1250,3,4)</x:f>
        <x:v>2602</x:v>
      </x:c>
    </x:row>
    <x:row r="1251" spans="2:7">
      <x:c r="B1251" s="82" t="s">
        <x:v>8819</x:v>
      </x:c>
      <x:c r="C1251" s="235">
        <x:v>2026011704063</x:v>
      </x:c>
      <x:c r="D1251" s="276" t="str">
        <x:f t="shared" si="1"/>
        <x:v>2601</x:v>
      </x:c>
      <x:c r="E1251" s="234" t="s">
        <x:v>634</x:v>
      </x:c>
      <x:c r="F1251" s="236">
        <x:v>2026021902046</x:v>
      </x:c>
      <x:c r="G1251" s="279" t="str">
        <x:f>MID(F1251,3,4)</x:f>
        <x:v>2602</x:v>
      </x:c>
    </x:row>
    <x:row r="1252" spans="2:7">
      <x:c r="B1252" s="82" t="s">
        <x:v>8795</x:v>
      </x:c>
      <x:c r="C1252" s="235">
        <x:v>2026011704087</x:v>
      </x:c>
      <x:c r="D1252" s="276" t="str">
        <x:f t="shared" si="1"/>
        <x:v>2601</x:v>
      </x:c>
      <x:c r="E1252" s="234" t="s">
        <x:v>4993</x:v>
      </x:c>
      <x:c r="F1252" s="236">
        <x:v>2026021902060</x:v>
      </x:c>
      <x:c r="G1252" s="279" t="str">
        <x:f>MID(F1252,3,4)</x:f>
        <x:v>2602</x:v>
      </x:c>
    </x:row>
    <x:row r="1253" spans="2:7">
      <x:c r="B1253" s="82" t="s">
        <x:v>8735</x:v>
      </x:c>
      <x:c r="C1253" s="235">
        <x:v>2026011704094</x:v>
      </x:c>
      <x:c r="D1253" s="276" t="str">
        <x:f t="shared" si="1"/>
        <x:v>2601</x:v>
      </x:c>
      <x:c r="E1253" s="234" t="s">
        <x:v>6758</x:v>
      </x:c>
      <x:c r="F1253" s="236">
        <x:v>2026021902077</x:v>
      </x:c>
      <x:c r="G1253" s="279" t="str">
        <x:f>MID(F1253,3,4)</x:f>
        <x:v>2602</x:v>
      </x:c>
    </x:row>
    <x:row r="1254" spans="2:7">
      <x:c r="B1254" s="82" t="s">
        <x:v>8787</x:v>
      </x:c>
      <x:c r="C1254" s="235">
        <x:v>2026011704100</x:v>
      </x:c>
      <x:c r="D1254" s="276" t="str">
        <x:f t="shared" si="1"/>
        <x:v>2601</x:v>
      </x:c>
      <x:c r="E1254" s="234" t="s">
        <x:v>6824</x:v>
      </x:c>
      <x:c r="F1254" s="236">
        <x:v>2026021902084</x:v>
      </x:c>
      <x:c r="G1254" s="279" t="str">
        <x:f>MID(F1254,3,4)</x:f>
        <x:v>2602</x:v>
      </x:c>
    </x:row>
    <x:row r="1255" spans="2:7">
      <x:c r="B1255" s="82" t="s">
        <x:v>8749</x:v>
      </x:c>
      <x:c r="C1255" s="235">
        <x:v>2026011804039</x:v>
      </x:c>
      <x:c r="D1255" s="276" t="str">
        <x:f t="shared" si="1"/>
        <x:v>2601</x:v>
      </x:c>
      <x:c r="E1255" s="234" t="s">
        <x:v>171</x:v>
      </x:c>
      <x:c r="F1255" s="236">
        <x:v>2026021902107</x:v>
      </x:c>
      <x:c r="G1255" s="279" t="str">
        <x:f>MID(F1255,3,4)</x:f>
        <x:v>2602</x:v>
      </x:c>
    </x:row>
    <x:row r="1256" spans="2:7">
      <x:c r="B1256" s="82" t="s">
        <x:v>8778</x:v>
      </x:c>
      <x:c r="C1256" s="235">
        <x:v>2026011804084</x:v>
      </x:c>
      <x:c r="D1256" s="276" t="str">
        <x:f t="shared" si="1"/>
        <x:v>2601</x:v>
      </x:c>
      <x:c r="E1256" s="234" t="s">
        <x:v>6832</x:v>
      </x:c>
      <x:c r="F1256" s="236">
        <x:v>2026022002011</x:v>
      </x:c>
      <x:c r="G1256" s="279" t="str">
        <x:f>MID(F1256,3,4)</x:f>
        <x:v>2602</x:v>
      </x:c>
    </x:row>
    <x:row r="1257" spans="2:7">
      <x:c r="B1257" s="82" t="s">
        <x:v>8805</x:v>
      </x:c>
      <x:c r="C1257" s="235">
        <x:v>2026011804107</x:v>
      </x:c>
      <x:c r="D1257" s="276" t="str">
        <x:f t="shared" si="1"/>
        <x:v>2601</x:v>
      </x:c>
      <x:c r="E1257" s="234" t="s">
        <x:v>5200</x:v>
      </x:c>
      <x:c r="F1257" s="236">
        <x:v>2026022002028</x:v>
      </x:c>
      <x:c r="G1257" s="279" t="str">
        <x:f>MID(F1257,3,4)</x:f>
        <x:v>2602</x:v>
      </x:c>
    </x:row>
    <x:row r="1258" spans="2:7">
      <x:c r="B1258" s="82" t="s">
        <x:v>8555</x:v>
      </x:c>
      <x:c r="C1258" s="235">
        <x:v>2026011904012</x:v>
      </x:c>
      <x:c r="D1258" s="276" t="str">
        <x:f t="shared" si="1"/>
        <x:v>2601</x:v>
      </x:c>
      <x:c r="E1258" s="234" t="s">
        <x:v>751</x:v>
      </x:c>
      <x:c r="F1258" s="236">
        <x:v>2026021505087</x:v>
      </x:c>
      <x:c r="G1258" s="279" t="str">
        <x:f>MID(F1258,3,4)</x:f>
        <x:v>2602</x:v>
      </x:c>
    </x:row>
    <x:row r="1259" spans="2:7">
      <x:c r="B1259" s="82" t="s">
        <x:v>8825</x:v>
      </x:c>
      <x:c r="C1259" s="235">
        <x:v>2026021504011</x:v>
      </x:c>
      <x:c r="D1259" s="276" t="str">
        <x:f t="shared" si="1"/>
        <x:v>2602</x:v>
      </x:c>
      <x:c r="E1259" s="234" t="s">
        <x:v>8825</x:v>
      </x:c>
      <x:c r="F1259" s="236">
        <x:v>2026021504011</x:v>
      </x:c>
      <x:c r="G1259" s="279" t="str">
        <x:f>MID(F1259,3,4)</x:f>
        <x:v>2602</x:v>
      </x:c>
    </x:row>
    <x:row r="1260" spans="2:7">
      <x:c r="B1260" s="82" t="s">
        <x:v>8562</x:v>
      </x:c>
      <x:c r="C1260" s="235">
        <x:v>2026021504028</x:v>
      </x:c>
      <x:c r="D1260" s="276" t="str">
        <x:f t="shared" si="1"/>
        <x:v>2602</x:v>
      </x:c>
      <x:c r="E1260" s="234" t="s">
        <x:v>8562</x:v>
      </x:c>
      <x:c r="F1260" s="236">
        <x:v>2026021504028</x:v>
      </x:c>
      <x:c r="G1260" s="279" t="str">
        <x:f>MID(F1260,3,4)</x:f>
        <x:v>2602</x:v>
      </x:c>
    </x:row>
    <x:row r="1261" spans="2:7">
      <x:c r="B1261" s="82" t="s">
        <x:v>8751</x:v>
      </x:c>
      <x:c r="C1261" s="235">
        <x:v>2026021504035</x:v>
      </x:c>
      <x:c r="D1261" s="276" t="str">
        <x:f t="shared" si="1"/>
        <x:v>2602</x:v>
      </x:c>
      <x:c r="E1261" s="234" t="s">
        <x:v>8751</x:v>
      </x:c>
      <x:c r="F1261" s="236">
        <x:v>2026021504035</x:v>
      </x:c>
      <x:c r="G1261" s="279" t="str">
        <x:f>MID(F1261,3,4)</x:f>
        <x:v>2602</x:v>
      </x:c>
    </x:row>
    <x:row r="1262" spans="2:7">
      <x:c r="B1262" s="82" t="s">
        <x:v>8784</x:v>
      </x:c>
      <x:c r="C1262" s="235">
        <x:v>2026021504042</x:v>
      </x:c>
      <x:c r="D1262" s="276" t="str">
        <x:f t="shared" si="1"/>
        <x:v>2602</x:v>
      </x:c>
      <x:c r="E1262" s="234" t="s">
        <x:v>8784</x:v>
      </x:c>
      <x:c r="F1262" s="236">
        <x:v>2026021504042</x:v>
      </x:c>
      <x:c r="G1262" s="279" t="str">
        <x:f>MID(F1262,3,4)</x:f>
        <x:v>2602</x:v>
      </x:c>
    </x:row>
    <x:row r="1263" spans="2:7">
      <x:c r="B1263" s="82" t="s">
        <x:v>8799</x:v>
      </x:c>
      <x:c r="C1263" s="235">
        <x:v>2026021504097</x:v>
      </x:c>
      <x:c r="D1263" s="276" t="str">
        <x:f t="shared" si="1"/>
        <x:v>2602</x:v>
      </x:c>
      <x:c r="E1263" s="234" t="s">
        <x:v>8799</x:v>
      </x:c>
      <x:c r="F1263" s="236">
        <x:v>2026021504097</x:v>
      </x:c>
      <x:c r="G1263" s="279" t="str">
        <x:f>MID(F1263,3,4)</x:f>
        <x:v>2602</x:v>
      </x:c>
    </x:row>
    <x:row r="1264" spans="2:7">
      <x:c r="B1264" s="82" t="s">
        <x:v>8565</x:v>
      </x:c>
      <x:c r="C1264" s="235">
        <x:v>2026021504103</x:v>
      </x:c>
      <x:c r="D1264" s="276" t="str">
        <x:f t="shared" si="1"/>
        <x:v>2602</x:v>
      </x:c>
      <x:c r="E1264" s="234" t="s">
        <x:v>8565</x:v>
      </x:c>
      <x:c r="F1264" s="236">
        <x:v>2026021504103</x:v>
      </x:c>
      <x:c r="G1264" s="279" t="str">
        <x:f>MID(F1264,3,4)</x:f>
        <x:v>2602</x:v>
      </x:c>
    </x:row>
    <x:row r="1265" spans="2:7">
      <x:c r="B1265" s="82" t="s">
        <x:v>8813</x:v>
      </x:c>
      <x:c r="C1265" s="235">
        <x:v>2026021604018</x:v>
      </x:c>
      <x:c r="D1265" s="276" t="str">
        <x:f t="shared" si="1"/>
        <x:v>2602</x:v>
      </x:c>
      <x:c r="E1265" s="234" t="s">
        <x:v>8813</x:v>
      </x:c>
      <x:c r="F1265" s="236">
        <x:v>2026021604018</x:v>
      </x:c>
      <x:c r="G1265" s="279" t="str">
        <x:f>MID(F1265,3,4)</x:f>
        <x:v>2602</x:v>
      </x:c>
    </x:row>
    <x:row r="1266" spans="2:7">
      <x:c r="B1266" s="82" t="s">
        <x:v>8824</x:v>
      </x:c>
      <x:c r="C1266" s="235">
        <x:v>2026021604025</x:v>
      </x:c>
      <x:c r="D1266" s="276" t="str">
        <x:f t="shared" si="1"/>
        <x:v>2602</x:v>
      </x:c>
      <x:c r="E1266" s="234" t="s">
        <x:v>8824</x:v>
      </x:c>
      <x:c r="F1266" s="236">
        <x:v>2026021604025</x:v>
      </x:c>
      <x:c r="G1266" s="279" t="str">
        <x:f>MID(F1266,3,4)</x:f>
        <x:v>2602</x:v>
      </x:c>
    </x:row>
    <x:row r="1267" spans="2:7">
      <x:c r="B1267" s="82" t="s">
        <x:v>8763</x:v>
      </x:c>
      <x:c r="C1267" s="235">
        <x:v>2026021604032</x:v>
      </x:c>
      <x:c r="D1267" s="276" t="str">
        <x:f t="shared" si="1"/>
        <x:v>2602</x:v>
      </x:c>
      <x:c r="E1267" s="234" t="s">
        <x:v>8763</x:v>
      </x:c>
      <x:c r="F1267" s="236">
        <x:v>2026021604032</x:v>
      </x:c>
      <x:c r="G1267" s="279" t="str">
        <x:f>MID(F1267,3,4)</x:f>
        <x:v>2602</x:v>
      </x:c>
    </x:row>
    <x:row r="1268" spans="2:7">
      <x:c r="B1268" s="82" t="s">
        <x:v>8893</x:v>
      </x:c>
      <x:c r="C1268" s="235">
        <x:v>2026021604049</x:v>
      </x:c>
      <x:c r="D1268" s="276" t="str">
        <x:f t="shared" si="1"/>
        <x:v>2602</x:v>
      </x:c>
      <x:c r="E1268" s="234" t="s">
        <x:v>8893</x:v>
      </x:c>
      <x:c r="F1268" s="236">
        <x:v>2026021604049</x:v>
      </x:c>
      <x:c r="G1268" s="279" t="str">
        <x:f>MID(F1268,3,4)</x:f>
        <x:v>2602</x:v>
      </x:c>
    </x:row>
    <x:row r="1269" spans="2:7">
      <x:c r="B1269" s="82" t="s">
        <x:v>8698</x:v>
      </x:c>
      <x:c r="C1269" s="235">
        <x:v>2026021604056</x:v>
      </x:c>
      <x:c r="D1269" s="276" t="str">
        <x:f t="shared" si="1"/>
        <x:v>2602</x:v>
      </x:c>
      <x:c r="E1269" s="234" t="s">
        <x:v>8698</x:v>
      </x:c>
      <x:c r="F1269" s="236">
        <x:v>2026021604056</x:v>
      </x:c>
      <x:c r="G1269" s="279" t="str">
        <x:f>MID(F1269,3,4)</x:f>
        <x:v>2602</x:v>
      </x:c>
    </x:row>
    <x:row r="1270" spans="2:7">
      <x:c r="B1270" s="82" t="s">
        <x:v>8817</x:v>
      </x:c>
      <x:c r="C1270" s="235">
        <x:v>2026021604063</x:v>
      </x:c>
      <x:c r="D1270" s="276" t="str">
        <x:f t="shared" si="1"/>
        <x:v>2602</x:v>
      </x:c>
      <x:c r="E1270" s="234" t="s">
        <x:v>8817</x:v>
      </x:c>
      <x:c r="F1270" s="236">
        <x:v>2026021604063</x:v>
      </x:c>
      <x:c r="G1270" s="279" t="str">
        <x:f>MID(F1270,3,4)</x:f>
        <x:v>2602</x:v>
      </x:c>
    </x:row>
    <x:row r="1271" spans="2:7">
      <x:c r="B1271" s="82" t="s">
        <x:v>8727</x:v>
      </x:c>
      <x:c r="C1271" s="235">
        <x:v>2026021604070</x:v>
      </x:c>
      <x:c r="D1271" s="276" t="str">
        <x:f t="shared" si="1"/>
        <x:v>2602</x:v>
      </x:c>
      <x:c r="E1271" s="234" t="s">
        <x:v>8727</x:v>
      </x:c>
      <x:c r="F1271" s="236">
        <x:v>2026021604070</x:v>
      </x:c>
      <x:c r="G1271" s="279" t="str">
        <x:f>MID(F1271,3,4)</x:f>
        <x:v>2602</x:v>
      </x:c>
    </x:row>
    <x:row r="1272" spans="2:7">
      <x:c r="B1272" s="82" t="s">
        <x:v>8869</x:v>
      </x:c>
      <x:c r="C1272" s="235">
        <x:v>2026021604087</x:v>
      </x:c>
      <x:c r="D1272" s="276" t="str">
        <x:f t="shared" si="1"/>
        <x:v>2602</x:v>
      </x:c>
      <x:c r="E1272" s="234" t="s">
        <x:v>8869</x:v>
      </x:c>
      <x:c r="F1272" s="236">
        <x:v>2026021604087</x:v>
      </x:c>
      <x:c r="G1272" s="279" t="str">
        <x:f>MID(F1272,3,4)</x:f>
        <x:v>2602</x:v>
      </x:c>
    </x:row>
    <x:row r="1273" spans="2:7">
      <x:c r="B1273" s="82" t="s">
        <x:v>8790</x:v>
      </x:c>
      <x:c r="C1273" s="235">
        <x:v>2026021604094</x:v>
      </x:c>
      <x:c r="D1273" s="276" t="str">
        <x:f t="shared" si="1"/>
        <x:v>2602</x:v>
      </x:c>
      <x:c r="E1273" s="234" t="s">
        <x:v>8790</x:v>
      </x:c>
      <x:c r="F1273" s="236">
        <x:v>2026021604094</x:v>
      </x:c>
      <x:c r="G1273" s="279" t="str">
        <x:f>MID(F1273,3,4)</x:f>
        <x:v>2602</x:v>
      </x:c>
    </x:row>
    <x:row r="1274" spans="2:7">
      <x:c r="B1274" s="82" t="s">
        <x:v>8803</x:v>
      </x:c>
      <x:c r="C1274" s="235">
        <x:v>2026021604100</x:v>
      </x:c>
      <x:c r="D1274" s="276" t="str">
        <x:f t="shared" si="1"/>
        <x:v>2602</x:v>
      </x:c>
      <x:c r="E1274" s="234" t="s">
        <x:v>8803</x:v>
      </x:c>
      <x:c r="F1274" s="236">
        <x:v>2026021604100</x:v>
      </x:c>
      <x:c r="G1274" s="279" t="str">
        <x:f>MID(F1274,3,4)</x:f>
        <x:v>2602</x:v>
      </x:c>
    </x:row>
    <x:row r="1275" spans="2:7">
      <x:c r="B1275" s="82" t="s">
        <x:v>8834</x:v>
      </x:c>
      <x:c r="C1275" s="235">
        <x:v>2026021704015</x:v>
      </x:c>
      <x:c r="D1275" s="276" t="str">
        <x:f t="shared" si="1"/>
        <x:v>2602</x:v>
      </x:c>
      <x:c r="E1275" s="234" t="s">
        <x:v>8834</x:v>
      </x:c>
      <x:c r="F1275" s="236">
        <x:v>2026021704015</x:v>
      </x:c>
      <x:c r="G1275" s="279" t="str">
        <x:f>MID(F1275,3,4)</x:f>
        <x:v>2602</x:v>
      </x:c>
    </x:row>
    <x:row r="1276" spans="2:7">
      <x:c r="B1276" s="82" t="s">
        <x:v>8793</x:v>
      </x:c>
      <x:c r="C1276" s="235">
        <x:v>2026021704022</x:v>
      </x:c>
      <x:c r="D1276" s="276" t="str">
        <x:f t="shared" si="1"/>
        <x:v>2602</x:v>
      </x:c>
      <x:c r="E1276" s="234" t="s">
        <x:v>8793</x:v>
      </x:c>
      <x:c r="F1276" s="236">
        <x:v>2026021704022</x:v>
      </x:c>
      <x:c r="G1276" s="279" t="str">
        <x:f>MID(F1276,3,4)</x:f>
        <x:v>2602</x:v>
      </x:c>
    </x:row>
    <x:row r="1277" spans="2:7">
      <x:c r="B1277" s="82" t="s">
        <x:v>8823</x:v>
      </x:c>
      <x:c r="C1277" s="235">
        <x:v>2026021704039</x:v>
      </x:c>
      <x:c r="D1277" s="276" t="str">
        <x:f t="shared" si="1"/>
        <x:v>2602</x:v>
      </x:c>
      <x:c r="E1277" s="234" t="s">
        <x:v>8823</x:v>
      </x:c>
      <x:c r="F1277" s="236">
        <x:v>2026021704039</x:v>
      </x:c>
      <x:c r="G1277" s="279" t="str">
        <x:f>MID(F1277,3,4)</x:f>
        <x:v>2602</x:v>
      </x:c>
    </x:row>
    <x:row r="1278" spans="2:7">
      <x:c r="B1278" s="82" t="s">
        <x:v>8765</x:v>
      </x:c>
      <x:c r="C1278" s="235">
        <x:v>2026021704046</x:v>
      </x:c>
      <x:c r="D1278" s="276" t="str">
        <x:f t="shared" si="1"/>
        <x:v>2602</x:v>
      </x:c>
      <x:c r="E1278" s="234" t="s">
        <x:v>8765</x:v>
      </x:c>
      <x:c r="F1278" s="236">
        <x:v>2026021704046</x:v>
      </x:c>
      <x:c r="G1278" s="279" t="str">
        <x:f>MID(F1278,3,4)</x:f>
        <x:v>2602</x:v>
      </x:c>
    </x:row>
    <x:row r="1279" spans="2:7">
      <x:c r="B1279" s="82" t="s">
        <x:v>8729</x:v>
      </x:c>
      <x:c r="C1279" s="235">
        <x:v>2026021704060</x:v>
      </x:c>
      <x:c r="D1279" s="276" t="str">
        <x:f t="shared" si="1"/>
        <x:v>2602</x:v>
      </x:c>
      <x:c r="E1279" s="234" t="s">
        <x:v>8729</x:v>
      </x:c>
      <x:c r="F1279" s="236">
        <x:v>2026021704060</x:v>
      </x:c>
      <x:c r="G1279" s="279" t="str">
        <x:f>MID(F1279,3,4)</x:f>
        <x:v>2602</x:v>
      </x:c>
    </x:row>
    <x:row r="1280" spans="2:7">
      <x:c r="B1280" s="82" t="s">
        <x:v>8890</x:v>
      </x:c>
      <x:c r="C1280" s="235">
        <x:v>2026021704077</x:v>
      </x:c>
      <x:c r="D1280" s="276" t="str">
        <x:f t="shared" si="1"/>
        <x:v>2602</x:v>
      </x:c>
      <x:c r="E1280" s="234" t="s">
        <x:v>8890</x:v>
      </x:c>
      <x:c r="F1280" s="236">
        <x:v>2026021704077</x:v>
      </x:c>
      <x:c r="G1280" s="279" t="str">
        <x:f>MID(F1280,3,4)</x:f>
        <x:v>2602</x:v>
      </x:c>
    </x:row>
    <x:row r="1281" spans="2:7">
      <x:c r="B1281" s="82" t="s">
        <x:v>8854</x:v>
      </x:c>
      <x:c r="C1281" s="235">
        <x:v>2026021704084</x:v>
      </x:c>
      <x:c r="D1281" s="276" t="str">
        <x:f t="shared" si="1"/>
        <x:v>2602</x:v>
      </x:c>
      <x:c r="E1281" s="234" t="s">
        <x:v>8854</x:v>
      </x:c>
      <x:c r="F1281" s="236">
        <x:v>2026021704084</x:v>
      </x:c>
      <x:c r="G1281" s="279" t="str">
        <x:f>MID(F1281,3,4)</x:f>
        <x:v>2602</x:v>
      </x:c>
    </x:row>
    <x:row r="1282" spans="2:7">
      <x:c r="B1282" s="82" t="s">
        <x:v>8755</x:v>
      </x:c>
      <x:c r="C1282" s="235">
        <x:v>2026021704091</x:v>
      </x:c>
      <x:c r="D1282" s="276" t="str">
        <x:f t="shared" si="1"/>
        <x:v>2602</x:v>
      </x:c>
      <x:c r="E1282" s="234" t="s">
        <x:v>8755</x:v>
      </x:c>
      <x:c r="F1282" s="236">
        <x:v>2026021704091</x:v>
      </x:c>
      <x:c r="G1282" s="279" t="str">
        <x:f>MID(F1282,3,4)</x:f>
        <x:v>2602</x:v>
      </x:c>
    </x:row>
    <x:row r="1283" spans="2:7">
      <x:c r="B1283" s="82" t="s">
        <x:v>8849</x:v>
      </x:c>
      <x:c r="C1283" s="235">
        <x:v>2026021704107</x:v>
      </x:c>
      <x:c r="D1283" s="276" t="str">
        <x:f t="shared" si="1"/>
        <x:v>2602</x:v>
      </x:c>
      <x:c r="E1283" s="234" t="s">
        <x:v>8849</x:v>
      </x:c>
      <x:c r="F1283" s="236">
        <x:v>2026021704107</x:v>
      </x:c>
      <x:c r="G1283" s="279" t="str">
        <x:f>MID(F1283,3,4)</x:f>
        <x:v>2602</x:v>
      </x:c>
    </x:row>
    <x:row r="1284" spans="2:7">
      <x:c r="B1284" s="82" t="s">
        <x:v>8734</x:v>
      </x:c>
      <x:c r="C1284" s="235">
        <x:v>2026021804012</x:v>
      </x:c>
      <x:c r="D1284" s="276" t="str">
        <x:f t="shared" si="1"/>
        <x:v>2602</x:v>
      </x:c>
      <x:c r="E1284" s="234" t="s">
        <x:v>8734</x:v>
      </x:c>
      <x:c r="F1284" s="236">
        <x:v>2026021804012</x:v>
      </x:c>
      <x:c r="G1284" s="279" t="str">
        <x:f>MID(F1284,3,4)</x:f>
        <x:v>2602</x:v>
      </x:c>
    </x:row>
    <x:row r="1285" spans="2:7">
      <x:c r="B1285" s="82" t="s">
        <x:v>8806</x:v>
      </x:c>
      <x:c r="C1285" s="235">
        <x:v>2026021804029</x:v>
      </x:c>
      <x:c r="D1285" s="276" t="str">
        <x:f t="shared" si="1"/>
        <x:v>2602</x:v>
      </x:c>
      <x:c r="E1285" s="234" t="s">
        <x:v>8806</x:v>
      </x:c>
      <x:c r="F1285" s="236">
        <x:v>2026021804029</x:v>
      </x:c>
      <x:c r="G1285" s="279" t="str">
        <x:f>MID(F1285,3,4)</x:f>
        <x:v>2602</x:v>
      </x:c>
    </x:row>
    <x:row r="1286" spans="2:7">
      <x:c r="B1286" s="82" t="s">
        <x:v>8906</x:v>
      </x:c>
      <x:c r="C1286" s="235">
        <x:v>2026021804043</x:v>
      </x:c>
      <x:c r="D1286" s="276" t="str">
        <x:f t="shared" si="1"/>
        <x:v>2602</x:v>
      </x:c>
      <x:c r="E1286" s="234" t="s">
        <x:v>8906</x:v>
      </x:c>
      <x:c r="F1286" s="236">
        <x:v>2026021804043</x:v>
      </x:c>
      <x:c r="G1286" s="279" t="str">
        <x:f>MID(F1286,3,4)</x:f>
        <x:v>2602</x:v>
      </x:c>
    </x:row>
    <x:row r="1287" spans="2:7">
      <x:c r="B1287" s="82" t="s">
        <x:v>8821</x:v>
      </x:c>
      <x:c r="C1287" s="235">
        <x:v>2026021804050</x:v>
      </x:c>
      <x:c r="D1287" s="276" t="str">
        <x:f t="shared" si="1"/>
        <x:v>2602</x:v>
      </x:c>
      <x:c r="E1287" s="234" t="s">
        <x:v>8821</x:v>
      </x:c>
      <x:c r="F1287" s="236">
        <x:v>2026021804050</x:v>
      </x:c>
      <x:c r="G1287" s="279" t="str">
        <x:f>MID(F1287,3,4)</x:f>
        <x:v>2602</x:v>
      </x:c>
    </x:row>
    <x:row r="1288" spans="2:7">
      <x:c r="B1288" s="82" t="s">
        <x:v>8835</x:v>
      </x:c>
      <x:c r="C1288" s="235">
        <x:v>2026021804067</x:v>
      </x:c>
      <x:c r="D1288" s="276" t="str">
        <x:f t="shared" si="1"/>
        <x:v>2602</x:v>
      </x:c>
      <x:c r="E1288" s="234" t="s">
        <x:v>8835</x:v>
      </x:c>
      <x:c r="F1288" s="236">
        <x:v>2026021804067</x:v>
      </x:c>
      <x:c r="G1288" s="279" t="str">
        <x:f>MID(F1288,3,4)</x:f>
        <x:v>2602</x:v>
      </x:c>
    </x:row>
    <x:row r="1289" spans="2:7">
      <x:c r="B1289" s="82" t="s">
        <x:v>8881</x:v>
      </x:c>
      <x:c r="C1289" s="235">
        <x:v>2026021804074</x:v>
      </x:c>
      <x:c r="D1289" s="276" t="str">
        <x:f t="shared" si="1"/>
        <x:v>2602</x:v>
      </x:c>
      <x:c r="E1289" s="234" t="s">
        <x:v>8881</x:v>
      </x:c>
      <x:c r="F1289" s="236">
        <x:v>2026021804074</x:v>
      </x:c>
      <x:c r="G1289" s="279" t="str">
        <x:f>MID(F1289,3,4)</x:f>
        <x:v>2602</x:v>
      </x:c>
    </x:row>
    <x:row r="1290" spans="2:7">
      <x:c r="B1290" s="82" t="s">
        <x:v>8873</x:v>
      </x:c>
      <x:c r="C1290" s="235">
        <x:v>2026021804081</x:v>
      </x:c>
      <x:c r="D1290" s="276" t="str">
        <x:f t="shared" si="1"/>
        <x:v>2602</x:v>
      </x:c>
      <x:c r="E1290" s="234" t="s">
        <x:v>8873</x:v>
      </x:c>
      <x:c r="F1290" s="236">
        <x:v>2026021804081</x:v>
      </x:c>
      <x:c r="G1290" s="279" t="str">
        <x:f>MID(F1290,3,4)</x:f>
        <x:v>2602</x:v>
      </x:c>
    </x:row>
    <x:row r="1291" spans="2:7">
      <x:c r="B1291" s="82" t="s">
        <x:v>8899</x:v>
      </x:c>
      <x:c r="C1291" s="235">
        <x:v>2026021804098</x:v>
      </x:c>
      <x:c r="D1291" s="276" t="str">
        <x:f t="shared" si="1"/>
        <x:v>2602</x:v>
      </x:c>
      <x:c r="E1291" s="234" t="s">
        <x:v>8899</x:v>
      </x:c>
      <x:c r="F1291" s="236">
        <x:v>2026021804098</x:v>
      </x:c>
      <x:c r="G1291" s="279" t="str">
        <x:f>MID(F1291,3,4)</x:f>
        <x:v>2602</x:v>
      </x:c>
    </x:row>
    <x:row r="1292" spans="2:7">
      <x:c r="B1292" s="82" t="s">
        <x:v>8792</x:v>
      </x:c>
      <x:c r="C1292" s="235">
        <x:v>2026021904019</x:v>
      </x:c>
      <x:c r="D1292" s="276" t="str">
        <x:f t="shared" si="1"/>
        <x:v>2602</x:v>
      </x:c>
      <x:c r="E1292" s="234" t="s">
        <x:v>8792</x:v>
      </x:c>
      <x:c r="F1292" s="236">
        <x:v>2026021904019</x:v>
      </x:c>
      <x:c r="G1292" s="279" t="str">
        <x:f>MID(F1292,3,4)</x:f>
        <x:v>2602</x:v>
      </x:c>
    </x:row>
    <x:row r="1293" spans="2:7">
      <x:c r="B1293" s="82" t="s">
        <x:v>8756</x:v>
      </x:c>
      <x:c r="C1293" s="235">
        <x:v>2026021904026</x:v>
      </x:c>
      <x:c r="D1293" s="276" t="str">
        <x:f t="shared" si="1"/>
        <x:v>2602</x:v>
      </x:c>
      <x:c r="E1293" s="234" t="s">
        <x:v>8756</x:v>
      </x:c>
      <x:c r="F1293" s="236">
        <x:v>2026021904026</x:v>
      </x:c>
      <x:c r="G1293" s="279" t="str">
        <x:f>MID(F1293,3,4)</x:f>
        <x:v>2602</x:v>
      </x:c>
    </x:row>
    <x:row r="1294" spans="2:7">
      <x:c r="B1294" s="82" t="s">
        <x:v>8750</x:v>
      </x:c>
      <x:c r="C1294" s="235">
        <x:v>2026021904033</x:v>
      </x:c>
      <x:c r="D1294" s="276" t="str">
        <x:f t="shared" si="1"/>
        <x:v>2602</x:v>
      </x:c>
      <x:c r="E1294" s="234" t="s">
        <x:v>8750</x:v>
      </x:c>
      <x:c r="F1294" s="236">
        <x:v>2026021904033</x:v>
      </x:c>
      <x:c r="G1294" s="279" t="str">
        <x:f>MID(F1294,3,4)</x:f>
        <x:v>2602</x:v>
      </x:c>
    </x:row>
    <x:row r="1295" spans="2:7">
      <x:c r="B1295" s="82" t="s">
        <x:v>8846</x:v>
      </x:c>
      <x:c r="C1295" s="235">
        <x:v>2026021904095</x:v>
      </x:c>
      <x:c r="D1295" s="276" t="str">
        <x:f t="shared" si="1"/>
        <x:v>2602</x:v>
      </x:c>
      <x:c r="E1295" s="234" t="s">
        <x:v>8846</x:v>
      </x:c>
      <x:c r="F1295" s="236">
        <x:v>2026021904095</x:v>
      </x:c>
      <x:c r="G1295" s="279" t="str">
        <x:f>MID(F1295,3,4)</x:f>
        <x:v>2602</x:v>
      </x:c>
    </x:row>
    <x:row r="1296" spans="2:7">
      <x:c r="B1296" s="82" t="s">
        <x:v>8733</x:v>
      </x:c>
      <x:c r="C1296" s="235">
        <x:v>2026021904101</x:v>
      </x:c>
      <x:c r="D1296" s="276" t="str">
        <x:f t="shared" si="1"/>
        <x:v>2602</x:v>
      </x:c>
      <x:c r="E1296" s="234" t="s">
        <x:v>8733</x:v>
      </x:c>
      <x:c r="F1296" s="236">
        <x:v>2026021904101</x:v>
      </x:c>
      <x:c r="G1296" s="279" t="str">
        <x:f>MID(F1296,3,4)</x:f>
        <x:v>2602</x:v>
      </x:c>
    </x:row>
    <x:row r="1297" spans="2:7">
      <x:c r="B1297" s="82" t="s">
        <x:v>8696</x:v>
      </x:c>
      <x:c r="C1297" s="235">
        <x:v>2026022004015</x:v>
      </x:c>
      <x:c r="D1297" s="276" t="str">
        <x:f t="shared" si="1"/>
        <x:v>2602</x:v>
      </x:c>
      <x:c r="E1297" s="234" t="s">
        <x:v>8696</x:v>
      </x:c>
      <x:c r="F1297" s="236">
        <x:v>2026022004015</x:v>
      </x:c>
      <x:c r="G1297" s="279" t="str">
        <x:f>MID(F1297,3,4)</x:f>
        <x:v>2602</x:v>
      </x:c>
    </x:row>
    <x:row r="1298" spans="2:7">
      <x:c r="B1298" s="82" t="s">
        <x:v>8867</x:v>
      </x:c>
      <x:c r="C1298" s="235">
        <x:v>2026022104012</x:v>
      </x:c>
      <x:c r="D1298" s="276" t="str">
        <x:f t="shared" si="1"/>
        <x:v>2602</x:v>
      </x:c>
      <x:c r="E1298" s="234" t="s">
        <x:v>8867</x:v>
      </x:c>
      <x:c r="F1298" s="236">
        <x:v>2026022104012</x:v>
      </x:c>
      <x:c r="G1298" s="279" t="str">
        <x:f>MID(F1298,3,4)</x:f>
        <x:v>2602</x:v>
      </x:c>
    </x:row>
    <x:row r="1299" spans="2:11">
      <x:c r="B1299" s="82"/>
      <x:c r="C1299" s="235"/>
      <x:c r="D1299" s="1502"/>
      <x:c r="E1299" s="82"/>
      <x:c r="F1299" s="235"/>
      <x:c r="G1299" s="1502"/>
      <x:c r="H1299" s="78" t="s">
        <x:v>6507</x:v>
      </x:c>
      <x:c r="I1299" s="276" t="s">
        <x:v>10304</x:v>
      </x:c>
      <x:c r="J1299" s="78" t="s">
        <x:v>6507</x:v>
      </x:c>
      <x:c r="K1299" s="276" t="s">
        <x:v>10304</x:v>
      </x:c>
    </x:row>
    <x:row r="1300" spans="1:9">
      <x:c r="A1300" s="79" t="s">
        <x:v>4186</x:v>
      </x:c>
      <x:c r="B1300" s="79" t="s">
        <x:v>154</x:v>
      </x:c>
      <x:c r="C1300" s="235">
        <x:v>2025110505014</x:v>
      </x:c>
      <x:c r="D1300" s="276" t="str">
        <x:f t="shared" ref="D1300:D1640" si="2">MID(C1300,3,4)</x:f>
        <x:v>2511</x:v>
      </x:c>
      <x:c r="E1300" s="234" t="s">
        <x:v>4963</x:v>
      </x:c>
      <x:c r="F1300" s="236">
        <x:v>2023060702040</x:v>
      </x:c>
      <x:c r="G1300" s="279" t="str">
        <x:f>MID(F1300,3,4)</x:f>
        <x:v>2306</x:v>
      </x:c>
      <x:c r="H1300" s="276" t="s">
        <x:v>10301</x:v>
      </x:c>
      <x:c r="I1300" s="276" t="s">
        <x:v>140</x:v>
      </x:c>
    </x:row>
    <x:row r="1301" spans="2:9">
      <x:c r="B1301" s="79" t="s">
        <x:v>607</x:v>
      </x:c>
      <x:c r="C1301" s="235">
        <x:v>2025080503133</x:v>
      </x:c>
      <x:c r="D1301" s="276" t="str">
        <x:f t="shared" si="2"/>
        <x:v>2508</x:v>
      </x:c>
      <x:c r="E1301" s="234" t="s">
        <x:v>7200</x:v>
      </x:c>
      <x:c r="F1301" s="236">
        <x:v>2023062802137</x:v>
      </x:c>
      <x:c r="G1301" s="279" t="str">
        <x:f>MID(F1301,3,4)</x:f>
        <x:v>2306</x:v>
      </x:c>
      <x:c r="H1301" s="276" t="s">
        <x:v>10301</x:v>
      </x:c>
      <x:c r="I1301" s="276" t="s">
        <x:v>140</x:v>
      </x:c>
    </x:row>
    <x:row r="1302" spans="2:9">
      <x:c r="B1302" s="79" t="s">
        <x:v>10115</x:v>
      </x:c>
      <x:c r="C1302" s="235">
        <x:v>2025090603120</x:v>
      </x:c>
      <x:c r="D1302" s="276" t="str">
        <x:f t="shared" si="2"/>
        <x:v>2509</x:v>
      </x:c>
      <x:c r="E1302" s="234" t="s">
        <x:v>4715</x:v>
      </x:c>
      <x:c r="F1302" s="236">
        <x:v>2023072703035</x:v>
      </x:c>
      <x:c r="G1302" s="279" t="str">
        <x:f>MID(F1302,3,4)</x:f>
        <x:v>2307</x:v>
      </x:c>
      <x:c r="H1302" s="276" t="s">
        <x:v>10301</x:v>
      </x:c>
      <x:c r="I1302" s="276" t="s">
        <x:v>140</x:v>
      </x:c>
    </x:row>
    <x:row r="1303" spans="2:9">
      <x:c r="B1303" s="79" t="s">
        <x:v>5022</x:v>
      </x:c>
      <x:c r="C1303" s="235">
        <x:v>2025091503122</x:v>
      </x:c>
      <x:c r="D1303" s="276" t="str">
        <x:f t="shared" si="2"/>
        <x:v>2509</x:v>
      </x:c>
      <x:c r="E1303" s="234" t="s">
        <x:v>4847</x:v>
      </x:c>
      <x:c r="F1303" s="236">
        <x:v>2023072702137</x:v>
      </x:c>
      <x:c r="G1303" s="279" t="str">
        <x:f>MID(F1303,3,4)</x:f>
        <x:v>2307</x:v>
      </x:c>
      <x:c r="H1303" s="276" t="s">
        <x:v>10301</x:v>
      </x:c>
      <x:c r="I1303" s="276" t="s">
        <x:v>140</x:v>
      </x:c>
    </x:row>
    <x:row r="1304" spans="2:9">
      <x:c r="B1304" s="79" t="s">
        <x:v>6857</x:v>
      </x:c>
      <x:c r="C1304" s="235">
        <x:v>2025110603116</x:v>
      </x:c>
      <x:c r="D1304" s="276" t="str">
        <x:f t="shared" si="2"/>
        <x:v>2511</x:v>
      </x:c>
      <x:c r="E1304" s="234" t="s">
        <x:v>5196</x:v>
      </x:c>
      <x:c r="F1304" s="236">
        <x:v>2023092202075</x:v>
      </x:c>
      <x:c r="G1304" s="279" t="str">
        <x:f>MID(F1304,3,4)</x:f>
        <x:v>2309</x:v>
      </x:c>
      <x:c r="H1304" s="276" t="s">
        <x:v>10301</x:v>
      </x:c>
      <x:c r="I1304" s="276" t="s">
        <x:v>140</x:v>
      </x:c>
    </x:row>
    <x:row r="1305" spans="2:9">
      <x:c r="B1305" s="79" t="s">
        <x:v>5375</x:v>
      </x:c>
      <x:c r="C1305" s="235">
        <x:v>2025110603154</x:v>
      </x:c>
      <x:c r="D1305" s="276" t="str">
        <x:f t="shared" si="2"/>
        <x:v>2511</x:v>
      </x:c>
      <x:c r="E1305" s="234" t="s">
        <x:v>422</x:v>
      </x:c>
      <x:c r="F1305" s="236">
        <x:v>2023090704045</x:v>
      </x:c>
      <x:c r="G1305" s="279" t="str">
        <x:f>MID(F1305,3,4)</x:f>
        <x:v>2309</x:v>
      </x:c>
      <x:c r="H1305" s="276" t="s">
        <x:v>10301</x:v>
      </x:c>
      <x:c r="I1305" s="276" t="s">
        <x:v>140</x:v>
      </x:c>
    </x:row>
    <x:row r="1306" spans="2:9">
      <x:c r="B1306" s="79" t="s">
        <x:v>3147</x:v>
      </x:c>
      <x:c r="C1306" s="235">
        <x:v>2025090603151</x:v>
      </x:c>
      <x:c r="D1306" s="276" t="str">
        <x:f t="shared" si="2"/>
        <x:v>2509</x:v>
      </x:c>
      <x:c r="E1306" s="234" t="s">
        <x:v>324</x:v>
      </x:c>
      <x:c r="F1306" s="236">
        <x:v>2023090704175</x:v>
      </x:c>
      <x:c r="G1306" s="279" t="str">
        <x:f>MID(F1306,3,4)</x:f>
        <x:v>2309</x:v>
      </x:c>
      <x:c r="H1306" s="276" t="s">
        <x:v>10301</x:v>
      </x:c>
      <x:c r="I1306" s="276" t="s">
        <x:v>140</x:v>
      </x:c>
    </x:row>
    <x:row r="1307" spans="2:9">
      <x:c r="B1307" s="79" t="s">
        <x:v>234</x:v>
      </x:c>
      <x:c r="C1307" s="235">
        <x:v>2025100703130</x:v>
      </x:c>
      <x:c r="D1307" s="276" t="str">
        <x:f t="shared" si="2"/>
        <x:v>2510</x:v>
      </x:c>
      <x:c r="E1307" s="234" t="s">
        <x:v>204</x:v>
      </x:c>
      <x:c r="F1307" s="236">
        <x:v>2023092204116</x:v>
      </x:c>
      <x:c r="G1307" s="279" t="str">
        <x:f>MID(F1307,3,4)</x:f>
        <x:v>2309</x:v>
      </x:c>
      <x:c r="H1307" s="276" t="s">
        <x:v>10301</x:v>
      </x:c>
      <x:c r="I1307" s="276" t="s">
        <x:v>140</x:v>
      </x:c>
    </x:row>
    <x:row r="1308" spans="2:9">
      <x:c r="B1308" s="79" t="s">
        <x:v>1860</x:v>
      </x:c>
      <x:c r="C1308" s="235">
        <x:v>2025120603120</x:v>
      </x:c>
      <x:c r="D1308" s="276" t="str">
        <x:f t="shared" si="2"/>
        <x:v>2512</x:v>
      </x:c>
      <x:c r="E1308" s="234" t="s">
        <x:v>8722</x:v>
      </x:c>
      <x:c r="F1308" s="236">
        <x:v>2023092604046</x:v>
      </x:c>
      <x:c r="G1308" s="279" t="str">
        <x:f>MID(F1308,3,4)</x:f>
        <x:v>2309</x:v>
      </x:c>
      <x:c r="H1308" s="276" t="s">
        <x:v>10301</x:v>
      </x:c>
      <x:c r="I1308" s="276" t="s">
        <x:v>140</x:v>
      </x:c>
    </x:row>
    <x:row r="1309" spans="2:9">
      <x:c r="B1309" s="79" t="s">
        <x:v>3545</x:v>
      </x:c>
      <x:c r="C1309" s="235">
        <x:v>2025120603137</x:v>
      </x:c>
      <x:c r="D1309" s="276" t="str">
        <x:f t="shared" si="2"/>
        <x:v>2512</x:v>
      </x:c>
      <x:c r="E1309" s="234" t="s">
        <x:v>7186</x:v>
      </x:c>
      <x:c r="F1309" s="236">
        <x:v>2023101903023</x:v>
      </x:c>
      <x:c r="G1309" s="279" t="str">
        <x:f>MID(F1309,3,4)</x:f>
        <x:v>2310</x:v>
      </x:c>
      <x:c r="H1309" s="276" t="s">
        <x:v>10301</x:v>
      </x:c>
      <x:c r="I1309" s="276" t="s">
        <x:v>140</x:v>
      </x:c>
    </x:row>
    <x:row r="1310" spans="2:9">
      <x:c r="B1310" s="79" t="s">
        <x:v>7300</x:v>
      </x:c>
      <x:c r="C1310" s="235">
        <x:v>2025010503042</x:v>
      </x:c>
      <x:c r="D1310" s="276" t="str">
        <x:f t="shared" si="2"/>
        <x:v>2501</x:v>
      </x:c>
      <x:c r="E1310" s="234" t="s">
        <x:v>5276</x:v>
      </x:c>
      <x:c r="F1310" s="236">
        <x:v>2023101902071</x:v>
      </x:c>
      <x:c r="G1310" s="279" t="str">
        <x:f>MID(F1310,3,4)</x:f>
        <x:v>2310</x:v>
      </x:c>
      <x:c r="H1310" s="276" t="s">
        <x:v>10301</x:v>
      </x:c>
      <x:c r="I1310" s="276" t="s">
        <x:v>140</x:v>
      </x:c>
    </x:row>
    <x:row r="1311" spans="2:9">
      <x:c r="B1311" s="79" t="s">
        <x:v>4825</x:v>
      </x:c>
      <x:c r="C1311" s="235">
        <x:v>2025010503097</x:v>
      </x:c>
      <x:c r="D1311" s="276" t="str">
        <x:f t="shared" si="2"/>
        <x:v>2501</x:v>
      </x:c>
      <x:c r="E1311" s="234" t="s">
        <x:v>6976</x:v>
      </x:c>
      <x:c r="F1311" s="236">
        <x:v>2023102102012</x:v>
      </x:c>
      <x:c r="G1311" s="279" t="str">
        <x:f>MID(F1311,3,4)</x:f>
        <x:v>2310</x:v>
      </x:c>
      <x:c r="H1311" s="276" t="s">
        <x:v>10301</x:v>
      </x:c>
      <x:c r="I1311" s="276" t="s">
        <x:v>140</x:v>
      </x:c>
    </x:row>
    <x:row r="1312" spans="2:9">
      <x:c r="B1312" s="79" t="s">
        <x:v>4868</x:v>
      </x:c>
      <x:c r="C1312" s="235">
        <x:v>2024070503016</x:v>
      </x:c>
      <x:c r="D1312" s="276" t="str">
        <x:f t="shared" si="2"/>
        <x:v>2407</x:v>
      </x:c>
      <x:c r="E1312" s="234" t="s">
        <x:v>5267</x:v>
      </x:c>
      <x:c r="F1312" s="236">
        <x:v>2023110803086</x:v>
      </x:c>
      <x:c r="G1312" s="279" t="str">
        <x:f>MID(F1312,3,4)</x:f>
        <x:v>2311</x:v>
      </x:c>
      <x:c r="H1312" s="276" t="s">
        <x:v>10301</x:v>
      </x:c>
      <x:c r="I1312" s="276" t="s">
        <x:v>140</x:v>
      </x:c>
    </x:row>
    <x:row r="1313" spans="2:9">
      <x:c r="B1313" s="79" t="s">
        <x:v>4752</x:v>
      </x:c>
      <x:c r="C1313" s="235">
        <x:v>2024070603013</x:v>
      </x:c>
      <x:c r="D1313" s="276" t="str">
        <x:f t="shared" si="2"/>
        <x:v>2407</x:v>
      </x:c>
      <x:c r="E1313" s="234" t="s">
        <x:v>7304</x:v>
      </x:c>
      <x:c r="F1313" s="236">
        <x:v>2023110803093</x:v>
      </x:c>
      <x:c r="G1313" s="279" t="str">
        <x:f>MID(F1313,3,4)</x:f>
        <x:v>2311</x:v>
      </x:c>
      <x:c r="H1313" s="276" t="s">
        <x:v>10301</x:v>
      </x:c>
      <x:c r="I1313" s="276" t="s">
        <x:v>140</x:v>
      </x:c>
    </x:row>
    <x:row r="1314" spans="2:9">
      <x:c r="B1314" s="79" t="s">
        <x:v>5166</x:v>
      </x:c>
      <x:c r="C1314" s="235">
        <x:v>2024070703072</x:v>
      </x:c>
      <x:c r="D1314" s="276" t="str">
        <x:f t="shared" si="2"/>
        <x:v>2407</x:v>
      </x:c>
      <x:c r="E1314" s="234" t="s">
        <x:v>331</x:v>
      </x:c>
      <x:c r="F1314" s="236">
        <x:v>2023112204126</x:v>
      </x:c>
      <x:c r="G1314" s="279" t="str">
        <x:f>MID(F1314,3,4)</x:f>
        <x:v>2311</x:v>
      </x:c>
      <x:c r="H1314" s="276" t="s">
        <x:v>10301</x:v>
      </x:c>
      <x:c r="I1314" s="276" t="s">
        <x:v>140</x:v>
      </x:c>
    </x:row>
    <x:row r="1315" spans="2:9">
      <x:c r="B1315" s="79" t="s">
        <x:v>4715</x:v>
      </x:c>
      <x:c r="C1315" s="235">
        <x:v>2023072703035</x:v>
      </x:c>
      <x:c r="D1315" s="276" t="str">
        <x:f t="shared" si="2"/>
        <x:v>2307</x:v>
      </x:c>
      <x:c r="E1315" s="234" t="s">
        <x:v>4891</x:v>
      </x:c>
      <x:c r="F1315" s="236">
        <x:v>2023120102117</x:v>
      </x:c>
      <x:c r="G1315" s="279" t="str">
        <x:f>MID(F1315,3,4)</x:f>
        <x:v>2312</x:v>
      </x:c>
      <x:c r="H1315" s="276" t="s">
        <x:v>10301</x:v>
      </x:c>
      <x:c r="I1315" s="276" t="s">
        <x:v>140</x:v>
      </x:c>
    </x:row>
    <x:row r="1316" spans="2:9">
      <x:c r="B1316" s="79" t="s">
        <x:v>4784</x:v>
      </x:c>
      <x:c r="C1316" s="235">
        <x:v>2024091603016</x:v>
      </x:c>
      <x:c r="D1316" s="276" t="str">
        <x:f t="shared" si="2"/>
        <x:v>2409</x:v>
      </x:c>
      <x:c r="E1316" s="234" t="s">
        <x:v>1168</x:v>
      </x:c>
      <x:c r="F1316" s="236">
        <x:v>2024010101173</x:v>
      </x:c>
      <x:c r="G1316" s="279" t="str">
        <x:f>MID(F1316,3,4)</x:f>
        <x:v>2401</x:v>
      </x:c>
      <x:c r="H1316" s="276" t="s">
        <x:v>10301</x:v>
      </x:c>
      <x:c r="I1316" s="276" t="s">
        <x:v>140</x:v>
      </x:c>
    </x:row>
    <x:row r="1317" spans="2:9">
      <x:c r="B1317" s="79" t="s">
        <x:v>7186</x:v>
      </x:c>
      <x:c r="C1317" s="235">
        <x:v>2023101903023</x:v>
      </x:c>
      <x:c r="D1317" s="276" t="str">
        <x:f t="shared" si="2"/>
        <x:v>2310</x:v>
      </x:c>
      <x:c r="E1317" s="234" t="s">
        <x:v>1827</x:v>
      </x:c>
      <x:c r="F1317" s="236">
        <x:v>2024010104068</x:v>
      </x:c>
      <x:c r="G1317" s="279" t="str">
        <x:f>MID(F1317,3,4)</x:f>
        <x:v>2401</x:v>
      </x:c>
      <x:c r="H1317" s="276" t="s">
        <x:v>10301</x:v>
      </x:c>
      <x:c r="I1317" s="276" t="s">
        <x:v>140</x:v>
      </x:c>
    </x:row>
    <x:row r="1318" spans="2:9">
      <x:c r="B1318" s="79" t="s">
        <x:v>5267</x:v>
      </x:c>
      <x:c r="C1318" s="235">
        <x:v>2023110803086</x:v>
      </x:c>
      <x:c r="D1318" s="276" t="str">
        <x:f t="shared" si="2"/>
        <x:v>2311</x:v>
      </x:c>
      <x:c r="E1318" s="234" t="s">
        <x:v>5299</x:v>
      </x:c>
      <x:c r="F1318" s="236">
        <x:v>2024021001080</x:v>
      </x:c>
      <x:c r="G1318" s="279" t="str">
        <x:f>MID(F1318,3,4)</x:f>
        <x:v>2402</x:v>
      </x:c>
      <x:c r="H1318" s="276" t="s">
        <x:v>10301</x:v>
      </x:c>
      <x:c r="I1318" s="276" t="s">
        <x:v>140</x:v>
      </x:c>
    </x:row>
    <x:row r="1319" spans="2:9">
      <x:c r="B1319" s="79" t="s">
        <x:v>7304</x:v>
      </x:c>
      <x:c r="C1319" s="235">
        <x:v>2023110803093</x:v>
      </x:c>
      <x:c r="D1319" s="276" t="str">
        <x:f t="shared" si="2"/>
        <x:v>2311</x:v>
      </x:c>
      <x:c r="E1319" s="234" t="s">
        <x:v>5382</x:v>
      </x:c>
      <x:c r="F1319" s="236">
        <x:v>2024032001093</x:v>
      </x:c>
      <x:c r="G1319" s="279" t="str">
        <x:f>MID(F1319,3,4)</x:f>
        <x:v>2403</x:v>
      </x:c>
      <x:c r="H1319" s="276" t="s">
        <x:v>10301</x:v>
      </x:c>
      <x:c r="I1319" s="276" t="s">
        <x:v>140</x:v>
      </x:c>
    </x:row>
    <x:row r="1320" spans="2:9">
      <x:c r="B1320" s="79" t="s">
        <x:v>68</x:v>
      </x:c>
      <x:c r="C1320" s="235">
        <x:v>2025021003050</x:v>
      </x:c>
      <x:c r="D1320" s="276" t="str">
        <x:f t="shared" si="2"/>
        <x:v>2502</x:v>
      </x:c>
      <x:c r="E1320" s="234" t="s">
        <x:v>6982</x:v>
      </x:c>
      <x:c r="F1320" s="236">
        <x:v>2024032501173</x:v>
      </x:c>
      <x:c r="G1320" s="279" t="str">
        <x:f>MID(F1320,3,4)</x:f>
        <x:v>2403</x:v>
      </x:c>
      <x:c r="H1320" s="276" t="s">
        <x:v>10301</x:v>
      </x:c>
      <x:c r="I1320" s="276" t="s">
        <x:v>140</x:v>
      </x:c>
    </x:row>
    <x:row r="1321" spans="2:9">
      <x:c r="B1321" s="79" t="s">
        <x:v>84</x:v>
      </x:c>
      <x:c r="C1321" s="235">
        <x:v>2025021003067</x:v>
      </x:c>
      <x:c r="D1321" s="276" t="str">
        <x:f t="shared" si="2"/>
        <x:v>2502</x:v>
      </x:c>
      <x:c r="E1321" s="234" t="s">
        <x:v>3507</x:v>
      </x:c>
      <x:c r="F1321" s="236">
        <x:v>2024041002036</x:v>
      </x:c>
      <x:c r="G1321" s="279" t="str">
        <x:f>MID(F1321,3,4)</x:f>
        <x:v>2404</x:v>
      </x:c>
      <x:c r="H1321" s="276" t="s">
        <x:v>10301</x:v>
      </x:c>
      <x:c r="I1321" s="276" t="s">
        <x:v>140</x:v>
      </x:c>
    </x:row>
    <x:row r="1322" spans="2:9">
      <x:c r="B1322" s="79" t="s">
        <x:v>5035</x:v>
      </x:c>
      <x:c r="C1322" s="235">
        <x:v>2025040603125</x:v>
      </x:c>
      <x:c r="D1322" s="276" t="str">
        <x:f t="shared" si="2"/>
        <x:v>2504</x:v>
      </x:c>
      <x:c r="E1322" s="234" t="s">
        <x:v>8702</x:v>
      </x:c>
      <x:c r="F1322" s="236">
        <x:v>2024042504072</x:v>
      </x:c>
      <x:c r="G1322" s="279" t="str">
        <x:f>MID(F1322,3,4)</x:f>
        <x:v>2404</x:v>
      </x:c>
      <x:c r="H1322" s="276" t="s">
        <x:v>10301</x:v>
      </x:c>
      <x:c r="I1322" s="276" t="s">
        <x:v>140</x:v>
      </x:c>
    </x:row>
    <x:row r="1323" spans="2:9">
      <x:c r="B1323" s="79" t="s">
        <x:v>5020</x:v>
      </x:c>
      <x:c r="C1323" s="235">
        <x:v>2025050503057</x:v>
      </x:c>
      <x:c r="D1323" s="276" t="str">
        <x:f t="shared" si="2"/>
        <x:v>2505</x:v>
      </x:c>
      <x:c r="E1323" s="234" t="s">
        <x:v>5386</x:v>
      </x:c>
      <x:c r="F1323" s="236">
        <x:v>2024051102047</x:v>
      </x:c>
      <x:c r="G1323" s="279" t="str">
        <x:f>MID(F1323,3,4)</x:f>
        <x:v>2405</x:v>
      </x:c>
      <x:c r="H1323" s="276" t="s">
        <x:v>10301</x:v>
      </x:c>
      <x:c r="I1323" s="276" t="s">
        <x:v>140</x:v>
      </x:c>
    </x:row>
    <x:row r="1324" spans="2:9">
      <x:c r="B1324" s="79" t="s">
        <x:v>1084</x:v>
      </x:c>
      <x:c r="C1324" s="235">
        <x:v>2025080503034</x:v>
      </x:c>
      <x:c r="D1324" s="276" t="str">
        <x:f t="shared" si="2"/>
        <x:v>2508</x:v>
      </x:c>
      <x:c r="E1324" s="234" t="s">
        <x:v>5186</x:v>
      </x:c>
      <x:c r="F1324" s="236">
        <x:v>2024060501084</x:v>
      </x:c>
      <x:c r="G1324" s="279" t="str">
        <x:f>MID(F1324,3,4)</x:f>
        <x:v>2406</x:v>
      </x:c>
      <x:c r="H1324" s="276" t="s">
        <x:v>140</x:v>
      </x:c>
      <x:c r="I1324" s="276" t="s">
        <x:v>140</x:v>
      </x:c>
    </x:row>
    <x:row r="1325" spans="2:9">
      <x:c r="B1325" s="79" t="s">
        <x:v>10176</x:v>
      </x:c>
      <x:c r="C1325" s="235">
        <x:v>2025090503062</x:v>
      </x:c>
      <x:c r="D1325" s="276" t="str">
        <x:f t="shared" si="2"/>
        <x:v>2509</x:v>
      </x:c>
      <x:c r="E1325" s="234" t="s">
        <x:v>4868</x:v>
      </x:c>
      <x:c r="F1325" s="236">
        <x:v>2024070503016</x:v>
      </x:c>
      <x:c r="G1325" s="279" t="str">
        <x:f>MID(F1325,3,4)</x:f>
        <x:v>2407</x:v>
      </x:c>
      <x:c r="H1325" s="276" t="s">
        <x:v>10301</x:v>
      </x:c>
      <x:c r="I1325" s="276" t="s">
        <x:v>140</x:v>
      </x:c>
    </x:row>
    <x:row r="1326" spans="2:9">
      <x:c r="B1326" s="79" t="s">
        <x:v>563</x:v>
      </x:c>
      <x:c r="C1326" s="235">
        <x:v>2025090603038</x:v>
      </x:c>
      <x:c r="D1326" s="276" t="str">
        <x:f t="shared" si="2"/>
        <x:v>2509</x:v>
      </x:c>
      <x:c r="E1326" s="234" t="s">
        <x:v>4752</x:v>
      </x:c>
      <x:c r="F1326" s="236">
        <x:v>2024070603013</x:v>
      </x:c>
      <x:c r="G1326" s="279" t="str">
        <x:f>MID(F1326,3,4)</x:f>
        <x:v>2407</x:v>
      </x:c>
      <x:c r="H1326" s="276" t="s">
        <x:v>10301</x:v>
      </x:c>
      <x:c r="I1326" s="276" t="s">
        <x:v>140</x:v>
      </x:c>
    </x:row>
    <x:row r="1327" spans="2:9">
      <x:c r="B1327" s="79" t="s">
        <x:v>6700</x:v>
      </x:c>
      <x:c r="C1327" s="235">
        <x:v>2025090703028</x:v>
      </x:c>
      <x:c r="D1327" s="276" t="str">
        <x:f t="shared" si="2"/>
        <x:v>2509</x:v>
      </x:c>
      <x:c r="E1327" s="234" t="s">
        <x:v>5166</x:v>
      </x:c>
      <x:c r="F1327" s="236">
        <x:v>2024070703072</x:v>
      </x:c>
      <x:c r="G1327" s="279" t="str">
        <x:f>MID(F1327,3,4)</x:f>
        <x:v>2407</x:v>
      </x:c>
      <x:c r="H1327" s="276" t="s">
        <x:v>10301</x:v>
      </x:c>
      <x:c r="I1327" s="276" t="s">
        <x:v>140</x:v>
      </x:c>
    </x:row>
    <x:row r="1328" spans="2:9">
      <x:c r="B1328" s="79" t="s">
        <x:v>5072</x:v>
      </x:c>
      <x:c r="C1328" s="235">
        <x:v>2025110503034</x:v>
      </x:c>
      <x:c r="D1328" s="276" t="str">
        <x:f t="shared" si="2"/>
        <x:v>2511</x:v>
      </x:c>
      <x:c r="E1328" s="234" t="s">
        <x:v>4941</x:v>
      </x:c>
      <x:c r="F1328" s="236">
        <x:v>2024070601149</x:v>
      </x:c>
      <x:c r="G1328" s="279" t="str">
        <x:f>MID(F1328,3,4)</x:f>
        <x:v>2407</x:v>
      </x:c>
      <x:c r="H1328" s="276" t="s">
        <x:v>10301</x:v>
      </x:c>
      <x:c r="I1328" s="276" t="s">
        <x:v>140</x:v>
      </x:c>
    </x:row>
    <x:row r="1329" spans="2:9">
      <x:c r="B1329" s="79" t="s">
        <x:v>4839</x:v>
      </x:c>
      <x:c r="C1329" s="235">
        <x:v>2025110703076</x:v>
      </x:c>
      <x:c r="D1329" s="276" t="str">
        <x:f t="shared" si="2"/>
        <x:v>2511</x:v>
      </x:c>
      <x:c r="E1329" s="234" t="s">
        <x:v>7269</x:v>
      </x:c>
      <x:c r="F1329" s="236">
        <x:v>2024070502033</x:v>
      </x:c>
      <x:c r="G1329" s="279" t="str">
        <x:f>MID(F1329,3,4)</x:f>
        <x:v>2407</x:v>
      </x:c>
      <x:c r="H1329" s="276" t="s">
        <x:v>10301</x:v>
      </x:c>
      <x:c r="I1329" s="276" t="s">
        <x:v>140</x:v>
      </x:c>
    </x:row>
    <x:row r="1330" spans="2:9">
      <x:c r="B1330" s="79" t="s">
        <x:v>6943</x:v>
      </x:c>
      <x:c r="C1330" s="235">
        <x:v>2025110803028</x:v>
      </x:c>
      <x:c r="D1330" s="276" t="str">
        <x:f t="shared" si="2"/>
        <x:v>2511</x:v>
      </x:c>
      <x:c r="E1330" s="234" t="s">
        <x:v>4901</x:v>
      </x:c>
      <x:c r="F1330" s="236">
        <x:v>2024070502125</x:v>
      </x:c>
      <x:c r="G1330" s="279" t="str">
        <x:f>MID(F1330,3,4)</x:f>
        <x:v>2407</x:v>
      </x:c>
      <x:c r="H1330" s="276" t="s">
        <x:v>10301</x:v>
      </x:c>
      <x:c r="I1330" s="276" t="s">
        <x:v>140</x:v>
      </x:c>
    </x:row>
    <x:row r="1331" spans="2:9">
      <x:c r="B1331" s="79" t="s">
        <x:v>1180</x:v>
      </x:c>
      <x:c r="C1331" s="235">
        <x:v>2025120503024</x:v>
      </x:c>
      <x:c r="D1331" s="276" t="str">
        <x:f t="shared" si="2"/>
        <x:v>2512</x:v>
      </x:c>
      <x:c r="E1331" s="234" t="s">
        <x:v>4851</x:v>
      </x:c>
      <x:c r="F1331" s="236">
        <x:v>2024080201117</x:v>
      </x:c>
      <x:c r="G1331" s="279" t="str">
        <x:f>MID(F1331,3,4)</x:f>
        <x:v>2408</x:v>
      </x:c>
      <x:c r="H1331" s="276" t="s">
        <x:v>140</x:v>
      </x:c>
      <x:c r="I1331" s="276" t="s">
        <x:v>140</x:v>
      </x:c>
    </x:row>
    <x:row r="1332" spans="2:9">
      <x:c r="B1332" s="79" t="s">
        <x:v>10178</x:v>
      </x:c>
      <x:c r="C1332" s="235">
        <x:v>2026011803025</x:v>
      </x:c>
      <x:c r="D1332" s="276" t="str">
        <x:f t="shared" si="2"/>
        <x:v>2601</x:v>
      </x:c>
      <x:c r="E1332" s="234" t="s">
        <x:v>4846</x:v>
      </x:c>
      <x:c r="F1332" s="236">
        <x:v>2024081002027</x:v>
      </x:c>
      <x:c r="G1332" s="279" t="str">
        <x:f>MID(F1332,3,4)</x:f>
        <x:v>2408</x:v>
      </x:c>
      <x:c r="H1332" s="276" t="s">
        <x:v>10301</x:v>
      </x:c>
      <x:c r="I1332" s="276" t="s">
        <x:v>140</x:v>
      </x:c>
    </x:row>
    <x:row r="1333" spans="2:9">
      <x:c r="B1333" s="79" t="s">
        <x:v>1168</x:v>
      </x:c>
      <x:c r="C1333" s="235">
        <x:v>2024010101173</x:v>
      </x:c>
      <x:c r="D1333" s="276" t="str">
        <x:f t="shared" si="2"/>
        <x:v>2401</x:v>
      </x:c>
      <x:c r="E1333" s="234" t="s">
        <x:v>290</x:v>
      </x:c>
      <x:c r="F1333" s="236">
        <x:v>2024081504033</x:v>
      </x:c>
      <x:c r="G1333" s="279" t="str">
        <x:f>MID(F1333,3,4)</x:f>
        <x:v>2408</x:v>
      </x:c>
      <x:c r="H1333" s="276" t="s">
        <x:v>10301</x:v>
      </x:c>
      <x:c r="I1333" s="276" t="s">
        <x:v>140</x:v>
      </x:c>
    </x:row>
    <x:row r="1334" spans="2:9">
      <x:c r="B1334" s="79" t="s">
        <x:v>7235</x:v>
      </x:c>
      <x:c r="C1334" s="235">
        <x:v>2025010701011</x:v>
      </x:c>
      <x:c r="D1334" s="276" t="str">
        <x:f t="shared" si="2"/>
        <x:v>2501</x:v>
      </x:c>
      <x:c r="E1334" s="234" t="s">
        <x:v>4784</x:v>
      </x:c>
      <x:c r="F1334" s="236">
        <x:v>2024091603016</x:v>
      </x:c>
      <x:c r="G1334" s="279" t="str">
        <x:f>MID(F1334,3,4)</x:f>
        <x:v>2409</x:v>
      </x:c>
      <x:c r="H1334" s="276" t="s">
        <x:v>10301</x:v>
      </x:c>
      <x:c r="I1334" s="276" t="s">
        <x:v>140</x:v>
      </x:c>
    </x:row>
    <x:row r="1335" spans="2:9">
      <x:c r="B1335" s="79" t="s">
        <x:v>5299</x:v>
      </x:c>
      <x:c r="C1335" s="235">
        <x:v>2024021001080</x:v>
      </x:c>
      <x:c r="D1335" s="276" t="str">
        <x:f t="shared" si="2"/>
        <x:v>2402</x:v>
      </x:c>
      <x:c r="E1335" s="234" t="s">
        <x:v>7197</x:v>
      </x:c>
      <x:c r="F1335" s="236">
        <x:v>2024091501121</x:v>
      </x:c>
      <x:c r="G1335" s="279" t="str">
        <x:f>MID(F1335,3,4)</x:f>
        <x:v>2409</x:v>
      </x:c>
      <x:c r="H1335" s="276" t="s">
        <x:v>10301</x:v>
      </x:c>
      <x:c r="I1335" s="276" t="s">
        <x:v>140</x:v>
      </x:c>
    </x:row>
    <x:row r="1336" spans="2:9">
      <x:c r="B1336" s="79" t="s">
        <x:v>5382</x:v>
      </x:c>
      <x:c r="C1336" s="235">
        <x:v>2024032001093</x:v>
      </x:c>
      <x:c r="D1336" s="276" t="str">
        <x:f t="shared" si="2"/>
        <x:v>2403</x:v>
      </x:c>
      <x:c r="E1336" s="234" t="s">
        <x:v>5360</x:v>
      </x:c>
      <x:c r="F1336" s="236">
        <x:v>2024091002062</x:v>
      </x:c>
      <x:c r="G1336" s="279" t="str">
        <x:f>MID(F1336,3,4)</x:f>
        <x:v>2409</x:v>
      </x:c>
      <x:c r="H1336" s="276" t="s">
        <x:v>140</x:v>
      </x:c>
      <x:c r="I1336" s="276" t="s">
        <x:v>140</x:v>
      </x:c>
    </x:row>
    <x:row r="1337" spans="2:9">
      <x:c r="B1337" s="79" t="s">
        <x:v>6982</x:v>
      </x:c>
      <x:c r="C1337" s="235">
        <x:v>2024032501173</x:v>
      </x:c>
      <x:c r="D1337" s="276" t="str">
        <x:f t="shared" si="2"/>
        <x:v>2403</x:v>
      </x:c>
      <x:c r="E1337" s="234" t="s">
        <x:v>1469</x:v>
      </x:c>
      <x:c r="F1337" s="236">
        <x:v>2024091504023</x:v>
      </x:c>
      <x:c r="G1337" s="279" t="str">
        <x:f>MID(F1337,3,4)</x:f>
        <x:v>2409</x:v>
      </x:c>
      <x:c r="H1337" s="276" t="s">
        <x:v>10301</x:v>
      </x:c>
      <x:c r="I1337" s="276" t="s">
        <x:v>140</x:v>
      </x:c>
    </x:row>
    <x:row r="1338" spans="2:9">
      <x:c r="B1338" s="79" t="s">
        <x:v>5186</x:v>
      </x:c>
      <x:c r="C1338" s="235">
        <x:v>2024060501084</x:v>
      </x:c>
      <x:c r="D1338" s="276" t="str">
        <x:f t="shared" si="2"/>
        <x:v>2406</x:v>
      </x:c>
      <x:c r="E1338" s="234" t="s">
        <x:v>8600</x:v>
      </x:c>
      <x:c r="F1338" s="236">
        <x:v>2024091604013</x:v>
      </x:c>
      <x:c r="G1338" s="279" t="str">
        <x:f>MID(F1338,3,4)</x:f>
        <x:v>2409</x:v>
      </x:c>
      <x:c r="H1338" s="276" t="s">
        <x:v>10301</x:v>
      </x:c>
      <x:c r="I1338" s="276" t="s">
        <x:v>140</x:v>
      </x:c>
    </x:row>
    <x:row r="1339" spans="2:9">
      <x:c r="B1339" s="79" t="s">
        <x:v>4941</x:v>
      </x:c>
      <x:c r="C1339" s="235">
        <x:v>2024070601149</x:v>
      </x:c>
      <x:c r="D1339" s="276" t="str">
        <x:f t="shared" si="2"/>
        <x:v>2407</x:v>
      </x:c>
      <x:c r="E1339" s="234" t="s">
        <x:v>7301</x:v>
      </x:c>
      <x:c r="F1339" s="236">
        <x:v>2024111602081</x:v>
      </x:c>
      <x:c r="G1339" s="279" t="str">
        <x:f>MID(F1339,3,4)</x:f>
        <x:v>2411</x:v>
      </x:c>
      <x:c r="H1339" s="276" t="s">
        <x:v>10301</x:v>
      </x:c>
      <x:c r="I1339" s="276" t="s">
        <x:v>140</x:v>
      </x:c>
    </x:row>
    <x:row r="1340" spans="2:9">
      <x:c r="B1340" s="79" t="s">
        <x:v>4851</x:v>
      </x:c>
      <x:c r="C1340" s="235">
        <x:v>2024080201117</x:v>
      </x:c>
      <x:c r="D1340" s="276" t="str">
        <x:f t="shared" si="2"/>
        <x:v>2408</x:v>
      </x:c>
      <x:c r="E1340" s="234" t="s">
        <x:v>6874</x:v>
      </x:c>
      <x:c r="F1340" s="236">
        <x:v>2024111505115</x:v>
      </x:c>
      <x:c r="G1340" s="279" t="str">
        <x:f>MID(F1340,3,4)</x:f>
        <x:v>2411</x:v>
      </x:c>
      <x:c r="H1340" s="276" t="s">
        <x:v>10301</x:v>
      </x:c>
      <x:c r="I1340" s="276" t="s">
        <x:v>140</x:v>
      </x:c>
    </x:row>
    <x:row r="1341" spans="2:9">
      <x:c r="B1341" s="79" t="s">
        <x:v>7197</x:v>
      </x:c>
      <x:c r="C1341" s="235">
        <x:v>2024091501121</x:v>
      </x:c>
      <x:c r="D1341" s="276" t="str">
        <x:f t="shared" si="2"/>
        <x:v>2409</x:v>
      </x:c>
      <x:c r="E1341" s="234" t="s">
        <x:v>5251</x:v>
      </x:c>
      <x:c r="F1341" s="236">
        <x:v>2024120503034</x:v>
      </x:c>
      <x:c r="G1341" s="279" t="str">
        <x:f>MID(F1341,3,4)</x:f>
        <x:v>2412</x:v>
      </x:c>
      <x:c r="H1341" s="276" t="s">
        <x:v>10301</x:v>
      </x:c>
      <x:c r="I1341" s="276" t="s">
        <x:v>140</x:v>
      </x:c>
    </x:row>
    <x:row r="1342" spans="2:9">
      <x:c r="B1342" s="79" t="s">
        <x:v>10067</x:v>
      </x:c>
      <x:c r="C1342" s="235">
        <x:v>2025021301057</x:v>
      </x:c>
      <x:c r="D1342" s="276" t="str">
        <x:f t="shared" si="2"/>
        <x:v>2502</x:v>
      </x:c>
      <x:c r="E1342" s="234" t="s">
        <x:v>6989</x:v>
      </x:c>
      <x:c r="F1342" s="236">
        <x:v>2024121102120</x:v>
      </x:c>
      <x:c r="G1342" s="279" t="str">
        <x:f>MID(F1342,3,4)</x:f>
        <x:v>2412</x:v>
      </x:c>
      <x:c r="H1342" s="276" t="s">
        <x:v>10301</x:v>
      </x:c>
      <x:c r="I1342" s="276" t="s">
        <x:v>140</x:v>
      </x:c>
    </x:row>
    <x:row r="1343" spans="2:9">
      <x:c r="B1343" s="79" t="s">
        <x:v>5086</x:v>
      </x:c>
      <x:c r="C1343" s="235">
        <x:v>2025021301071</x:v>
      </x:c>
      <x:c r="D1343" s="276" t="str">
        <x:f t="shared" si="2"/>
        <x:v>2502</x:v>
      </x:c>
      <x:c r="E1343" s="234" t="s">
        <x:v>8670</x:v>
      </x:c>
      <x:c r="F1343" s="236">
        <x:v>2024121004110</x:v>
      </x:c>
      <x:c r="G1343" s="279" t="str">
        <x:f>MID(F1343,3,4)</x:f>
        <x:v>2412</x:v>
      </x:c>
      <x:c r="H1343" s="276" t="s">
        <x:v>140</x:v>
      </x:c>
      <x:c r="I1343" s="276" t="s">
        <x:v>140</x:v>
      </x:c>
    </x:row>
    <x:row r="1344" spans="2:9">
      <x:c r="B1344" s="79" t="s">
        <x:v>180</x:v>
      </x:c>
      <x:c r="C1344" s="235">
        <x:v>2025030501059</x:v>
      </x:c>
      <x:c r="D1344" s="276" t="str">
        <x:f t="shared" si="2"/>
        <x:v>2503</x:v>
      </x:c>
      <x:c r="E1344" s="234" t="s">
        <x:v>8723</x:v>
      </x:c>
      <x:c r="F1344" s="236">
        <x:v>2024121104032</x:v>
      </x:c>
      <x:c r="G1344" s="279" t="str">
        <x:f>MID(F1344,3,4)</x:f>
        <x:v>2412</x:v>
      </x:c>
      <x:c r="H1344" s="276" t="s">
        <x:v>10301</x:v>
      </x:c>
      <x:c r="I1344" s="276" t="s">
        <x:v>140</x:v>
      </x:c>
    </x:row>
    <x:row r="1345" spans="2:9">
      <x:c r="B1345" s="79" t="s">
        <x:v>6718</x:v>
      </x:c>
      <x:c r="C1345" s="235">
        <x:v>2025041201023</x:v>
      </x:c>
      <x:c r="D1345" s="276" t="str">
        <x:f t="shared" si="2"/>
        <x:v>2504</x:v>
      </x:c>
      <x:c r="E1345" s="234" t="s">
        <x:v>312</x:v>
      </x:c>
      <x:c r="F1345" s="236">
        <x:v>2024121104049</x:v>
      </x:c>
      <x:c r="G1345" s="279" t="str">
        <x:f>MID(F1345,3,4)</x:f>
        <x:v>2412</x:v>
      </x:c>
      <x:c r="H1345" s="276" t="s">
        <x:v>10301</x:v>
      </x:c>
      <x:c r="I1345" s="276" t="s">
        <x:v>140</x:v>
      </x:c>
    </x:row>
    <x:row r="1346" spans="2:9">
      <x:c r="B1346" s="79" t="s">
        <x:v>10126</x:v>
      </x:c>
      <x:c r="C1346" s="235">
        <x:v>2025050501053</x:v>
      </x:c>
      <x:c r="D1346" s="276" t="str">
        <x:f t="shared" si="2"/>
        <x:v>2505</x:v>
      </x:c>
      <x:c r="E1346" s="234" t="s">
        <x:v>347</x:v>
      </x:c>
      <x:c r="F1346" s="236">
        <x:v>2024121104094</x:v>
      </x:c>
      <x:c r="G1346" s="279" t="str">
        <x:f>MID(F1346,3,4)</x:f>
        <x:v>2412</x:v>
      </x:c>
      <x:c r="H1346" s="276" t="s">
        <x:v>10301</x:v>
      </x:c>
      <x:c r="I1346" s="276" t="s">
        <x:v>140</x:v>
      </x:c>
    </x:row>
    <x:row r="1347" spans="2:9">
      <x:c r="B1347" s="79" t="s">
        <x:v>6793</x:v>
      </x:c>
      <x:c r="C1347" s="235">
        <x:v>2025050701033</x:v>
      </x:c>
      <x:c r="D1347" s="276" t="str">
        <x:f t="shared" si="2"/>
        <x:v>2505</x:v>
      </x:c>
      <x:c r="E1347" s="234" t="s">
        <x:v>396</x:v>
      </x:c>
      <x:c r="F1347" s="236">
        <x:v>2024121204114</x:v>
      </x:c>
      <x:c r="G1347" s="279" t="str">
        <x:f>MID(F1347,3,4)</x:f>
        <x:v>2412</x:v>
      </x:c>
      <x:c r="H1347" s="276" t="s">
        <x:v>10301</x:v>
      </x:c>
      <x:c r="I1347" s="276" t="s">
        <x:v>140</x:v>
      </x:c>
    </x:row>
    <x:row r="1348" spans="2:9">
      <x:c r="B1348" s="79" t="s">
        <x:v>1058</x:v>
      </x:c>
      <x:c r="C1348" s="235">
        <x:v>2025070701051</x:v>
      </x:c>
      <x:c r="D1348" s="276" t="str">
        <x:f t="shared" si="2"/>
        <x:v>2507</x:v>
      </x:c>
      <x:c r="E1348" s="234" t="s">
        <x:v>7300</x:v>
      </x:c>
      <x:c r="F1348" s="236">
        <x:v>2025010503042</x:v>
      </x:c>
      <x:c r="G1348" s="279" t="str">
        <x:f>MID(F1348,3,4)</x:f>
        <x:v>2501</x:v>
      </x:c>
      <x:c r="H1348" s="276" t="s">
        <x:v>10301</x:v>
      </x:c>
      <x:c r="I1348" s="276" t="s">
        <x:v>140</x:v>
      </x:c>
    </x:row>
    <x:row r="1349" spans="2:9">
      <x:c r="B1349" s="79" t="s">
        <x:v>10250</x:v>
      </x:c>
      <x:c r="C1349" s="235">
        <x:v>2025070701105</x:v>
      </x:c>
      <x:c r="D1349" s="276" t="str">
        <x:f t="shared" si="2"/>
        <x:v>2507</x:v>
      </x:c>
      <x:c r="E1349" s="234" t="s">
        <x:v>4825</x:v>
      </x:c>
      <x:c r="F1349" s="236">
        <x:v>2025010503097</x:v>
      </x:c>
      <x:c r="G1349" s="279" t="str">
        <x:f>MID(F1349,3,4)</x:f>
        <x:v>2501</x:v>
      </x:c>
      <x:c r="H1349" s="276" t="s">
        <x:v>140</x:v>
      </x:c>
      <x:c r="I1349" s="276" t="s">
        <x:v>140</x:v>
      </x:c>
    </x:row>
    <x:row r="1350" spans="2:9">
      <x:c r="B1350" s="79" t="s">
        <x:v>1083</x:v>
      </x:c>
      <x:c r="C1350" s="235">
        <x:v>2025070901031</x:v>
      </x:c>
      <x:c r="D1350" s="276" t="str">
        <x:f t="shared" si="2"/>
        <x:v>2507</x:v>
      </x:c>
      <x:c r="E1350" s="234" t="s">
        <x:v>7235</x:v>
      </x:c>
      <x:c r="F1350" s="236">
        <x:v>2025010701011</x:v>
      </x:c>
      <x:c r="G1350" s="279" t="str">
        <x:f>MID(F1350,3,4)</x:f>
        <x:v>2501</x:v>
      </x:c>
      <x:c r="H1350" s="276" t="s">
        <x:v>10301</x:v>
      </x:c>
      <x:c r="I1350" s="276" t="s">
        <x:v>140</x:v>
      </x:c>
    </x:row>
    <x:row r="1351" spans="2:9">
      <x:c r="B1351" s="79" t="s">
        <x:v>6798</x:v>
      </x:c>
      <x:c r="C1351" s="235">
        <x:v>2025070901048</x:v>
      </x:c>
      <x:c r="D1351" s="276" t="str">
        <x:f t="shared" si="2"/>
        <x:v>2507</x:v>
      </x:c>
      <x:c r="E1351" s="234" t="s">
        <x:v>5230</x:v>
      </x:c>
      <x:c r="F1351" s="236">
        <x:v>2025010602110</x:v>
      </x:c>
      <x:c r="G1351" s="279" t="str">
        <x:f>MID(F1351,3,4)</x:f>
        <x:v>2501</x:v>
      </x:c>
      <x:c r="H1351" s="276" t="s">
        <x:v>10301</x:v>
      </x:c>
      <x:c r="I1351" s="276" t="s">
        <x:v>140</x:v>
      </x:c>
    </x:row>
    <x:row r="1352" spans="2:9">
      <x:c r="B1352" s="79" t="s">
        <x:v>571</x:v>
      </x:c>
      <x:c r="C1352" s="235">
        <x:v>2025080801079</x:v>
      </x:c>
      <x:c r="D1352" s="276" t="str">
        <x:f t="shared" si="2"/>
        <x:v>2508</x:v>
      </x:c>
      <x:c r="E1352" s="234" t="s">
        <x:v>68</x:v>
      </x:c>
      <x:c r="F1352" s="236">
        <x:v>2025021003050</x:v>
      </x:c>
      <x:c r="G1352" s="279" t="str">
        <x:f>MID(F1352,3,4)</x:f>
        <x:v>2502</x:v>
      </x:c>
      <x:c r="H1352" s="276" t="s">
        <x:v>10301</x:v>
      </x:c>
      <x:c r="I1352" s="276" t="s">
        <x:v>140</x:v>
      </x:c>
    </x:row>
    <x:row r="1353" spans="2:9">
      <x:c r="B1353" s="79" t="s">
        <x:v>4990</x:v>
      </x:c>
      <x:c r="C1353" s="235">
        <x:v>2025080801086</x:v>
      </x:c>
      <x:c r="D1353" s="276" t="str">
        <x:f t="shared" si="2"/>
        <x:v>2508</x:v>
      </x:c>
      <x:c r="E1353" s="234" t="s">
        <x:v>84</x:v>
      </x:c>
      <x:c r="F1353" s="236">
        <x:v>2025021003067</x:v>
      </x:c>
      <x:c r="G1353" s="279" t="str">
        <x:f>MID(F1353,3,4)</x:f>
        <x:v>2502</x:v>
      </x:c>
      <x:c r="H1353" s="276" t="s">
        <x:v>10301</x:v>
      </x:c>
      <x:c r="I1353" s="276" t="s">
        <x:v>140</x:v>
      </x:c>
    </x:row>
    <x:row r="1354" spans="2:9">
      <x:c r="B1354" s="79" t="s">
        <x:v>5109</x:v>
      </x:c>
      <x:c r="C1354" s="235">
        <x:v>2025100701068</x:v>
      </x:c>
      <x:c r="D1354" s="276" t="str">
        <x:f t="shared" si="2"/>
        <x:v>2510</x:v>
      </x:c>
      <x:c r="E1354" s="234" t="s">
        <x:v>10067</x:v>
      </x:c>
      <x:c r="F1354" s="236">
        <x:v>2025021301057</x:v>
      </x:c>
      <x:c r="G1354" s="279" t="str">
        <x:f>MID(F1354,3,4)</x:f>
        <x:v>2502</x:v>
      </x:c>
      <x:c r="H1354" s="276" t="s">
        <x:v>140</x:v>
      </x:c>
      <x:c r="I1354" s="276" t="s">
        <x:v>140</x:v>
      </x:c>
    </x:row>
    <x:row r="1355" spans="2:9">
      <x:c r="B1355" s="79" t="s">
        <x:v>5124</x:v>
      </x:c>
      <x:c r="C1355" s="235">
        <x:v>2025110501054</x:v>
      </x:c>
      <x:c r="D1355" s="276" t="str">
        <x:f t="shared" si="2"/>
        <x:v>2511</x:v>
      </x:c>
      <x:c r="E1355" s="234" t="s">
        <x:v>5086</x:v>
      </x:c>
      <x:c r="F1355" s="236">
        <x:v>2025021301071</x:v>
      </x:c>
      <x:c r="G1355" s="279" t="str">
        <x:f>MID(F1355,3,4)</x:f>
        <x:v>2502</x:v>
      </x:c>
      <x:c r="H1355" s="276" t="s">
        <x:v>10301</x:v>
      </x:c>
      <x:c r="I1355" s="276" t="s">
        <x:v>140</x:v>
      </x:c>
    </x:row>
    <x:row r="1356" spans="2:9">
      <x:c r="B1356" s="79" t="s">
        <x:v>4844</x:v>
      </x:c>
      <x:c r="C1356" s="235">
        <x:v>2025110701041</x:v>
      </x:c>
      <x:c r="D1356" s="276" t="str">
        <x:f t="shared" si="2"/>
        <x:v>2511</x:v>
      </x:c>
      <x:c r="E1356" s="234" t="s">
        <x:v>224</x:v>
      </x:c>
      <x:c r="F1356" s="236">
        <x:v>2025020504015</x:v>
      </x:c>
      <x:c r="G1356" s="279" t="str">
        <x:f>MID(F1356,3,4)</x:f>
        <x:v>2502</x:v>
      </x:c>
      <x:c r="H1356" s="276" t="s">
        <x:v>10301</x:v>
      </x:c>
      <x:c r="I1356" s="276" t="s">
        <x:v>140</x:v>
      </x:c>
    </x:row>
    <x:row r="1357" spans="2:9">
      <x:c r="B1357" s="79" t="s">
        <x:v>5240</x:v>
      </x:c>
      <x:c r="C1357" s="235">
        <x:v>2025110801055</x:v>
      </x:c>
      <x:c r="D1357" s="276" t="str">
        <x:f t="shared" si="2"/>
        <x:v>2511</x:v>
      </x:c>
      <x:c r="E1357" s="234" t="s">
        <x:v>8842</x:v>
      </x:c>
      <x:c r="F1357" s="236">
        <x:v>2025021004026</x:v>
      </x:c>
      <x:c r="G1357" s="279" t="str">
        <x:f>MID(F1357,3,4)</x:f>
        <x:v>2502</x:v>
      </x:c>
      <x:c r="H1357" s="276" t="s">
        <x:v>10301</x:v>
      </x:c>
      <x:c r="I1357" s="276" t="s">
        <x:v>140</x:v>
      </x:c>
    </x:row>
    <x:row r="1358" spans="2:9">
      <x:c r="B1358" s="79" t="s">
        <x:v>7278</x:v>
      </x:c>
      <x:c r="C1358" s="235">
        <x:v>2025110801109</x:v>
      </x:c>
      <x:c r="D1358" s="276" t="str">
        <x:f t="shared" si="2"/>
        <x:v>2511</x:v>
      </x:c>
      <x:c r="E1358" s="234" t="s">
        <x:v>8791</x:v>
      </x:c>
      <x:c r="F1358" s="236">
        <x:v>2025021204075</x:v>
      </x:c>
      <x:c r="G1358" s="279" t="str">
        <x:f>MID(F1358,3,4)</x:f>
        <x:v>2502</x:v>
      </x:c>
      <x:c r="H1358" s="276" t="s">
        <x:v>10301</x:v>
      </x:c>
      <x:c r="I1358" s="276" t="s">
        <x:v>140</x:v>
      </x:c>
    </x:row>
    <x:row r="1359" spans="2:9">
      <x:c r="B1359" s="79" t="s">
        <x:v>6723</x:v>
      </x:c>
      <x:c r="C1359" s="235">
        <x:v>2025120601010</x:v>
      </x:c>
      <x:c r="D1359" s="276" t="str">
        <x:f t="shared" si="2"/>
        <x:v>2512</x:v>
      </x:c>
      <x:c r="E1359" s="234" t="s">
        <x:v>180</x:v>
      </x:c>
      <x:c r="F1359" s="236">
        <x:v>2025030501059</x:v>
      </x:c>
      <x:c r="G1359" s="279" t="str">
        <x:f>MID(F1359,3,4)</x:f>
        <x:v>2503</x:v>
      </x:c>
      <x:c r="H1359" s="276" t="s">
        <x:v>10301</x:v>
      </x:c>
      <x:c r="I1359" s="276" t="s">
        <x:v>140</x:v>
      </x:c>
    </x:row>
    <x:row r="1360" spans="2:9">
      <x:c r="B1360" s="79" t="s">
        <x:v>4894</x:v>
      </x:c>
      <x:c r="C1360" s="235">
        <x:v>2025120701062</x:v>
      </x:c>
      <x:c r="D1360" s="276" t="str">
        <x:f t="shared" si="2"/>
        <x:v>2512</x:v>
      </x:c>
      <x:c r="E1360" s="234" t="s">
        <x:v>10228</x:v>
      </x:c>
      <x:c r="F1360" s="236">
        <x:v>2025030502018</x:v>
      </x:c>
      <x:c r="G1360" s="279" t="str">
        <x:f>MID(F1360,3,4)</x:f>
        <x:v>2503</x:v>
      </x:c>
      <x:c r="H1360" s="276" t="s">
        <x:v>10301</x:v>
      </x:c>
      <x:c r="I1360" s="276" t="s">
        <x:v>140</x:v>
      </x:c>
    </x:row>
    <x:row r="1361" spans="2:9">
      <x:c r="B1361" s="79" t="s">
        <x:v>10193</x:v>
      </x:c>
      <x:c r="C1361" s="235">
        <x:v>2026011501044</x:v>
      </x:c>
      <x:c r="D1361" s="276" t="str">
        <x:f t="shared" si="2"/>
        <x:v>2601</x:v>
      </x:c>
      <x:c r="E1361" s="234" t="s">
        <x:v>5035</x:v>
      </x:c>
      <x:c r="F1361" s="236">
        <x:v>2025040603125</x:v>
      </x:c>
      <x:c r="G1361" s="279" t="str">
        <x:f>MID(F1361,3,4)</x:f>
        <x:v>2504</x:v>
      </x:c>
      <x:c r="H1361" s="276" t="s">
        <x:v>10301</x:v>
      </x:c>
      <x:c r="I1361" s="276" t="s">
        <x:v>140</x:v>
      </x:c>
    </x:row>
    <x:row r="1362" spans="2:9">
      <x:c r="B1362" s="79" t="s">
        <x:v>618</x:v>
      </x:c>
      <x:c r="C1362" s="235">
        <x:v>2026012001079</x:v>
      </x:c>
      <x:c r="D1362" s="276" t="str">
        <x:f t="shared" si="2"/>
        <x:v>2601</x:v>
      </x:c>
      <x:c r="E1362" s="234" t="s">
        <x:v>6718</x:v>
      </x:c>
      <x:c r="F1362" s="236">
        <x:v>2025041201023</x:v>
      </x:c>
      <x:c r="G1362" s="279" t="str">
        <x:f>MID(F1362,3,4)</x:f>
        <x:v>2504</x:v>
      </x:c>
      <x:c r="H1362" s="276" t="s">
        <x:v>10301</x:v>
      </x:c>
      <x:c r="I1362" s="276" t="s">
        <x:v>140</x:v>
      </x:c>
    </x:row>
    <x:row r="1363" spans="2:9">
      <x:c r="B1363" s="79" t="s">
        <x:v>10229</x:v>
      </x:c>
      <x:c r="C1363" s="235">
        <x:v>2026012001093</x:v>
      </x:c>
      <x:c r="D1363" s="276" t="str">
        <x:f t="shared" si="2"/>
        <x:v>2601</x:v>
      </x:c>
      <x:c r="E1363" s="234" t="s">
        <x:v>10078</x:v>
      </x:c>
      <x:c r="F1363" s="236">
        <x:v>2025040902037</x:v>
      </x:c>
      <x:c r="G1363" s="279" t="str">
        <x:f>MID(F1363,3,4)</x:f>
        <x:v>2504</x:v>
      </x:c>
      <x:c r="H1363" s="276" t="s">
        <x:v>10301</x:v>
      </x:c>
      <x:c r="I1363" s="276" t="s">
        <x:v>140</x:v>
      </x:c>
    </x:row>
    <x:row r="1364" spans="2:9">
      <x:c r="B1364" s="79" t="s">
        <x:v>629</x:v>
      </x:c>
      <x:c r="C1364" s="235">
        <x:v>2026012101052</x:v>
      </x:c>
      <x:c r="D1364" s="276" t="str">
        <x:f t="shared" si="2"/>
        <x:v>2601</x:v>
      </x:c>
      <x:c r="E1364" s="234" t="s">
        <x:v>3185</x:v>
      </x:c>
      <x:c r="F1364" s="236">
        <x:v>2025040602111</x:v>
      </x:c>
      <x:c r="G1364" s="279" t="str">
        <x:f>MID(F1364,3,4)</x:f>
        <x:v>2504</x:v>
      </x:c>
      <x:c r="H1364" s="276" t="s">
        <x:v>10301</x:v>
      </x:c>
      <x:c r="I1364" s="276" t="s">
        <x:v>140</x:v>
      </x:c>
    </x:row>
    <x:row r="1365" spans="2:9">
      <x:c r="B1365" s="79" t="s">
        <x:v>5162</x:v>
      </x:c>
      <x:c r="C1365" s="235">
        <x:v>2026012301032</x:v>
      </x:c>
      <x:c r="D1365" s="276" t="str">
        <x:f t="shared" si="2"/>
        <x:v>2601</x:v>
      </x:c>
      <x:c r="E1365" s="234" t="s">
        <x:v>8809</x:v>
      </x:c>
      <x:c r="F1365" s="236">
        <x:v>2025040704013</x:v>
      </x:c>
      <x:c r="G1365" s="279" t="str">
        <x:f>MID(F1365,3,4)</x:f>
        <x:v>2504</x:v>
      </x:c>
      <x:c r="H1365" s="276" t="s">
        <x:v>10301</x:v>
      </x:c>
      <x:c r="I1365" s="276" t="s">
        <x:v>140</x:v>
      </x:c>
    </x:row>
    <x:row r="1366" spans="2:9">
      <x:c r="B1366" s="79" t="s">
        <x:v>10257</x:v>
      </x:c>
      <x:c r="C1366" s="235">
        <x:v>2026021501010</x:v>
      </x:c>
      <x:c r="D1366" s="276" t="str">
        <x:f t="shared" si="2"/>
        <x:v>2602</x:v>
      </x:c>
      <x:c r="E1366" s="234" t="s">
        <x:v>5020</x:v>
      </x:c>
      <x:c r="F1366" s="236">
        <x:v>2025050503057</x:v>
      </x:c>
      <x:c r="G1366" s="279" t="str">
        <x:f>MID(F1366,3,4)</x:f>
        <x:v>2505</x:v>
      </x:c>
      <x:c r="H1366" s="276" t="s">
        <x:v>10301</x:v>
      </x:c>
      <x:c r="I1366" s="276" t="s">
        <x:v>140</x:v>
      </x:c>
    </x:row>
    <x:row r="1367" spans="2:9">
      <x:c r="B1367" s="79" t="s">
        <x:v>3610</x:v>
      </x:c>
      <x:c r="C1367" s="235">
        <x:v>2025100603096</x:v>
      </x:c>
      <x:c r="D1367" s="276" t="str">
        <x:f t="shared" si="2"/>
        <x:v>2510</x:v>
      </x:c>
      <x:c r="E1367" s="234" t="s">
        <x:v>10126</x:v>
      </x:c>
      <x:c r="F1367" s="236">
        <x:v>2025050501053</x:v>
      </x:c>
      <x:c r="G1367" s="279" t="str">
        <x:f>MID(F1367,3,4)</x:f>
        <x:v>2505</x:v>
      </x:c>
      <x:c r="H1367" s="276" t="s">
        <x:v>10301</x:v>
      </x:c>
      <x:c r="I1367" s="276" t="s">
        <x:v>140</x:v>
      </x:c>
    </x:row>
    <x:row r="1368" spans="2:9">
      <x:c r="B1368" s="79" t="s">
        <x:v>3130</x:v>
      </x:c>
      <x:c r="C1368" s="235">
        <x:v>2025120503086</x:v>
      </x:c>
      <x:c r="D1368" s="276" t="str">
        <x:f t="shared" si="2"/>
        <x:v>2512</x:v>
      </x:c>
      <x:c r="E1368" s="234" t="s">
        <x:v>6793</x:v>
      </x:c>
      <x:c r="F1368" s="236">
        <x:v>2025050701033</x:v>
      </x:c>
      <x:c r="G1368" s="279" t="str">
        <x:f>MID(F1368,3,4)</x:f>
        <x:v>2505</x:v>
      </x:c>
      <x:c r="H1368" s="276" t="s">
        <x:v>10301</x:v>
      </x:c>
      <x:c r="I1368" s="276" t="s">
        <x:v>140</x:v>
      </x:c>
    </x:row>
    <x:row r="1369" spans="2:9">
      <x:c r="B1369" s="79" t="s">
        <x:v>3256</x:v>
      </x:c>
      <x:c r="C1369" s="235">
        <x:v>2025120603052</x:v>
      </x:c>
      <x:c r="D1369" s="276" t="str">
        <x:f t="shared" si="2"/>
        <x:v>2512</x:v>
      </x:c>
      <x:c r="E1369" s="234" t="s">
        <x:v>1179</x:v>
      </x:c>
      <x:c r="F1369" s="236">
        <x:v>2025050602019</x:v>
      </x:c>
      <x:c r="G1369" s="279" t="str">
        <x:f>MID(F1369,3,4)</x:f>
        <x:v>2505</x:v>
      </x:c>
      <x:c r="H1369" s="276" t="s">
        <x:v>10301</x:v>
      </x:c>
      <x:c r="I1369" s="276" t="s">
        <x:v>140</x:v>
      </x:c>
    </x:row>
    <x:row r="1370" spans="2:9">
      <x:c r="B1370" s="79" t="s">
        <x:v>3177</x:v>
      </x:c>
      <x:c r="C1370" s="235">
        <x:v>2026021803107</x:v>
      </x:c>
      <x:c r="D1370" s="276" t="str">
        <x:f t="shared" si="2"/>
        <x:v>2602</x:v>
      </x:c>
      <x:c r="E1370" s="234" t="s">
        <x:v>5090</x:v>
      </x:c>
      <x:c r="F1370" s="236">
        <x:v>2025050602071</x:v>
      </x:c>
      <x:c r="G1370" s="279" t="str">
        <x:f>MID(F1370,3,4)</x:f>
        <x:v>2505</x:v>
      </x:c>
      <x:c r="H1370" s="276" t="s">
        <x:v>10301</x:v>
      </x:c>
      <x:c r="I1370" s="276" t="s">
        <x:v>140</x:v>
      </x:c>
    </x:row>
    <x:row r="1371" spans="2:9">
      <x:c r="B1371" s="79" t="s">
        <x:v>3169</x:v>
      </x:c>
      <x:c r="C1371" s="235">
        <x:v>2026021903012</x:v>
      </x:c>
      <x:c r="D1371" s="276" t="str">
        <x:f t="shared" si="2"/>
        <x:v>2602</x:v>
      </x:c>
      <x:c r="E1371" s="234" t="s">
        <x:v>8902</x:v>
      </x:c>
      <x:c r="F1371" s="236">
        <x:v>2025050504030</x:v>
      </x:c>
      <x:c r="G1371" s="279" t="str">
        <x:f>MID(F1371,3,4)</x:f>
        <x:v>2505</x:v>
      </x:c>
      <x:c r="H1371" s="276" t="s">
        <x:v>10301</x:v>
      </x:c>
      <x:c r="I1371" s="276" t="s">
        <x:v>140</x:v>
      </x:c>
    </x:row>
    <x:row r="1372" spans="2:9">
      <x:c r="B1372" s="79" t="s">
        <x:v>5230</x:v>
      </x:c>
      <x:c r="C1372" s="235">
        <x:v>2025010602110</x:v>
      </x:c>
      <x:c r="D1372" s="276" t="str">
        <x:f t="shared" si="2"/>
        <x:v>2501</x:v>
      </x:c>
      <x:c r="E1372" s="234" t="s">
        <x:v>8789</x:v>
      </x:c>
      <x:c r="F1372" s="236">
        <x:v>2025050704010</x:v>
      </x:c>
      <x:c r="G1372" s="279" t="str">
        <x:f>MID(F1372,3,4)</x:f>
        <x:v>2505</x:v>
      </x:c>
      <x:c r="H1372" s="276" t="s">
        <x:v>10301</x:v>
      </x:c>
      <x:c r="I1372" s="276" t="s">
        <x:v>140</x:v>
      </x:c>
    </x:row>
    <x:row r="1373" spans="2:9">
      <x:c r="B1373" s="79" t="s">
        <x:v>5386</x:v>
      </x:c>
      <x:c r="C1373" s="235">
        <x:v>2024051102047</x:v>
      </x:c>
      <x:c r="D1373" s="276" t="str">
        <x:f t="shared" si="2"/>
        <x:v>2405</x:v>
      </x:c>
      <x:c r="E1373" s="234" t="s">
        <x:v>8822</x:v>
      </x:c>
      <x:c r="F1373" s="236">
        <x:v>2025050704041</x:v>
      </x:c>
      <x:c r="G1373" s="279" t="str">
        <x:f>MID(F1373,3,4)</x:f>
        <x:v>2505</x:v>
      </x:c>
      <x:c r="H1373" s="276" t="s">
        <x:v>10301</x:v>
      </x:c>
      <x:c r="I1373" s="276" t="s">
        <x:v>140</x:v>
      </x:c>
    </x:row>
    <x:row r="1374" spans="2:9">
      <x:c r="B1374" s="79" t="s">
        <x:v>4963</x:v>
      </x:c>
      <x:c r="C1374" s="235">
        <x:v>2023060702040</x:v>
      </x:c>
      <x:c r="D1374" s="276" t="str">
        <x:f t="shared" si="2"/>
        <x:v>2306</x:v>
      </x:c>
      <x:c r="E1374" s="234" t="s">
        <x:v>5060</x:v>
      </x:c>
      <x:c r="F1374" s="236">
        <x:v>2025060502019</x:v>
      </x:c>
      <x:c r="G1374" s="279" t="str">
        <x:f>MID(F1374,3,4)</x:f>
        <x:v>2506</x:v>
      </x:c>
      <x:c r="H1374" s="276" t="s">
        <x:v>10301</x:v>
      </x:c>
      <x:c r="I1374" s="276" t="s">
        <x:v>140</x:v>
      </x:c>
    </x:row>
    <x:row r="1375" spans="2:9">
      <x:c r="B1375" s="79" t="s">
        <x:v>7200</x:v>
      </x:c>
      <x:c r="C1375" s="235">
        <x:v>2023062802137</x:v>
      </x:c>
      <x:c r="D1375" s="276" t="str">
        <x:f t="shared" si="2"/>
        <x:v>2306</x:v>
      </x:c>
      <x:c r="E1375" s="234" t="s">
        <x:v>7323</x:v>
      </x:c>
      <x:c r="F1375" s="236">
        <x:v>2025060502101</x:v>
      </x:c>
      <x:c r="G1375" s="279" t="str">
        <x:f>MID(F1375,3,4)</x:f>
        <x:v>2506</x:v>
      </x:c>
      <x:c r="H1375" s="276" t="s">
        <x:v>10301</x:v>
      </x:c>
      <x:c r="I1375" s="276" t="s">
        <x:v>140</x:v>
      </x:c>
    </x:row>
    <x:row r="1376" spans="2:9">
      <x:c r="B1376" s="79" t="s">
        <x:v>7269</x:v>
      </x:c>
      <x:c r="C1376" s="235">
        <x:v>2024070502033</x:v>
      </x:c>
      <x:c r="D1376" s="276" t="str">
        <x:f t="shared" si="2"/>
        <x:v>2407</x:v>
      </x:c>
      <x:c r="E1376" s="234" t="s">
        <x:v>8896</x:v>
      </x:c>
      <x:c r="F1376" s="236">
        <x:v>2025060504013</x:v>
      </x:c>
      <x:c r="G1376" s="279" t="str">
        <x:f>MID(F1376,3,4)</x:f>
        <x:v>2506</x:v>
      </x:c>
      <x:c r="H1376" s="276" t="s">
        <x:v>10301</x:v>
      </x:c>
      <x:c r="I1376" s="276" t="s">
        <x:v>140</x:v>
      </x:c>
    </x:row>
    <x:row r="1377" spans="2:9">
      <x:c r="B1377" s="79" t="s">
        <x:v>4901</x:v>
      </x:c>
      <x:c r="C1377" s="235">
        <x:v>2024070502125</x:v>
      </x:c>
      <x:c r="D1377" s="276" t="str">
        <x:f t="shared" si="2"/>
        <x:v>2407</x:v>
      </x:c>
      <x:c r="E1377" s="234" t="s">
        <x:v>345</x:v>
      </x:c>
      <x:c r="F1377" s="236">
        <x:v>2025060504051</x:v>
      </x:c>
      <x:c r="G1377" s="279" t="str">
        <x:f>MID(F1377,3,4)</x:f>
        <x:v>2506</x:v>
      </x:c>
      <x:c r="H1377" s="276" t="s">
        <x:v>10301</x:v>
      </x:c>
      <x:c r="I1377" s="276" t="s">
        <x:v>140</x:v>
      </x:c>
    </x:row>
    <x:row r="1378" spans="2:9">
      <x:c r="B1378" s="79" t="s">
        <x:v>4847</x:v>
      </x:c>
      <x:c r="C1378" s="235">
        <x:v>2023072702137</x:v>
      </x:c>
      <x:c r="D1378" s="276" t="str">
        <x:f t="shared" si="2"/>
        <x:v>2307</x:v>
      </x:c>
      <x:c r="E1378" s="234" t="s">
        <x:v>1058</x:v>
      </x:c>
      <x:c r="F1378" s="236">
        <x:v>2025070701051</x:v>
      </x:c>
      <x:c r="G1378" s="279" t="str">
        <x:f>MID(F1378,3,4)</x:f>
        <x:v>2507</x:v>
      </x:c>
      <x:c r="H1378" s="276" t="s">
        <x:v>10301</x:v>
      </x:c>
      <x:c r="I1378" s="276" t="s">
        <x:v>140</x:v>
      </x:c>
    </x:row>
    <x:row r="1379" spans="2:9">
      <x:c r="B1379" s="79" t="s">
        <x:v>4846</x:v>
      </x:c>
      <x:c r="C1379" s="235">
        <x:v>2024081002027</x:v>
      </x:c>
      <x:c r="D1379" s="276" t="str">
        <x:f t="shared" si="2"/>
        <x:v>2408</x:v>
      </x:c>
      <x:c r="E1379" s="234" t="s">
        <x:v>10250</x:v>
      </x:c>
      <x:c r="F1379" s="236">
        <x:v>2025070701105</x:v>
      </x:c>
      <x:c r="G1379" s="279" t="str">
        <x:f>MID(F1379,3,4)</x:f>
        <x:v>2507</x:v>
      </x:c>
      <x:c r="H1379" s="276" t="s">
        <x:v>10301</x:v>
      </x:c>
      <x:c r="I1379" s="276" t="s">
        <x:v>140</x:v>
      </x:c>
    </x:row>
    <x:row r="1380" spans="2:9">
      <x:c r="B1380" s="79" t="s">
        <x:v>5360</x:v>
      </x:c>
      <x:c r="C1380" s="235">
        <x:v>2024091002062</x:v>
      </x:c>
      <x:c r="D1380" s="276" t="str">
        <x:f t="shared" si="2"/>
        <x:v>2409</x:v>
      </x:c>
      <x:c r="E1380" s="234" t="s">
        <x:v>1083</x:v>
      </x:c>
      <x:c r="F1380" s="236">
        <x:v>2025070901031</x:v>
      </x:c>
      <x:c r="G1380" s="279" t="str">
        <x:f>MID(F1380,3,4)</x:f>
        <x:v>2507</x:v>
      </x:c>
      <x:c r="H1380" s="276" t="s">
        <x:v>10301</x:v>
      </x:c>
      <x:c r="I1380" s="276" t="s">
        <x:v>140</x:v>
      </x:c>
    </x:row>
    <x:row r="1381" spans="2:9">
      <x:c r="B1381" s="79" t="s">
        <x:v>5196</x:v>
      </x:c>
      <x:c r="C1381" s="235">
        <x:v>2023092202075</x:v>
      </x:c>
      <x:c r="D1381" s="276" t="str">
        <x:f t="shared" si="2"/>
        <x:v>2309</x:v>
      </x:c>
      <x:c r="E1381" s="234" t="s">
        <x:v>6798</x:v>
      </x:c>
      <x:c r="F1381" s="236">
        <x:v>2025070901048</x:v>
      </x:c>
      <x:c r="G1381" s="279" t="str">
        <x:f>MID(F1381,3,4)</x:f>
        <x:v>2507</x:v>
      </x:c>
      <x:c r="H1381" s="276" t="s">
        <x:v>10301</x:v>
      </x:c>
      <x:c r="I1381" s="276" t="s">
        <x:v>140</x:v>
      </x:c>
    </x:row>
    <x:row r="1382" spans="2:9">
      <x:c r="B1382" s="79" t="s">
        <x:v>5276</x:v>
      </x:c>
      <x:c r="C1382" s="235">
        <x:v>2023101902071</x:v>
      </x:c>
      <x:c r="D1382" s="276" t="str">
        <x:f t="shared" si="2"/>
        <x:v>2310</x:v>
      </x:c>
      <x:c r="E1382" s="234" t="s">
        <x:v>7359</x:v>
      </x:c>
      <x:c r="F1382" s="236">
        <x:v>2025070602075</x:v>
      </x:c>
      <x:c r="G1382" s="279" t="str">
        <x:f>MID(F1382,3,4)</x:f>
        <x:v>2507</x:v>
      </x:c>
      <x:c r="H1382" s="276" t="s">
        <x:v>10301</x:v>
      </x:c>
      <x:c r="I1382" s="276" t="s">
        <x:v>140</x:v>
      </x:c>
    </x:row>
    <x:row r="1383" spans="2:9">
      <x:c r="B1383" s="79" t="s">
        <x:v>6976</x:v>
      </x:c>
      <x:c r="C1383" s="235">
        <x:v>2023102102012</x:v>
      </x:c>
      <x:c r="D1383" s="276" t="str">
        <x:f t="shared" si="2"/>
        <x:v>2310</x:v>
      </x:c>
      <x:c r="E1383" s="234" t="s">
        <x:v>10264</x:v>
      </x:c>
      <x:c r="F1383" s="236">
        <x:v>2025070702027</x:v>
      </x:c>
      <x:c r="G1383" s="279" t="str">
        <x:f>MID(F1383,3,4)</x:f>
        <x:v>2507</x:v>
      </x:c>
      <x:c r="H1383" s="276" t="s">
        <x:v>10301</x:v>
      </x:c>
      <x:c r="I1383" s="276" t="s">
        <x:v>140</x:v>
      </x:c>
    </x:row>
    <x:row r="1384" spans="2:9">
      <x:c r="B1384" s="79" t="s">
        <x:v>7301</x:v>
      </x:c>
      <x:c r="C1384" s="235">
        <x:v>2024111602081</x:v>
      </x:c>
      <x:c r="D1384" s="276" t="str">
        <x:f t="shared" si="2"/>
        <x:v>2411</x:v>
      </x:c>
      <x:c r="E1384" s="234" t="s">
        <x:v>1064</x:v>
      </x:c>
      <x:c r="F1384" s="236">
        <x:v>2025070702041</x:v>
      </x:c>
      <x:c r="G1384" s="279" t="str">
        <x:f>MID(F1384,3,4)</x:f>
        <x:v>2507</x:v>
      </x:c>
      <x:c r="H1384" s="276" t="s">
        <x:v>10301</x:v>
      </x:c>
      <x:c r="I1384" s="276" t="s">
        <x:v>140</x:v>
      </x:c>
    </x:row>
    <x:row r="1385" spans="2:9">
      <x:c r="B1385" s="79" t="s">
        <x:v>4891</x:v>
      </x:c>
      <x:c r="C1385" s="235">
        <x:v>2023120102117</x:v>
      </x:c>
      <x:c r="D1385" s="276" t="str">
        <x:f t="shared" si="2"/>
        <x:v>2312</x:v>
      </x:c>
      <x:c r="E1385" s="234" t="s">
        <x:v>165</x:v>
      </x:c>
      <x:c r="F1385" s="236">
        <x:v>2025070702058</x:v>
      </x:c>
      <x:c r="G1385" s="279" t="str">
        <x:f>MID(F1385,3,4)</x:f>
        <x:v>2507</x:v>
      </x:c>
      <x:c r="H1385" s="276" t="s">
        <x:v>10301</x:v>
      </x:c>
      <x:c r="I1385" s="276" t="s">
        <x:v>140</x:v>
      </x:c>
    </x:row>
    <x:row r="1386" spans="2:9">
      <x:c r="B1386" s="79" t="s">
        <x:v>5251</x:v>
      </x:c>
      <x:c r="C1386" s="235">
        <x:v>2024120503034</x:v>
      </x:c>
      <x:c r="D1386" s="276" t="str">
        <x:f t="shared" si="2"/>
        <x:v>2412</x:v>
      </x:c>
      <x:c r="E1386" s="234" t="s">
        <x:v>642</x:v>
      </x:c>
      <x:c r="F1386" s="236">
        <x:v>2025070702065</x:v>
      </x:c>
      <x:c r="G1386" s="279" t="str">
        <x:f>MID(F1386,3,4)</x:f>
        <x:v>2507</x:v>
      </x:c>
      <x:c r="H1386" s="276" t="s">
        <x:v>10301</x:v>
      </x:c>
      <x:c r="I1386" s="276" t="s">
        <x:v>140</x:v>
      </x:c>
    </x:row>
    <x:row r="1387" spans="2:9">
      <x:c r="B1387" s="79" t="s">
        <x:v>6989</x:v>
      </x:c>
      <x:c r="C1387" s="235">
        <x:v>2024121102120</x:v>
      </x:c>
      <x:c r="D1387" s="276" t="str">
        <x:f t="shared" si="2"/>
        <x:v>2412</x:v>
      </x:c>
      <x:c r="E1387" s="234" t="s">
        <x:v>8876</x:v>
      </x:c>
      <x:c r="F1387" s="236">
        <x:v>2025070504010</x:v>
      </x:c>
      <x:c r="G1387" s="279" t="str">
        <x:f>MID(F1387,3,4)</x:f>
        <x:v>2507</x:v>
      </x:c>
      <x:c r="H1387" s="276" t="s">
        <x:v>140</x:v>
      </x:c>
      <x:c r="I1387" s="276" t="s">
        <x:v>140</x:v>
      </x:c>
    </x:row>
    <x:row r="1388" spans="2:9">
      <x:c r="B1388" s="79" t="s">
        <x:v>10228</x:v>
      </x:c>
      <x:c r="C1388" s="235">
        <x:v>2025030502018</x:v>
      </x:c>
      <x:c r="D1388" s="276" t="str">
        <x:f t="shared" si="2"/>
        <x:v>2503</x:v>
      </x:c>
      <x:c r="E1388" s="234" t="s">
        <x:v>8853</x:v>
      </x:c>
      <x:c r="F1388" s="236">
        <x:v>2025070504034</x:v>
      </x:c>
      <x:c r="G1388" s="279" t="str">
        <x:f>MID(F1388,3,4)</x:f>
        <x:v>2507</x:v>
      </x:c>
      <x:c r="H1388" s="276" t="s">
        <x:v>10301</x:v>
      </x:c>
      <x:c r="I1388" s="276" t="s">
        <x:v>140</x:v>
      </x:c>
    </x:row>
    <x:row r="1389" spans="2:9">
      <x:c r="B1389" s="79" t="s">
        <x:v>10078</x:v>
      </x:c>
      <x:c r="C1389" s="235">
        <x:v>2025040902037</x:v>
      </x:c>
      <x:c r="D1389" s="276" t="str">
        <x:f t="shared" si="2"/>
        <x:v>2504</x:v>
      </x:c>
      <x:c r="E1389" s="234" t="s">
        <x:v>8736</x:v>
      </x:c>
      <x:c r="F1389" s="236">
        <x:v>2025070504041</x:v>
      </x:c>
      <x:c r="G1389" s="279" t="str">
        <x:f>MID(F1389,3,4)</x:f>
        <x:v>2507</x:v>
      </x:c>
      <x:c r="H1389" s="276" t="s">
        <x:v>10301</x:v>
      </x:c>
      <x:c r="I1389" s="276" t="s">
        <x:v>140</x:v>
      </x:c>
    </x:row>
    <x:row r="1390" spans="2:9">
      <x:c r="B1390" s="79" t="s">
        <x:v>1179</x:v>
      </x:c>
      <x:c r="C1390" s="235">
        <x:v>2025050602019</x:v>
      </x:c>
      <x:c r="D1390" s="276" t="str">
        <x:f t="shared" si="2"/>
        <x:v>2505</x:v>
      </x:c>
      <x:c r="E1390" s="234" t="s">
        <x:v>8851</x:v>
      </x:c>
      <x:c r="F1390" s="236">
        <x:v>2025070504089</x:v>
      </x:c>
      <x:c r="G1390" s="279" t="str">
        <x:f>MID(F1390,3,4)</x:f>
        <x:v>2507</x:v>
      </x:c>
      <x:c r="H1390" s="276" t="s">
        <x:v>10301</x:v>
      </x:c>
      <x:c r="I1390" s="276" t="s">
        <x:v>140</x:v>
      </x:c>
    </x:row>
    <x:row r="1391" spans="2:9">
      <x:c r="B1391" s="79" t="s">
        <x:v>5090</x:v>
      </x:c>
      <x:c r="C1391" s="235">
        <x:v>2025050602071</x:v>
      </x:c>
      <x:c r="D1391" s="276" t="str">
        <x:f t="shared" si="2"/>
        <x:v>2505</x:v>
      </x:c>
      <x:c r="E1391" s="234" t="s">
        <x:v>607</x:v>
      </x:c>
      <x:c r="F1391" s="236">
        <x:v>2025080503133</x:v>
      </x:c>
      <x:c r="G1391" s="279" t="str">
        <x:f>MID(F1391,3,4)</x:f>
        <x:v>2508</x:v>
      </x:c>
      <x:c r="H1391" s="276" t="s">
        <x:v>10301</x:v>
      </x:c>
      <x:c r="I1391" s="276" t="s">
        <x:v>140</x:v>
      </x:c>
    </x:row>
    <x:row r="1392" spans="2:9">
      <x:c r="B1392" s="79" t="s">
        <x:v>5060</x:v>
      </x:c>
      <x:c r="C1392" s="235">
        <x:v>2025060502019</x:v>
      </x:c>
      <x:c r="D1392" s="276" t="str">
        <x:f t="shared" si="2"/>
        <x:v>2506</x:v>
      </x:c>
      <x:c r="E1392" s="234" t="s">
        <x:v>1084</x:v>
      </x:c>
      <x:c r="F1392" s="236">
        <x:v>2025080503034</x:v>
      </x:c>
      <x:c r="G1392" s="279" t="str">
        <x:f>MID(F1392,3,4)</x:f>
        <x:v>2508</x:v>
      </x:c>
      <x:c r="H1392" s="276" t="s">
        <x:v>10301</x:v>
      </x:c>
      <x:c r="I1392" s="276" t="s">
        <x:v>140</x:v>
      </x:c>
    </x:row>
    <x:row r="1393" spans="2:9">
      <x:c r="B1393" s="79" t="s">
        <x:v>7323</x:v>
      </x:c>
      <x:c r="C1393" s="235">
        <x:v>2025060502101</x:v>
      </x:c>
      <x:c r="D1393" s="276" t="str">
        <x:f t="shared" si="2"/>
        <x:v>2506</x:v>
      </x:c>
      <x:c r="E1393" s="234" t="s">
        <x:v>571</x:v>
      </x:c>
      <x:c r="F1393" s="236">
        <x:v>2025080801079</x:v>
      </x:c>
      <x:c r="G1393" s="279" t="str">
        <x:f>MID(F1393,3,4)</x:f>
        <x:v>2508</x:v>
      </x:c>
      <x:c r="H1393" s="276" t="s">
        <x:v>10301</x:v>
      </x:c>
      <x:c r="I1393" s="276" t="s">
        <x:v>140</x:v>
      </x:c>
    </x:row>
    <x:row r="1394" spans="2:9">
      <x:c r="B1394" s="79" t="s">
        <x:v>7359</x:v>
      </x:c>
      <x:c r="C1394" s="235">
        <x:v>2025070602075</x:v>
      </x:c>
      <x:c r="D1394" s="276" t="str">
        <x:f t="shared" si="2"/>
        <x:v>2507</x:v>
      </x:c>
      <x:c r="E1394" s="234" t="s">
        <x:v>4990</x:v>
      </x:c>
      <x:c r="F1394" s="236">
        <x:v>2025080801086</x:v>
      </x:c>
      <x:c r="G1394" s="279" t="str">
        <x:f>MID(F1394,3,4)</x:f>
        <x:v>2508</x:v>
      </x:c>
      <x:c r="H1394" s="276" t="s">
        <x:v>10301</x:v>
      </x:c>
      <x:c r="I1394" s="276" t="s">
        <x:v>140</x:v>
      </x:c>
    </x:row>
    <x:row r="1395" spans="2:9">
      <x:c r="B1395" s="79" t="s">
        <x:v>10264</x:v>
      </x:c>
      <x:c r="C1395" s="235">
        <x:v>2025070702027</x:v>
      </x:c>
      <x:c r="D1395" s="276" t="str">
        <x:f t="shared" si="2"/>
        <x:v>2507</x:v>
      </x:c>
      <x:c r="E1395" s="234" t="s">
        <x:v>10195</x:v>
      </x:c>
      <x:c r="F1395" s="236">
        <x:v>2025080502020</x:v>
      </x:c>
      <x:c r="G1395" s="279" t="str">
        <x:f>MID(F1395,3,4)</x:f>
        <x:v>2508</x:v>
      </x:c>
      <x:c r="H1395" s="276" t="s">
        <x:v>10301</x:v>
      </x:c>
      <x:c r="I1395" s="276" t="s">
        <x:v>140</x:v>
      </x:c>
    </x:row>
    <x:row r="1396" spans="2:9">
      <x:c r="B1396" s="79" t="s">
        <x:v>1064</x:v>
      </x:c>
      <x:c r="C1396" s="235">
        <x:v>2025070702041</x:v>
      </x:c>
      <x:c r="D1396" s="276" t="str">
        <x:f t="shared" si="2"/>
        <x:v>2507</x:v>
      </x:c>
      <x:c r="E1396" s="234" t="s">
        <x:v>5000</x:v>
      </x:c>
      <x:c r="F1396" s="236">
        <x:v>2025080502075</x:v>
      </x:c>
      <x:c r="G1396" s="279" t="str">
        <x:f>MID(F1396,3,4)</x:f>
        <x:v>2508</x:v>
      </x:c>
      <x:c r="H1396" s="276" t="s">
        <x:v>10301</x:v>
      </x:c>
      <x:c r="I1396" s="276" t="s">
        <x:v>140</x:v>
      </x:c>
    </x:row>
    <x:row r="1397" spans="2:9">
      <x:c r="B1397" s="79" t="s">
        <x:v>165</x:v>
      </x:c>
      <x:c r="C1397" s="235">
        <x:v>2025070702058</x:v>
      </x:c>
      <x:c r="D1397" s="276" t="str">
        <x:f t="shared" si="2"/>
        <x:v>2507</x:v>
      </x:c>
      <x:c r="E1397" s="234" t="s">
        <x:v>5017</x:v>
      </x:c>
      <x:c r="F1397" s="236">
        <x:v>2025080602089</x:v>
      </x:c>
      <x:c r="G1397" s="279" t="str">
        <x:f>MID(F1397,3,4)</x:f>
        <x:v>2508</x:v>
      </x:c>
      <x:c r="H1397" s="276" t="s">
        <x:v>140</x:v>
      </x:c>
      <x:c r="I1397" s="276" t="s">
        <x:v>140</x:v>
      </x:c>
    </x:row>
    <x:row r="1398" spans="2:9">
      <x:c r="B1398" s="79" t="s">
        <x:v>642</x:v>
      </x:c>
      <x:c r="C1398" s="235">
        <x:v>2025070702065</x:v>
      </x:c>
      <x:c r="D1398" s="276" t="str">
        <x:f t="shared" si="2"/>
        <x:v>2507</x:v>
      </x:c>
      <x:c r="E1398" s="234" t="s">
        <x:v>3171</x:v>
      </x:c>
      <x:c r="F1398" s="236">
        <x:v>2025080602096</x:v>
      </x:c>
      <x:c r="G1398" s="279" t="str">
        <x:f>MID(F1398,3,4)</x:f>
        <x:v>2508</x:v>
      </x:c>
      <x:c r="H1398" s="276" t="s">
        <x:v>10301</x:v>
      </x:c>
      <x:c r="I1398" s="276" t="s">
        <x:v>140</x:v>
      </x:c>
    </x:row>
    <x:row r="1399" spans="2:9">
      <x:c r="B1399" s="79" t="s">
        <x:v>10195</x:v>
      </x:c>
      <x:c r="C1399" s="235">
        <x:v>2025080502020</x:v>
      </x:c>
      <x:c r="D1399" s="276" t="str">
        <x:f t="shared" si="2"/>
        <x:v>2508</x:v>
      </x:c>
      <x:c r="E1399" s="234" t="s">
        <x:v>10115</x:v>
      </x:c>
      <x:c r="F1399" s="236">
        <x:v>2025090603120</x:v>
      </x:c>
      <x:c r="G1399" s="279" t="str">
        <x:f>MID(F1399,3,4)</x:f>
        <x:v>2509</x:v>
      </x:c>
      <x:c r="H1399" s="276" t="s">
        <x:v>10301</x:v>
      </x:c>
      <x:c r="I1399" s="276" t="s">
        <x:v>140</x:v>
      </x:c>
    </x:row>
    <x:row r="1400" spans="2:9">
      <x:c r="B1400" s="79" t="s">
        <x:v>5000</x:v>
      </x:c>
      <x:c r="C1400" s="235">
        <x:v>2025080502075</x:v>
      </x:c>
      <x:c r="D1400" s="276" t="str">
        <x:f t="shared" si="2"/>
        <x:v>2508</x:v>
      </x:c>
      <x:c r="E1400" s="234" t="s">
        <x:v>5022</x:v>
      </x:c>
      <x:c r="F1400" s="236">
        <x:v>2025091503122</x:v>
      </x:c>
      <x:c r="G1400" s="279" t="str">
        <x:f>MID(F1400,3,4)</x:f>
        <x:v>2509</x:v>
      </x:c>
      <x:c r="H1400" s="276" t="s">
        <x:v>10301</x:v>
      </x:c>
      <x:c r="I1400" s="276" t="s">
        <x:v>140</x:v>
      </x:c>
    </x:row>
    <x:row r="1401" spans="2:9">
      <x:c r="B1401" s="79" t="s">
        <x:v>5017</x:v>
      </x:c>
      <x:c r="C1401" s="235">
        <x:v>2025080602089</x:v>
      </x:c>
      <x:c r="D1401" s="276" t="str">
        <x:f t="shared" si="2"/>
        <x:v>2508</x:v>
      </x:c>
      <x:c r="E1401" s="234" t="s">
        <x:v>3147</x:v>
      </x:c>
      <x:c r="F1401" s="236">
        <x:v>2025090603151</x:v>
      </x:c>
      <x:c r="G1401" s="279" t="str">
        <x:f>MID(F1401,3,4)</x:f>
        <x:v>2509</x:v>
      </x:c>
      <x:c r="H1401" s="276" t="s">
        <x:v>10301</x:v>
      </x:c>
      <x:c r="I1401" s="276" t="s">
        <x:v>140</x:v>
      </x:c>
    </x:row>
    <x:row r="1402" spans="2:9">
      <x:c r="B1402" s="79" t="s">
        <x:v>10052</x:v>
      </x:c>
      <x:c r="C1402" s="235">
        <x:v>2025090502065</x:v>
      </x:c>
      <x:c r="D1402" s="276" t="str">
        <x:f t="shared" si="2"/>
        <x:v>2509</x:v>
      </x:c>
      <x:c r="E1402" s="234" t="s">
        <x:v>10176</x:v>
      </x:c>
      <x:c r="F1402" s="236">
        <x:v>2025090503062</x:v>
      </x:c>
      <x:c r="G1402" s="279" t="str">
        <x:f>MID(F1402,3,4)</x:f>
        <x:v>2509</x:v>
      </x:c>
      <x:c r="H1402" s="276" t="s">
        <x:v>10301</x:v>
      </x:c>
      <x:c r="I1402" s="276" t="s">
        <x:v>140</x:v>
      </x:c>
    </x:row>
    <x:row r="1403" spans="2:9">
      <x:c r="B1403" s="79" t="s">
        <x:v>10150</x:v>
      </x:c>
      <x:c r="C1403" s="235">
        <x:v>2025090502072</x:v>
      </x:c>
      <x:c r="D1403" s="276" t="str">
        <x:f t="shared" si="2"/>
        <x:v>2509</x:v>
      </x:c>
      <x:c r="E1403" s="234" t="s">
        <x:v>563</x:v>
      </x:c>
      <x:c r="F1403" s="236">
        <x:v>2025090603038</x:v>
      </x:c>
      <x:c r="G1403" s="279" t="str">
        <x:f>MID(F1403,3,4)</x:f>
        <x:v>2509</x:v>
      </x:c>
      <x:c r="H1403" s="276" t="s">
        <x:v>10301</x:v>
      </x:c>
      <x:c r="I1403" s="276" t="s">
        <x:v>140</x:v>
      </x:c>
    </x:row>
    <x:row r="1404" spans="2:9">
      <x:c r="B1404" s="79" t="s">
        <x:v>10157</x:v>
      </x:c>
      <x:c r="C1404" s="235">
        <x:v>2025100502030</x:v>
      </x:c>
      <x:c r="D1404" s="276" t="str">
        <x:f t="shared" si="2"/>
        <x:v>2510</x:v>
      </x:c>
      <x:c r="E1404" s="234" t="s">
        <x:v>6700</x:v>
      </x:c>
      <x:c r="F1404" s="236">
        <x:v>2025090703028</x:v>
      </x:c>
      <x:c r="G1404" s="279" t="str">
        <x:f>MID(F1404,3,4)</x:f>
        <x:v>2509</x:v>
      </x:c>
      <x:c r="H1404" s="276" t="s">
        <x:v>10301</x:v>
      </x:c>
      <x:c r="I1404" s="276" t="s">
        <x:v>140</x:v>
      </x:c>
    </x:row>
    <x:row r="1405" spans="2:9">
      <x:c r="B1405" s="79" t="s">
        <x:v>5043</x:v>
      </x:c>
      <x:c r="C1405" s="235">
        <x:v>2025100602013</x:v>
      </x:c>
      <x:c r="D1405" s="276" t="str">
        <x:f t="shared" si="2"/>
        <x:v>2510</x:v>
      </x:c>
      <x:c r="E1405" s="234" t="s">
        <x:v>10052</x:v>
      </x:c>
      <x:c r="F1405" s="236">
        <x:v>2025090502065</x:v>
      </x:c>
      <x:c r="G1405" s="279" t="str">
        <x:f>MID(F1405,3,4)</x:f>
        <x:v>2509</x:v>
      </x:c>
      <x:c r="H1405" s="276" t="s">
        <x:v>10301</x:v>
      </x:c>
      <x:c r="I1405" s="276" t="s">
        <x:v>140</x:v>
      </x:c>
    </x:row>
    <x:row r="1406" spans="2:9">
      <x:c r="B1406" s="79" t="s">
        <x:v>6739</x:v>
      </x:c>
      <x:c r="C1406" s="235">
        <x:v>2025100602082</x:v>
      </x:c>
      <x:c r="D1406" s="276" t="str">
        <x:f t="shared" si="2"/>
        <x:v>2510</x:v>
      </x:c>
      <x:c r="E1406" s="234" t="s">
        <x:v>10150</x:v>
      </x:c>
      <x:c r="F1406" s="236">
        <x:v>2025090502072</x:v>
      </x:c>
      <x:c r="G1406" s="279" t="str">
        <x:f>MID(F1406,3,4)</x:f>
        <x:v>2509</x:v>
      </x:c>
      <x:c r="H1406" s="276" t="s">
        <x:v>140</x:v>
      </x:c>
      <x:c r="I1406" s="276" t="s">
        <x:v>140</x:v>
      </x:c>
    </x:row>
    <x:row r="1407" spans="2:9">
      <x:c r="B1407" s="79" t="s">
        <x:v>6715</x:v>
      </x:c>
      <x:c r="C1407" s="235">
        <x:v>2025100702010</x:v>
      </x:c>
      <x:c r="D1407" s="276" t="str">
        <x:f t="shared" si="2"/>
        <x:v>2510</x:v>
      </x:c>
      <x:c r="E1407" s="234" t="s">
        <x:v>8886</x:v>
      </x:c>
      <x:c r="F1407" s="236">
        <x:v>2025090504052</x:v>
      </x:c>
      <x:c r="G1407" s="279" t="str">
        <x:f>MID(F1407,3,4)</x:f>
        <x:v>2509</x:v>
      </x:c>
      <x:c r="H1407" s="276" t="s">
        <x:v>10301</x:v>
      </x:c>
      <x:c r="I1407" s="276" t="s">
        <x:v>140</x:v>
      </x:c>
    </x:row>
    <x:row r="1408" spans="2:9">
      <x:c r="B1408" s="79" t="s">
        <x:v>10065</x:v>
      </x:c>
      <x:c r="C1408" s="235">
        <x:v>2025100702027</x:v>
      </x:c>
      <x:c r="D1408" s="276" t="str">
        <x:f t="shared" si="2"/>
        <x:v>2510</x:v>
      </x:c>
      <x:c r="E1408" s="234" t="s">
        <x:v>8847</x:v>
      </x:c>
      <x:c r="F1408" s="236">
        <x:v>2025090504076</x:v>
      </x:c>
      <x:c r="G1408" s="279" t="str">
        <x:f>MID(F1408,3,4)</x:f>
        <x:v>2509</x:v>
      </x:c>
      <x:c r="H1408" s="276" t="s">
        <x:v>10301</x:v>
      </x:c>
      <x:c r="I1408" s="276" t="s">
        <x:v>140</x:v>
      </x:c>
    </x:row>
    <x:row r="1409" spans="2:9">
      <x:c r="B1409" s="79" t="s">
        <x:v>6744</x:v>
      </x:c>
      <x:c r="C1409" s="235">
        <x:v>2025100702034</x:v>
      </x:c>
      <x:c r="D1409" s="276" t="str">
        <x:f t="shared" si="2"/>
        <x:v>2510</x:v>
      </x:c>
      <x:c r="E1409" s="234" t="s">
        <x:v>8796</x:v>
      </x:c>
      <x:c r="F1409" s="236">
        <x:v>2025090604042</x:v>
      </x:c>
      <x:c r="G1409" s="279" t="str">
        <x:f>MID(F1409,3,4)</x:f>
        <x:v>2509</x:v>
      </x:c>
      <x:c r="H1409" s="276" t="s">
        <x:v>10301</x:v>
      </x:c>
      <x:c r="I1409" s="276" t="s">
        <x:v>140</x:v>
      </x:c>
    </x:row>
    <x:row r="1410" spans="2:9">
      <x:c r="B1410" s="79" t="s">
        <x:v>609</x:v>
      </x:c>
      <x:c r="C1410" s="235">
        <x:v>2025100702058</x:v>
      </x:c>
      <x:c r="D1410" s="276" t="str">
        <x:f t="shared" si="2"/>
        <x:v>2510</x:v>
      </x:c>
      <x:c r="E1410" s="234" t="s">
        <x:v>234</x:v>
      </x:c>
      <x:c r="F1410" s="236">
        <x:v>2025100703130</x:v>
      </x:c>
      <x:c r="G1410" s="279" t="str">
        <x:f>MID(F1410,3,4)</x:f>
        <x:v>2510</x:v>
      </x:c>
      <x:c r="H1410" s="276" t="s">
        <x:v>10301</x:v>
      </x:c>
      <x:c r="I1410" s="276" t="s">
        <x:v>140</x:v>
      </x:c>
    </x:row>
    <x:row r="1411" spans="2:9">
      <x:c r="B1411" s="79" t="s">
        <x:v>5116</x:v>
      </x:c>
      <x:c r="C1411" s="235">
        <x:v>2025110602034</x:v>
      </x:c>
      <x:c r="D1411" s="276" t="str">
        <x:f t="shared" si="2"/>
        <x:v>2511</x:v>
      </x:c>
      <x:c r="E1411" s="234" t="s">
        <x:v>5109</x:v>
      </x:c>
      <x:c r="F1411" s="236">
        <x:v>2025100701068</x:v>
      </x:c>
      <x:c r="G1411" s="279" t="str">
        <x:f>MID(F1411,3,4)</x:f>
        <x:v>2510</x:v>
      </x:c>
      <x:c r="H1411" s="276" t="s">
        <x:v>10301</x:v>
      </x:c>
      <x:c r="I1411" s="276" t="s">
        <x:v>140</x:v>
      </x:c>
    </x:row>
    <x:row r="1412" spans="2:9">
      <x:c r="B1412" s="79" t="s">
        <x:v>5037</x:v>
      </x:c>
      <x:c r="C1412" s="235">
        <x:v>2025110602058</x:v>
      </x:c>
      <x:c r="D1412" s="276" t="str">
        <x:f t="shared" si="2"/>
        <x:v>2511</x:v>
      </x:c>
      <x:c r="E1412" s="234" t="s">
        <x:v>3610</x:v>
      </x:c>
      <x:c r="F1412" s="236">
        <x:v>2025100603096</x:v>
      </x:c>
      <x:c r="G1412" s="279" t="str">
        <x:f>MID(F1412,3,4)</x:f>
        <x:v>2510</x:v>
      </x:c>
      <x:c r="H1412" s="276" t="s">
        <x:v>10301</x:v>
      </x:c>
      <x:c r="I1412" s="276" t="s">
        <x:v>140</x:v>
      </x:c>
    </x:row>
    <x:row r="1413" spans="2:9">
      <x:c r="B1413" s="79" t="s">
        <x:v>5159</x:v>
      </x:c>
      <x:c r="C1413" s="235">
        <x:v>2025110702017</x:v>
      </x:c>
      <x:c r="D1413" s="276" t="str">
        <x:f t="shared" si="2"/>
        <x:v>2511</x:v>
      </x:c>
      <x:c r="E1413" s="234" t="s">
        <x:v>10157</x:v>
      </x:c>
      <x:c r="F1413" s="236">
        <x:v>2025100502030</x:v>
      </x:c>
      <x:c r="G1413" s="279" t="str">
        <x:f>MID(F1413,3,4)</x:f>
        <x:v>2510</x:v>
      </x:c>
      <x:c r="H1413" s="276" t="s">
        <x:v>10301</x:v>
      </x:c>
      <x:c r="I1413" s="276" t="s">
        <x:v>140</x:v>
      </x:c>
    </x:row>
    <x:row r="1414" spans="2:9">
      <x:c r="B1414" s="79" t="s">
        <x:v>7094</x:v>
      </x:c>
      <x:c r="C1414" s="235">
        <x:v>2025110702024</x:v>
      </x:c>
      <x:c r="D1414" s="276" t="str">
        <x:f t="shared" si="2"/>
        <x:v>2511</x:v>
      </x:c>
      <x:c r="E1414" s="234" t="s">
        <x:v>5043</x:v>
      </x:c>
      <x:c r="F1414" s="236">
        <x:v>2025100602013</x:v>
      </x:c>
      <x:c r="G1414" s="279" t="str">
        <x:f>MID(F1414,3,4)</x:f>
        <x:v>2510</x:v>
      </x:c>
      <x:c r="H1414" s="276" t="s">
        <x:v>10301</x:v>
      </x:c>
      <x:c r="I1414" s="276" t="s">
        <x:v>140</x:v>
      </x:c>
    </x:row>
    <x:row r="1415" spans="2:9">
      <x:c r="B1415" s="79" t="s">
        <x:v>5318</x:v>
      </x:c>
      <x:c r="C1415" s="235">
        <x:v>2025110702048</x:v>
      </x:c>
      <x:c r="D1415" s="276" t="str">
        <x:f t="shared" si="2"/>
        <x:v>2511</x:v>
      </x:c>
      <x:c r="E1415" s="234" t="s">
        <x:v>6739</x:v>
      </x:c>
      <x:c r="F1415" s="236">
        <x:v>2025100602082</x:v>
      </x:c>
      <x:c r="G1415" s="279" t="str">
        <x:f>MID(F1415,3,4)</x:f>
        <x:v>2510</x:v>
      </x:c>
      <x:c r="H1415" s="276" t="s">
        <x:v>10301</x:v>
      </x:c>
      <x:c r="I1415" s="276" t="s">
        <x:v>140</x:v>
      </x:c>
    </x:row>
    <x:row r="1416" spans="2:9">
      <x:c r="B1416" s="79" t="s">
        <x:v>4849</x:v>
      </x:c>
      <x:c r="C1416" s="235">
        <x:v>2025110702062</x:v>
      </x:c>
      <x:c r="D1416" s="276" t="str">
        <x:f t="shared" si="2"/>
        <x:v>2511</x:v>
      </x:c>
      <x:c r="E1416" s="234" t="s">
        <x:v>6715</x:v>
      </x:c>
      <x:c r="F1416" s="236">
        <x:v>2025100702010</x:v>
      </x:c>
      <x:c r="G1416" s="279" t="str">
        <x:f>MID(F1416,3,4)</x:f>
        <x:v>2510</x:v>
      </x:c>
      <x:c r="H1416" s="276" t="s">
        <x:v>10301</x:v>
      </x:c>
      <x:c r="I1416" s="276" t="s">
        <x:v>140</x:v>
      </x:c>
    </x:row>
    <x:row r="1417" spans="2:9">
      <x:c r="B1417" s="79" t="s">
        <x:v>4923</x:v>
      </x:c>
      <x:c r="C1417" s="235">
        <x:v>2025110702079</x:v>
      </x:c>
      <x:c r="D1417" s="276" t="str">
        <x:f t="shared" si="2"/>
        <x:v>2511</x:v>
      </x:c>
      <x:c r="E1417" s="234" t="s">
        <x:v>10065</x:v>
      </x:c>
      <x:c r="F1417" s="236">
        <x:v>2025100702027</x:v>
      </x:c>
      <x:c r="G1417" s="279" t="str">
        <x:f>MID(F1417,3,4)</x:f>
        <x:v>2510</x:v>
      </x:c>
      <x:c r="H1417" s="276" t="s">
        <x:v>10301</x:v>
      </x:c>
      <x:c r="I1417" s="276" t="s">
        <x:v>140</x:v>
      </x:c>
    </x:row>
    <x:row r="1418" spans="2:9">
      <x:c r="B1418" s="79" t="s">
        <x:v>6965</x:v>
      </x:c>
      <x:c r="C1418" s="235">
        <x:v>2025110702086</x:v>
      </x:c>
      <x:c r="D1418" s="276" t="str">
        <x:f t="shared" si="2"/>
        <x:v>2511</x:v>
      </x:c>
      <x:c r="E1418" s="234" t="s">
        <x:v>6744</x:v>
      </x:c>
      <x:c r="F1418" s="236">
        <x:v>2025100702034</x:v>
      </x:c>
      <x:c r="G1418" s="279" t="str">
        <x:f>MID(F1418,3,4)</x:f>
        <x:v>2510</x:v>
      </x:c>
      <x:c r="H1418" s="276" t="s">
        <x:v>10301</x:v>
      </x:c>
      <x:c r="I1418" s="276" t="s">
        <x:v>140</x:v>
      </x:c>
    </x:row>
    <x:row r="1419" spans="2:9">
      <x:c r="B1419" s="79" t="s">
        <x:v>6814</x:v>
      </x:c>
      <x:c r="C1419" s="235">
        <x:v>2025110802014</x:v>
      </x:c>
      <x:c r="D1419" s="276" t="str">
        <x:f t="shared" si="2"/>
        <x:v>2511</x:v>
      </x:c>
      <x:c r="E1419" s="234" t="s">
        <x:v>609</x:v>
      </x:c>
      <x:c r="F1419" s="236">
        <x:v>2025100702058</x:v>
      </x:c>
      <x:c r="G1419" s="279" t="str">
        <x:f>MID(F1419,3,4)</x:f>
        <x:v>2510</x:v>
      </x:c>
      <x:c r="H1419" s="276" t="s">
        <x:v>10301</x:v>
      </x:c>
      <x:c r="I1419" s="276" t="s">
        <x:v>140</x:v>
      </x:c>
    </x:row>
    <x:row r="1420" spans="2:9">
      <x:c r="B1420" s="79" t="s">
        <x:v>568</x:v>
      </x:c>
      <x:c r="C1420" s="235">
        <x:v>2025120502027</x:v>
      </x:c>
      <x:c r="D1420" s="276" t="str">
        <x:f t="shared" si="2"/>
        <x:v>2512</x:v>
      </x:c>
      <x:c r="E1420" s="234" t="s">
        <x:v>8759</x:v>
      </x:c>
      <x:c r="F1420" s="236">
        <x:v>2025100504010</x:v>
      </x:c>
      <x:c r="G1420" s="279" t="str">
        <x:f>MID(F1420,3,4)</x:f>
        <x:v>2510</x:v>
      </x:c>
      <x:c r="H1420" s="276" t="s">
        <x:v>10301</x:v>
      </x:c>
      <x:c r="I1420" s="276" t="s">
        <x:v>140</x:v>
      </x:c>
    </x:row>
    <x:row r="1421" spans="2:9">
      <x:c r="B1421" s="79" t="s">
        <x:v>5183</x:v>
      </x:c>
      <x:c r="C1421" s="235">
        <x:v>2025120602031</x:v>
      </x:c>
      <x:c r="D1421" s="276" t="str">
        <x:f t="shared" si="2"/>
        <x:v>2512</x:v>
      </x:c>
      <x:c r="E1421" s="234" t="s">
        <x:v>8798</x:v>
      </x:c>
      <x:c r="F1421" s="236">
        <x:v>2025100604024</x:v>
      </x:c>
      <x:c r="G1421" s="279" t="str">
        <x:f>MID(F1421,3,4)</x:f>
        <x:v>2510</x:v>
      </x:c>
      <x:c r="H1421" s="276" t="s">
        <x:v>10301</x:v>
      </x:c>
      <x:c r="I1421" s="276" t="s">
        <x:v>140</x:v>
      </x:c>
    </x:row>
    <x:row r="1422" spans="2:9">
      <x:c r="B1422" s="79" t="s">
        <x:v>5364</x:v>
      </x:c>
      <x:c r="C1422" s="235">
        <x:v>2025120602062</x:v>
      </x:c>
      <x:c r="D1422" s="276" t="str">
        <x:f t="shared" si="2"/>
        <x:v>2512</x:v>
      </x:c>
      <x:c r="E1422" s="234" t="s">
        <x:v>8794</x:v>
      </x:c>
      <x:c r="F1422" s="236">
        <x:v>2025100604086</x:v>
      </x:c>
      <x:c r="G1422" s="279" t="str">
        <x:f>MID(F1422,3,4)</x:f>
        <x:v>2510</x:v>
      </x:c>
      <x:c r="H1422" s="276" t="s">
        <x:v>10301</x:v>
      </x:c>
      <x:c r="I1422" s="276" t="s">
        <x:v>140</x:v>
      </x:c>
    </x:row>
    <x:row r="1423" spans="2:9">
      <x:c r="B1423" s="79" t="s">
        <x:v>6956</x:v>
      </x:c>
      <x:c r="C1423" s="235">
        <x:v>2025120702083</x:v>
      </x:c>
      <x:c r="D1423" s="276" t="str">
        <x:f t="shared" si="2"/>
        <x:v>2512</x:v>
      </x:c>
      <x:c r="E1423" s="234" t="s">
        <x:v>8738</x:v>
      </x:c>
      <x:c r="F1423" s="236">
        <x:v>2025100704038</x:v>
      </x:c>
      <x:c r="G1423" s="279" t="str">
        <x:f>MID(F1423,3,4)</x:f>
        <x:v>2510</x:v>
      </x:c>
      <x:c r="H1423" s="276" t="s">
        <x:v>10301</x:v>
      </x:c>
      <x:c r="I1423" s="276" t="s">
        <x:v>140</x:v>
      </x:c>
    </x:row>
    <x:row r="1424" spans="2:9">
      <x:c r="B1424" s="79" t="s">
        <x:v>5287</x:v>
      </x:c>
      <x:c r="C1424" s="235">
        <x:v>2025120702090</x:v>
      </x:c>
      <x:c r="D1424" s="276" t="str">
        <x:f t="shared" si="2"/>
        <x:v>2512</x:v>
      </x:c>
      <x:c r="E1424" s="234" t="s">
        <x:v>154</x:v>
      </x:c>
      <x:c r="F1424" s="236">
        <x:v>2025110505014</x:v>
      </x:c>
      <x:c r="G1424" s="279" t="str">
        <x:f>MID(F1424,3,4)</x:f>
        <x:v>2511</x:v>
      </x:c>
      <x:c r="H1424" s="276" t="s">
        <x:v>10301</x:v>
      </x:c>
      <x:c r="I1424" s="276" t="s">
        <x:v>140</x:v>
      </x:c>
    </x:row>
    <x:row r="1425" spans="2:9">
      <x:c r="B1425" s="79" t="s">
        <x:v>555</x:v>
      </x:c>
      <x:c r="C1425" s="235">
        <x:v>2026011702069</x:v>
      </x:c>
      <x:c r="D1425" s="276" t="str">
        <x:f t="shared" si="2"/>
        <x:v>2601</x:v>
      </x:c>
      <x:c r="E1425" s="234" t="s">
        <x:v>6857</x:v>
      </x:c>
      <x:c r="F1425" s="236">
        <x:v>2025110603116</x:v>
      </x:c>
      <x:c r="G1425" s="279" t="str">
        <x:f>MID(F1425,3,4)</x:f>
        <x:v>2511</x:v>
      </x:c>
      <x:c r="H1425" s="276" t="s">
        <x:v>10301</x:v>
      </x:c>
      <x:c r="I1425" s="276" t="s">
        <x:v>140</x:v>
      </x:c>
    </x:row>
    <x:row r="1426" spans="2:9">
      <x:c r="B1426" s="79" t="s">
        <x:v>5018</x:v>
      </x:c>
      <x:c r="C1426" s="235">
        <x:v>2026021802094</x:v>
      </x:c>
      <x:c r="D1426" s="276" t="str">
        <x:f t="shared" si="2"/>
        <x:v>2602</x:v>
      </x:c>
      <x:c r="E1426" s="234" t="s">
        <x:v>5375</x:v>
      </x:c>
      <x:c r="F1426" s="236">
        <x:v>2025110603154</x:v>
      </x:c>
      <x:c r="G1426" s="279" t="str">
        <x:f>MID(F1426,3,4)</x:f>
        <x:v>2511</x:v>
      </x:c>
      <x:c r="H1426" s="276" t="s">
        <x:v>10301</x:v>
      </x:c>
      <x:c r="I1426" s="276" t="s">
        <x:v>140</x:v>
      </x:c>
    </x:row>
    <x:row r="1427" spans="2:9">
      <x:c r="B1427" s="79" t="s">
        <x:v>4993</x:v>
      </x:c>
      <x:c r="C1427" s="235">
        <x:v>2026021902060</x:v>
      </x:c>
      <x:c r="D1427" s="276" t="str">
        <x:f t="shared" si="2"/>
        <x:v>2602</x:v>
      </x:c>
      <x:c r="E1427" s="234" t="s">
        <x:v>5072</x:v>
      </x:c>
      <x:c r="F1427" s="236">
        <x:v>2025110503034</x:v>
      </x:c>
      <x:c r="G1427" s="279" t="str">
        <x:f>MID(F1427,3,4)</x:f>
        <x:v>2511</x:v>
      </x:c>
      <x:c r="H1427" s="276" t="s">
        <x:v>10301</x:v>
      </x:c>
      <x:c r="I1427" s="276" t="s">
        <x:v>140</x:v>
      </x:c>
    </x:row>
    <x:row r="1428" spans="2:9">
      <x:c r="B1428" s="79" t="s">
        <x:v>6854</x:v>
      </x:c>
      <x:c r="C1428" s="235">
        <x:v>2026022102056</x:v>
      </x:c>
      <x:c r="D1428" s="276" t="str">
        <x:f t="shared" si="2"/>
        <x:v>2602</x:v>
      </x:c>
      <x:c r="E1428" s="234" t="s">
        <x:v>4839</x:v>
      </x:c>
      <x:c r="F1428" s="236">
        <x:v>2025110703076</x:v>
      </x:c>
      <x:c r="G1428" s="279" t="str">
        <x:f>MID(F1428,3,4)</x:f>
        <x:v>2511</x:v>
      </x:c>
      <x:c r="H1428" s="276" t="s">
        <x:v>10301</x:v>
      </x:c>
      <x:c r="I1428" s="276" t="s">
        <x:v>140</x:v>
      </x:c>
    </x:row>
    <x:row r="1429" spans="2:9">
      <x:c r="B1429" s="79" t="s">
        <x:v>3507</x:v>
      </x:c>
      <x:c r="C1429" s="235">
        <x:v>2024041002036</x:v>
      </x:c>
      <x:c r="D1429" s="276" t="str">
        <x:f t="shared" si="2"/>
        <x:v>2404</x:v>
      </x:c>
      <x:c r="E1429" s="234" t="s">
        <x:v>6943</x:v>
      </x:c>
      <x:c r="F1429" s="236">
        <x:v>2025110803028</x:v>
      </x:c>
      <x:c r="G1429" s="279" t="str">
        <x:f>MID(F1429,3,4)</x:f>
        <x:v>2511</x:v>
      </x:c>
      <x:c r="H1429" s="276" t="s">
        <x:v>10301</x:v>
      </x:c>
      <x:c r="I1429" s="276" t="s">
        <x:v>140</x:v>
      </x:c>
    </x:row>
    <x:row r="1430" spans="2:9">
      <x:c r="B1430" s="79" t="s">
        <x:v>3185</x:v>
      </x:c>
      <x:c r="C1430" s="235">
        <x:v>2025040602111</x:v>
      </x:c>
      <x:c r="D1430" s="276" t="str">
        <x:f t="shared" si="2"/>
        <x:v>2504</x:v>
      </x:c>
      <x:c r="E1430" s="234" t="s">
        <x:v>5124</x:v>
      </x:c>
      <x:c r="F1430" s="236">
        <x:v>2025110501054</x:v>
      </x:c>
      <x:c r="G1430" s="279" t="str">
        <x:f>MID(F1430,3,4)</x:f>
        <x:v>2511</x:v>
      </x:c>
      <x:c r="H1430" s="276" t="s">
        <x:v>10301</x:v>
      </x:c>
      <x:c r="I1430" s="276" t="s">
        <x:v>140</x:v>
      </x:c>
    </x:row>
    <x:row r="1431" spans="2:9">
      <x:c r="B1431" s="79" t="s">
        <x:v>3171</x:v>
      </x:c>
      <x:c r="C1431" s="235">
        <x:v>2025080602096</x:v>
      </x:c>
      <x:c r="D1431" s="276" t="str">
        <x:f t="shared" si="2"/>
        <x:v>2508</x:v>
      </x:c>
      <x:c r="E1431" s="234" t="s">
        <x:v>4844</x:v>
      </x:c>
      <x:c r="F1431" s="236">
        <x:v>2025110701041</x:v>
      </x:c>
      <x:c r="G1431" s="279" t="str">
        <x:f>MID(F1431,3,4)</x:f>
        <x:v>2511</x:v>
      </x:c>
      <x:c r="H1431" s="276" t="s">
        <x:v>10301</x:v>
      </x:c>
      <x:c r="I1431" s="276" t="s">
        <x:v>140</x:v>
      </x:c>
    </x:row>
    <x:row r="1432" spans="2:9">
      <x:c r="B1432" s="79" t="s">
        <x:v>782</x:v>
      </x:c>
      <x:c r="C1432" s="235">
        <x:v>2025120702045</x:v>
      </x:c>
      <x:c r="D1432" s="276" t="str">
        <x:f t="shared" si="2"/>
        <x:v>2512</x:v>
      </x:c>
      <x:c r="E1432" s="234" t="s">
        <x:v>5240</x:v>
      </x:c>
      <x:c r="F1432" s="236">
        <x:v>2025110801055</x:v>
      </x:c>
      <x:c r="G1432" s="279" t="str">
        <x:f>MID(F1432,3,4)</x:f>
        <x:v>2511</x:v>
      </x:c>
      <x:c r="H1432" s="276" t="s">
        <x:v>10301</x:v>
      </x:c>
      <x:c r="I1432" s="276" t="s">
        <x:v>140</x:v>
      </x:c>
    </x:row>
    <x:row r="1433" spans="2:9">
      <x:c r="B1433" s="79" t="s">
        <x:v>6874</x:v>
      </x:c>
      <x:c r="C1433" s="235">
        <x:v>2024111505115</x:v>
      </x:c>
      <x:c r="D1433" s="276" t="str">
        <x:f t="shared" si="2"/>
        <x:v>2411</x:v>
      </x:c>
      <x:c r="E1433" s="234" t="s">
        <x:v>7278</x:v>
      </x:c>
      <x:c r="F1433" s="236">
        <x:v>2025110801109</x:v>
      </x:c>
      <x:c r="G1433" s="279" t="str">
        <x:f>MID(F1433,3,4)</x:f>
        <x:v>2511</x:v>
      </x:c>
      <x:c r="H1433" s="276" t="s">
        <x:v>10301</x:v>
      </x:c>
      <x:c r="I1433" s="276" t="s">
        <x:v>140</x:v>
      </x:c>
    </x:row>
    <x:row r="1434" spans="2:9">
      <x:c r="B1434" s="79" t="s">
        <x:v>1827</x:v>
      </x:c>
      <x:c r="C1434" s="235">
        <x:v>2024010104068</x:v>
      </x:c>
      <x:c r="D1434" s="276" t="str">
        <x:f t="shared" si="2"/>
        <x:v>2401</x:v>
      </x:c>
      <x:c r="E1434" s="234" t="s">
        <x:v>5116</x:v>
      </x:c>
      <x:c r="F1434" s="236">
        <x:v>2025110602034</x:v>
      </x:c>
      <x:c r="G1434" s="279" t="str">
        <x:f>MID(F1434,3,4)</x:f>
        <x:v>2511</x:v>
      </x:c>
      <x:c r="H1434" s="276" t="s">
        <x:v>10301</x:v>
      </x:c>
      <x:c r="I1434" s="276" t="s">
        <x:v>140</x:v>
      </x:c>
    </x:row>
    <x:row r="1435" spans="2:9">
      <x:c r="B1435" s="79" t="s">
        <x:v>8702</x:v>
      </x:c>
      <x:c r="C1435" s="235">
        <x:v>2024042504072</x:v>
      </x:c>
      <x:c r="D1435" s="276" t="str">
        <x:f t="shared" si="2"/>
        <x:v>2404</x:v>
      </x:c>
      <x:c r="E1435" s="234" t="s">
        <x:v>5037</x:v>
      </x:c>
      <x:c r="F1435" s="236">
        <x:v>2025110602058</x:v>
      </x:c>
      <x:c r="G1435" s="279" t="str">
        <x:f>MID(F1435,3,4)</x:f>
        <x:v>2511</x:v>
      </x:c>
      <x:c r="H1435" s="276" t="s">
        <x:v>10301</x:v>
      </x:c>
      <x:c r="I1435" s="276" t="s">
        <x:v>140</x:v>
      </x:c>
    </x:row>
    <x:row r="1436" spans="2:9">
      <x:c r="B1436" s="79" t="s">
        <x:v>290</x:v>
      </x:c>
      <x:c r="C1436" s="235">
        <x:v>2024081504033</x:v>
      </x:c>
      <x:c r="D1436" s="276" t="str">
        <x:f t="shared" si="2"/>
        <x:v>2408</x:v>
      </x:c>
      <x:c r="E1436" s="234" t="s">
        <x:v>5159</x:v>
      </x:c>
      <x:c r="F1436" s="236">
        <x:v>2025110702017</x:v>
      </x:c>
      <x:c r="G1436" s="279" t="str">
        <x:f>MID(F1436,3,4)</x:f>
        <x:v>2511</x:v>
      </x:c>
      <x:c r="H1436" s="276" t="s">
        <x:v>10301</x:v>
      </x:c>
      <x:c r="I1436" s="276" t="s">
        <x:v>140</x:v>
      </x:c>
    </x:row>
    <x:row r="1437" spans="2:9">
      <x:c r="B1437" s="79" t="s">
        <x:v>422</x:v>
      </x:c>
      <x:c r="C1437" s="235">
        <x:v>2023090704045</x:v>
      </x:c>
      <x:c r="D1437" s="276" t="str">
        <x:f t="shared" si="2"/>
        <x:v>2309</x:v>
      </x:c>
      <x:c r="E1437" s="234" t="s">
        <x:v>7094</x:v>
      </x:c>
      <x:c r="F1437" s="236">
        <x:v>2025110702024</x:v>
      </x:c>
      <x:c r="G1437" s="279" t="str">
        <x:f>MID(F1437,3,4)</x:f>
        <x:v>2511</x:v>
      </x:c>
      <x:c r="H1437" s="276" t="s">
        <x:v>10301</x:v>
      </x:c>
      <x:c r="I1437" s="276" t="s">
        <x:v>140</x:v>
      </x:c>
    </x:row>
    <x:row r="1438" spans="2:9">
      <x:c r="B1438" s="79" t="s">
        <x:v>324</x:v>
      </x:c>
      <x:c r="C1438" s="235">
        <x:v>2023090704175</x:v>
      </x:c>
      <x:c r="D1438" s="276" t="str">
        <x:f t="shared" si="2"/>
        <x:v>2309</x:v>
      </x:c>
      <x:c r="E1438" s="234" t="s">
        <x:v>5318</x:v>
      </x:c>
      <x:c r="F1438" s="236">
        <x:v>2025110702048</x:v>
      </x:c>
      <x:c r="G1438" s="279" t="str">
        <x:f>MID(F1438,3,4)</x:f>
        <x:v>2511</x:v>
      </x:c>
      <x:c r="H1438" s="276" t="s">
        <x:v>10301</x:v>
      </x:c>
      <x:c r="I1438" s="276" t="s">
        <x:v>140</x:v>
      </x:c>
    </x:row>
    <x:row r="1439" spans="2:9">
      <x:c r="B1439" s="79" t="s">
        <x:v>1469</x:v>
      </x:c>
      <x:c r="C1439" s="235">
        <x:v>2024091504023</x:v>
      </x:c>
      <x:c r="D1439" s="276" t="str">
        <x:f t="shared" si="2"/>
        <x:v>2409</x:v>
      </x:c>
      <x:c r="E1439" s="234" t="s">
        <x:v>4849</x:v>
      </x:c>
      <x:c r="F1439" s="236">
        <x:v>2025110702062</x:v>
      </x:c>
      <x:c r="G1439" s="279" t="str">
        <x:f>MID(F1439,3,4)</x:f>
        <x:v>2511</x:v>
      </x:c>
      <x:c r="H1439" s="276" t="s">
        <x:v>10301</x:v>
      </x:c>
      <x:c r="I1439" s="276" t="s">
        <x:v>140</x:v>
      </x:c>
    </x:row>
    <x:row r="1440" spans="2:9">
      <x:c r="B1440" s="79" t="s">
        <x:v>8600</x:v>
      </x:c>
      <x:c r="C1440" s="235">
        <x:v>2024091604013</x:v>
      </x:c>
      <x:c r="D1440" s="276" t="str">
        <x:f t="shared" si="2"/>
        <x:v>2409</x:v>
      </x:c>
      <x:c r="E1440" s="234" t="s">
        <x:v>4923</x:v>
      </x:c>
      <x:c r="F1440" s="236">
        <x:v>2025110702079</x:v>
      </x:c>
      <x:c r="G1440" s="279" t="str">
        <x:f>MID(F1440,3,4)</x:f>
        <x:v>2511</x:v>
      </x:c>
      <x:c r="H1440" s="276" t="s">
        <x:v>10301</x:v>
      </x:c>
      <x:c r="I1440" s="276" t="s">
        <x:v>140</x:v>
      </x:c>
    </x:row>
    <x:row r="1441" spans="2:9">
      <x:c r="B1441" s="79" t="s">
        <x:v>204</x:v>
      </x:c>
      <x:c r="C1441" s="235">
        <x:v>2023092204116</x:v>
      </x:c>
      <x:c r="D1441" s="276" t="str">
        <x:f t="shared" si="2"/>
        <x:v>2309</x:v>
      </x:c>
      <x:c r="E1441" s="234" t="s">
        <x:v>6965</x:v>
      </x:c>
      <x:c r="F1441" s="236">
        <x:v>2025110702086</x:v>
      </x:c>
      <x:c r="G1441" s="279" t="str">
        <x:f>MID(F1441,3,4)</x:f>
        <x:v>2511</x:v>
      </x:c>
      <x:c r="H1441" s="276" t="s">
        <x:v>10301</x:v>
      </x:c>
      <x:c r="I1441" s="276" t="s">
        <x:v>140</x:v>
      </x:c>
    </x:row>
    <x:row r="1442" spans="2:9">
      <x:c r="B1442" s="79" t="s">
        <x:v>8722</x:v>
      </x:c>
      <x:c r="C1442" s="235">
        <x:v>2023092604046</x:v>
      </x:c>
      <x:c r="D1442" s="276" t="str">
        <x:f t="shared" si="2"/>
        <x:v>2309</x:v>
      </x:c>
      <x:c r="E1442" s="234" t="s">
        <x:v>6814</x:v>
      </x:c>
      <x:c r="F1442" s="236">
        <x:v>2025110802014</x:v>
      </x:c>
      <x:c r="G1442" s="279" t="str">
        <x:f>MID(F1442,3,4)</x:f>
        <x:v>2511</x:v>
      </x:c>
      <x:c r="H1442" s="276" t="s">
        <x:v>10301</x:v>
      </x:c>
      <x:c r="I1442" s="276" t="s">
        <x:v>140</x:v>
      </x:c>
    </x:row>
    <x:row r="1443" spans="2:9">
      <x:c r="B1443" s="79" t="s">
        <x:v>331</x:v>
      </x:c>
      <x:c r="C1443" s="235">
        <x:v>2023112204126</x:v>
      </x:c>
      <x:c r="D1443" s="276" t="str">
        <x:f t="shared" si="2"/>
        <x:v>2311</x:v>
      </x:c>
      <x:c r="E1443" s="234" t="s">
        <x:v>8845</x:v>
      </x:c>
      <x:c r="F1443" s="236">
        <x:v>2025110504024</x:v>
      </x:c>
      <x:c r="G1443" s="279" t="str">
        <x:f>MID(F1443,3,4)</x:f>
        <x:v>2511</x:v>
      </x:c>
      <x:c r="H1443" s="276" t="s">
        <x:v>10301</x:v>
      </x:c>
      <x:c r="I1443" s="276" t="s">
        <x:v>140</x:v>
      </x:c>
    </x:row>
    <x:row r="1444" spans="2:9">
      <x:c r="B1444" s="79" t="s">
        <x:v>8670</x:v>
      </x:c>
      <x:c r="C1444" s="235">
        <x:v>2024121004110</x:v>
      </x:c>
      <x:c r="D1444" s="276" t="str">
        <x:f t="shared" si="2"/>
        <x:v>2412</x:v>
      </x:c>
      <x:c r="E1444" s="234" t="s">
        <x:v>8771</x:v>
      </x:c>
      <x:c r="F1444" s="236">
        <x:v>2025110504031</x:v>
      </x:c>
      <x:c r="G1444" s="279" t="str">
        <x:f>MID(F1444,3,4)</x:f>
        <x:v>2511</x:v>
      </x:c>
      <x:c r="H1444" s="276" t="s">
        <x:v>10301</x:v>
      </x:c>
      <x:c r="I1444" s="276" t="s">
        <x:v>140</x:v>
      </x:c>
    </x:row>
    <x:row r="1445" spans="2:9">
      <x:c r="B1445" s="79" t="s">
        <x:v>8723</x:v>
      </x:c>
      <x:c r="C1445" s="235">
        <x:v>2024121104032</x:v>
      </x:c>
      <x:c r="D1445" s="276" t="str">
        <x:f t="shared" si="2"/>
        <x:v>2412</x:v>
      </x:c>
      <x:c r="E1445" s="234" t="s">
        <x:v>8843</x:v>
      </x:c>
      <x:c r="F1445" s="236">
        <x:v>2025110504048</x:v>
      </x:c>
      <x:c r="G1445" s="279" t="str">
        <x:f>MID(F1445,3,4)</x:f>
        <x:v>2511</x:v>
      </x:c>
      <x:c r="H1445" s="276" t="s">
        <x:v>10301</x:v>
      </x:c>
      <x:c r="I1445" s="276" t="s">
        <x:v>140</x:v>
      </x:c>
    </x:row>
    <x:row r="1446" spans="2:9">
      <x:c r="B1446" s="79" t="s">
        <x:v>312</x:v>
      </x:c>
      <x:c r="C1446" s="235">
        <x:v>2024121104049</x:v>
      </x:c>
      <x:c r="D1446" s="276" t="str">
        <x:f t="shared" si="2"/>
        <x:v>2412</x:v>
      </x:c>
      <x:c r="E1446" s="234" t="s">
        <x:v>8673</x:v>
      </x:c>
      <x:c r="F1446" s="236">
        <x:v>2025110604052</x:v>
      </x:c>
      <x:c r="G1446" s="279" t="str">
        <x:f>MID(F1446,3,4)</x:f>
        <x:v>2511</x:v>
      </x:c>
      <x:c r="H1446" s="276" t="s">
        <x:v>10301</x:v>
      </x:c>
      <x:c r="I1446" s="276" t="s">
        <x:v>140</x:v>
      </x:c>
    </x:row>
    <x:row r="1447" spans="2:9">
      <x:c r="B1447" s="79" t="s">
        <x:v>347</x:v>
      </x:c>
      <x:c r="C1447" s="235">
        <x:v>2024121104094</x:v>
      </x:c>
      <x:c r="D1447" s="276" t="str">
        <x:f t="shared" si="2"/>
        <x:v>2412</x:v>
      </x:c>
      <x:c r="E1447" s="234" t="s">
        <x:v>1860</x:v>
      </x:c>
      <x:c r="F1447" s="236">
        <x:v>2025120603120</x:v>
      </x:c>
      <x:c r="G1447" s="279" t="str">
        <x:f>MID(F1447,3,4)</x:f>
        <x:v>2512</x:v>
      </x:c>
      <x:c r="H1447" s="276" t="s">
        <x:v>10301</x:v>
      </x:c>
      <x:c r="I1447" s="276" t="s">
        <x:v>140</x:v>
      </x:c>
    </x:row>
    <x:row r="1448" spans="2:9">
      <x:c r="B1448" s="79" t="s">
        <x:v>396</x:v>
      </x:c>
      <x:c r="C1448" s="235">
        <x:v>2024121204114</x:v>
      </x:c>
      <x:c r="D1448" s="276" t="str">
        <x:f t="shared" si="2"/>
        <x:v>2412</x:v>
      </x:c>
      <x:c r="E1448" s="234" t="s">
        <x:v>3545</x:v>
      </x:c>
      <x:c r="F1448" s="236">
        <x:v>2025120603137</x:v>
      </x:c>
      <x:c r="G1448" s="279" t="str">
        <x:f>MID(F1448,3,4)</x:f>
        <x:v>2512</x:v>
      </x:c>
      <x:c r="H1448" s="276" t="s">
        <x:v>10301</x:v>
      </x:c>
      <x:c r="I1448" s="276" t="s">
        <x:v>140</x:v>
      </x:c>
    </x:row>
    <x:row r="1449" spans="2:9">
      <x:c r="B1449" s="79" t="s">
        <x:v>224</x:v>
      </x:c>
      <x:c r="C1449" s="235">
        <x:v>2025020504015</x:v>
      </x:c>
      <x:c r="D1449" s="276" t="str">
        <x:f t="shared" si="2"/>
        <x:v>2502</x:v>
      </x:c>
      <x:c r="E1449" s="234" t="s">
        <x:v>1180</x:v>
      </x:c>
      <x:c r="F1449" s="236">
        <x:v>2025120503024</x:v>
      </x:c>
      <x:c r="G1449" s="279" t="str">
        <x:f>MID(F1449,3,4)</x:f>
        <x:v>2512</x:v>
      </x:c>
      <x:c r="H1449" s="276" t="s">
        <x:v>10301</x:v>
      </x:c>
      <x:c r="I1449" s="276" t="s">
        <x:v>140</x:v>
      </x:c>
    </x:row>
    <x:row r="1450" spans="2:9">
      <x:c r="B1450" s="79" t="s">
        <x:v>8842</x:v>
      </x:c>
      <x:c r="C1450" s="235">
        <x:v>2025021004026</x:v>
      </x:c>
      <x:c r="D1450" s="276" t="str">
        <x:f t="shared" si="2"/>
        <x:v>2502</x:v>
      </x:c>
      <x:c r="E1450" s="234" t="s">
        <x:v>6723</x:v>
      </x:c>
      <x:c r="F1450" s="236">
        <x:v>2025120601010</x:v>
      </x:c>
      <x:c r="G1450" s="279" t="str">
        <x:f>MID(F1450,3,4)</x:f>
        <x:v>2512</x:v>
      </x:c>
      <x:c r="H1450" s="276" t="s">
        <x:v>10301</x:v>
      </x:c>
      <x:c r="I1450" s="276" t="s">
        <x:v>140</x:v>
      </x:c>
    </x:row>
    <x:row r="1451" spans="2:9">
      <x:c r="B1451" s="79" t="s">
        <x:v>8791</x:v>
      </x:c>
      <x:c r="C1451" s="235">
        <x:v>2025021204075</x:v>
      </x:c>
      <x:c r="D1451" s="276" t="str">
        <x:f t="shared" si="2"/>
        <x:v>2502</x:v>
      </x:c>
      <x:c r="E1451" s="234" t="s">
        <x:v>4894</x:v>
      </x:c>
      <x:c r="F1451" s="236">
        <x:v>2025120701062</x:v>
      </x:c>
      <x:c r="G1451" s="279" t="str">
        <x:f>MID(F1451,3,4)</x:f>
        <x:v>2512</x:v>
      </x:c>
      <x:c r="H1451" s="276" t="s">
        <x:v>10301</x:v>
      </x:c>
      <x:c r="I1451" s="276" t="s">
        <x:v>140</x:v>
      </x:c>
    </x:row>
    <x:row r="1452" spans="2:9">
      <x:c r="B1452" s="79" t="s">
        <x:v>8809</x:v>
      </x:c>
      <x:c r="C1452" s="235">
        <x:v>2025040704013</x:v>
      </x:c>
      <x:c r="D1452" s="276" t="str">
        <x:f t="shared" si="2"/>
        <x:v>2504</x:v>
      </x:c>
      <x:c r="E1452" s="234" t="s">
        <x:v>3130</x:v>
      </x:c>
      <x:c r="F1452" s="236">
        <x:v>2025120503086</x:v>
      </x:c>
      <x:c r="G1452" s="279" t="str">
        <x:f>MID(F1452,3,4)</x:f>
        <x:v>2512</x:v>
      </x:c>
      <x:c r="H1452" s="276" t="s">
        <x:v>10301</x:v>
      </x:c>
      <x:c r="I1452" s="276" t="s">
        <x:v>140</x:v>
      </x:c>
    </x:row>
    <x:row r="1453" spans="2:9">
      <x:c r="B1453" s="79" t="s">
        <x:v>8902</x:v>
      </x:c>
      <x:c r="C1453" s="235">
        <x:v>2025050504030</x:v>
      </x:c>
      <x:c r="D1453" s="276" t="str">
        <x:f t="shared" si="2"/>
        <x:v>2505</x:v>
      </x:c>
      <x:c r="E1453" s="234" t="s">
        <x:v>3256</x:v>
      </x:c>
      <x:c r="F1453" s="236">
        <x:v>2025120603052</x:v>
      </x:c>
      <x:c r="G1453" s="279" t="str">
        <x:f>MID(F1453,3,4)</x:f>
        <x:v>2512</x:v>
      </x:c>
      <x:c r="H1453" s="276" t="s">
        <x:v>10301</x:v>
      </x:c>
      <x:c r="I1453" s="276" t="s">
        <x:v>140</x:v>
      </x:c>
    </x:row>
    <x:row r="1454" spans="2:9">
      <x:c r="B1454" s="79" t="s">
        <x:v>8789</x:v>
      </x:c>
      <x:c r="C1454" s="235">
        <x:v>2025050704010</x:v>
      </x:c>
      <x:c r="D1454" s="276" t="str">
        <x:f t="shared" si="2"/>
        <x:v>2505</x:v>
      </x:c>
      <x:c r="E1454" s="234" t="s">
        <x:v>568</x:v>
      </x:c>
      <x:c r="F1454" s="236">
        <x:v>2025120502027</x:v>
      </x:c>
      <x:c r="G1454" s="279" t="str">
        <x:f>MID(F1454,3,4)</x:f>
        <x:v>2512</x:v>
      </x:c>
      <x:c r="H1454" s="276" t="s">
        <x:v>10301</x:v>
      </x:c>
      <x:c r="I1454" s="276" t="s">
        <x:v>140</x:v>
      </x:c>
    </x:row>
    <x:row r="1455" spans="2:9">
      <x:c r="B1455" s="79" t="s">
        <x:v>8822</x:v>
      </x:c>
      <x:c r="C1455" s="235">
        <x:v>2025050704041</x:v>
      </x:c>
      <x:c r="D1455" s="276" t="str">
        <x:f t="shared" si="2"/>
        <x:v>2505</x:v>
      </x:c>
      <x:c r="E1455" s="234" t="s">
        <x:v>5183</x:v>
      </x:c>
      <x:c r="F1455" s="236">
        <x:v>2025120602031</x:v>
      </x:c>
      <x:c r="G1455" s="279" t="str">
        <x:f>MID(F1455,3,4)</x:f>
        <x:v>2512</x:v>
      </x:c>
      <x:c r="H1455" s="276" t="s">
        <x:v>10301</x:v>
      </x:c>
      <x:c r="I1455" s="276" t="s">
        <x:v>140</x:v>
      </x:c>
    </x:row>
    <x:row r="1456" spans="2:9">
      <x:c r="B1456" s="79" t="s">
        <x:v>8896</x:v>
      </x:c>
      <x:c r="C1456" s="235">
        <x:v>2025060504013</x:v>
      </x:c>
      <x:c r="D1456" s="276" t="str">
        <x:f t="shared" si="2"/>
        <x:v>2506</x:v>
      </x:c>
      <x:c r="E1456" s="234" t="s">
        <x:v>5364</x:v>
      </x:c>
      <x:c r="F1456" s="236">
        <x:v>2025120602062</x:v>
      </x:c>
      <x:c r="G1456" s="279" t="str">
        <x:f>MID(F1456,3,4)</x:f>
        <x:v>2512</x:v>
      </x:c>
      <x:c r="H1456" s="276" t="s">
        <x:v>10301</x:v>
      </x:c>
      <x:c r="I1456" s="276" t="s">
        <x:v>140</x:v>
      </x:c>
    </x:row>
    <x:row r="1457" spans="2:9">
      <x:c r="B1457" s="79" t="s">
        <x:v>345</x:v>
      </x:c>
      <x:c r="C1457" s="235">
        <x:v>2025060504051</x:v>
      </x:c>
      <x:c r="D1457" s="276" t="str">
        <x:f t="shared" si="2"/>
        <x:v>2506</x:v>
      </x:c>
      <x:c r="E1457" s="234" t="s">
        <x:v>6956</x:v>
      </x:c>
      <x:c r="F1457" s="236">
        <x:v>2025120702083</x:v>
      </x:c>
      <x:c r="G1457" s="279" t="str">
        <x:f>MID(F1457,3,4)</x:f>
        <x:v>2512</x:v>
      </x:c>
      <x:c r="H1457" s="276" t="s">
        <x:v>10301</x:v>
      </x:c>
      <x:c r="I1457" s="276" t="s">
        <x:v>140</x:v>
      </x:c>
    </x:row>
    <x:row r="1458" spans="2:9">
      <x:c r="B1458" s="79" t="s">
        <x:v>8876</x:v>
      </x:c>
      <x:c r="C1458" s="235">
        <x:v>2025070504010</x:v>
      </x:c>
      <x:c r="D1458" s="276" t="str">
        <x:f t="shared" si="2"/>
        <x:v>2507</x:v>
      </x:c>
      <x:c r="E1458" s="234" t="s">
        <x:v>5287</x:v>
      </x:c>
      <x:c r="F1458" s="236">
        <x:v>2025120702090</x:v>
      </x:c>
      <x:c r="G1458" s="279" t="str">
        <x:f>MID(F1458,3,4)</x:f>
        <x:v>2512</x:v>
      </x:c>
      <x:c r="H1458" s="276" t="s">
        <x:v>10301</x:v>
      </x:c>
      <x:c r="I1458" s="276" t="s">
        <x:v>140</x:v>
      </x:c>
    </x:row>
    <x:row r="1459" spans="2:9">
      <x:c r="B1459" s="79" t="s">
        <x:v>8853</x:v>
      </x:c>
      <x:c r="C1459" s="235">
        <x:v>2025070504034</x:v>
      </x:c>
      <x:c r="D1459" s="276" t="str">
        <x:f t="shared" si="2"/>
        <x:v>2507</x:v>
      </x:c>
      <x:c r="E1459" s="234" t="s">
        <x:v>782</x:v>
      </x:c>
      <x:c r="F1459" s="236">
        <x:v>2025120702045</x:v>
      </x:c>
      <x:c r="G1459" s="279" t="str">
        <x:f>MID(F1459,3,4)</x:f>
        <x:v>2512</x:v>
      </x:c>
      <x:c r="H1459" s="276" t="s">
        <x:v>10301</x:v>
      </x:c>
      <x:c r="I1459" s="276" t="s">
        <x:v>140</x:v>
      </x:c>
    </x:row>
    <x:row r="1460" spans="2:9">
      <x:c r="B1460" s="79" t="s">
        <x:v>8736</x:v>
      </x:c>
      <x:c r="C1460" s="235">
        <x:v>2025070504041</x:v>
      </x:c>
      <x:c r="D1460" s="276" t="str">
        <x:f t="shared" si="2"/>
        <x:v>2507</x:v>
      </x:c>
      <x:c r="E1460" s="234" t="s">
        <x:v>8668</x:v>
      </x:c>
      <x:c r="F1460" s="236">
        <x:v>2025120604080</x:v>
      </x:c>
      <x:c r="G1460" s="279" t="str">
        <x:f>MID(F1460,3,4)</x:f>
        <x:v>2512</x:v>
      </x:c>
      <x:c r="H1460" s="276" t="s">
        <x:v>10301</x:v>
      </x:c>
      <x:c r="I1460" s="276" t="s">
        <x:v>140</x:v>
      </x:c>
    </x:row>
    <x:row r="1461" spans="2:9">
      <x:c r="B1461" s="79" t="s">
        <x:v>8851</x:v>
      </x:c>
      <x:c r="C1461" s="235">
        <x:v>2025070504089</x:v>
      </x:c>
      <x:c r="D1461" s="276" t="str">
        <x:f t="shared" si="2"/>
        <x:v>2507</x:v>
      </x:c>
      <x:c r="E1461" s="234" t="s">
        <x:v>10178</x:v>
      </x:c>
      <x:c r="F1461" s="236">
        <x:v>2026011803025</x:v>
      </x:c>
      <x:c r="G1461" s="279" t="str">
        <x:f>MID(F1461,3,4)</x:f>
        <x:v>2601</x:v>
      </x:c>
      <x:c r="H1461" s="276" t="s">
        <x:v>10301</x:v>
      </x:c>
      <x:c r="I1461" s="276" t="s">
        <x:v>140</x:v>
      </x:c>
    </x:row>
    <x:row r="1462" spans="2:9">
      <x:c r="B1462" s="79" t="s">
        <x:v>8886</x:v>
      </x:c>
      <x:c r="C1462" s="235">
        <x:v>2025090504052</x:v>
      </x:c>
      <x:c r="D1462" s="276" t="str">
        <x:f t="shared" si="2"/>
        <x:v>2509</x:v>
      </x:c>
      <x:c r="E1462" s="234" t="s">
        <x:v>10193</x:v>
      </x:c>
      <x:c r="F1462" s="236">
        <x:v>2026011501044</x:v>
      </x:c>
      <x:c r="G1462" s="279" t="str">
        <x:f>MID(F1462,3,4)</x:f>
        <x:v>2601</x:v>
      </x:c>
      <x:c r="H1462" s="276" t="s">
        <x:v>140</x:v>
      </x:c>
      <x:c r="I1462" s="276" t="s">
        <x:v>140</x:v>
      </x:c>
    </x:row>
    <x:row r="1463" spans="2:9">
      <x:c r="B1463" s="79" t="s">
        <x:v>8847</x:v>
      </x:c>
      <x:c r="C1463" s="235">
        <x:v>2025090504076</x:v>
      </x:c>
      <x:c r="D1463" s="276" t="str">
        <x:f t="shared" si="2"/>
        <x:v>2509</x:v>
      </x:c>
      <x:c r="E1463" s="234" t="s">
        <x:v>618</x:v>
      </x:c>
      <x:c r="F1463" s="236">
        <x:v>2026012001079</x:v>
      </x:c>
      <x:c r="G1463" s="279" t="str">
        <x:f>MID(F1463,3,4)</x:f>
        <x:v>2601</x:v>
      </x:c>
      <x:c r="H1463" s="276" t="s">
        <x:v>140</x:v>
      </x:c>
      <x:c r="I1463" s="276" t="s">
        <x:v>140</x:v>
      </x:c>
    </x:row>
    <x:row r="1464" spans="2:9">
      <x:c r="B1464" s="79" t="s">
        <x:v>8796</x:v>
      </x:c>
      <x:c r="C1464" s="235">
        <x:v>2025090604042</x:v>
      </x:c>
      <x:c r="D1464" s="276" t="str">
        <x:f t="shared" si="2"/>
        <x:v>2509</x:v>
      </x:c>
      <x:c r="E1464" s="234" t="s">
        <x:v>10229</x:v>
      </x:c>
      <x:c r="F1464" s="236">
        <x:v>2026012001093</x:v>
      </x:c>
      <x:c r="G1464" s="279" t="str">
        <x:f>MID(F1464,3,4)</x:f>
        <x:v>2601</x:v>
      </x:c>
      <x:c r="H1464" s="276" t="s">
        <x:v>140</x:v>
      </x:c>
      <x:c r="I1464" s="276" t="s">
        <x:v>140</x:v>
      </x:c>
    </x:row>
    <x:row r="1465" spans="2:9">
      <x:c r="B1465" s="79" t="s">
        <x:v>8759</x:v>
      </x:c>
      <x:c r="C1465" s="235">
        <x:v>2025100504010</x:v>
      </x:c>
      <x:c r="D1465" s="276" t="str">
        <x:f t="shared" si="2"/>
        <x:v>2510</x:v>
      </x:c>
      <x:c r="E1465" s="234" t="s">
        <x:v>629</x:v>
      </x:c>
      <x:c r="F1465" s="236">
        <x:v>2026012101052</x:v>
      </x:c>
      <x:c r="G1465" s="279" t="str">
        <x:f>MID(F1465,3,4)</x:f>
        <x:v>2601</x:v>
      </x:c>
      <x:c r="H1465" s="276" t="s">
        <x:v>140</x:v>
      </x:c>
      <x:c r="I1465" s="276" t="s">
        <x:v>140</x:v>
      </x:c>
    </x:row>
    <x:row r="1466" spans="2:9">
      <x:c r="B1466" s="79" t="s">
        <x:v>8798</x:v>
      </x:c>
      <x:c r="C1466" s="235">
        <x:v>2025100604024</x:v>
      </x:c>
      <x:c r="D1466" s="276" t="str">
        <x:f t="shared" si="2"/>
        <x:v>2510</x:v>
      </x:c>
      <x:c r="E1466" s="234" t="s">
        <x:v>5162</x:v>
      </x:c>
      <x:c r="F1466" s="236">
        <x:v>2026012301032</x:v>
      </x:c>
      <x:c r="G1466" s="279" t="str">
        <x:f>MID(F1466,3,4)</x:f>
        <x:v>2601</x:v>
      </x:c>
      <x:c r="H1466" s="276" t="s">
        <x:v>140</x:v>
      </x:c>
      <x:c r="I1466" s="276" t="s">
        <x:v>140</x:v>
      </x:c>
    </x:row>
    <x:row r="1467" spans="2:9">
      <x:c r="B1467" s="79" t="s">
        <x:v>8794</x:v>
      </x:c>
      <x:c r="C1467" s="235">
        <x:v>2025100604086</x:v>
      </x:c>
      <x:c r="D1467" s="276" t="str">
        <x:f t="shared" si="2"/>
        <x:v>2510</x:v>
      </x:c>
      <x:c r="E1467" s="234" t="s">
        <x:v>555</x:v>
      </x:c>
      <x:c r="F1467" s="236">
        <x:v>2026011702069</x:v>
      </x:c>
      <x:c r="G1467" s="279" t="str">
        <x:f>MID(F1467,3,4)</x:f>
        <x:v>2601</x:v>
      </x:c>
      <x:c r="H1467" s="276" t="s">
        <x:v>140</x:v>
      </x:c>
      <x:c r="I1467" s="276" t="s">
        <x:v>140</x:v>
      </x:c>
    </x:row>
    <x:row r="1468" spans="2:9">
      <x:c r="B1468" s="79" t="s">
        <x:v>8738</x:v>
      </x:c>
      <x:c r="C1468" s="235">
        <x:v>2025100704038</x:v>
      </x:c>
      <x:c r="D1468" s="276" t="str">
        <x:f t="shared" si="2"/>
        <x:v>2510</x:v>
      </x:c>
      <x:c r="E1468" s="234" t="s">
        <x:v>10257</x:v>
      </x:c>
      <x:c r="F1468" s="236">
        <x:v>2026021501010</x:v>
      </x:c>
      <x:c r="G1468" s="279" t="str">
        <x:f>MID(F1468,3,4)</x:f>
        <x:v>2602</x:v>
      </x:c>
      <x:c r="H1468" s="276" t="s">
        <x:v>140</x:v>
      </x:c>
      <x:c r="I1468" s="276" t="s">
        <x:v>140</x:v>
      </x:c>
    </x:row>
    <x:row r="1469" spans="2:9">
      <x:c r="B1469" s="79" t="s">
        <x:v>8845</x:v>
      </x:c>
      <x:c r="C1469" s="235">
        <x:v>2025110504024</x:v>
      </x:c>
      <x:c r="D1469" s="276" t="str">
        <x:f t="shared" si="2"/>
        <x:v>2511</x:v>
      </x:c>
      <x:c r="E1469" s="234" t="s">
        <x:v>3177</x:v>
      </x:c>
      <x:c r="F1469" s="236">
        <x:v>2026021803107</x:v>
      </x:c>
      <x:c r="G1469" s="279" t="str">
        <x:f>MID(F1469,3,4)</x:f>
        <x:v>2602</x:v>
      </x:c>
      <x:c r="H1469" s="276" t="s">
        <x:v>140</x:v>
      </x:c>
      <x:c r="I1469" s="276" t="s">
        <x:v>140</x:v>
      </x:c>
    </x:row>
    <x:row r="1470" spans="2:9">
      <x:c r="B1470" s="79" t="s">
        <x:v>8771</x:v>
      </x:c>
      <x:c r="C1470" s="235">
        <x:v>2025110504031</x:v>
      </x:c>
      <x:c r="D1470" s="276" t="str">
        <x:f t="shared" si="2"/>
        <x:v>2511</x:v>
      </x:c>
      <x:c r="E1470" s="234" t="s">
        <x:v>3169</x:v>
      </x:c>
      <x:c r="F1470" s="236">
        <x:v>2026021903012</x:v>
      </x:c>
      <x:c r="G1470" s="279" t="str">
        <x:f>MID(F1470,3,4)</x:f>
        <x:v>2602</x:v>
      </x:c>
      <x:c r="H1470" s="276" t="s">
        <x:v>140</x:v>
      </x:c>
      <x:c r="I1470" s="276" t="s">
        <x:v>140</x:v>
      </x:c>
    </x:row>
    <x:row r="1471" spans="2:9">
      <x:c r="B1471" s="79" t="s">
        <x:v>8843</x:v>
      </x:c>
      <x:c r="C1471" s="235">
        <x:v>2025110504048</x:v>
      </x:c>
      <x:c r="D1471" s="276" t="str">
        <x:f t="shared" si="2"/>
        <x:v>2511</x:v>
      </x:c>
      <x:c r="E1471" s="234" t="s">
        <x:v>5018</x:v>
      </x:c>
      <x:c r="F1471" s="236">
        <x:v>2026021802094</x:v>
      </x:c>
      <x:c r="G1471" s="279" t="str">
        <x:f>MID(F1471,3,4)</x:f>
        <x:v>2602</x:v>
      </x:c>
      <x:c r="H1471" s="276" t="s">
        <x:v>140</x:v>
      </x:c>
      <x:c r="I1471" s="276" t="s">
        <x:v>140</x:v>
      </x:c>
    </x:row>
    <x:row r="1472" spans="2:9">
      <x:c r="B1472" s="79" t="s">
        <x:v>8673</x:v>
      </x:c>
      <x:c r="C1472" s="235">
        <x:v>2025110604052</x:v>
      </x:c>
      <x:c r="D1472" s="276" t="str">
        <x:f t="shared" si="2"/>
        <x:v>2511</x:v>
      </x:c>
      <x:c r="E1472" s="234" t="s">
        <x:v>4993</x:v>
      </x:c>
      <x:c r="F1472" s="236">
        <x:v>2026021902060</x:v>
      </x:c>
      <x:c r="G1472" s="279" t="str">
        <x:f>MID(F1472,3,4)</x:f>
        <x:v>2602</x:v>
      </x:c>
      <x:c r="H1472" s="276" t="s">
        <x:v>140</x:v>
      </x:c>
      <x:c r="I1472" s="276" t="s">
        <x:v>140</x:v>
      </x:c>
    </x:row>
    <x:row r="1473" spans="2:9">
      <x:c r="B1473" s="79" t="s">
        <x:v>8668</x:v>
      </x:c>
      <x:c r="C1473" s="235">
        <x:v>2025120604080</x:v>
      </x:c>
      <x:c r="D1473" s="276" t="str">
        <x:f t="shared" si="2"/>
        <x:v>2512</x:v>
      </x:c>
      <x:c r="E1473" s="234" t="s">
        <x:v>6854</x:v>
      </x:c>
      <x:c r="F1473" s="236">
        <x:v>2026022102056</x:v>
      </x:c>
      <x:c r="G1473" s="279" t="str">
        <x:f>MID(F1473,3,4)</x:f>
        <x:v>2602</x:v>
      </x:c>
      <x:c r="H1473" s="276" t="s">
        <x:v>10301</x:v>
      </x:c>
      <x:c r="I1473" s="276" t="s">
        <x:v>140</x:v>
      </x:c>
    </x:row>
    <x:row r="1474" spans="2:9">
      <x:c r="B1474" s="79" t="s">
        <x:v>8890</x:v>
      </x:c>
      <x:c r="C1474" s="235">
        <x:v>2026021704077</x:v>
      </x:c>
      <x:c r="D1474" s="276" t="str">
        <x:f t="shared" si="2"/>
        <x:v>2602</x:v>
      </x:c>
      <x:c r="E1474" s="234" t="s">
        <x:v>8890</x:v>
      </x:c>
      <x:c r="F1474" s="236">
        <x:v>2026021704077</x:v>
      </x:c>
      <x:c r="G1474" s="279" t="str">
        <x:f>MID(F1474,3,4)</x:f>
        <x:v>2602</x:v>
      </x:c>
      <x:c r="H1474" s="276" t="s">
        <x:v>140</x:v>
      </x:c>
      <x:c r="I1474" s="276" t="s">
        <x:v>140</x:v>
      </x:c>
    </x:row>
    <x:row r="1475" spans="2:9">
      <x:c r="B1475" s="79" t="s">
        <x:v>8792</x:v>
      </x:c>
      <x:c r="C1475" s="235">
        <x:v>2026021904019</x:v>
      </x:c>
      <x:c r="D1475" s="276" t="str">
        <x:f t="shared" si="2"/>
        <x:v>2602</x:v>
      </x:c>
      <x:c r="E1475" s="234" t="s">
        <x:v>8792</x:v>
      </x:c>
      <x:c r="F1475" s="236">
        <x:v>2026021904019</x:v>
      </x:c>
      <x:c r="G1475" s="279" t="str">
        <x:f>MID(F1475,3,4)</x:f>
        <x:v>2602</x:v>
      </x:c>
      <x:c r="H1475" s="276" t="s">
        <x:v>140</x:v>
      </x:c>
      <x:c r="I1475" s="276" t="s">
        <x:v>140</x:v>
      </x:c>
    </x:row>
    <x:row r="1476" spans="2:9">
      <x:c r="B1476" s="79" t="s">
        <x:v>8696</x:v>
      </x:c>
      <x:c r="C1476" s="235">
        <x:v>2026022004015</x:v>
      </x:c>
      <x:c r="D1476" s="276" t="str">
        <x:f t="shared" si="2"/>
        <x:v>2602</x:v>
      </x:c>
      <x:c r="E1476" s="234" t="s">
        <x:v>8696</x:v>
      </x:c>
      <x:c r="F1476" s="236">
        <x:v>2026022004015</x:v>
      </x:c>
      <x:c r="G1476" s="279" t="str">
        <x:f>MID(F1476,3,4)</x:f>
        <x:v>2602</x:v>
      </x:c>
      <x:c r="H1476" s="276" t="s">
        <x:v>140</x:v>
      </x:c>
      <x:c r="I1476" s="276" t="s">
        <x:v>140</x:v>
      </x:c>
    </x:row>
    <x:row r="1477" spans="1:7">
      <x:c r="A1477" s="43" t="s">
        <x:v>9482</x:v>
      </x:c>
      <x:c r="B1477" s="43" t="s">
        <x:v>5077</x:v>
      </x:c>
      <x:c r="C1477" s="235">
        <x:v>2025070505024</x:v>
      </x:c>
      <x:c r="D1477" s="276" t="str">
        <x:f t="shared" si="2"/>
        <x:v>2507</x:v>
      </x:c>
      <x:c r="E1477" s="43" t="s">
        <x:v>6876</x:v>
      </x:c>
      <x:c r="F1477" s="235">
        <x:v>2023101903153</x:v>
      </x:c>
      <x:c r="G1477" s="276" t="str">
        <x:f>MID(F1477,3,4)</x:f>
        <x:v>2310</x:v>
      </x:c>
    </x:row>
    <x:row r="1478" spans="2:7">
      <x:c r="B1478" s="43" t="s">
        <x:v>6796</x:v>
      </x:c>
      <x:c r="C1478" s="235">
        <x:v>2025110505045</x:v>
      </x:c>
      <x:c r="D1478" s="276" t="str">
        <x:f t="shared" si="2"/>
        <x:v>2511</x:v>
      </x:c>
      <x:c r="E1478" s="43" t="s">
        <x:v>7107</x:v>
      </x:c>
      <x:c r="F1478" s="235">
        <x:v>2023112201156</x:v>
      </x:c>
      <x:c r="G1478" s="276" t="str">
        <x:f>MID(F1478,3,4)</x:f>
        <x:v>2311</x:v>
      </x:c>
    </x:row>
    <x:row r="1479" spans="2:7">
      <x:c r="B1479" s="43" t="s">
        <x:v>215</x:v>
      </x:c>
      <x:c r="C1479" s="235">
        <x:v>2024010103122</x:v>
      </x:c>
      <x:c r="D1479" s="276" t="str">
        <x:f t="shared" si="2"/>
        <x:v>2401</x:v>
      </x:c>
      <x:c r="E1479" s="43" t="s">
        <x:v>398</x:v>
      </x:c>
      <x:c r="F1479" s="235">
        <x:v>2023112204027</x:v>
      </x:c>
      <x:c r="G1479" s="276" t="str">
        <x:f>MID(F1479,3,4)</x:f>
        <x:v>2311</x:v>
      </x:c>
    </x:row>
    <x:row r="1480" spans="2:7">
      <x:c r="B1480" s="43" t="s">
        <x:v>6735</x:v>
      </x:c>
      <x:c r="C1480" s="235">
        <x:v>2025070603133</x:v>
      </x:c>
      <x:c r="D1480" s="276" t="str">
        <x:f t="shared" si="2"/>
        <x:v>2507</x:v>
      </x:c>
      <x:c r="E1480" s="43" t="s">
        <x:v>6913</x:v>
      </x:c>
      <x:c r="F1480" s="235">
        <x:v>2023120101233</x:v>
      </x:c>
      <x:c r="G1480" s="276" t="str">
        <x:f>MID(F1480,3,4)</x:f>
        <x:v>2312</x:v>
      </x:c>
    </x:row>
    <x:row r="1481" spans="2:7">
      <x:c r="B1481" s="43" t="s">
        <x:v>6784</x:v>
      </x:c>
      <x:c r="C1481" s="235">
        <x:v>2025090503130</x:v>
      </x:c>
      <x:c r="D1481" s="276" t="str">
        <x:f t="shared" si="2"/>
        <x:v>2509</x:v>
      </x:c>
      <x:c r="E1481" s="43" t="s">
        <x:v>215</x:v>
      </x:c>
      <x:c r="F1481" s="235">
        <x:v>2024010103122</x:v>
      </x:c>
      <x:c r="G1481" s="276" t="str">
        <x:f>MID(F1481,3,4)</x:f>
        <x:v>2401</x:v>
      </x:c>
    </x:row>
    <x:row r="1482" spans="2:7">
      <x:c r="B1482" s="43" t="s">
        <x:v>760</x:v>
      </x:c>
      <x:c r="C1482" s="235">
        <x:v>2025090503154</x:v>
      </x:c>
      <x:c r="D1482" s="276" t="str">
        <x:f t="shared" si="2"/>
        <x:v>2509</x:v>
      </x:c>
      <x:c r="E1482" s="43" t="s">
        <x:v>408</x:v>
      </x:c>
      <x:c r="F1482" s="235">
        <x:v>2024032004070</x:v>
      </x:c>
      <x:c r="G1482" s="276" t="str">
        <x:f>MID(F1482,3,4)</x:f>
        <x:v>2403</x:v>
      </x:c>
    </x:row>
    <x:row r="1483" spans="2:7">
      <x:c r="B1483" s="43" t="s">
        <x:v>5373</x:v>
      </x:c>
      <x:c r="C1483" s="235">
        <x:v>2025110603130</x:v>
      </x:c>
      <x:c r="D1483" s="276" t="str">
        <x:f t="shared" si="2"/>
        <x:v>2511</x:v>
      </x:c>
      <x:c r="E1483" s="43" t="s">
        <x:v>431</x:v>
      </x:c>
      <x:c r="F1483" s="235">
        <x:v>2024071004031</x:v>
      </x:c>
      <x:c r="G1483" s="276" t="str">
        <x:f>MID(F1483,3,4)</x:f>
        <x:v>2407</x:v>
      </x:c>
    </x:row>
    <x:row r="1484" spans="2:7">
      <x:c r="B1484" s="43" t="s">
        <x:v>6970</x:v>
      </x:c>
      <x:c r="C1484" s="235">
        <x:v>2025110703113</x:v>
      </x:c>
      <x:c r="D1484" s="276" t="str">
        <x:f t="shared" si="2"/>
        <x:v>2511</x:v>
      </x:c>
      <x:c r="E1484" s="43" t="s">
        <x:v>4799</x:v>
      </x:c>
      <x:c r="F1484" s="235">
        <x:v>2024081603026</x:v>
      </x:c>
      <x:c r="G1484" s="276" t="str">
        <x:f>MID(F1484,3,4)</x:f>
        <x:v>2408</x:v>
      </x:c>
    </x:row>
    <x:row r="1485" spans="2:7">
      <x:c r="B1485" s="43" t="s">
        <x:v>762</x:v>
      </x:c>
      <x:c r="C1485" s="235">
        <x:v>2026011603144</x:v>
      </x:c>
      <x:c r="D1485" s="276" t="str">
        <x:f t="shared" si="2"/>
        <x:v>2601</x:v>
      </x:c>
      <x:c r="E1485" s="43" t="s">
        <x:v>5376</x:v>
      </x:c>
      <x:c r="F1485" s="235">
        <x:v>2024090503010</x:v>
      </x:c>
      <x:c r="G1485" s="276" t="str">
        <x:f>MID(F1485,3,4)</x:f>
        <x:v>2409</x:v>
      </x:c>
    </x:row>
    <x:row r="1486" spans="2:7">
      <x:c r="B1486" s="43" t="s">
        <x:v>4971</x:v>
      </x:c>
      <x:c r="C1486" s="235">
        <x:v>2026011703110</x:v>
      </x:c>
      <x:c r="D1486" s="276" t="str">
        <x:f t="shared" si="2"/>
        <x:v>2601</x:v>
      </x:c>
      <x:c r="E1486" s="43" t="s">
        <x:v>5212</x:v>
      </x:c>
      <x:c r="F1486" s="235">
        <x:v>2024111001136</x:v>
      </x:c>
      <x:c r="G1486" s="276" t="str">
        <x:f>MID(F1486,3,4)</x:f>
        <x:v>2411</x:v>
      </x:c>
    </x:row>
    <x:row r="1487" spans="2:7">
      <x:c r="B1487" s="43" t="s">
        <x:v>5080</x:v>
      </x:c>
      <x:c r="C1487" s="235">
        <x:v>2026021703155</x:v>
      </x:c>
      <x:c r="D1487" s="276" t="str">
        <x:f t="shared" si="2"/>
        <x:v>2602</x:v>
      </x:c>
      <x:c r="E1487" s="43" t="s">
        <x:v>5304</x:v>
      </x:c>
      <x:c r="F1487" s="235">
        <x:v>2024110502016</x:v>
      </x:c>
      <x:c r="G1487" s="276" t="str">
        <x:f>MID(F1487,3,4)</x:f>
        <x:v>2411</x:v>
      </x:c>
    </x:row>
    <x:row r="1488" spans="2:7">
      <x:c r="B1488" s="43" t="s">
        <x:v>3157</x:v>
      </x:c>
      <x:c r="C1488" s="235">
        <x:v>2025040503166</x:v>
      </x:c>
      <x:c r="D1488" s="276" t="str">
        <x:f t="shared" si="2"/>
        <x:v>2504</x:v>
      </x:c>
      <x:c r="E1488" s="43" t="s">
        <x:v>627</x:v>
      </x:c>
      <x:c r="F1488" s="235">
        <x:v>2025020503025</x:v>
      </x:c>
      <x:c r="G1488" s="276" t="str">
        <x:f>MID(F1488,3,4)</x:f>
        <x:v>2502</x:v>
      </x:c>
    </x:row>
    <x:row r="1489" spans="2:7">
      <x:c r="B1489" s="43" t="s">
        <x:v>3165</x:v>
      </x:c>
      <x:c r="C1489" s="235">
        <x:v>2025080603123</x:v>
      </x:c>
      <x:c r="D1489" s="276" t="str">
        <x:f t="shared" si="2"/>
        <x:v>2508</x:v>
      </x:c>
      <x:c r="E1489" s="43" t="s">
        <x:v>1060</x:v>
      </x:c>
      <x:c r="F1489" s="235">
        <x:v>2025021001056</x:v>
      </x:c>
      <x:c r="G1489" s="276" t="str">
        <x:f>MID(F1489,3,4)</x:f>
        <x:v>2502</x:v>
      </x:c>
    </x:row>
    <x:row r="1490" spans="2:7">
      <x:c r="B1490" s="43" t="s">
        <x:v>3152</x:v>
      </x:c>
      <x:c r="C1490" s="235">
        <x:v>2025090703127</x:v>
      </x:c>
      <x:c r="D1490" s="276" t="str">
        <x:f t="shared" si="2"/>
        <x:v>2509</x:v>
      </x:c>
      <x:c r="E1490" s="43" t="s">
        <x:v>4974</x:v>
      </x:c>
      <x:c r="F1490" s="235">
        <x:v>2025021001063</x:v>
      </x:c>
      <x:c r="G1490" s="276" t="str">
        <x:f>MID(F1490,3,4)</x:f>
        <x:v>2502</x:v>
      </x:c>
    </x:row>
    <x:row r="1491" spans="2:7">
      <x:c r="B1491" s="43" t="s">
        <x:v>3493</x:v>
      </x:c>
      <x:c r="C1491" s="235">
        <x:v>2025100603133</x:v>
      </x:c>
      <x:c r="D1491" s="276" t="str">
        <x:f t="shared" si="2"/>
        <x:v>2510</x:v>
      </x:c>
      <x:c r="E1491" s="43" t="s">
        <x:v>6727</x:v>
      </x:c>
      <x:c r="F1491" s="235">
        <x:v>2025021001124</x:v>
      </x:c>
      <x:c r="G1491" s="276" t="str">
        <x:f>MID(F1491,3,4)</x:f>
        <x:v>2502</x:v>
      </x:c>
    </x:row>
    <x:row r="1492" spans="2:7">
      <x:c r="B1492" s="43" t="s">
        <x:v>3008</x:v>
      </x:c>
      <x:c r="C1492" s="235">
        <x:v>2025120503147</x:v>
      </x:c>
      <x:c r="D1492" s="276" t="str">
        <x:f t="shared" si="2"/>
        <x:v>2512</x:v>
      </x:c>
      <x:c r="E1492" s="43" t="s">
        <x:v>5085</x:v>
      </x:c>
      <x:c r="F1492" s="235">
        <x:v>2025021301064</x:v>
      </x:c>
      <x:c r="G1492" s="276" t="str">
        <x:f>MID(F1492,3,4)</x:f>
        <x:v>2502</x:v>
      </x:c>
    </x:row>
    <x:row r="1493" spans="2:7">
      <x:c r="B1493" s="43" t="s">
        <x:v>3063</x:v>
      </x:c>
      <x:c r="C1493" s="235">
        <x:v>2026021803138</x:v>
      </x:c>
      <x:c r="D1493" s="276" t="str">
        <x:f t="shared" si="2"/>
        <x:v>2602</x:v>
      </x:c>
      <x:c r="E1493" s="43" t="s">
        <x:v>8556</x:v>
      </x:c>
      <x:c r="F1493" s="235">
        <x:v>2025021004064</x:v>
      </x:c>
      <x:c r="G1493" s="276" t="str">
        <x:f>MID(F1493,3,4)</x:f>
        <x:v>2502</x:v>
      </x:c>
    </x:row>
    <x:row r="1494" spans="2:7">
      <x:c r="B1494" s="43" t="s">
        <x:v>3030</x:v>
      </x:c>
      <x:c r="C1494" s="235">
        <x:v>2026021903159</x:v>
      </x:c>
      <x:c r="D1494" s="276" t="str">
        <x:f t="shared" si="2"/>
        <x:v>2602</x:v>
      </x:c>
      <x:c r="E1494" s="43" t="s">
        <x:v>10122</x:v>
      </x:c>
      <x:c r="F1494" s="235">
        <x:v>2025030502094</x:v>
      </x:c>
      <x:c r="G1494" s="276" t="str">
        <x:f>MID(F1494,3,4)</x:f>
        <x:v>2503</x:v>
      </x:c>
    </x:row>
    <x:row r="1495" spans="2:7">
      <x:c r="B1495" s="43" t="s">
        <x:v>3230</x:v>
      </x:c>
      <x:c r="C1495" s="235">
        <x:v>2026022003131</x:v>
      </x:c>
      <x:c r="D1495" s="276" t="str">
        <x:f t="shared" si="2"/>
        <x:v>2602</x:v>
      </x:c>
      <x:c r="E1495" s="43" t="s">
        <x:v>3157</x:v>
      </x:c>
      <x:c r="F1495" s="235">
        <x:v>2025040503166</x:v>
      </x:c>
      <x:c r="G1495" s="276" t="str">
        <x:f>MID(F1495,3,4)</x:f>
        <x:v>2504</x:v>
      </x:c>
    </x:row>
    <x:row r="1496" spans="2:7">
      <x:c r="B1496" s="43" t="s">
        <x:v>3466</x:v>
      </x:c>
      <x:c r="C1496" s="235">
        <x:v>2026022003148</x:v>
      </x:c>
      <x:c r="D1496" s="276" t="str">
        <x:f t="shared" si="2"/>
        <x:v>2602</x:v>
      </x:c>
      <x:c r="E1496" s="43" t="s">
        <x:v>10087</x:v>
      </x:c>
      <x:c r="F1496" s="235">
        <x:v>2025040603118</x:v>
      </x:c>
      <x:c r="G1496" s="276" t="str">
        <x:f>MID(F1496,3,4)</x:f>
        <x:v>2504</x:v>
      </x:c>
    </x:row>
    <x:row r="1497" spans="2:7">
      <x:c r="B1497" s="43" t="s">
        <x:v>3193</x:v>
      </x:c>
      <x:c r="C1497" s="235">
        <x:v>2026031603124</x:v>
      </x:c>
      <x:c r="D1497" s="276" t="str">
        <x:f t="shared" si="2"/>
        <x:v>2603</x:v>
      </x:c>
      <x:c r="E1497" s="43" t="s">
        <x:v>1067</x:v>
      </x:c>
      <x:c r="F1497" s="235">
        <x:v>2025040501018</x:v>
      </x:c>
      <x:c r="G1497" s="276" t="str">
        <x:f>MID(F1497,3,4)</x:f>
        <x:v>2504</x:v>
      </x:c>
    </x:row>
    <x:row r="1498" spans="2:7">
      <x:c r="B1498" s="43" t="s">
        <x:v>3122</x:v>
      </x:c>
      <x:c r="C1498" s="235">
        <x:v>2025120505066</x:v>
      </x:c>
      <x:c r="D1498" s="276" t="str">
        <x:f t="shared" si="2"/>
        <x:v>2512</x:v>
      </x:c>
      <x:c r="E1498" s="43" t="s">
        <x:v>5036</x:v>
      </x:c>
      <x:c r="F1498" s="235">
        <x:v>2025040801057</x:v>
      </x:c>
      <x:c r="G1498" s="276" t="str">
        <x:f>MID(F1498,3,4)</x:f>
        <x:v>2504</x:v>
      </x:c>
    </x:row>
    <x:row r="1499" spans="2:7">
      <x:c r="B1499" s="43" t="s">
        <x:v>627</x:v>
      </x:c>
      <x:c r="C1499" s="235">
        <x:v>2025020503025</x:v>
      </x:c>
      <x:c r="D1499" s="276" t="str">
        <x:f t="shared" si="2"/>
        <x:v>2502</x:v>
      </x:c>
      <x:c r="E1499" s="43" t="s">
        <x:v>10170</x:v>
      </x:c>
      <x:c r="F1499" s="235">
        <x:v>2025041201085</x:v>
      </x:c>
      <x:c r="G1499" s="276" t="str">
        <x:f>MID(F1499,3,4)</x:f>
        <x:v>2504</x:v>
      </x:c>
    </x:row>
    <x:row r="1500" spans="2:7">
      <x:c r="B1500" s="43" t="s">
        <x:v>4799</x:v>
      </x:c>
      <x:c r="C1500" s="235">
        <x:v>2024081603026</x:v>
      </x:c>
      <x:c r="D1500" s="276" t="str">
        <x:f t="shared" si="2"/>
        <x:v>2408</x:v>
      </x:c>
      <x:c r="E1500" s="43" t="s">
        <x:v>577</x:v>
      </x:c>
      <x:c r="F1500" s="235">
        <x:v>2025040602036</x:v>
      </x:c>
      <x:c r="G1500" s="276" t="str">
        <x:f>MID(F1500,3,4)</x:f>
        <x:v>2504</x:v>
      </x:c>
    </x:row>
    <x:row r="1501" spans="2:7">
      <x:c r="B1501" s="43" t="s">
        <x:v>5376</x:v>
      </x:c>
      <x:c r="C1501" s="235">
        <x:v>2024090503010</x:v>
      </x:c>
      <x:c r="D1501" s="276" t="str">
        <x:f t="shared" si="2"/>
        <x:v>2409</x:v>
      </x:c>
      <x:c r="E1501" s="43" t="s">
        <x:v>6704</x:v>
      </x:c>
      <x:c r="F1501" s="235">
        <x:v>2025050603047</x:v>
      </x:c>
      <x:c r="G1501" s="276" t="str">
        <x:f>MID(F1501,3,4)</x:f>
        <x:v>2505</x:v>
      </x:c>
    </x:row>
    <x:row r="1502" spans="2:7">
      <x:c r="B1502" s="43" t="s">
        <x:v>6876</x:v>
      </x:c>
      <x:c r="C1502" s="235">
        <x:v>2023101903153</x:v>
      </x:c>
      <x:c r="D1502" s="276" t="str">
        <x:f t="shared" si="2"/>
        <x:v>2310</x:v>
      </x:c>
      <x:c r="E1502" s="43" t="s">
        <x:v>5134</x:v>
      </x:c>
      <x:c r="F1502" s="235">
        <x:v>2025050501046</x:v>
      </x:c>
      <x:c r="G1502" s="276" t="str">
        <x:f>MID(F1502,3,4)</x:f>
        <x:v>2505</x:v>
      </x:c>
    </x:row>
    <x:row r="1503" spans="2:7">
      <x:c r="B1503" s="43" t="s">
        <x:v>10087</x:v>
      </x:c>
      <x:c r="C1503" s="235">
        <x:v>2025040603118</x:v>
      </x:c>
      <x:c r="D1503" s="276" t="str">
        <x:f t="shared" si="2"/>
        <x:v>2504</x:v>
      </x:c>
      <x:c r="E1503" s="43" t="s">
        <x:v>10092</x:v>
      </x:c>
      <x:c r="F1503" s="235">
        <x:v>2025050501084</x:v>
      </x:c>
      <x:c r="G1503" s="276" t="str">
        <x:f>MID(F1503,3,4)</x:f>
        <x:v>2505</x:v>
      </x:c>
    </x:row>
    <x:row r="1504" spans="2:7">
      <x:c r="B1504" s="43" t="s">
        <x:v>6704</x:v>
      </x:c>
      <x:c r="C1504" s="235">
        <x:v>2025050603047</x:v>
      </x:c>
      <x:c r="D1504" s="276" t="str">
        <x:f t="shared" si="2"/>
        <x:v>2505</x:v>
      </x:c>
      <x:c r="E1504" s="43" t="s">
        <x:v>6732</x:v>
      </x:c>
      <x:c r="F1504" s="235">
        <x:v>2025050601050</x:v>
      </x:c>
      <x:c r="G1504" s="276" t="str">
        <x:f>MID(F1504,3,4)</x:f>
        <x:v>2505</x:v>
      </x:c>
    </x:row>
    <x:row r="1505" spans="2:7">
      <x:c r="B1505" s="43" t="s">
        <x:v>570</x:v>
      </x:c>
      <x:c r="C1505" s="235">
        <x:v>2025070703031</x:v>
      </x:c>
      <x:c r="D1505" s="276" t="str">
        <x:f t="shared" si="2"/>
        <x:v>2507</x:v>
      </x:c>
      <x:c r="E1505" s="43" t="s">
        <x:v>6780</x:v>
      </x:c>
      <x:c r="F1505" s="235">
        <x:v>2025050601081</x:v>
      </x:c>
      <x:c r="G1505" s="276" t="str">
        <x:f>MID(F1505,3,4)</x:f>
        <x:v>2505</x:v>
      </x:c>
    </x:row>
    <x:row r="1506" spans="2:7">
      <x:c r="B1506" s="43" t="s">
        <x:v>10057</x:v>
      </x:c>
      <x:c r="C1506" s="235">
        <x:v>2025070703055</x:v>
      </x:c>
      <x:c r="D1506" s="276" t="str">
        <x:f t="shared" si="2"/>
        <x:v>2507</x:v>
      </x:c>
      <x:c r="E1506" s="43" t="s">
        <x:v>1190</x:v>
      </x:c>
      <x:c r="F1506" s="235">
        <x:v>2025050601104</x:v>
      </x:c>
      <x:c r="G1506" s="276" t="str">
        <x:f>MID(F1506,3,4)</x:f>
        <x:v>2505</x:v>
      </x:c>
    </x:row>
    <x:row r="1507" spans="2:7">
      <x:c r="B1507" s="43" t="s">
        <x:v>6697</x:v>
      </x:c>
      <x:c r="C1507" s="235">
        <x:v>2025070703086</x:v>
      </x:c>
      <x:c r="D1507" s="276" t="str">
        <x:f t="shared" si="2"/>
        <x:v>2507</x:v>
      </x:c>
      <x:c r="E1507" s="43" t="s">
        <x:v>10180</x:v>
      </x:c>
      <x:c r="F1507" s="235">
        <x:v>2025050701101</x:v>
      </x:c>
      <x:c r="G1507" s="276" t="str">
        <x:f>MID(F1507,3,4)</x:f>
        <x:v>2505</x:v>
      </x:c>
    </x:row>
    <x:row r="1508" spans="2:7">
      <x:c r="B1508" s="43" t="s">
        <x:v>10144</x:v>
      </x:c>
      <x:c r="C1508" s="235">
        <x:v>2025090603069</x:v>
      </x:c>
      <x:c r="D1508" s="276" t="str">
        <x:f t="shared" si="2"/>
        <x:v>2509</x:v>
      </x:c>
      <x:c r="E1508" s="43" t="s">
        <x:v>10239</x:v>
      </x:c>
      <x:c r="F1508" s="235">
        <x:v>2025050602040</x:v>
      </x:c>
      <x:c r="G1508" s="276" t="str">
        <x:f>MID(F1508,3,4)</x:f>
        <x:v>2505</x:v>
      </x:c>
    </x:row>
    <x:row r="1509" spans="2:7">
      <x:c r="B1509" s="43" t="s">
        <x:v>10184</x:v>
      </x:c>
      <x:c r="C1509" s="235">
        <x:v>2025100603034</x:v>
      </x:c>
      <x:c r="D1509" s="276" t="str">
        <x:f t="shared" si="2"/>
        <x:v>2510</x:v>
      </x:c>
      <x:c r="E1509" s="43" t="s">
        <x:v>8827</x:v>
      </x:c>
      <x:c r="F1509" s="235">
        <x:v>2025050504085</x:v>
      </x:c>
      <x:c r="G1509" s="276" t="str">
        <x:f>MID(F1509,3,4)</x:f>
        <x:v>2505</x:v>
      </x:c>
    </x:row>
    <x:row r="1510" spans="2:7">
      <x:c r="B1510" s="43" t="s">
        <x:v>6823</x:v>
      </x:c>
      <x:c r="C1510" s="235">
        <x:v>2025100603072</x:v>
      </x:c>
      <x:c r="D1510" s="276" t="str">
        <x:f t="shared" si="2"/>
        <x:v>2510</x:v>
      </x:c>
      <x:c r="E1510" s="43" t="s">
        <x:v>8752</x:v>
      </x:c>
      <x:c r="F1510" s="235">
        <x:v>2025050704072</x:v>
      </x:c>
      <x:c r="G1510" s="276" t="str">
        <x:f>MID(F1510,3,4)</x:f>
        <x:v>2505</x:v>
      </x:c>
    </x:row>
    <x:row r="1511" spans="2:7">
      <x:c r="B1511" s="43" t="s">
        <x:v>5076</x:v>
      </x:c>
      <x:c r="C1511" s="235">
        <x:v>2025110503027</x:v>
      </x:c>
      <x:c r="D1511" s="276" t="str">
        <x:f t="shared" si="2"/>
        <x:v>2511</x:v>
      </x:c>
      <x:c r="E1511" s="43" t="s">
        <x:v>8563</x:v>
      </x:c>
      <x:c r="F1511" s="235">
        <x:v>2025050804031</x:v>
      </x:c>
      <x:c r="G1511" s="276" t="str">
        <x:f>MID(F1511,3,4)</x:f>
        <x:v>2505</x:v>
      </x:c>
    </x:row>
    <x:row r="1512" spans="2:7">
      <x:c r="B1512" s="43" t="s">
        <x:v>5132</x:v>
      </x:c>
      <x:c r="C1512" s="235">
        <x:v>2025110503102</x:v>
      </x:c>
      <x:c r="D1512" s="276" t="str">
        <x:f t="shared" si="2"/>
        <x:v>2511</x:v>
      </x:c>
      <x:c r="E1512" s="43" t="s">
        <x:v>5051</x:v>
      </x:c>
      <x:c r="F1512" s="235">
        <x:v>2025060501043</x:v>
      </x:c>
      <x:c r="G1512" s="276" t="str">
        <x:f>MID(F1512,3,4)</x:f>
        <x:v>2506</x:v>
      </x:c>
    </x:row>
    <x:row r="1513" spans="2:7">
      <x:c r="B1513" s="43" t="s">
        <x:v>5368</x:v>
      </x:c>
      <x:c r="C1513" s="235">
        <x:v>2025110703090</x:v>
      </x:c>
      <x:c r="D1513" s="276" t="str">
        <x:f t="shared" si="2"/>
        <x:v>2511</x:v>
      </x:c>
      <x:c r="E1513" s="43" t="s">
        <x:v>6873</x:v>
      </x:c>
      <x:c r="F1513" s="235">
        <x:v>2025060601040</x:v>
      </x:c>
      <x:c r="G1513" s="276" t="str">
        <x:f>MID(F1513,3,4)</x:f>
        <x:v>2506</x:v>
      </x:c>
    </x:row>
    <x:row r="1514" spans="2:7">
      <x:c r="B1514" s="43" t="s">
        <x:v>7236</x:v>
      </x:c>
      <x:c r="C1514" s="235">
        <x:v>2025110803059</x:v>
      </x:c>
      <x:c r="D1514" s="276" t="str">
        <x:f t="shared" si="2"/>
        <x:v>2511</x:v>
      </x:c>
      <x:c r="E1514" s="43" t="s">
        <x:v>5385</x:v>
      </x:c>
      <x:c r="F1514" s="235">
        <x:v>2025060602023</x:v>
      </x:c>
      <x:c r="G1514" s="276" t="str">
        <x:f>MID(F1514,3,4)</x:f>
        <x:v>2506</x:v>
      </x:c>
    </x:row>
    <x:row r="1515" spans="2:7">
      <x:c r="B1515" s="43" t="s">
        <x:v>6979</x:v>
      </x:c>
      <x:c r="C1515" s="235">
        <x:v>2025120603069</x:v>
      </x:c>
      <x:c r="D1515" s="276" t="str">
        <x:f t="shared" si="2"/>
        <x:v>2512</x:v>
      </x:c>
      <x:c r="E1515" s="43" t="s">
        <x:v>5077</x:v>
      </x:c>
      <x:c r="F1515" s="235">
        <x:v>2025070505024</x:v>
      </x:c>
      <x:c r="G1515" s="276" t="str">
        <x:f>MID(F1515,3,4)</x:f>
        <x:v>2507</x:v>
      </x:c>
    </x:row>
    <x:row r="1516" spans="2:7">
      <x:c r="B1516" s="43" t="s">
        <x:v>5371</x:v>
      </x:c>
      <x:c r="C1516" s="235">
        <x:v>2025120603083</x:v>
      </x:c>
      <x:c r="D1516" s="276" t="str">
        <x:f t="shared" si="2"/>
        <x:v>2512</x:v>
      </x:c>
      <x:c r="E1516" s="43" t="s">
        <x:v>6735</x:v>
      </x:c>
      <x:c r="F1516" s="235">
        <x:v>2025070603133</x:v>
      </x:c>
      <x:c r="G1516" s="276" t="str">
        <x:f>MID(F1516,3,4)</x:f>
        <x:v>2507</x:v>
      </x:c>
    </x:row>
    <x:row r="1517" spans="2:7">
      <x:c r="B1517" s="43" t="s">
        <x:v>4753</x:v>
      </x:c>
      <x:c r="C1517" s="235">
        <x:v>2025120603106</x:v>
      </x:c>
      <x:c r="D1517" s="276" t="str">
        <x:f t="shared" si="2"/>
        <x:v>2512</x:v>
      </x:c>
      <x:c r="E1517" s="43" t="s">
        <x:v>570</x:v>
      </x:c>
      <x:c r="F1517" s="235">
        <x:v>2025070703031</x:v>
      </x:c>
      <x:c r="G1517" s="276" t="str">
        <x:f>MID(F1517,3,4)</x:f>
        <x:v>2507</x:v>
      </x:c>
    </x:row>
    <x:row r="1518" spans="2:7">
      <x:c r="B1518" s="43" t="s">
        <x:v>5019</x:v>
      </x:c>
      <x:c r="C1518" s="235">
        <x:v>2026011503086</x:v>
      </x:c>
      <x:c r="D1518" s="276" t="str">
        <x:f t="shared" si="2"/>
        <x:v>2601</x:v>
      </x:c>
      <x:c r="E1518" s="43" t="s">
        <x:v>10057</x:v>
      </x:c>
      <x:c r="F1518" s="235">
        <x:v>2025070703055</x:v>
      </x:c>
      <x:c r="G1518" s="276" t="str">
        <x:f>MID(F1518,3,4)</x:f>
        <x:v>2507</x:v>
      </x:c>
    </x:row>
    <x:row r="1519" spans="2:7">
      <x:c r="B1519" s="43" t="s">
        <x:v>10158</x:v>
      </x:c>
      <x:c r="C1519" s="235">
        <x:v>2026011703028</x:v>
      </x:c>
      <x:c r="D1519" s="276" t="str">
        <x:f t="shared" si="2"/>
        <x:v>2601</x:v>
      </x:c>
      <x:c r="E1519" s="43" t="s">
        <x:v>6697</x:v>
      </x:c>
      <x:c r="F1519" s="235">
        <x:v>2025070703086</x:v>
      </x:c>
      <x:c r="G1519" s="276" t="str">
        <x:f>MID(F1519,3,4)</x:f>
        <x:v>2507</x:v>
      </x:c>
    </x:row>
    <x:row r="1520" spans="2:7">
      <x:c r="B1520" s="43" t="s">
        <x:v>5101</x:v>
      </x:c>
      <x:c r="C1520" s="235">
        <x:v>2026011703059</x:v>
      </x:c>
      <x:c r="D1520" s="276" t="str">
        <x:f t="shared" si="2"/>
        <x:v>2601</x:v>
      </x:c>
      <x:c r="E1520" s="43" t="s">
        <x:v>10265</x:v>
      </x:c>
      <x:c r="F1520" s="235">
        <x:v>2025070501101</x:v>
      </x:c>
      <x:c r="G1520" s="276" t="str">
        <x:f>MID(F1520,3,4)</x:f>
        <x:v>2507</x:v>
      </x:c>
    </x:row>
    <x:row r="1521" spans="2:7">
      <x:c r="B1521" s="43" t="s">
        <x:v>5356</x:v>
      </x:c>
      <x:c r="C1521" s="235">
        <x:v>2026021903067</x:v>
      </x:c>
      <x:c r="D1521" s="276" t="str">
        <x:f t="shared" si="2"/>
        <x:v>2602</x:v>
      </x:c>
      <x:c r="E1521" s="43" t="s">
        <x:v>7347</x:v>
      </x:c>
      <x:c r="F1521" s="235">
        <x:v>2025070701044</x:v>
      </x:c>
      <x:c r="G1521" s="276" t="str">
        <x:f>MID(F1521,3,4)</x:f>
        <x:v>2507</x:v>
      </x:c>
    </x:row>
    <x:row r="1522" spans="2:7">
      <x:c r="B1522" s="43" t="s">
        <x:v>6778</x:v>
      </x:c>
      <x:c r="C1522" s="235">
        <x:v>2026031503103</x:v>
      </x:c>
      <x:c r="D1522" s="276" t="str">
        <x:f t="shared" si="2"/>
        <x:v>2603</x:v>
      </x:c>
      <x:c r="E1522" s="43" t="s">
        <x:v>10220</x:v>
      </x:c>
      <x:c r="F1522" s="235">
        <x:v>2025070702096</x:v>
      </x:c>
      <x:c r="G1522" s="276" t="str">
        <x:f>MID(F1522,3,4)</x:f>
        <x:v>2507</x:v>
      </x:c>
    </x:row>
    <x:row r="1523" spans="2:7">
      <x:c r="B1523" s="43" t="s">
        <x:v>5212</x:v>
      </x:c>
      <x:c r="C1523" s="235">
        <x:v>2024111001136</x:v>
      </x:c>
      <x:c r="D1523" s="276" t="str">
        <x:f t="shared" si="2"/>
        <x:v>2411</x:v>
      </x:c>
      <x:c r="E1523" s="43" t="s">
        <x:v>8777</x:v>
      </x:c>
      <x:c r="F1523" s="235">
        <x:v>2025070604109</x:v>
      </x:c>
      <x:c r="G1523" s="276" t="str">
        <x:f>MID(F1523,3,4)</x:f>
        <x:v>2507</x:v>
      </x:c>
    </x:row>
    <x:row r="1524" spans="2:7">
      <x:c r="B1524" s="43" t="s">
        <x:v>7107</x:v>
      </x:c>
      <x:c r="C1524" s="235">
        <x:v>2023112201156</x:v>
      </x:c>
      <x:c r="D1524" s="276" t="str">
        <x:f t="shared" si="2"/>
        <x:v>2311</x:v>
      </x:c>
      <x:c r="E1524" s="43" t="s">
        <x:v>3165</x:v>
      </x:c>
      <x:c r="F1524" s="235">
        <x:v>2025080603123</x:v>
      </x:c>
      <x:c r="G1524" s="276" t="str">
        <x:f>MID(F1524,3,4)</x:f>
        <x:v>2508</x:v>
      </x:c>
    </x:row>
    <x:row r="1525" spans="2:7">
      <x:c r="B1525" s="43" t="s">
        <x:v>6913</x:v>
      </x:c>
      <x:c r="C1525" s="235">
        <x:v>2023120101233</x:v>
      </x:c>
      <x:c r="D1525" s="276" t="str">
        <x:f t="shared" si="2"/>
        <x:v>2312</x:v>
      </x:c>
      <x:c r="E1525" s="43" t="s">
        <x:v>6728</x:v>
      </x:c>
      <x:c r="F1525" s="235">
        <x:v>2025080501092</x:v>
      </x:c>
      <x:c r="G1525" s="276" t="str">
        <x:f>MID(F1525,3,4)</x:f>
        <x:v>2508</x:v>
      </x:c>
    </x:row>
    <x:row r="1526" spans="2:7">
      <x:c r="B1526" s="43" t="s">
        <x:v>1060</x:v>
      </x:c>
      <x:c r="C1526" s="235">
        <x:v>2025021001056</x:v>
      </x:c>
      <x:c r="D1526" s="276" t="str">
        <x:f t="shared" si="2"/>
        <x:v>2502</x:v>
      </x:c>
      <x:c r="E1526" s="43" t="s">
        <x:v>5157</x:v>
      </x:c>
      <x:c r="F1526" s="235">
        <x:v>2025080601037</x:v>
      </x:c>
      <x:c r="G1526" s="276" t="str">
        <x:f>MID(F1526,3,4)</x:f>
        <x:v>2508</x:v>
      </x:c>
    </x:row>
    <x:row r="1527" spans="2:7">
      <x:c r="B1527" s="43" t="s">
        <x:v>4974</x:v>
      </x:c>
      <x:c r="C1527" s="235">
        <x:v>2025021001063</x:v>
      </x:c>
      <x:c r="D1527" s="276" t="str">
        <x:f t="shared" si="2"/>
        <x:v>2502</x:v>
      </x:c>
      <x:c r="E1527" s="43" t="s">
        <x:v>5112</x:v>
      </x:c>
      <x:c r="F1527" s="235">
        <x:v>2025080601105</x:v>
      </x:c>
      <x:c r="G1527" s="276" t="str">
        <x:f>MID(F1527,3,4)</x:f>
        <x:v>2508</x:v>
      </x:c>
    </x:row>
    <x:row r="1528" spans="2:7">
      <x:c r="B1528" s="43" t="s">
        <x:v>6727</x:v>
      </x:c>
      <x:c r="C1528" s="235">
        <x:v>2025021001124</x:v>
      </x:c>
      <x:c r="D1528" s="276" t="str">
        <x:f t="shared" si="2"/>
        <x:v>2502</x:v>
      </x:c>
      <x:c r="E1528" s="43" t="s">
        <x:v>10075</x:v>
      </x:c>
      <x:c r="F1528" s="235">
        <x:v>2025080701010</x:v>
      </x:c>
      <x:c r="G1528" s="276" t="str">
        <x:f>MID(F1528,3,4)</x:f>
        <x:v>2508</x:v>
      </x:c>
    </x:row>
    <x:row r="1529" spans="2:7">
      <x:c r="B1529" s="43" t="s">
        <x:v>5085</x:v>
      </x:c>
      <x:c r="C1529" s="235">
        <x:v>2025021301064</x:v>
      </x:c>
      <x:c r="D1529" s="276" t="str">
        <x:f t="shared" si="2"/>
        <x:v>2502</x:v>
      </x:c>
      <x:c r="E1529" s="43" t="s">
        <x:v>5107</x:v>
      </x:c>
      <x:c r="F1529" s="235">
        <x:v>2025080701041</x:v>
      </x:c>
      <x:c r="G1529" s="276" t="str">
        <x:f>MID(F1529,3,4)</x:f>
        <x:v>2508</x:v>
      </x:c>
    </x:row>
    <x:row r="1530" spans="2:7">
      <x:c r="B1530" s="43" t="s">
        <x:v>1067</x:v>
      </x:c>
      <x:c r="C1530" s="235">
        <x:v>2025040501018</x:v>
      </x:c>
      <x:c r="D1530" s="276" t="str">
        <x:f t="shared" si="2"/>
        <x:v>2504</x:v>
      </x:c>
      <x:c r="E1530" s="43" t="s">
        <x:v>1202</x:v>
      </x:c>
      <x:c r="F1530" s="235">
        <x:v>2025080801031</x:v>
      </x:c>
      <x:c r="G1530" s="276" t="str">
        <x:f>MID(F1530,3,4)</x:f>
        <x:v>2508</x:v>
      </x:c>
    </x:row>
    <x:row r="1531" spans="2:7">
      <x:c r="B1531" s="43" t="s">
        <x:v>5036</x:v>
      </x:c>
      <x:c r="C1531" s="235">
        <x:v>2025040801057</x:v>
      </x:c>
      <x:c r="D1531" s="276" t="str">
        <x:f t="shared" si="2"/>
        <x:v>2504</x:v>
      </x:c>
      <x:c r="E1531" s="43" t="s">
        <x:v>5059</x:v>
      </x:c>
      <x:c r="F1531" s="235">
        <x:v>2025080502044</x:v>
      </x:c>
      <x:c r="G1531" s="276" t="str">
        <x:f>MID(F1531,3,4)</x:f>
        <x:v>2508</x:v>
      </x:c>
    </x:row>
    <x:row r="1532" spans="2:7">
      <x:c r="B1532" s="43" t="s">
        <x:v>10170</x:v>
      </x:c>
      <x:c r="C1532" s="235">
        <x:v>2025041201085</x:v>
      </x:c>
      <x:c r="D1532" s="276" t="str">
        <x:f t="shared" si="2"/>
        <x:v>2504</x:v>
      </x:c>
      <x:c r="E1532" s="43" t="s">
        <x:v>10233</x:v>
      </x:c>
      <x:c r="F1532" s="235">
        <x:v>2025080502051</x:v>
      </x:c>
      <x:c r="G1532" s="276" t="str">
        <x:f>MID(F1532,3,4)</x:f>
        <x:v>2508</x:v>
      </x:c>
    </x:row>
    <x:row r="1533" spans="2:7">
      <x:c r="B1533" s="43" t="s">
        <x:v>5134</x:v>
      </x:c>
      <x:c r="C1533" s="235">
        <x:v>2025050501046</x:v>
      </x:c>
      <x:c r="D1533" s="276" t="str">
        <x:f t="shared" si="2"/>
        <x:v>2505</x:v>
      </x:c>
      <x:c r="E1533" s="43" t="s">
        <x:v>10146</x:v>
      </x:c>
      <x:c r="F1533" s="235">
        <x:v>2025080502099</x:v>
      </x:c>
      <x:c r="G1533" s="276" t="str">
        <x:f>MID(F1533,3,4)</x:f>
        <x:v>2508</x:v>
      </x:c>
    </x:row>
    <x:row r="1534" spans="2:7">
      <x:c r="B1534" s="43" t="s">
        <x:v>10092</x:v>
      </x:c>
      <x:c r="C1534" s="235">
        <x:v>2025050501084</x:v>
      </x:c>
      <x:c r="D1534" s="276" t="str">
        <x:f t="shared" si="2"/>
        <x:v>2505</x:v>
      </x:c>
      <x:c r="E1534" s="43" t="s">
        <x:v>6784</x:v>
      </x:c>
      <x:c r="F1534" s="235">
        <x:v>2025090503130</x:v>
      </x:c>
      <x:c r="G1534" s="276" t="str">
        <x:f>MID(F1534,3,4)</x:f>
        <x:v>2509</x:v>
      </x:c>
    </x:row>
    <x:row r="1535" spans="2:7">
      <x:c r="B1535" s="43" t="s">
        <x:v>6732</x:v>
      </x:c>
      <x:c r="C1535" s="235">
        <x:v>2025050601050</x:v>
      </x:c>
      <x:c r="D1535" s="276" t="str">
        <x:f t="shared" si="2"/>
        <x:v>2505</x:v>
      </x:c>
      <x:c r="E1535" s="43" t="s">
        <x:v>760</x:v>
      </x:c>
      <x:c r="F1535" s="235">
        <x:v>2025090503154</x:v>
      </x:c>
      <x:c r="G1535" s="276" t="str">
        <x:f>MID(F1535,3,4)</x:f>
        <x:v>2509</x:v>
      </x:c>
    </x:row>
    <x:row r="1536" spans="2:7">
      <x:c r="B1536" s="43" t="s">
        <x:v>6780</x:v>
      </x:c>
      <x:c r="C1536" s="235">
        <x:v>2025050601081</x:v>
      </x:c>
      <x:c r="D1536" s="276" t="str">
        <x:f t="shared" si="2"/>
        <x:v>2505</x:v>
      </x:c>
      <x:c r="E1536" s="43" t="s">
        <x:v>3152</x:v>
      </x:c>
      <x:c r="F1536" s="235">
        <x:v>2025090703127</x:v>
      </x:c>
      <x:c r="G1536" s="276" t="str">
        <x:f>MID(F1536,3,4)</x:f>
        <x:v>2509</x:v>
      </x:c>
    </x:row>
    <x:row r="1537" spans="2:7">
      <x:c r="B1537" s="43" t="s">
        <x:v>1190</x:v>
      </x:c>
      <x:c r="C1537" s="235">
        <x:v>2025050601104</x:v>
      </x:c>
      <x:c r="D1537" s="276" t="str">
        <x:f t="shared" si="2"/>
        <x:v>2505</x:v>
      </x:c>
      <x:c r="E1537" s="43" t="s">
        <x:v>10144</x:v>
      </x:c>
      <x:c r="F1537" s="235">
        <x:v>2025090603069</x:v>
      </x:c>
      <x:c r="G1537" s="276" t="str">
        <x:f>MID(F1537,3,4)</x:f>
        <x:v>2509</x:v>
      </x:c>
    </x:row>
    <x:row r="1538" spans="2:7">
      <x:c r="B1538" s="43" t="s">
        <x:v>10180</x:v>
      </x:c>
      <x:c r="C1538" s="235">
        <x:v>2025050701101</x:v>
      </x:c>
      <x:c r="D1538" s="276" t="str">
        <x:f t="shared" si="2"/>
        <x:v>2505</x:v>
      </x:c>
      <x:c r="E1538" s="43" t="s">
        <x:v>6776</x:v>
      </x:c>
      <x:c r="F1538" s="235">
        <x:v>2025090501013</x:v>
      </x:c>
      <x:c r="G1538" s="276" t="str">
        <x:f>MID(F1538,3,4)</x:f>
        <x:v>2509</x:v>
      </x:c>
    </x:row>
    <x:row r="1539" spans="2:7">
      <x:c r="B1539" s="43" t="s">
        <x:v>5051</x:v>
      </x:c>
      <x:c r="C1539" s="235">
        <x:v>2025060501043</x:v>
      </x:c>
      <x:c r="D1539" s="276" t="str">
        <x:f t="shared" si="2"/>
        <x:v>2506</x:v>
      </x:c>
      <x:c r="E1539" s="43" t="s">
        <x:v>10262</x:v>
      </x:c>
      <x:c r="F1539" s="235">
        <x:v>2025090501068</x:v>
      </x:c>
      <x:c r="G1539" s="276" t="str">
        <x:f>MID(F1539,3,4)</x:f>
        <x:v>2509</x:v>
      </x:c>
    </x:row>
    <x:row r="1540" spans="2:7">
      <x:c r="B1540" s="43" t="s">
        <x:v>6873</x:v>
      </x:c>
      <x:c r="C1540" s="235">
        <x:v>2025060601040</x:v>
      </x:c>
      <x:c r="D1540" s="276" t="str">
        <x:f t="shared" si="2"/>
        <x:v>2506</x:v>
      </x:c>
      <x:c r="E1540" s="43" t="s">
        <x:v>5182</x:v>
      </x:c>
      <x:c r="F1540" s="235">
        <x:v>2025090601034</x:v>
      </x:c>
      <x:c r="G1540" s="276" t="str">
        <x:f>MID(F1540,3,4)</x:f>
        <x:v>2509</x:v>
      </x:c>
    </x:row>
    <x:row r="1541" spans="2:7">
      <x:c r="B1541" s="43" t="s">
        <x:v>10265</x:v>
      </x:c>
      <x:c r="C1541" s="235">
        <x:v>2025070501101</x:v>
      </x:c>
      <x:c r="D1541" s="276" t="str">
        <x:f t="shared" si="2"/>
        <x:v>2507</x:v>
      </x:c>
      <x:c r="E1541" s="43" t="s">
        <x:v>6779</x:v>
      </x:c>
      <x:c r="F1541" s="235">
        <x:v>2025090601096</x:v>
      </x:c>
      <x:c r="G1541" s="276" t="str">
        <x:f>MID(F1541,3,4)</x:f>
        <x:v>2509</x:v>
      </x:c>
    </x:row>
    <x:row r="1542" spans="2:7">
      <x:c r="B1542" s="43" t="s">
        <x:v>7347</x:v>
      </x:c>
      <x:c r="C1542" s="235">
        <x:v>2025070701044</x:v>
      </x:c>
      <x:c r="D1542" s="276" t="str">
        <x:f t="shared" si="2"/>
        <x:v>2507</x:v>
      </x:c>
      <x:c r="E1542" s="43" t="s">
        <x:v>5128</x:v>
      </x:c>
      <x:c r="F1542" s="235">
        <x:v>2025090701031</x:v>
      </x:c>
      <x:c r="G1542" s="276" t="str">
        <x:f>MID(F1542,3,4)</x:f>
        <x:v>2509</x:v>
      </x:c>
    </x:row>
    <x:row r="1543" spans="2:7">
      <x:c r="B1543" s="43" t="s">
        <x:v>6728</x:v>
      </x:c>
      <x:c r="C1543" s="235">
        <x:v>2025080501092</x:v>
      </x:c>
      <x:c r="D1543" s="276" t="str">
        <x:f t="shared" si="2"/>
        <x:v>2508</x:v>
      </x:c>
      <x:c r="E1543" s="43" t="s">
        <x:v>2988</x:v>
      </x:c>
      <x:c r="F1543" s="235">
        <x:v>2025090703011</x:v>
      </x:c>
      <x:c r="G1543" s="276" t="str">
        <x:f>MID(F1543,3,4)</x:f>
        <x:v>2509</x:v>
      </x:c>
    </x:row>
    <x:row r="1544" spans="2:7">
      <x:c r="B1544" s="43" t="s">
        <x:v>5157</x:v>
      </x:c>
      <x:c r="C1544" s="235">
        <x:v>2025080601037</x:v>
      </x:c>
      <x:c r="D1544" s="276" t="str">
        <x:f t="shared" si="2"/>
        <x:v>2508</x:v>
      </x:c>
      <x:c r="E1544" s="43" t="s">
        <x:v>5016</x:v>
      </x:c>
      <x:c r="F1544" s="235">
        <x:v>2025090502010</x:v>
      </x:c>
      <x:c r="G1544" s="276" t="str">
        <x:f>MID(F1544,3,4)</x:f>
        <x:v>2509</x:v>
      </x:c>
    </x:row>
    <x:row r="1545" spans="2:7">
      <x:c r="B1545" s="43" t="s">
        <x:v>5112</x:v>
      </x:c>
      <x:c r="C1545" s="235">
        <x:v>2025080601105</x:v>
      </x:c>
      <x:c r="D1545" s="276" t="str">
        <x:f t="shared" si="2"/>
        <x:v>2508</x:v>
      </x:c>
      <x:c r="E1545" s="43" t="s">
        <x:v>6686</x:v>
      </x:c>
      <x:c r="F1545" s="235">
        <x:v>2025090502027</x:v>
      </x:c>
      <x:c r="G1545" s="276" t="str">
        <x:f>MID(F1545,3,4)</x:f>
        <x:v>2509</x:v>
      </x:c>
    </x:row>
    <x:row r="1546" spans="2:7">
      <x:c r="B1546" s="43" t="s">
        <x:v>10075</x:v>
      </x:c>
      <x:c r="C1546" s="235">
        <x:v>2025080701010</x:v>
      </x:c>
      <x:c r="D1546" s="276" t="str">
        <x:f t="shared" si="2"/>
        <x:v>2508</x:v>
      </x:c>
      <x:c r="E1546" s="43" t="s">
        <x:v>6809</x:v>
      </x:c>
      <x:c r="F1546" s="235">
        <x:v>2025090602079</x:v>
      </x:c>
      <x:c r="G1546" s="276" t="str">
        <x:f>MID(F1546,3,4)</x:f>
        <x:v>2509</x:v>
      </x:c>
    </x:row>
    <x:row r="1547" spans="2:7">
      <x:c r="B1547" s="43" t="s">
        <x:v>5107</x:v>
      </x:c>
      <x:c r="C1547" s="235">
        <x:v>2025080701041</x:v>
      </x:c>
      <x:c r="D1547" s="276" t="str">
        <x:f t="shared" si="2"/>
        <x:v>2508</x:v>
      </x:c>
      <x:c r="E1547" s="43" t="s">
        <x:v>173</x:v>
      </x:c>
      <x:c r="F1547" s="235">
        <x:v>2025090602086</x:v>
      </x:c>
      <x:c r="G1547" s="276" t="str">
        <x:f>MID(F1547,3,4)</x:f>
        <x:v>2509</x:v>
      </x:c>
    </x:row>
    <x:row r="1548" spans="2:7">
      <x:c r="B1548" s="43" t="s">
        <x:v>1202</x:v>
      </x:c>
      <x:c r="C1548" s="235">
        <x:v>2025080801031</x:v>
      </x:c>
      <x:c r="D1548" s="276" t="str">
        <x:f t="shared" si="2"/>
        <x:v>2508</x:v>
      </x:c>
      <x:c r="E1548" s="43" t="s">
        <x:v>3493</x:v>
      </x:c>
      <x:c r="F1548" s="235">
        <x:v>2025100603133</x:v>
      </x:c>
      <x:c r="G1548" s="276" t="str">
        <x:f>MID(F1548,3,4)</x:f>
        <x:v>2510</x:v>
      </x:c>
    </x:row>
    <x:row r="1549" spans="2:7">
      <x:c r="B1549" s="43" t="s">
        <x:v>6776</x:v>
      </x:c>
      <x:c r="C1549" s="235">
        <x:v>2025090501013</x:v>
      </x:c>
      <x:c r="D1549" s="276" t="str">
        <x:f t="shared" si="2"/>
        <x:v>2509</x:v>
      </x:c>
      <x:c r="E1549" s="43" t="s">
        <x:v>10184</x:v>
      </x:c>
      <x:c r="F1549" s="235">
        <x:v>2025100603034</x:v>
      </x:c>
      <x:c r="G1549" s="276" t="str">
        <x:f>MID(F1549,3,4)</x:f>
        <x:v>2510</x:v>
      </x:c>
    </x:row>
    <x:row r="1550" spans="2:7">
      <x:c r="B1550" s="43" t="s">
        <x:v>10262</x:v>
      </x:c>
      <x:c r="C1550" s="235">
        <x:v>2025090501068</x:v>
      </x:c>
      <x:c r="D1550" s="276" t="str">
        <x:f t="shared" si="2"/>
        <x:v>2509</x:v>
      </x:c>
      <x:c r="E1550" s="43" t="s">
        <x:v>6823</x:v>
      </x:c>
      <x:c r="F1550" s="235">
        <x:v>2025100603072</x:v>
      </x:c>
      <x:c r="G1550" s="276" t="str">
        <x:f>MID(F1550,3,4)</x:f>
        <x:v>2510</x:v>
      </x:c>
    </x:row>
    <x:row r="1551" spans="2:7">
      <x:c r="B1551" s="43" t="s">
        <x:v>5182</x:v>
      </x:c>
      <x:c r="C1551" s="235">
        <x:v>2025090601034</x:v>
      </x:c>
      <x:c r="D1551" s="276" t="str">
        <x:f t="shared" si="2"/>
        <x:v>2509</x:v>
      </x:c>
      <x:c r="E1551" s="43" t="s">
        <x:v>6777</x:v>
      </x:c>
      <x:c r="F1551" s="235">
        <x:v>2025100601047</x:v>
      </x:c>
      <x:c r="G1551" s="276" t="str">
        <x:f>MID(F1551,3,4)</x:f>
        <x:v>2510</x:v>
      </x:c>
    </x:row>
    <x:row r="1552" spans="2:7">
      <x:c r="B1552" s="43" t="s">
        <x:v>6779</x:v>
      </x:c>
      <x:c r="C1552" s="235">
        <x:v>2025090601096</x:v>
      </x:c>
      <x:c r="D1552" s="276" t="str">
        <x:f t="shared" si="2"/>
        <x:v>2509</x:v>
      </x:c>
      <x:c r="E1552" s="43" t="s">
        <x:v>1186</x:v>
      </x:c>
      <x:c r="F1552" s="235">
        <x:v>2025100801027</x:v>
      </x:c>
      <x:c r="G1552" s="276" t="str">
        <x:f>MID(F1552,3,4)</x:f>
        <x:v>2510</x:v>
      </x:c>
    </x:row>
    <x:row r="1553" spans="2:7">
      <x:c r="B1553" s="43" t="s">
        <x:v>5128</x:v>
      </x:c>
      <x:c r="C1553" s="235">
        <x:v>2025090701031</x:v>
      </x:c>
      <x:c r="D1553" s="276" t="str">
        <x:f t="shared" si="2"/>
        <x:v>2509</x:v>
      </x:c>
      <x:c r="E1553" s="43" t="s">
        <x:v>6690</x:v>
      </x:c>
      <x:c r="F1553" s="235">
        <x:v>2025100801034</x:v>
      </x:c>
      <x:c r="G1553" s="276" t="str">
        <x:f>MID(F1553,3,4)</x:f>
        <x:v>2510</x:v>
      </x:c>
    </x:row>
    <x:row r="1554" spans="2:7">
      <x:c r="B1554" s="43" t="s">
        <x:v>6777</x:v>
      </x:c>
      <x:c r="C1554" s="235">
        <x:v>2025100601047</x:v>
      </x:c>
      <x:c r="D1554" s="276" t="str">
        <x:f t="shared" si="2"/>
        <x:v>2510</x:v>
      </x:c>
      <x:c r="E1554" s="43" t="s">
        <x:v>5050</x:v>
      </x:c>
      <x:c r="F1554" s="235">
        <x:v>2025100502047</x:v>
      </x:c>
      <x:c r="G1554" s="276" t="str">
        <x:f>MID(F1554,3,4)</x:f>
        <x:v>2510</x:v>
      </x:c>
    </x:row>
    <x:row r="1555" spans="2:7">
      <x:c r="B1555" s="43" t="s">
        <x:v>1186</x:v>
      </x:c>
      <x:c r="C1555" s="235">
        <x:v>2025100801027</x:v>
      </x:c>
      <x:c r="D1555" s="276" t="str">
        <x:f t="shared" si="2"/>
        <x:v>2510</x:v>
      </x:c>
      <x:c r="E1555" s="43" t="s">
        <x:v>10199</x:v>
      </x:c>
      <x:c r="F1555" s="235">
        <x:v>2025100602037</x:v>
      </x:c>
      <x:c r="G1555" s="276" t="str">
        <x:f>MID(F1555,3,4)</x:f>
        <x:v>2510</x:v>
      </x:c>
    </x:row>
    <x:row r="1556" spans="2:7">
      <x:c r="B1556" s="43" t="s">
        <x:v>6690</x:v>
      </x:c>
      <x:c r="C1556" s="235">
        <x:v>2025100801034</x:v>
      </x:c>
      <x:c r="D1556" s="276" t="str">
        <x:f t="shared" si="2"/>
        <x:v>2510</x:v>
      </x:c>
      <x:c r="E1556" s="43" t="s">
        <x:v>6694</x:v>
      </x:c>
      <x:c r="F1556" s="235">
        <x:v>2025100602075</x:v>
      </x:c>
      <x:c r="G1556" s="276" t="str">
        <x:f>MID(F1556,3,4)</x:f>
        <x:v>2510</x:v>
      </x:c>
    </x:row>
    <x:row r="1557" spans="2:7">
      <x:c r="B1557" s="43" t="s">
        <x:v>10071</x:v>
      </x:c>
      <x:c r="C1557" s="235">
        <x:v>2025110501047</x:v>
      </x:c>
      <x:c r="D1557" s="276" t="str">
        <x:f t="shared" si="2"/>
        <x:v>2511</x:v>
      </x:c>
      <x:c r="E1557" s="43" t="s">
        <x:v>10211</x:v>
      </x:c>
      <x:c r="F1557" s="235">
        <x:v>2025100602099</x:v>
      </x:c>
      <x:c r="G1557" s="276" t="str">
        <x:f>MID(F1557,3,4)</x:f>
        <x:v>2510</x:v>
      </x:c>
    </x:row>
    <x:row r="1558" spans="2:7">
      <x:c r="B1558" s="43" t="s">
        <x:v>5079</x:v>
      </x:c>
      <x:c r="C1558" s="235">
        <x:v>2025110501085</x:v>
      </x:c>
      <x:c r="D1558" s="276" t="str">
        <x:f t="shared" si="2"/>
        <x:v>2511</x:v>
      </x:c>
      <x:c r="E1558" s="43" t="s">
        <x:v>10196</x:v>
      </x:c>
      <x:c r="F1558" s="235">
        <x:v>2025100702065</x:v>
      </x:c>
      <x:c r="G1558" s="276" t="str">
        <x:f>MID(F1558,3,4)</x:f>
        <x:v>2510</x:v>
      </x:c>
    </x:row>
    <x:row r="1559" spans="2:7">
      <x:c r="B1559" s="43" t="s">
        <x:v>5314</x:v>
      </x:c>
      <x:c r="C1559" s="235">
        <x:v>2025110501108</x:v>
      </x:c>
      <x:c r="D1559" s="276" t="str">
        <x:f t="shared" si="2"/>
        <x:v>2511</x:v>
      </x:c>
      <x:c r="E1559" s="43" t="s">
        <x:v>8781</x:v>
      </x:c>
      <x:c r="F1559" s="235">
        <x:v>2025100504027</x:v>
      </x:c>
      <x:c r="G1559" s="276" t="str">
        <x:f>MID(F1559,3,4)</x:f>
        <x:v>2510</x:v>
      </x:c>
    </x:row>
    <x:row r="1560" spans="2:7">
      <x:c r="B1560" s="43" t="s">
        <x:v>5323</x:v>
      </x:c>
      <x:c r="C1560" s="235">
        <x:v>2025110601013</x:v>
      </x:c>
      <x:c r="D1560" s="276" t="str">
        <x:f t="shared" si="2"/>
        <x:v>2511</x:v>
      </x:c>
      <x:c r="E1560" s="43" t="s">
        <x:v>8859</x:v>
      </x:c>
      <x:c r="F1560" s="235">
        <x:v>2025100604017</x:v>
      </x:c>
      <x:c r="G1560" s="276" t="str">
        <x:f>MID(F1560,3,4)</x:f>
        <x:v>2510</x:v>
      </x:c>
    </x:row>
    <x:row r="1561" spans="2:7">
      <x:c r="B1561" s="43" t="s">
        <x:v>7072</x:v>
      </x:c>
      <x:c r="C1561" s="235">
        <x:v>2025110701034</x:v>
      </x:c>
      <x:c r="D1561" s="276" t="str">
        <x:f t="shared" si="2"/>
        <x:v>2511</x:v>
      </x:c>
      <x:c r="E1561" s="43" t="s">
        <x:v>6796</x:v>
      </x:c>
      <x:c r="F1561" s="235">
        <x:v>2025110505045</x:v>
      </x:c>
      <x:c r="G1561" s="276" t="str">
        <x:f>MID(F1561,3,4)</x:f>
        <x:v>2511</x:v>
      </x:c>
    </x:row>
    <x:row r="1562" spans="2:7">
      <x:c r="B1562" s="43" t="s">
        <x:v>4863</x:v>
      </x:c>
      <x:c r="C1562" s="235">
        <x:v>2025110701102</x:v>
      </x:c>
      <x:c r="D1562" s="276" t="str">
        <x:f t="shared" si="2"/>
        <x:v>2511</x:v>
      </x:c>
      <x:c r="E1562" s="43" t="s">
        <x:v>5373</x:v>
      </x:c>
      <x:c r="F1562" s="235">
        <x:v>2025110603130</x:v>
      </x:c>
      <x:c r="G1562" s="276" t="str">
        <x:f>MID(F1562,3,4)</x:f>
        <x:v>2511</x:v>
      </x:c>
    </x:row>
    <x:row r="1563" spans="2:7">
      <x:c r="B1563" s="43" t="s">
        <x:v>6839</x:v>
      </x:c>
      <x:c r="C1563" s="235">
        <x:v>2025110801024</x:v>
      </x:c>
      <x:c r="D1563" s="276" t="str">
        <x:f t="shared" si="2"/>
        <x:v>2511</x:v>
      </x:c>
      <x:c r="E1563" s="43" t="s">
        <x:v>6970</x:v>
      </x:c>
      <x:c r="F1563" s="235">
        <x:v>2025110703113</x:v>
      </x:c>
      <x:c r="G1563" s="276" t="str">
        <x:f>MID(F1563,3,4)</x:f>
        <x:v>2511</x:v>
      </x:c>
    </x:row>
    <x:row r="1564" spans="2:7">
      <x:c r="B1564" s="43" t="s">
        <x:v>4861</x:v>
      </x:c>
      <x:c r="C1564" s="235">
        <x:v>2025110801079</x:v>
      </x:c>
      <x:c r="D1564" s="276" t="str">
        <x:f t="shared" si="2"/>
        <x:v>2511</x:v>
      </x:c>
      <x:c r="E1564" s="43" t="s">
        <x:v>5076</x:v>
      </x:c>
      <x:c r="F1564" s="235">
        <x:v>2025110503027</x:v>
      </x:c>
      <x:c r="G1564" s="276" t="str">
        <x:f>MID(F1564,3,4)</x:f>
        <x:v>2511</x:v>
      </x:c>
    </x:row>
    <x:row r="1565" spans="2:7">
      <x:c r="B1565" s="43" t="s">
        <x:v>6687</x:v>
      </x:c>
      <x:c r="C1565" s="235">
        <x:v>2025120501075</x:v>
      </x:c>
      <x:c r="D1565" s="276" t="str">
        <x:f t="shared" si="2"/>
        <x:v>2512</x:v>
      </x:c>
      <x:c r="E1565" s="43" t="s">
        <x:v>5132</x:v>
      </x:c>
      <x:c r="F1565" s="235">
        <x:v>2025110503102</x:v>
      </x:c>
      <x:c r="G1565" s="276" t="str">
        <x:f>MID(F1565,3,4)</x:f>
        <x:v>2511</x:v>
      </x:c>
    </x:row>
    <x:row r="1566" spans="2:7">
      <x:c r="B1566" s="43" t="s">
        <x:v>7330</x:v>
      </x:c>
      <x:c r="C1566" s="235">
        <x:v>2025120501082</x:v>
      </x:c>
      <x:c r="D1566" s="276" t="str">
        <x:f t="shared" si="2"/>
        <x:v>2512</x:v>
      </x:c>
      <x:c r="E1566" s="43" t="s">
        <x:v>5368</x:v>
      </x:c>
      <x:c r="F1566" s="235">
        <x:v>2025110703090</x:v>
      </x:c>
      <x:c r="G1566" s="276" t="str">
        <x:f>MID(F1566,3,4)</x:f>
        <x:v>2511</x:v>
      </x:c>
    </x:row>
    <x:row r="1567" spans="2:7">
      <x:c r="B1567" s="43" t="s">
        <x:v>10063</x:v>
      </x:c>
      <x:c r="C1567" s="235">
        <x:v>2025120501105</x:v>
      </x:c>
      <x:c r="D1567" s="276" t="str">
        <x:f t="shared" si="2"/>
        <x:v>2512</x:v>
      </x:c>
      <x:c r="E1567" s="43" t="s">
        <x:v>7236</x:v>
      </x:c>
      <x:c r="F1567" s="235">
        <x:v>2025110803059</x:v>
      </x:c>
      <x:c r="G1567" s="276" t="str">
        <x:f>MID(F1567,3,4)</x:f>
        <x:v>2511</x:v>
      </x:c>
    </x:row>
    <x:row r="1568" spans="2:7">
      <x:c r="B1568" s="43" t="s">
        <x:v>6691</x:v>
      </x:c>
      <x:c r="C1568" s="235">
        <x:v>2025120601027</x:v>
      </x:c>
      <x:c r="D1568" s="276" t="str">
        <x:f t="shared" si="2"/>
        <x:v>2512</x:v>
      </x:c>
      <x:c r="E1568" s="43" t="s">
        <x:v>10071</x:v>
      </x:c>
      <x:c r="F1568" s="235">
        <x:v>2025110501047</x:v>
      </x:c>
      <x:c r="G1568" s="276" t="str">
        <x:f>MID(F1568,3,4)</x:f>
        <x:v>2511</x:v>
      </x:c>
    </x:row>
    <x:row r="1569" spans="2:7">
      <x:c r="B1569" s="43" t="s">
        <x:v>6984</x:v>
      </x:c>
      <x:c r="C1569" s="235">
        <x:v>2025120601096</x:v>
      </x:c>
      <x:c r="D1569" s="276" t="str">
        <x:f t="shared" si="2"/>
        <x:v>2512</x:v>
      </x:c>
      <x:c r="E1569" s="43" t="s">
        <x:v>5079</x:v>
      </x:c>
      <x:c r="F1569" s="235">
        <x:v>2025110501085</x:v>
      </x:c>
      <x:c r="G1569" s="276" t="str">
        <x:f>MID(F1569,3,4)</x:f>
        <x:v>2511</x:v>
      </x:c>
    </x:row>
    <x:row r="1570" spans="2:7">
      <x:c r="B1570" s="43" t="s">
        <x:v>5288</x:v>
      </x:c>
      <x:c r="C1570" s="235">
        <x:v>2025120701024</x:v>
      </x:c>
      <x:c r="D1570" s="276" t="str">
        <x:f t="shared" si="2"/>
        <x:v>2512</x:v>
      </x:c>
      <x:c r="E1570" s="43" t="s">
        <x:v>5314</x:v>
      </x:c>
      <x:c r="F1570" s="235">
        <x:v>2025110501108</x:v>
      </x:c>
      <x:c r="G1570" s="276" t="str">
        <x:f>MID(F1570,3,4)</x:f>
        <x:v>2511</x:v>
      </x:c>
    </x:row>
    <x:row r="1571" spans="2:7">
      <x:c r="B1571" s="43" t="s">
        <x:v>5277</x:v>
      </x:c>
      <x:c r="C1571" s="235">
        <x:v>2025120801021</x:v>
      </x:c>
      <x:c r="D1571" s="276" t="str">
        <x:f t="shared" si="2"/>
        <x:v>2512</x:v>
      </x:c>
      <x:c r="E1571" s="43" t="s">
        <x:v>5323</x:v>
      </x:c>
      <x:c r="F1571" s="235">
        <x:v>2025110601013</x:v>
      </x:c>
      <x:c r="G1571" s="276" t="str">
        <x:f>MID(F1571,3,4)</x:f>
        <x:v>2511</x:v>
      </x:c>
    </x:row>
    <x:row r="1572" spans="2:7">
      <x:c r="B1572" s="43" t="s">
        <x:v>7185</x:v>
      </x:c>
      <x:c r="C1572" s="235">
        <x:v>2025121001017</x:v>
      </x:c>
      <x:c r="D1572" s="276" t="str">
        <x:f t="shared" si="2"/>
        <x:v>2512</x:v>
      </x:c>
      <x:c r="E1572" s="43" t="s">
        <x:v>7072</x:v>
      </x:c>
      <x:c r="F1572" s="235">
        <x:v>2025110701034</x:v>
      </x:c>
      <x:c r="G1572" s="276" t="str">
        <x:f>MID(F1572,3,4)</x:f>
        <x:v>2511</x:v>
      </x:c>
    </x:row>
    <x:row r="1573" spans="2:7">
      <x:c r="B1573" s="43" t="s">
        <x:v>11</x:v>
      </x:c>
      <x:c r="C1573" s="235">
        <x:v>2026011501013</x:v>
      </x:c>
      <x:c r="D1573" s="276" t="str">
        <x:f t="shared" si="2"/>
        <x:v>2601</x:v>
      </x:c>
      <x:c r="E1573" s="43" t="s">
        <x:v>4863</x:v>
      </x:c>
      <x:c r="F1573" s="235">
        <x:v>2025110701102</x:v>
      </x:c>
      <x:c r="G1573" s="276" t="str">
        <x:f>MID(F1573,3,4)</x:f>
        <x:v>2511</x:v>
      </x:c>
    </x:row>
    <x:row r="1574" spans="2:7">
      <x:c r="B1574" s="43" t="s">
        <x:v>6701</x:v>
      </x:c>
      <x:c r="C1574" s="235">
        <x:v>2026011901042</x:v>
      </x:c>
      <x:c r="D1574" s="276" t="str">
        <x:f t="shared" si="2"/>
        <x:v>2601</x:v>
      </x:c>
      <x:c r="E1574" s="43" t="s">
        <x:v>6839</x:v>
      </x:c>
      <x:c r="F1574" s="235">
        <x:v>2025110801024</x:v>
      </x:c>
      <x:c r="G1574" s="276" t="str">
        <x:f>MID(F1574,3,4)</x:f>
        <x:v>2511</x:v>
      </x:c>
    </x:row>
    <x:row r="1575" spans="2:7">
      <x:c r="B1575" s="43" t="s">
        <x:v>7362</x:v>
      </x:c>
      <x:c r="C1575" s="235">
        <x:v>2026011901059</x:v>
      </x:c>
      <x:c r="D1575" s="276" t="str">
        <x:f t="shared" si="2"/>
        <x:v>2601</x:v>
      </x:c>
      <x:c r="E1575" s="43" t="s">
        <x:v>4861</x:v>
      </x:c>
      <x:c r="F1575" s="235">
        <x:v>2025110801079</x:v>
      </x:c>
      <x:c r="G1575" s="276" t="str">
        <x:f>MID(F1575,3,4)</x:f>
        <x:v>2511</x:v>
      </x:c>
    </x:row>
    <x:row r="1576" spans="2:7">
      <x:c r="B1576" s="43" t="s">
        <x:v>5158</x:v>
      </x:c>
      <x:c r="C1576" s="235">
        <x:v>2026012201028</x:v>
      </x:c>
      <x:c r="D1576" s="276" t="str">
        <x:f t="shared" si="2"/>
        <x:v>2601</x:v>
      </x:c>
      <x:c r="E1576" s="43" t="s">
        <x:v>5094</x:v>
      </x:c>
      <x:c r="F1576" s="235">
        <x:v>2025110502013</x:v>
      </x:c>
      <x:c r="G1576" s="276" t="str">
        <x:f>MID(F1576,3,4)</x:f>
        <x:v>2511</x:v>
      </x:c>
    </x:row>
    <x:row r="1577" spans="2:7">
      <x:c r="B1577" s="43" t="s">
        <x:v>582</x:v>
      </x:c>
      <x:c r="C1577" s="235">
        <x:v>2026012201080</x:v>
      </x:c>
      <x:c r="D1577" s="276" t="str">
        <x:f t="shared" si="2"/>
        <x:v>2601</x:v>
      </x:c>
      <x:c r="E1577" s="43" t="s">
        <x:v>1169</x:v>
      </x:c>
      <x:c r="F1577" s="235">
        <x:v>2025110602089</x:v>
      </x:c>
      <x:c r="G1577" s="276" t="str">
        <x:f>MID(F1577,3,4)</x:f>
        <x:v>2511</x:v>
      </x:c>
    </x:row>
    <x:row r="1578" spans="2:7">
      <x:c r="B1578" s="43" t="s">
        <x:v>5145</x:v>
      </x:c>
      <x:c r="C1578" s="235">
        <x:v>2026012201097</x:v>
      </x:c>
      <x:c r="D1578" s="276" t="str">
        <x:f t="shared" si="2"/>
        <x:v>2601</x:v>
      </x:c>
      <x:c r="E1578" s="43" t="s">
        <x:v>6925</x:v>
      </x:c>
      <x:c r="F1578" s="235">
        <x:v>2025110702109</x:v>
      </x:c>
      <x:c r="G1578" s="276" t="str">
        <x:f>MID(F1578,3,4)</x:f>
        <x:v>2511</x:v>
      </x:c>
    </x:row>
    <x:row r="1579" spans="2:7">
      <x:c r="B1579" s="43" t="s">
        <x:v>10103</x:v>
      </x:c>
      <x:c r="C1579" s="235">
        <x:v>2026021501065</x:v>
      </x:c>
      <x:c r="D1579" s="276" t="str">
        <x:f t="shared" si="2"/>
        <x:v>2602</x:v>
      </x:c>
      <x:c r="E1579" s="43" t="s">
        <x:v>8575</x:v>
      </x:c>
      <x:c r="F1579" s="235">
        <x:v>2025110604106</x:v>
      </x:c>
      <x:c r="G1579" s="276" t="str">
        <x:f>MID(F1579,3,4)</x:f>
        <x:v>2511</x:v>
      </x:c>
    </x:row>
    <x:row r="1580" spans="2:7">
      <x:c r="B1580" s="43" t="s">
        <x:v>10261</x:v>
      </x:c>
      <x:c r="C1580" s="235">
        <x:v>2026022001014</x:v>
      </x:c>
      <x:c r="D1580" s="276" t="str">
        <x:f t="shared" si="2"/>
        <x:v>2602</x:v>
      </x:c>
      <x:c r="E1580" s="43" t="s">
        <x:v>3008</x:v>
      </x:c>
      <x:c r="F1580" s="235">
        <x:v>2025120503147</x:v>
      </x:c>
      <x:c r="G1580" s="276" t="str">
        <x:f>MID(F1580,3,4)</x:f>
        <x:v>2512</x:v>
      </x:c>
    </x:row>
    <x:row r="1581" spans="2:7">
      <x:c r="B1581" s="43" t="s">
        <x:v>6978</x:v>
      </x:c>
      <x:c r="C1581" s="235">
        <x:v>2026022201032</x:v>
      </x:c>
      <x:c r="D1581" s="276" t="str">
        <x:f t="shared" si="2"/>
        <x:v>2602</x:v>
      </x:c>
      <x:c r="E1581" s="43" t="s">
        <x:v>3122</x:v>
      </x:c>
      <x:c r="F1581" s="235">
        <x:v>2025120505066</x:v>
      </x:c>
      <x:c r="G1581" s="276" t="str">
        <x:f>MID(F1581,3,4)</x:f>
        <x:v>2512</x:v>
      </x:c>
    </x:row>
    <x:row r="1582" spans="2:7">
      <x:c r="B1582" s="43" t="s">
        <x:v>6935</x:v>
      </x:c>
      <x:c r="C1582" s="235">
        <x:v>2026022301022</x:v>
      </x:c>
      <x:c r="D1582" s="276" t="str">
        <x:f t="shared" si="2"/>
        <x:v>2602</x:v>
      </x:c>
      <x:c r="E1582" s="43" t="s">
        <x:v>6979</x:v>
      </x:c>
      <x:c r="F1582" s="235">
        <x:v>2025120603069</x:v>
      </x:c>
      <x:c r="G1582" s="276" t="str">
        <x:f>MID(F1582,3,4)</x:f>
        <x:v>2512</x:v>
      </x:c>
    </x:row>
    <x:row r="1583" spans="2:7">
      <x:c r="B1583" s="43" t="s">
        <x:v>548</x:v>
      </x:c>
      <x:c r="C1583" s="235">
        <x:v>2026031501086</x:v>
      </x:c>
      <x:c r="D1583" s="276" t="str">
        <x:f t="shared" si="2"/>
        <x:v>2603</x:v>
      </x:c>
      <x:c r="E1583" s="43" t="s">
        <x:v>5371</x:v>
      </x:c>
      <x:c r="F1583" s="235">
        <x:v>2025120603083</x:v>
      </x:c>
      <x:c r="G1583" s="276" t="str">
        <x:f>MID(F1583,3,4)</x:f>
        <x:v>2512</x:v>
      </x:c>
    </x:row>
    <x:row r="1584" spans="2:7">
      <x:c r="B1584" s="43" t="s">
        <x:v>576</x:v>
      </x:c>
      <x:c r="C1584" s="235">
        <x:v>2026031601076</x:v>
      </x:c>
      <x:c r="D1584" s="276" t="str">
        <x:f t="shared" si="2"/>
        <x:v>2603</x:v>
      </x:c>
      <x:c r="E1584" s="43" t="s">
        <x:v>4753</x:v>
      </x:c>
      <x:c r="F1584" s="235">
        <x:v>2025120603106</x:v>
      </x:c>
      <x:c r="G1584" s="276" t="str">
        <x:f>MID(F1584,3,4)</x:f>
        <x:v>2512</x:v>
      </x:c>
    </x:row>
    <x:row r="1585" spans="2:7">
      <x:c r="B1585" s="43" t="s">
        <x:v>2988</x:v>
      </x:c>
      <x:c r="C1585" s="235">
        <x:v>2025090703011</x:v>
      </x:c>
      <x:c r="D1585" s="276" t="str">
        <x:f t="shared" si="2"/>
        <x:v>2509</x:v>
      </x:c>
      <x:c r="E1585" s="43" t="s">
        <x:v>6687</x:v>
      </x:c>
      <x:c r="F1585" s="235">
        <x:v>2025120501075</x:v>
      </x:c>
      <x:c r="G1585" s="276" t="str">
        <x:f>MID(F1585,3,4)</x:f>
        <x:v>2512</x:v>
      </x:c>
    </x:row>
    <x:row r="1586" spans="2:7">
      <x:c r="B1586" s="43" t="s">
        <x:v>1284</x:v>
      </x:c>
      <x:c r="C1586" s="235">
        <x:v>2025120703035</x:v>
      </x:c>
      <x:c r="D1586" s="276" t="str">
        <x:f t="shared" si="2"/>
        <x:v>2512</x:v>
      </x:c>
      <x:c r="E1586" s="43" t="s">
        <x:v>7330</x:v>
      </x:c>
      <x:c r="F1586" s="235">
        <x:v>2025120501082</x:v>
      </x:c>
      <x:c r="G1586" s="276" t="str">
        <x:f>MID(F1586,3,4)</x:f>
        <x:v>2512</x:v>
      </x:c>
    </x:row>
    <x:row r="1587" spans="2:7">
      <x:c r="B1587" s="43" t="s">
        <x:v>5304</x:v>
      </x:c>
      <x:c r="C1587" s="235">
        <x:v>2024110502016</x:v>
      </x:c>
      <x:c r="D1587" s="276" t="str">
        <x:f t="shared" si="2"/>
        <x:v>2411</x:v>
      </x:c>
      <x:c r="E1587" s="43" t="s">
        <x:v>10063</x:v>
      </x:c>
      <x:c r="F1587" s="235">
        <x:v>2025120501105</x:v>
      </x:c>
      <x:c r="G1587" s="276" t="str">
        <x:f>MID(F1587,3,4)</x:f>
        <x:v>2512</x:v>
      </x:c>
    </x:row>
    <x:row r="1588" spans="2:7">
      <x:c r="B1588" s="43" t="s">
        <x:v>10122</x:v>
      </x:c>
      <x:c r="C1588" s="235">
        <x:v>2025030502094</x:v>
      </x:c>
      <x:c r="D1588" s="276" t="str">
        <x:f t="shared" si="2"/>
        <x:v>2503</x:v>
      </x:c>
      <x:c r="E1588" s="43" t="s">
        <x:v>6691</x:v>
      </x:c>
      <x:c r="F1588" s="235">
        <x:v>2025120601027</x:v>
      </x:c>
      <x:c r="G1588" s="276" t="str">
        <x:f>MID(F1588,3,4)</x:f>
        <x:v>2512</x:v>
      </x:c>
    </x:row>
    <x:row r="1589" spans="2:7">
      <x:c r="B1589" s="43" t="s">
        <x:v>577</x:v>
      </x:c>
      <x:c r="C1589" s="235">
        <x:v>2025040602036</x:v>
      </x:c>
      <x:c r="D1589" s="276" t="str">
        <x:f t="shared" si="2"/>
        <x:v>2504</x:v>
      </x:c>
      <x:c r="E1589" s="43" t="s">
        <x:v>6984</x:v>
      </x:c>
      <x:c r="F1589" s="235">
        <x:v>2025120601096</x:v>
      </x:c>
      <x:c r="G1589" s="276" t="str">
        <x:f>MID(F1589,3,4)</x:f>
        <x:v>2512</x:v>
      </x:c>
    </x:row>
    <x:row r="1590" spans="2:7">
      <x:c r="B1590" s="43" t="s">
        <x:v>10239</x:v>
      </x:c>
      <x:c r="C1590" s="235">
        <x:v>2025050602040</x:v>
      </x:c>
      <x:c r="D1590" s="276" t="str">
        <x:f t="shared" si="2"/>
        <x:v>2505</x:v>
      </x:c>
      <x:c r="E1590" s="43" t="s">
        <x:v>5288</x:v>
      </x:c>
      <x:c r="F1590" s="235">
        <x:v>2025120701024</x:v>
      </x:c>
      <x:c r="G1590" s="276" t="str">
        <x:f>MID(F1590,3,4)</x:f>
        <x:v>2512</x:v>
      </x:c>
    </x:row>
    <x:row r="1591" spans="2:7">
      <x:c r="B1591" s="43" t="s">
        <x:v>5385</x:v>
      </x:c>
      <x:c r="C1591" s="235">
        <x:v>2025060602023</x:v>
      </x:c>
      <x:c r="D1591" s="276" t="str">
        <x:f t="shared" si="2"/>
        <x:v>2506</x:v>
      </x:c>
      <x:c r="E1591" s="43" t="s">
        <x:v>5277</x:v>
      </x:c>
      <x:c r="F1591" s="235">
        <x:v>2025120801021</x:v>
      </x:c>
      <x:c r="G1591" s="276" t="str">
        <x:f>MID(F1591,3,4)</x:f>
        <x:v>2512</x:v>
      </x:c>
    </x:row>
    <x:row r="1592" spans="2:7">
      <x:c r="B1592" s="43" t="s">
        <x:v>10220</x:v>
      </x:c>
      <x:c r="C1592" s="235">
        <x:v>2025070702096</x:v>
      </x:c>
      <x:c r="D1592" s="276" t="str">
        <x:f t="shared" si="2"/>
        <x:v>2507</x:v>
      </x:c>
      <x:c r="E1592" s="43" t="s">
        <x:v>7185</x:v>
      </x:c>
      <x:c r="F1592" s="235">
        <x:v>2025121001017</x:v>
      </x:c>
      <x:c r="G1592" s="276" t="str">
        <x:f>MID(F1592,3,4)</x:f>
        <x:v>2512</x:v>
      </x:c>
    </x:row>
    <x:row r="1593" spans="2:7">
      <x:c r="B1593" s="43" t="s">
        <x:v>5059</x:v>
      </x:c>
      <x:c r="C1593" s="235">
        <x:v>2025080502044</x:v>
      </x:c>
      <x:c r="D1593" s="276" t="str">
        <x:f t="shared" si="2"/>
        <x:v>2508</x:v>
      </x:c>
      <x:c r="E1593" s="43" t="s">
        <x:v>1284</x:v>
      </x:c>
      <x:c r="F1593" s="235">
        <x:v>2025120703035</x:v>
      </x:c>
      <x:c r="G1593" s="276" t="str">
        <x:f>MID(F1593,3,4)</x:f>
        <x:v>2512</x:v>
      </x:c>
    </x:row>
    <x:row r="1594" spans="2:7">
      <x:c r="B1594" s="43" t="s">
        <x:v>10233</x:v>
      </x:c>
      <x:c r="C1594" s="235">
        <x:v>2025080502051</x:v>
      </x:c>
      <x:c r="D1594" s="276" t="str">
        <x:f t="shared" si="2"/>
        <x:v>2508</x:v>
      </x:c>
      <x:c r="E1594" s="43" t="s">
        <x:v>1185</x:v>
      </x:c>
      <x:c r="F1594" s="235">
        <x:v>2025120502072</x:v>
      </x:c>
      <x:c r="G1594" s="276" t="str">
        <x:f>MID(F1594,3,4)</x:f>
        <x:v>2512</x:v>
      </x:c>
    </x:row>
    <x:row r="1595" spans="2:7">
      <x:c r="B1595" s="43" t="s">
        <x:v>10146</x:v>
      </x:c>
      <x:c r="C1595" s="235">
        <x:v>2025080502099</x:v>
      </x:c>
      <x:c r="D1595" s="276" t="str">
        <x:f t="shared" si="2"/>
        <x:v>2508</x:v>
      </x:c>
      <x:c r="E1595" s="43" t="s">
        <x:v>6827</x:v>
      </x:c>
      <x:c r="F1595" s="235">
        <x:v>2025120502102</x:v>
      </x:c>
      <x:c r="G1595" s="276" t="str">
        <x:f>MID(F1595,3,4)</x:f>
        <x:v>2512</x:v>
      </x:c>
    </x:row>
    <x:row r="1596" spans="2:7">
      <x:c r="B1596" s="43" t="s">
        <x:v>5016</x:v>
      </x:c>
      <x:c r="C1596" s="235">
        <x:v>2025090502010</x:v>
      </x:c>
      <x:c r="D1596" s="276" t="str">
        <x:f t="shared" si="2"/>
        <x:v>2509</x:v>
      </x:c>
      <x:c r="E1596" s="43" t="s">
        <x:v>6942</x:v>
      </x:c>
      <x:c r="F1596" s="235">
        <x:v>2025120602017</x:v>
      </x:c>
      <x:c r="G1596" s="276" t="str">
        <x:f>MID(F1596,3,4)</x:f>
        <x:v>2512</x:v>
      </x:c>
    </x:row>
    <x:row r="1597" spans="2:7">
      <x:c r="B1597" s="43" t="s">
        <x:v>6686</x:v>
      </x:c>
      <x:c r="C1597" s="235">
        <x:v>2025090502027</x:v>
      </x:c>
      <x:c r="D1597" s="276" t="str">
        <x:f t="shared" si="2"/>
        <x:v>2509</x:v>
      </x:c>
      <x:c r="E1597" s="43" t="s">
        <x:v>4912</x:v>
      </x:c>
      <x:c r="F1597" s="235">
        <x:v>2025120602093</x:v>
      </x:c>
      <x:c r="G1597" s="276" t="str">
        <x:f>MID(F1597,3,4)</x:f>
        <x:v>2512</x:v>
      </x:c>
    </x:row>
    <x:row r="1598" spans="2:7">
      <x:c r="B1598" s="43" t="s">
        <x:v>6809</x:v>
      </x:c>
      <x:c r="C1598" s="235">
        <x:v>2025090602079</x:v>
      </x:c>
      <x:c r="D1598" s="276" t="str">
        <x:f t="shared" si="2"/>
        <x:v>2509</x:v>
      </x:c>
      <x:c r="E1598" s="43" t="s">
        <x:v>707</x:v>
      </x:c>
      <x:c r="F1598" s="235">
        <x:v>2025120702038</x:v>
      </x:c>
      <x:c r="G1598" s="276" t="str">
        <x:f>MID(F1598,3,4)</x:f>
        <x:v>2512</x:v>
      </x:c>
    </x:row>
    <x:row r="1599" spans="2:7">
      <x:c r="B1599" s="43" t="s">
        <x:v>173</x:v>
      </x:c>
      <x:c r="C1599" s="235">
        <x:v>2025090602086</x:v>
      </x:c>
      <x:c r="D1599" s="276" t="str">
        <x:f t="shared" si="2"/>
        <x:v>2509</x:v>
      </x:c>
      <x:c r="E1599" s="43" t="s">
        <x:v>8800</x:v>
      </x:c>
      <x:c r="F1599" s="235">
        <x:v>2025120504021</x:v>
      </x:c>
      <x:c r="G1599" s="276" t="str">
        <x:f>MID(F1599,3,4)</x:f>
        <x:v>2512</x:v>
      </x:c>
    </x:row>
    <x:row r="1600" spans="2:7">
      <x:c r="B1600" s="43" t="s">
        <x:v>5050</x:v>
      </x:c>
      <x:c r="C1600" s="235">
        <x:v>2025100502047</x:v>
      </x:c>
      <x:c r="D1600" s="276" t="str">
        <x:f t="shared" si="2"/>
        <x:v>2510</x:v>
      </x:c>
      <x:c r="E1600" s="43" t="s">
        <x:v>8762</x:v>
      </x:c>
      <x:c r="F1600" s="235">
        <x:v>2025120504052</x:v>
      </x:c>
      <x:c r="G1600" s="276" t="str">
        <x:f>MID(F1600,3,4)</x:f>
        <x:v>2512</x:v>
      </x:c>
    </x:row>
    <x:row r="1601" spans="2:7">
      <x:c r="B1601" s="43" t="s">
        <x:v>10199</x:v>
      </x:c>
      <x:c r="C1601" s="235">
        <x:v>2025100602037</x:v>
      </x:c>
      <x:c r="D1601" s="276" t="str">
        <x:f t="shared" si="2"/>
        <x:v>2510</x:v>
      </x:c>
      <x:c r="E1601" s="43" t="s">
        <x:v>8780</x:v>
      </x:c>
      <x:c r="F1601" s="235">
        <x:v>2025120504069</x:v>
      </x:c>
      <x:c r="G1601" s="276" t="str">
        <x:f>MID(F1601,3,4)</x:f>
        <x:v>2512</x:v>
      </x:c>
    </x:row>
    <x:row r="1602" spans="2:7">
      <x:c r="B1602" s="43" t="s">
        <x:v>6694</x:v>
      </x:c>
      <x:c r="C1602" s="235">
        <x:v>2025100602075</x:v>
      </x:c>
      <x:c r="D1602" s="276" t="str">
        <x:f t="shared" si="2"/>
        <x:v>2510</x:v>
      </x:c>
      <x:c r="E1602" s="43" t="s">
        <x:v>349</x:v>
      </x:c>
      <x:c r="F1602" s="235">
        <x:v>2025120604028</x:v>
      </x:c>
      <x:c r="G1602" s="276" t="str">
        <x:f>MID(F1602,3,4)</x:f>
        <x:v>2512</x:v>
      </x:c>
    </x:row>
    <x:row r="1603" spans="2:7">
      <x:c r="B1603" s="43" t="s">
        <x:v>10211</x:v>
      </x:c>
      <x:c r="C1603" s="235">
        <x:v>2025100602099</x:v>
      </x:c>
      <x:c r="D1603" s="276" t="str">
        <x:f t="shared" si="2"/>
        <x:v>2510</x:v>
      </x:c>
      <x:c r="E1603" s="43" t="s">
        <x:v>8703</x:v>
      </x:c>
      <x:c r="F1603" s="235">
        <x:v>2025120604035</x:v>
      </x:c>
      <x:c r="G1603" s="276" t="str">
        <x:f>MID(F1603,3,4)</x:f>
        <x:v>2512</x:v>
      </x:c>
    </x:row>
    <x:row r="1604" spans="2:7">
      <x:c r="B1604" s="43" t="s">
        <x:v>10196</x:v>
      </x:c>
      <x:c r="C1604" s="235">
        <x:v>2025100702065</x:v>
      </x:c>
      <x:c r="D1604" s="276" t="str">
        <x:f t="shared" si="2"/>
        <x:v>2510</x:v>
      </x:c>
      <x:c r="E1604" s="43" t="s">
        <x:v>762</x:v>
      </x:c>
      <x:c r="F1604" s="235">
        <x:v>2026011603144</x:v>
      </x:c>
      <x:c r="G1604" s="276" t="str">
        <x:f>MID(F1604,3,4)</x:f>
        <x:v>2601</x:v>
      </x:c>
    </x:row>
    <x:row r="1605" spans="2:7">
      <x:c r="B1605" s="43" t="s">
        <x:v>5094</x:v>
      </x:c>
      <x:c r="C1605" s="235">
        <x:v>2025110502013</x:v>
      </x:c>
      <x:c r="D1605" s="276" t="str">
        <x:f t="shared" si="2"/>
        <x:v>2511</x:v>
      </x:c>
      <x:c r="E1605" s="43" t="s">
        <x:v>4971</x:v>
      </x:c>
      <x:c r="F1605" s="235">
        <x:v>2026011703110</x:v>
      </x:c>
      <x:c r="G1605" s="276" t="str">
        <x:f>MID(F1605,3,4)</x:f>
        <x:v>2601</x:v>
      </x:c>
    </x:row>
    <x:row r="1606" spans="2:7">
      <x:c r="B1606" s="43" t="s">
        <x:v>1169</x:v>
      </x:c>
      <x:c r="C1606" s="235">
        <x:v>2025110602089</x:v>
      </x:c>
      <x:c r="D1606" s="276" t="str">
        <x:f t="shared" si="2"/>
        <x:v>2511</x:v>
      </x:c>
      <x:c r="E1606" s="43" t="s">
        <x:v>5019</x:v>
      </x:c>
      <x:c r="F1606" s="235">
        <x:v>2026011503086</x:v>
      </x:c>
      <x:c r="G1606" s="276" t="str">
        <x:f>MID(F1606,3,4)</x:f>
        <x:v>2601</x:v>
      </x:c>
    </x:row>
    <x:row r="1607" spans="2:7">
      <x:c r="B1607" s="43" t="s">
        <x:v>6925</x:v>
      </x:c>
      <x:c r="C1607" s="235">
        <x:v>2025110702109</x:v>
      </x:c>
      <x:c r="D1607" s="276" t="str">
        <x:f t="shared" si="2"/>
        <x:v>2511</x:v>
      </x:c>
      <x:c r="E1607" s="43" t="s">
        <x:v>10158</x:v>
      </x:c>
      <x:c r="F1607" s="235">
        <x:v>2026011703028</x:v>
      </x:c>
      <x:c r="G1607" s="276" t="str">
        <x:f>MID(F1607,3,4)</x:f>
        <x:v>2601</x:v>
      </x:c>
    </x:row>
    <x:row r="1608" spans="2:7">
      <x:c r="B1608" s="43" t="s">
        <x:v>1185</x:v>
      </x:c>
      <x:c r="C1608" s="235">
        <x:v>2025120502072</x:v>
      </x:c>
      <x:c r="D1608" s="276" t="str">
        <x:f t="shared" si="2"/>
        <x:v>2512</x:v>
      </x:c>
      <x:c r="E1608" s="43" t="s">
        <x:v>5101</x:v>
      </x:c>
      <x:c r="F1608" s="235">
        <x:v>2026011703059</x:v>
      </x:c>
      <x:c r="G1608" s="276" t="str">
        <x:f>MID(F1608,3,4)</x:f>
        <x:v>2601</x:v>
      </x:c>
    </x:row>
    <x:row r="1609" spans="2:7">
      <x:c r="B1609" s="43" t="s">
        <x:v>6827</x:v>
      </x:c>
      <x:c r="C1609" s="235">
        <x:v>2025120502102</x:v>
      </x:c>
      <x:c r="D1609" s="276" t="str">
        <x:f t="shared" si="2"/>
        <x:v>2512</x:v>
      </x:c>
      <x:c r="E1609" s="43" t="s">
        <x:v>11</x:v>
      </x:c>
      <x:c r="F1609" s="235">
        <x:v>2026011501013</x:v>
      </x:c>
      <x:c r="G1609" s="276" t="str">
        <x:f>MID(F1609,3,4)</x:f>
        <x:v>2601</x:v>
      </x:c>
    </x:row>
    <x:row r="1610" spans="2:7">
      <x:c r="B1610" s="43" t="s">
        <x:v>6942</x:v>
      </x:c>
      <x:c r="C1610" s="235">
        <x:v>2025120602017</x:v>
      </x:c>
      <x:c r="D1610" s="276" t="str">
        <x:f t="shared" si="2"/>
        <x:v>2512</x:v>
      </x:c>
      <x:c r="E1610" s="43" t="s">
        <x:v>6701</x:v>
      </x:c>
      <x:c r="F1610" s="235">
        <x:v>2026011901042</x:v>
      </x:c>
      <x:c r="G1610" s="276" t="str">
        <x:f>MID(F1610,3,4)</x:f>
        <x:v>2601</x:v>
      </x:c>
    </x:row>
    <x:row r="1611" spans="2:7">
      <x:c r="B1611" s="43" t="s">
        <x:v>4912</x:v>
      </x:c>
      <x:c r="C1611" s="235">
        <x:v>2025120602093</x:v>
      </x:c>
      <x:c r="D1611" s="276" t="str">
        <x:f t="shared" si="2"/>
        <x:v>2512</x:v>
      </x:c>
      <x:c r="E1611" s="43" t="s">
        <x:v>7362</x:v>
      </x:c>
      <x:c r="F1611" s="235">
        <x:v>2026011901059</x:v>
      </x:c>
      <x:c r="G1611" s="276" t="str">
        <x:f>MID(F1611,3,4)</x:f>
        <x:v>2601</x:v>
      </x:c>
    </x:row>
    <x:row r="1612" spans="2:7">
      <x:c r="B1612" s="43" t="s">
        <x:v>10185</x:v>
      </x:c>
      <x:c r="C1612" s="235">
        <x:v>2026021702042</x:v>
      </x:c>
      <x:c r="D1612" s="276" t="str">
        <x:f t="shared" si="2"/>
        <x:v>2602</x:v>
      </x:c>
      <x:c r="E1612" s="43" t="s">
        <x:v>5158</x:v>
      </x:c>
      <x:c r="F1612" s="235">
        <x:v>2026012201028</x:v>
      </x:c>
      <x:c r="G1612" s="276" t="str">
        <x:f>MID(F1612,3,4)</x:f>
        <x:v>2601</x:v>
      </x:c>
    </x:row>
    <x:row r="1613" spans="2:7">
      <x:c r="B1613" s="43" t="s">
        <x:v>6835</x:v>
      </x:c>
      <x:c r="C1613" s="235">
        <x:v>2026021802025</x:v>
      </x:c>
      <x:c r="D1613" s="276" t="str">
        <x:f t="shared" si="2"/>
        <x:v>2602</x:v>
      </x:c>
      <x:c r="E1613" s="43" t="s">
        <x:v>582</x:v>
      </x:c>
      <x:c r="F1613" s="235">
        <x:v>2026012201080</x:v>
      </x:c>
      <x:c r="G1613" s="276" t="str">
        <x:f>MID(F1613,3,4)</x:f>
        <x:v>2601</x:v>
      </x:c>
    </x:row>
    <x:row r="1614" spans="2:7">
      <x:c r="B1614" s="43" t="s">
        <x:v>5346</x:v>
      </x:c>
      <x:c r="C1614" s="235">
        <x:v>2026022102025</x:v>
      </x:c>
      <x:c r="D1614" s="276" t="str">
        <x:f t="shared" si="2"/>
        <x:v>2602</x:v>
      </x:c>
      <x:c r="E1614" s="43" t="s">
        <x:v>5145</x:v>
      </x:c>
      <x:c r="F1614" s="235">
        <x:v>2026012201097</x:v>
      </x:c>
      <x:c r="G1614" s="276" t="str">
        <x:f>MID(F1614,3,4)</x:f>
        <x:v>2601</x:v>
      </x:c>
    </x:row>
    <x:row r="1615" spans="2:7">
      <x:c r="B1615" s="43" t="s">
        <x:v>1204</x:v>
      </x:c>
      <x:c r="C1615" s="235">
        <x:v>2026031502038</x:v>
      </x:c>
      <x:c r="D1615" s="276" t="str">
        <x:f t="shared" si="2"/>
        <x:v>2603</x:v>
      </x:c>
      <x:c r="E1615" s="43" t="s">
        <x:v>5080</x:v>
      </x:c>
      <x:c r="F1615" s="235">
        <x:v>2026021703155</x:v>
      </x:c>
      <x:c r="G1615" s="276" t="str">
        <x:f>MID(F1615,3,4)</x:f>
        <x:v>2602</x:v>
      </x:c>
    </x:row>
    <x:row r="1616" spans="2:7">
      <x:c r="B1616" s="43" t="s">
        <x:v>10094</x:v>
      </x:c>
      <x:c r="C1616" s="235">
        <x:v>2026031502069</x:v>
      </x:c>
      <x:c r="D1616" s="276" t="str">
        <x:f t="shared" si="2"/>
        <x:v>2603</x:v>
      </x:c>
      <x:c r="E1616" s="43" t="s">
        <x:v>3063</x:v>
      </x:c>
      <x:c r="F1616" s="235">
        <x:v>2026021803138</x:v>
      </x:c>
      <x:c r="G1616" s="276" t="str">
        <x:f>MID(F1616,3,4)</x:f>
        <x:v>2602</x:v>
      </x:c>
    </x:row>
    <x:row r="1617" spans="2:7">
      <x:c r="B1617" s="43" t="s">
        <x:v>707</x:v>
      </x:c>
      <x:c r="C1617" s="235">
        <x:v>2025120702038</x:v>
      </x:c>
      <x:c r="D1617" s="276" t="str">
        <x:f t="shared" si="2"/>
        <x:v>2512</x:v>
      </x:c>
      <x:c r="E1617" s="43" t="s">
        <x:v>3030</x:v>
      </x:c>
      <x:c r="F1617" s="235">
        <x:v>2026021903159</x:v>
      </x:c>
      <x:c r="G1617" s="276" t="str">
        <x:f>MID(F1617,3,4)</x:f>
        <x:v>2602</x:v>
      </x:c>
    </x:row>
    <x:row r="1618" spans="2:7">
      <x:c r="B1618" s="43" t="s">
        <x:v>3027</x:v>
      </x:c>
      <x:c r="C1618" s="235">
        <x:v>2026022102070</x:v>
      </x:c>
      <x:c r="D1618" s="276" t="str">
        <x:f t="shared" si="2"/>
        <x:v>2602</x:v>
      </x:c>
      <x:c r="E1618" s="43" t="s">
        <x:v>3230</x:v>
      </x:c>
      <x:c r="F1618" s="235">
        <x:v>2026022003131</x:v>
      </x:c>
      <x:c r="G1618" s="276" t="str">
        <x:f>MID(F1618,3,4)</x:f>
        <x:v>2602</x:v>
      </x:c>
    </x:row>
    <x:row r="1619" spans="2:7">
      <x:c r="B1619" s="43" t="s">
        <x:v>3224</x:v>
      </x:c>
      <x:c r="C1619" s="235">
        <x:v>2026022102087</x:v>
      </x:c>
      <x:c r="D1619" s="276" t="str">
        <x:f t="shared" si="2"/>
        <x:v>2602</x:v>
      </x:c>
      <x:c r="E1619" s="43" t="s">
        <x:v>3466</x:v>
      </x:c>
      <x:c r="F1619" s="235">
        <x:v>2026022003148</x:v>
      </x:c>
      <x:c r="G1619" s="276" t="str">
        <x:f>MID(F1619,3,4)</x:f>
        <x:v>2602</x:v>
      </x:c>
    </x:row>
    <x:row r="1620" spans="2:7">
      <x:c r="B1620" s="43" t="s">
        <x:v>3235</x:v>
      </x:c>
      <x:c r="C1620" s="235">
        <x:v>2026022102094</x:v>
      </x:c>
      <x:c r="D1620" s="276" t="str">
        <x:f t="shared" si="2"/>
        <x:v>2602</x:v>
      </x:c>
      <x:c r="E1620" s="43" t="s">
        <x:v>5356</x:v>
      </x:c>
      <x:c r="F1620" s="235">
        <x:v>2026021903067</x:v>
      </x:c>
      <x:c r="G1620" s="276" t="str">
        <x:f>MID(F1620,3,4)</x:f>
        <x:v>2602</x:v>
      </x:c>
    </x:row>
    <x:row r="1621" spans="2:7">
      <x:c r="B1621" s="43" t="s">
        <x:v>3643</x:v>
      </x:c>
      <x:c r="C1621" s="235">
        <x:v>2026022202015</x:v>
      </x:c>
      <x:c r="D1621" s="276" t="str">
        <x:f t="shared" si="2"/>
        <x:v>2602</x:v>
      </x:c>
      <x:c r="E1621" s="43" t="s">
        <x:v>10103</x:v>
      </x:c>
      <x:c r="F1621" s="235">
        <x:v>2026021501065</x:v>
      </x:c>
      <x:c r="G1621" s="276" t="str">
        <x:f>MID(F1621,3,4)</x:f>
        <x:v>2602</x:v>
      </x:c>
    </x:row>
    <x:row r="1622" spans="2:7">
      <x:c r="B1622" s="43" t="s">
        <x:v>1291</x:v>
      </x:c>
      <x:c r="C1622" s="235">
        <x:v>2026022202022</x:v>
      </x:c>
      <x:c r="D1622" s="276" t="str">
        <x:f t="shared" si="2"/>
        <x:v>2602</x:v>
      </x:c>
      <x:c r="E1622" s="43" t="s">
        <x:v>10261</x:v>
      </x:c>
      <x:c r="F1622" s="235">
        <x:v>2026022001014</x:v>
      </x:c>
      <x:c r="G1622" s="276" t="str">
        <x:f>MID(F1622,3,4)</x:f>
        <x:v>2602</x:v>
      </x:c>
    </x:row>
    <x:row r="1623" spans="2:7">
      <x:c r="B1623" s="43" t="s">
        <x:v>3052</x:v>
      </x:c>
      <x:c r="C1623" s="235">
        <x:v>2026022202039</x:v>
      </x:c>
      <x:c r="D1623" s="276" t="str">
        <x:f t="shared" si="2"/>
        <x:v>2602</x:v>
      </x:c>
      <x:c r="E1623" s="43" t="s">
        <x:v>6978</x:v>
      </x:c>
      <x:c r="F1623" s="235">
        <x:v>2026022201032</x:v>
      </x:c>
      <x:c r="G1623" s="276" t="str">
        <x:f>MID(F1623,3,4)</x:f>
        <x:v>2602</x:v>
      </x:c>
    </x:row>
    <x:row r="1624" spans="2:7">
      <x:c r="B1624" s="43" t="s">
        <x:v>3034</x:v>
      </x:c>
      <x:c r="C1624" s="235">
        <x:v>2026022202046</x:v>
      </x:c>
      <x:c r="D1624" s="276" t="str">
        <x:f t="shared" si="2"/>
        <x:v>2602</x:v>
      </x:c>
      <x:c r="E1624" s="43" t="s">
        <x:v>6935</x:v>
      </x:c>
      <x:c r="F1624" s="235">
        <x:v>2026022301022</x:v>
      </x:c>
      <x:c r="G1624" s="276" t="str">
        <x:f>MID(F1624,3,4)</x:f>
        <x:v>2602</x:v>
      </x:c>
    </x:row>
    <x:row r="1625" spans="2:7">
      <x:c r="B1625" s="43" t="s">
        <x:v>408</x:v>
      </x:c>
      <x:c r="C1625" s="235">
        <x:v>2024032004070</x:v>
      </x:c>
      <x:c r="D1625" s="276" t="str">
        <x:f t="shared" si="2"/>
        <x:v>2403</x:v>
      </x:c>
      <x:c r="E1625" s="43" t="s">
        <x:v>10185</x:v>
      </x:c>
      <x:c r="F1625" s="235">
        <x:v>2026021702042</x:v>
      </x:c>
      <x:c r="G1625" s="276" t="str">
        <x:f>MID(F1625,3,4)</x:f>
        <x:v>2602</x:v>
      </x:c>
    </x:row>
    <x:row r="1626" spans="2:7">
      <x:c r="B1626" s="43" t="s">
        <x:v>431</x:v>
      </x:c>
      <x:c r="C1626" s="235">
        <x:v>2024071004031</x:v>
      </x:c>
      <x:c r="D1626" s="276" t="str">
        <x:f t="shared" si="2"/>
        <x:v>2407</x:v>
      </x:c>
      <x:c r="E1626" s="43" t="s">
        <x:v>6835</x:v>
      </x:c>
      <x:c r="F1626" s="235">
        <x:v>2026021802025</x:v>
      </x:c>
      <x:c r="G1626" s="276" t="str">
        <x:f>MID(F1626,3,4)</x:f>
        <x:v>2602</x:v>
      </x:c>
    </x:row>
    <x:row r="1627" spans="2:7">
      <x:c r="B1627" s="43" t="s">
        <x:v>398</x:v>
      </x:c>
      <x:c r="C1627" s="235">
        <x:v>2023112204027</x:v>
      </x:c>
      <x:c r="D1627" s="276" t="str">
        <x:f t="shared" si="2"/>
        <x:v>2311</x:v>
      </x:c>
      <x:c r="E1627" s="43" t="s">
        <x:v>5346</x:v>
      </x:c>
      <x:c r="F1627" s="235">
        <x:v>2026022102025</x:v>
      </x:c>
      <x:c r="G1627" s="276" t="str">
        <x:f>MID(F1627,3,4)</x:f>
        <x:v>2602</x:v>
      </x:c>
    </x:row>
    <x:row r="1628" spans="2:7">
      <x:c r="B1628" s="43" t="s">
        <x:v>8556</x:v>
      </x:c>
      <x:c r="C1628" s="235">
        <x:v>2025021004064</x:v>
      </x:c>
      <x:c r="D1628" s="276" t="str">
        <x:f t="shared" si="2"/>
        <x:v>2502</x:v>
      </x:c>
      <x:c r="E1628" s="43" t="s">
        <x:v>3027</x:v>
      </x:c>
      <x:c r="F1628" s="235">
        <x:v>2026022102070</x:v>
      </x:c>
      <x:c r="G1628" s="276" t="str">
        <x:f>MID(F1628,3,4)</x:f>
        <x:v>2602</x:v>
      </x:c>
    </x:row>
    <x:row r="1629" spans="2:7">
      <x:c r="B1629" s="43" t="s">
        <x:v>8827</x:v>
      </x:c>
      <x:c r="C1629" s="235">
        <x:v>2025050504085</x:v>
      </x:c>
      <x:c r="D1629" s="276" t="str">
        <x:f t="shared" si="2"/>
        <x:v>2505</x:v>
      </x:c>
      <x:c r="E1629" s="43" t="s">
        <x:v>3224</x:v>
      </x:c>
      <x:c r="F1629" s="235">
        <x:v>2026022102087</x:v>
      </x:c>
      <x:c r="G1629" s="276" t="str">
        <x:f>MID(F1629,3,4)</x:f>
        <x:v>2602</x:v>
      </x:c>
    </x:row>
    <x:row r="1630" spans="2:7">
      <x:c r="B1630" s="43" t="s">
        <x:v>8752</x:v>
      </x:c>
      <x:c r="C1630" s="235">
        <x:v>2025050704072</x:v>
      </x:c>
      <x:c r="D1630" s="276" t="str">
        <x:f t="shared" si="2"/>
        <x:v>2505</x:v>
      </x:c>
      <x:c r="E1630" s="43" t="s">
        <x:v>3235</x:v>
      </x:c>
      <x:c r="F1630" s="235">
        <x:v>2026022102094</x:v>
      </x:c>
      <x:c r="G1630" s="276" t="str">
        <x:f>MID(F1630,3,4)</x:f>
        <x:v>2602</x:v>
      </x:c>
    </x:row>
    <x:row r="1631" spans="2:7">
      <x:c r="B1631" s="43" t="s">
        <x:v>8563</x:v>
      </x:c>
      <x:c r="C1631" s="235">
        <x:v>2025050804031</x:v>
      </x:c>
      <x:c r="D1631" s="276" t="str">
        <x:f t="shared" si="2"/>
        <x:v>2505</x:v>
      </x:c>
      <x:c r="E1631" s="43" t="s">
        <x:v>3643</x:v>
      </x:c>
      <x:c r="F1631" s="235">
        <x:v>2026022202015</x:v>
      </x:c>
      <x:c r="G1631" s="276" t="str">
        <x:f>MID(F1631,3,4)</x:f>
        <x:v>2602</x:v>
      </x:c>
    </x:row>
    <x:row r="1632" spans="2:7">
      <x:c r="B1632" s="43" t="s">
        <x:v>8777</x:v>
      </x:c>
      <x:c r="C1632" s="235">
        <x:v>2025070604109</x:v>
      </x:c>
      <x:c r="D1632" s="276" t="str">
        <x:f t="shared" si="2"/>
        <x:v>2507</x:v>
      </x:c>
      <x:c r="E1632" s="43" t="s">
        <x:v>1291</x:v>
      </x:c>
      <x:c r="F1632" s="235">
        <x:v>2026022202022</x:v>
      </x:c>
      <x:c r="G1632" s="276" t="str">
        <x:f>MID(F1632,3,4)</x:f>
        <x:v>2602</x:v>
      </x:c>
    </x:row>
    <x:row r="1633" spans="2:7">
      <x:c r="B1633" s="43" t="s">
        <x:v>8781</x:v>
      </x:c>
      <x:c r="C1633" s="235">
        <x:v>2025100504027</x:v>
      </x:c>
      <x:c r="D1633" s="276" t="str">
        <x:f t="shared" si="2"/>
        <x:v>2510</x:v>
      </x:c>
      <x:c r="E1633" s="43" t="s">
        <x:v>3052</x:v>
      </x:c>
      <x:c r="F1633" s="235">
        <x:v>2026022202039</x:v>
      </x:c>
      <x:c r="G1633" s="276" t="str">
        <x:f>MID(F1633,3,4)</x:f>
        <x:v>2602</x:v>
      </x:c>
    </x:row>
    <x:row r="1634" spans="2:7">
      <x:c r="B1634" s="43" t="s">
        <x:v>8859</x:v>
      </x:c>
      <x:c r="C1634" s="235">
        <x:v>2025100604017</x:v>
      </x:c>
      <x:c r="D1634" s="276" t="str">
        <x:f t="shared" si="2"/>
        <x:v>2510</x:v>
      </x:c>
      <x:c r="E1634" s="43" t="s">
        <x:v>3034</x:v>
      </x:c>
      <x:c r="F1634" s="235">
        <x:v>2026022202046</x:v>
      </x:c>
      <x:c r="G1634" s="276" t="str">
        <x:f>MID(F1634,3,4)</x:f>
        <x:v>2602</x:v>
      </x:c>
    </x:row>
    <x:row r="1635" spans="2:7">
      <x:c r="B1635" s="43" t="s">
        <x:v>8575</x:v>
      </x:c>
      <x:c r="C1635" s="235">
        <x:v>2025110604106</x:v>
      </x:c>
      <x:c r="D1635" s="276" t="str">
        <x:f t="shared" si="2"/>
        <x:v>2511</x:v>
      </x:c>
      <x:c r="E1635" s="43" t="s">
        <x:v>3193</x:v>
      </x:c>
      <x:c r="F1635" s="235">
        <x:v>2026031603124</x:v>
      </x:c>
      <x:c r="G1635" s="276" t="str">
        <x:f>MID(F1635,3,4)</x:f>
        <x:v>2603</x:v>
      </x:c>
    </x:row>
    <x:row r="1636" spans="2:7">
      <x:c r="B1636" s="43" t="s">
        <x:v>8800</x:v>
      </x:c>
      <x:c r="C1636" s="235">
        <x:v>2025120504021</x:v>
      </x:c>
      <x:c r="D1636" s="276" t="str">
        <x:f t="shared" si="2"/>
        <x:v>2512</x:v>
      </x:c>
      <x:c r="E1636" s="43" t="s">
        <x:v>6778</x:v>
      </x:c>
      <x:c r="F1636" s="235">
        <x:v>2026031503103</x:v>
      </x:c>
      <x:c r="G1636" s="276" t="str">
        <x:f>MID(F1636,3,4)</x:f>
        <x:v>2603</x:v>
      </x:c>
    </x:row>
    <x:row r="1637" spans="2:7">
      <x:c r="B1637" s="43" t="s">
        <x:v>8762</x:v>
      </x:c>
      <x:c r="C1637" s="235">
        <x:v>2025120504052</x:v>
      </x:c>
      <x:c r="D1637" s="276" t="str">
        <x:f t="shared" si="2"/>
        <x:v>2512</x:v>
      </x:c>
      <x:c r="E1637" s="43" t="s">
        <x:v>548</x:v>
      </x:c>
      <x:c r="F1637" s="235">
        <x:v>2026031501086</x:v>
      </x:c>
      <x:c r="G1637" s="276" t="str">
        <x:f>MID(F1637,3,4)</x:f>
        <x:v>2603</x:v>
      </x:c>
    </x:row>
    <x:row r="1638" spans="2:7">
      <x:c r="B1638" s="43" t="s">
        <x:v>8780</x:v>
      </x:c>
      <x:c r="C1638" s="235">
        <x:v>2025120504069</x:v>
      </x:c>
      <x:c r="D1638" s="276" t="str">
        <x:f t="shared" si="2"/>
        <x:v>2512</x:v>
      </x:c>
      <x:c r="E1638" s="43" t="s">
        <x:v>576</x:v>
      </x:c>
      <x:c r="F1638" s="235">
        <x:v>2026031601076</x:v>
      </x:c>
      <x:c r="G1638" s="276" t="str">
        <x:f>MID(F1638,3,4)</x:f>
        <x:v>2603</x:v>
      </x:c>
    </x:row>
    <x:row r="1639" spans="2:7">
      <x:c r="B1639" s="43" t="s">
        <x:v>349</x:v>
      </x:c>
      <x:c r="C1639" s="235">
        <x:v>2025120604028</x:v>
      </x:c>
      <x:c r="D1639" s="276" t="str">
        <x:f t="shared" si="2"/>
        <x:v>2512</x:v>
      </x:c>
      <x:c r="E1639" s="43" t="s">
        <x:v>1204</x:v>
      </x:c>
      <x:c r="F1639" s="235">
        <x:v>2026031502038</x:v>
      </x:c>
      <x:c r="G1639" s="276" t="str">
        <x:f>MID(F1639,3,4)</x:f>
        <x:v>2603</x:v>
      </x:c>
    </x:row>
    <x:row r="1640" spans="2:7">
      <x:c r="B1640" s="43" t="s">
        <x:v>8703</x:v>
      </x:c>
      <x:c r="C1640" s="235">
        <x:v>2025120604035</x:v>
      </x:c>
      <x:c r="D1640" s="276" t="str">
        <x:f t="shared" si="2"/>
        <x:v>2512</x:v>
      </x:c>
      <x:c r="E1640" s="43" t="s">
        <x:v>10094</x:v>
      </x:c>
      <x:c r="F1640" s="235">
        <x:v>2026031502069</x:v>
      </x:c>
      <x:c r="G1640" s="276" t="str">
        <x:f>MID(F1640,3,4)</x:f>
        <x:v>2603</x:v>
      </x:c>
    </x:row>
  </x:sheetData>
  <x:sortState columnSort="0" caseSensitive="0" ref="E1477:G1640">
    <x:sortCondition descending="0" sortBy="value" ref="G1477:G1640"/>
  </x:sortState>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3"/>
  <x:dimension ref="A1:K30"/>
  <x:sheetViews>
    <x:sheetView topLeftCell="A1" zoomScaleNormal="100" zoomScaleSheetLayoutView="75" workbookViewId="0">
      <x:selection activeCell="C30" activeCellId="0" sqref="C30:C30"/>
    </x:sheetView>
  </x:sheetViews>
  <x:sheetFormatPr defaultColWidth="9.00390625" defaultRowHeight="16.399999999999999"/>
  <x:cols>
    <x:col min="1" max="1" width="9.00390625" style="190" customWidth="1"/>
    <x:col min="3" max="3" width="11.1328125" style="233" bestFit="1" customWidth="1"/>
    <x:col min="4" max="4" width="5.77734375" style="276" customWidth="1"/>
    <x:col min="6" max="6" width="29.484375" style="171" bestFit="1" customWidth="1"/>
    <x:col min="7" max="7" width="14.8046875" style="171" bestFit="1" customWidth="1"/>
    <x:col min="8" max="8" width="9.00390625" style="125" bestFit="1" customWidth="1"/>
    <x:col min="9" max="9" width="11.765625" style="171" bestFit="1" customWidth="1"/>
    <x:col min="10" max="10" width="9.00390625" style="139" bestFit="1" customWidth="1"/>
    <x:col min="11" max="11" width="15.8203125" style="171" bestFit="1" customWidth="1"/>
  </x:cols>
  <x:sheetData>
    <x:row r="1" spans="1:5">
      <x:c r="A1" s="190" t="s">
        <x:v>1044</x:v>
      </x:c>
      <x:c r="B1" s="276" t="s">
        <x:v>975</x:v>
      </x:c>
      <x:c r="C1" s="443" t="s">
        <x:v>4025</x:v>
      </x:c>
      <x:c r="D1" s="276" t="s">
        <x:v>10327</x:v>
      </x:c>
      <x:c r="E1" s="190" t="s">
        <x:v>9889</x:v>
      </x:c>
    </x:row>
    <x:row r="2" spans="1:5">
      <x:c r="A2" s="395">
        <x:v>45913</x:v>
      </x:c>
      <x:c r="B2" s="461" t="s">
        <x:v>10388</x:v>
      </x:c>
      <x:c r="C2" s="464">
        <x:v>2507050204</x:v>
      </x:c>
      <x:c r="D2" s="461">
        <x:v>1</x:v>
      </x:c>
      <x:c r="E2" s="250" t="s">
        <x:v>2642</x:v>
      </x:c>
    </x:row>
    <x:row r="3" spans="1:5">
      <x:c r="A3" s="395">
        <x:v>45913</x:v>
      </x:c>
      <x:c r="B3" s="461" t="s">
        <x:v>143</x:v>
      </x:c>
      <x:c r="C3" s="464">
        <x:v>2508050310</x:v>
      </x:c>
      <x:c r="D3" s="461">
        <x:v>1</x:v>
      </x:c>
      <x:c r="E3" s="250" t="s">
        <x:v>2642</x:v>
      </x:c>
    </x:row>
    <x:row r="4" spans="1:5">
      <x:c r="A4" s="395">
        <x:v>45913</x:v>
      </x:c>
      <x:c r="B4" s="461" t="s">
        <x:v>10388</x:v>
      </x:c>
      <x:c r="C4" s="464">
        <x:v>10050202</x:v>
      </x:c>
      <x:c r="D4" s="461">
        <x:v>1</x:v>
      </x:c>
      <x:c r="E4" s="250" t="s">
        <x:v>2642</x:v>
      </x:c>
    </x:row>
    <x:row r="5" spans="1:5">
      <x:c r="A5" s="261">
        <x:v>45921</x:v>
      </x:c>
      <x:c r="B5" s="279" t="s">
        <x:v>10386</x:v>
      </x:c>
      <x:c r="C5" s="285">
        <x:v>2411100402</x:v>
      </x:c>
      <x:c r="D5" s="279">
        <x:v>1</x:v>
      </x:c>
      <x:c r="E5" s="234" t="s">
        <x:v>2642</x:v>
      </x:c>
    </x:row>
    <x:row r="6" spans="1:5">
      <x:c r="A6" s="261">
        <x:v>45921</x:v>
      </x:c>
      <x:c r="B6" s="279" t="s">
        <x:v>10388</x:v>
      </x:c>
      <x:c r="C6" s="285">
        <x:v>2509060203</x:v>
      </x:c>
      <x:c r="D6" s="279">
        <x:v>1</x:v>
      </x:c>
      <x:c r="E6" s="234" t="s">
        <x:v>2642</x:v>
      </x:c>
    </x:row>
    <x:row r="7" spans="1:5">
      <x:c r="A7" s="515">
        <x:v>45934</x:v>
      </x:c>
      <x:c r="B7" s="277" t="s">
        <x:v>10387</x:v>
      </x:c>
      <x:c r="C7" s="469">
        <x:v>251100308</x:v>
      </x:c>
      <x:c r="D7" s="277">
        <x:v>1</x:v>
      </x:c>
      <x:c r="E7" s="246" t="s">
        <x:v>2642</x:v>
      </x:c>
    </x:row>
    <x:row r="8" spans="1:5">
      <x:c r="A8" s="611">
        <x:v>45936</x:v>
      </x:c>
      <x:c r="B8" s="282" t="s">
        <x:v>143</x:v>
      </x:c>
      <x:c r="C8" s="618">
        <x:v>2510070301</x:v>
      </x:c>
      <x:c r="D8" s="282">
        <x:v>1</x:v>
      </x:c>
      <x:c r="E8" s="242" t="s">
        <x:v>139</x:v>
      </x:c>
    </x:row>
    <x:row r="9" spans="1:5">
      <x:c r="A9" s="616">
        <x:v>45941</x:v>
      </x:c>
      <x:c r="B9" s="582" t="s">
        <x:v>10282</x:v>
      </x:c>
      <x:c r="C9" s="619">
        <x:v>2408160114</x:v>
      </x:c>
      <x:c r="D9" s="582">
        <x:v>1</x:v>
      </x:c>
      <x:c r="E9" s="272" t="s">
        <x:v>10332</x:v>
      </x:c>
    </x:row>
    <x:row r="10" spans="1:11">
      <x:c r="A10" s="616">
        <x:v>45941</x:v>
      </x:c>
      <x:c r="B10" s="582" t="s">
        <x:v>10282</x:v>
      </x:c>
      <x:c r="C10" s="619">
        <x:v>2412120103</x:v>
      </x:c>
      <x:c r="D10" s="582">
        <x:v>1</x:v>
      </x:c>
      <x:c r="E10" s="272" t="s">
        <x:v>10332</x:v>
      </x:c>
      <x:c r="F10" s="171" t="s">
        <x:v>12035</x:v>
      </x:c>
      <x:c r="G10" s="235">
        <x:v>2024121201038</x:v>
      </x:c>
      <x:c r="H10" s="171">
        <x:v>150</x:v>
      </x:c>
      <x:c r="I10" s="235">
        <x:v>12120103</x:v>
      </x:c>
      <x:c r="J10" s="171">
        <x:v>200</x:v>
      </x:c>
      <x:c r="K10" s="171" t="s">
        <x:v>4781</x:v>
      </x:c>
    </x:row>
    <x:row r="11" spans="1:5">
      <x:c r="A11" s="515">
        <x:v>45943</x:v>
      </x:c>
      <x:c r="B11" s="277" t="s">
        <x:v>10282</x:v>
      </x:c>
      <x:c r="C11" s="469" t="s">
        <x:v>11352</x:v>
      </x:c>
      <x:c r="D11" s="277">
        <x:v>1</x:v>
      </x:c>
      <x:c r="E11" s="246" t="s">
        <x:v>141</x:v>
      </x:c>
    </x:row>
    <x:row r="12" spans="1:5">
      <x:c r="A12" s="515">
        <x:v>45952</x:v>
      </x:c>
      <x:c r="B12" s="277" t="s">
        <x:v>10387</x:v>
      </x:c>
      <x:c r="C12" s="469" t="s">
        <x:v>11187</x:v>
      </x:c>
      <x:c r="D12" s="277">
        <x:v>1</x:v>
      </x:c>
      <x:c r="E12" s="246" t="s">
        <x:v>2642</x:v>
      </x:c>
    </x:row>
    <x:row r="13" spans="1:5">
      <x:c r="A13" s="662">
        <x:v>45957</x:v>
      </x:c>
      <x:c r="B13" s="640" t="s">
        <x:v>10282</x:v>
      </x:c>
      <x:c r="C13" s="663" t="s">
        <x:v>8967</x:v>
      </x:c>
      <x:c r="D13" s="640">
        <x:v>1</x:v>
      </x:c>
      <x:c r="E13" s="664" t="s">
        <x:v>141</x:v>
      </x:c>
    </x:row>
    <x:row r="14" spans="1:5">
      <x:c r="A14" s="678">
        <x:v>45963</x:v>
      </x:c>
      <x:c r="B14" s="676" t="s">
        <x:v>10282</x:v>
      </x:c>
      <x:c r="C14" s="679" t="s">
        <x:v>2097</x:v>
      </x:c>
      <x:c r="D14" s="676">
        <x:v>1</x:v>
      </x:c>
      <x:c r="E14" s="680" t="s">
        <x:v>2642</x:v>
      </x:c>
    </x:row>
    <x:row r="15" spans="1:5">
      <x:c r="A15" s="395">
        <x:v>45988</x:v>
      </x:c>
      <x:c r="B15" s="461" t="s">
        <x:v>10282</x:v>
      </x:c>
      <x:c r="C15" s="464" t="s">
        <x:v>5585</x:v>
      </x:c>
      <x:c r="D15" s="461">
        <x:v>1</x:v>
      </x:c>
      <x:c r="E15" s="250" t="s">
        <x:v>2642</x:v>
      </x:c>
    </x:row>
    <x:row r="16" spans="1:5">
      <x:c r="A16" s="395">
        <x:v>45988</x:v>
      </x:c>
      <x:c r="B16" s="461" t="s">
        <x:v>10387</x:v>
      </x:c>
      <x:c r="C16" s="464" t="s">
        <x:v>2579</x:v>
      </x:c>
      <x:c r="D16" s="461">
        <x:v>1</x:v>
      </x:c>
      <x:c r="E16" s="250" t="s">
        <x:v>2642</x:v>
      </x:c>
    </x:row>
    <x:row r="17" spans="1:9">
      <x:c r="A17" s="777">
        <x:v>45990</x:v>
      </x:c>
      <x:c r="B17" s="778" t="s">
        <x:v>10282</x:v>
      </x:c>
      <x:c r="C17" s="779" t="s">
        <x:v>5994</x:v>
      </x:c>
      <x:c r="D17" s="778">
        <x:v>1</x:v>
      </x:c>
      <x:c r="E17" s="780" t="s">
        <x:v>2642</x:v>
      </x:c>
      <x:c r="I17" s="139"/>
    </x:row>
    <x:row r="18" spans="1:11">
      <x:c r="A18" s="457">
        <x:v>45990</x:v>
      </x:c>
      <x:c r="B18" s="766" t="s">
        <x:v>10282</x:v>
      </x:c>
      <x:c r="C18" s="458" t="s">
        <x:v>9169</x:v>
      </x:c>
      <x:c r="D18" s="766">
        <x:v>1</x:v>
      </x:c>
      <x:c r="E18" s="251" t="s">
        <x:v>2642</x:v>
      </x:c>
      <x:c r="F18" s="139" t="s">
        <x:v>3136</x:v>
      </x:c>
      <x:c r="G18" s="235">
        <x:v>2025040801057</x:v>
      </x:c>
      <x:c r="H18" s="139">
        <x:v>165</x:v>
      </x:c>
      <x:c r="I18" s="235">
        <x:v>2504080105</x:v>
      </x:c>
      <x:c r="J18" s="139">
        <x:v>220</x:v>
      </x:c>
      <x:c r="K18" s="139" t="s">
        <x:v>5036</x:v>
      </x:c>
    </x:row>
    <x:row r="19" spans="1:9">
      <x:c r="A19" s="777">
        <x:v>45994</x:v>
      </x:c>
      <x:c r="B19" s="778" t="s">
        <x:v>10386</x:v>
      </x:c>
      <x:c r="C19" s="779" t="s">
        <x:v>5950</x:v>
      </x:c>
      <x:c r="D19" s="778">
        <x:v>1</x:v>
      </x:c>
      <x:c r="E19" s="780" t="s">
        <x:v>10709</x:v>
      </x:c>
      <x:c r="I19" s="139"/>
    </x:row>
    <x:row r="20" spans="1:5">
      <x:c r="A20" s="457">
        <x:v>46003</x:v>
      </x:c>
      <x:c r="B20" s="766" t="s">
        <x:v>10282</x:v>
      </x:c>
      <x:c r="C20" s="458" t="s">
        <x:v>9068</x:v>
      </x:c>
      <x:c r="D20" s="766">
        <x:v>1</x:v>
      </x:c>
      <x:c r="E20" s="251" t="s">
        <x:v>2642</x:v>
      </x:c>
    </x:row>
    <x:row r="21" spans="1:5">
      <x:c r="A21" s="457">
        <x:v>46003</x:v>
      </x:c>
      <x:c r="B21" s="766" t="s">
        <x:v>143</x:v>
      </x:c>
      <x:c r="C21" s="458" t="s">
        <x:v>8523</x:v>
      </x:c>
      <x:c r="D21" s="766">
        <x:v>1</x:v>
      </x:c>
      <x:c r="E21" s="251" t="s">
        <x:v>3374</x:v>
      </x:c>
    </x:row>
    <x:row r="22" spans="1:5">
      <x:c r="A22" s="457">
        <x:v>46003</x:v>
      </x:c>
      <x:c r="B22" s="766" t="s">
        <x:v>10388</x:v>
      </x:c>
      <x:c r="C22" s="458" t="s">
        <x:v>1934</x:v>
      </x:c>
      <x:c r="D22" s="766">
        <x:v>2</x:v>
      </x:c>
      <x:c r="E22" s="251" t="s">
        <x:v>3374</x:v>
      </x:c>
    </x:row>
    <x:row r="23" spans="1:5">
      <x:c r="A23" s="457">
        <x:v>46004</x:v>
      </x:c>
      <x:c r="B23" s="766" t="s">
        <x:v>10387</x:v>
      </x:c>
      <x:c r="C23" s="458" t="s">
        <x:v>8963</x:v>
      </x:c>
      <x:c r="D23" s="766">
        <x:v>1</x:v>
      </x:c>
      <x:c r="E23" s="251" t="s">
        <x:v>3374</x:v>
      </x:c>
    </x:row>
    <x:row r="24" spans="1:5">
      <x:c r="A24" s="457">
        <x:v>46004</x:v>
      </x:c>
      <x:c r="B24" s="766" t="s">
        <x:v>10387</x:v>
      </x:c>
      <x:c r="C24" s="458" t="s">
        <x:v>11884</x:v>
      </x:c>
      <x:c r="D24" s="766">
        <x:v>1</x:v>
      </x:c>
      <x:c r="E24" s="251" t="s">
        <x:v>3374</x:v>
      </x:c>
    </x:row>
    <x:row r="25" spans="1:5">
      <x:c r="A25" s="809">
        <x:v>46005</x:v>
      </x:c>
      <x:c r="B25" s="801" t="s">
        <x:v>10388</x:v>
      </x:c>
      <x:c r="C25" s="810" t="s">
        <x:v>9250</x:v>
      </x:c>
      <x:c r="D25" s="801">
        <x:v>1</x:v>
      </x:c>
      <x:c r="E25" s="811" t="s">
        <x:v>2642</x:v>
      </x:c>
    </x:row>
    <x:row r="26" spans="1:5">
      <x:c r="A26" s="809">
        <x:v>46017</x:v>
      </x:c>
      <x:c r="B26" s="801" t="s">
        <x:v>143</x:v>
      </x:c>
      <x:c r="C26" s="810" t="s">
        <x:v>5556</x:v>
      </x:c>
      <x:c r="D26" s="801">
        <x:v>1</x:v>
      </x:c>
      <x:c r="E26" s="811" t="s">
        <x:v>2642</x:v>
      </x:c>
    </x:row>
    <x:row r="27" spans="1:11">
      <x:c r="A27" s="261">
        <x:v>46019</x:v>
      </x:c>
      <x:c r="B27" s="279" t="s">
        <x:v>10388</x:v>
      </x:c>
      <x:c r="C27" s="285" t="s">
        <x:v>6319</x:v>
      </x:c>
      <x:c r="D27" s="279">
        <x:v>1</x:v>
      </x:c>
      <x:c r="E27" s="234" t="s">
        <x:v>2642</x:v>
      </x:c>
      <x:c r="F27" s="125" t="s">
        <x:v>6070</x:v>
      </x:c>
      <x:c r="G27" s="235">
        <x:v>2025070502108</x:v>
      </x:c>
      <x:c r="H27" s="125">
        <x:v>150</x:v>
      </x:c>
      <x:c r="I27" s="235">
        <x:v>2507050210</x:v>
      </x:c>
      <x:c r="J27" s="125">
        <x:v>200</x:v>
      </x:c>
      <x:c r="K27" s="125" t="s">
        <x:v>5039</x:v>
      </x:c>
    </x:row>
    <x:row r="28" spans="1:5">
      <x:c r="A28" s="261">
        <x:v>46023</x:v>
      </x:c>
      <x:c r="B28" s="279" t="s">
        <x:v>10282</x:v>
      </x:c>
      <x:c r="C28" s="285" t="s">
        <x:v>11382</x:v>
      </x:c>
      <x:c r="D28" s="279">
        <x:v>1</x:v>
      </x:c>
      <x:c r="E28" s="234" t="s">
        <x:v>2642</x:v>
      </x:c>
    </x:row>
    <x:row r="29" spans="1:5">
      <x:c r="A29" s="261">
        <x:v>46025</x:v>
      </x:c>
      <x:c r="B29" s="279" t="s">
        <x:v>139</x:v>
      </x:c>
      <x:c r="C29" s="285" t="s">
        <x:v>11169</x:v>
      </x:c>
      <x:c r="D29" s="279">
        <x:v>1</x:v>
      </x:c>
      <x:c r="E29" s="234" t="s">
        <x:v>9764</x:v>
      </x:c>
    </x:row>
    <x:row r="30" spans="1:5">
      <x:c r="A30" s="244">
        <x:v>46056</x:v>
      </x:c>
      <x:c r="B30" s="278" t="s">
        <x:v>10388</x:v>
      </x:c>
      <x:c r="C30" s="233" t="s">
        <x:v>4430</x:v>
      </x:c>
      <x:c r="D30" s="276">
        <x:v>1</x:v>
      </x:c>
      <x:c r="E30" s="107" t="s">
        <x:v>2642</x:v>
      </x:c>
    </x:row>
  </x:sheetData>
  <x:dataValidations count="1">
    <x:dataValidation type="list" operator="equal" allowBlank="1" showInputMessage="1" showErrorMessage="1" sqref="B2:B30">
      <x:formula1>"E, N, Ba, B, R, A, Etc"</x:formula1>
    </x:dataValidation>
  </x:dataValidation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5"/>
  <x:dimension ref="A1:AE766"/>
  <x:sheetViews>
    <x:sheetView topLeftCell="A738" zoomScaleNormal="100" zoomScaleSheetLayoutView="75" workbookViewId="0">
      <x:selection activeCell="I760" activeCellId="0" sqref="I760:I760"/>
    </x:sheetView>
  </x:sheetViews>
  <x:sheetFormatPr defaultColWidth="9.00390625" defaultRowHeight="16.399999999999999"/>
  <x:cols>
    <x:col min="1" max="1" width="11.89453125" style="188" bestFit="1" customWidth="1"/>
    <x:col min="2" max="17" width="5.77734375" style="186" customWidth="1"/>
    <x:col min="18" max="29" width="5.77734375" style="188" customWidth="1"/>
    <x:col min="30" max="31" width="9.00390625" style="176" bestFit="1" customWidth="1"/>
  </x:cols>
  <x:sheetData>
    <x:row r="1" spans="1:29" ht="16.75" customHeight="1">
      <x:c r="A1" s="521"/>
      <x:c r="B1" s="1662" t="s">
        <x:v>10343</x:v>
      </x:c>
      <x:c r="C1" s="1663"/>
      <x:c r="D1" s="1663"/>
      <x:c r="E1" s="1664"/>
      <x:c r="F1" s="1662" t="s">
        <x:v>10294</x:v>
      </x:c>
      <x:c r="G1" s="1663"/>
      <x:c r="H1" s="1663"/>
      <x:c r="I1" s="1664"/>
      <x:c r="J1" s="1662" t="s">
        <x:v>10288</x:v>
      </x:c>
      <x:c r="K1" s="1663"/>
      <x:c r="L1" s="1663"/>
      <x:c r="M1" s="1664"/>
      <x:c r="N1" s="1662" t="s">
        <x:v>10324</x:v>
      </x:c>
      <x:c r="O1" s="1663"/>
      <x:c r="P1" s="1663"/>
      <x:c r="Q1" s="1664"/>
      <x:c r="R1" s="1651" t="s">
        <x:v>10375</x:v>
      </x:c>
      <x:c r="S1" s="1651"/>
      <x:c r="T1" s="1651"/>
      <x:c r="U1" s="533"/>
      <x:c r="V1" s="1652" t="s">
        <x:v>10329</x:v>
      </x:c>
      <x:c r="W1" s="1651"/>
      <x:c r="X1" s="1651"/>
      <x:c r="Y1" s="533"/>
      <x:c r="Z1" s="1652" t="s">
        <x:v>10338</x:v>
      </x:c>
      <x:c r="AA1" s="1651"/>
      <x:c r="AB1" s="1651"/>
      <x:c r="AC1" s="528"/>
    </x:row>
    <x:row r="2" spans="1:29">
      <x:c r="A2" s="522"/>
      <x:c r="B2" s="519" t="s">
        <x:v>3935</x:v>
      </x:c>
      <x:c r="C2" s="519" t="s">
        <x:v>10343</x:v>
      </x:c>
      <x:c r="D2" s="519" t="s">
        <x:v>6540</x:v>
      </x:c>
      <x:c r="E2" s="534" t="s">
        <x:v>6553</x:v>
      </x:c>
      <x:c r="F2" s="519" t="s">
        <x:v>3935</x:v>
      </x:c>
      <x:c r="G2" s="519" t="s">
        <x:v>10343</x:v>
      </x:c>
      <x:c r="H2" s="519" t="s">
        <x:v>6540</x:v>
      </x:c>
      <x:c r="I2" s="534" t="s">
        <x:v>6553</x:v>
      </x:c>
      <x:c r="J2" s="519" t="s">
        <x:v>3935</x:v>
      </x:c>
      <x:c r="K2" s="519" t="s">
        <x:v>10343</x:v>
      </x:c>
      <x:c r="L2" s="519" t="s">
        <x:v>6540</x:v>
      </x:c>
      <x:c r="M2" s="534" t="s">
        <x:v>6553</x:v>
      </x:c>
      <x:c r="N2" s="519" t="s">
        <x:v>3935</x:v>
      </x:c>
      <x:c r="O2" s="519" t="s">
        <x:v>10343</x:v>
      </x:c>
      <x:c r="P2" s="519" t="s">
        <x:v>6540</x:v>
      </x:c>
      <x:c r="Q2" s="534" t="s">
        <x:v>6553</x:v>
      </x:c>
      <x:c r="R2" s="519" t="s">
        <x:v>3935</x:v>
      </x:c>
      <x:c r="S2" s="519" t="s">
        <x:v>10343</x:v>
      </x:c>
      <x:c r="T2" s="519" t="s">
        <x:v>6540</x:v>
      </x:c>
      <x:c r="U2" s="534" t="s">
        <x:v>6553</x:v>
      </x:c>
      <x:c r="V2" s="535" t="s">
        <x:v>3935</x:v>
      </x:c>
      <x:c r="W2" s="519" t="s">
        <x:v>10343</x:v>
      </x:c>
      <x:c r="X2" s="519" t="s">
        <x:v>6540</x:v>
      </x:c>
      <x:c r="Y2" s="534" t="s">
        <x:v>6553</x:v>
      </x:c>
      <x:c r="Z2" s="535" t="s">
        <x:v>3935</x:v>
      </x:c>
      <x:c r="AA2" s="519" t="s">
        <x:v>10343</x:v>
      </x:c>
      <x:c r="AB2" s="519" t="s">
        <x:v>6540</x:v>
      </x:c>
      <x:c r="AC2" s="523" t="s">
        <x:v>6553</x:v>
      </x:c>
    </x:row>
    <x:row r="3" spans="1:29">
      <x:c r="A3" s="524" t="str">
        <x:f>TEXT(TIME(9,0,0)+(ROW()-3)/24,"hh:mm")&amp;" - "&amp;TEXT(TIME(10,0,0)+(ROW()-3)/24,"hh:mm")</x:f>
        <x:v>09:00 - 10:00</x:v>
      </x:c>
      <x:c r="B3" s="519"/>
      <x:c r="C3" s="519"/>
      <x:c r="D3" s="519"/>
      <x:c r="E3" s="534"/>
      <x:c r="F3" s="519"/>
      <x:c r="G3" s="519"/>
      <x:c r="H3" s="519"/>
      <x:c r="I3" s="534"/>
      <x:c r="J3" s="519"/>
      <x:c r="K3" s="519"/>
      <x:c r="L3" s="519"/>
      <x:c r="M3" s="534"/>
      <x:c r="N3" s="519"/>
      <x:c r="O3" s="519"/>
      <x:c r="P3" s="519"/>
      <x:c r="Q3" s="534"/>
      <x:c r="R3" s="1668"/>
      <x:c r="S3" s="519"/>
      <x:c r="T3" s="519"/>
      <x:c r="U3" s="534"/>
      <x:c r="V3" s="1655"/>
      <x:c r="W3" s="519"/>
      <x:c r="X3" s="519"/>
      <x:c r="Y3" s="534"/>
      <x:c r="Z3" s="559"/>
      <x:c r="AA3" s="519"/>
      <x:c r="AB3" s="519"/>
      <x:c r="AC3" s="523"/>
    </x:row>
    <x:row r="4" spans="1:29">
      <x:c r="A4" s="524" t="str">
        <x:f t="shared" ref="A4:A17" si="0">TEXT(TIME(9,0,0)+(ROW()-3)/24,"hh:mm")&amp;" - "&amp;TEXT(TIME(10,0,0)+(ROW()-3)/24,"hh:mm")</x:f>
        <x:v>10:00 - 11:00</x:v>
      </x:c>
      <x:c r="B4" s="519"/>
      <x:c r="C4" s="519"/>
      <x:c r="D4" s="519"/>
      <x:c r="E4" s="534"/>
      <x:c r="F4" s="519"/>
      <x:c r="G4" s="519"/>
      <x:c r="H4" s="519"/>
      <x:c r="I4" s="534"/>
      <x:c r="J4" s="519"/>
      <x:c r="K4" s="519"/>
      <x:c r="L4" s="519"/>
      <x:c r="M4" s="534"/>
      <x:c r="N4" s="519"/>
      <x:c r="O4" s="519"/>
      <x:c r="P4" s="519"/>
      <x:c r="Q4" s="534"/>
      <x:c r="R4" s="1669"/>
      <x:c r="S4" s="519"/>
      <x:c r="T4" s="519"/>
      <x:c r="U4" s="534"/>
      <x:c r="V4" s="1656"/>
      <x:c r="W4" s="519"/>
      <x:c r="X4" s="519"/>
      <x:c r="Y4" s="534"/>
      <x:c r="Z4" s="560"/>
      <x:c r="AA4" s="519"/>
      <x:c r="AB4" s="519"/>
      <x:c r="AC4" s="523"/>
    </x:row>
    <x:row r="5" spans="1:29">
      <x:c r="A5" s="524" t="str">
        <x:f t="shared" si="0"/>
        <x:v>11:00 - 12:00</x:v>
      </x:c>
      <x:c r="B5" s="519"/>
      <x:c r="C5" s="519"/>
      <x:c r="D5" s="519"/>
      <x:c r="E5" s="534"/>
      <x:c r="F5" s="519"/>
      <x:c r="G5" s="519"/>
      <x:c r="H5" s="519"/>
      <x:c r="I5" s="534"/>
      <x:c r="J5" s="519"/>
      <x:c r="K5" s="519"/>
      <x:c r="L5" s="519"/>
      <x:c r="M5" s="534"/>
      <x:c r="N5" s="519"/>
      <x:c r="O5" s="519"/>
      <x:c r="P5" s="519"/>
      <x:c r="Q5" s="534"/>
      <x:c r="R5" s="1669"/>
      <x:c r="S5" s="519"/>
      <x:c r="T5" s="519"/>
      <x:c r="U5" s="534"/>
      <x:c r="V5" s="1656"/>
      <x:c r="W5" s="519"/>
      <x:c r="X5" s="519"/>
      <x:c r="Y5" s="534"/>
      <x:c r="Z5" s="560"/>
      <x:c r="AA5" s="519"/>
      <x:c r="AB5" s="519"/>
      <x:c r="AC5" s="523"/>
    </x:row>
    <x:row r="6" spans="1:29">
      <x:c r="A6" s="524" t="str">
        <x:f t="shared" si="0"/>
        <x:v>12:00 - 13:00</x:v>
      </x:c>
      <x:c r="B6" s="519"/>
      <x:c r="C6" s="519"/>
      <x:c r="D6" s="519"/>
      <x:c r="E6" s="534"/>
      <x:c r="F6" s="519"/>
      <x:c r="G6" s="519"/>
      <x:c r="H6" s="519"/>
      <x:c r="I6" s="534"/>
      <x:c r="J6" s="519"/>
      <x:c r="K6" s="519"/>
      <x:c r="L6" s="519"/>
      <x:c r="M6" s="534"/>
      <x:c r="N6" s="519"/>
      <x:c r="O6" s="519"/>
      <x:c r="P6" s="519"/>
      <x:c r="Q6" s="534"/>
      <x:c r="R6" s="1669"/>
      <x:c r="S6" s="519"/>
      <x:c r="T6" s="519"/>
      <x:c r="U6" s="534"/>
      <x:c r="V6" s="1656"/>
      <x:c r="W6" s="519"/>
      <x:c r="X6" s="519"/>
      <x:c r="Y6" s="534"/>
      <x:c r="Z6" s="560"/>
      <x:c r="AA6" s="519"/>
      <x:c r="AB6" s="519"/>
      <x:c r="AC6" s="523"/>
    </x:row>
    <x:row r="7" spans="1:29">
      <x:c r="A7" s="524" t="str">
        <x:f t="shared" si="0"/>
        <x:v>13:00 - 14:00</x:v>
      </x:c>
      <x:c r="B7" s="519"/>
      <x:c r="C7" s="519"/>
      <x:c r="D7" s="519"/>
      <x:c r="E7" s="534"/>
      <x:c r="F7" s="519"/>
      <x:c r="G7" s="519"/>
      <x:c r="H7" s="519"/>
      <x:c r="I7" s="534"/>
      <x:c r="J7" s="519"/>
      <x:c r="K7" s="519"/>
      <x:c r="L7" s="519"/>
      <x:c r="M7" s="534"/>
      <x:c r="N7" s="519"/>
      <x:c r="O7" s="519"/>
      <x:c r="P7" s="519"/>
      <x:c r="Q7" s="534"/>
      <x:c r="R7" s="1669"/>
      <x:c r="S7" s="519"/>
      <x:c r="T7" s="519"/>
      <x:c r="U7" s="534"/>
      <x:c r="V7" s="1656"/>
      <x:c r="W7" s="519"/>
      <x:c r="X7" s="519"/>
      <x:c r="Y7" s="534"/>
      <x:c r="Z7" s="560"/>
      <x:c r="AA7" s="519"/>
      <x:c r="AB7" s="519"/>
      <x:c r="AC7" s="523"/>
    </x:row>
    <x:row r="8" spans="1:29">
      <x:c r="A8" s="524" t="str">
        <x:f t="shared" si="0"/>
        <x:v>14:00 - 15:00</x:v>
      </x:c>
      <x:c r="B8" s="529"/>
      <x:c r="C8" s="519"/>
      <x:c r="D8" s="529"/>
      <x:c r="E8" s="536"/>
      <x:c r="F8" s="529"/>
      <x:c r="G8" s="519"/>
      <x:c r="H8" s="529"/>
      <x:c r="I8" s="536"/>
      <x:c r="J8" s="529"/>
      <x:c r="K8" s="519"/>
      <x:c r="L8" s="529"/>
      <x:c r="M8" s="536"/>
      <x:c r="N8" s="529"/>
      <x:c r="O8" s="519"/>
      <x:c r="P8" s="529"/>
      <x:c r="Q8" s="536"/>
      <x:c r="R8" s="1669"/>
      <x:c r="S8" s="519"/>
      <x:c r="T8" s="1653"/>
      <x:c r="U8" s="536"/>
      <x:c r="V8" s="1656"/>
      <x:c r="W8" s="519"/>
      <x:c r="X8" s="1653"/>
      <x:c r="Y8" s="536"/>
      <x:c r="Z8" s="565" t="s">
        <x:v>143</x:v>
      </x:c>
      <x:c r="AA8" s="564"/>
      <x:c r="AB8" s="561" t="s">
        <x:v>10326</x:v>
      </x:c>
      <x:c r="AC8" s="531"/>
    </x:row>
    <x:row r="9" spans="1:29">
      <x:c r="A9" s="524" t="str">
        <x:f t="shared" si="0"/>
        <x:v>15:00 - 16:00</x:v>
      </x:c>
      <x:c r="B9" s="529"/>
      <x:c r="C9" s="1661"/>
      <x:c r="D9" s="529"/>
      <x:c r="E9" s="536"/>
      <x:c r="F9" s="529"/>
      <x:c r="G9" s="1661"/>
      <x:c r="H9" s="529"/>
      <x:c r="I9" s="536"/>
      <x:c r="J9" s="529"/>
      <x:c r="K9" s="1661"/>
      <x:c r="L9" s="529"/>
      <x:c r="M9" s="536"/>
      <x:c r="N9" s="529"/>
      <x:c r="O9" s="1661"/>
      <x:c r="P9" s="529"/>
      <x:c r="Q9" s="536"/>
      <x:c r="R9" s="1669"/>
      <x:c r="S9" s="519"/>
      <x:c r="T9" s="1653"/>
      <x:c r="U9" s="536"/>
      <x:c r="V9" s="1656"/>
      <x:c r="W9" s="519"/>
      <x:c r="X9" s="1653"/>
      <x:c r="Y9" s="536"/>
      <x:c r="Z9" s="560"/>
      <x:c r="AA9" s="564"/>
      <x:c r="AB9" s="561" t="s">
        <x:v>10326</x:v>
      </x:c>
      <x:c r="AC9" s="1670"/>
    </x:row>
    <x:row r="10" spans="1:29">
      <x:c r="A10" s="524" t="str">
        <x:f t="shared" si="0"/>
        <x:v>16:00 - 17:00</x:v>
      </x:c>
      <x:c r="B10" s="529"/>
      <x:c r="C10" s="1661"/>
      <x:c r="D10" s="529"/>
      <x:c r="E10" s="536"/>
      <x:c r="F10" s="529"/>
      <x:c r="G10" s="1661"/>
      <x:c r="H10" s="529"/>
      <x:c r="I10" s="536"/>
      <x:c r="J10" s="529"/>
      <x:c r="K10" s="1661"/>
      <x:c r="L10" s="529"/>
      <x:c r="M10" s="536"/>
      <x:c r="N10" s="529"/>
      <x:c r="O10" s="1661"/>
      <x:c r="P10" s="529"/>
      <x:c r="Q10" s="536"/>
      <x:c r="R10" s="1669"/>
      <x:c r="S10" s="519"/>
      <x:c r="T10" s="1653"/>
      <x:c r="U10" s="536"/>
      <x:c r="V10" s="1656"/>
      <x:c r="W10" s="519"/>
      <x:c r="X10" s="1653"/>
      <x:c r="Y10" s="536"/>
      <x:c r="Z10" s="560"/>
      <x:c r="AA10" s="567" t="s">
        <x:v>143</x:v>
      </x:c>
      <x:c r="AB10" s="561" t="s">
        <x:v>10326</x:v>
      </x:c>
      <x:c r="AC10" s="1671"/>
    </x:row>
    <x:row r="11" spans="1:29">
      <x:c r="A11" s="524" t="str">
        <x:f t="shared" si="0"/>
        <x:v>17:00 - 18:00</x:v>
      </x:c>
      <x:c r="B11" s="529"/>
      <x:c r="C11" s="1661"/>
      <x:c r="D11" s="529"/>
      <x:c r="E11" s="536"/>
      <x:c r="F11" s="529"/>
      <x:c r="G11" s="1661"/>
      <x:c r="H11" s="529"/>
      <x:c r="I11" s="536"/>
      <x:c r="J11" s="529"/>
      <x:c r="K11" s="1661"/>
      <x:c r="L11" s="529"/>
      <x:c r="M11" s="536"/>
      <x:c r="N11" s="529"/>
      <x:c r="O11" s="1661"/>
      <x:c r="P11" s="529"/>
      <x:c r="Q11" s="536"/>
      <x:c r="R11" s="1669"/>
      <x:c r="S11" s="1665"/>
      <x:c r="T11" s="1653"/>
      <x:c r="U11" s="536"/>
      <x:c r="V11" s="1656"/>
      <x:c r="W11" s="1665"/>
      <x:c r="X11" s="1653"/>
      <x:c r="Y11" s="1658"/>
      <x:c r="Z11" s="560"/>
      <x:c r="AA11" s="567" t="s">
        <x:v>143</x:v>
      </x:c>
      <x:c r="AB11" s="561" t="s">
        <x:v>10326</x:v>
      </x:c>
      <x:c r="AC11" s="1671"/>
    </x:row>
    <x:row r="12" spans="1:29">
      <x:c r="A12" s="524" t="str">
        <x:f t="shared" si="0"/>
        <x:v>18:00 - 19:00</x:v>
      </x:c>
      <x:c r="B12" s="529"/>
      <x:c r="C12" s="1661"/>
      <x:c r="D12" s="529"/>
      <x:c r="E12" s="536"/>
      <x:c r="F12" s="529"/>
      <x:c r="G12" s="1661"/>
      <x:c r="H12" s="529"/>
      <x:c r="I12" s="534"/>
      <x:c r="J12" s="529"/>
      <x:c r="K12" s="1661"/>
      <x:c r="L12" s="529"/>
      <x:c r="M12" s="536"/>
      <x:c r="N12" s="529"/>
      <x:c r="O12" s="1661"/>
      <x:c r="P12" s="529"/>
      <x:c r="Q12" s="536"/>
      <x:c r="R12" s="1669"/>
      <x:c r="S12" s="1666"/>
      <x:c r="T12" s="1653"/>
      <x:c r="U12" s="1658"/>
      <x:c r="V12" s="1656"/>
      <x:c r="W12" s="1666"/>
      <x:c r="X12" s="1653"/>
      <x:c r="Y12" s="1659"/>
      <x:c r="Z12" s="560"/>
      <x:c r="AA12" s="564"/>
      <x:c r="AB12" s="566" t="s">
        <x:v>143</x:v>
      </x:c>
      <x:c r="AC12" s="531"/>
    </x:row>
    <x:row r="13" spans="1:29">
      <x:c r="A13" s="524" t="str">
        <x:f t="shared" si="0"/>
        <x:v>19:00 - 20:00</x:v>
      </x:c>
      <x:c r="B13" s="529"/>
      <x:c r="C13" s="1661"/>
      <x:c r="D13" s="529"/>
      <x:c r="E13" s="536"/>
      <x:c r="F13" s="529"/>
      <x:c r="G13" s="1661"/>
      <x:c r="H13" s="529"/>
      <x:c r="I13" s="534"/>
      <x:c r="J13" s="529"/>
      <x:c r="K13" s="1661"/>
      <x:c r="L13" s="529"/>
      <x:c r="M13" s="536"/>
      <x:c r="N13" s="529"/>
      <x:c r="O13" s="1661"/>
      <x:c r="P13" s="529"/>
      <x:c r="Q13" s="536"/>
      <x:c r="R13" s="1669"/>
      <x:c r="S13" s="1666"/>
      <x:c r="T13" s="1653"/>
      <x:c r="U13" s="1659"/>
      <x:c r="V13" s="1656"/>
      <x:c r="W13" s="1666"/>
      <x:c r="X13" s="1653"/>
      <x:c r="Y13" s="1659"/>
      <x:c r="Z13" s="537"/>
      <x:c r="AA13" s="564"/>
      <x:c r="AB13" s="566"/>
      <x:c r="AC13" s="531"/>
    </x:row>
    <x:row r="14" spans="1:29">
      <x:c r="A14" s="524" t="str">
        <x:f t="shared" si="0"/>
        <x:v>20:00 - 21:00</x:v>
      </x:c>
      <x:c r="B14" s="529"/>
      <x:c r="C14" s="1661"/>
      <x:c r="D14" s="529"/>
      <x:c r="E14" s="536"/>
      <x:c r="F14" s="529"/>
      <x:c r="G14" s="1661"/>
      <x:c r="H14" s="529"/>
      <x:c r="I14" s="536"/>
      <x:c r="J14" s="529"/>
      <x:c r="K14" s="1661"/>
      <x:c r="L14" s="529"/>
      <x:c r="M14" s="536"/>
      <x:c r="N14" s="529"/>
      <x:c r="O14" s="1661"/>
      <x:c r="P14" s="529"/>
      <x:c r="Q14" s="536"/>
      <x:c r="R14" s="529"/>
      <x:c r="S14" s="1666"/>
      <x:c r="T14" s="1653"/>
      <x:c r="U14" s="1660"/>
      <x:c r="V14" s="1657"/>
      <x:c r="W14" s="1666"/>
      <x:c r="X14" s="1653"/>
      <x:c r="Y14" s="1660"/>
      <x:c r="Z14" s="537"/>
      <x:c r="AA14" s="564"/>
      <x:c r="AB14" s="562"/>
      <x:c r="AC14" s="531"/>
    </x:row>
    <x:row r="15" spans="1:29">
      <x:c r="A15" s="524" t="str">
        <x:f t="shared" si="0"/>
        <x:v>21:00 - 22:00</x:v>
      </x:c>
      <x:c r="B15" s="529"/>
      <x:c r="C15" s="1661"/>
      <x:c r="D15" s="529"/>
      <x:c r="E15" s="536"/>
      <x:c r="F15" s="529"/>
      <x:c r="G15" s="1661"/>
      <x:c r="H15" s="529"/>
      <x:c r="I15" s="536"/>
      <x:c r="J15" s="529"/>
      <x:c r="K15" s="1661"/>
      <x:c r="L15" s="529"/>
      <x:c r="M15" s="536"/>
      <x:c r="N15" s="529"/>
      <x:c r="O15" s="1661"/>
      <x:c r="P15" s="529"/>
      <x:c r="Q15" s="536"/>
      <x:c r="R15" s="529"/>
      <x:c r="S15" s="1666"/>
      <x:c r="T15" s="1653"/>
      <x:c r="U15" s="536"/>
      <x:c r="V15" s="537"/>
      <x:c r="W15" s="1666"/>
      <x:c r="X15" s="1653"/>
      <x:c r="Y15" s="536"/>
      <x:c r="Z15" s="537"/>
      <x:c r="AA15" s="519"/>
      <x:c r="AB15" s="562"/>
      <x:c r="AC15" s="531"/>
    </x:row>
    <x:row r="16" spans="1:29">
      <x:c r="A16" s="524" t="str">
        <x:f t="shared" si="0"/>
        <x:v>22:00 - 23:00</x:v>
      </x:c>
      <x:c r="B16" s="529"/>
      <x:c r="C16" s="1661"/>
      <x:c r="D16" s="529"/>
      <x:c r="E16" s="536"/>
      <x:c r="F16" s="529"/>
      <x:c r="G16" s="1661"/>
      <x:c r="H16" s="529"/>
      <x:c r="I16" s="536"/>
      <x:c r="J16" s="529"/>
      <x:c r="K16" s="1661"/>
      <x:c r="L16" s="529"/>
      <x:c r="M16" s="536"/>
      <x:c r="N16" s="529"/>
      <x:c r="O16" s="1661"/>
      <x:c r="P16" s="529"/>
      <x:c r="Q16" s="536"/>
      <x:c r="R16" s="520"/>
      <x:c r="S16" s="1667"/>
      <x:c r="T16" s="1653"/>
      <x:c r="U16" s="536"/>
      <x:c r="V16" s="535"/>
      <x:c r="W16" s="1667"/>
      <x:c r="X16" s="1653"/>
      <x:c r="Y16" s="536"/>
      <x:c r="Z16" s="535"/>
      <x:c r="AA16" s="519"/>
      <x:c r="AB16" s="562"/>
      <x:c r="AC16" s="531"/>
    </x:row>
    <x:row r="17" spans="1:29" ht="16.75">
      <x:c r="A17" s="525" t="str">
        <x:f t="shared" si="0"/>
        <x:v>23:00 - 00:00</x:v>
      </x:c>
      <x:c r="B17" s="530"/>
      <x:c r="C17" s="527"/>
      <x:c r="D17" s="530"/>
      <x:c r="E17" s="538"/>
      <x:c r="F17" s="530"/>
      <x:c r="G17" s="527"/>
      <x:c r="H17" s="530"/>
      <x:c r="I17" s="538"/>
      <x:c r="J17" s="530"/>
      <x:c r="K17" s="527"/>
      <x:c r="L17" s="530"/>
      <x:c r="M17" s="538"/>
      <x:c r="N17" s="530"/>
      <x:c r="O17" s="527"/>
      <x:c r="P17" s="530"/>
      <x:c r="Q17" s="538"/>
      <x:c r="R17" s="526"/>
      <x:c r="S17" s="527"/>
      <x:c r="T17" s="1654"/>
      <x:c r="U17" s="538"/>
      <x:c r="V17" s="539"/>
      <x:c r="W17" s="527"/>
      <x:c r="X17" s="1654"/>
      <x:c r="Y17" s="530"/>
      <x:c r="Z17" s="527"/>
      <x:c r="AA17" s="527"/>
      <x:c r="AB17" s="563"/>
      <x:c r="AC17" s="532"/>
    </x:row>
    <x:row r="18" spans="1:28">
      <x:c r="A18" s="518"/>
      <x:c r="B18" s="518"/>
      <x:c r="C18" s="518"/>
      <x:c r="D18" s="518"/>
      <x:c r="E18" s="518"/>
      <x:c r="F18" s="518"/>
      <x:c r="G18" s="518"/>
      <x:c r="H18" s="518"/>
      <x:c r="I18" s="518"/>
      <x:c r="J18" s="518"/>
      <x:c r="K18" s="518"/>
      <x:c r="L18" s="518"/>
      <x:c r="M18" s="518"/>
      <x:c r="N18" s="518"/>
      <x:c r="O18" s="518"/>
      <x:c r="P18" s="518"/>
      <x:c r="Q18" s="518"/>
      <x:c r="R18" s="185">
        <x:v>10</x:v>
      </x:c>
      <x:c r="S18" s="188">
        <x:v>6</x:v>
      </x:c>
      <x:c r="T18" s="188">
        <x:v>9</x:v>
      </x:c>
      <x:c r="V18" s="188">
        <x:v>11</x:v>
      </x:c>
      <x:c r="W18" s="188">
        <x:v>6</x:v>
      </x:c>
      <x:c r="X18" s="188">
        <x:v>9</x:v>
      </x:c>
      <x:c r="Z18" s="188">
        <x:v>9</x:v>
      </x:c>
      <x:c r="AA18" s="188">
        <x:v>6</x:v>
      </x:c>
      <x:c r="AB18" s="188">
        <x:v>9</x:v>
      </x:c>
    </x:row>
    <x:row r="19" spans="1:29" ht="16.75">
      <x:c r="A19" s="521"/>
      <x:c r="B19" s="1662" t="s">
        <x:v>2805</x:v>
      </x:c>
      <x:c r="C19" s="1663"/>
      <x:c r="D19" s="1663"/>
      <x:c r="E19" s="1664"/>
      <x:c r="F19" s="1662" t="s">
        <x:v>10294</x:v>
      </x:c>
      <x:c r="G19" s="1663"/>
      <x:c r="H19" s="1663"/>
      <x:c r="I19" s="1664"/>
      <x:c r="J19" s="1662" t="s">
        <x:v>10288</x:v>
      </x:c>
      <x:c r="K19" s="1663"/>
      <x:c r="L19" s="1663"/>
      <x:c r="M19" s="1664"/>
      <x:c r="N19" s="1662" t="s">
        <x:v>10324</x:v>
      </x:c>
      <x:c r="O19" s="1663"/>
      <x:c r="P19" s="1663"/>
      <x:c r="Q19" s="1664"/>
      <x:c r="R19" s="1651" t="s">
        <x:v>10375</x:v>
      </x:c>
      <x:c r="S19" s="1651"/>
      <x:c r="T19" s="1651"/>
      <x:c r="U19" s="533"/>
      <x:c r="V19" s="1652" t="s">
        <x:v>10329</x:v>
      </x:c>
      <x:c r="W19" s="1651"/>
      <x:c r="X19" s="1651"/>
      <x:c r="Y19" s="533"/>
      <x:c r="Z19" s="1652" t="s">
        <x:v>11590</x:v>
      </x:c>
      <x:c r="AA19" s="1651"/>
      <x:c r="AB19" s="1651"/>
      <x:c r="AC19" s="528"/>
    </x:row>
    <x:row r="20" spans="1:29">
      <x:c r="A20" s="522"/>
      <x:c r="B20" s="519" t="s">
        <x:v>3935</x:v>
      </x:c>
      <x:c r="C20" s="519" t="s">
        <x:v>10343</x:v>
      </x:c>
      <x:c r="D20" s="519" t="s">
        <x:v>6540</x:v>
      </x:c>
      <x:c r="E20" s="534" t="s">
        <x:v>6553</x:v>
      </x:c>
      <x:c r="F20" s="519" t="s">
        <x:v>3935</x:v>
      </x:c>
      <x:c r="G20" s="519" t="s">
        <x:v>10343</x:v>
      </x:c>
      <x:c r="H20" s="519" t="s">
        <x:v>6540</x:v>
      </x:c>
      <x:c r="I20" s="534" t="s">
        <x:v>6553</x:v>
      </x:c>
      <x:c r="J20" s="519" t="s">
        <x:v>3935</x:v>
      </x:c>
      <x:c r="K20" s="519" t="s">
        <x:v>10343</x:v>
      </x:c>
      <x:c r="L20" s="519" t="s">
        <x:v>6540</x:v>
      </x:c>
      <x:c r="M20" s="534" t="s">
        <x:v>6553</x:v>
      </x:c>
      <x:c r="N20" s="519" t="s">
        <x:v>3935</x:v>
      </x:c>
      <x:c r="O20" s="519" t="s">
        <x:v>10343</x:v>
      </x:c>
      <x:c r="P20" s="519" t="s">
        <x:v>6540</x:v>
      </x:c>
      <x:c r="Q20" s="534" t="s">
        <x:v>6553</x:v>
      </x:c>
      <x:c r="R20" s="519" t="s">
        <x:v>3935</x:v>
      </x:c>
      <x:c r="S20" s="519" t="s">
        <x:v>10343</x:v>
      </x:c>
      <x:c r="T20" s="519" t="s">
        <x:v>6540</x:v>
      </x:c>
      <x:c r="U20" s="534" t="s">
        <x:v>6553</x:v>
      </x:c>
      <x:c r="V20" s="535" t="s">
        <x:v>3935</x:v>
      </x:c>
      <x:c r="W20" s="519" t="s">
        <x:v>10343</x:v>
      </x:c>
      <x:c r="X20" s="519" t="s">
        <x:v>6540</x:v>
      </x:c>
      <x:c r="Y20" s="534" t="s">
        <x:v>6553</x:v>
      </x:c>
      <x:c r="Z20" s="535" t="s">
        <x:v>3935</x:v>
      </x:c>
      <x:c r="AA20" s="519" t="s">
        <x:v>10343</x:v>
      </x:c>
      <x:c r="AB20" s="519" t="s">
        <x:v>6540</x:v>
      </x:c>
      <x:c r="AC20" s="523" t="s">
        <x:v>6553</x:v>
      </x:c>
    </x:row>
    <x:row r="21" spans="1:29">
      <x:c r="A21" s="543" t="str">
        <x:f>TEXT(TIME(9+ROW(A1)-1,0,0),"h:mm")&amp;"-"&amp;TEXT(TIME(10+ROW(A1)-1,0,0),"h:mm")</x:f>
        <x:v>9:00-10:00</x:v>
      </x:c>
      <x:c r="B21" s="519"/>
      <x:c r="C21" s="519"/>
      <x:c r="D21" s="545"/>
      <x:c r="E21" s="534"/>
      <x:c r="F21" s="540"/>
      <x:c r="G21" s="519"/>
      <x:c r="H21" s="519"/>
      <x:c r="I21" s="534"/>
      <x:c r="J21" s="519"/>
      <x:c r="K21" s="519"/>
      <x:c r="L21" s="540"/>
      <x:c r="M21" s="534"/>
      <x:c r="N21" s="519"/>
      <x:c r="O21" s="519"/>
      <x:c r="P21" s="545"/>
      <x:c r="Q21" s="534"/>
      <x:c r="R21" s="519"/>
      <x:c r="S21" s="519"/>
      <x:c r="T21" s="545"/>
      <x:c r="U21" s="534"/>
      <x:c r="V21" s="519"/>
      <x:c r="W21" s="519"/>
      <x:c r="X21" s="545"/>
      <x:c r="Y21" s="534"/>
      <x:c r="Z21" s="519"/>
      <x:c r="AA21" s="519"/>
      <x:c r="AB21" s="545"/>
      <x:c r="AC21" s="534"/>
    </x:row>
    <x:row r="22" spans="1:29">
      <x:c r="A22" s="543" t="str">
        <x:f t="shared" ref="A22:A35" si="1">TEXT(TIME(9+ROW(A2)-1,0,0),"h:mm")&amp;"-"&amp;TEXT(TIME(10+ROW(A2)-1,0,0),"h:mm")</x:f>
        <x:v>10:00-11:00</x:v>
      </x:c>
      <x:c r="B22" s="519"/>
      <x:c r="C22" s="519"/>
      <x:c r="D22" s="545"/>
      <x:c r="E22" s="534"/>
      <x:c r="F22" s="540"/>
      <x:c r="G22" s="519"/>
      <x:c r="H22" s="519"/>
      <x:c r="I22" s="549"/>
      <x:c r="J22" s="519"/>
      <x:c r="K22" s="519"/>
      <x:c r="L22" s="540"/>
      <x:c r="M22" s="549"/>
      <x:c r="N22" s="519"/>
      <x:c r="O22" s="519"/>
      <x:c r="P22" s="545"/>
      <x:c r="Q22" s="534"/>
      <x:c r="R22" s="519"/>
      <x:c r="S22" s="519"/>
      <x:c r="T22" s="545"/>
      <x:c r="U22" s="534"/>
      <x:c r="V22" s="519"/>
      <x:c r="W22" s="519"/>
      <x:c r="X22" s="545"/>
      <x:c r="Y22" s="534"/>
      <x:c r="Z22" s="519"/>
      <x:c r="AA22" s="519"/>
      <x:c r="AB22" s="545"/>
      <x:c r="AC22" s="534"/>
    </x:row>
    <x:row r="23" spans="1:29">
      <x:c r="A23" s="543" t="str">
        <x:f t="shared" si="1"/>
        <x:v>11:00-12:00</x:v>
      </x:c>
      <x:c r="B23" s="519"/>
      <x:c r="C23" s="519"/>
      <x:c r="D23" s="545"/>
      <x:c r="E23" s="549"/>
      <x:c r="F23" s="540"/>
      <x:c r="G23" s="519"/>
      <x:c r="H23" s="519"/>
      <x:c r="I23" s="549"/>
      <x:c r="J23" s="519"/>
      <x:c r="K23" s="519"/>
      <x:c r="L23" s="540"/>
      <x:c r="M23" s="549"/>
      <x:c r="N23" s="519"/>
      <x:c r="O23" s="519"/>
      <x:c r="P23" s="545"/>
      <x:c r="Q23" s="549"/>
      <x:c r="R23" s="519"/>
      <x:c r="S23" s="519"/>
      <x:c r="T23" s="545"/>
      <x:c r="U23" s="534"/>
      <x:c r="V23" s="519"/>
      <x:c r="W23" s="519"/>
      <x:c r="X23" s="545"/>
      <x:c r="Y23" s="534"/>
      <x:c r="Z23" s="519"/>
      <x:c r="AA23" s="519"/>
      <x:c r="AB23" s="545"/>
      <x:c r="AC23" s="534"/>
    </x:row>
    <x:row r="24" spans="1:29">
      <x:c r="A24" s="543" t="str">
        <x:f t="shared" si="1"/>
        <x:v>12:00-13:00</x:v>
      </x:c>
      <x:c r="B24" s="519"/>
      <x:c r="C24" s="519"/>
      <x:c r="D24" s="545"/>
      <x:c r="E24" s="549"/>
      <x:c r="F24" s="540"/>
      <x:c r="G24" s="519"/>
      <x:c r="H24" s="545"/>
      <x:c r="I24" s="534"/>
      <x:c r="J24" s="547"/>
      <x:c r="K24" s="519"/>
      <x:c r="L24" s="540"/>
      <x:c r="M24" s="534"/>
      <x:c r="N24" s="519"/>
      <x:c r="O24" s="519"/>
      <x:c r="P24" s="545"/>
      <x:c r="Q24" s="549"/>
      <x:c r="R24" s="519"/>
      <x:c r="S24" s="519"/>
      <x:c r="T24" s="545"/>
      <x:c r="U24" s="534"/>
      <x:c r="V24" s="519"/>
      <x:c r="W24" s="519"/>
      <x:c r="X24" s="545"/>
      <x:c r="Y24" s="534"/>
      <x:c r="Z24" s="519"/>
      <x:c r="AA24" s="519"/>
      <x:c r="AB24" s="545"/>
      <x:c r="AC24" s="534"/>
    </x:row>
    <x:row r="25" spans="1:29">
      <x:c r="A25" s="543" t="str">
        <x:f t="shared" si="1"/>
        <x:v>13:00-14:00</x:v>
      </x:c>
      <x:c r="B25" s="519"/>
      <x:c r="C25" s="519"/>
      <x:c r="D25" s="545"/>
      <x:c r="E25" s="534"/>
      <x:c r="F25" s="540"/>
      <x:c r="G25" s="519"/>
      <x:c r="H25" s="545"/>
      <x:c r="I25" s="534"/>
      <x:c r="J25" s="547"/>
      <x:c r="K25" s="519"/>
      <x:c r="L25" s="540"/>
      <x:c r="M25" s="534"/>
      <x:c r="N25" s="519"/>
      <x:c r="O25" s="519"/>
      <x:c r="P25" s="545"/>
      <x:c r="Q25" s="549"/>
      <x:c r="R25" s="519"/>
      <x:c r="S25" s="519"/>
      <x:c r="T25" s="545"/>
      <x:c r="U25" s="534"/>
      <x:c r="V25" s="519"/>
      <x:c r="W25" s="519"/>
      <x:c r="X25" s="545"/>
      <x:c r="Y25" s="534"/>
      <x:c r="Z25" s="519"/>
      <x:c r="AA25" s="519"/>
      <x:c r="AB25" s="545"/>
      <x:c r="AC25" s="534"/>
    </x:row>
    <x:row r="26" spans="1:29">
      <x:c r="A26" s="543" t="str">
        <x:f t="shared" si="1"/>
        <x:v>14:00-15:00</x:v>
      </x:c>
      <x:c r="B26" s="529"/>
      <x:c r="C26" s="519"/>
      <x:c r="D26" s="545"/>
      <x:c r="E26" s="536"/>
      <x:c r="F26" s="541"/>
      <x:c r="G26" s="519"/>
      <x:c r="H26" s="546"/>
      <x:c r="I26" s="536"/>
      <x:c r="J26" s="548"/>
      <x:c r="K26" s="519"/>
      <x:c r="L26" s="541"/>
      <x:c r="M26" s="536"/>
      <x:c r="N26" s="529"/>
      <x:c r="O26" s="519"/>
      <x:c r="P26" s="545"/>
      <x:c r="Q26" s="549"/>
      <x:c r="R26" s="548"/>
      <x:c r="S26" s="519"/>
      <x:c r="T26" s="553" t="s">
        <x:v>143</x:v>
      </x:c>
      <x:c r="U26" s="536"/>
      <x:c r="V26" s="548"/>
      <x:c r="W26" s="519"/>
      <x:c r="X26" s="553" t="s">
        <x:v>143</x:v>
      </x:c>
      <x:c r="Y26" s="536"/>
      <x:c r="Z26" s="519"/>
      <x:c r="AA26" s="554"/>
      <x:c r="AB26" s="580" t="s">
        <x:v>143</x:v>
      </x:c>
      <x:c r="AC26" s="536"/>
    </x:row>
    <x:row r="27" spans="1:29">
      <x:c r="A27" s="543" t="str">
        <x:f t="shared" si="1"/>
        <x:v>15:00-16:00</x:v>
      </x:c>
      <x:c r="B27" s="548"/>
      <x:c r="C27" s="1661"/>
      <x:c r="D27" s="529"/>
      <x:c r="E27" s="536"/>
      <x:c r="F27" s="541"/>
      <x:c r="G27" s="1661"/>
      <x:c r="H27" s="546"/>
      <x:c r="I27" s="536"/>
      <x:c r="J27" s="548"/>
      <x:c r="K27" s="1661"/>
      <x:c r="L27" s="541"/>
      <x:c r="M27" s="536"/>
      <x:c r="N27" s="548"/>
      <x:c r="O27" s="1661"/>
      <x:c r="P27" s="529"/>
      <x:c r="Q27" s="536"/>
      <x:c r="R27" s="552"/>
      <x:c r="S27" s="529"/>
      <x:c r="T27" s="553" t="s">
        <x:v>143</x:v>
      </x:c>
      <x:c r="U27" s="536"/>
      <x:c r="V27" s="552"/>
      <x:c r="W27" s="529"/>
      <x:c r="X27" s="553" t="s">
        <x:v>143</x:v>
      </x:c>
      <x:c r="Y27" s="536"/>
      <x:c r="Z27" s="548"/>
      <x:c r="AA27" s="554"/>
      <x:c r="AB27" s="545"/>
      <x:c r="AC27" s="536"/>
    </x:row>
    <x:row r="28" spans="1:29">
      <x:c r="A28" s="543" t="str">
        <x:f t="shared" si="1"/>
        <x:v>16:00-17:00</x:v>
      </x:c>
      <x:c r="B28" s="548"/>
      <x:c r="C28" s="1661"/>
      <x:c r="D28" s="529"/>
      <x:c r="E28" s="536"/>
      <x:c r="F28" s="541"/>
      <x:c r="G28" s="1661"/>
      <x:c r="H28" s="546"/>
      <x:c r="I28" s="536"/>
      <x:c r="J28" s="548"/>
      <x:c r="K28" s="1661"/>
      <x:c r="L28" s="541"/>
      <x:c r="M28" s="536"/>
      <x:c r="N28" s="548"/>
      <x:c r="O28" s="1661"/>
      <x:c r="P28" s="529"/>
      <x:c r="Q28" s="536"/>
      <x:c r="R28" s="552"/>
      <x:c r="S28" s="529"/>
      <x:c r="T28" s="553"/>
      <x:c r="U28" s="536"/>
      <x:c r="V28" s="552"/>
      <x:c r="W28" s="529"/>
      <x:c r="X28" s="553"/>
      <x:c r="Y28" s="536"/>
      <x:c r="Z28" s="548"/>
      <x:c r="AA28" s="554"/>
      <x:c r="AB28" s="545"/>
      <x:c r="AC28" s="550"/>
    </x:row>
    <x:row r="29" spans="1:29">
      <x:c r="A29" s="543" t="str">
        <x:f t="shared" si="1"/>
        <x:v>17:00-18:00</x:v>
      </x:c>
      <x:c r="B29" s="548"/>
      <x:c r="C29" s="1661"/>
      <x:c r="D29" s="529"/>
      <x:c r="E29" s="536"/>
      <x:c r="F29" s="541"/>
      <x:c r="G29" s="1661"/>
      <x:c r="H29" s="546"/>
      <x:c r="I29" s="550"/>
      <x:c r="J29" s="548"/>
      <x:c r="K29" s="1661"/>
      <x:c r="L29" s="541"/>
      <x:c r="M29" s="550"/>
      <x:c r="N29" s="548"/>
      <x:c r="O29" s="1661"/>
      <x:c r="P29" s="529"/>
      <x:c r="Q29" s="536"/>
      <x:c r="R29" s="552"/>
      <x:c r="S29" s="554"/>
      <x:c r="T29" s="553"/>
      <x:c r="U29" s="536"/>
      <x:c r="V29" s="552"/>
      <x:c r="W29" s="554"/>
      <x:c r="X29" s="546"/>
      <x:c r="Y29" s="550"/>
      <x:c r="Z29" s="548"/>
      <x:c r="AA29" s="554"/>
      <x:c r="AB29" s="545"/>
      <x:c r="AC29" s="550"/>
    </x:row>
    <x:row r="30" spans="1:29">
      <x:c r="A30" s="543" t="str">
        <x:f t="shared" si="1"/>
        <x:v>18:00-19:00</x:v>
      </x:c>
      <x:c r="B30" s="548"/>
      <x:c r="C30" s="1661"/>
      <x:c r="D30" s="529"/>
      <x:c r="E30" s="536"/>
      <x:c r="F30" s="541"/>
      <x:c r="G30" s="1661"/>
      <x:c r="H30" s="546"/>
      <x:c r="I30" s="534"/>
      <x:c r="J30" s="548"/>
      <x:c r="K30" s="1661"/>
      <x:c r="L30" s="541"/>
      <x:c r="M30" s="536"/>
      <x:c r="N30" s="548"/>
      <x:c r="O30" s="1661"/>
      <x:c r="P30" s="529"/>
      <x:c r="Q30" s="536"/>
      <x:c r="R30" s="552" t="s">
        <x:v>143</x:v>
      </x:c>
      <x:c r="S30" s="554"/>
      <x:c r="T30" s="546"/>
      <x:c r="U30" s="550"/>
      <x:c r="V30" s="552" t="s">
        <x:v>143</x:v>
      </x:c>
      <x:c r="W30" s="554"/>
      <x:c r="X30" s="546"/>
      <x:c r="Y30" s="550"/>
      <x:c r="Z30" s="552" t="s">
        <x:v>143</x:v>
      </x:c>
      <x:c r="AA30" s="554"/>
      <x:c r="AB30" s="545"/>
      <x:c r="AC30" s="536"/>
    </x:row>
    <x:row r="31" spans="1:29">
      <x:c r="A31" s="543" t="str">
        <x:f t="shared" si="1"/>
        <x:v>19:00-20:00</x:v>
      </x:c>
      <x:c r="B31" s="548"/>
      <x:c r="C31" s="1661"/>
      <x:c r="D31" s="529"/>
      <x:c r="E31" s="536"/>
      <x:c r="F31" s="541"/>
      <x:c r="G31" s="1661"/>
      <x:c r="H31" s="546"/>
      <x:c r="I31" s="534"/>
      <x:c r="J31" s="548"/>
      <x:c r="K31" s="1661"/>
      <x:c r="L31" s="541"/>
      <x:c r="M31" s="536"/>
      <x:c r="N31" s="548"/>
      <x:c r="O31" s="1661"/>
      <x:c r="P31" s="529"/>
      <x:c r="Q31" s="536"/>
      <x:c r="R31" s="548"/>
      <x:c r="S31" s="554"/>
      <x:c r="T31" s="546"/>
      <x:c r="U31" s="550"/>
      <x:c r="V31" s="548"/>
      <x:c r="W31" s="554"/>
      <x:c r="X31" s="546"/>
      <x:c r="Y31" s="550"/>
      <x:c r="Z31" s="552"/>
      <x:c r="AA31" s="554"/>
      <x:c r="AB31" s="529"/>
      <x:c r="AC31" s="536"/>
    </x:row>
    <x:row r="32" spans="1:29">
      <x:c r="A32" s="543" t="str">
        <x:f t="shared" si="1"/>
        <x:v>20:00-21:00</x:v>
      </x:c>
      <x:c r="B32" s="548"/>
      <x:c r="C32" s="1661"/>
      <x:c r="D32" s="529"/>
      <x:c r="E32" s="536"/>
      <x:c r="F32" s="541"/>
      <x:c r="G32" s="1661"/>
      <x:c r="H32" s="546"/>
      <x:c r="I32" s="536"/>
      <x:c r="J32" s="548"/>
      <x:c r="K32" s="1661"/>
      <x:c r="L32" s="541"/>
      <x:c r="M32" s="536"/>
      <x:c r="N32" s="548"/>
      <x:c r="O32" s="1661"/>
      <x:c r="P32" s="529"/>
      <x:c r="Q32" s="536"/>
      <x:c r="R32" s="548"/>
      <x:c r="S32" s="554"/>
      <x:c r="T32" s="546"/>
      <x:c r="U32" s="550"/>
      <x:c r="V32" s="548"/>
      <x:c r="W32" s="554"/>
      <x:c r="X32" s="546"/>
      <x:c r="Y32" s="550"/>
      <x:c r="Z32" s="548"/>
      <x:c r="AA32" s="529"/>
      <x:c r="AB32" s="529"/>
      <x:c r="AC32" s="536"/>
    </x:row>
    <x:row r="33" spans="1:29">
      <x:c r="A33" s="543" t="str">
        <x:f t="shared" si="1"/>
        <x:v>21:00-22:00</x:v>
      </x:c>
      <x:c r="B33" s="548"/>
      <x:c r="C33" s="1661"/>
      <x:c r="D33" s="529"/>
      <x:c r="E33" s="536"/>
      <x:c r="F33" s="541"/>
      <x:c r="G33" s="1661"/>
      <x:c r="H33" s="546"/>
      <x:c r="I33" s="536"/>
      <x:c r="J33" s="548"/>
      <x:c r="K33" s="1661"/>
      <x:c r="L33" s="541"/>
      <x:c r="M33" s="536"/>
      <x:c r="N33" s="548"/>
      <x:c r="O33" s="1661"/>
      <x:c r="P33" s="529"/>
      <x:c r="Q33" s="536"/>
      <x:c r="R33" s="548"/>
      <x:c r="S33" s="554"/>
      <x:c r="T33" s="529"/>
      <x:c r="U33" s="550"/>
      <x:c r="V33" s="548"/>
      <x:c r="W33" s="554"/>
      <x:c r="X33" s="529"/>
      <x:c r="Y33" s="550"/>
      <x:c r="Z33" s="548"/>
      <x:c r="AA33" s="529"/>
      <x:c r="AB33" s="529"/>
      <x:c r="AC33" s="536"/>
    </x:row>
    <x:row r="34" spans="1:29">
      <x:c r="A34" s="543" t="str">
        <x:f t="shared" si="1"/>
        <x:v>22:00-23:00</x:v>
      </x:c>
      <x:c r="B34" s="529"/>
      <x:c r="C34" s="1661"/>
      <x:c r="D34" s="529"/>
      <x:c r="E34" s="536"/>
      <x:c r="F34" s="541"/>
      <x:c r="G34" s="1661"/>
      <x:c r="H34" s="529"/>
      <x:c r="I34" s="536"/>
      <x:c r="J34" s="529"/>
      <x:c r="K34" s="1661"/>
      <x:c r="L34" s="541"/>
      <x:c r="M34" s="536"/>
      <x:c r="N34" s="529"/>
      <x:c r="O34" s="1661"/>
      <x:c r="P34" s="529"/>
      <x:c r="Q34" s="536"/>
      <x:c r="R34" s="548"/>
      <x:c r="S34" s="554"/>
      <x:c r="T34" s="529"/>
      <x:c r="U34" s="536"/>
      <x:c r="V34" s="548"/>
      <x:c r="W34" s="554"/>
      <x:c r="X34" s="529"/>
      <x:c r="Y34" s="550"/>
      <x:c r="Z34" s="548"/>
      <x:c r="AA34" s="529"/>
      <x:c r="AB34" s="529"/>
      <x:c r="AC34" s="536"/>
    </x:row>
    <x:row r="35" spans="1:29" ht="16.75">
      <x:c r="A35" s="544" t="str">
        <x:f t="shared" si="1"/>
        <x:v>23:00-0:00</x:v>
      </x:c>
      <x:c r="B35" s="530"/>
      <x:c r="C35" s="527"/>
      <x:c r="D35" s="530"/>
      <x:c r="E35" s="538"/>
      <x:c r="F35" s="542"/>
      <x:c r="G35" s="527"/>
      <x:c r="H35" s="530"/>
      <x:c r="I35" s="538"/>
      <x:c r="J35" s="530"/>
      <x:c r="K35" s="527"/>
      <x:c r="L35" s="542"/>
      <x:c r="M35" s="538"/>
      <x:c r="N35" s="530"/>
      <x:c r="O35" s="527"/>
      <x:c r="P35" s="530"/>
      <x:c r="Q35" s="538"/>
      <x:c r="R35" s="551"/>
      <x:c r="S35" s="530"/>
      <x:c r="T35" s="530"/>
      <x:c r="U35" s="538"/>
      <x:c r="V35" s="551"/>
      <x:c r="W35" s="530"/>
      <x:c r="X35" s="530"/>
      <x:c r="Y35" s="538"/>
      <x:c r="Z35" s="551"/>
      <x:c r="AA35" s="527"/>
      <x:c r="AB35" s="530"/>
      <x:c r="AC35" s="538"/>
    </x:row>
    <x:row r="36" spans="1:29">
      <x:c r="A36" s="186"/>
      <x:c r="B36" s="276">
        <x:v>7</x:v>
      </x:c>
      <x:c r="D36" s="186">
        <x:v>6</x:v>
      </x:c>
      <x:c r="H36" s="186">
        <x:v>9</x:v>
      </x:c>
      <x:c r="J36" s="186">
        <x:v>9</x:v>
      </x:c>
      <x:c r="N36" s="276">
        <x:v>7</x:v>
      </x:c>
      <x:c r="P36" s="186">
        <x:v>6</x:v>
      </x:c>
      <x:c r="R36" s="579">
        <x:v>9</x:v>
      </x:c>
      <x:c r="S36" s="276">
        <x:v>6</x:v>
      </x:c>
      <x:c r="T36" s="272">
        <x:v>10.5</x:v>
      </x:c>
      <x:c r="U36" s="181"/>
      <x:c r="V36" s="579">
        <x:v>9</x:v>
      </x:c>
      <x:c r="W36" s="276">
        <x:v>6</x:v>
      </x:c>
      <x:c r="X36" s="272">
        <x:v>10.5</x:v>
      </x:c>
      <x:c r="Y36" s="181"/>
      <x:c r="Z36" s="579">
        <x:v>8</x:v>
      </x:c>
      <x:c r="AA36" s="276">
        <x:v>6</x:v>
      </x:c>
      <x:c r="AB36" s="272">
        <x:v>9</x:v>
      </x:c>
      <x:c r="AC36" s="181"/>
    </x:row>
    <x:row r="37" spans="1:29" ht="16.75">
      <x:c r="A37" s="521"/>
      <x:c r="B37" s="1662" t="s">
        <x:v>10343</x:v>
      </x:c>
      <x:c r="C37" s="1663"/>
      <x:c r="D37" s="1663"/>
      <x:c r="E37" s="1664"/>
      <x:c r="F37" s="1662" t="s">
        <x:v>10294</x:v>
      </x:c>
      <x:c r="G37" s="1663"/>
      <x:c r="H37" s="1663"/>
      <x:c r="I37" s="1664"/>
      <x:c r="J37" s="1662" t="s">
        <x:v>10288</x:v>
      </x:c>
      <x:c r="K37" s="1663"/>
      <x:c r="L37" s="1663"/>
      <x:c r="M37" s="1664"/>
      <x:c r="N37" s="1662" t="s">
        <x:v>10324</x:v>
      </x:c>
      <x:c r="O37" s="1663"/>
      <x:c r="P37" s="1663"/>
      <x:c r="Q37" s="1664"/>
      <x:c r="R37" s="1651" t="s">
        <x:v>10375</x:v>
      </x:c>
      <x:c r="S37" s="1651"/>
      <x:c r="T37" s="1651"/>
      <x:c r="U37" s="533"/>
      <x:c r="V37" s="1652" t="s">
        <x:v>10329</x:v>
      </x:c>
      <x:c r="W37" s="1651"/>
      <x:c r="X37" s="1651"/>
      <x:c r="Y37" s="533"/>
      <x:c r="Z37" s="1652" t="s">
        <x:v>10338</x:v>
      </x:c>
      <x:c r="AA37" s="1651"/>
      <x:c r="AB37" s="1651"/>
      <x:c r="AC37" s="528"/>
    </x:row>
    <x:row r="38" spans="1:29">
      <x:c r="A38" s="522"/>
      <x:c r="B38" s="516" t="s">
        <x:v>3935</x:v>
      </x:c>
      <x:c r="C38" s="516" t="s">
        <x:v>142</x:v>
      </x:c>
      <x:c r="D38" s="516" t="s">
        <x:v>6540</x:v>
      </x:c>
      <x:c r="E38" s="557" t="s">
        <x:v>6553</x:v>
      </x:c>
      <x:c r="F38" s="516" t="s">
        <x:v>3935</x:v>
      </x:c>
      <x:c r="G38" s="516" t="s">
        <x:v>142</x:v>
      </x:c>
      <x:c r="H38" s="516" t="s">
        <x:v>6540</x:v>
      </x:c>
      <x:c r="I38" s="557" t="s">
        <x:v>6553</x:v>
      </x:c>
      <x:c r="J38" s="516" t="s">
        <x:v>3935</x:v>
      </x:c>
      <x:c r="K38" s="516" t="s">
        <x:v>142</x:v>
      </x:c>
      <x:c r="L38" s="516" t="s">
        <x:v>6540</x:v>
      </x:c>
      <x:c r="M38" s="557" t="s">
        <x:v>6553</x:v>
      </x:c>
      <x:c r="N38" s="516" t="s">
        <x:v>3935</x:v>
      </x:c>
      <x:c r="O38" s="516" t="s">
        <x:v>142</x:v>
      </x:c>
      <x:c r="P38" s="516" t="s">
        <x:v>6540</x:v>
      </x:c>
      <x:c r="Q38" s="557" t="s">
        <x:v>6553</x:v>
      </x:c>
      <x:c r="R38" s="516" t="s">
        <x:v>3935</x:v>
      </x:c>
      <x:c r="S38" s="516" t="s">
        <x:v>142</x:v>
      </x:c>
      <x:c r="T38" s="516" t="s">
        <x:v>6540</x:v>
      </x:c>
      <x:c r="U38" s="557" t="s">
        <x:v>6553</x:v>
      </x:c>
      <x:c r="V38" s="558" t="s">
        <x:v>3935</x:v>
      </x:c>
      <x:c r="W38" s="516" t="s">
        <x:v>142</x:v>
      </x:c>
      <x:c r="X38" s="516" t="s">
        <x:v>6540</x:v>
      </x:c>
      <x:c r="Y38" s="557" t="s">
        <x:v>6553</x:v>
      </x:c>
      <x:c r="Z38" s="558" t="s">
        <x:v>3935</x:v>
      </x:c>
      <x:c r="AA38" s="516" t="s">
        <x:v>142</x:v>
      </x:c>
      <x:c r="AB38" s="516" t="s">
        <x:v>6540</x:v>
      </x:c>
      <x:c r="AC38" s="517" t="s">
        <x:v>6553</x:v>
      </x:c>
    </x:row>
    <x:row r="39" spans="1:29">
      <x:c r="A39" s="543" t="s">
        <x:v>2388</x:v>
      </x:c>
      <x:c r="B39" s="519"/>
      <x:c r="C39" s="540"/>
      <x:c r="D39" s="545"/>
      <x:c r="E39" s="534"/>
      <x:c r="F39" s="540"/>
      <x:c r="G39" s="555"/>
      <x:c r="H39" s="519"/>
      <x:c r="I39" s="534"/>
      <x:c r="J39" s="519"/>
      <x:c r="K39" s="555"/>
      <x:c r="L39" s="540"/>
      <x:c r="M39" s="534"/>
      <x:c r="N39" s="519"/>
      <x:c r="O39" s="540"/>
      <x:c r="P39" s="545"/>
      <x:c r="Q39" s="534"/>
      <x:c r="R39" s="519"/>
      <x:c r="S39" s="519"/>
      <x:c r="T39" s="545"/>
      <x:c r="U39" s="534"/>
      <x:c r="V39" s="519"/>
      <x:c r="W39" s="519"/>
      <x:c r="X39" s="545"/>
      <x:c r="Y39" s="534"/>
      <x:c r="Z39" s="519"/>
      <x:c r="AA39" s="519"/>
      <x:c r="AB39" s="545"/>
      <x:c r="AC39" s="534"/>
    </x:row>
    <x:row r="40" spans="1:29">
      <x:c r="A40" s="543" t="s">
        <x:v>8075</x:v>
      </x:c>
      <x:c r="B40" s="519"/>
      <x:c r="C40" s="540"/>
      <x:c r="D40" s="545"/>
      <x:c r="E40" s="534"/>
      <x:c r="F40" s="540"/>
      <x:c r="G40" s="555"/>
      <x:c r="H40" s="519"/>
      <x:c r="I40" s="549"/>
      <x:c r="J40" s="519"/>
      <x:c r="K40" s="555"/>
      <x:c r="L40" s="540"/>
      <x:c r="M40" s="549"/>
      <x:c r="N40" s="519"/>
      <x:c r="O40" s="540"/>
      <x:c r="P40" s="545"/>
      <x:c r="Q40" s="534"/>
      <x:c r="R40" s="519"/>
      <x:c r="S40" s="519"/>
      <x:c r="T40" s="545"/>
      <x:c r="U40" s="534"/>
      <x:c r="V40" s="519"/>
      <x:c r="W40" s="519"/>
      <x:c r="X40" s="545"/>
      <x:c r="Y40" s="534"/>
      <x:c r="Z40" s="519"/>
      <x:c r="AA40" s="519"/>
      <x:c r="AB40" s="545"/>
      <x:c r="AC40" s="534"/>
    </x:row>
    <x:row r="41" spans="1:29">
      <x:c r="A41" s="543" t="s">
        <x:v>12175</x:v>
      </x:c>
      <x:c r="B41" s="519"/>
      <x:c r="C41" s="540"/>
      <x:c r="D41" s="545"/>
      <x:c r="E41" s="549"/>
      <x:c r="F41" s="540"/>
      <x:c r="G41" s="555"/>
      <x:c r="H41" s="519"/>
      <x:c r="I41" s="549"/>
      <x:c r="J41" s="519"/>
      <x:c r="K41" s="555"/>
      <x:c r="L41" s="540"/>
      <x:c r="M41" s="549"/>
      <x:c r="N41" s="519"/>
      <x:c r="O41" s="540"/>
      <x:c r="P41" s="545"/>
      <x:c r="Q41" s="549"/>
      <x:c r="R41" s="519"/>
      <x:c r="S41" s="519"/>
      <x:c r="T41" s="545"/>
      <x:c r="U41" s="534"/>
      <x:c r="V41" s="519"/>
      <x:c r="W41" s="519"/>
      <x:c r="X41" s="545"/>
      <x:c r="Y41" s="534"/>
      <x:c r="Z41" s="519"/>
      <x:c r="AA41" s="519"/>
      <x:c r="AB41" s="545"/>
      <x:c r="AC41" s="534"/>
    </x:row>
    <x:row r="42" spans="1:29">
      <x:c r="A42" s="543" t="s">
        <x:v>12653</x:v>
      </x:c>
      <x:c r="B42" s="519"/>
      <x:c r="C42" s="540"/>
      <x:c r="D42" s="545"/>
      <x:c r="E42" s="549"/>
      <x:c r="F42" s="540"/>
      <x:c r="G42" s="555"/>
      <x:c r="H42" s="519"/>
      <x:c r="I42" s="534"/>
      <x:c r="J42" s="519"/>
      <x:c r="K42" s="555"/>
      <x:c r="L42" s="540"/>
      <x:c r="M42" s="534"/>
      <x:c r="N42" s="519"/>
      <x:c r="O42" s="540"/>
      <x:c r="P42" s="545"/>
      <x:c r="Q42" s="549"/>
      <x:c r="R42" s="519"/>
      <x:c r="S42" s="519"/>
      <x:c r="T42" s="545"/>
      <x:c r="U42" s="534"/>
      <x:c r="V42" s="519"/>
      <x:c r="W42" s="519"/>
      <x:c r="X42" s="545"/>
      <x:c r="Y42" s="534"/>
      <x:c r="Z42" s="519"/>
      <x:c r="AA42" s="519"/>
      <x:c r="AB42" s="545"/>
      <x:c r="AC42" s="534"/>
    </x:row>
    <x:row r="43" spans="1:29">
      <x:c r="A43" s="543" t="s">
        <x:v>11533</x:v>
      </x:c>
      <x:c r="B43" s="519"/>
      <x:c r="C43" s="540"/>
      <x:c r="D43" s="545"/>
      <x:c r="E43" s="534"/>
      <x:c r="F43" s="540"/>
      <x:c r="G43" s="555"/>
      <x:c r="H43" s="519"/>
      <x:c r="I43" s="534"/>
      <x:c r="J43" s="519"/>
      <x:c r="K43" s="555"/>
      <x:c r="L43" s="540"/>
      <x:c r="M43" s="534"/>
      <x:c r="N43" s="519"/>
      <x:c r="O43" s="540"/>
      <x:c r="P43" s="545"/>
      <x:c r="Q43" s="549"/>
      <x:c r="R43" s="519"/>
      <x:c r="S43" s="519"/>
      <x:c r="T43" s="545"/>
      <x:c r="U43" s="534"/>
      <x:c r="V43" s="519"/>
      <x:c r="W43" s="519"/>
      <x:c r="X43" s="545"/>
      <x:c r="Y43" s="534"/>
      <x:c r="Z43" s="519"/>
      <x:c r="AA43" s="519"/>
      <x:c r="AB43" s="545"/>
      <x:c r="AC43" s="534"/>
    </x:row>
    <x:row r="44" spans="1:29">
      <x:c r="A44" s="543" t="s">
        <x:v>12198</x:v>
      </x:c>
      <x:c r="B44" s="529"/>
      <x:c r="C44" s="540"/>
      <x:c r="D44" s="545"/>
      <x:c r="E44" s="536"/>
      <x:c r="F44" s="541"/>
      <x:c r="G44" s="555"/>
      <x:c r="H44" s="519"/>
      <x:c r="I44" s="536"/>
      <x:c r="J44" s="529"/>
      <x:c r="K44" s="555"/>
      <x:c r="L44" s="541"/>
      <x:c r="M44" s="536"/>
      <x:c r="N44" s="529"/>
      <x:c r="O44" s="540"/>
      <x:c r="P44" s="545"/>
      <x:c r="Q44" s="549"/>
      <x:c r="R44" s="548"/>
      <x:c r="S44" s="519"/>
      <x:c r="T44" s="553" t="s">
        <x:v>143</x:v>
      </x:c>
      <x:c r="U44" s="536"/>
      <x:c r="V44" s="548"/>
      <x:c r="W44" s="519"/>
      <x:c r="X44" s="553" t="s">
        <x:v>143</x:v>
      </x:c>
      <x:c r="Y44" s="536"/>
      <x:c r="Z44" s="519"/>
      <x:c r="AA44" s="554"/>
      <x:c r="AB44" s="580" t="s">
        <x:v>143</x:v>
      </x:c>
      <x:c r="AC44" s="536"/>
    </x:row>
    <x:row r="45" spans="1:29">
      <x:c r="A45" s="543" t="s">
        <x:v>7982</x:v>
      </x:c>
      <x:c r="B45" s="548"/>
      <x:c r="C45" s="541"/>
      <x:c r="D45" s="529"/>
      <x:c r="E45" s="536"/>
      <x:c r="F45" s="541"/>
      <x:c r="G45" s="529"/>
      <x:c r="H45" s="546"/>
      <x:c r="I45" s="536"/>
      <x:c r="J45" s="548"/>
      <x:c r="K45" s="529"/>
      <x:c r="L45" s="541"/>
      <x:c r="M45" s="536"/>
      <x:c r="N45" s="548"/>
      <x:c r="O45" s="541"/>
      <x:c r="P45" s="529"/>
      <x:c r="Q45" s="536"/>
      <x:c r="R45" s="552"/>
      <x:c r="S45" s="529"/>
      <x:c r="T45" s="553" t="s">
        <x:v>143</x:v>
      </x:c>
      <x:c r="U45" s="536"/>
      <x:c r="V45" s="552"/>
      <x:c r="W45" s="529"/>
      <x:c r="X45" s="553" t="s">
        <x:v>143</x:v>
      </x:c>
      <x:c r="Y45" s="536"/>
      <x:c r="Z45" s="548"/>
      <x:c r="AA45" s="554"/>
      <x:c r="AB45" s="545"/>
      <x:c r="AC45" s="550"/>
    </x:row>
    <x:row r="46" spans="1:29">
      <x:c r="A46" s="543" t="s">
        <x:v>2318</x:v>
      </x:c>
      <x:c r="B46" s="548"/>
      <x:c r="C46" s="541"/>
      <x:c r="D46" s="529"/>
      <x:c r="E46" s="536"/>
      <x:c r="F46" s="541"/>
      <x:c r="G46" s="529"/>
      <x:c r="H46" s="546"/>
      <x:c r="I46" s="536"/>
      <x:c r="J46" s="548"/>
      <x:c r="K46" s="529"/>
      <x:c r="L46" s="541"/>
      <x:c r="M46" s="536"/>
      <x:c r="N46" s="548"/>
      <x:c r="O46" s="541"/>
      <x:c r="P46" s="529"/>
      <x:c r="Q46" s="536"/>
      <x:c r="R46" s="552"/>
      <x:c r="S46" s="529"/>
      <x:c r="T46" s="553"/>
      <x:c r="U46" s="536"/>
      <x:c r="V46" s="552"/>
      <x:c r="W46" s="529"/>
      <x:c r="X46" s="553"/>
      <x:c r="Y46" s="536"/>
      <x:c r="Z46" s="548"/>
      <x:c r="AA46" s="554"/>
      <x:c r="AB46" s="545"/>
      <x:c r="AC46" s="550"/>
    </x:row>
    <x:row r="47" spans="1:29">
      <x:c r="A47" s="543" t="s">
        <x:v>11222</x:v>
      </x:c>
      <x:c r="B47" s="548"/>
      <x:c r="C47" s="541"/>
      <x:c r="D47" s="529"/>
      <x:c r="E47" s="536"/>
      <x:c r="F47" s="541"/>
      <x:c r="G47" s="529"/>
      <x:c r="H47" s="546"/>
      <x:c r="I47" s="534"/>
      <x:c r="J47" s="548"/>
      <x:c r="K47" s="529"/>
      <x:c r="L47" s="541"/>
      <x:c r="M47" s="536"/>
      <x:c r="N47" s="548"/>
      <x:c r="O47" s="541"/>
      <x:c r="P47" s="529"/>
      <x:c r="Q47" s="536"/>
      <x:c r="R47" s="552"/>
      <x:c r="S47" s="554"/>
      <x:c r="T47" s="553"/>
      <x:c r="U47" s="536"/>
      <x:c r="V47" s="552"/>
      <x:c r="W47" s="554"/>
      <x:c r="X47" s="546"/>
      <x:c r="Y47" s="550"/>
      <x:c r="Z47" s="548"/>
      <x:c r="AA47" s="554"/>
      <x:c r="AB47" s="545"/>
      <x:c r="AC47" s="550"/>
    </x:row>
    <x:row r="48" spans="1:29">
      <x:c r="A48" s="543" t="s">
        <x:v>12467</x:v>
      </x:c>
      <x:c r="B48" s="548"/>
      <x:c r="C48" s="541"/>
      <x:c r="D48" s="529"/>
      <x:c r="E48" s="536"/>
      <x:c r="F48" s="541"/>
      <x:c r="G48" s="529"/>
      <x:c r="H48" s="546"/>
      <x:c r="I48" s="534"/>
      <x:c r="J48" s="548"/>
      <x:c r="K48" s="529"/>
      <x:c r="L48" s="541"/>
      <x:c r="M48" s="536"/>
      <x:c r="N48" s="548"/>
      <x:c r="O48" s="541"/>
      <x:c r="P48" s="529"/>
      <x:c r="Q48" s="536"/>
      <x:c r="R48" s="552" t="s">
        <x:v>143</x:v>
      </x:c>
      <x:c r="S48" s="554"/>
      <x:c r="T48" s="546"/>
      <x:c r="U48" s="550"/>
      <x:c r="V48" s="552" t="s">
        <x:v>143</x:v>
      </x:c>
      <x:c r="W48" s="554"/>
      <x:c r="X48" s="546"/>
      <x:c r="Y48" s="550"/>
      <x:c r="Z48" s="552" t="s">
        <x:v>143</x:v>
      </x:c>
      <x:c r="AA48" s="554"/>
      <x:c r="AB48" s="545"/>
      <x:c r="AC48" s="536"/>
    </x:row>
    <x:row r="49" spans="1:29">
      <x:c r="A49" s="543" t="s">
        <x:v>12326</x:v>
      </x:c>
      <x:c r="B49" s="548"/>
      <x:c r="C49" s="541"/>
      <x:c r="D49" s="529"/>
      <x:c r="E49" s="536"/>
      <x:c r="F49" s="541"/>
      <x:c r="G49" s="529"/>
      <x:c r="H49" s="546"/>
      <x:c r="I49" s="534"/>
      <x:c r="J49" s="548"/>
      <x:c r="K49" s="529"/>
      <x:c r="L49" s="541"/>
      <x:c r="M49" s="536"/>
      <x:c r="N49" s="548"/>
      <x:c r="O49" s="541"/>
      <x:c r="P49" s="529"/>
      <x:c r="Q49" s="536"/>
      <x:c r="R49" s="548"/>
      <x:c r="S49" s="554"/>
      <x:c r="T49" s="546"/>
      <x:c r="U49" s="550"/>
      <x:c r="V49" s="548"/>
      <x:c r="W49" s="554"/>
      <x:c r="X49" s="546"/>
      <x:c r="Y49" s="550"/>
      <x:c r="Z49" s="552"/>
      <x:c r="AA49" s="554"/>
      <x:c r="AB49" s="529"/>
      <x:c r="AC49" s="536"/>
    </x:row>
    <x:row r="50" spans="1:29">
      <x:c r="A50" s="543" t="s">
        <x:v>7879</x:v>
      </x:c>
      <x:c r="B50" s="548"/>
      <x:c r="C50" s="541"/>
      <x:c r="D50" s="529"/>
      <x:c r="E50" s="536"/>
      <x:c r="F50" s="541"/>
      <x:c r="G50" s="529"/>
      <x:c r="H50" s="546"/>
      <x:c r="I50" s="536"/>
      <x:c r="J50" s="548"/>
      <x:c r="K50" s="529"/>
      <x:c r="L50" s="541"/>
      <x:c r="M50" s="536"/>
      <x:c r="N50" s="548"/>
      <x:c r="O50" s="541"/>
      <x:c r="P50" s="529"/>
      <x:c r="Q50" s="536"/>
      <x:c r="R50" s="548"/>
      <x:c r="S50" s="554"/>
      <x:c r="T50" s="546"/>
      <x:c r="U50" s="550"/>
      <x:c r="V50" s="548"/>
      <x:c r="W50" s="554"/>
      <x:c r="X50" s="546"/>
      <x:c r="Y50" s="550"/>
      <x:c r="Z50" s="548"/>
      <x:c r="AA50" s="529"/>
      <x:c r="AB50" s="529"/>
      <x:c r="AC50" s="536"/>
    </x:row>
    <x:row r="51" spans="1:29">
      <x:c r="A51" s="543" t="s">
        <x:v>11232</x:v>
      </x:c>
      <x:c r="B51" s="548"/>
      <x:c r="C51" s="541"/>
      <x:c r="D51" s="529"/>
      <x:c r="E51" s="536"/>
      <x:c r="F51" s="541"/>
      <x:c r="G51" s="529"/>
      <x:c r="H51" s="546"/>
      <x:c r="I51" s="536"/>
      <x:c r="J51" s="548"/>
      <x:c r="K51" s="529"/>
      <x:c r="L51" s="541"/>
      <x:c r="M51" s="536"/>
      <x:c r="N51" s="548"/>
      <x:c r="O51" s="541"/>
      <x:c r="P51" s="529"/>
      <x:c r="Q51" s="536"/>
      <x:c r="R51" s="548"/>
      <x:c r="S51" s="554"/>
      <x:c r="T51" s="529"/>
      <x:c r="U51" s="550"/>
      <x:c r="V51" s="548"/>
      <x:c r="W51" s="554"/>
      <x:c r="X51" s="529"/>
      <x:c r="Y51" s="550"/>
      <x:c r="Z51" s="548"/>
      <x:c r="AA51" s="529"/>
      <x:c r="AB51" s="529"/>
      <x:c r="AC51" s="536"/>
    </x:row>
    <x:row r="52" spans="1:29">
      <x:c r="A52" s="543" t="s">
        <x:v>12225</x:v>
      </x:c>
      <x:c r="B52" s="529"/>
      <x:c r="C52" s="541"/>
      <x:c r="D52" s="529"/>
      <x:c r="E52" s="536"/>
      <x:c r="F52" s="541"/>
      <x:c r="G52" s="529"/>
      <x:c r="H52" s="529"/>
      <x:c r="I52" s="536"/>
      <x:c r="J52" s="529"/>
      <x:c r="K52" s="529"/>
      <x:c r="L52" s="541"/>
      <x:c r="M52" s="536"/>
      <x:c r="N52" s="529"/>
      <x:c r="O52" s="541"/>
      <x:c r="P52" s="529"/>
      <x:c r="Q52" s="536"/>
      <x:c r="R52" s="548"/>
      <x:c r="S52" s="554"/>
      <x:c r="T52" s="529"/>
      <x:c r="U52" s="536"/>
      <x:c r="V52" s="548"/>
      <x:c r="W52" s="554"/>
      <x:c r="X52" s="529"/>
      <x:c r="Y52" s="550"/>
      <x:c r="Z52" s="548"/>
      <x:c r="AA52" s="529"/>
      <x:c r="AB52" s="529"/>
      <x:c r="AC52" s="536"/>
    </x:row>
    <x:row r="53" spans="1:29" ht="16.75">
      <x:c r="A53" s="544" t="s">
        <x:v>2548</x:v>
      </x:c>
      <x:c r="B53" s="530"/>
      <x:c r="C53" s="556"/>
      <x:c r="D53" s="530"/>
      <x:c r="E53" s="538"/>
      <x:c r="F53" s="542"/>
      <x:c r="G53" s="527"/>
      <x:c r="H53" s="530"/>
      <x:c r="I53" s="538"/>
      <x:c r="J53" s="530"/>
      <x:c r="K53" s="527"/>
      <x:c r="L53" s="542"/>
      <x:c r="M53" s="538"/>
      <x:c r="N53" s="530"/>
      <x:c r="O53" s="556"/>
      <x:c r="P53" s="530"/>
      <x:c r="Q53" s="538"/>
      <x:c r="R53" s="551"/>
      <x:c r="S53" s="530"/>
      <x:c r="T53" s="530"/>
      <x:c r="U53" s="538"/>
      <x:c r="V53" s="551"/>
      <x:c r="W53" s="530"/>
      <x:c r="X53" s="530"/>
      <x:c r="Y53" s="538"/>
      <x:c r="Z53" s="551"/>
      <x:c r="AA53" s="527"/>
      <x:c r="AB53" s="530"/>
      <x:c r="AC53" s="538"/>
    </x:row>
    <x:row r="54" spans="2:28">
      <x:c r="B54" s="581">
        <x:v>7</x:v>
      </x:c>
      <x:c r="D54" s="582">
        <x:v>6</x:v>
      </x:c>
      <x:c r="G54" s="276">
        <x:v>6</x:v>
      </x:c>
      <x:c r="H54" s="582">
        <x:v>7</x:v>
      </x:c>
      <x:c r="J54" s="581">
        <x:v>7</x:v>
      </x:c>
      <x:c r="K54" s="276">
        <x:v>6</x:v>
      </x:c>
      <x:c r="N54" s="581">
        <x:v>7</x:v>
      </x:c>
      <x:c r="P54" s="582">
        <x:v>6</x:v>
      </x:c>
      <x:c r="R54" s="581">
        <x:v>9</x:v>
      </x:c>
      <x:c r="S54" s="276">
        <x:v>6</x:v>
      </x:c>
      <x:c r="T54" s="582">
        <x:v>10.5</x:v>
      </x:c>
      <x:c r="V54" s="581">
        <x:v>9</x:v>
      </x:c>
      <x:c r="W54" s="276">
        <x:v>6</x:v>
      </x:c>
      <x:c r="X54" s="582">
        <x:v>10.5</x:v>
      </x:c>
      <x:c r="Z54" s="581">
        <x:v>8</x:v>
      </x:c>
      <x:c r="AA54" s="276">
        <x:v>6</x:v>
      </x:c>
      <x:c r="AB54" s="582">
        <x:v>9</x:v>
      </x:c>
    </x:row>
    <x:row r="55" spans="1:29" ht="16.75">
      <x:c r="A55" s="521"/>
      <x:c r="B55" s="1662" t="s">
        <x:v>10343</x:v>
      </x:c>
      <x:c r="C55" s="1663"/>
      <x:c r="D55" s="1663"/>
      <x:c r="E55" s="1664"/>
      <x:c r="F55" s="1662" t="s">
        <x:v>10294</x:v>
      </x:c>
      <x:c r="G55" s="1663"/>
      <x:c r="H55" s="1663"/>
      <x:c r="I55" s="1664"/>
      <x:c r="J55" s="1662" t="s">
        <x:v>10288</x:v>
      </x:c>
      <x:c r="K55" s="1663"/>
      <x:c r="L55" s="1663"/>
      <x:c r="M55" s="1664"/>
      <x:c r="N55" s="1662" t="s">
        <x:v>10324</x:v>
      </x:c>
      <x:c r="O55" s="1663"/>
      <x:c r="P55" s="1663"/>
      <x:c r="Q55" s="1664"/>
      <x:c r="R55" s="1651" t="s">
        <x:v>10375</x:v>
      </x:c>
      <x:c r="S55" s="1651"/>
      <x:c r="T55" s="1651"/>
      <x:c r="U55" s="533"/>
      <x:c r="V55" s="1652" t="s">
        <x:v>10329</x:v>
      </x:c>
      <x:c r="W55" s="1651"/>
      <x:c r="X55" s="1651"/>
      <x:c r="Y55" s="533"/>
      <x:c r="Z55" s="1652" t="s">
        <x:v>10338</x:v>
      </x:c>
      <x:c r="AA55" s="1651"/>
      <x:c r="AB55" s="1651"/>
      <x:c r="AC55" s="528"/>
    </x:row>
    <x:row r="56" spans="1:29">
      <x:c r="A56" s="522"/>
      <x:c r="B56" s="516" t="s">
        <x:v>3935</x:v>
      </x:c>
      <x:c r="C56" s="516" t="s">
        <x:v>6540</x:v>
      </x:c>
      <x:c r="D56" s="516">
        <x:v>3</x:v>
      </x:c>
      <x:c r="E56" s="557">
        <x:v>4</x:v>
      </x:c>
      <x:c r="F56" s="516" t="s">
        <x:v>3935</x:v>
      </x:c>
      <x:c r="G56" s="516" t="s">
        <x:v>6540</x:v>
      </x:c>
      <x:c r="H56" s="516">
        <x:v>3</x:v>
      </x:c>
      <x:c r="I56" s="557">
        <x:v>4</x:v>
      </x:c>
      <x:c r="J56" s="516" t="s">
        <x:v>3935</x:v>
      </x:c>
      <x:c r="K56" s="516" t="s">
        <x:v>6540</x:v>
      </x:c>
      <x:c r="L56" s="516">
        <x:v>3</x:v>
      </x:c>
      <x:c r="M56" s="557">
        <x:v>4</x:v>
      </x:c>
      <x:c r="N56" s="516" t="s">
        <x:v>3935</x:v>
      </x:c>
      <x:c r="O56" s="516" t="s">
        <x:v>6540</x:v>
      </x:c>
      <x:c r="P56" s="516">
        <x:v>3</x:v>
      </x:c>
      <x:c r="Q56" s="557">
        <x:v>4</x:v>
      </x:c>
      <x:c r="R56" s="516" t="s">
        <x:v>3935</x:v>
      </x:c>
      <x:c r="S56" s="516" t="s">
        <x:v>6540</x:v>
      </x:c>
      <x:c r="T56" s="516">
        <x:v>3</x:v>
      </x:c>
      <x:c r="U56" s="557">
        <x:v>4</x:v>
      </x:c>
      <x:c r="V56" s="516" t="s">
        <x:v>3935</x:v>
      </x:c>
      <x:c r="W56" s="516" t="s">
        <x:v>6540</x:v>
      </x:c>
      <x:c r="X56" s="516">
        <x:v>3</x:v>
      </x:c>
      <x:c r="Y56" s="557">
        <x:v>4</x:v>
      </x:c>
      <x:c r="Z56" s="516" t="s">
        <x:v>3935</x:v>
      </x:c>
      <x:c r="AA56" s="516" t="s">
        <x:v>6540</x:v>
      </x:c>
      <x:c r="AB56" s="516">
        <x:v>3</x:v>
      </x:c>
      <x:c r="AC56" s="517">
        <x:v>4</x:v>
      </x:c>
    </x:row>
    <x:row r="57" spans="1:29">
      <x:c r="A57" s="543" t="s">
        <x:v>2388</x:v>
      </x:c>
      <x:c r="B57" s="540"/>
      <x:c r="C57" s="529"/>
      <x:c r="D57" s="555"/>
      <x:c r="E57" s="540"/>
      <x:c r="F57" s="529"/>
      <x:c r="G57" s="540"/>
      <x:c r="H57" s="555"/>
      <x:c r="I57" s="540"/>
      <x:c r="J57" s="548"/>
      <x:c r="K57" s="519"/>
      <x:c r="L57" s="540"/>
      <x:c r="M57" s="540"/>
      <x:c r="N57" s="548"/>
      <x:c r="O57" s="529"/>
      <x:c r="P57" s="540"/>
      <x:c r="Q57" s="540"/>
      <x:c r="R57" s="548"/>
      <x:c r="S57" s="529"/>
      <x:c r="T57" s="529"/>
      <x:c r="U57" s="534"/>
      <x:c r="V57" s="548"/>
      <x:c r="W57" s="529"/>
      <x:c r="X57" s="529"/>
      <x:c r="Y57" s="534"/>
      <x:c r="Z57" s="548"/>
      <x:c r="AA57" s="529"/>
      <x:c r="AB57" s="529"/>
      <x:c r="AC57" s="534"/>
    </x:row>
    <x:row r="58" spans="1:29">
      <x:c r="A58" s="543" t="s">
        <x:v>8075</x:v>
      </x:c>
      <x:c r="B58" s="540"/>
      <x:c r="C58" s="529"/>
      <x:c r="D58" s="555"/>
      <x:c r="E58" s="540"/>
      <x:c r="F58" s="529"/>
      <x:c r="G58" s="540"/>
      <x:c r="H58" s="555"/>
      <x:c r="I58" s="540"/>
      <x:c r="J58" s="548"/>
      <x:c r="K58" s="519"/>
      <x:c r="L58" s="540"/>
      <x:c r="M58" s="540"/>
      <x:c r="N58" s="548"/>
      <x:c r="O58" s="529"/>
      <x:c r="P58" s="540"/>
      <x:c r="Q58" s="540"/>
      <x:c r="R58" s="548"/>
      <x:c r="S58" s="529"/>
      <x:c r="T58" s="529"/>
      <x:c r="U58" s="534"/>
      <x:c r="V58" s="548"/>
      <x:c r="W58" s="529"/>
      <x:c r="X58" s="529"/>
      <x:c r="Y58" s="534"/>
      <x:c r="Z58" s="548"/>
      <x:c r="AA58" s="529"/>
      <x:c r="AB58" s="529"/>
      <x:c r="AC58" s="534"/>
    </x:row>
    <x:row r="59" spans="1:29">
      <x:c r="A59" s="543" t="s">
        <x:v>12175</x:v>
      </x:c>
      <x:c r="B59" s="540"/>
      <x:c r="C59" s="529"/>
      <x:c r="D59" s="555"/>
      <x:c r="E59" s="540"/>
      <x:c r="F59" s="529"/>
      <x:c r="G59" s="540"/>
      <x:c r="H59" s="555"/>
      <x:c r="I59" s="540"/>
      <x:c r="J59" s="548"/>
      <x:c r="K59" s="519"/>
      <x:c r="L59" s="540"/>
      <x:c r="M59" s="540"/>
      <x:c r="N59" s="548"/>
      <x:c r="O59" s="529"/>
      <x:c r="P59" s="540"/>
      <x:c r="Q59" s="540"/>
      <x:c r="R59" s="548"/>
      <x:c r="S59" s="529"/>
      <x:c r="T59" s="529"/>
      <x:c r="U59" s="534"/>
      <x:c r="V59" s="548"/>
      <x:c r="W59" s="529"/>
      <x:c r="X59" s="529"/>
      <x:c r="Y59" s="534"/>
      <x:c r="Z59" s="548"/>
      <x:c r="AA59" s="529"/>
      <x:c r="AB59" s="529"/>
      <x:c r="AC59" s="534"/>
    </x:row>
    <x:row r="60" spans="1:29">
      <x:c r="A60" s="543" t="s">
        <x:v>12653</x:v>
      </x:c>
      <x:c r="B60" s="540"/>
      <x:c r="C60" s="529"/>
      <x:c r="D60" s="555"/>
      <x:c r="E60" s="540"/>
      <x:c r="F60" s="529"/>
      <x:c r="G60" s="540"/>
      <x:c r="H60" s="555"/>
      <x:c r="I60" s="540"/>
      <x:c r="J60" s="548"/>
      <x:c r="K60" s="519"/>
      <x:c r="L60" s="540"/>
      <x:c r="M60" s="540"/>
      <x:c r="N60" s="548"/>
      <x:c r="O60" s="529"/>
      <x:c r="P60" s="540"/>
      <x:c r="Q60" s="540"/>
      <x:c r="R60" s="548"/>
      <x:c r="S60" s="529"/>
      <x:c r="T60" s="529"/>
      <x:c r="U60" s="534"/>
      <x:c r="V60" s="548"/>
      <x:c r="W60" s="529"/>
      <x:c r="X60" s="529"/>
      <x:c r="Y60" s="534"/>
      <x:c r="Z60" s="548"/>
      <x:c r="AA60" s="529"/>
      <x:c r="AB60" s="529"/>
      <x:c r="AC60" s="534"/>
    </x:row>
    <x:row r="61" spans="1:29">
      <x:c r="A61" s="543" t="s">
        <x:v>11533</x:v>
      </x:c>
      <x:c r="B61" s="541"/>
      <x:c r="C61" s="529"/>
      <x:c r="D61" s="555"/>
      <x:c r="E61" s="540"/>
      <x:c r="F61" s="529"/>
      <x:c r="G61" s="540"/>
      <x:c r="H61" s="555"/>
      <x:c r="I61" s="540"/>
      <x:c r="J61" s="548"/>
      <x:c r="K61" s="519"/>
      <x:c r="L61" s="540"/>
      <x:c r="M61" s="540"/>
      <x:c r="N61" s="548"/>
      <x:c r="O61" s="529"/>
      <x:c r="P61" s="540"/>
      <x:c r="Q61" s="540"/>
      <x:c r="R61" s="548"/>
      <x:c r="S61" s="529"/>
      <x:c r="T61" s="529"/>
      <x:c r="U61" s="534"/>
      <x:c r="V61" s="548"/>
      <x:c r="W61" s="529"/>
      <x:c r="X61" s="529"/>
      <x:c r="Y61" s="534"/>
      <x:c r="Z61" s="548"/>
      <x:c r="AA61" s="529"/>
      <x:c r="AB61" s="529"/>
      <x:c r="AC61" s="534"/>
    </x:row>
    <x:row r="62" spans="1:29">
      <x:c r="A62" s="543" t="s">
        <x:v>12198</x:v>
      </x:c>
      <x:c r="B62" s="541"/>
      <x:c r="C62" s="529"/>
      <x:c r="D62" s="555"/>
      <x:c r="E62" s="540"/>
      <x:c r="F62" s="529"/>
      <x:c r="G62" s="540"/>
      <x:c r="H62" s="555"/>
      <x:c r="I62" s="540"/>
      <x:c r="J62" s="548"/>
      <x:c r="K62" s="519"/>
      <x:c r="L62" s="540"/>
      <x:c r="M62" s="540"/>
      <x:c r="N62" s="548"/>
      <x:c r="O62" s="529"/>
      <x:c r="P62" s="540"/>
      <x:c r="Q62" s="540"/>
      <x:c r="R62" s="552" t="s">
        <x:v>143</x:v>
      </x:c>
      <x:c r="S62" s="546"/>
      <x:c r="T62" s="529"/>
      <x:c r="U62" s="536"/>
      <x:c r="V62" s="552" t="s">
        <x:v>143</x:v>
      </x:c>
      <x:c r="W62" s="546"/>
      <x:c r="X62" s="529"/>
      <x:c r="Y62" s="536"/>
      <x:c r="Z62" s="552" t="s">
        <x:v>143</x:v>
      </x:c>
      <x:c r="AA62" s="546"/>
      <x:c r="AB62" s="529"/>
      <x:c r="AC62" s="536"/>
    </x:row>
    <x:row r="63" spans="1:29">
      <x:c r="A63" s="543" t="s">
        <x:v>7982</x:v>
      </x:c>
      <x:c r="B63" s="541"/>
      <x:c r="C63" s="546"/>
      <x:c r="D63" s="529"/>
      <x:c r="E63" s="541"/>
      <x:c r="F63" s="548"/>
      <x:c r="G63" s="541"/>
      <x:c r="H63" s="529"/>
      <x:c r="I63" s="541"/>
      <x:c r="J63" s="519"/>
      <x:c r="K63" s="546"/>
      <x:c r="L63" s="541"/>
      <x:c r="M63" s="541"/>
      <x:c r="N63" s="519"/>
      <x:c r="O63" s="546"/>
      <x:c r="P63" s="541"/>
      <x:c r="Q63" s="541"/>
      <x:c r="R63" s="552" t="s">
        <x:v>143</x:v>
      </x:c>
      <x:c r="S63" s="546"/>
      <x:c r="T63" s="529"/>
      <x:c r="U63" s="536"/>
      <x:c r="V63" s="552" t="s">
        <x:v>143</x:v>
      </x:c>
      <x:c r="W63" s="546"/>
      <x:c r="X63" s="529"/>
      <x:c r="Y63" s="536"/>
      <x:c r="Z63" s="548"/>
      <x:c r="AA63" s="546"/>
      <x:c r="AB63" s="529"/>
      <x:c r="AC63" s="550"/>
    </x:row>
    <x:row r="64" spans="1:29">
      <x:c r="A64" s="543" t="s">
        <x:v>2318</x:v>
      </x:c>
      <x:c r="B64" s="541"/>
      <x:c r="C64" s="546"/>
      <x:c r="D64" s="529"/>
      <x:c r="E64" s="541"/>
      <x:c r="F64" s="548"/>
      <x:c r="G64" s="541"/>
      <x:c r="H64" s="529"/>
      <x:c r="I64" s="541"/>
      <x:c r="J64" s="519"/>
      <x:c r="K64" s="546"/>
      <x:c r="L64" s="541"/>
      <x:c r="M64" s="541"/>
      <x:c r="N64" s="519"/>
      <x:c r="O64" s="546"/>
      <x:c r="P64" s="541"/>
      <x:c r="Q64" s="541"/>
      <x:c r="R64" s="548"/>
      <x:c r="S64" s="546"/>
      <x:c r="T64" s="529"/>
      <x:c r="U64" s="536"/>
      <x:c r="V64" s="548"/>
      <x:c r="W64" s="546"/>
      <x:c r="X64" s="529"/>
      <x:c r="Y64" s="536"/>
      <x:c r="Z64" s="548"/>
      <x:c r="AA64" s="546"/>
      <x:c r="AB64" s="529"/>
      <x:c r="AC64" s="550"/>
    </x:row>
    <x:row r="65" spans="1:29">
      <x:c r="A65" s="543" t="s">
        <x:v>11222</x:v>
      </x:c>
      <x:c r="B65" s="541"/>
      <x:c r="C65" s="546"/>
      <x:c r="D65" s="529"/>
      <x:c r="E65" s="541"/>
      <x:c r="F65" s="548"/>
      <x:c r="G65" s="541"/>
      <x:c r="H65" s="529"/>
      <x:c r="I65" s="541"/>
      <x:c r="J65" s="519"/>
      <x:c r="K65" s="546"/>
      <x:c r="L65" s="541"/>
      <x:c r="M65" s="541"/>
      <x:c r="N65" s="519"/>
      <x:c r="O65" s="546"/>
      <x:c r="P65" s="541"/>
      <x:c r="Q65" s="541"/>
      <x:c r="R65" s="548"/>
      <x:c r="S65" s="546"/>
      <x:c r="T65" s="529"/>
      <x:c r="U65" s="550"/>
      <x:c r="V65" s="548"/>
      <x:c r="W65" s="546"/>
      <x:c r="X65" s="529"/>
      <x:c r="Y65" s="550"/>
      <x:c r="Z65" s="548"/>
      <x:c r="AA65" s="553"/>
      <x:c r="AB65" s="529"/>
      <x:c r="AC65" s="550"/>
    </x:row>
    <x:row r="66" spans="1:29">
      <x:c r="A66" s="543" t="s">
        <x:v>12467</x:v>
      </x:c>
      <x:c r="B66" s="541"/>
      <x:c r="C66" s="546"/>
      <x:c r="D66" s="529"/>
      <x:c r="E66" s="541"/>
      <x:c r="F66" s="548"/>
      <x:c r="G66" s="541"/>
      <x:c r="H66" s="529"/>
      <x:c r="I66" s="541"/>
      <x:c r="J66" s="519"/>
      <x:c r="K66" s="546"/>
      <x:c r="L66" s="541"/>
      <x:c r="M66" s="541"/>
      <x:c r="N66" s="519"/>
      <x:c r="O66" s="546"/>
      <x:c r="P66" s="541"/>
      <x:c r="Q66" s="541"/>
      <x:c r="R66" s="548"/>
      <x:c r="S66" s="553" t="s">
        <x:v>143</x:v>
      </x:c>
      <x:c r="T66" s="529"/>
      <x:c r="U66" s="550"/>
      <x:c r="V66" s="548"/>
      <x:c r="W66" s="553" t="s">
        <x:v>143</x:v>
      </x:c>
      <x:c r="X66" s="529"/>
      <x:c r="Y66" s="550"/>
      <x:c r="Z66" s="548"/>
      <x:c r="AA66" s="553" t="s">
        <x:v>143</x:v>
      </x:c>
      <x:c r="AB66" s="529"/>
      <x:c r="AC66" s="550"/>
    </x:row>
    <x:row r="67" spans="1:29">
      <x:c r="A67" s="543" t="s">
        <x:v>12326</x:v>
      </x:c>
      <x:c r="B67" s="541"/>
      <x:c r="C67" s="546"/>
      <x:c r="D67" s="529"/>
      <x:c r="E67" s="541"/>
      <x:c r="F67" s="548"/>
      <x:c r="G67" s="541"/>
      <x:c r="H67" s="529"/>
      <x:c r="I67" s="541"/>
      <x:c r="J67" s="519"/>
      <x:c r="K67" s="546"/>
      <x:c r="L67" s="541"/>
      <x:c r="M67" s="541"/>
      <x:c r="N67" s="519"/>
      <x:c r="O67" s="546"/>
      <x:c r="P67" s="541"/>
      <x:c r="Q67" s="541"/>
      <x:c r="R67" s="548"/>
      <x:c r="S67" s="546"/>
      <x:c r="T67" s="529"/>
      <x:c r="U67" s="550"/>
      <x:c r="V67" s="548"/>
      <x:c r="W67" s="546"/>
      <x:c r="X67" s="529"/>
      <x:c r="Y67" s="550"/>
      <x:c r="Z67" s="519"/>
      <x:c r="AA67" s="553"/>
      <x:c r="AB67" s="529"/>
      <x:c r="AC67" s="536"/>
    </x:row>
    <x:row r="68" spans="1:29">
      <x:c r="A68" s="543" t="s">
        <x:v>7879</x:v>
      </x:c>
      <x:c r="B68" s="541"/>
      <x:c r="C68" s="546"/>
      <x:c r="D68" s="529"/>
      <x:c r="E68" s="541"/>
      <x:c r="F68" s="548"/>
      <x:c r="G68" s="541"/>
      <x:c r="H68" s="529"/>
      <x:c r="I68" s="541"/>
      <x:c r="J68" s="519"/>
      <x:c r="K68" s="546"/>
      <x:c r="L68" s="541"/>
      <x:c r="M68" s="541"/>
      <x:c r="N68" s="519"/>
      <x:c r="O68" s="546"/>
      <x:c r="P68" s="541"/>
      <x:c r="Q68" s="541"/>
      <x:c r="R68" s="548"/>
      <x:c r="S68" s="546"/>
      <x:c r="T68" s="529"/>
      <x:c r="U68" s="550"/>
      <x:c r="V68" s="548"/>
      <x:c r="W68" s="546"/>
      <x:c r="X68" s="529"/>
      <x:c r="Y68" s="550"/>
      <x:c r="Z68" s="519"/>
      <x:c r="AA68" s="546"/>
      <x:c r="AB68" s="529"/>
      <x:c r="AC68" s="536"/>
    </x:row>
    <x:row r="69" spans="1:29">
      <x:c r="A69" s="543" t="s">
        <x:v>11232</x:v>
      </x:c>
      <x:c r="B69" s="541"/>
      <x:c r="C69" s="546"/>
      <x:c r="D69" s="529"/>
      <x:c r="E69" s="541"/>
      <x:c r="F69" s="548"/>
      <x:c r="G69" s="541"/>
      <x:c r="H69" s="529"/>
      <x:c r="I69" s="541"/>
      <x:c r="J69" s="519"/>
      <x:c r="K69" s="546"/>
      <x:c r="L69" s="541"/>
      <x:c r="M69" s="541"/>
      <x:c r="N69" s="519"/>
      <x:c r="O69" s="546"/>
      <x:c r="P69" s="541"/>
      <x:c r="Q69" s="541"/>
      <x:c r="R69" s="519"/>
      <x:c r="S69" s="546"/>
      <x:c r="T69" s="529"/>
      <x:c r="U69" s="550"/>
      <x:c r="V69" s="519"/>
      <x:c r="W69" s="546"/>
      <x:c r="X69" s="529"/>
      <x:c r="Y69" s="550"/>
      <x:c r="Z69" s="519"/>
      <x:c r="AA69" s="546"/>
      <x:c r="AB69" s="529"/>
      <x:c r="AC69" s="536"/>
    </x:row>
    <x:row r="70" spans="1:29">
      <x:c r="A70" s="543" t="s">
        <x:v>12225</x:v>
      </x:c>
      <x:c r="B70" s="541"/>
      <x:c r="C70" s="529"/>
      <x:c r="D70" s="529"/>
      <x:c r="E70" s="541"/>
      <x:c r="F70" s="529"/>
      <x:c r="G70" s="541"/>
      <x:c r="H70" s="529"/>
      <x:c r="I70" s="541"/>
      <x:c r="J70" s="529"/>
      <x:c r="K70" s="529"/>
      <x:c r="L70" s="541"/>
      <x:c r="M70" s="541"/>
      <x:c r="N70" s="529"/>
      <x:c r="O70" s="529"/>
      <x:c r="P70" s="541"/>
      <x:c r="Q70" s="541"/>
      <x:c r="R70" s="519"/>
      <x:c r="S70" s="546"/>
      <x:c r="T70" s="529"/>
      <x:c r="U70" s="536"/>
      <x:c r="V70" s="519"/>
      <x:c r="W70" s="546"/>
      <x:c r="X70" s="529"/>
      <x:c r="Y70" s="536"/>
      <x:c r="Z70" s="519"/>
      <x:c r="AA70" s="546"/>
      <x:c r="AB70" s="529"/>
      <x:c r="AC70" s="536"/>
    </x:row>
    <x:row r="71" spans="1:29" ht="16.75">
      <x:c r="A71" s="544" t="s">
        <x:v>2548</x:v>
      </x:c>
      <x:c r="B71" s="542"/>
      <x:c r="C71" s="530"/>
      <x:c r="D71" s="530"/>
      <x:c r="E71" s="556"/>
      <x:c r="F71" s="529"/>
      <x:c r="G71" s="556"/>
      <x:c r="H71" s="530"/>
      <x:c r="I71" s="556"/>
      <x:c r="J71" s="530"/>
      <x:c r="K71" s="530"/>
      <x:c r="L71" s="556"/>
      <x:c r="M71" s="556"/>
      <x:c r="N71" s="530"/>
      <x:c r="O71" s="529"/>
      <x:c r="P71" s="556"/>
      <x:c r="Q71" s="556"/>
      <x:c r="R71" s="519"/>
      <x:c r="S71" s="546"/>
      <x:c r="T71" s="530"/>
      <x:c r="U71" s="538"/>
      <x:c r="V71" s="519"/>
      <x:c r="W71" s="546"/>
      <x:c r="X71" s="530"/>
      <x:c r="Y71" s="538"/>
      <x:c r="Z71" s="519"/>
      <x:c r="AA71" s="546"/>
      <x:c r="AB71" s="530"/>
      <x:c r="AC71" s="538"/>
    </x:row>
    <x:row r="72" spans="1:29">
      <x:c r="A72" s="180"/>
      <x:c r="B72" s="278"/>
      <x:c r="C72" s="278">
        <x:v>7</x:v>
      </x:c>
      <x:c r="D72" s="278"/>
      <x:c r="E72" s="278"/>
      <x:c r="F72" s="278">
        <x:v>7</x:v>
      </x:c>
      <x:c r="G72" s="278">
        <x:v>9</x:v>
      </x:c>
      <x:c r="H72" s="278"/>
      <x:c r="I72" s="278"/>
      <x:c r="J72" s="278">
        <x:v>6</x:v>
      </x:c>
      <x:c r="K72" s="278">
        <x:v>7</x:v>
      </x:c>
      <x:c r="L72" s="278"/>
      <x:c r="M72" s="278"/>
      <x:c r="N72" s="278">
        <x:v>6</x:v>
      </x:c>
      <x:c r="O72" s="278">
        <x:v>7</x:v>
      </x:c>
      <x:c r="P72" s="278"/>
      <x:c r="Q72" s="278"/>
      <x:c r="R72" s="278">
        <x:v>10.5</x:v>
      </x:c>
      <x:c r="S72" s="278">
        <x:v>9</x:v>
      </x:c>
      <x:c r="T72" s="278"/>
      <x:c r="U72" s="278"/>
      <x:c r="V72" s="278">
        <x:v>10.5</x:v>
      </x:c>
      <x:c r="W72" s="278">
        <x:v>9</x:v>
      </x:c>
      <x:c r="X72" s="278"/>
      <x:c r="Y72" s="278"/>
      <x:c r="Z72" s="278">
        <x:v>9</x:v>
      </x:c>
      <x:c r="AA72" s="278">
        <x:v>9</x:v>
      </x:c>
      <x:c r="AB72" s="278"/>
      <x:c r="AC72" s="278"/>
    </x:row>
    <x:row r="73" spans="1:29" ht="16.75">
      <x:c r="A73" s="521"/>
      <x:c r="B73" s="1662" t="s">
        <x:v>7598</x:v>
      </x:c>
      <x:c r="C73" s="1663"/>
      <x:c r="D73" s="1663"/>
      <x:c r="E73" s="1664"/>
      <x:c r="F73" s="1662" t="s">
        <x:v>10294</x:v>
      </x:c>
      <x:c r="G73" s="1663"/>
      <x:c r="H73" s="1663"/>
      <x:c r="I73" s="1664"/>
      <x:c r="J73" s="1662" t="s">
        <x:v>10288</x:v>
      </x:c>
      <x:c r="K73" s="1663"/>
      <x:c r="L73" s="1663"/>
      <x:c r="M73" s="1664"/>
      <x:c r="N73" s="1662" t="s">
        <x:v>10324</x:v>
      </x:c>
      <x:c r="O73" s="1663"/>
      <x:c r="P73" s="1663"/>
      <x:c r="Q73" s="1664"/>
      <x:c r="R73" s="1651" t="s">
        <x:v>10375</x:v>
      </x:c>
      <x:c r="S73" s="1651"/>
      <x:c r="T73" s="1651"/>
      <x:c r="U73" s="533"/>
      <x:c r="V73" s="1652" t="s">
        <x:v>10329</x:v>
      </x:c>
      <x:c r="W73" s="1651"/>
      <x:c r="X73" s="1651"/>
      <x:c r="Y73" s="533"/>
      <x:c r="Z73" s="1652" t="s">
        <x:v>2774</x:v>
      </x:c>
      <x:c r="AA73" s="1651"/>
      <x:c r="AB73" s="1651"/>
      <x:c r="AC73" s="528"/>
    </x:row>
    <x:row r="74" spans="1:29">
      <x:c r="A74" s="522"/>
      <x:c r="B74" s="516" t="s">
        <x:v>3935</x:v>
      </x:c>
      <x:c r="C74" s="516" t="s">
        <x:v>6540</x:v>
      </x:c>
      <x:c r="D74" s="516">
        <x:v>3</x:v>
      </x:c>
      <x:c r="E74" s="557">
        <x:v>4</x:v>
      </x:c>
      <x:c r="F74" s="516" t="s">
        <x:v>3935</x:v>
      </x:c>
      <x:c r="G74" s="516" t="s">
        <x:v>6540</x:v>
      </x:c>
      <x:c r="H74" s="516">
        <x:v>3</x:v>
      </x:c>
      <x:c r="I74" s="557">
        <x:v>4</x:v>
      </x:c>
      <x:c r="J74" s="516" t="s">
        <x:v>3935</x:v>
      </x:c>
      <x:c r="K74" s="516" t="s">
        <x:v>6540</x:v>
      </x:c>
      <x:c r="L74" s="516">
        <x:v>3</x:v>
      </x:c>
      <x:c r="M74" s="557">
        <x:v>4</x:v>
      </x:c>
      <x:c r="N74" s="516" t="s">
        <x:v>3935</x:v>
      </x:c>
      <x:c r="O74" s="516" t="s">
        <x:v>6540</x:v>
      </x:c>
      <x:c r="P74" s="516">
        <x:v>3</x:v>
      </x:c>
      <x:c r="Q74" s="557">
        <x:v>4</x:v>
      </x:c>
      <x:c r="R74" s="516" t="s">
        <x:v>3935</x:v>
      </x:c>
      <x:c r="S74" s="516" t="s">
        <x:v>6540</x:v>
      </x:c>
      <x:c r="T74" s="516">
        <x:v>3</x:v>
      </x:c>
      <x:c r="U74" s="557">
        <x:v>4</x:v>
      </x:c>
      <x:c r="V74" s="516" t="s">
        <x:v>3935</x:v>
      </x:c>
      <x:c r="W74" s="516" t="s">
        <x:v>6540</x:v>
      </x:c>
      <x:c r="X74" s="516">
        <x:v>3</x:v>
      </x:c>
      <x:c r="Y74" s="557">
        <x:v>4</x:v>
      </x:c>
      <x:c r="Z74" s="516" t="s">
        <x:v>3935</x:v>
      </x:c>
      <x:c r="AA74" s="516" t="s">
        <x:v>6540</x:v>
      </x:c>
      <x:c r="AB74" s="516">
        <x:v>3</x:v>
      </x:c>
      <x:c r="AC74" s="517">
        <x:v>4</x:v>
      </x:c>
    </x:row>
    <x:row r="75" spans="1:29">
      <x:c r="A75" s="543" t="s">
        <x:v>2388</x:v>
      </x:c>
      <x:c r="B75" s="540"/>
      <x:c r="C75" s="529"/>
      <x:c r="D75" s="529"/>
      <x:c r="E75" s="540"/>
      <x:c r="F75" s="529"/>
      <x:c r="G75" s="540"/>
      <x:c r="H75" s="529"/>
      <x:c r="I75" s="540"/>
      <x:c r="J75" s="548"/>
      <x:c r="K75" s="519"/>
      <x:c r="L75" s="540"/>
      <x:c r="M75" s="540"/>
      <x:c r="N75" s="548"/>
      <x:c r="O75" s="529"/>
      <x:c r="P75" s="540"/>
      <x:c r="Q75" s="540"/>
      <x:c r="R75" s="548"/>
      <x:c r="S75" s="529"/>
      <x:c r="T75" s="529"/>
      <x:c r="U75" s="534"/>
      <x:c r="V75" s="548"/>
      <x:c r="W75" s="529"/>
      <x:c r="X75" s="529"/>
      <x:c r="Y75" s="534"/>
      <x:c r="Z75" s="548"/>
      <x:c r="AA75" s="529"/>
      <x:c r="AB75" s="529"/>
      <x:c r="AC75" s="534"/>
    </x:row>
    <x:row r="76" spans="1:29">
      <x:c r="A76" s="543" t="s">
        <x:v>8075</x:v>
      </x:c>
      <x:c r="B76" s="540"/>
      <x:c r="C76" s="529"/>
      <x:c r="D76" s="555"/>
      <x:c r="E76" s="540"/>
      <x:c r="F76" s="529"/>
      <x:c r="G76" s="540"/>
      <x:c r="H76" s="555"/>
      <x:c r="I76" s="540"/>
      <x:c r="J76" s="548"/>
      <x:c r="K76" s="519"/>
      <x:c r="L76" s="540"/>
      <x:c r="M76" s="540"/>
      <x:c r="N76" s="548"/>
      <x:c r="O76" s="529"/>
      <x:c r="P76" s="540"/>
      <x:c r="Q76" s="540"/>
      <x:c r="R76" s="548"/>
      <x:c r="S76" s="529"/>
      <x:c r="T76" s="529"/>
      <x:c r="U76" s="534"/>
      <x:c r="V76" s="548"/>
      <x:c r="W76" s="529"/>
      <x:c r="X76" s="529"/>
      <x:c r="Y76" s="534"/>
      <x:c r="Z76" s="548"/>
      <x:c r="AA76" s="529"/>
      <x:c r="AB76" s="529"/>
      <x:c r="AC76" s="534"/>
    </x:row>
    <x:row r="77" spans="1:29">
      <x:c r="A77" s="543" t="s">
        <x:v>12175</x:v>
      </x:c>
      <x:c r="B77" s="540"/>
      <x:c r="C77" s="529"/>
      <x:c r="D77" s="555"/>
      <x:c r="E77" s="540"/>
      <x:c r="F77" s="529"/>
      <x:c r="G77" s="540"/>
      <x:c r="H77" s="555"/>
      <x:c r="I77" s="540"/>
      <x:c r="J77" s="548"/>
      <x:c r="K77" s="519"/>
      <x:c r="L77" s="540"/>
      <x:c r="M77" s="540"/>
      <x:c r="N77" s="548"/>
      <x:c r="O77" s="529"/>
      <x:c r="P77" s="540"/>
      <x:c r="Q77" s="540"/>
      <x:c r="R77" s="548"/>
      <x:c r="S77" s="529"/>
      <x:c r="T77" s="529"/>
      <x:c r="U77" s="534"/>
      <x:c r="V77" s="548"/>
      <x:c r="W77" s="529"/>
      <x:c r="X77" s="529"/>
      <x:c r="Y77" s="534"/>
      <x:c r="Z77" s="548"/>
      <x:c r="AA77" s="529"/>
      <x:c r="AB77" s="529"/>
      <x:c r="AC77" s="534"/>
    </x:row>
    <x:row r="78" spans="1:29">
      <x:c r="A78" s="543" t="s">
        <x:v>12653</x:v>
      </x:c>
      <x:c r="B78" s="540"/>
      <x:c r="C78" s="529"/>
      <x:c r="D78" s="555"/>
      <x:c r="E78" s="540"/>
      <x:c r="F78" s="529"/>
      <x:c r="G78" s="540"/>
      <x:c r="H78" s="555"/>
      <x:c r="I78" s="540"/>
      <x:c r="J78" s="548"/>
      <x:c r="K78" s="519"/>
      <x:c r="L78" s="540"/>
      <x:c r="M78" s="540"/>
      <x:c r="N78" s="548"/>
      <x:c r="O78" s="529"/>
      <x:c r="P78" s="540"/>
      <x:c r="Q78" s="540"/>
      <x:c r="R78" s="548"/>
      <x:c r="S78" s="529"/>
      <x:c r="T78" s="529"/>
      <x:c r="U78" s="534"/>
      <x:c r="V78" s="548"/>
      <x:c r="W78" s="529"/>
      <x:c r="X78" s="529"/>
      <x:c r="Y78" s="534"/>
      <x:c r="Z78" s="548"/>
      <x:c r="AA78" s="529"/>
      <x:c r="AB78" s="529"/>
      <x:c r="AC78" s="534"/>
    </x:row>
    <x:row r="79" spans="1:29">
      <x:c r="A79" s="543" t="s">
        <x:v>11533</x:v>
      </x:c>
      <x:c r="B79" s="541"/>
      <x:c r="C79" s="546"/>
      <x:c r="D79" s="529"/>
      <x:c r="E79" s="540"/>
      <x:c r="F79" s="548"/>
      <x:c r="G79" s="540"/>
      <x:c r="H79" s="529"/>
      <x:c r="I79" s="540"/>
      <x:c r="J79" s="548"/>
      <x:c r="K79" s="519"/>
      <x:c r="L79" s="540"/>
      <x:c r="M79" s="540"/>
      <x:c r="N79" s="548"/>
      <x:c r="O79" s="529"/>
      <x:c r="P79" s="540"/>
      <x:c r="Q79" s="540"/>
      <x:c r="R79" s="548"/>
      <x:c r="S79" s="529"/>
      <x:c r="T79" s="529"/>
      <x:c r="U79" s="534"/>
      <x:c r="V79" s="548"/>
      <x:c r="W79" s="529"/>
      <x:c r="X79" s="529"/>
      <x:c r="Y79" s="534"/>
      <x:c r="Z79" s="548"/>
      <x:c r="AA79" s="529"/>
      <x:c r="AB79" s="529"/>
      <x:c r="AC79" s="534"/>
    </x:row>
    <x:row r="80" spans="1:29">
      <x:c r="A80" s="543" t="s">
        <x:v>12198</x:v>
      </x:c>
      <x:c r="B80" s="541"/>
      <x:c r="C80" s="546"/>
      <x:c r="D80" s="529"/>
      <x:c r="E80" s="540"/>
      <x:c r="F80" s="548"/>
      <x:c r="G80" s="540"/>
      <x:c r="H80" s="529"/>
      <x:c r="I80" s="540"/>
      <x:c r="J80" s="548"/>
      <x:c r="K80" s="519"/>
      <x:c r="L80" s="540"/>
      <x:c r="M80" s="540"/>
      <x:c r="N80" s="548"/>
      <x:c r="O80" s="529"/>
      <x:c r="P80" s="540"/>
      <x:c r="Q80" s="540"/>
      <x:c r="R80" s="552" t="s">
        <x:v>143</x:v>
      </x:c>
      <x:c r="S80" s="546"/>
      <x:c r="T80" s="529"/>
      <x:c r="U80" s="536"/>
      <x:c r="V80" s="552" t="s">
        <x:v>143</x:v>
      </x:c>
      <x:c r="W80" s="546"/>
      <x:c r="X80" s="529"/>
      <x:c r="Y80" s="536"/>
      <x:c r="Z80" s="552" t="s">
        <x:v>143</x:v>
      </x:c>
      <x:c r="AA80" s="546"/>
      <x:c r="AB80" s="529"/>
      <x:c r="AC80" s="536"/>
    </x:row>
    <x:row r="81" spans="1:29">
      <x:c r="A81" s="543" t="s">
        <x:v>7982</x:v>
      </x:c>
      <x:c r="B81" s="541"/>
      <x:c r="C81" s="546"/>
      <x:c r="D81" s="529"/>
      <x:c r="E81" s="541"/>
      <x:c r="F81" s="548"/>
      <x:c r="G81" s="541"/>
      <x:c r="H81" s="529"/>
      <x:c r="I81" s="541"/>
      <x:c r="J81" s="519"/>
      <x:c r="K81" s="546"/>
      <x:c r="L81" s="541"/>
      <x:c r="M81" s="541"/>
      <x:c r="N81" s="519"/>
      <x:c r="O81" s="546"/>
      <x:c r="P81" s="541"/>
      <x:c r="Q81" s="541"/>
      <x:c r="R81" s="552" t="s">
        <x:v>143</x:v>
      </x:c>
      <x:c r="S81" s="546"/>
      <x:c r="T81" s="529"/>
      <x:c r="U81" s="536"/>
      <x:c r="V81" s="552" t="s">
        <x:v>143</x:v>
      </x:c>
      <x:c r="W81" s="546"/>
      <x:c r="X81" s="529"/>
      <x:c r="Y81" s="536"/>
      <x:c r="Z81" s="548"/>
      <x:c r="AA81" s="546"/>
      <x:c r="AB81" s="529"/>
      <x:c r="AC81" s="536"/>
    </x:row>
    <x:row r="82" spans="1:29">
      <x:c r="A82" s="543" t="s">
        <x:v>2318</x:v>
      </x:c>
      <x:c r="B82" s="541"/>
      <x:c r="C82" s="546"/>
      <x:c r="D82" s="529"/>
      <x:c r="E82" s="541"/>
      <x:c r="F82" s="548"/>
      <x:c r="G82" s="541"/>
      <x:c r="H82" s="529"/>
      <x:c r="I82" s="541"/>
      <x:c r="J82" s="519"/>
      <x:c r="K82" s="546"/>
      <x:c r="L82" s="541"/>
      <x:c r="M82" s="541"/>
      <x:c r="N82" s="519"/>
      <x:c r="O82" s="546"/>
      <x:c r="P82" s="541"/>
      <x:c r="Q82" s="541"/>
      <x:c r="R82" s="548"/>
      <x:c r="S82" s="546"/>
      <x:c r="T82" s="529"/>
      <x:c r="U82" s="536"/>
      <x:c r="V82" s="548"/>
      <x:c r="W82" s="546"/>
      <x:c r="X82" s="529"/>
      <x:c r="Y82" s="536"/>
      <x:c r="Z82" s="548"/>
      <x:c r="AA82" s="546"/>
      <x:c r="AB82" s="529"/>
      <x:c r="AC82" s="550"/>
    </x:row>
    <x:row r="83" spans="1:29">
      <x:c r="A83" s="543" t="s">
        <x:v>11222</x:v>
      </x:c>
      <x:c r="B83" s="541"/>
      <x:c r="C83" s="546"/>
      <x:c r="D83" s="529"/>
      <x:c r="E83" s="550"/>
      <x:c r="F83" s="548"/>
      <x:c r="G83" s="541"/>
      <x:c r="H83" s="529"/>
      <x:c r="I83" s="550"/>
      <x:c r="J83" s="519"/>
      <x:c r="K83" s="546"/>
      <x:c r="L83" s="541"/>
      <x:c r="M83" s="541"/>
      <x:c r="N83" s="519"/>
      <x:c r="O83" s="546"/>
      <x:c r="P83" s="541"/>
      <x:c r="Q83" s="541"/>
      <x:c r="R83" s="548"/>
      <x:c r="S83" s="546"/>
      <x:c r="T83" s="529"/>
      <x:c r="U83" s="550"/>
      <x:c r="V83" s="548"/>
      <x:c r="W83" s="546"/>
      <x:c r="X83" s="529"/>
      <x:c r="Y83" s="550"/>
      <x:c r="Z83" s="548"/>
      <x:c r="AA83" s="553"/>
      <x:c r="AB83" s="529"/>
      <x:c r="AC83" s="550"/>
    </x:row>
    <x:row r="84" spans="1:29">
      <x:c r="A84" s="543" t="s">
        <x:v>12467</x:v>
      </x:c>
      <x:c r="B84" s="541"/>
      <x:c r="C84" s="546"/>
      <x:c r="D84" s="529"/>
      <x:c r="E84" s="541"/>
      <x:c r="F84" s="548"/>
      <x:c r="G84" s="541"/>
      <x:c r="H84" s="529"/>
      <x:c r="I84" s="541"/>
      <x:c r="J84" s="519"/>
      <x:c r="K84" s="546"/>
      <x:c r="L84" s="541"/>
      <x:c r="M84" s="541"/>
      <x:c r="N84" s="519"/>
      <x:c r="O84" s="546"/>
      <x:c r="P84" s="541"/>
      <x:c r="Q84" s="541"/>
      <x:c r="R84" s="548"/>
      <x:c r="S84" s="553" t="s">
        <x:v>143</x:v>
      </x:c>
      <x:c r="T84" s="529"/>
      <x:c r="U84" s="550"/>
      <x:c r="V84" s="548"/>
      <x:c r="W84" s="553" t="s">
        <x:v>143</x:v>
      </x:c>
      <x:c r="X84" s="529"/>
      <x:c r="Y84" s="550"/>
      <x:c r="Z84" s="548"/>
      <x:c r="AA84" s="553" t="s">
        <x:v>143</x:v>
      </x:c>
      <x:c r="AB84" s="529"/>
      <x:c r="AC84" s="550"/>
    </x:row>
    <x:row r="85" spans="1:29">
      <x:c r="A85" s="543" t="s">
        <x:v>12326</x:v>
      </x:c>
      <x:c r="B85" s="541"/>
      <x:c r="C85" s="546"/>
      <x:c r="D85" s="529"/>
      <x:c r="E85" s="541"/>
      <x:c r="F85" s="548"/>
      <x:c r="G85" s="541"/>
      <x:c r="H85" s="529"/>
      <x:c r="I85" s="541"/>
      <x:c r="J85" s="519"/>
      <x:c r="K85" s="546"/>
      <x:c r="L85" s="541"/>
      <x:c r="M85" s="541"/>
      <x:c r="N85" s="519"/>
      <x:c r="O85" s="546"/>
      <x:c r="P85" s="541"/>
      <x:c r="Q85" s="541"/>
      <x:c r="R85" s="548"/>
      <x:c r="S85" s="546"/>
      <x:c r="T85" s="529"/>
      <x:c r="U85" s="550"/>
      <x:c r="V85" s="548"/>
      <x:c r="W85" s="546"/>
      <x:c r="X85" s="529"/>
      <x:c r="Y85" s="550"/>
      <x:c r="Z85" s="519"/>
      <x:c r="AA85" s="553"/>
      <x:c r="AB85" s="529"/>
      <x:c r="AC85" s="536"/>
    </x:row>
    <x:row r="86" spans="1:29">
      <x:c r="A86" s="543" t="s">
        <x:v>7879</x:v>
      </x:c>
      <x:c r="B86" s="541"/>
      <x:c r="C86" s="546"/>
      <x:c r="D86" s="529"/>
      <x:c r="E86" s="541"/>
      <x:c r="F86" s="548"/>
      <x:c r="G86" s="541"/>
      <x:c r="H86" s="529"/>
      <x:c r="I86" s="541"/>
      <x:c r="J86" s="519"/>
      <x:c r="K86" s="546"/>
      <x:c r="L86" s="541"/>
      <x:c r="M86" s="541"/>
      <x:c r="N86" s="519"/>
      <x:c r="O86" s="546"/>
      <x:c r="P86" s="541"/>
      <x:c r="Q86" s="541"/>
      <x:c r="R86" s="548"/>
      <x:c r="S86" s="546"/>
      <x:c r="T86" s="529"/>
      <x:c r="U86" s="550"/>
      <x:c r="V86" s="548"/>
      <x:c r="W86" s="546"/>
      <x:c r="X86" s="529"/>
      <x:c r="Y86" s="550"/>
      <x:c r="Z86" s="519"/>
      <x:c r="AA86" s="546"/>
      <x:c r="AB86" s="529"/>
      <x:c r="AC86" s="536"/>
    </x:row>
    <x:row r="87" spans="1:29">
      <x:c r="A87" s="543" t="s">
        <x:v>11232</x:v>
      </x:c>
      <x:c r="B87" s="541"/>
      <x:c r="C87" s="546"/>
      <x:c r="D87" s="529"/>
      <x:c r="E87" s="541"/>
      <x:c r="F87" s="548"/>
      <x:c r="G87" s="541"/>
      <x:c r="H87" s="529"/>
      <x:c r="I87" s="541"/>
      <x:c r="J87" s="519"/>
      <x:c r="K87" s="546"/>
      <x:c r="L87" s="541"/>
      <x:c r="M87" s="541"/>
      <x:c r="N87" s="519"/>
      <x:c r="O87" s="546"/>
      <x:c r="P87" s="541"/>
      <x:c r="Q87" s="541"/>
      <x:c r="R87" s="519"/>
      <x:c r="S87" s="546"/>
      <x:c r="T87" s="529"/>
      <x:c r="U87" s="550"/>
      <x:c r="V87" s="519"/>
      <x:c r="W87" s="546"/>
      <x:c r="X87" s="529"/>
      <x:c r="Y87" s="550"/>
      <x:c r="Z87" s="519"/>
      <x:c r="AA87" s="546"/>
      <x:c r="AB87" s="529"/>
      <x:c r="AC87" s="536"/>
    </x:row>
    <x:row r="88" spans="1:29">
      <x:c r="A88" s="543" t="s">
        <x:v>12225</x:v>
      </x:c>
      <x:c r="B88" s="541"/>
      <x:c r="C88" s="529"/>
      <x:c r="D88" s="529"/>
      <x:c r="E88" s="541"/>
      <x:c r="F88" s="529"/>
      <x:c r="G88" s="541"/>
      <x:c r="H88" s="529"/>
      <x:c r="I88" s="541"/>
      <x:c r="J88" s="529"/>
      <x:c r="K88" s="529"/>
      <x:c r="L88" s="541"/>
      <x:c r="M88" s="541"/>
      <x:c r="N88" s="529"/>
      <x:c r="O88" s="529"/>
      <x:c r="P88" s="541"/>
      <x:c r="Q88" s="541"/>
      <x:c r="R88" s="519"/>
      <x:c r="S88" s="546"/>
      <x:c r="T88" s="529"/>
      <x:c r="U88" s="536"/>
      <x:c r="V88" s="519"/>
      <x:c r="W88" s="546"/>
      <x:c r="X88" s="529"/>
      <x:c r="Y88" s="536"/>
      <x:c r="Z88" s="519"/>
      <x:c r="AA88" s="546"/>
      <x:c r="AB88" s="529"/>
      <x:c r="AC88" s="536"/>
    </x:row>
    <x:row r="89" spans="1:29" ht="16.75">
      <x:c r="A89" s="544" t="s">
        <x:v>2548</x:v>
      </x:c>
      <x:c r="B89" s="542"/>
      <x:c r="C89" s="530"/>
      <x:c r="D89" s="530"/>
      <x:c r="E89" s="556"/>
      <x:c r="F89" s="529"/>
      <x:c r="G89" s="556"/>
      <x:c r="H89" s="530"/>
      <x:c r="I89" s="556"/>
      <x:c r="J89" s="530"/>
      <x:c r="K89" s="530"/>
      <x:c r="L89" s="556"/>
      <x:c r="M89" s="556"/>
      <x:c r="N89" s="530"/>
      <x:c r="O89" s="529"/>
      <x:c r="P89" s="556"/>
      <x:c r="Q89" s="556"/>
      <x:c r="R89" s="519"/>
      <x:c r="S89" s="546"/>
      <x:c r="T89" s="530"/>
      <x:c r="U89" s="538"/>
      <x:c r="V89" s="519"/>
      <x:c r="W89" s="546"/>
      <x:c r="X89" s="530"/>
      <x:c r="Y89" s="538"/>
      <x:c r="Z89" s="519"/>
      <x:c r="AA89" s="546"/>
      <x:c r="AB89" s="530"/>
      <x:c r="AC89" s="538"/>
    </x:row>
    <x:row r="90" spans="1:29">
      <x:c r="A90" s="178"/>
      <x:c r="B90" s="278"/>
      <x:c r="C90" s="278">
        <x:v>8</x:v>
      </x:c>
      <x:c r="D90" s="278"/>
      <x:c r="E90" s="278"/>
      <x:c r="F90" s="278">
        <x:v>8</x:v>
      </x:c>
      <x:c r="G90" s="278"/>
      <x:c r="H90" s="278"/>
      <x:c r="I90" s="278"/>
      <x:c r="J90" s="278">
        <x:v>6</x:v>
      </x:c>
      <x:c r="K90" s="278">
        <x:v>7</x:v>
      </x:c>
      <x:c r="L90" s="278"/>
      <x:c r="M90" s="278"/>
      <x:c r="N90" s="278">
        <x:v>6</x:v>
      </x:c>
      <x:c r="O90" s="278">
        <x:v>7</x:v>
      </x:c>
      <x:c r="P90" s="278"/>
      <x:c r="Q90" s="278"/>
      <x:c r="R90" s="278">
        <x:v>10.5</x:v>
      </x:c>
      <x:c r="S90" s="278">
        <x:v>9</x:v>
      </x:c>
      <x:c r="T90" s="278"/>
      <x:c r="U90" s="278"/>
      <x:c r="V90" s="278">
        <x:v>10.5</x:v>
      </x:c>
      <x:c r="W90" s="278">
        <x:v>9</x:v>
      </x:c>
      <x:c r="X90" s="278"/>
      <x:c r="Y90" s="278"/>
      <x:c r="Z90" s="278">
        <x:v>9</x:v>
      </x:c>
      <x:c r="AA90" s="278">
        <x:v>9</x:v>
      </x:c>
      <x:c r="AB90" s="278"/>
      <x:c r="AC90" s="278"/>
    </x:row>
    <x:row r="91" spans="1:29" ht="16.75">
      <x:c r="A91" s="521"/>
      <x:c r="B91" s="1662" t="s">
        <x:v>2798</x:v>
      </x:c>
      <x:c r="C91" s="1663"/>
      <x:c r="D91" s="1663"/>
      <x:c r="E91" s="1664"/>
      <x:c r="F91" s="1662" t="s">
        <x:v>10294</x:v>
      </x:c>
      <x:c r="G91" s="1663"/>
      <x:c r="H91" s="1663"/>
      <x:c r="I91" s="1664"/>
      <x:c r="J91" s="1662" t="s">
        <x:v>10288</x:v>
      </x:c>
      <x:c r="K91" s="1663"/>
      <x:c r="L91" s="1663"/>
      <x:c r="M91" s="1664"/>
      <x:c r="N91" s="1662" t="s">
        <x:v>10324</x:v>
      </x:c>
      <x:c r="O91" s="1663"/>
      <x:c r="P91" s="1663"/>
      <x:c r="Q91" s="1664"/>
      <x:c r="R91" s="1651" t="s">
        <x:v>10375</x:v>
      </x:c>
      <x:c r="S91" s="1651"/>
      <x:c r="T91" s="1651"/>
      <x:c r="U91" s="533"/>
      <x:c r="V91" s="1652" t="s">
        <x:v>10329</x:v>
      </x:c>
      <x:c r="W91" s="1651"/>
      <x:c r="X91" s="1651"/>
      <x:c r="Y91" s="533"/>
      <x:c r="Z91" s="1652" t="s">
        <x:v>11752</x:v>
      </x:c>
      <x:c r="AA91" s="1651"/>
      <x:c r="AB91" s="1651"/>
      <x:c r="AC91" s="528"/>
    </x:row>
    <x:row r="92" spans="1:29">
      <x:c r="A92" s="522"/>
      <x:c r="B92" s="516" t="s">
        <x:v>3935</x:v>
      </x:c>
      <x:c r="C92" s="516" t="s">
        <x:v>6540</x:v>
      </x:c>
      <x:c r="D92" s="516" t="s">
        <x:v>10345</x:v>
      </x:c>
      <x:c r="E92" s="557" t="s">
        <x:v>10299</x:v>
      </x:c>
      <x:c r="F92" s="516" t="s">
        <x:v>3935</x:v>
      </x:c>
      <x:c r="G92" s="516" t="s">
        <x:v>6540</x:v>
      </x:c>
      <x:c r="H92" s="516" t="s">
        <x:v>10345</x:v>
      </x:c>
      <x:c r="I92" s="557" t="s">
        <x:v>10299</x:v>
      </x:c>
      <x:c r="J92" s="516" t="s">
        <x:v>3935</x:v>
      </x:c>
      <x:c r="K92" s="516" t="s">
        <x:v>6540</x:v>
      </x:c>
      <x:c r="L92" s="516" t="s">
        <x:v>10345</x:v>
      </x:c>
      <x:c r="M92" s="557" t="s">
        <x:v>10299</x:v>
      </x:c>
      <x:c r="N92" s="516" t="s">
        <x:v>3935</x:v>
      </x:c>
      <x:c r="O92" s="516" t="s">
        <x:v>6540</x:v>
      </x:c>
      <x:c r="P92" s="516" t="s">
        <x:v>10345</x:v>
      </x:c>
      <x:c r="Q92" s="557" t="s">
        <x:v>10299</x:v>
      </x:c>
      <x:c r="R92" s="516" t="s">
        <x:v>3935</x:v>
      </x:c>
      <x:c r="S92" s="516" t="s">
        <x:v>6540</x:v>
      </x:c>
      <x:c r="T92" s="516" t="s">
        <x:v>10345</x:v>
      </x:c>
      <x:c r="U92" s="557" t="s">
        <x:v>10299</x:v>
      </x:c>
      <x:c r="V92" s="516" t="s">
        <x:v>3935</x:v>
      </x:c>
      <x:c r="W92" s="516" t="s">
        <x:v>6540</x:v>
      </x:c>
      <x:c r="X92" s="516" t="s">
        <x:v>10345</x:v>
      </x:c>
      <x:c r="Y92" s="557" t="s">
        <x:v>10299</x:v>
      </x:c>
      <x:c r="Z92" s="516" t="s">
        <x:v>3935</x:v>
      </x:c>
      <x:c r="AA92" s="516" t="s">
        <x:v>6540</x:v>
      </x:c>
      <x:c r="AB92" s="516" t="s">
        <x:v>10345</x:v>
      </x:c>
      <x:c r="AC92" s="557" t="s">
        <x:v>10299</x:v>
      </x:c>
    </x:row>
    <x:row r="93" spans="1:31">
      <x:c r="A93" s="543" t="s">
        <x:v>2388</x:v>
      </x:c>
      <x:c r="B93" s="529"/>
      <x:c r="C93" s="546"/>
      <x:c r="D93" s="529"/>
      <x:c r="E93" s="595"/>
      <x:c r="F93" s="529"/>
      <x:c r="G93" s="540"/>
      <x:c r="H93" s="554"/>
      <x:c r="I93" s="595"/>
      <x:c r="J93" s="540"/>
      <x:c r="K93" s="595"/>
      <x:c r="L93" s="554"/>
      <x:c r="M93" s="595"/>
      <x:c r="N93" s="529"/>
      <x:c r="O93" s="546"/>
      <x:c r="P93" s="595"/>
      <x:c r="Q93" s="595"/>
      <x:c r="R93" s="529"/>
      <x:c r="S93" s="546"/>
      <x:c r="T93" s="529"/>
      <x:c r="U93" s="596"/>
      <x:c r="V93" s="529"/>
      <x:c r="W93" s="546"/>
      <x:c r="X93" s="529"/>
      <x:c r="Y93" s="596"/>
      <x:c r="Z93" s="529"/>
      <x:c r="AA93" s="529"/>
      <x:c r="AB93" s="529"/>
      <x:c r="AC93" s="596"/>
      <x:c r="AD93" s="176">
        <x:v>1</x:v>
      </x:c>
      <x:c r="AE93" s="176">
        <x:f>SUM(B108,F108,J108,N108,R108,V108,Z108)</x:f>
        <x:v>51.5</x:v>
      </x:c>
    </x:row>
    <x:row r="94" spans="1:31">
      <x:c r="A94" s="543" t="s">
        <x:v>8075</x:v>
      </x:c>
      <x:c r="B94" s="529"/>
      <x:c r="C94" s="546"/>
      <x:c r="D94" s="595"/>
      <x:c r="E94" s="595"/>
      <x:c r="F94" s="548"/>
      <x:c r="G94" s="540"/>
      <x:c r="H94" s="555"/>
      <x:c r="I94" s="595"/>
      <x:c r="J94" s="540"/>
      <x:c r="K94" s="546"/>
      <x:c r="L94" s="555"/>
      <x:c r="M94" s="595"/>
      <x:c r="N94" s="529"/>
      <x:c r="O94" s="546"/>
      <x:c r="P94" s="595"/>
      <x:c r="Q94" s="595"/>
      <x:c r="R94" s="529"/>
      <x:c r="S94" s="546"/>
      <x:c r="T94" s="529"/>
      <x:c r="U94" s="596"/>
      <x:c r="V94" s="529"/>
      <x:c r="W94" s="546"/>
      <x:c r="X94" s="529"/>
      <x:c r="Y94" s="596"/>
      <x:c r="Z94" s="529"/>
      <x:c r="AA94" s="546"/>
      <x:c r="AB94" s="529"/>
      <x:c r="AC94" s="596"/>
      <x:c r="AD94" s="176">
        <x:v>2</x:v>
      </x:c>
      <x:c r="AE94" s="176">
        <x:f>SUM(C108,G108,K108,O108,S108,W108,AA108)</x:f>
        <x:v>51.5</x:v>
      </x:c>
    </x:row>
    <x:row r="95" spans="1:31">
      <x:c r="A95" s="543" t="s">
        <x:v>12175</x:v>
      </x:c>
      <x:c r="B95" s="529"/>
      <x:c r="C95" s="546"/>
      <x:c r="D95" s="595"/>
      <x:c r="E95" s="595"/>
      <x:c r="F95" s="548"/>
      <x:c r="G95" s="540"/>
      <x:c r="H95" s="555"/>
      <x:c r="I95" s="595"/>
      <x:c r="J95" s="540"/>
      <x:c r="K95" s="546"/>
      <x:c r="L95" s="555"/>
      <x:c r="M95" s="595"/>
      <x:c r="N95" s="529"/>
      <x:c r="O95" s="546"/>
      <x:c r="P95" s="595"/>
      <x:c r="Q95" s="595"/>
      <x:c r="R95" s="529"/>
      <x:c r="S95" s="546"/>
      <x:c r="T95" s="529"/>
      <x:c r="U95" s="596"/>
      <x:c r="V95" s="529"/>
      <x:c r="W95" s="546"/>
      <x:c r="X95" s="529"/>
      <x:c r="Y95" s="596"/>
      <x:c r="Z95" s="529"/>
      <x:c r="AA95" s="546"/>
      <x:c r="AB95" s="529"/>
      <x:c r="AC95" s="596"/>
      <x:c r="AD95" s="176">
        <x:v>3</x:v>
      </x:c>
      <x:c r="AE95" s="176">
        <x:f>SUM(D108,H108,L108,P108,T108,X108,AB108)</x:f>
        <x:v>23</x:v>
      </x:c>
    </x:row>
    <x:row r="96" spans="1:31">
      <x:c r="A96" s="543" t="s">
        <x:v>12653</x:v>
      </x:c>
      <x:c r="B96" s="529"/>
      <x:c r="C96" s="546"/>
      <x:c r="D96" s="595"/>
      <x:c r="E96" s="595"/>
      <x:c r="F96" s="548"/>
      <x:c r="G96" s="540"/>
      <x:c r="H96" s="555"/>
      <x:c r="I96" s="595"/>
      <x:c r="J96" s="540"/>
      <x:c r="K96" s="546"/>
      <x:c r="L96" s="555"/>
      <x:c r="M96" s="595"/>
      <x:c r="N96" s="529"/>
      <x:c r="O96" s="546"/>
      <x:c r="P96" s="595"/>
      <x:c r="Q96" s="595"/>
      <x:c r="R96" s="529"/>
      <x:c r="S96" s="546"/>
      <x:c r="T96" s="529"/>
      <x:c r="U96" s="596"/>
      <x:c r="V96" s="529"/>
      <x:c r="W96" s="546"/>
      <x:c r="X96" s="529"/>
      <x:c r="Y96" s="596"/>
      <x:c r="Z96" s="529"/>
      <x:c r="AA96" s="546"/>
      <x:c r="AB96" s="529"/>
      <x:c r="AC96" s="596"/>
      <x:c r="AD96" s="176">
        <x:v>4</x:v>
      </x:c>
      <x:c r="AE96" s="176">
        <x:f>SUM(E108,I108,M108,Q108,U108,Y108,AC108)</x:f>
        <x:v>0</x:v>
      </x:c>
    </x:row>
    <x:row r="97" spans="1:29">
      <x:c r="A97" s="543" t="s">
        <x:v>11533</x:v>
      </x:c>
      <x:c r="B97" s="529"/>
      <x:c r="C97" s="546"/>
      <x:c r="D97" s="529"/>
      <x:c r="E97" s="595"/>
      <x:c r="F97" s="548"/>
      <x:c r="G97" s="540"/>
      <x:c r="H97" s="554"/>
      <x:c r="I97" s="595"/>
      <x:c r="J97" s="540"/>
      <x:c r="K97" s="546"/>
      <x:c r="L97" s="554"/>
      <x:c r="M97" s="595"/>
      <x:c r="N97" s="529"/>
      <x:c r="O97" s="546"/>
      <x:c r="P97" s="595"/>
      <x:c r="Q97" s="595"/>
      <x:c r="R97" s="529"/>
      <x:c r="S97" s="546"/>
      <x:c r="T97" s="529"/>
      <x:c r="U97" s="596"/>
      <x:c r="V97" s="529"/>
      <x:c r="W97" s="546"/>
      <x:c r="X97" s="529"/>
      <x:c r="Y97" s="596"/>
      <x:c r="Z97" s="529"/>
      <x:c r="AA97" s="546"/>
      <x:c r="AB97" s="529"/>
      <x:c r="AC97" s="596"/>
    </x:row>
    <x:row r="98" spans="1:29">
      <x:c r="A98" s="543" t="s">
        <x:v>12198</x:v>
      </x:c>
      <x:c r="B98" s="529"/>
      <x:c r="C98" s="546"/>
      <x:c r="D98" s="529"/>
      <x:c r="E98" s="595"/>
      <x:c r="F98" s="548"/>
      <x:c r="G98" s="540"/>
      <x:c r="H98" s="529"/>
      <x:c r="I98" s="595"/>
      <x:c r="J98" s="540"/>
      <x:c r="K98" s="546"/>
      <x:c r="L98" s="595"/>
      <x:c r="M98" s="595"/>
      <x:c r="N98" s="529"/>
      <x:c r="O98" s="546"/>
      <x:c r="P98" s="595"/>
      <x:c r="Q98" s="595"/>
      <x:c r="R98" s="548"/>
      <x:c r="S98" s="553" t="s">
        <x:v>143</x:v>
      </x:c>
      <x:c r="T98" s="529"/>
      <x:c r="U98" s="536"/>
      <x:c r="V98" s="548"/>
      <x:c r="W98" s="553" t="s">
        <x:v>143</x:v>
      </x:c>
      <x:c r="X98" s="529"/>
      <x:c r="Y98" s="536"/>
      <x:c r="Z98" s="548"/>
      <x:c r="AA98" s="553" t="s">
        <x:v>143</x:v>
      </x:c>
      <x:c r="AB98" s="529"/>
      <x:c r="AC98" s="536"/>
    </x:row>
    <x:row r="99" spans="1:29">
      <x:c r="A99" s="543" t="s">
        <x:v>7982</x:v>
      </x:c>
      <x:c r="B99" s="548"/>
      <x:c r="C99" s="529"/>
      <x:c r="D99" s="529"/>
      <x:c r="E99" s="529"/>
      <x:c r="F99" s="552" t="s">
        <x:v>143</x:v>
      </x:c>
      <x:c r="G99" s="540"/>
      <x:c r="H99" s="529"/>
      <x:c r="I99" s="550"/>
      <x:c r="J99" s="540"/>
      <x:c r="K99" s="553" t="s">
        <x:v>143</x:v>
      </x:c>
      <x:c r="L99" s="529"/>
      <x:c r="M99" s="550"/>
      <x:c r="N99" s="548"/>
      <x:c r="O99" s="529"/>
      <x:c r="P99" s="529"/>
      <x:c r="Q99" s="529"/>
      <x:c r="R99" s="548"/>
      <x:c r="S99" s="553" t="s">
        <x:v>143</x:v>
      </x:c>
      <x:c r="T99" s="529"/>
      <x:c r="U99" s="536"/>
      <x:c r="V99" s="548"/>
      <x:c r="W99" s="553" t="s">
        <x:v>143</x:v>
      </x:c>
      <x:c r="X99" s="529"/>
      <x:c r="Y99" s="536"/>
      <x:c r="Z99" s="548"/>
      <x:c r="AA99" s="553"/>
      <x:c r="AB99" s="529"/>
      <x:c r="AC99" s="536"/>
    </x:row>
    <x:row r="100" spans="1:29">
      <x:c r="A100" s="543" t="s">
        <x:v>2318</x:v>
      </x:c>
      <x:c r="B100" s="548"/>
      <x:c r="C100" s="529"/>
      <x:c r="D100" s="529"/>
      <x:c r="E100" s="529"/>
      <x:c r="F100" s="552" t="s">
        <x:v>143</x:v>
      </x:c>
      <x:c r="G100" s="540"/>
      <x:c r="H100" s="529"/>
      <x:c r="I100" s="550"/>
      <x:c r="J100" s="540"/>
      <x:c r="K100" s="553" t="s">
        <x:v>143</x:v>
      </x:c>
      <x:c r="L100" s="529"/>
      <x:c r="M100" s="550"/>
      <x:c r="N100" s="548"/>
      <x:c r="O100" s="529"/>
      <x:c r="P100" s="529"/>
      <x:c r="Q100" s="529"/>
      <x:c r="R100" s="548"/>
      <x:c r="S100" s="546"/>
      <x:c r="T100" s="529"/>
      <x:c r="U100" s="536"/>
      <x:c r="V100" s="548"/>
      <x:c r="W100" s="546"/>
      <x:c r="X100" s="529"/>
      <x:c r="Y100" s="536"/>
      <x:c r="Z100" s="548"/>
      <x:c r="AA100" s="546"/>
      <x:c r="AB100" s="554"/>
      <x:c r="AC100" s="536"/>
    </x:row>
    <x:row r="101" spans="1:29">
      <x:c r="A101" s="543" t="s">
        <x:v>11222</x:v>
      </x:c>
      <x:c r="B101" s="548"/>
      <x:c r="C101" s="529"/>
      <x:c r="D101" s="529"/>
      <x:c r="E101" s="536"/>
      <x:c r="F101" s="552"/>
      <x:c r="G101" s="540"/>
      <x:c r="H101" s="529"/>
      <x:c r="I101" s="536"/>
      <x:c r="J101" s="540"/>
      <x:c r="K101" s="546"/>
      <x:c r="L101" s="529"/>
      <x:c r="M101" s="536"/>
      <x:c r="N101" s="548"/>
      <x:c r="O101" s="529"/>
      <x:c r="P101" s="529"/>
      <x:c r="Q101" s="529"/>
      <x:c r="R101" s="548"/>
      <x:c r="S101" s="546"/>
      <x:c r="T101" s="554"/>
      <x:c r="U101" s="550"/>
      <x:c r="V101" s="548"/>
      <x:c r="W101" s="546"/>
      <x:c r="X101" s="554"/>
      <x:c r="Y101" s="550"/>
      <x:c r="Z101" s="548"/>
      <x:c r="AA101" s="546"/>
      <x:c r="AB101" s="555"/>
      <x:c r="AC101" s="550"/>
    </x:row>
    <x:row r="102" spans="1:29">
      <x:c r="A102" s="543" t="s">
        <x:v>12467</x:v>
      </x:c>
      <x:c r="B102" s="548"/>
      <x:c r="C102" s="529"/>
      <x:c r="D102" s="529"/>
      <x:c r="E102" s="529"/>
      <x:c r="F102" s="548"/>
      <x:c r="G102" s="540"/>
      <x:c r="H102" s="529"/>
      <x:c r="I102" s="529"/>
      <x:c r="J102" s="540"/>
      <x:c r="K102" s="546"/>
      <x:c r="L102" s="529"/>
      <x:c r="M102" s="529"/>
      <x:c r="N102" s="548"/>
      <x:c r="O102" s="529"/>
      <x:c r="P102" s="529"/>
      <x:c r="Q102" s="529"/>
      <x:c r="R102" s="552" t="s">
        <x:v>143</x:v>
      </x:c>
      <x:c r="S102" s="546"/>
      <x:c r="T102" s="555"/>
      <x:c r="U102" s="550"/>
      <x:c r="V102" s="552" t="s">
        <x:v>143</x:v>
      </x:c>
      <x:c r="W102" s="546"/>
      <x:c r="X102" s="555"/>
      <x:c r="Y102" s="550"/>
      <x:c r="Z102" s="552" t="s">
        <x:v>143</x:v>
      </x:c>
      <x:c r="AA102" s="546"/>
      <x:c r="AB102" s="555"/>
      <x:c r="AC102" s="550"/>
    </x:row>
    <x:row r="103" spans="1:29">
      <x:c r="A103" s="543" t="s">
        <x:v>12326</x:v>
      </x:c>
      <x:c r="B103" s="548"/>
      <x:c r="C103" s="529"/>
      <x:c r="D103" s="529"/>
      <x:c r="E103" s="529"/>
      <x:c r="F103" s="548"/>
      <x:c r="G103" s="540"/>
      <x:c r="H103" s="529"/>
      <x:c r="I103" s="529"/>
      <x:c r="J103" s="540"/>
      <x:c r="K103" s="546"/>
      <x:c r="L103" s="529"/>
      <x:c r="M103" s="529"/>
      <x:c r="N103" s="548"/>
      <x:c r="O103" s="529"/>
      <x:c r="P103" s="529"/>
      <x:c r="Q103" s="529"/>
      <x:c r="R103" s="548"/>
      <x:c r="S103" s="546"/>
      <x:c r="T103" s="555"/>
      <x:c r="U103" s="550"/>
      <x:c r="V103" s="548"/>
      <x:c r="W103" s="546"/>
      <x:c r="X103" s="555"/>
      <x:c r="Y103" s="550"/>
      <x:c r="Z103" s="548"/>
      <x:c r="AA103" s="597"/>
      <x:c r="AB103" s="529"/>
      <x:c r="AC103" s="550"/>
    </x:row>
    <x:row r="104" spans="1:29">
      <x:c r="A104" s="543" t="s">
        <x:v>7879</x:v>
      </x:c>
      <x:c r="B104" s="548"/>
      <x:c r="C104" s="529"/>
      <x:c r="D104" s="529"/>
      <x:c r="E104" s="529"/>
      <x:c r="F104" s="548"/>
      <x:c r="G104" s="540"/>
      <x:c r="H104" s="529"/>
      <x:c r="I104" s="529"/>
      <x:c r="J104" s="540"/>
      <x:c r="K104" s="546"/>
      <x:c r="L104" s="529"/>
      <x:c r="M104" s="529"/>
      <x:c r="N104" s="548"/>
      <x:c r="O104" s="529"/>
      <x:c r="P104" s="529"/>
      <x:c r="Q104" s="529"/>
      <x:c r="R104" s="548"/>
      <x:c r="S104" s="546"/>
      <x:c r="T104" s="555"/>
      <x:c r="U104" s="550"/>
      <x:c r="V104" s="548"/>
      <x:c r="W104" s="546"/>
      <x:c r="X104" s="555"/>
      <x:c r="Y104" s="550"/>
      <x:c r="Z104" s="548"/>
      <x:c r="AA104" s="529"/>
      <x:c r="AB104" s="529"/>
      <x:c r="AC104" s="536"/>
    </x:row>
    <x:row r="105" spans="1:29">
      <x:c r="A105" s="543" t="s">
        <x:v>11232</x:v>
      </x:c>
      <x:c r="B105" s="548"/>
      <x:c r="C105" s="529"/>
      <x:c r="D105" s="529"/>
      <x:c r="E105" s="529"/>
      <x:c r="F105" s="548"/>
      <x:c r="G105" s="540"/>
      <x:c r="H105" s="529"/>
      <x:c r="I105" s="529"/>
      <x:c r="J105" s="540"/>
      <x:c r="K105" s="546"/>
      <x:c r="L105" s="529"/>
      <x:c r="M105" s="529"/>
      <x:c r="N105" s="548"/>
      <x:c r="O105" s="529"/>
      <x:c r="P105" s="529"/>
      <x:c r="Q105" s="529"/>
      <x:c r="R105" s="548"/>
      <x:c r="S105" s="529"/>
      <x:c r="T105" s="554"/>
      <x:c r="U105" s="550"/>
      <x:c r="V105" s="548"/>
      <x:c r="W105" s="529"/>
      <x:c r="X105" s="554"/>
      <x:c r="Y105" s="550"/>
      <x:c r="Z105" s="548"/>
      <x:c r="AA105" s="529"/>
      <x:c r="AB105" s="529"/>
      <x:c r="AC105" s="536"/>
    </x:row>
    <x:row r="106" spans="1:29">
      <x:c r="A106" s="543" t="s">
        <x:v>12225</x:v>
      </x:c>
      <x:c r="B106" s="529"/>
      <x:c r="C106" s="529"/>
      <x:c r="D106" s="529"/>
      <x:c r="E106" s="529"/>
      <x:c r="F106" s="529"/>
      <x:c r="G106" s="540"/>
      <x:c r="H106" s="529"/>
      <x:c r="I106" s="529"/>
      <x:c r="J106" s="540"/>
      <x:c r="K106" s="529"/>
      <x:c r="L106" s="529"/>
      <x:c r="M106" s="529"/>
      <x:c r="N106" s="529"/>
      <x:c r="O106" s="529"/>
      <x:c r="P106" s="529"/>
      <x:c r="Q106" s="529"/>
      <x:c r="R106" s="548"/>
      <x:c r="S106" s="529"/>
      <x:c r="T106" s="529"/>
      <x:c r="U106" s="536"/>
      <x:c r="V106" s="548"/>
      <x:c r="W106" s="529"/>
      <x:c r="X106" s="529"/>
      <x:c r="Y106" s="536"/>
      <x:c r="Z106" s="548"/>
      <x:c r="AA106" s="529"/>
      <x:c r="AB106" s="529"/>
      <x:c r="AC106" s="536"/>
    </x:row>
    <x:row r="107" spans="1:29" ht="16.75">
      <x:c r="A107" s="544" t="s">
        <x:v>2548</x:v>
      </x:c>
      <x:c r="B107" s="530"/>
      <x:c r="C107" s="530"/>
      <x:c r="D107" s="530"/>
      <x:c r="E107" s="598"/>
      <x:c r="F107" s="529"/>
      <x:c r="G107" s="540"/>
      <x:c r="H107" s="530"/>
      <x:c r="I107" s="598"/>
      <x:c r="J107" s="540"/>
      <x:c r="K107" s="530"/>
      <x:c r="L107" s="598"/>
      <x:c r="M107" s="598"/>
      <x:c r="N107" s="530"/>
      <x:c r="O107" s="529"/>
      <x:c r="P107" s="598"/>
      <x:c r="Q107" s="598"/>
      <x:c r="R107" s="548"/>
      <x:c r="S107" s="529"/>
      <x:c r="T107" s="530"/>
      <x:c r="U107" s="538"/>
      <x:c r="V107" s="548"/>
      <x:c r="W107" s="529"/>
      <x:c r="X107" s="530"/>
      <x:c r="Y107" s="538"/>
      <x:c r="Z107" s="548"/>
      <x:c r="AA107" s="529"/>
      <x:c r="AB107" s="530"/>
      <x:c r="AC107" s="538"/>
    </x:row>
    <x:row r="108" spans="2:28">
      <x:c r="B108" s="186">
        <x:v>7</x:v>
      </x:c>
      <x:c r="C108" s="186">
        <x:v>6</x:v>
      </x:c>
      <x:c r="F108" s="186">
        <x:v>10.5</x:v>
      </x:c>
      <x:c r="H108" s="186">
        <x:v>5</x:v>
      </x:c>
      <x:c r="K108" s="186">
        <x:v>10.5</x:v>
      </x:c>
      <x:c r="L108" s="186">
        <x:v>5</x:v>
      </x:c>
      <x:c r="N108" s="186">
        <x:v>7</x:v>
      </x:c>
      <x:c r="O108" s="186">
        <x:v>6</x:v>
      </x:c>
      <x:c r="R108" s="188">
        <x:v>9</x:v>
      </x:c>
      <x:c r="S108" s="188">
        <x:v>10.5</x:v>
      </x:c>
      <x:c r="T108" s="188">
        <x:v>5</x:v>
      </x:c>
      <x:c r="V108" s="188">
        <x:v>9</x:v>
      </x:c>
      <x:c r="W108" s="188">
        <x:v>10.5</x:v>
      </x:c>
      <x:c r="X108" s="188">
        <x:v>5</x:v>
      </x:c>
      <x:c r="Z108" s="188">
        <x:v>9</x:v>
      </x:c>
      <x:c r="AA108" s="188">
        <x:v>8</x:v>
      </x:c>
      <x:c r="AB108" s="188">
        <x:v>3</x:v>
      </x:c>
    </x:row>
    <x:row r="109" spans="1:31" ht="16.75">
      <x:c r="A109" s="521"/>
      <x:c r="B109" s="1662" t="s">
        <x:v>11981</x:v>
      </x:c>
      <x:c r="C109" s="1663"/>
      <x:c r="D109" s="1663"/>
      <x:c r="E109" s="1664"/>
      <x:c r="F109" s="1662" t="s">
        <x:v>10294</x:v>
      </x:c>
      <x:c r="G109" s="1663"/>
      <x:c r="H109" s="1663"/>
      <x:c r="I109" s="1664"/>
      <x:c r="J109" s="1662" t="s">
        <x:v>10288</x:v>
      </x:c>
      <x:c r="K109" s="1663"/>
      <x:c r="L109" s="1663"/>
      <x:c r="M109" s="1664"/>
      <x:c r="N109" s="1662" t="s">
        <x:v>10324</x:v>
      </x:c>
      <x:c r="O109" s="1663"/>
      <x:c r="P109" s="1663"/>
      <x:c r="Q109" s="1664"/>
      <x:c r="R109" s="1651" t="s">
        <x:v>10375</x:v>
      </x:c>
      <x:c r="S109" s="1651"/>
      <x:c r="T109" s="1651"/>
      <x:c r="U109" s="533"/>
      <x:c r="V109" s="1652" t="s">
        <x:v>10329</x:v>
      </x:c>
      <x:c r="W109" s="1651"/>
      <x:c r="X109" s="1651"/>
      <x:c r="Y109" s="533"/>
      <x:c r="Z109" s="1652" t="s">
        <x:v>1917</x:v>
      </x:c>
      <x:c r="AA109" s="1651"/>
      <x:c r="AB109" s="1651"/>
      <x:c r="AC109" s="528"/>
      <x:c r="AD109" s="174"/>
      <x:c r="AE109" s="174"/>
    </x:row>
    <x:row r="110" spans="1:31">
      <x:c r="A110" s="522"/>
      <x:c r="B110" s="516" t="s">
        <x:v>3935</x:v>
      </x:c>
      <x:c r="C110" s="516" t="s">
        <x:v>6540</x:v>
      </x:c>
      <x:c r="D110" s="516" t="s">
        <x:v>10345</x:v>
      </x:c>
      <x:c r="E110" s="557" t="s">
        <x:v>10299</x:v>
      </x:c>
      <x:c r="F110" s="516" t="s">
        <x:v>3935</x:v>
      </x:c>
      <x:c r="G110" s="516" t="s">
        <x:v>6540</x:v>
      </x:c>
      <x:c r="H110" s="516" t="s">
        <x:v>10345</x:v>
      </x:c>
      <x:c r="I110" s="557" t="s">
        <x:v>10299</x:v>
      </x:c>
      <x:c r="J110" s="516" t="s">
        <x:v>3935</x:v>
      </x:c>
      <x:c r="K110" s="516" t="s">
        <x:v>6540</x:v>
      </x:c>
      <x:c r="L110" s="516" t="s">
        <x:v>10345</x:v>
      </x:c>
      <x:c r="M110" s="557" t="s">
        <x:v>10299</x:v>
      </x:c>
      <x:c r="N110" s="516" t="s">
        <x:v>3935</x:v>
      </x:c>
      <x:c r="O110" s="516" t="s">
        <x:v>6540</x:v>
      </x:c>
      <x:c r="P110" s="516" t="s">
        <x:v>10345</x:v>
      </x:c>
      <x:c r="Q110" s="557" t="s">
        <x:v>10299</x:v>
      </x:c>
      <x:c r="R110" s="516" t="s">
        <x:v>3935</x:v>
      </x:c>
      <x:c r="S110" s="516" t="s">
        <x:v>6540</x:v>
      </x:c>
      <x:c r="T110" s="516" t="s">
        <x:v>10345</x:v>
      </x:c>
      <x:c r="U110" s="557" t="s">
        <x:v>10299</x:v>
      </x:c>
      <x:c r="V110" s="516" t="s">
        <x:v>3935</x:v>
      </x:c>
      <x:c r="W110" s="516" t="s">
        <x:v>6540</x:v>
      </x:c>
      <x:c r="X110" s="516" t="s">
        <x:v>10345</x:v>
      </x:c>
      <x:c r="Y110" s="557" t="s">
        <x:v>10299</x:v>
      </x:c>
      <x:c r="Z110" s="516" t="s">
        <x:v>3935</x:v>
      </x:c>
      <x:c r="AA110" s="516" t="s">
        <x:v>6540</x:v>
      </x:c>
      <x:c r="AB110" s="516" t="s">
        <x:v>10345</x:v>
      </x:c>
      <x:c r="AC110" s="557" t="s">
        <x:v>10299</x:v>
      </x:c>
      <x:c r="AD110" s="174"/>
      <x:c r="AE110" s="174"/>
    </x:row>
    <x:row r="111" spans="1:31">
      <x:c r="A111" s="543" t="s">
        <x:v>2388</x:v>
      </x:c>
      <x:c r="B111" s="548"/>
      <x:c r="C111" s="529"/>
      <x:c r="D111" s="529"/>
      <x:c r="E111" s="595"/>
      <x:c r="F111" s="529"/>
      <x:c r="G111" s="540"/>
      <x:c r="H111" s="529"/>
      <x:c r="I111" s="529"/>
      <x:c r="J111" s="540"/>
      <x:c r="K111" s="529"/>
      <x:c r="L111" s="529"/>
      <x:c r="M111" s="529"/>
      <x:c r="N111" s="548"/>
      <x:c r="O111" s="529"/>
      <x:c r="P111" s="595"/>
      <x:c r="Q111" s="595"/>
      <x:c r="R111" s="548"/>
      <x:c r="S111" s="529"/>
      <x:c r="T111" s="529"/>
      <x:c r="U111" s="529"/>
      <x:c r="V111" s="548"/>
      <x:c r="W111" s="529"/>
      <x:c r="X111" s="529"/>
      <x:c r="Y111" s="596"/>
      <x:c r="Z111" s="529"/>
      <x:c r="AA111" s="529"/>
      <x:c r="AB111" s="529"/>
      <x:c r="AC111" s="596"/>
      <x:c r="AD111" s="174">
        <x:v>1</x:v>
      </x:c>
      <x:c r="AE111" s="174">
        <x:f>SUM(B126,F126,J126,N126,R126,V126,Z126)</x:f>
        <x:v>51.5</x:v>
      </x:c>
    </x:row>
    <x:row r="112" spans="1:31">
      <x:c r="A112" s="543" t="s">
        <x:v>8075</x:v>
      </x:c>
      <x:c r="B112" s="548"/>
      <x:c r="C112" s="595"/>
      <x:c r="D112" s="595"/>
      <x:c r="E112" s="595"/>
      <x:c r="F112" s="548"/>
      <x:c r="G112" s="540"/>
      <x:c r="H112" s="595"/>
      <x:c r="I112" s="595"/>
      <x:c r="J112" s="540"/>
      <x:c r="K112" s="546"/>
      <x:c r="L112" s="595"/>
      <x:c r="M112" s="595"/>
      <x:c r="N112" s="548"/>
      <x:c r="O112" s="595"/>
      <x:c r="P112" s="595"/>
      <x:c r="Q112" s="595"/>
      <x:c r="R112" s="548"/>
      <x:c r="S112" s="595"/>
      <x:c r="T112" s="595"/>
      <x:c r="U112" s="595"/>
      <x:c r="V112" s="548"/>
      <x:c r="W112" s="595"/>
      <x:c r="X112" s="529"/>
      <x:c r="Y112" s="596"/>
      <x:c r="Z112" s="548"/>
      <x:c r="AA112" s="529"/>
      <x:c r="AB112" s="529"/>
      <x:c r="AC112" s="596"/>
      <x:c r="AD112" s="174">
        <x:v>2</x:v>
      </x:c>
      <x:c r="AE112" s="174">
        <x:f>SUM(C126,G126,K126,O126,S126,W126,AA126)</x:f>
        <x:v>51.5</x:v>
      </x:c>
    </x:row>
    <x:row r="113" spans="1:31">
      <x:c r="A113" s="543" t="s">
        <x:v>12175</x:v>
      </x:c>
      <x:c r="B113" s="548"/>
      <x:c r="C113" s="595"/>
      <x:c r="D113" s="595"/>
      <x:c r="E113" s="595"/>
      <x:c r="F113" s="548"/>
      <x:c r="G113" s="540"/>
      <x:c r="H113" s="595"/>
      <x:c r="I113" s="595"/>
      <x:c r="J113" s="540"/>
      <x:c r="K113" s="546"/>
      <x:c r="L113" s="595"/>
      <x:c r="M113" s="595"/>
      <x:c r="N113" s="548"/>
      <x:c r="O113" s="595"/>
      <x:c r="P113" s="595"/>
      <x:c r="Q113" s="595"/>
      <x:c r="R113" s="548"/>
      <x:c r="S113" s="595"/>
      <x:c r="T113" s="595"/>
      <x:c r="U113" s="595"/>
      <x:c r="V113" s="548"/>
      <x:c r="W113" s="595"/>
      <x:c r="X113" s="529"/>
      <x:c r="Y113" s="596"/>
      <x:c r="Z113" s="548"/>
      <x:c r="AA113" s="529"/>
      <x:c r="AB113" s="529"/>
      <x:c r="AC113" s="596"/>
      <x:c r="AD113" s="174">
        <x:v>3</x:v>
      </x:c>
      <x:c r="AE113" s="174">
        <x:f>SUM(D126,H126,L126,P126,T126,X126,AB126)</x:f>
        <x:v>4</x:v>
      </x:c>
    </x:row>
    <x:row r="114" spans="1:31">
      <x:c r="A114" s="543" t="s">
        <x:v>12653</x:v>
      </x:c>
      <x:c r="B114" s="548"/>
      <x:c r="C114" s="595"/>
      <x:c r="D114" s="595"/>
      <x:c r="E114" s="595"/>
      <x:c r="F114" s="548"/>
      <x:c r="G114" s="540"/>
      <x:c r="H114" s="595"/>
      <x:c r="I114" s="595"/>
      <x:c r="J114" s="540"/>
      <x:c r="K114" s="546"/>
      <x:c r="L114" s="595"/>
      <x:c r="M114" s="595"/>
      <x:c r="N114" s="548"/>
      <x:c r="O114" s="595"/>
      <x:c r="P114" s="595"/>
      <x:c r="Q114" s="595"/>
      <x:c r="R114" s="548"/>
      <x:c r="S114" s="595"/>
      <x:c r="T114" s="595"/>
      <x:c r="U114" s="595"/>
      <x:c r="V114" s="548"/>
      <x:c r="W114" s="595"/>
      <x:c r="X114" s="529"/>
      <x:c r="Y114" s="596"/>
      <x:c r="Z114" s="548"/>
      <x:c r="AA114" s="529"/>
      <x:c r="AB114" s="529"/>
      <x:c r="AC114" s="596"/>
      <x:c r="AD114" s="174">
        <x:v>4</x:v>
      </x:c>
      <x:c r="AE114" s="174">
        <x:f>SUM(E126,I126,M126,Q126,U126,Y126,AC126)</x:f>
        <x:v>13</x:v>
      </x:c>
    </x:row>
    <x:row r="115" spans="1:31">
      <x:c r="A115" s="543" t="s">
        <x:v>11533</x:v>
      </x:c>
      <x:c r="B115" s="548"/>
      <x:c r="C115" s="529"/>
      <x:c r="D115" s="529"/>
      <x:c r="E115" s="595"/>
      <x:c r="F115" s="548"/>
      <x:c r="G115" s="540"/>
      <x:c r="H115" s="529"/>
      <x:c r="I115" s="529"/>
      <x:c r="J115" s="540"/>
      <x:c r="K115" s="546"/>
      <x:c r="L115" s="529"/>
      <x:c r="M115" s="529"/>
      <x:c r="N115" s="548"/>
      <x:c r="O115" s="529"/>
      <x:c r="P115" s="595"/>
      <x:c r="Q115" s="595"/>
      <x:c r="R115" s="548"/>
      <x:c r="S115" s="529"/>
      <x:c r="T115" s="529"/>
      <x:c r="U115" s="529"/>
      <x:c r="V115" s="548"/>
      <x:c r="W115" s="529"/>
      <x:c r="X115" s="529"/>
      <x:c r="Y115" s="596"/>
      <x:c r="Z115" s="548"/>
      <x:c r="AA115" s="529"/>
      <x:c r="AB115" s="529"/>
      <x:c r="AC115" s="596"/>
      <x:c r="AD115" s="174"/>
      <x:c r="AE115" s="174"/>
    </x:row>
    <x:row r="116" spans="1:31">
      <x:c r="A116" s="543" t="s">
        <x:v>12198</x:v>
      </x:c>
      <x:c r="B116" s="548"/>
      <x:c r="C116" s="529"/>
      <x:c r="D116" s="529"/>
      <x:c r="E116" s="595"/>
      <x:c r="F116" s="548"/>
      <x:c r="G116" s="540"/>
      <x:c r="H116" s="529"/>
      <x:c r="I116" s="529"/>
      <x:c r="J116" s="540"/>
      <x:c r="K116" s="546"/>
      <x:c r="L116" s="529"/>
      <x:c r="M116" s="529"/>
      <x:c r="N116" s="548"/>
      <x:c r="O116" s="529"/>
      <x:c r="P116" s="595"/>
      <x:c r="Q116" s="595"/>
      <x:c r="R116" s="552" t="s">
        <x:v>143</x:v>
      </x:c>
      <x:c r="S116" s="546"/>
      <x:c r="T116" s="529"/>
      <x:c r="U116" s="529"/>
      <x:c r="V116" s="552" t="s">
        <x:v>143</x:v>
      </x:c>
      <x:c r="W116" s="546"/>
      <x:c r="X116" s="529"/>
      <x:c r="Y116" s="536"/>
      <x:c r="Z116" s="552" t="s">
        <x:v>143</x:v>
      </x:c>
      <x:c r="AA116" s="546"/>
      <x:c r="AB116" s="529"/>
      <x:c r="AC116" s="536"/>
      <x:c r="AD116" s="174"/>
      <x:c r="AE116" s="174"/>
    </x:row>
    <x:row r="117" spans="1:31">
      <x:c r="A117" s="543" t="s">
        <x:v>7982</x:v>
      </x:c>
      <x:c r="B117" s="529"/>
      <x:c r="C117" s="546"/>
      <x:c r="D117" s="529"/>
      <x:c r="E117" s="529"/>
      <x:c r="F117" s="552" t="s">
        <x:v>143</x:v>
      </x:c>
      <x:c r="G117" s="540"/>
      <x:c r="H117" s="555"/>
      <x:c r="I117" s="529"/>
      <x:c r="J117" s="540"/>
      <x:c r="K117" s="553" t="s">
        <x:v>143</x:v>
      </x:c>
      <x:c r="L117" s="555"/>
      <x:c r="M117" s="529"/>
      <x:c r="N117" s="529"/>
      <x:c r="O117" s="546"/>
      <x:c r="P117" s="529"/>
      <x:c r="Q117" s="529"/>
      <x:c r="R117" s="552" t="s">
        <x:v>143</x:v>
      </x:c>
      <x:c r="S117" s="546"/>
      <x:c r="T117" s="529"/>
      <x:c r="U117" s="529"/>
      <x:c r="V117" s="552" t="s">
        <x:v>143</x:v>
      </x:c>
      <x:c r="W117" s="546"/>
      <x:c r="X117" s="529"/>
      <x:c r="Y117" s="536"/>
      <x:c r="Z117" s="548"/>
      <x:c r="AA117" s="546"/>
      <x:c r="AB117" s="529"/>
      <x:c r="AC117" s="536"/>
      <x:c r="AD117" s="174"/>
      <x:c r="AE117" s="174"/>
    </x:row>
    <x:row r="118" spans="1:31">
      <x:c r="A118" s="543" t="s">
        <x:v>2318</x:v>
      </x:c>
      <x:c r="B118" s="529"/>
      <x:c r="C118" s="546"/>
      <x:c r="D118" s="529"/>
      <x:c r="E118" s="529"/>
      <x:c r="F118" s="552" t="s">
        <x:v>143</x:v>
      </x:c>
      <x:c r="G118" s="540"/>
      <x:c r="H118" s="555"/>
      <x:c r="I118" s="529"/>
      <x:c r="J118" s="540"/>
      <x:c r="K118" s="553" t="s">
        <x:v>143</x:v>
      </x:c>
      <x:c r="L118" s="555"/>
      <x:c r="M118" s="529"/>
      <x:c r="N118" s="529"/>
      <x:c r="O118" s="546"/>
      <x:c r="P118" s="529"/>
      <x:c r="Q118" s="529"/>
      <x:c r="R118" s="548"/>
      <x:c r="S118" s="546"/>
      <x:c r="T118" s="529"/>
      <x:c r="U118" s="529"/>
      <x:c r="V118" s="548"/>
      <x:c r="W118" s="546"/>
      <x:c r="X118" s="529"/>
      <x:c r="Y118" s="536"/>
      <x:c r="Z118" s="548"/>
      <x:c r="AA118" s="546"/>
      <x:c r="AB118" s="529"/>
      <x:c r="AC118" s="550"/>
      <x:c r="AD118" s="174"/>
      <x:c r="AE118" s="174"/>
    </x:row>
    <x:row r="119" spans="1:31">
      <x:c r="A119" s="543" t="s">
        <x:v>11222</x:v>
      </x:c>
      <x:c r="B119" s="529"/>
      <x:c r="C119" s="546"/>
      <x:c r="D119" s="529"/>
      <x:c r="E119" s="536"/>
      <x:c r="F119" s="548"/>
      <x:c r="G119" s="540"/>
      <x:c r="H119" s="529"/>
      <x:c r="I119" s="529"/>
      <x:c r="J119" s="540"/>
      <x:c r="K119" s="546"/>
      <x:c r="L119" s="529"/>
      <x:c r="M119" s="529"/>
      <x:c r="N119" s="529"/>
      <x:c r="O119" s="546"/>
      <x:c r="P119" s="529"/>
      <x:c r="Q119" s="529"/>
      <x:c r="R119" s="548"/>
      <x:c r="S119" s="546"/>
      <x:c r="T119" s="529"/>
      <x:c r="U119" s="550"/>
      <x:c r="V119" s="548"/>
      <x:c r="W119" s="546"/>
      <x:c r="X119" s="529"/>
      <x:c r="Y119" s="550"/>
      <x:c r="Z119" s="548"/>
      <x:c r="AA119" s="546"/>
      <x:c r="AB119" s="529"/>
      <x:c r="AC119" s="550"/>
      <x:c r="AD119" s="174"/>
      <x:c r="AE119" s="174"/>
    </x:row>
    <x:row r="120" spans="1:31">
      <x:c r="A120" s="543" t="s">
        <x:v>12467</x:v>
      </x:c>
      <x:c r="B120" s="529"/>
      <x:c r="C120" s="546"/>
      <x:c r="D120" s="529"/>
      <x:c r="E120" s="529"/>
      <x:c r="F120" s="548"/>
      <x:c r="G120" s="540"/>
      <x:c r="H120" s="529"/>
      <x:c r="I120" s="529"/>
      <x:c r="J120" s="540"/>
      <x:c r="K120" s="546"/>
      <x:c r="L120" s="529"/>
      <x:c r="M120" s="529"/>
      <x:c r="N120" s="529"/>
      <x:c r="O120" s="546"/>
      <x:c r="P120" s="529"/>
      <x:c r="Q120" s="529"/>
      <x:c r="R120" s="548"/>
      <x:c r="S120" s="553" t="s">
        <x:v>143</x:v>
      </x:c>
      <x:c r="T120" s="529"/>
      <x:c r="U120" s="550"/>
      <x:c r="V120" s="548"/>
      <x:c r="W120" s="553" t="s">
        <x:v>143</x:v>
      </x:c>
      <x:c r="X120" s="529"/>
      <x:c r="Y120" s="550"/>
      <x:c r="Z120" s="548"/>
      <x:c r="AA120" s="553" t="s">
        <x:v>143</x:v>
      </x:c>
      <x:c r="AB120" s="529"/>
      <x:c r="AC120" s="550"/>
      <x:c r="AD120" s="174"/>
      <x:c r="AE120" s="174"/>
    </x:row>
    <x:row r="121" spans="1:31">
      <x:c r="A121" s="543" t="s">
        <x:v>12326</x:v>
      </x:c>
      <x:c r="B121" s="529"/>
      <x:c r="C121" s="546"/>
      <x:c r="D121" s="529"/>
      <x:c r="E121" s="529"/>
      <x:c r="F121" s="548"/>
      <x:c r="G121" s="540"/>
      <x:c r="H121" s="529"/>
      <x:c r="I121" s="529"/>
      <x:c r="J121" s="540"/>
      <x:c r="K121" s="546"/>
      <x:c r="L121" s="529"/>
      <x:c r="M121" s="529"/>
      <x:c r="N121" s="529"/>
      <x:c r="O121" s="546"/>
      <x:c r="P121" s="529"/>
      <x:c r="Q121" s="529"/>
      <x:c r="R121" s="548"/>
      <x:c r="S121" s="546"/>
      <x:c r="T121" s="529"/>
      <x:c r="U121" s="550"/>
      <x:c r="V121" s="548"/>
      <x:c r="W121" s="546"/>
      <x:c r="X121" s="529"/>
      <x:c r="Y121" s="550"/>
      <x:c r="Z121" s="529"/>
      <x:c r="AA121" s="546"/>
      <x:c r="AB121" s="529"/>
      <x:c r="AC121" s="536"/>
      <x:c r="AD121" s="174"/>
      <x:c r="AE121" s="174"/>
    </x:row>
    <x:row r="122" spans="1:31">
      <x:c r="A122" s="543" t="s">
        <x:v>7879</x:v>
      </x:c>
      <x:c r="B122" s="529"/>
      <x:c r="C122" s="546"/>
      <x:c r="D122" s="529"/>
      <x:c r="E122" s="529"/>
      <x:c r="F122" s="548"/>
      <x:c r="G122" s="540"/>
      <x:c r="H122" s="529"/>
      <x:c r="I122" s="529"/>
      <x:c r="J122" s="540"/>
      <x:c r="K122" s="546"/>
      <x:c r="L122" s="529"/>
      <x:c r="M122" s="529"/>
      <x:c r="N122" s="529"/>
      <x:c r="O122" s="546"/>
      <x:c r="P122" s="529"/>
      <x:c r="Q122" s="529"/>
      <x:c r="R122" s="548"/>
      <x:c r="S122" s="546"/>
      <x:c r="T122" s="529"/>
      <x:c r="U122" s="550"/>
      <x:c r="V122" s="548"/>
      <x:c r="W122" s="546"/>
      <x:c r="X122" s="529"/>
      <x:c r="Y122" s="550"/>
      <x:c r="Z122" s="529"/>
      <x:c r="AA122" s="546"/>
      <x:c r="AB122" s="529"/>
      <x:c r="AC122" s="536"/>
      <x:c r="AD122" s="174"/>
      <x:c r="AE122" s="174"/>
    </x:row>
    <x:row r="123" spans="1:31">
      <x:c r="A123" s="543" t="s">
        <x:v>11232</x:v>
      </x:c>
      <x:c r="B123" s="529"/>
      <x:c r="C123" s="546"/>
      <x:c r="D123" s="529"/>
      <x:c r="E123" s="529"/>
      <x:c r="F123" s="548"/>
      <x:c r="G123" s="540"/>
      <x:c r="H123" s="529"/>
      <x:c r="I123" s="529"/>
      <x:c r="J123" s="540"/>
      <x:c r="K123" s="546"/>
      <x:c r="L123" s="529"/>
      <x:c r="M123" s="529"/>
      <x:c r="N123" s="529"/>
      <x:c r="O123" s="546"/>
      <x:c r="P123" s="529"/>
      <x:c r="Q123" s="529"/>
      <x:c r="R123" s="529"/>
      <x:c r="S123" s="546"/>
      <x:c r="T123" s="529"/>
      <x:c r="U123" s="550"/>
      <x:c r="V123" s="529"/>
      <x:c r="W123" s="546"/>
      <x:c r="X123" s="529"/>
      <x:c r="Y123" s="550"/>
      <x:c r="Z123" s="529"/>
      <x:c r="AA123" s="546"/>
      <x:c r="AB123" s="529"/>
      <x:c r="AC123" s="536"/>
      <x:c r="AD123" s="174"/>
      <x:c r="AE123" s="174"/>
    </x:row>
    <x:row r="124" spans="1:31">
      <x:c r="A124" s="543" t="s">
        <x:v>12225</x:v>
      </x:c>
      <x:c r="B124" s="529"/>
      <x:c r="C124" s="529"/>
      <x:c r="D124" s="529"/>
      <x:c r="E124" s="529"/>
      <x:c r="F124" s="529"/>
      <x:c r="G124" s="540"/>
      <x:c r="H124" s="529"/>
      <x:c r="I124" s="529"/>
      <x:c r="J124" s="540"/>
      <x:c r="K124" s="529"/>
      <x:c r="L124" s="529"/>
      <x:c r="M124" s="529"/>
      <x:c r="N124" s="529"/>
      <x:c r="O124" s="529"/>
      <x:c r="P124" s="529"/>
      <x:c r="Q124" s="529"/>
      <x:c r="R124" s="529"/>
      <x:c r="S124" s="546"/>
      <x:c r="T124" s="529"/>
      <x:c r="U124" s="529"/>
      <x:c r="V124" s="529"/>
      <x:c r="W124" s="546"/>
      <x:c r="X124" s="529"/>
      <x:c r="Y124" s="536"/>
      <x:c r="Z124" s="529"/>
      <x:c r="AA124" s="546"/>
      <x:c r="AB124" s="529"/>
      <x:c r="AC124" s="536"/>
      <x:c r="AD124" s="174"/>
      <x:c r="AE124" s="174"/>
    </x:row>
    <x:row r="125" spans="1:31" ht="16.75">
      <x:c r="A125" s="544" t="s">
        <x:v>2548</x:v>
      </x:c>
      <x:c r="B125" s="530"/>
      <x:c r="C125" s="530"/>
      <x:c r="D125" s="530"/>
      <x:c r="E125" s="598"/>
      <x:c r="F125" s="530"/>
      <x:c r="G125" s="540"/>
      <x:c r="H125" s="530"/>
      <x:c r="I125" s="530"/>
      <x:c r="J125" s="540"/>
      <x:c r="K125" s="530"/>
      <x:c r="L125" s="530"/>
      <x:c r="M125" s="530"/>
      <x:c r="N125" s="530"/>
      <x:c r="O125" s="530"/>
      <x:c r="P125" s="598"/>
      <x:c r="Q125" s="598"/>
      <x:c r="R125" s="530"/>
      <x:c r="S125" s="546"/>
      <x:c r="T125" s="530"/>
      <x:c r="U125" s="530"/>
      <x:c r="V125" s="530"/>
      <x:c r="W125" s="546"/>
      <x:c r="X125" s="530"/>
      <x:c r="Y125" s="538"/>
      <x:c r="Z125" s="530"/>
      <x:c r="AA125" s="546"/>
      <x:c r="AB125" s="530"/>
      <x:c r="AC125" s="538"/>
      <x:c r="AD125" s="174"/>
      <x:c r="AE125" s="174"/>
    </x:row>
    <x:row r="126" spans="1:29">
      <x:c r="A126" s="174"/>
      <x:c r="B126" s="174">
        <x:v>6</x:v>
      </x:c>
      <x:c r="C126" s="174">
        <x:v>7</x:v>
      </x:c>
      <x:c r="D126" s="174"/>
      <x:c r="E126" s="174"/>
      <x:c r="F126" s="174">
        <x:v>10.5</x:v>
      </x:c>
      <x:c r="G126" s="174"/>
      <x:c r="H126" s="174">
        <x:v>2</x:v>
      </x:c>
      <x:c r="I126" s="174"/>
      <x:c r="J126" s="174"/>
      <x:c r="K126" s="174">
        <x:v>10.5</x:v>
      </x:c>
      <x:c r="L126" s="174">
        <x:v>2</x:v>
      </x:c>
      <x:c r="M126" s="174"/>
      <x:c r="N126" s="174">
        <x:v>6</x:v>
      </x:c>
      <x:c r="O126" s="174">
        <x:v>7</x:v>
      </x:c>
      <x:c r="P126" s="174"/>
      <x:c r="Q126" s="174"/>
      <x:c r="R126" s="174">
        <x:v>10.5</x:v>
      </x:c>
      <x:c r="S126" s="174">
        <x:v>9</x:v>
      </x:c>
      <x:c r="T126" s="174">
        <x:v>0</x:v>
      </x:c>
      <x:c r="U126" s="174">
        <x:v>5</x:v>
      </x:c>
      <x:c r="V126" s="174">
        <x:v>10.5</x:v>
      </x:c>
      <x:c r="W126" s="174">
        <x:v>9</x:v>
      </x:c>
      <x:c r="X126" s="174">
        <x:v>0</x:v>
      </x:c>
      <x:c r="Y126" s="174">
        <x:v>5</x:v>
      </x:c>
      <x:c r="Z126" s="174">
        <x:v>8</x:v>
      </x:c>
      <x:c r="AA126" s="174">
        <x:v>9</x:v>
      </x:c>
      <x:c r="AB126" s="174">
        <x:v>0</x:v>
      </x:c>
      <x:c r="AC126" s="174">
        <x:v>3</x:v>
      </x:c>
    </x:row>
    <x:row r="127" spans="1:31" ht="16.75">
      <x:c r="A127" s="521"/>
      <x:c r="B127" s="1662" t="s">
        <x:v>8010</x:v>
      </x:c>
      <x:c r="C127" s="1663"/>
      <x:c r="D127" s="1663"/>
      <x:c r="E127" s="1664"/>
      <x:c r="F127" s="1662" t="s">
        <x:v>10294</x:v>
      </x:c>
      <x:c r="G127" s="1663"/>
      <x:c r="H127" s="1663"/>
      <x:c r="I127" s="1664"/>
      <x:c r="J127" s="1662" t="s">
        <x:v>10288</x:v>
      </x:c>
      <x:c r="K127" s="1663"/>
      <x:c r="L127" s="1663"/>
      <x:c r="M127" s="1664"/>
      <x:c r="N127" s="1662" t="s">
        <x:v>10324</x:v>
      </x:c>
      <x:c r="O127" s="1663"/>
      <x:c r="P127" s="1663"/>
      <x:c r="Q127" s="1664"/>
      <x:c r="R127" s="1651" t="s">
        <x:v>10375</x:v>
      </x:c>
      <x:c r="S127" s="1651"/>
      <x:c r="T127" s="1651"/>
      <x:c r="U127" s="533"/>
      <x:c r="V127" s="1652" t="s">
        <x:v>10329</x:v>
      </x:c>
      <x:c r="W127" s="1651"/>
      <x:c r="X127" s="1651"/>
      <x:c r="Y127" s="533"/>
      <x:c r="Z127" s="1652" t="s">
        <x:v>11820</x:v>
      </x:c>
      <x:c r="AA127" s="1651"/>
      <x:c r="AB127" s="1651"/>
      <x:c r="AC127" s="528"/>
      <x:c r="AD127" s="172"/>
      <x:c r="AE127" s="172"/>
    </x:row>
    <x:row r="128" spans="1:31">
      <x:c r="A128" s="522"/>
      <x:c r="B128" s="516" t="s">
        <x:v>3935</x:v>
      </x:c>
      <x:c r="C128" s="516" t="s">
        <x:v>6540</x:v>
      </x:c>
      <x:c r="D128" s="516" t="s">
        <x:v>10345</x:v>
      </x:c>
      <x:c r="E128" s="557" t="s">
        <x:v>10299</x:v>
      </x:c>
      <x:c r="F128" s="516" t="s">
        <x:v>3935</x:v>
      </x:c>
      <x:c r="G128" s="516" t="s">
        <x:v>6540</x:v>
      </x:c>
      <x:c r="H128" s="516" t="s">
        <x:v>10345</x:v>
      </x:c>
      <x:c r="I128" s="557" t="s">
        <x:v>10299</x:v>
      </x:c>
      <x:c r="J128" s="516" t="s">
        <x:v>3935</x:v>
      </x:c>
      <x:c r="K128" s="516" t="s">
        <x:v>6540</x:v>
      </x:c>
      <x:c r="L128" s="516" t="s">
        <x:v>10345</x:v>
      </x:c>
      <x:c r="M128" s="557" t="s">
        <x:v>10299</x:v>
      </x:c>
      <x:c r="N128" s="516" t="s">
        <x:v>3935</x:v>
      </x:c>
      <x:c r="O128" s="516" t="s">
        <x:v>6540</x:v>
      </x:c>
      <x:c r="P128" s="516" t="s">
        <x:v>10345</x:v>
      </x:c>
      <x:c r="Q128" s="557" t="s">
        <x:v>10299</x:v>
      </x:c>
      <x:c r="R128" s="516" t="s">
        <x:v>3935</x:v>
      </x:c>
      <x:c r="S128" s="516" t="s">
        <x:v>6540</x:v>
      </x:c>
      <x:c r="T128" s="516" t="s">
        <x:v>10345</x:v>
      </x:c>
      <x:c r="U128" s="557" t="s">
        <x:v>10299</x:v>
      </x:c>
      <x:c r="V128" s="516" t="s">
        <x:v>3935</x:v>
      </x:c>
      <x:c r="W128" s="516" t="s">
        <x:v>6540</x:v>
      </x:c>
      <x:c r="X128" s="516" t="s">
        <x:v>10345</x:v>
      </x:c>
      <x:c r="Y128" s="557" t="s">
        <x:v>10299</x:v>
      </x:c>
      <x:c r="Z128" s="516" t="s">
        <x:v>3935</x:v>
      </x:c>
      <x:c r="AA128" s="516" t="s">
        <x:v>6540</x:v>
      </x:c>
      <x:c r="AB128" s="516" t="s">
        <x:v>10345</x:v>
      </x:c>
      <x:c r="AC128" s="557" t="s">
        <x:v>10299</x:v>
      </x:c>
      <x:c r="AD128" s="172"/>
      <x:c r="AE128" s="172"/>
    </x:row>
    <x:row r="129" spans="1:31">
      <x:c r="A129" s="543" t="s">
        <x:v>2388</x:v>
      </x:c>
      <x:c r="B129" s="529"/>
      <x:c r="C129" s="529"/>
      <x:c r="D129" s="540"/>
      <x:c r="E129" s="540"/>
      <x:c r="F129" s="529"/>
      <x:c r="G129" s="540"/>
      <x:c r="H129" s="529"/>
      <x:c r="I129" s="529"/>
      <x:c r="J129" s="540"/>
      <x:c r="K129" s="529"/>
      <x:c r="L129" s="529"/>
      <x:c r="M129" s="529"/>
      <x:c r="N129" s="529"/>
      <x:c r="O129" s="529"/>
      <x:c r="P129" s="540"/>
      <x:c r="Q129" s="540"/>
      <x:c r="R129" s="548"/>
      <x:c r="S129" s="529"/>
      <x:c r="T129" s="529"/>
      <x:c r="U129" s="529"/>
      <x:c r="V129" s="548"/>
      <x:c r="W129" s="529"/>
      <x:c r="X129" s="529"/>
      <x:c r="Y129" s="596"/>
      <x:c r="Z129" s="529"/>
      <x:c r="AA129" s="529"/>
      <x:c r="AB129" s="529"/>
      <x:c r="AC129" s="596"/>
      <x:c r="AD129" s="172">
        <x:v>1</x:v>
      </x:c>
      <x:c r="AE129" s="172">
        <x:f>SUM(B144,F144,J144,N144,R144,V144,Z144)</x:f>
        <x:v>53.5</x:v>
      </x:c>
    </x:row>
    <x:row r="130" spans="1:31">
      <x:c r="A130" s="543" t="s">
        <x:v>8075</x:v>
      </x:c>
      <x:c r="B130" s="548"/>
      <x:c r="C130" s="595"/>
      <x:c r="D130" s="540"/>
      <x:c r="E130" s="540"/>
      <x:c r="F130" s="595"/>
      <x:c r="G130" s="540"/>
      <x:c r="H130" s="555"/>
      <x:c r="I130" s="595"/>
      <x:c r="J130" s="540"/>
      <x:c r="K130" s="595"/>
      <x:c r="L130" s="555"/>
      <x:c r="M130" s="595"/>
      <x:c r="N130" s="548"/>
      <x:c r="O130" s="595"/>
      <x:c r="P130" s="540"/>
      <x:c r="Q130" s="540"/>
      <x:c r="R130" s="548"/>
      <x:c r="S130" s="595"/>
      <x:c r="T130" s="595"/>
      <x:c r="U130" s="595"/>
      <x:c r="V130" s="548"/>
      <x:c r="W130" s="595"/>
      <x:c r="X130" s="529"/>
      <x:c r="Y130" s="596"/>
      <x:c r="Z130" s="548"/>
      <x:c r="AA130" s="529"/>
      <x:c r="AB130" s="529"/>
      <x:c r="AC130" s="596"/>
      <x:c r="AD130" s="172">
        <x:v>2</x:v>
      </x:c>
      <x:c r="AE130" s="172">
        <x:f>SUM(C144,G144,K144,O144,S144,W144,AA144)</x:f>
        <x:v>48.5</x:v>
      </x:c>
    </x:row>
    <x:row r="131" spans="1:31">
      <x:c r="A131" s="543" t="s">
        <x:v>12175</x:v>
      </x:c>
      <x:c r="B131" s="548"/>
      <x:c r="C131" s="595"/>
      <x:c r="D131" s="540"/>
      <x:c r="E131" s="540"/>
      <x:c r="F131" s="595"/>
      <x:c r="G131" s="540"/>
      <x:c r="H131" s="555"/>
      <x:c r="I131" s="595"/>
      <x:c r="J131" s="540"/>
      <x:c r="K131" s="595"/>
      <x:c r="L131" s="555"/>
      <x:c r="M131" s="595"/>
      <x:c r="N131" s="548"/>
      <x:c r="O131" s="595"/>
      <x:c r="P131" s="540"/>
      <x:c r="Q131" s="540"/>
      <x:c r="R131" s="548"/>
      <x:c r="S131" s="595"/>
      <x:c r="T131" s="595"/>
      <x:c r="U131" s="595"/>
      <x:c r="V131" s="548"/>
      <x:c r="W131" s="595"/>
      <x:c r="X131" s="529"/>
      <x:c r="Y131" s="596"/>
      <x:c r="Z131" s="548"/>
      <x:c r="AA131" s="529"/>
      <x:c r="AB131" s="529"/>
      <x:c r="AC131" s="596"/>
      <x:c r="AD131" s="172">
        <x:v>3</x:v>
      </x:c>
      <x:c r="AE131" s="172">
        <x:f>SUM(D144,H144,L144,P144,T144,X144,AB144)</x:f>
        <x:v>4</x:v>
      </x:c>
    </x:row>
    <x:row r="132" spans="1:31">
      <x:c r="A132" s="543" t="s">
        <x:v>12653</x:v>
      </x:c>
      <x:c r="B132" s="548"/>
      <x:c r="C132" s="595"/>
      <x:c r="D132" s="540"/>
      <x:c r="E132" s="540"/>
      <x:c r="F132" s="548"/>
      <x:c r="G132" s="540"/>
      <x:c r="H132" s="595"/>
      <x:c r="I132" s="595"/>
      <x:c r="J132" s="540"/>
      <x:c r="K132" s="546"/>
      <x:c r="L132" s="595"/>
      <x:c r="M132" s="595"/>
      <x:c r="N132" s="548"/>
      <x:c r="O132" s="595"/>
      <x:c r="P132" s="540"/>
      <x:c r="Q132" s="540"/>
      <x:c r="R132" s="548"/>
      <x:c r="S132" s="595"/>
      <x:c r="T132" s="595"/>
      <x:c r="U132" s="595"/>
      <x:c r="V132" s="548"/>
      <x:c r="W132" s="595"/>
      <x:c r="X132" s="529"/>
      <x:c r="Y132" s="596"/>
      <x:c r="Z132" s="548"/>
      <x:c r="AA132" s="529"/>
      <x:c r="AB132" s="529"/>
      <x:c r="AC132" s="596"/>
      <x:c r="AD132" s="172">
        <x:v>4</x:v>
      </x:c>
      <x:c r="AE132" s="172">
        <x:f>SUM(E144,I144,M144,Q144,U144,Y144,AC144)</x:f>
        <x:v>17</x:v>
      </x:c>
    </x:row>
    <x:row r="133" spans="1:31">
      <x:c r="A133" s="543" t="s">
        <x:v>11533</x:v>
      </x:c>
      <x:c r="B133" s="548"/>
      <x:c r="C133" s="529"/>
      <x:c r="D133" s="540"/>
      <x:c r="E133" s="540"/>
      <x:c r="F133" s="548"/>
      <x:c r="G133" s="540"/>
      <x:c r="H133" s="529"/>
      <x:c r="I133" s="529"/>
      <x:c r="J133" s="540"/>
      <x:c r="K133" s="546"/>
      <x:c r="L133" s="529"/>
      <x:c r="M133" s="529"/>
      <x:c r="N133" s="548"/>
      <x:c r="O133" s="529"/>
      <x:c r="P133" s="540"/>
      <x:c r="Q133" s="540"/>
      <x:c r="R133" s="548"/>
      <x:c r="S133" s="529"/>
      <x:c r="T133" s="529"/>
      <x:c r="U133" s="529"/>
      <x:c r="V133" s="548"/>
      <x:c r="W133" s="529"/>
      <x:c r="X133" s="529"/>
      <x:c r="Y133" s="596"/>
      <x:c r="Z133" s="548"/>
      <x:c r="AA133" s="529"/>
      <x:c r="AB133" s="529"/>
      <x:c r="AC133" s="596"/>
      <x:c r="AD133" s="172"/>
      <x:c r="AE133" s="172"/>
    </x:row>
    <x:row r="134" spans="1:31">
      <x:c r="A134" s="543" t="s">
        <x:v>12198</x:v>
      </x:c>
      <x:c r="B134" s="548"/>
      <x:c r="C134" s="529"/>
      <x:c r="D134" s="540"/>
      <x:c r="E134" s="540"/>
      <x:c r="F134" s="548"/>
      <x:c r="G134" s="540"/>
      <x:c r="H134" s="529"/>
      <x:c r="I134" s="529"/>
      <x:c r="J134" s="540"/>
      <x:c r="K134" s="546"/>
      <x:c r="L134" s="529"/>
      <x:c r="M134" s="529"/>
      <x:c r="N134" s="548"/>
      <x:c r="O134" s="529"/>
      <x:c r="P134" s="540"/>
      <x:c r="Q134" s="540"/>
      <x:c r="R134" s="552"/>
      <x:c r="S134" s="529"/>
      <x:c r="T134" s="529"/>
      <x:c r="U134" s="529"/>
      <x:c r="V134" s="552"/>
      <x:c r="W134" s="529"/>
      <x:c r="X134" s="529"/>
      <x:c r="Y134" s="536"/>
      <x:c r="Z134" s="552"/>
      <x:c r="AA134" s="529"/>
      <x:c r="AB134" s="529"/>
      <x:c r="AC134" s="536"/>
      <x:c r="AD134" s="172"/>
      <x:c r="AE134" s="172"/>
    </x:row>
    <x:row r="135" spans="1:31">
      <x:c r="A135" s="543" t="s">
        <x:v>7982</x:v>
      </x:c>
      <x:c r="B135" s="548"/>
      <x:c r="C135" s="529"/>
      <x:c r="D135" s="540"/>
      <x:c r="E135" s="540"/>
      <x:c r="F135" s="548"/>
      <x:c r="G135" s="540"/>
      <x:c r="H135" s="529"/>
      <x:c r="I135" s="529"/>
      <x:c r="J135" s="540"/>
      <x:c r="K135" s="546"/>
      <x:c r="L135" s="529"/>
      <x:c r="M135" s="529"/>
      <x:c r="N135" s="548"/>
      <x:c r="O135" s="529"/>
      <x:c r="P135" s="540"/>
      <x:c r="Q135" s="540"/>
      <x:c r="R135" s="552" t="s">
        <x:v>143</x:v>
      </x:c>
      <x:c r="S135" s="546"/>
      <x:c r="T135" s="529"/>
      <x:c r="U135" s="529"/>
      <x:c r="V135" s="552" t="s">
        <x:v>143</x:v>
      </x:c>
      <x:c r="W135" s="546"/>
      <x:c r="X135" s="529"/>
      <x:c r="Y135" s="536"/>
      <x:c r="Z135" s="552" t="s">
        <x:v>143</x:v>
      </x:c>
      <x:c r="AA135" s="546"/>
      <x:c r="AB135" s="529"/>
      <x:c r="AC135" s="536"/>
      <x:c r="AD135" s="172"/>
      <x:c r="AE135" s="172"/>
    </x:row>
    <x:row r="136" spans="1:31">
      <x:c r="A136" s="543" t="s">
        <x:v>2318</x:v>
      </x:c>
      <x:c r="B136" s="548"/>
      <x:c r="C136" s="529"/>
      <x:c r="D136" s="540"/>
      <x:c r="E136" s="540"/>
      <x:c r="F136" s="548"/>
      <x:c r="G136" s="540"/>
      <x:c r="H136" s="529"/>
      <x:c r="I136" s="529"/>
      <x:c r="J136" s="540"/>
      <x:c r="K136" s="546"/>
      <x:c r="L136" s="529"/>
      <x:c r="M136" s="529"/>
      <x:c r="N136" s="548"/>
      <x:c r="O136" s="529"/>
      <x:c r="P136" s="540"/>
      <x:c r="Q136" s="540"/>
      <x:c r="R136" s="552" t="s">
        <x:v>143</x:v>
      </x:c>
      <x:c r="S136" s="546"/>
      <x:c r="T136" s="529"/>
      <x:c r="U136" s="529"/>
      <x:c r="V136" s="552" t="s">
        <x:v>143</x:v>
      </x:c>
      <x:c r="W136" s="546"/>
      <x:c r="X136" s="529"/>
      <x:c r="Y136" s="536"/>
      <x:c r="Z136" s="548"/>
      <x:c r="AA136" s="546"/>
      <x:c r="AB136" s="529"/>
      <x:c r="AC136" s="550"/>
      <x:c r="AD136" s="172"/>
      <x:c r="AE136" s="172"/>
    </x:row>
    <x:row r="137" spans="1:31">
      <x:c r="A137" s="543" t="s">
        <x:v>11222</x:v>
      </x:c>
      <x:c r="B137" s="529"/>
      <x:c r="C137" s="546"/>
      <x:c r="D137" s="540"/>
      <x:c r="E137" s="540"/>
      <x:c r="F137" s="552" t="s">
        <x:v>143</x:v>
      </x:c>
      <x:c r="G137" s="540"/>
      <x:c r="H137" s="529"/>
      <x:c r="I137" s="550"/>
      <x:c r="J137" s="540"/>
      <x:c r="K137" s="553" t="s">
        <x:v>143</x:v>
      </x:c>
      <x:c r="L137" s="529"/>
      <x:c r="M137" s="550"/>
      <x:c r="N137" s="529"/>
      <x:c r="O137" s="546"/>
      <x:c r="P137" s="540"/>
      <x:c r="Q137" s="540"/>
      <x:c r="R137" s="548"/>
      <x:c r="S137" s="546"/>
      <x:c r="T137" s="529"/>
      <x:c r="U137" s="550"/>
      <x:c r="V137" s="548"/>
      <x:c r="W137" s="546"/>
      <x:c r="X137" s="529"/>
      <x:c r="Y137" s="550"/>
      <x:c r="Z137" s="548"/>
      <x:c r="AA137" s="546"/>
      <x:c r="AB137" s="529"/>
      <x:c r="AC137" s="550"/>
      <x:c r="AD137" s="172"/>
      <x:c r="AE137" s="172"/>
    </x:row>
    <x:row r="138" spans="1:31">
      <x:c r="A138" s="543" t="s">
        <x:v>12467</x:v>
      </x:c>
      <x:c r="B138" s="529"/>
      <x:c r="C138" s="546"/>
      <x:c r="D138" s="540"/>
      <x:c r="E138" s="540"/>
      <x:c r="F138" s="552" t="s">
        <x:v>143</x:v>
      </x:c>
      <x:c r="G138" s="540"/>
      <x:c r="H138" s="529"/>
      <x:c r="I138" s="550"/>
      <x:c r="J138" s="540"/>
      <x:c r="K138" s="553" t="s">
        <x:v>143</x:v>
      </x:c>
      <x:c r="L138" s="529"/>
      <x:c r="M138" s="550"/>
      <x:c r="N138" s="529"/>
      <x:c r="O138" s="546"/>
      <x:c r="P138" s="540"/>
      <x:c r="Q138" s="540"/>
      <x:c r="R138" s="548"/>
      <x:c r="S138" s="553" t="s">
        <x:v>143</x:v>
      </x:c>
      <x:c r="T138" s="529"/>
      <x:c r="U138" s="550"/>
      <x:c r="V138" s="548"/>
      <x:c r="W138" s="553" t="s">
        <x:v>143</x:v>
      </x:c>
      <x:c r="X138" s="529"/>
      <x:c r="Y138" s="550"/>
      <x:c r="Z138" s="548"/>
      <x:c r="AA138" s="553" t="s">
        <x:v>143</x:v>
      </x:c>
      <x:c r="AB138" s="529"/>
      <x:c r="AC138" s="550"/>
      <x:c r="AD138" s="172"/>
      <x:c r="AE138" s="172"/>
    </x:row>
    <x:row r="139" spans="1:31">
      <x:c r="A139" s="543" t="s">
        <x:v>12326</x:v>
      </x:c>
      <x:c r="B139" s="529"/>
      <x:c r="C139" s="546"/>
      <x:c r="D139" s="540"/>
      <x:c r="E139" s="540"/>
      <x:c r="F139" s="548"/>
      <x:c r="G139" s="540"/>
      <x:c r="H139" s="529"/>
      <x:c r="I139" s="529"/>
      <x:c r="J139" s="540"/>
      <x:c r="K139" s="546"/>
      <x:c r="L139" s="529"/>
      <x:c r="M139" s="529"/>
      <x:c r="N139" s="529"/>
      <x:c r="O139" s="546"/>
      <x:c r="P139" s="540"/>
      <x:c r="Q139" s="540"/>
      <x:c r="R139" s="548"/>
      <x:c r="S139" s="546"/>
      <x:c r="T139" s="529"/>
      <x:c r="U139" s="550"/>
      <x:c r="V139" s="548"/>
      <x:c r="W139" s="546"/>
      <x:c r="X139" s="529"/>
      <x:c r="Y139" s="550"/>
      <x:c r="Z139" s="529"/>
      <x:c r="AA139" s="546"/>
      <x:c r="AB139" s="529"/>
      <x:c r="AC139" s="536"/>
      <x:c r="AD139" s="172"/>
      <x:c r="AE139" s="172"/>
    </x:row>
    <x:row r="140" spans="1:31">
      <x:c r="A140" s="543" t="s">
        <x:v>7879</x:v>
      </x:c>
      <x:c r="B140" s="529"/>
      <x:c r="C140" s="546"/>
      <x:c r="D140" s="540"/>
      <x:c r="E140" s="540"/>
      <x:c r="F140" s="548"/>
      <x:c r="G140" s="540"/>
      <x:c r="H140" s="529"/>
      <x:c r="I140" s="529"/>
      <x:c r="J140" s="540"/>
      <x:c r="K140" s="546"/>
      <x:c r="L140" s="529"/>
      <x:c r="M140" s="529"/>
      <x:c r="N140" s="529"/>
      <x:c r="O140" s="546"/>
      <x:c r="P140" s="540"/>
      <x:c r="Q140" s="540"/>
      <x:c r="R140" s="548"/>
      <x:c r="S140" s="546"/>
      <x:c r="T140" s="529"/>
      <x:c r="U140" s="550"/>
      <x:c r="V140" s="548"/>
      <x:c r="W140" s="546"/>
      <x:c r="X140" s="529"/>
      <x:c r="Y140" s="550"/>
      <x:c r="Z140" s="529"/>
      <x:c r="AA140" s="546"/>
      <x:c r="AB140" s="529"/>
      <x:c r="AC140" s="536"/>
      <x:c r="AD140" s="172"/>
      <x:c r="AE140" s="172"/>
    </x:row>
    <x:row r="141" spans="1:31">
      <x:c r="A141" s="543" t="s">
        <x:v>11232</x:v>
      </x:c>
      <x:c r="B141" s="529"/>
      <x:c r="C141" s="546"/>
      <x:c r="D141" s="540"/>
      <x:c r="E141" s="540"/>
      <x:c r="F141" s="548"/>
      <x:c r="G141" s="540"/>
      <x:c r="H141" s="529"/>
      <x:c r="I141" s="529"/>
      <x:c r="J141" s="540"/>
      <x:c r="K141" s="546"/>
      <x:c r="L141" s="529"/>
      <x:c r="M141" s="529"/>
      <x:c r="N141" s="529"/>
      <x:c r="O141" s="546"/>
      <x:c r="P141" s="540"/>
      <x:c r="Q141" s="540"/>
      <x:c r="R141" s="529"/>
      <x:c r="S141" s="546"/>
      <x:c r="T141" s="529"/>
      <x:c r="U141" s="550"/>
      <x:c r="V141" s="529"/>
      <x:c r="W141" s="546"/>
      <x:c r="X141" s="529"/>
      <x:c r="Y141" s="550"/>
      <x:c r="Z141" s="529"/>
      <x:c r="AA141" s="546"/>
      <x:c r="AB141" s="529"/>
      <x:c r="AC141" s="536"/>
      <x:c r="AD141" s="172"/>
      <x:c r="AE141" s="172"/>
    </x:row>
    <x:row r="142" spans="1:31">
      <x:c r="A142" s="543" t="s">
        <x:v>12225</x:v>
      </x:c>
      <x:c r="B142" s="529"/>
      <x:c r="C142" s="546"/>
      <x:c r="D142" s="540"/>
      <x:c r="E142" s="540"/>
      <x:c r="F142" s="548"/>
      <x:c r="G142" s="540"/>
      <x:c r="H142" s="529"/>
      <x:c r="I142" s="529"/>
      <x:c r="J142" s="540"/>
      <x:c r="K142" s="546"/>
      <x:c r="L142" s="529"/>
      <x:c r="M142" s="529"/>
      <x:c r="N142" s="529"/>
      <x:c r="O142" s="546"/>
      <x:c r="P142" s="540"/>
      <x:c r="Q142" s="540"/>
      <x:c r="R142" s="529"/>
      <x:c r="S142" s="546"/>
      <x:c r="T142" s="529"/>
      <x:c r="U142" s="529"/>
      <x:c r="V142" s="529"/>
      <x:c r="W142" s="546"/>
      <x:c r="X142" s="529"/>
      <x:c r="Y142" s="536"/>
      <x:c r="Z142" s="529"/>
      <x:c r="AA142" s="546"/>
      <x:c r="AB142" s="529"/>
      <x:c r="AC142" s="536"/>
      <x:c r="AD142" s="172"/>
      <x:c r="AE142" s="172"/>
    </x:row>
    <x:row r="143" spans="1:31" ht="16.75">
      <x:c r="A143" s="544" t="s">
        <x:v>2548</x:v>
      </x:c>
      <x:c r="B143" s="530"/>
      <x:c r="C143" s="546"/>
      <x:c r="D143" s="540"/>
      <x:c r="E143" s="540"/>
      <x:c r="F143" s="548"/>
      <x:c r="G143" s="540"/>
      <x:c r="H143" s="530"/>
      <x:c r="I143" s="530"/>
      <x:c r="J143" s="540"/>
      <x:c r="K143" s="546"/>
      <x:c r="L143" s="530"/>
      <x:c r="M143" s="530"/>
      <x:c r="N143" s="530"/>
      <x:c r="O143" s="546"/>
      <x:c r="P143" s="540"/>
      <x:c r="Q143" s="540"/>
      <x:c r="R143" s="530"/>
      <x:c r="S143" s="546"/>
      <x:c r="T143" s="530"/>
      <x:c r="U143" s="530"/>
      <x:c r="V143" s="530"/>
      <x:c r="W143" s="546"/>
      <x:c r="X143" s="530"/>
      <x:c r="Y143" s="538"/>
      <x:c r="Z143" s="530"/>
      <x:c r="AA143" s="546"/>
      <x:c r="AB143" s="530"/>
      <x:c r="AC143" s="538"/>
      <x:c r="AD143" s="172"/>
      <x:c r="AE143" s="172"/>
    </x:row>
    <x:row r="144" spans="1:31">
      <x:c r="A144" s="172"/>
      <x:c r="B144" s="172">
        <x:v>7</x:v>
      </x:c>
      <x:c r="C144" s="172">
        <x:v>7</x:v>
      </x:c>
      <x:c r="D144" s="172"/>
      <x:c r="E144" s="172"/>
      <x:c r="F144" s="172">
        <x:v>10.5</x:v>
      </x:c>
      <x:c r="G144" s="172"/>
      <x:c r="H144" s="172">
        <x:v>2</x:v>
      </x:c>
      <x:c r="I144" s="172">
        <x:v>2</x:v>
      </x:c>
      <x:c r="J144" s="172"/>
      <x:c r="K144" s="172">
        <x:v>10.5</x:v>
      </x:c>
      <x:c r="L144" s="172">
        <x:v>2</x:v>
      </x:c>
      <x:c r="M144" s="172">
        <x:v>2</x:v>
      </x:c>
      <x:c r="N144" s="172">
        <x:v>7</x:v>
      </x:c>
      <x:c r="O144" s="172">
        <x:v>7</x:v>
      </x:c>
      <x:c r="P144" s="172"/>
      <x:c r="Q144" s="172"/>
      <x:c r="R144" s="172">
        <x:v>10.5</x:v>
      </x:c>
      <x:c r="S144" s="172">
        <x:v>8</x:v>
      </x:c>
      <x:c r="T144" s="172">
        <x:v>0</x:v>
      </x:c>
      <x:c r="U144" s="172">
        <x:v>5</x:v>
      </x:c>
      <x:c r="V144" s="172">
        <x:v>10.5</x:v>
      </x:c>
      <x:c r="W144" s="172">
        <x:v>8</x:v>
      </x:c>
      <x:c r="X144" s="172">
        <x:v>0</x:v>
      </x:c>
      <x:c r="Y144" s="172">
        <x:v>5</x:v>
      </x:c>
      <x:c r="Z144" s="172">
        <x:v>8</x:v>
      </x:c>
      <x:c r="AA144" s="172">
        <x:v>8</x:v>
      </x:c>
      <x:c r="AB144" s="172">
        <x:v>0</x:v>
      </x:c>
      <x:c r="AC144" s="172">
        <x:v>3</x:v>
      </x:c>
      <x:c r="AD144" s="172"/>
      <x:c r="AE144" s="172"/>
    </x:row>
    <x:row r="145" spans="1:31" ht="16.75" customHeight="1">
      <x:c r="A145" s="521"/>
      <x:c r="B145" s="1662" t="s">
        <x:v>11990</x:v>
      </x:c>
      <x:c r="C145" s="1663"/>
      <x:c r="D145" s="1663"/>
      <x:c r="E145" s="1664"/>
      <x:c r="F145" s="1662" t="s">
        <x:v>10294</x:v>
      </x:c>
      <x:c r="G145" s="1663"/>
      <x:c r="H145" s="1663"/>
      <x:c r="I145" s="1664"/>
      <x:c r="J145" s="1662" t="s">
        <x:v>10288</x:v>
      </x:c>
      <x:c r="K145" s="1663"/>
      <x:c r="L145" s="1663"/>
      <x:c r="M145" s="1664"/>
      <x:c r="N145" s="1662" t="s">
        <x:v>10324</x:v>
      </x:c>
      <x:c r="O145" s="1663"/>
      <x:c r="P145" s="1663"/>
      <x:c r="Q145" s="1664"/>
      <x:c r="R145" s="1662" t="s">
        <x:v>10375</x:v>
      </x:c>
      <x:c r="S145" s="1663"/>
      <x:c r="T145" s="1663"/>
      <x:c r="U145" s="1664"/>
      <x:c r="V145" s="1663" t="s">
        <x:v>10329</x:v>
      </x:c>
      <x:c r="W145" s="1663"/>
      <x:c r="X145" s="1663"/>
      <x:c r="Y145" s="1664"/>
      <x:c r="Z145" s="1663" t="s">
        <x:v>11870</x:v>
      </x:c>
      <x:c r="AA145" s="1663"/>
      <x:c r="AB145" s="1663"/>
      <x:c r="AC145" s="1672"/>
      <x:c r="AD145" s="170"/>
      <x:c r="AE145" s="170"/>
    </x:row>
    <x:row r="146" spans="1:31">
      <x:c r="A146" s="522"/>
      <x:c r="B146" s="516" t="s">
        <x:v>3935</x:v>
      </x:c>
      <x:c r="C146" s="516" t="s">
        <x:v>6540</x:v>
      </x:c>
      <x:c r="D146" s="516" t="s">
        <x:v>10345</x:v>
      </x:c>
      <x:c r="E146" s="557" t="s">
        <x:v>10299</x:v>
      </x:c>
      <x:c r="F146" s="516" t="s">
        <x:v>3935</x:v>
      </x:c>
      <x:c r="G146" s="516" t="s">
        <x:v>6540</x:v>
      </x:c>
      <x:c r="H146" s="516" t="s">
        <x:v>10345</x:v>
      </x:c>
      <x:c r="I146" s="557" t="s">
        <x:v>10299</x:v>
      </x:c>
      <x:c r="J146" s="516" t="s">
        <x:v>3935</x:v>
      </x:c>
      <x:c r="K146" s="516" t="s">
        <x:v>6540</x:v>
      </x:c>
      <x:c r="L146" s="516" t="s">
        <x:v>10345</x:v>
      </x:c>
      <x:c r="M146" s="557" t="s">
        <x:v>10299</x:v>
      </x:c>
      <x:c r="N146" s="516" t="s">
        <x:v>3935</x:v>
      </x:c>
      <x:c r="O146" s="516" t="s">
        <x:v>6540</x:v>
      </x:c>
      <x:c r="P146" s="516" t="s">
        <x:v>10345</x:v>
      </x:c>
      <x:c r="Q146" s="557" t="s">
        <x:v>10299</x:v>
      </x:c>
      <x:c r="R146" s="516" t="s">
        <x:v>3935</x:v>
      </x:c>
      <x:c r="S146" s="516" t="s">
        <x:v>6540</x:v>
      </x:c>
      <x:c r="T146" s="516" t="s">
        <x:v>10345</x:v>
      </x:c>
      <x:c r="U146" s="557" t="s">
        <x:v>10299</x:v>
      </x:c>
      <x:c r="V146" s="516" t="s">
        <x:v>3935</x:v>
      </x:c>
      <x:c r="W146" s="516" t="s">
        <x:v>6540</x:v>
      </x:c>
      <x:c r="X146" s="516" t="s">
        <x:v>10345</x:v>
      </x:c>
      <x:c r="Y146" s="557" t="s">
        <x:v>10299</x:v>
      </x:c>
      <x:c r="Z146" s="516" t="s">
        <x:v>3935</x:v>
      </x:c>
      <x:c r="AA146" s="516" t="s">
        <x:v>6540</x:v>
      </x:c>
      <x:c r="AB146" s="516" t="s">
        <x:v>10345</x:v>
      </x:c>
      <x:c r="AC146" s="557" t="s">
        <x:v>10299</x:v>
      </x:c>
      <x:c r="AD146" s="170"/>
      <x:c r="AE146" s="170"/>
    </x:row>
    <x:row r="147" spans="1:31">
      <x:c r="A147" s="543" t="s">
        <x:v>2388</x:v>
      </x:c>
      <x:c r="B147" s="529"/>
      <x:c r="C147" s="546"/>
      <x:c r="D147" s="529"/>
      <x:c r="E147" s="595"/>
      <x:c r="F147" s="529"/>
      <x:c r="G147" s="540"/>
      <x:c r="H147" s="529"/>
      <x:c r="I147" s="529"/>
      <x:c r="J147" s="540"/>
      <x:c r="K147" s="529"/>
      <x:c r="L147" s="529"/>
      <x:c r="M147" s="529"/>
      <x:c r="N147" s="529"/>
      <x:c r="O147" s="529"/>
      <x:c r="P147" s="595"/>
      <x:c r="Q147" s="595"/>
      <x:c r="R147" s="529"/>
      <x:c r="S147" s="529"/>
      <x:c r="T147" s="529"/>
      <x:c r="U147" s="529"/>
      <x:c r="V147" s="548"/>
      <x:c r="W147" s="529"/>
      <x:c r="X147" s="529"/>
      <x:c r="Y147" s="596"/>
      <x:c r="Z147" s="529"/>
      <x:c r="AA147" s="529"/>
      <x:c r="AB147" s="529"/>
      <x:c r="AC147" s="596"/>
      <x:c r="AD147" s="170">
        <x:v>1</x:v>
      </x:c>
      <x:c r="AE147" s="170">
        <x:f>SUM(B162,F162,J162,N162,R162,V162,Z162)</x:f>
        <x:v>25.5</x:v>
      </x:c>
    </x:row>
    <x:row r="148" spans="1:31">
      <x:c r="A148" s="543" t="s">
        <x:v>8075</x:v>
      </x:c>
      <x:c r="B148" s="595"/>
      <x:c r="C148" s="546"/>
      <x:c r="D148" s="595"/>
      <x:c r="E148" s="595"/>
      <x:c r="F148" s="595"/>
      <x:c r="G148" s="540"/>
      <x:c r="H148" s="555"/>
      <x:c r="I148" s="595"/>
      <x:c r="J148" s="540"/>
      <x:c r="K148" s="529"/>
      <x:c r="L148" s="555"/>
      <x:c r="M148" s="595"/>
      <x:c r="N148" s="595"/>
      <x:c r="O148" s="529"/>
      <x:c r="P148" s="555"/>
      <x:c r="Q148" s="595"/>
      <x:c r="R148" s="595"/>
      <x:c r="S148" s="595"/>
      <x:c r="T148" s="555"/>
      <x:c r="U148" s="595"/>
      <x:c r="V148" s="548"/>
      <x:c r="W148" s="595"/>
      <x:c r="X148" s="555"/>
      <x:c r="Y148" s="596"/>
      <x:c r="Z148" s="548"/>
      <x:c r="AA148" s="529"/>
      <x:c r="AB148" s="555"/>
      <x:c r="AC148" s="596"/>
      <x:c r="AD148" s="170">
        <x:v>2</x:v>
      </x:c>
      <x:c r="AE148" s="170">
        <x:f>SUM(C162,G162,K162,O162,S162,W162,AA162)</x:f>
        <x:v>48.5</x:v>
      </x:c>
    </x:row>
    <x:row r="149" spans="1:31">
      <x:c r="A149" s="543" t="s">
        <x:v>12175</x:v>
      </x:c>
      <x:c r="B149" s="595"/>
      <x:c r="C149" s="546"/>
      <x:c r="D149" s="595"/>
      <x:c r="E149" s="595"/>
      <x:c r="F149" s="595"/>
      <x:c r="G149" s="540"/>
      <x:c r="H149" s="555"/>
      <x:c r="I149" s="595"/>
      <x:c r="J149" s="540"/>
      <x:c r="K149" s="529"/>
      <x:c r="L149" s="555"/>
      <x:c r="M149" s="595"/>
      <x:c r="N149" s="595"/>
      <x:c r="O149" s="529"/>
      <x:c r="P149" s="555"/>
      <x:c r="Q149" s="595"/>
      <x:c r="R149" s="595"/>
      <x:c r="S149" s="595"/>
      <x:c r="T149" s="555"/>
      <x:c r="U149" s="595"/>
      <x:c r="V149" s="548"/>
      <x:c r="W149" s="595"/>
      <x:c r="X149" s="555"/>
      <x:c r="Y149" s="596"/>
      <x:c r="Z149" s="548"/>
      <x:c r="AA149" s="529"/>
      <x:c r="AB149" s="555"/>
      <x:c r="AC149" s="596"/>
      <x:c r="AD149" s="170">
        <x:v>3</x:v>
      </x:c>
      <x:c r="AE149" s="170">
        <x:f>SUM(D162,H162,L162,P162,T162,X162,AB162)</x:f>
        <x:v>20</x:v>
      </x:c>
    </x:row>
    <x:row r="150" spans="1:31">
      <x:c r="A150" s="543" t="s">
        <x:v>12653</x:v>
      </x:c>
      <x:c r="B150" s="595"/>
      <x:c r="C150" s="546"/>
      <x:c r="D150" s="595"/>
      <x:c r="E150" s="595"/>
      <x:c r="F150" s="595"/>
      <x:c r="G150" s="540"/>
      <x:c r="H150" s="555"/>
      <x:c r="I150" s="595"/>
      <x:c r="J150" s="540"/>
      <x:c r="K150" s="529"/>
      <x:c r="L150" s="555"/>
      <x:c r="M150" s="595"/>
      <x:c r="N150" s="595"/>
      <x:c r="O150" s="529"/>
      <x:c r="P150" s="555"/>
      <x:c r="Q150" s="595"/>
      <x:c r="R150" s="595"/>
      <x:c r="S150" s="546"/>
      <x:c r="T150" s="529"/>
      <x:c r="U150" s="595"/>
      <x:c r="V150" s="548"/>
      <x:c r="W150" s="595"/>
      <x:c r="X150" s="529"/>
      <x:c r="Y150" s="596"/>
      <x:c r="Z150" s="548"/>
      <x:c r="AA150" s="529"/>
      <x:c r="AB150" s="529"/>
      <x:c r="AC150" s="596"/>
      <x:c r="AD150" s="170">
        <x:v>4</x:v>
      </x:c>
      <x:c r="AE150" s="170">
        <x:f>SUM(E162,I162,M162,Q162,U162,Y162,AC162)</x:f>
        <x:v>21</x:v>
      </x:c>
    </x:row>
    <x:row r="151" spans="1:31">
      <x:c r="A151" s="543" t="s">
        <x:v>11533</x:v>
      </x:c>
      <x:c r="B151" s="529"/>
      <x:c r="C151" s="546"/>
      <x:c r="D151" s="529"/>
      <x:c r="E151" s="595"/>
      <x:c r="F151" s="595"/>
      <x:c r="G151" s="540"/>
      <x:c r="H151" s="555"/>
      <x:c r="I151" s="529"/>
      <x:c r="J151" s="540"/>
      <x:c r="K151" s="529"/>
      <x:c r="L151" s="555"/>
      <x:c r="M151" s="529"/>
      <x:c r="N151" s="529"/>
      <x:c r="O151" s="529"/>
      <x:c r="P151" s="555"/>
      <x:c r="Q151" s="595"/>
      <x:c r="R151" s="529"/>
      <x:c r="S151" s="546"/>
      <x:c r="T151" s="529"/>
      <x:c r="U151" s="529"/>
      <x:c r="V151" s="548"/>
      <x:c r="W151" s="595"/>
      <x:c r="X151" s="529"/>
      <x:c r="Y151" s="596"/>
      <x:c r="Z151" s="548"/>
      <x:c r="AA151" s="529"/>
      <x:c r="AB151" s="529"/>
      <x:c r="AC151" s="596"/>
      <x:c r="AD151" s="170"/>
      <x:c r="AE151" s="170"/>
    </x:row>
    <x:row r="152" spans="1:31">
      <x:c r="A152" s="543" t="s">
        <x:v>12198</x:v>
      </x:c>
      <x:c r="B152" s="529"/>
      <x:c r="C152" s="546"/>
      <x:c r="D152" s="529"/>
      <x:c r="E152" s="595"/>
      <x:c r="F152" s="595"/>
      <x:c r="G152" s="540"/>
      <x:c r="H152" s="622"/>
      <x:c r="I152" s="550"/>
      <x:c r="J152" s="540"/>
      <x:c r="K152" s="529"/>
      <x:c r="L152" s="555"/>
      <x:c r="M152" s="529"/>
      <x:c r="N152" s="529"/>
      <x:c r="O152" s="529"/>
      <x:c r="P152" s="555"/>
      <x:c r="Q152" s="595"/>
      <x:c r="R152" s="529"/>
      <x:c r="S152" s="546"/>
      <x:c r="T152" s="529"/>
      <x:c r="U152" s="529"/>
      <x:c r="V152" s="552" t="s">
        <x:v>143</x:v>
      </x:c>
      <x:c r="W152" s="546"/>
      <x:c r="X152" s="529"/>
      <x:c r="Y152" s="536"/>
      <x:c r="Z152" s="552" t="s">
        <x:v>143</x:v>
      </x:c>
      <x:c r="AA152" s="546"/>
      <x:c r="AB152" s="529"/>
      <x:c r="AC152" s="536"/>
      <x:c r="AD152" s="170"/>
      <x:c r="AE152" s="170"/>
    </x:row>
    <x:row r="153" spans="1:31">
      <x:c r="A153" s="543" t="s">
        <x:v>7982</x:v>
      </x:c>
      <x:c r="B153" s="548"/>
      <x:c r="C153" s="529"/>
      <x:c r="D153" s="529"/>
      <x:c r="E153" s="529"/>
      <x:c r="F153" s="595"/>
      <x:c r="G153" s="540"/>
      <x:c r="H153" s="623"/>
      <x:c r="I153" s="550"/>
      <x:c r="J153" s="540"/>
      <x:c r="K153" s="546"/>
      <x:c r="L153" s="529"/>
      <x:c r="M153" s="529"/>
      <x:c r="N153" s="529"/>
      <x:c r="O153" s="546"/>
      <x:c r="P153" s="529"/>
      <x:c r="Q153" s="529"/>
      <x:c r="R153" s="529"/>
      <x:c r="S153" s="546"/>
      <x:c r="T153" s="529"/>
      <x:c r="U153" s="529"/>
      <x:c r="V153" s="552" t="s">
        <x:v>143</x:v>
      </x:c>
      <x:c r="W153" s="546"/>
      <x:c r="X153" s="529"/>
      <x:c r="Y153" s="536"/>
      <x:c r="Z153" s="548"/>
      <x:c r="AA153" s="546"/>
      <x:c r="AB153" s="529"/>
      <x:c r="AC153" s="536"/>
      <x:c r="AD153" s="170"/>
      <x:c r="AE153" s="170"/>
    </x:row>
    <x:row r="154" spans="1:31">
      <x:c r="A154" s="543" t="s">
        <x:v>2318</x:v>
      </x:c>
      <x:c r="B154" s="548"/>
      <x:c r="C154" s="529"/>
      <x:c r="D154" s="529"/>
      <x:c r="E154" s="529"/>
      <x:c r="F154" s="595"/>
      <x:c r="G154" s="540"/>
      <x:c r="H154" s="623"/>
      <x:c r="I154" s="550"/>
      <x:c r="J154" s="540"/>
      <x:c r="K154" s="546"/>
      <x:c r="L154" s="529"/>
      <x:c r="M154" s="529"/>
      <x:c r="N154" s="529"/>
      <x:c r="O154" s="546"/>
      <x:c r="P154" s="529"/>
      <x:c r="Q154" s="529"/>
      <x:c r="R154" s="529"/>
      <x:c r="S154" s="553"/>
      <x:c r="T154" s="529"/>
      <x:c r="U154" s="529"/>
      <x:c r="V154" s="552"/>
      <x:c r="W154" s="553"/>
      <x:c r="X154" s="529"/>
      <x:c r="Y154" s="536"/>
      <x:c r="Z154" s="548"/>
      <x:c r="AA154" s="546"/>
      <x:c r="AB154" s="529"/>
      <x:c r="AC154" s="550"/>
      <x:c r="AD154" s="170"/>
      <x:c r="AE154" s="170"/>
    </x:row>
    <x:row r="155" spans="1:31">
      <x:c r="A155" s="543" t="s">
        <x:v>11222</x:v>
      </x:c>
      <x:c r="B155" s="548"/>
      <x:c r="C155" s="529"/>
      <x:c r="D155" s="529"/>
      <x:c r="E155" s="536"/>
      <x:c r="F155" s="595"/>
      <x:c r="G155" s="540"/>
      <x:c r="H155" s="623"/>
      <x:c r="I155" s="550"/>
      <x:c r="J155" s="540"/>
      <x:c r="K155" s="546"/>
      <x:c r="L155" s="529"/>
      <x:c r="M155" s="529"/>
      <x:c r="N155" s="529"/>
      <x:c r="O155" s="546"/>
      <x:c r="P155" s="529"/>
      <x:c r="Q155" s="529"/>
      <x:c r="R155" s="529"/>
      <x:c r="S155" s="553" t="s">
        <x:v>143</x:v>
      </x:c>
      <x:c r="T155" s="529"/>
      <x:c r="U155" s="550"/>
      <x:c r="V155" s="548"/>
      <x:c r="W155" s="553"/>
      <x:c r="X155" s="529"/>
      <x:c r="Y155" s="550"/>
      <x:c r="Z155" s="548"/>
      <x:c r="AA155" s="546"/>
      <x:c r="AB155" s="529"/>
      <x:c r="AC155" s="550"/>
      <x:c r="AD155" s="170"/>
      <x:c r="AE155" s="170"/>
    </x:row>
    <x:row r="156" spans="1:31">
      <x:c r="A156" s="543" t="s">
        <x:v>12467</x:v>
      </x:c>
      <x:c r="B156" s="548"/>
      <x:c r="C156" s="529"/>
      <x:c r="D156" s="529"/>
      <x:c r="E156" s="529"/>
      <x:c r="F156" s="595"/>
      <x:c r="G156" s="540"/>
      <x:c r="H156" s="623"/>
      <x:c r="I156" s="550"/>
      <x:c r="J156" s="540"/>
      <x:c r="K156" s="546"/>
      <x:c r="L156" s="529"/>
      <x:c r="M156" s="529"/>
      <x:c r="N156" s="529"/>
      <x:c r="O156" s="546"/>
      <x:c r="P156" s="529"/>
      <x:c r="Q156" s="529"/>
      <x:c r="R156" s="529"/>
      <x:c r="S156" s="553" t="s">
        <x:v>143</x:v>
      </x:c>
      <x:c r="T156" s="529"/>
      <x:c r="U156" s="550"/>
      <x:c r="V156" s="548"/>
      <x:c r="W156" s="553" t="s">
        <x:v>143</x:v>
      </x:c>
      <x:c r="X156" s="529"/>
      <x:c r="Y156" s="550"/>
      <x:c r="Z156" s="548"/>
      <x:c r="AA156" s="553" t="s">
        <x:v>143</x:v>
      </x:c>
      <x:c r="AB156" s="529"/>
      <x:c r="AC156" s="550"/>
      <x:c r="AD156" s="170"/>
      <x:c r="AE156" s="170"/>
    </x:row>
    <x:row r="157" spans="1:31">
      <x:c r="A157" s="543" t="s">
        <x:v>12326</x:v>
      </x:c>
      <x:c r="B157" s="548"/>
      <x:c r="C157" s="529"/>
      <x:c r="D157" s="529"/>
      <x:c r="E157" s="529"/>
      <x:c r="F157" s="595"/>
      <x:c r="G157" s="540"/>
      <x:c r="H157" s="623"/>
      <x:c r="I157" s="550"/>
      <x:c r="J157" s="540"/>
      <x:c r="K157" s="546"/>
      <x:c r="L157" s="529"/>
      <x:c r="M157" s="529"/>
      <x:c r="N157" s="529"/>
      <x:c r="O157" s="546"/>
      <x:c r="P157" s="529"/>
      <x:c r="Q157" s="529"/>
      <x:c r="R157" s="529"/>
      <x:c r="S157" s="546"/>
      <x:c r="T157" s="529"/>
      <x:c r="U157" s="550"/>
      <x:c r="V157" s="548"/>
      <x:c r="W157" s="546"/>
      <x:c r="X157" s="529"/>
      <x:c r="Y157" s="550"/>
      <x:c r="Z157" s="529"/>
      <x:c r="AA157" s="546"/>
      <x:c r="AB157" s="529"/>
      <x:c r="AC157" s="536"/>
      <x:c r="AD157" s="170"/>
      <x:c r="AE157" s="170"/>
    </x:row>
    <x:row r="158" spans="1:31">
      <x:c r="A158" s="543" t="s">
        <x:v>7879</x:v>
      </x:c>
      <x:c r="B158" s="548"/>
      <x:c r="C158" s="529"/>
      <x:c r="D158" s="529"/>
      <x:c r="E158" s="529"/>
      <x:c r="F158" s="595"/>
      <x:c r="G158" s="540"/>
      <x:c r="H158" s="623"/>
      <x:c r="I158" s="550"/>
      <x:c r="J158" s="540"/>
      <x:c r="K158" s="546"/>
      <x:c r="L158" s="529"/>
      <x:c r="M158" s="529"/>
      <x:c r="N158" s="529"/>
      <x:c r="O158" s="546"/>
      <x:c r="P158" s="529"/>
      <x:c r="Q158" s="529"/>
      <x:c r="R158" s="529"/>
      <x:c r="S158" s="546"/>
      <x:c r="T158" s="529"/>
      <x:c r="U158" s="550"/>
      <x:c r="V158" s="548"/>
      <x:c r="W158" s="546"/>
      <x:c r="X158" s="529"/>
      <x:c r="Y158" s="550"/>
      <x:c r="Z158" s="529"/>
      <x:c r="AA158" s="546"/>
      <x:c r="AB158" s="529"/>
      <x:c r="AC158" s="536"/>
      <x:c r="AD158" s="170"/>
      <x:c r="AE158" s="170"/>
    </x:row>
    <x:row r="159" spans="1:31">
      <x:c r="A159" s="543" t="s">
        <x:v>11232</x:v>
      </x:c>
      <x:c r="B159" s="548"/>
      <x:c r="C159" s="529"/>
      <x:c r="D159" s="529"/>
      <x:c r="E159" s="529"/>
      <x:c r="F159" s="595"/>
      <x:c r="G159" s="540"/>
      <x:c r="H159" s="624"/>
      <x:c r="I159" s="550"/>
      <x:c r="J159" s="540"/>
      <x:c r="K159" s="546"/>
      <x:c r="L159" s="529"/>
      <x:c r="M159" s="529"/>
      <x:c r="N159" s="529"/>
      <x:c r="O159" s="546"/>
      <x:c r="P159" s="529"/>
      <x:c r="Q159" s="529"/>
      <x:c r="R159" s="529"/>
      <x:c r="S159" s="546"/>
      <x:c r="T159" s="529"/>
      <x:c r="U159" s="550"/>
      <x:c r="V159" s="529"/>
      <x:c r="W159" s="546"/>
      <x:c r="X159" s="529"/>
      <x:c r="Y159" s="550"/>
      <x:c r="Z159" s="529"/>
      <x:c r="AA159" s="546"/>
      <x:c r="AB159" s="529"/>
      <x:c r="AC159" s="536"/>
      <x:c r="AD159" s="170"/>
      <x:c r="AE159" s="170"/>
    </x:row>
    <x:row r="160" spans="1:31">
      <x:c r="A160" s="543" t="s">
        <x:v>12225</x:v>
      </x:c>
      <x:c r="B160" s="529"/>
      <x:c r="C160" s="529"/>
      <x:c r="D160" s="529"/>
      <x:c r="E160" s="529"/>
      <x:c r="F160" s="529"/>
      <x:c r="G160" s="540"/>
      <x:c r="H160" s="529"/>
      <x:c r="I160" s="529"/>
      <x:c r="J160" s="540"/>
      <x:c r="K160" s="529"/>
      <x:c r="L160" s="529"/>
      <x:c r="M160" s="529"/>
      <x:c r="N160" s="529"/>
      <x:c r="O160" s="529"/>
      <x:c r="P160" s="529"/>
      <x:c r="Q160" s="529"/>
      <x:c r="R160" s="529"/>
      <x:c r="S160" s="546"/>
      <x:c r="T160" s="529"/>
      <x:c r="U160" s="529"/>
      <x:c r="V160" s="529"/>
      <x:c r="W160" s="546"/>
      <x:c r="X160" s="529"/>
      <x:c r="Y160" s="536"/>
      <x:c r="Z160" s="529"/>
      <x:c r="AA160" s="546"/>
      <x:c r="AB160" s="529"/>
      <x:c r="AC160" s="536"/>
      <x:c r="AD160" s="170"/>
      <x:c r="AE160" s="170"/>
    </x:row>
    <x:row r="161" spans="1:31" ht="16.75">
      <x:c r="A161" s="544" t="s">
        <x:v>2548</x:v>
      </x:c>
      <x:c r="B161" s="530"/>
      <x:c r="C161" s="530"/>
      <x:c r="D161" s="530"/>
      <x:c r="E161" s="598"/>
      <x:c r="F161" s="530"/>
      <x:c r="G161" s="540"/>
      <x:c r="H161" s="530"/>
      <x:c r="I161" s="530"/>
      <x:c r="J161" s="540"/>
      <x:c r="K161" s="530"/>
      <x:c r="L161" s="530"/>
      <x:c r="M161" s="530"/>
      <x:c r="N161" s="530"/>
      <x:c r="O161" s="530"/>
      <x:c r="P161" s="598"/>
      <x:c r="Q161" s="598"/>
      <x:c r="R161" s="530"/>
      <x:c r="S161" s="546"/>
      <x:c r="T161" s="530"/>
      <x:c r="U161" s="530"/>
      <x:c r="V161" s="530"/>
      <x:c r="W161" s="546"/>
      <x:c r="X161" s="530"/>
      <x:c r="Y161" s="538"/>
      <x:c r="Z161" s="530"/>
      <x:c r="AA161" s="546"/>
      <x:c r="AB161" s="530"/>
      <x:c r="AC161" s="538"/>
      <x:c r="AD161" s="170"/>
      <x:c r="AE161" s="170"/>
    </x:row>
    <x:row r="162" spans="1:31">
      <x:c r="A162" s="170"/>
      <x:c r="B162" s="170">
        <x:v>7</x:v>
      </x:c>
      <x:c r="C162" s="170">
        <x:v>6</x:v>
      </x:c>
      <x:c r="D162" s="170"/>
      <x:c r="E162" s="170"/>
      <x:c r="F162" s="170"/>
      <x:c r="G162" s="170"/>
      <x:c r="H162" s="170">
        <x:v>4</x:v>
      </x:c>
      <x:c r="I162" s="170">
        <x:v>8</x:v>
      </x:c>
      <x:c r="J162" s="170"/>
      <x:c r="K162" s="170">
        <x:v>7</x:v>
      </x:c>
      <x:c r="L162" s="170">
        <x:v>5</x:v>
      </x:c>
      <x:c r="M162" s="170"/>
      <x:c r="N162" s="170"/>
      <x:c r="O162" s="170">
        <x:v>7</x:v>
      </x:c>
      <x:c r="P162" s="170">
        <x:v>5</x:v>
      </x:c>
      <x:c r="Q162" s="170"/>
      <x:c r="R162" s="170"/>
      <x:c r="S162" s="170">
        <x:v>10.5</x:v>
      </x:c>
      <x:c r="T162" s="170">
        <x:v>2</x:v>
      </x:c>
      <x:c r="U162" s="170">
        <x:v>5</x:v>
      </x:c>
      <x:c r="V162" s="170">
        <x:v>10.5</x:v>
      </x:c>
      <x:c r="W162" s="168">
        <x:v>9</x:v>
      </x:c>
      <x:c r="X162" s="170">
        <x:v>2</x:v>
      </x:c>
      <x:c r="Y162" s="170">
        <x:v>5</x:v>
      </x:c>
      <x:c r="Z162" s="170">
        <x:v>8</x:v>
      </x:c>
      <x:c r="AA162" s="168">
        <x:v>9</x:v>
      </x:c>
      <x:c r="AB162" s="170">
        <x:v>2</x:v>
      </x:c>
      <x:c r="AC162" s="170">
        <x:v>3</x:v>
      </x:c>
      <x:c r="AD162" s="170"/>
      <x:c r="AE162" s="170"/>
    </x:row>
    <x:row r="163" spans="1:31" ht="16.75">
      <x:c r="A163" s="521"/>
      <x:c r="B163" s="1662" t="s">
        <x:v>7642</x:v>
      </x:c>
      <x:c r="C163" s="1663"/>
      <x:c r="D163" s="1663"/>
      <x:c r="E163" s="1664"/>
      <x:c r="F163" s="1662" t="s">
        <x:v>10294</x:v>
      </x:c>
      <x:c r="G163" s="1663"/>
      <x:c r="H163" s="1663"/>
      <x:c r="I163" s="1664"/>
      <x:c r="J163" s="1662" t="s">
        <x:v>10288</x:v>
      </x:c>
      <x:c r="K163" s="1663"/>
      <x:c r="L163" s="1663"/>
      <x:c r="M163" s="1664"/>
      <x:c r="N163" s="1662" t="s">
        <x:v>10324</x:v>
      </x:c>
      <x:c r="O163" s="1663"/>
      <x:c r="P163" s="1663"/>
      <x:c r="Q163" s="1664"/>
      <x:c r="R163" s="1662" t="s">
        <x:v>10375</x:v>
      </x:c>
      <x:c r="S163" s="1663"/>
      <x:c r="T163" s="1663"/>
      <x:c r="U163" s="1664"/>
      <x:c r="V163" s="1663" t="s">
        <x:v>10329</x:v>
      </x:c>
      <x:c r="W163" s="1663"/>
      <x:c r="X163" s="1663"/>
      <x:c r="Y163" s="1664"/>
      <x:c r="Z163" s="1663" t="s">
        <x:v>11751</x:v>
      </x:c>
      <x:c r="AA163" s="1663"/>
      <x:c r="AB163" s="1663"/>
      <x:c r="AC163" s="1672"/>
      <x:c r="AD163" s="167"/>
      <x:c r="AE163" s="167"/>
    </x:row>
    <x:row r="164" spans="1:31">
      <x:c r="A164" s="522"/>
      <x:c r="B164" s="516" t="s">
        <x:v>3935</x:v>
      </x:c>
      <x:c r="C164" s="516" t="s">
        <x:v>6540</x:v>
      </x:c>
      <x:c r="D164" s="516" t="s">
        <x:v>10345</x:v>
      </x:c>
      <x:c r="E164" s="557" t="s">
        <x:v>10299</x:v>
      </x:c>
      <x:c r="F164" s="516" t="s">
        <x:v>3935</x:v>
      </x:c>
      <x:c r="G164" s="516" t="s">
        <x:v>6540</x:v>
      </x:c>
      <x:c r="H164" s="516" t="s">
        <x:v>10345</x:v>
      </x:c>
      <x:c r="I164" s="557" t="s">
        <x:v>10299</x:v>
      </x:c>
      <x:c r="J164" s="516" t="s">
        <x:v>3935</x:v>
      </x:c>
      <x:c r="K164" s="516" t="s">
        <x:v>6540</x:v>
      </x:c>
      <x:c r="L164" s="516" t="s">
        <x:v>10345</x:v>
      </x:c>
      <x:c r="M164" s="557" t="s">
        <x:v>10299</x:v>
      </x:c>
      <x:c r="N164" s="516" t="s">
        <x:v>3935</x:v>
      </x:c>
      <x:c r="O164" s="516" t="s">
        <x:v>6540</x:v>
      </x:c>
      <x:c r="P164" s="516" t="s">
        <x:v>10345</x:v>
      </x:c>
      <x:c r="Q164" s="557" t="s">
        <x:v>10299</x:v>
      </x:c>
      <x:c r="R164" s="516" t="s">
        <x:v>3935</x:v>
      </x:c>
      <x:c r="S164" s="516" t="s">
        <x:v>6540</x:v>
      </x:c>
      <x:c r="T164" s="516" t="s">
        <x:v>10345</x:v>
      </x:c>
      <x:c r="U164" s="557" t="s">
        <x:v>10299</x:v>
      </x:c>
      <x:c r="V164" s="516" t="s">
        <x:v>3935</x:v>
      </x:c>
      <x:c r="W164" s="516" t="s">
        <x:v>6540</x:v>
      </x:c>
      <x:c r="X164" s="516" t="s">
        <x:v>10345</x:v>
      </x:c>
      <x:c r="Y164" s="557" t="s">
        <x:v>10299</x:v>
      </x:c>
      <x:c r="Z164" s="516" t="s">
        <x:v>3935</x:v>
      </x:c>
      <x:c r="AA164" s="516" t="s">
        <x:v>6540</x:v>
      </x:c>
      <x:c r="AB164" s="516" t="s">
        <x:v>10345</x:v>
      </x:c>
      <x:c r="AC164" s="557" t="s">
        <x:v>10299</x:v>
      </x:c>
      <x:c r="AD164" s="167"/>
      <x:c r="AE164" s="167"/>
    </x:row>
    <x:row r="165" spans="1:31">
      <x:c r="A165" s="543" t="s">
        <x:v>2388</x:v>
      </x:c>
      <x:c r="B165" s="529"/>
      <x:c r="C165" s="546"/>
      <x:c r="D165" s="529"/>
      <x:c r="E165" s="595"/>
      <x:c r="F165" s="529"/>
      <x:c r="G165" s="540"/>
      <x:c r="H165" s="529"/>
      <x:c r="I165" s="529"/>
      <x:c r="J165" s="540"/>
      <x:c r="K165" s="529"/>
      <x:c r="L165" s="529"/>
      <x:c r="M165" s="529"/>
      <x:c r="N165" s="529"/>
      <x:c r="O165" s="546"/>
      <x:c r="P165" s="529"/>
      <x:c r="Q165" s="595"/>
      <x:c r="R165" s="529"/>
      <x:c r="S165" s="595"/>
      <x:c r="T165" s="529"/>
      <x:c r="U165" s="529"/>
      <x:c r="V165" s="529"/>
      <x:c r="W165" s="546"/>
      <x:c r="X165" s="529"/>
      <x:c r="Y165" s="596"/>
      <x:c r="Z165" s="529"/>
      <x:c r="AA165" s="529"/>
      <x:c r="AB165" s="529"/>
      <x:c r="AC165" s="596"/>
      <x:c r="AD165" s="167">
        <x:v>1</x:v>
      </x:c>
      <x:c r="AE165" s="167">
        <x:f>SUM(B180,F180,J180,N180,R180,V180,Z180)</x:f>
        <x:v>46</x:v>
      </x:c>
    </x:row>
    <x:row r="166" spans="1:31">
      <x:c r="A166" s="543" t="s">
        <x:v>8075</x:v>
      </x:c>
      <x:c r="B166" s="595"/>
      <x:c r="C166" s="546"/>
      <x:c r="D166" s="529"/>
      <x:c r="E166" s="595"/>
      <x:c r="F166" s="548"/>
      <x:c r="G166" s="540"/>
      <x:c r="H166" s="529"/>
      <x:c r="I166" s="595"/>
      <x:c r="J166" s="540"/>
      <x:c r="K166" s="546"/>
      <x:c r="L166" s="529"/>
      <x:c r="M166" s="595"/>
      <x:c r="N166" s="595"/>
      <x:c r="O166" s="546"/>
      <x:c r="P166" s="529"/>
      <x:c r="Q166" s="595"/>
      <x:c r="R166" s="595"/>
      <x:c r="S166" s="546"/>
      <x:c r="T166" s="595"/>
      <x:c r="U166" s="595"/>
      <x:c r="V166" s="595"/>
      <x:c r="W166" s="546"/>
      <x:c r="X166" s="595"/>
      <x:c r="Y166" s="529"/>
      <x:c r="Z166" s="529"/>
      <x:c r="AA166" s="546"/>
      <x:c r="AB166" s="595"/>
      <x:c r="AC166" s="596"/>
      <x:c r="AD166" s="167">
        <x:v>2</x:v>
      </x:c>
      <x:c r="AE166" s="167">
        <x:f>SUM(C180,G180,K180,O180,S180,W180,AA180)</x:f>
        <x:v>47</x:v>
      </x:c>
    </x:row>
    <x:row r="167" spans="1:31">
      <x:c r="A167" s="543" t="s">
        <x:v>12175</x:v>
      </x:c>
      <x:c r="B167" s="595"/>
      <x:c r="C167" s="546"/>
      <x:c r="D167" s="529"/>
      <x:c r="E167" s="595"/>
      <x:c r="F167" s="548"/>
      <x:c r="G167" s="540"/>
      <x:c r="H167" s="529"/>
      <x:c r="I167" s="595"/>
      <x:c r="J167" s="540"/>
      <x:c r="K167" s="546"/>
      <x:c r="L167" s="529"/>
      <x:c r="M167" s="595"/>
      <x:c r="N167" s="595"/>
      <x:c r="O167" s="546"/>
      <x:c r="P167" s="529"/>
      <x:c r="Q167" s="595"/>
      <x:c r="R167" s="595"/>
      <x:c r="S167" s="546"/>
      <x:c r="T167" s="595"/>
      <x:c r="U167" s="595"/>
      <x:c r="V167" s="595"/>
      <x:c r="W167" s="546"/>
      <x:c r="X167" s="595"/>
      <x:c r="Y167" s="595"/>
      <x:c r="Z167" s="529"/>
      <x:c r="AA167" s="546"/>
      <x:c r="AB167" s="595"/>
      <x:c r="AC167" s="596"/>
      <x:c r="AD167" s="167">
        <x:v>3</x:v>
      </x:c>
      <x:c r="AE167" s="167">
        <x:f>SUM(D180,H180,L180,P180,T180,X180,AB180)</x:f>
        <x:v>10</x:v>
      </x:c>
    </x:row>
    <x:row r="168" spans="1:31">
      <x:c r="A168" s="543" t="s">
        <x:v>12653</x:v>
      </x:c>
      <x:c r="B168" s="595"/>
      <x:c r="C168" s="546"/>
      <x:c r="D168" s="529"/>
      <x:c r="E168" s="595"/>
      <x:c r="F168" s="548"/>
      <x:c r="G168" s="540"/>
      <x:c r="H168" s="529"/>
      <x:c r="I168" s="595"/>
      <x:c r="J168" s="540"/>
      <x:c r="K168" s="546"/>
      <x:c r="L168" s="529"/>
      <x:c r="M168" s="595"/>
      <x:c r="N168" s="595"/>
      <x:c r="O168" s="546"/>
      <x:c r="P168" s="529"/>
      <x:c r="Q168" s="595"/>
      <x:c r="R168" s="595"/>
      <x:c r="S168" s="546"/>
      <x:c r="T168" s="595"/>
      <x:c r="U168" s="595"/>
      <x:c r="V168" s="595"/>
      <x:c r="W168" s="546"/>
      <x:c r="X168" s="595"/>
      <x:c r="Y168" s="595"/>
      <x:c r="Z168" s="529"/>
      <x:c r="AA168" s="546"/>
      <x:c r="AB168" s="595"/>
      <x:c r="AC168" s="596"/>
      <x:c r="AD168" s="167">
        <x:v>4</x:v>
      </x:c>
      <x:c r="AE168" s="167">
        <x:f>SUM(E180,I180,M180,Q180,U180,Y180,AC180)</x:f>
        <x:v>13</x:v>
      </x:c>
    </x:row>
    <x:row r="169" spans="1:31">
      <x:c r="A169" s="543" t="s">
        <x:v>11533</x:v>
      </x:c>
      <x:c r="B169" s="529"/>
      <x:c r="C169" s="546"/>
      <x:c r="D169" s="529"/>
      <x:c r="E169" s="595"/>
      <x:c r="F169" s="548"/>
      <x:c r="G169" s="540"/>
      <x:c r="H169" s="529"/>
      <x:c r="I169" s="529"/>
      <x:c r="J169" s="540"/>
      <x:c r="K169" s="546"/>
      <x:c r="L169" s="529"/>
      <x:c r="M169" s="529"/>
      <x:c r="N169" s="529"/>
      <x:c r="O169" s="546"/>
      <x:c r="P169" s="529"/>
      <x:c r="Q169" s="595"/>
      <x:c r="R169" s="529"/>
      <x:c r="S169" s="546"/>
      <x:c r="T169" s="529"/>
      <x:c r="U169" s="529"/>
      <x:c r="V169" s="529"/>
      <x:c r="W169" s="546"/>
      <x:c r="X169" s="529"/>
      <x:c r="Y169" s="595"/>
      <x:c r="Z169" s="529"/>
      <x:c r="AA169" s="546"/>
      <x:c r="AB169" s="529"/>
      <x:c r="AC169" s="596"/>
      <x:c r="AD169" s="167"/>
      <x:c r="AE169" s="167"/>
    </x:row>
    <x:row r="170" spans="1:31">
      <x:c r="A170" s="543" t="s">
        <x:v>12198</x:v>
      </x:c>
      <x:c r="B170" s="548"/>
      <x:c r="C170" s="529"/>
      <x:c r="D170" s="529"/>
      <x:c r="E170" s="595"/>
      <x:c r="F170" s="548"/>
      <x:c r="G170" s="540"/>
      <x:c r="H170" s="529"/>
      <x:c r="I170" s="529"/>
      <x:c r="J170" s="540"/>
      <x:c r="K170" s="546"/>
      <x:c r="L170" s="529"/>
      <x:c r="M170" s="529"/>
      <x:c r="N170" s="529"/>
      <x:c r="O170" s="595"/>
      <x:c r="P170" s="529"/>
      <x:c r="Q170" s="595"/>
      <x:c r="R170" s="529"/>
      <x:c r="S170" s="553"/>
      <x:c r="T170" s="529"/>
      <x:c r="U170" s="529"/>
      <x:c r="V170" s="548"/>
      <x:c r="W170" s="553" t="s">
        <x:v>143</x:v>
      </x:c>
      <x:c r="X170" s="529"/>
      <x:c r="Y170" s="529"/>
      <x:c r="Z170" s="529"/>
      <x:c r="AA170" s="553"/>
      <x:c r="AB170" s="529"/>
      <x:c r="AC170" s="536"/>
      <x:c r="AD170" s="167"/>
      <x:c r="AE170" s="167"/>
    </x:row>
    <x:row r="171" spans="1:31">
      <x:c r="A171" s="543" t="s">
        <x:v>7982</x:v>
      </x:c>
      <x:c r="B171" s="548"/>
      <x:c r="C171" s="529"/>
      <x:c r="D171" s="529"/>
      <x:c r="E171" s="529"/>
      <x:c r="F171" s="548"/>
      <x:c r="G171" s="540"/>
      <x:c r="H171" s="529"/>
      <x:c r="I171" s="529"/>
      <x:c r="J171" s="540"/>
      <x:c r="K171" s="546"/>
      <x:c r="L171" s="529"/>
      <x:c r="M171" s="529"/>
      <x:c r="N171" s="548"/>
      <x:c r="O171" s="529"/>
      <x:c r="P171" s="529"/>
      <x:c r="Q171" s="529"/>
      <x:c r="R171" s="548"/>
      <x:c r="S171" s="553" t="s">
        <x:v>143</x:v>
      </x:c>
      <x:c r="T171" s="529"/>
      <x:c r="U171" s="529"/>
      <x:c r="V171" s="548"/>
      <x:c r="W171" s="553" t="s">
        <x:v>143</x:v>
      </x:c>
      <x:c r="X171" s="529"/>
      <x:c r="Y171" s="529"/>
      <x:c r="Z171" s="548"/>
      <x:c r="AA171" s="553" t="s">
        <x:v>143</x:v>
      </x:c>
      <x:c r="AB171" s="529"/>
      <x:c r="AC171" s="536"/>
      <x:c r="AD171" s="167"/>
      <x:c r="AE171" s="167"/>
    </x:row>
    <x:row r="172" spans="1:31">
      <x:c r="A172" s="543" t="s">
        <x:v>2318</x:v>
      </x:c>
      <x:c r="B172" s="548"/>
      <x:c r="C172" s="529"/>
      <x:c r="D172" s="529"/>
      <x:c r="E172" s="529"/>
      <x:c r="F172" s="548"/>
      <x:c r="G172" s="540"/>
      <x:c r="H172" s="529"/>
      <x:c r="I172" s="529"/>
      <x:c r="J172" s="540"/>
      <x:c r="K172" s="546"/>
      <x:c r="L172" s="529"/>
      <x:c r="M172" s="529"/>
      <x:c r="N172" s="548"/>
      <x:c r="O172" s="529"/>
      <x:c r="P172" s="529"/>
      <x:c r="Q172" s="529"/>
      <x:c r="R172" s="548"/>
      <x:c r="S172" s="553" t="s">
        <x:v>143</x:v>
      </x:c>
      <x:c r="T172" s="529"/>
      <x:c r="U172" s="529"/>
      <x:c r="V172" s="548"/>
      <x:c r="W172" s="546"/>
      <x:c r="X172" s="529"/>
      <x:c r="Y172" s="529"/>
      <x:c r="Z172" s="548"/>
      <x:c r="AA172" s="553"/>
      <x:c r="AB172" s="529"/>
      <x:c r="AC172" s="550"/>
      <x:c r="AD172" s="167"/>
      <x:c r="AE172" s="167"/>
    </x:row>
    <x:row r="173" spans="1:31">
      <x:c r="A173" s="543" t="s">
        <x:v>11222</x:v>
      </x:c>
      <x:c r="B173" s="548"/>
      <x:c r="C173" s="529"/>
      <x:c r="D173" s="529"/>
      <x:c r="E173" s="536"/>
      <x:c r="F173" s="548"/>
      <x:c r="G173" s="540"/>
      <x:c r="H173" s="555"/>
      <x:c r="I173" s="529"/>
      <x:c r="J173" s="540"/>
      <x:c r="K173" s="546"/>
      <x:c r="L173" s="555"/>
      <x:c r="M173" s="529"/>
      <x:c r="N173" s="548"/>
      <x:c r="O173" s="529"/>
      <x:c r="P173" s="529"/>
      <x:c r="Q173" s="529"/>
      <x:c r="R173" s="548"/>
      <x:c r="S173" s="553"/>
      <x:c r="T173" s="529"/>
      <x:c r="U173" s="550"/>
      <x:c r="V173" s="548"/>
      <x:c r="W173" s="546"/>
      <x:c r="X173" s="529"/>
      <x:c r="Y173" s="550"/>
      <x:c r="Z173" s="548"/>
      <x:c r="AA173" s="553"/>
      <x:c r="AB173" s="529"/>
      <x:c r="AC173" s="550"/>
      <x:c r="AD173" s="167"/>
      <x:c r="AE173" s="167"/>
    </x:row>
    <x:row r="174" spans="1:31">
      <x:c r="A174" s="543" t="s">
        <x:v>12467</x:v>
      </x:c>
      <x:c r="B174" s="548"/>
      <x:c r="C174" s="529"/>
      <x:c r="D174" s="529"/>
      <x:c r="E174" s="529"/>
      <x:c r="F174" s="548"/>
      <x:c r="G174" s="540"/>
      <x:c r="H174" s="555"/>
      <x:c r="I174" s="529"/>
      <x:c r="J174" s="540"/>
      <x:c r="K174" s="546"/>
      <x:c r="L174" s="555"/>
      <x:c r="M174" s="529"/>
      <x:c r="N174" s="548"/>
      <x:c r="O174" s="529"/>
      <x:c r="P174" s="529"/>
      <x:c r="Q174" s="529"/>
      <x:c r="R174" s="548"/>
      <x:c r="S174" s="546"/>
      <x:c r="T174" s="529"/>
      <x:c r="U174" s="550"/>
      <x:c r="V174" s="548"/>
      <x:c r="W174" s="546"/>
      <x:c r="X174" s="529"/>
      <x:c r="Y174" s="550"/>
      <x:c r="Z174" s="552" t="s">
        <x:v>143</x:v>
      </x:c>
      <x:c r="AA174" s="546"/>
      <x:c r="AB174" s="529"/>
      <x:c r="AC174" s="550"/>
      <x:c r="AD174" s="167"/>
      <x:c r="AE174" s="167"/>
    </x:row>
    <x:row r="175" spans="1:31">
      <x:c r="A175" s="543" t="s">
        <x:v>12326</x:v>
      </x:c>
      <x:c r="B175" s="548"/>
      <x:c r="C175" s="529"/>
      <x:c r="D175" s="529"/>
      <x:c r="E175" s="529"/>
      <x:c r="F175" s="548"/>
      <x:c r="G175" s="540"/>
      <x:c r="H175" s="555"/>
      <x:c r="I175" s="529"/>
      <x:c r="J175" s="540"/>
      <x:c r="K175" s="546"/>
      <x:c r="L175" s="555"/>
      <x:c r="M175" s="529"/>
      <x:c r="N175" s="548"/>
      <x:c r="O175" s="529"/>
      <x:c r="P175" s="529"/>
      <x:c r="Q175" s="529"/>
      <x:c r="R175" s="552" t="s">
        <x:v>143</x:v>
      </x:c>
      <x:c r="S175" s="546"/>
      <x:c r="T175" s="529"/>
      <x:c r="U175" s="550"/>
      <x:c r="V175" s="552" t="s">
        <x:v>143</x:v>
      </x:c>
      <x:c r="W175" s="546"/>
      <x:c r="X175" s="529"/>
      <x:c r="Y175" s="550"/>
      <x:c r="Z175" s="552"/>
      <x:c r="AA175" s="529"/>
      <x:c r="AB175" s="529"/>
      <x:c r="AC175" s="536"/>
      <x:c r="AD175" s="167"/>
      <x:c r="AE175" s="167"/>
    </x:row>
    <x:row r="176" spans="1:31">
      <x:c r="A176" s="543" t="s">
        <x:v>7879</x:v>
      </x:c>
      <x:c r="B176" s="548"/>
      <x:c r="C176" s="529"/>
      <x:c r="D176" s="529"/>
      <x:c r="E176" s="529"/>
      <x:c r="F176" s="548"/>
      <x:c r="G176" s="540"/>
      <x:c r="H176" s="555"/>
      <x:c r="I176" s="529"/>
      <x:c r="J176" s="540"/>
      <x:c r="K176" s="546"/>
      <x:c r="L176" s="555"/>
      <x:c r="M176" s="529"/>
      <x:c r="N176" s="548"/>
      <x:c r="O176" s="529"/>
      <x:c r="P176" s="529"/>
      <x:c r="Q176" s="529"/>
      <x:c r="R176" s="548"/>
      <x:c r="S176" s="546"/>
      <x:c r="T176" s="529"/>
      <x:c r="U176" s="550"/>
      <x:c r="V176" s="548"/>
      <x:c r="W176" s="546"/>
      <x:c r="X176" s="529"/>
      <x:c r="Y176" s="550"/>
      <x:c r="Z176" s="548"/>
      <x:c r="AA176" s="529"/>
      <x:c r="AB176" s="529"/>
      <x:c r="AC176" s="536"/>
      <x:c r="AD176" s="167"/>
      <x:c r="AE176" s="167"/>
    </x:row>
    <x:row r="177" spans="1:31">
      <x:c r="A177" s="543" t="s">
        <x:v>11232</x:v>
      </x:c>
      <x:c r="B177" s="548"/>
      <x:c r="C177" s="529"/>
      <x:c r="D177" s="529"/>
      <x:c r="E177" s="529"/>
      <x:c r="F177" s="548"/>
      <x:c r="G177" s="540"/>
      <x:c r="H177" s="555"/>
      <x:c r="I177" s="529"/>
      <x:c r="J177" s="540"/>
      <x:c r="K177" s="546"/>
      <x:c r="L177" s="555"/>
      <x:c r="M177" s="529"/>
      <x:c r="N177" s="548"/>
      <x:c r="O177" s="529"/>
      <x:c r="P177" s="529"/>
      <x:c r="Q177" s="529"/>
      <x:c r="R177" s="548"/>
      <x:c r="S177" s="529"/>
      <x:c r="T177" s="529"/>
      <x:c r="U177" s="550"/>
      <x:c r="V177" s="548"/>
      <x:c r="W177" s="529"/>
      <x:c r="X177" s="529"/>
      <x:c r="Y177" s="550"/>
      <x:c r="Z177" s="548"/>
      <x:c r="AA177" s="529"/>
      <x:c r="AB177" s="529"/>
      <x:c r="AC177" s="536"/>
      <x:c r="AD177" s="167"/>
      <x:c r="AE177" s="167"/>
    </x:row>
    <x:row r="178" spans="1:31">
      <x:c r="A178" s="543" t="s">
        <x:v>12225</x:v>
      </x:c>
      <x:c r="B178" s="529"/>
      <x:c r="C178" s="529"/>
      <x:c r="D178" s="529"/>
      <x:c r="E178" s="529"/>
      <x:c r="F178" s="529"/>
      <x:c r="G178" s="540"/>
      <x:c r="H178" s="529"/>
      <x:c r="I178" s="529"/>
      <x:c r="J178" s="540"/>
      <x:c r="K178" s="529"/>
      <x:c r="L178" s="529"/>
      <x:c r="M178" s="529"/>
      <x:c r="N178" s="529"/>
      <x:c r="O178" s="529"/>
      <x:c r="P178" s="529"/>
      <x:c r="Q178" s="529"/>
      <x:c r="R178" s="548"/>
      <x:c r="S178" s="529"/>
      <x:c r="T178" s="529"/>
      <x:c r="U178" s="529"/>
      <x:c r="V178" s="548"/>
      <x:c r="W178" s="529"/>
      <x:c r="X178" s="529"/>
      <x:c r="Y178" s="529"/>
      <x:c r="Z178" s="548"/>
      <x:c r="AA178" s="529"/>
      <x:c r="AB178" s="529"/>
      <x:c r="AC178" s="536"/>
      <x:c r="AD178" s="167"/>
      <x:c r="AE178" s="167"/>
    </x:row>
    <x:row r="179" spans="1:31" ht="16.75">
      <x:c r="A179" s="544" t="s">
        <x:v>2548</x:v>
      </x:c>
      <x:c r="B179" s="530"/>
      <x:c r="C179" s="530"/>
      <x:c r="D179" s="530"/>
      <x:c r="E179" s="598"/>
      <x:c r="F179" s="530"/>
      <x:c r="G179" s="540"/>
      <x:c r="H179" s="530"/>
      <x:c r="I179" s="530"/>
      <x:c r="J179" s="540"/>
      <x:c r="K179" s="530"/>
      <x:c r="L179" s="530"/>
      <x:c r="M179" s="530"/>
      <x:c r="N179" s="530"/>
      <x:c r="O179" s="530"/>
      <x:c r="P179" s="530"/>
      <x:c r="Q179" s="598"/>
      <x:c r="R179" s="548"/>
      <x:c r="S179" s="530"/>
      <x:c r="T179" s="530"/>
      <x:c r="U179" s="530"/>
      <x:c r="V179" s="548"/>
      <x:c r="W179" s="530"/>
      <x:c r="X179" s="530"/>
      <x:c r="Y179" s="530"/>
      <x:c r="Z179" s="548"/>
      <x:c r="AA179" s="530"/>
      <x:c r="AB179" s="530"/>
      <x:c r="AC179" s="538"/>
      <x:c r="AD179" s="167"/>
      <x:c r="AE179" s="167"/>
    </x:row>
    <x:row r="180" spans="1:31">
      <x:c r="A180" s="162"/>
      <x:c r="B180" s="162">
        <x:v>7</x:v>
      </x:c>
      <x:c r="C180" s="162">
        <x:v>6</x:v>
      </x:c>
      <x:c r="D180" s="162"/>
      <x:c r="E180" s="162"/>
      <x:c r="F180" s="162">
        <x:v>7</x:v>
      </x:c>
      <x:c r="G180" s="162"/>
      <x:c r="H180" s="162">
        <x:v>5</x:v>
      </x:c>
      <x:c r="I180" s="162"/>
      <x:c r="J180" s="162"/>
      <x:c r="K180" s="162">
        <x:v>7</x:v>
      </x:c>
      <x:c r="L180" s="162">
        <x:v>5</x:v>
      </x:c>
      <x:c r="M180" s="162"/>
      <x:c r="N180" s="162">
        <x:v>7</x:v>
      </x:c>
      <x:c r="O180" s="162">
        <x:v>6</x:v>
      </x:c>
      <x:c r="P180" s="162"/>
      <x:c r="Q180" s="162"/>
      <x:c r="R180" s="162">
        <x:v>8</x:v>
      </x:c>
      <x:c r="S180" s="162">
        <x:v>9.5</x:v>
      </x:c>
      <x:c r="T180" s="162"/>
      <x:c r="U180" s="162">
        <x:v>5</x:v>
      </x:c>
      <x:c r="V180" s="162">
        <x:v>9</x:v>
      </x:c>
      <x:c r="W180" s="162">
        <x:v>10.5</x:v>
      </x:c>
      <x:c r="X180" s="162"/>
      <x:c r="Y180" s="162">
        <x:v>5</x:v>
      </x:c>
      <x:c r="Z180" s="162">
        <x:v>8</x:v>
      </x:c>
      <x:c r="AA180" s="162">
        <x:v>8</x:v>
      </x:c>
      <x:c r="AB180" s="162"/>
      <x:c r="AC180" s="162">
        <x:v>3</x:v>
      </x:c>
      <x:c r="AD180" s="162"/>
      <x:c r="AE180" s="162"/>
    </x:row>
    <x:row r="181" spans="1:31" ht="16.75">
      <x:c r="A181" s="521"/>
      <x:c r="B181" s="1662" t="s">
        <x:v>7642</x:v>
      </x:c>
      <x:c r="C181" s="1663"/>
      <x:c r="D181" s="1663"/>
      <x:c r="E181" s="1664"/>
      <x:c r="F181" s="1662" t="s">
        <x:v>10294</x:v>
      </x:c>
      <x:c r="G181" s="1663"/>
      <x:c r="H181" s="1663"/>
      <x:c r="I181" s="1664"/>
      <x:c r="J181" s="1662" t="s">
        <x:v>10288</x:v>
      </x:c>
      <x:c r="K181" s="1663"/>
      <x:c r="L181" s="1663"/>
      <x:c r="M181" s="1664"/>
      <x:c r="N181" s="1662" t="s">
        <x:v>10324</x:v>
      </x:c>
      <x:c r="O181" s="1663"/>
      <x:c r="P181" s="1663"/>
      <x:c r="Q181" s="1664"/>
      <x:c r="R181" s="1662" t="s">
        <x:v>10375</x:v>
      </x:c>
      <x:c r="S181" s="1663"/>
      <x:c r="T181" s="1663"/>
      <x:c r="U181" s="1664"/>
      <x:c r="V181" s="1663" t="s">
        <x:v>10329</x:v>
      </x:c>
      <x:c r="W181" s="1663"/>
      <x:c r="X181" s="1663"/>
      <x:c r="Y181" s="1664"/>
      <x:c r="Z181" s="1663" t="s">
        <x:v>11751</x:v>
      </x:c>
      <x:c r="AA181" s="1663"/>
      <x:c r="AB181" s="1663"/>
      <x:c r="AC181" s="1672"/>
      <x:c r="AD181" s="655"/>
      <x:c r="AE181" s="656"/>
    </x:row>
    <x:row r="182" spans="1:31">
      <x:c r="A182" s="522"/>
      <x:c r="B182" s="516" t="s">
        <x:v>3935</x:v>
      </x:c>
      <x:c r="C182" s="516" t="s">
        <x:v>6540</x:v>
      </x:c>
      <x:c r="D182" s="516" t="s">
        <x:v>10345</x:v>
      </x:c>
      <x:c r="E182" s="557" t="s">
        <x:v>10299</x:v>
      </x:c>
      <x:c r="F182" s="516" t="s">
        <x:v>3935</x:v>
      </x:c>
      <x:c r="G182" s="516" t="s">
        <x:v>6540</x:v>
      </x:c>
      <x:c r="H182" s="516" t="s">
        <x:v>10345</x:v>
      </x:c>
      <x:c r="I182" s="557" t="s">
        <x:v>10299</x:v>
      </x:c>
      <x:c r="J182" s="516" t="s">
        <x:v>3935</x:v>
      </x:c>
      <x:c r="K182" s="516" t="s">
        <x:v>6540</x:v>
      </x:c>
      <x:c r="L182" s="516" t="s">
        <x:v>10345</x:v>
      </x:c>
      <x:c r="M182" s="557" t="s">
        <x:v>10299</x:v>
      </x:c>
      <x:c r="N182" s="516" t="s">
        <x:v>3935</x:v>
      </x:c>
      <x:c r="O182" s="516" t="s">
        <x:v>6540</x:v>
      </x:c>
      <x:c r="P182" s="516" t="s">
        <x:v>10345</x:v>
      </x:c>
      <x:c r="Q182" s="557" t="s">
        <x:v>10299</x:v>
      </x:c>
      <x:c r="R182" s="516" t="s">
        <x:v>3935</x:v>
      </x:c>
      <x:c r="S182" s="516" t="s">
        <x:v>6540</x:v>
      </x:c>
      <x:c r="T182" s="516" t="s">
        <x:v>10345</x:v>
      </x:c>
      <x:c r="U182" s="557" t="s">
        <x:v>10299</x:v>
      </x:c>
      <x:c r="V182" s="516" t="s">
        <x:v>3935</x:v>
      </x:c>
      <x:c r="W182" s="516" t="s">
        <x:v>6540</x:v>
      </x:c>
      <x:c r="X182" s="516" t="s">
        <x:v>10345</x:v>
      </x:c>
      <x:c r="Y182" s="557" t="s">
        <x:v>10299</x:v>
      </x:c>
      <x:c r="Z182" s="516" t="s">
        <x:v>3935</x:v>
      </x:c>
      <x:c r="AA182" s="516" t="s">
        <x:v>6540</x:v>
      </x:c>
      <x:c r="AB182" s="516" t="s">
        <x:v>10345</x:v>
      </x:c>
      <x:c r="AC182" s="557" t="s">
        <x:v>10299</x:v>
      </x:c>
      <x:c r="AD182" s="657"/>
      <x:c r="AE182" s="658"/>
    </x:row>
    <x:row r="183" spans="1:31">
      <x:c r="A183" s="543" t="s">
        <x:v>2388</x:v>
      </x:c>
      <x:c r="B183" s="529"/>
      <x:c r="C183" s="546"/>
      <x:c r="D183" s="529"/>
      <x:c r="E183" s="595"/>
      <x:c r="F183" s="529"/>
      <x:c r="G183" s="540"/>
      <x:c r="H183" s="529"/>
      <x:c r="I183" s="529"/>
      <x:c r="J183" s="540"/>
      <x:c r="K183" s="529"/>
      <x:c r="L183" s="529"/>
      <x:c r="M183" s="529"/>
      <x:c r="N183" s="529"/>
      <x:c r="O183" s="546"/>
      <x:c r="P183" s="529"/>
      <x:c r="Q183" s="595"/>
      <x:c r="R183" s="529"/>
      <x:c r="S183" s="595"/>
      <x:c r="T183" s="529"/>
      <x:c r="U183" s="529"/>
      <x:c r="V183" s="529"/>
      <x:c r="W183" s="546"/>
      <x:c r="X183" s="529"/>
      <x:c r="Y183" s="596"/>
      <x:c r="Z183" s="529"/>
      <x:c r="AA183" s="529"/>
      <x:c r="AB183" s="529"/>
      <x:c r="AC183" s="596"/>
      <x:c r="AD183" s="657">
        <x:v>1</x:v>
      </x:c>
      <x:c r="AE183" s="658">
        <x:f>SUM(B198,F198,J198,N198,R198,V198,Z198)</x:f>
        <x:v>49.5</x:v>
      </x:c>
    </x:row>
    <x:row r="184" spans="1:31">
      <x:c r="A184" s="543" t="s">
        <x:v>8075</x:v>
      </x:c>
      <x:c r="B184" s="595"/>
      <x:c r="C184" s="546"/>
      <x:c r="D184" s="529"/>
      <x:c r="E184" s="595"/>
      <x:c r="F184" s="548"/>
      <x:c r="G184" s="540"/>
      <x:c r="H184" s="529"/>
      <x:c r="I184" s="595"/>
      <x:c r="J184" s="540"/>
      <x:c r="K184" s="546"/>
      <x:c r="L184" s="529"/>
      <x:c r="M184" s="595"/>
      <x:c r="N184" s="595"/>
      <x:c r="O184" s="546"/>
      <x:c r="P184" s="529"/>
      <x:c r="Q184" s="595"/>
      <x:c r="R184" s="595"/>
      <x:c r="S184" s="546"/>
      <x:c r="T184" s="595"/>
      <x:c r="U184" s="595"/>
      <x:c r="V184" s="595"/>
      <x:c r="W184" s="546"/>
      <x:c r="X184" s="595"/>
      <x:c r="Y184" s="529"/>
      <x:c r="Z184" s="529"/>
      <x:c r="AA184" s="546"/>
      <x:c r="AB184" s="595"/>
      <x:c r="AC184" s="596"/>
      <x:c r="AD184" s="657">
        <x:v>2</x:v>
      </x:c>
      <x:c r="AE184" s="658">
        <x:f>SUM(C198,G198,K198,O198,S198,W198,AA198)</x:f>
        <x:v>50.5</x:v>
      </x:c>
    </x:row>
    <x:row r="185" spans="1:31">
      <x:c r="A185" s="543" t="s">
        <x:v>12175</x:v>
      </x:c>
      <x:c r="B185" s="595"/>
      <x:c r="C185" s="546"/>
      <x:c r="D185" s="529"/>
      <x:c r="E185" s="595"/>
      <x:c r="F185" s="548"/>
      <x:c r="G185" s="540"/>
      <x:c r="H185" s="529"/>
      <x:c r="I185" s="595"/>
      <x:c r="J185" s="540"/>
      <x:c r="K185" s="546"/>
      <x:c r="L185" s="529"/>
      <x:c r="M185" s="595"/>
      <x:c r="N185" s="595"/>
      <x:c r="O185" s="546"/>
      <x:c r="P185" s="529"/>
      <x:c r="Q185" s="595"/>
      <x:c r="R185" s="595"/>
      <x:c r="S185" s="546"/>
      <x:c r="T185" s="595"/>
      <x:c r="U185" s="595"/>
      <x:c r="V185" s="595"/>
      <x:c r="W185" s="546"/>
      <x:c r="X185" s="595"/>
      <x:c r="Y185" s="595"/>
      <x:c r="Z185" s="529"/>
      <x:c r="AA185" s="546"/>
      <x:c r="AB185" s="595"/>
      <x:c r="AC185" s="596"/>
      <x:c r="AD185" s="657">
        <x:v>3</x:v>
      </x:c>
      <x:c r="AE185" s="658">
        <x:f>SUM(D198,H198,L198,P198,T198,X198,AB198)</x:f>
        <x:v>3</x:v>
      </x:c>
    </x:row>
    <x:row r="186" spans="1:31">
      <x:c r="A186" s="543" t="s">
        <x:v>12653</x:v>
      </x:c>
      <x:c r="B186" s="595"/>
      <x:c r="C186" s="546"/>
      <x:c r="D186" s="529"/>
      <x:c r="E186" s="595"/>
      <x:c r="F186" s="548"/>
      <x:c r="G186" s="540"/>
      <x:c r="H186" s="529"/>
      <x:c r="I186" s="595"/>
      <x:c r="J186" s="540"/>
      <x:c r="K186" s="546"/>
      <x:c r="L186" s="529"/>
      <x:c r="M186" s="595"/>
      <x:c r="N186" s="595"/>
      <x:c r="O186" s="546"/>
      <x:c r="P186" s="529"/>
      <x:c r="Q186" s="595"/>
      <x:c r="R186" s="595"/>
      <x:c r="S186" s="546"/>
      <x:c r="T186" s="595"/>
      <x:c r="U186" s="595"/>
      <x:c r="V186" s="595"/>
      <x:c r="W186" s="546"/>
      <x:c r="X186" s="595"/>
      <x:c r="Y186" s="595"/>
      <x:c r="Z186" s="529"/>
      <x:c r="AA186" s="546"/>
      <x:c r="AB186" s="595"/>
      <x:c r="AC186" s="596"/>
      <x:c r="AD186" s="657">
        <x:v>4</x:v>
      </x:c>
      <x:c r="AE186" s="658">
        <x:f>SUM(E198,I198,M198,Q198,U198,Y198,AC198)</x:f>
        <x:v>13</x:v>
      </x:c>
    </x:row>
    <x:row r="187" spans="1:31">
      <x:c r="A187" s="543" t="s">
        <x:v>11533</x:v>
      </x:c>
      <x:c r="B187" s="529"/>
      <x:c r="C187" s="546"/>
      <x:c r="D187" s="529"/>
      <x:c r="E187" s="595"/>
      <x:c r="F187" s="548"/>
      <x:c r="G187" s="540"/>
      <x:c r="H187" s="529"/>
      <x:c r="I187" s="529"/>
      <x:c r="J187" s="540"/>
      <x:c r="K187" s="546"/>
      <x:c r="L187" s="555"/>
      <x:c r="M187" s="529"/>
      <x:c r="N187" s="529"/>
      <x:c r="O187" s="546"/>
      <x:c r="P187" s="529"/>
      <x:c r="Q187" s="595"/>
      <x:c r="R187" s="529"/>
      <x:c r="S187" s="546"/>
      <x:c r="T187" s="529"/>
      <x:c r="U187" s="529"/>
      <x:c r="V187" s="529"/>
      <x:c r="W187" s="546"/>
      <x:c r="X187" s="529"/>
      <x:c r="Y187" s="595"/>
      <x:c r="Z187" s="529"/>
      <x:c r="AA187" s="546"/>
      <x:c r="AB187" s="529"/>
      <x:c r="AC187" s="596"/>
      <x:c r="AD187" s="657"/>
      <x:c r="AE187" s="658"/>
    </x:row>
    <x:row r="188" spans="1:31">
      <x:c r="A188" s="543" t="s">
        <x:v>12198</x:v>
      </x:c>
      <x:c r="B188" s="529"/>
      <x:c r="C188" s="546"/>
      <x:c r="D188" s="529"/>
      <x:c r="E188" s="595"/>
      <x:c r="F188" s="548"/>
      <x:c r="G188" s="540"/>
      <x:c r="H188" s="555"/>
      <x:c r="I188" s="529"/>
      <x:c r="J188" s="540"/>
      <x:c r="K188" s="546"/>
      <x:c r="L188" s="529"/>
      <x:c r="M188" s="529"/>
      <x:c r="N188" s="529"/>
      <x:c r="O188" s="546"/>
      <x:c r="P188" s="529"/>
      <x:c r="Q188" s="595"/>
      <x:c r="R188" s="529"/>
      <x:c r="S188" s="553"/>
      <x:c r="T188" s="529"/>
      <x:c r="U188" s="529"/>
      <x:c r="V188" s="548"/>
      <x:c r="W188" s="553" t="s">
        <x:v>143</x:v>
      </x:c>
      <x:c r="X188" s="529"/>
      <x:c r="Y188" s="529"/>
      <x:c r="Z188" s="529"/>
      <x:c r="AA188" s="553"/>
      <x:c r="AB188" s="529"/>
      <x:c r="AC188" s="536"/>
      <x:c r="AD188" s="657"/>
      <x:c r="AE188" s="658"/>
    </x:row>
    <x:row r="189" spans="1:31">
      <x:c r="A189" s="543" t="s">
        <x:v>7982</x:v>
      </x:c>
      <x:c r="B189" s="548"/>
      <x:c r="C189" s="529"/>
      <x:c r="D189" s="529"/>
      <x:c r="E189" s="529"/>
      <x:c r="F189" s="548"/>
      <x:c r="G189" s="540"/>
      <x:c r="H189" s="555"/>
      <x:c r="I189" s="529"/>
      <x:c r="J189" s="540"/>
      <x:c r="K189" s="546"/>
      <x:c r="L189" s="529"/>
      <x:c r="M189" s="529"/>
      <x:c r="N189" s="548"/>
      <x:c r="O189" s="529"/>
      <x:c r="P189" s="529"/>
      <x:c r="Q189" s="529"/>
      <x:c r="R189" s="548"/>
      <x:c r="S189" s="553" t="s">
        <x:v>143</x:v>
      </x:c>
      <x:c r="T189" s="529"/>
      <x:c r="U189" s="529"/>
      <x:c r="V189" s="548"/>
      <x:c r="W189" s="553" t="s">
        <x:v>143</x:v>
      </x:c>
      <x:c r="X189" s="529"/>
      <x:c r="Y189" s="529"/>
      <x:c r="Z189" s="548"/>
      <x:c r="AA189" s="553" t="s">
        <x:v>143</x:v>
      </x:c>
      <x:c r="AB189" s="529"/>
      <x:c r="AC189" s="536"/>
      <x:c r="AD189" s="657"/>
      <x:c r="AE189" s="658"/>
    </x:row>
    <x:row r="190" spans="1:31">
      <x:c r="A190" s="543" t="s">
        <x:v>2318</x:v>
      </x:c>
      <x:c r="B190" s="548"/>
      <x:c r="C190" s="529"/>
      <x:c r="D190" s="529"/>
      <x:c r="E190" s="529"/>
      <x:c r="F190" s="548"/>
      <x:c r="G190" s="540"/>
      <x:c r="H190" s="529"/>
      <x:c r="I190" s="529"/>
      <x:c r="J190" s="540"/>
      <x:c r="K190" s="546"/>
      <x:c r="L190" s="529"/>
      <x:c r="M190" s="529"/>
      <x:c r="N190" s="548"/>
      <x:c r="O190" s="529"/>
      <x:c r="P190" s="529"/>
      <x:c r="Q190" s="529"/>
      <x:c r="R190" s="548"/>
      <x:c r="S190" s="553" t="s">
        <x:v>143</x:v>
      </x:c>
      <x:c r="T190" s="529"/>
      <x:c r="U190" s="529"/>
      <x:c r="V190" s="548"/>
      <x:c r="W190" s="546"/>
      <x:c r="X190" s="529"/>
      <x:c r="Y190" s="529"/>
      <x:c r="Z190" s="548"/>
      <x:c r="AA190" s="553"/>
      <x:c r="AB190" s="529"/>
      <x:c r="AC190" s="550"/>
      <x:c r="AD190" s="657"/>
      <x:c r="AE190" s="658"/>
    </x:row>
    <x:row r="191" spans="1:31">
      <x:c r="A191" s="543" t="s">
        <x:v>11222</x:v>
      </x:c>
      <x:c r="B191" s="548"/>
      <x:c r="C191" s="529"/>
      <x:c r="D191" s="529"/>
      <x:c r="E191" s="536"/>
      <x:c r="F191" s="548"/>
      <x:c r="G191" s="540"/>
      <x:c r="H191" s="529"/>
      <x:c r="I191" s="529"/>
      <x:c r="J191" s="540"/>
      <x:c r="K191" s="546"/>
      <x:c r="L191" s="529"/>
      <x:c r="M191" s="529"/>
      <x:c r="N191" s="548"/>
      <x:c r="O191" s="529"/>
      <x:c r="P191" s="529"/>
      <x:c r="Q191" s="529"/>
      <x:c r="R191" s="548"/>
      <x:c r="S191" s="553"/>
      <x:c r="T191" s="529"/>
      <x:c r="U191" s="550"/>
      <x:c r="V191" s="548"/>
      <x:c r="W191" s="546"/>
      <x:c r="X191" s="529"/>
      <x:c r="Y191" s="550"/>
      <x:c r="Z191" s="548"/>
      <x:c r="AA191" s="553"/>
      <x:c r="AB191" s="529"/>
      <x:c r="AC191" s="550"/>
      <x:c r="AD191" s="657"/>
      <x:c r="AE191" s="658"/>
    </x:row>
    <x:row r="192" spans="1:31">
      <x:c r="A192" s="543" t="s">
        <x:v>12467</x:v>
      </x:c>
      <x:c r="B192" s="548"/>
      <x:c r="C192" s="529"/>
      <x:c r="D192" s="529"/>
      <x:c r="E192" s="529"/>
      <x:c r="F192" s="548"/>
      <x:c r="G192" s="540"/>
      <x:c r="H192" s="529"/>
      <x:c r="I192" s="529"/>
      <x:c r="J192" s="540"/>
      <x:c r="K192" s="546"/>
      <x:c r="L192" s="555"/>
      <x:c r="M192" s="529"/>
      <x:c r="N192" s="548"/>
      <x:c r="O192" s="529"/>
      <x:c r="P192" s="529"/>
      <x:c r="Q192" s="529"/>
      <x:c r="R192" s="548"/>
      <x:c r="S192" s="546"/>
      <x:c r="T192" s="529"/>
      <x:c r="U192" s="550"/>
      <x:c r="V192" s="548"/>
      <x:c r="W192" s="546"/>
      <x:c r="X192" s="529"/>
      <x:c r="Y192" s="550"/>
      <x:c r="Z192" s="552" t="s">
        <x:v>143</x:v>
      </x:c>
      <x:c r="AA192" s="546"/>
      <x:c r="AB192" s="529"/>
      <x:c r="AC192" s="550"/>
      <x:c r="AD192" s="657"/>
      <x:c r="AE192" s="658"/>
    </x:row>
    <x:row r="193" spans="1:31">
      <x:c r="A193" s="543" t="s">
        <x:v>12326</x:v>
      </x:c>
      <x:c r="B193" s="548"/>
      <x:c r="C193" s="529"/>
      <x:c r="D193" s="529"/>
      <x:c r="E193" s="529"/>
      <x:c r="F193" s="548"/>
      <x:c r="G193" s="540"/>
      <x:c r="H193" s="529"/>
      <x:c r="I193" s="529"/>
      <x:c r="J193" s="540"/>
      <x:c r="K193" s="546"/>
      <x:c r="L193" s="529"/>
      <x:c r="M193" s="529"/>
      <x:c r="N193" s="548"/>
      <x:c r="O193" s="529"/>
      <x:c r="P193" s="529"/>
      <x:c r="Q193" s="529"/>
      <x:c r="R193" s="552" t="s">
        <x:v>143</x:v>
      </x:c>
      <x:c r="S193" s="546"/>
      <x:c r="T193" s="529"/>
      <x:c r="U193" s="550"/>
      <x:c r="V193" s="552" t="s">
        <x:v>143</x:v>
      </x:c>
      <x:c r="W193" s="546"/>
      <x:c r="X193" s="529"/>
      <x:c r="Y193" s="550"/>
      <x:c r="Z193" s="552"/>
      <x:c r="AA193" s="529"/>
      <x:c r="AB193" s="529"/>
      <x:c r="AC193" s="536"/>
      <x:c r="AD193" s="657"/>
      <x:c r="AE193" s="658"/>
    </x:row>
    <x:row r="194" spans="1:31">
      <x:c r="A194" s="543" t="s">
        <x:v>7879</x:v>
      </x:c>
      <x:c r="B194" s="548"/>
      <x:c r="C194" s="529"/>
      <x:c r="D194" s="529"/>
      <x:c r="E194" s="529"/>
      <x:c r="F194" s="548"/>
      <x:c r="G194" s="540"/>
      <x:c r="H194" s="529"/>
      <x:c r="I194" s="529"/>
      <x:c r="J194" s="540"/>
      <x:c r="K194" s="546"/>
      <x:c r="L194" s="529"/>
      <x:c r="M194" s="529"/>
      <x:c r="N194" s="548"/>
      <x:c r="O194" s="529"/>
      <x:c r="P194" s="529"/>
      <x:c r="Q194" s="529"/>
      <x:c r="R194" s="548"/>
      <x:c r="S194" s="546"/>
      <x:c r="T194" s="529"/>
      <x:c r="U194" s="550"/>
      <x:c r="V194" s="548"/>
      <x:c r="W194" s="546"/>
      <x:c r="X194" s="529"/>
      <x:c r="Y194" s="550"/>
      <x:c r="Z194" s="548"/>
      <x:c r="AA194" s="529"/>
      <x:c r="AB194" s="529"/>
      <x:c r="AC194" s="536"/>
      <x:c r="AD194" s="657"/>
      <x:c r="AE194" s="658"/>
    </x:row>
    <x:row r="195" spans="1:31">
      <x:c r="A195" s="543" t="s">
        <x:v>11232</x:v>
      </x:c>
      <x:c r="B195" s="548"/>
      <x:c r="C195" s="529"/>
      <x:c r="D195" s="529"/>
      <x:c r="E195" s="529"/>
      <x:c r="F195" s="548"/>
      <x:c r="G195" s="540"/>
      <x:c r="H195" s="529"/>
      <x:c r="I195" s="529"/>
      <x:c r="J195" s="540"/>
      <x:c r="K195" s="546"/>
      <x:c r="L195" s="529"/>
      <x:c r="M195" s="529"/>
      <x:c r="N195" s="548"/>
      <x:c r="O195" s="529"/>
      <x:c r="P195" s="529"/>
      <x:c r="Q195" s="529"/>
      <x:c r="R195" s="548"/>
      <x:c r="S195" s="529"/>
      <x:c r="T195" s="529"/>
      <x:c r="U195" s="550"/>
      <x:c r="V195" s="548"/>
      <x:c r="W195" s="529"/>
      <x:c r="X195" s="529"/>
      <x:c r="Y195" s="550"/>
      <x:c r="Z195" s="548"/>
      <x:c r="AA195" s="529"/>
      <x:c r="AB195" s="529"/>
      <x:c r="AC195" s="536"/>
      <x:c r="AD195" s="657"/>
      <x:c r="AE195" s="658"/>
    </x:row>
    <x:row r="196" spans="1:31">
      <x:c r="A196" s="543" t="s">
        <x:v>12225</x:v>
      </x:c>
      <x:c r="B196" s="529"/>
      <x:c r="C196" s="529"/>
      <x:c r="D196" s="529"/>
      <x:c r="E196" s="529"/>
      <x:c r="F196" s="529"/>
      <x:c r="G196" s="540"/>
      <x:c r="H196" s="529"/>
      <x:c r="I196" s="529"/>
      <x:c r="J196" s="540"/>
      <x:c r="K196" s="529"/>
      <x:c r="L196" s="529"/>
      <x:c r="M196" s="529"/>
      <x:c r="N196" s="529"/>
      <x:c r="O196" s="529"/>
      <x:c r="P196" s="529"/>
      <x:c r="Q196" s="529"/>
      <x:c r="R196" s="548"/>
      <x:c r="S196" s="529"/>
      <x:c r="T196" s="529"/>
      <x:c r="U196" s="529"/>
      <x:c r="V196" s="548"/>
      <x:c r="W196" s="529"/>
      <x:c r="X196" s="529"/>
      <x:c r="Y196" s="529"/>
      <x:c r="Z196" s="548"/>
      <x:c r="AA196" s="529"/>
      <x:c r="AB196" s="529"/>
      <x:c r="AC196" s="536"/>
      <x:c r="AD196" s="657"/>
      <x:c r="AE196" s="658"/>
    </x:row>
    <x:row r="197" spans="1:31" ht="16.75">
      <x:c r="A197" s="544" t="s">
        <x:v>2548</x:v>
      </x:c>
      <x:c r="B197" s="530"/>
      <x:c r="C197" s="530"/>
      <x:c r="D197" s="530"/>
      <x:c r="E197" s="598"/>
      <x:c r="F197" s="530"/>
      <x:c r="G197" s="540"/>
      <x:c r="H197" s="530"/>
      <x:c r="I197" s="530"/>
      <x:c r="J197" s="540"/>
      <x:c r="K197" s="530"/>
      <x:c r="L197" s="530"/>
      <x:c r="M197" s="530"/>
      <x:c r="N197" s="530"/>
      <x:c r="O197" s="530"/>
      <x:c r="P197" s="530"/>
      <x:c r="Q197" s="598"/>
      <x:c r="R197" s="548"/>
      <x:c r="S197" s="530"/>
      <x:c r="T197" s="530"/>
      <x:c r="U197" s="530"/>
      <x:c r="V197" s="548"/>
      <x:c r="W197" s="530"/>
      <x:c r="X197" s="530"/>
      <x:c r="Y197" s="530"/>
      <x:c r="Z197" s="548"/>
      <x:c r="AA197" s="530"/>
      <x:c r="AB197" s="530"/>
      <x:c r="AC197" s="538"/>
      <x:c r="AD197" s="657"/>
      <x:c r="AE197" s="658"/>
    </x:row>
    <x:row r="198" spans="1:31" ht="16.75">
      <x:c r="A198" s="659"/>
      <x:c r="B198" s="660">
        <x:v>7</x:v>
      </x:c>
      <x:c r="C198" s="660">
        <x:v>6</x:v>
      </x:c>
      <x:c r="D198" s="660"/>
      <x:c r="E198" s="660"/>
      <x:c r="F198" s="660">
        <x:v>10.5</x:v>
      </x:c>
      <x:c r="G198" s="660"/>
      <x:c r="H198" s="660">
        <x:v>1.5</x:v>
      </x:c>
      <x:c r="I198" s="660"/>
      <x:c r="J198" s="660"/>
      <x:c r="K198" s="660">
        <x:v>10.5</x:v>
      </x:c>
      <x:c r="L198" s="660">
        <x:v>1.5</x:v>
      </x:c>
      <x:c r="M198" s="660"/>
      <x:c r="N198" s="660">
        <x:v>7</x:v>
      </x:c>
      <x:c r="O198" s="660">
        <x:v>6</x:v>
      </x:c>
      <x:c r="P198" s="660"/>
      <x:c r="Q198" s="660"/>
      <x:c r="R198" s="660">
        <x:v>8</x:v>
      </x:c>
      <x:c r="S198" s="660">
        <x:v>9.5</x:v>
      </x:c>
      <x:c r="T198" s="660"/>
      <x:c r="U198" s="660">
        <x:v>5</x:v>
      </x:c>
      <x:c r="V198" s="660">
        <x:v>9</x:v>
      </x:c>
      <x:c r="W198" s="660">
        <x:v>10.5</x:v>
      </x:c>
      <x:c r="X198" s="660"/>
      <x:c r="Y198" s="660">
        <x:v>5</x:v>
      </x:c>
      <x:c r="Z198" s="660">
        <x:v>8</x:v>
      </x:c>
      <x:c r="AA198" s="660">
        <x:v>8</x:v>
      </x:c>
      <x:c r="AB198" s="660"/>
      <x:c r="AC198" s="660">
        <x:v>3</x:v>
      </x:c>
      <x:c r="AD198" s="660"/>
      <x:c r="AE198" s="661"/>
    </x:row>
    <x:row r="199" spans="1:31" ht="16.75">
      <x:c r="A199" s="521"/>
      <x:c r="B199" s="1662" t="s">
        <x:v>11139</x:v>
      </x:c>
      <x:c r="C199" s="1663"/>
      <x:c r="D199" s="1663"/>
      <x:c r="E199" s="1664"/>
      <x:c r="F199" s="1662" t="s">
        <x:v>10294</x:v>
      </x:c>
      <x:c r="G199" s="1663"/>
      <x:c r="H199" s="1663"/>
      <x:c r="I199" s="1664"/>
      <x:c r="J199" s="1662" t="s">
        <x:v>10288</x:v>
      </x:c>
      <x:c r="K199" s="1663"/>
      <x:c r="L199" s="1663"/>
      <x:c r="M199" s="1664"/>
      <x:c r="N199" s="1662" t="s">
        <x:v>10324</x:v>
      </x:c>
      <x:c r="O199" s="1663"/>
      <x:c r="P199" s="1663"/>
      <x:c r="Q199" s="1664"/>
      <x:c r="R199" s="1662" t="s">
        <x:v>10375</x:v>
      </x:c>
      <x:c r="S199" s="1663"/>
      <x:c r="T199" s="1663"/>
      <x:c r="U199" s="1664"/>
      <x:c r="V199" s="1663" t="s">
        <x:v>10329</x:v>
      </x:c>
      <x:c r="W199" s="1663"/>
      <x:c r="X199" s="1663"/>
      <x:c r="Y199" s="1664"/>
      <x:c r="Z199" s="1663" t="s">
        <x:v>1935</x:v>
      </x:c>
      <x:c r="AA199" s="1663"/>
      <x:c r="AB199" s="1663"/>
      <x:c r="AC199" s="1672"/>
      <x:c r="AD199" s="655"/>
      <x:c r="AE199" s="656"/>
    </x:row>
    <x:row r="200" spans="1:31">
      <x:c r="A200" s="522"/>
      <x:c r="B200" s="516" t="s">
        <x:v>3935</x:v>
      </x:c>
      <x:c r="C200" s="516" t="s">
        <x:v>6540</x:v>
      </x:c>
      <x:c r="D200" s="516" t="s">
        <x:v>10345</x:v>
      </x:c>
      <x:c r="E200" s="557" t="s">
        <x:v>10299</x:v>
      </x:c>
      <x:c r="F200" s="516" t="s">
        <x:v>3935</x:v>
      </x:c>
      <x:c r="G200" s="516" t="s">
        <x:v>6540</x:v>
      </x:c>
      <x:c r="H200" s="516" t="s">
        <x:v>10345</x:v>
      </x:c>
      <x:c r="I200" s="557" t="s">
        <x:v>10299</x:v>
      </x:c>
      <x:c r="J200" s="516" t="s">
        <x:v>3935</x:v>
      </x:c>
      <x:c r="K200" s="516" t="s">
        <x:v>6540</x:v>
      </x:c>
      <x:c r="L200" s="516" t="s">
        <x:v>10345</x:v>
      </x:c>
      <x:c r="M200" s="557" t="s">
        <x:v>10299</x:v>
      </x:c>
      <x:c r="N200" s="516" t="s">
        <x:v>3935</x:v>
      </x:c>
      <x:c r="O200" s="516" t="s">
        <x:v>6540</x:v>
      </x:c>
      <x:c r="P200" s="516" t="s">
        <x:v>10345</x:v>
      </x:c>
      <x:c r="Q200" s="557" t="s">
        <x:v>10299</x:v>
      </x:c>
      <x:c r="R200" s="516" t="s">
        <x:v>3935</x:v>
      </x:c>
      <x:c r="S200" s="516" t="s">
        <x:v>6540</x:v>
      </x:c>
      <x:c r="T200" s="516" t="s">
        <x:v>10345</x:v>
      </x:c>
      <x:c r="U200" s="557" t="s">
        <x:v>10299</x:v>
      </x:c>
      <x:c r="V200" s="516" t="s">
        <x:v>3935</x:v>
      </x:c>
      <x:c r="W200" s="516" t="s">
        <x:v>6540</x:v>
      </x:c>
      <x:c r="X200" s="516" t="s">
        <x:v>10345</x:v>
      </x:c>
      <x:c r="Y200" s="557" t="s">
        <x:v>10299</x:v>
      </x:c>
      <x:c r="Z200" s="516" t="s">
        <x:v>3935</x:v>
      </x:c>
      <x:c r="AA200" s="516" t="s">
        <x:v>6540</x:v>
      </x:c>
      <x:c r="AB200" s="516" t="s">
        <x:v>10345</x:v>
      </x:c>
      <x:c r="AC200" s="557" t="s">
        <x:v>10299</x:v>
      </x:c>
      <x:c r="AD200" s="657"/>
      <x:c r="AE200" s="658"/>
    </x:row>
    <x:row r="201" spans="1:31">
      <x:c r="A201" s="543" t="s">
        <x:v>2388</x:v>
      </x:c>
      <x:c r="B201" s="548"/>
      <x:c r="C201" s="529"/>
      <x:c r="D201" s="529"/>
      <x:c r="E201" s="595"/>
      <x:c r="F201" s="529"/>
      <x:c r="G201" s="540"/>
      <x:c r="H201" s="529"/>
      <x:c r="I201" s="529"/>
      <x:c r="J201" s="540"/>
      <x:c r="K201" s="529"/>
      <x:c r="L201" s="529"/>
      <x:c r="M201" s="529"/>
      <x:c r="N201" s="548"/>
      <x:c r="O201" s="529"/>
      <x:c r="P201" s="529"/>
      <x:c r="Q201" s="595"/>
      <x:c r="R201" s="529"/>
      <x:c r="S201" s="529"/>
      <x:c r="T201" s="529"/>
      <x:c r="U201" s="529"/>
      <x:c r="V201" s="548"/>
      <x:c r="W201" s="529"/>
      <x:c r="X201" s="529"/>
      <x:c r="Y201" s="529"/>
      <x:c r="Z201" s="529"/>
      <x:c r="AA201" s="529"/>
      <x:c r="AB201" s="529"/>
      <x:c r="AC201" s="596"/>
      <x:c r="AD201" s="657">
        <x:v>1</x:v>
      </x:c>
      <x:c r="AE201" s="658">
        <x:f>SUM(B216,F216,J216,N216,R216,V216,Z216)</x:f>
        <x:v>50.5</x:v>
      </x:c>
    </x:row>
    <x:row r="202" spans="1:31">
      <x:c r="A202" s="543" t="s">
        <x:v>8075</x:v>
      </x:c>
      <x:c r="B202" s="548"/>
      <x:c r="C202" s="529"/>
      <x:c r="D202" s="529"/>
      <x:c r="E202" s="595"/>
      <x:c r="F202" s="548"/>
      <x:c r="G202" s="540"/>
      <x:c r="H202" s="529"/>
      <x:c r="I202" s="595"/>
      <x:c r="J202" s="540"/>
      <x:c r="K202" s="546"/>
      <x:c r="L202" s="529"/>
      <x:c r="M202" s="595"/>
      <x:c r="N202" s="548"/>
      <x:c r="O202" s="529"/>
      <x:c r="P202" s="529"/>
      <x:c r="Q202" s="595"/>
      <x:c r="R202" s="548"/>
      <x:c r="S202" s="529"/>
      <x:c r="T202" s="595"/>
      <x:c r="U202" s="529"/>
      <x:c r="V202" s="548"/>
      <x:c r="W202" s="529"/>
      <x:c r="X202" s="595"/>
      <x:c r="Y202" s="529"/>
      <x:c r="Z202" s="548"/>
      <x:c r="AA202" s="529"/>
      <x:c r="AB202" s="595"/>
      <x:c r="AC202" s="596"/>
      <x:c r="AD202" s="657">
        <x:v>2</x:v>
      </x:c>
      <x:c r="AE202" s="658">
        <x:f>SUM(C216,G216,K216,O216,S216,W216,AA216)</x:f>
        <x:v>49.5</x:v>
      </x:c>
    </x:row>
    <x:row r="203" spans="1:31">
      <x:c r="A203" s="543" t="s">
        <x:v>12175</x:v>
      </x:c>
      <x:c r="B203" s="548"/>
      <x:c r="C203" s="529"/>
      <x:c r="D203" s="529"/>
      <x:c r="E203" s="595"/>
      <x:c r="F203" s="548"/>
      <x:c r="G203" s="540"/>
      <x:c r="H203" s="529"/>
      <x:c r="I203" s="595"/>
      <x:c r="J203" s="540"/>
      <x:c r="K203" s="546"/>
      <x:c r="L203" s="529"/>
      <x:c r="M203" s="595"/>
      <x:c r="N203" s="548"/>
      <x:c r="O203" s="529"/>
      <x:c r="P203" s="529"/>
      <x:c r="Q203" s="595"/>
      <x:c r="R203" s="548"/>
      <x:c r="S203" s="529"/>
      <x:c r="T203" s="595"/>
      <x:c r="U203" s="529"/>
      <x:c r="V203" s="548"/>
      <x:c r="W203" s="529"/>
      <x:c r="X203" s="595"/>
      <x:c r="Y203" s="529"/>
      <x:c r="Z203" s="548"/>
      <x:c r="AA203" s="529"/>
      <x:c r="AB203" s="595"/>
      <x:c r="AC203" s="596"/>
      <x:c r="AD203" s="657">
        <x:v>3</x:v>
      </x:c>
      <x:c r="AE203" s="658">
        <x:f>SUM(D216,H216,L216,P216,T216,X216,AB216)</x:f>
        <x:v>0</x:v>
      </x:c>
    </x:row>
    <x:row r="204" spans="1:31">
      <x:c r="A204" s="543" t="s">
        <x:v>12653</x:v>
      </x:c>
      <x:c r="B204" s="548"/>
      <x:c r="C204" s="529"/>
      <x:c r="D204" s="529"/>
      <x:c r="E204" s="595"/>
      <x:c r="F204" s="548"/>
      <x:c r="G204" s="540"/>
      <x:c r="H204" s="529"/>
      <x:c r="I204" s="595"/>
      <x:c r="J204" s="540"/>
      <x:c r="K204" s="546"/>
      <x:c r="L204" s="529"/>
      <x:c r="M204" s="595"/>
      <x:c r="N204" s="548"/>
      <x:c r="O204" s="529"/>
      <x:c r="P204" s="529"/>
      <x:c r="Q204" s="595"/>
      <x:c r="R204" s="548"/>
      <x:c r="S204" s="529"/>
      <x:c r="T204" s="595"/>
      <x:c r="U204" s="529"/>
      <x:c r="V204" s="548"/>
      <x:c r="W204" s="529"/>
      <x:c r="X204" s="595"/>
      <x:c r="Y204" s="529"/>
      <x:c r="Z204" s="548"/>
      <x:c r="AA204" s="529"/>
      <x:c r="AB204" s="595"/>
      <x:c r="AC204" s="596"/>
      <x:c r="AD204" s="657">
        <x:v>4</x:v>
      </x:c>
      <x:c r="AE204" s="658">
        <x:f>SUM(E216,I216,M216,Q216,U216,Y216,AC216)</x:f>
        <x:v>17</x:v>
      </x:c>
    </x:row>
    <x:row r="205" spans="1:31">
      <x:c r="A205" s="543" t="s">
        <x:v>11533</x:v>
      </x:c>
      <x:c r="B205" s="548"/>
      <x:c r="C205" s="529"/>
      <x:c r="D205" s="529"/>
      <x:c r="E205" s="595"/>
      <x:c r="F205" s="548"/>
      <x:c r="G205" s="540"/>
      <x:c r="H205" s="529"/>
      <x:c r="I205" s="529"/>
      <x:c r="J205" s="540"/>
      <x:c r="K205" s="546"/>
      <x:c r="L205" s="529"/>
      <x:c r="M205" s="529"/>
      <x:c r="N205" s="548"/>
      <x:c r="O205" s="529"/>
      <x:c r="P205" s="529"/>
      <x:c r="Q205" s="595"/>
      <x:c r="R205" s="548"/>
      <x:c r="S205" s="529"/>
      <x:c r="T205" s="529"/>
      <x:c r="U205" s="529"/>
      <x:c r="V205" s="548"/>
      <x:c r="W205" s="529"/>
      <x:c r="X205" s="529"/>
      <x:c r="Y205" s="529"/>
      <x:c r="Z205" s="548"/>
      <x:c r="AA205" s="529"/>
      <x:c r="AB205" s="529"/>
      <x:c r="AC205" s="596"/>
      <x:c r="AD205" s="657"/>
      <x:c r="AE205" s="658"/>
    </x:row>
    <x:row r="206" spans="1:31">
      <x:c r="A206" s="543" t="s">
        <x:v>12198</x:v>
      </x:c>
      <x:c r="B206" s="548"/>
      <x:c r="C206" s="529"/>
      <x:c r="D206" s="529"/>
      <x:c r="E206" s="595"/>
      <x:c r="F206" s="548"/>
      <x:c r="G206" s="540"/>
      <x:c r="H206" s="529"/>
      <x:c r="I206" s="529"/>
      <x:c r="J206" s="540"/>
      <x:c r="K206" s="546"/>
      <x:c r="L206" s="529"/>
      <x:c r="M206" s="529"/>
      <x:c r="N206" s="548"/>
      <x:c r="O206" s="529"/>
      <x:c r="P206" s="529"/>
      <x:c r="Q206" s="595"/>
      <x:c r="R206" s="548"/>
      <x:c r="S206" s="529"/>
      <x:c r="T206" s="529"/>
      <x:c r="U206" s="529"/>
      <x:c r="V206" s="552" t="s">
        <x:v>143</x:v>
      </x:c>
      <x:c r="W206" s="546"/>
      <x:c r="X206" s="529"/>
      <x:c r="Y206" s="529"/>
      <x:c r="Z206" s="548"/>
      <x:c r="AA206" s="529"/>
      <x:c r="AB206" s="529"/>
      <x:c r="AC206" s="536"/>
      <x:c r="AD206" s="657"/>
      <x:c r="AE206" s="658"/>
    </x:row>
    <x:row r="207" spans="1:31">
      <x:c r="A207" s="543" t="s">
        <x:v>7982</x:v>
      </x:c>
      <x:c r="B207" s="529"/>
      <x:c r="C207" s="546"/>
      <x:c r="D207" s="529"/>
      <x:c r="E207" s="529"/>
      <x:c r="F207" s="548"/>
      <x:c r="G207" s="540"/>
      <x:c r="H207" s="529"/>
      <x:c r="I207" s="529"/>
      <x:c r="J207" s="540"/>
      <x:c r="K207" s="546"/>
      <x:c r="L207" s="529"/>
      <x:c r="M207" s="529"/>
      <x:c r="N207" s="529"/>
      <x:c r="O207" s="546"/>
      <x:c r="P207" s="529"/>
      <x:c r="Q207" s="529"/>
      <x:c r="R207" s="552" t="s">
        <x:v>143</x:v>
      </x:c>
      <x:c r="S207" s="546"/>
      <x:c r="T207" s="529"/>
      <x:c r="U207" s="529"/>
      <x:c r="V207" s="552" t="s">
        <x:v>143</x:v>
      </x:c>
      <x:c r="W207" s="546"/>
      <x:c r="X207" s="529"/>
      <x:c r="Y207" s="529"/>
      <x:c r="Z207" s="552" t="s">
        <x:v>143</x:v>
      </x:c>
      <x:c r="AA207" s="546"/>
      <x:c r="AB207" s="529"/>
      <x:c r="AC207" s="536"/>
      <x:c r="AD207" s="657"/>
      <x:c r="AE207" s="658"/>
    </x:row>
    <x:row r="208" spans="1:31">
      <x:c r="A208" s="543" t="s">
        <x:v>2318</x:v>
      </x:c>
      <x:c r="B208" s="529"/>
      <x:c r="C208" s="546"/>
      <x:c r="D208" s="529"/>
      <x:c r="E208" s="529"/>
      <x:c r="F208" s="548"/>
      <x:c r="G208" s="540"/>
      <x:c r="H208" s="529"/>
      <x:c r="I208" s="529"/>
      <x:c r="J208" s="540"/>
      <x:c r="K208" s="546"/>
      <x:c r="L208" s="529"/>
      <x:c r="M208" s="529"/>
      <x:c r="N208" s="529"/>
      <x:c r="O208" s="546"/>
      <x:c r="P208" s="529"/>
      <x:c r="Q208" s="529"/>
      <x:c r="R208" s="552" t="s">
        <x:v>143</x:v>
      </x:c>
      <x:c r="S208" s="546"/>
      <x:c r="T208" s="529"/>
      <x:c r="U208" s="529"/>
      <x:c r="V208" s="548"/>
      <x:c r="W208" s="546"/>
      <x:c r="X208" s="529"/>
      <x:c r="Y208" s="529"/>
      <x:c r="Z208" s="548"/>
      <x:c r="AA208" s="546"/>
      <x:c r="AB208" s="529"/>
      <x:c r="AC208" s="550"/>
      <x:c r="AD208" s="657"/>
      <x:c r="AE208" s="658"/>
    </x:row>
    <x:row r="209" spans="1:31">
      <x:c r="A209" s="543" t="s">
        <x:v>11222</x:v>
      </x:c>
      <x:c r="B209" s="529"/>
      <x:c r="C209" s="546"/>
      <x:c r="D209" s="529"/>
      <x:c r="E209" s="536"/>
      <x:c r="F209" s="548"/>
      <x:c r="G209" s="540"/>
      <x:c r="H209" s="529"/>
      <x:c r="I209" s="550"/>
      <x:c r="J209" s="540"/>
      <x:c r="K209" s="546"/>
      <x:c r="L209" s="529"/>
      <x:c r="M209" s="550"/>
      <x:c r="N209" s="529"/>
      <x:c r="O209" s="546"/>
      <x:c r="P209" s="529"/>
      <x:c r="Q209" s="529"/>
      <x:c r="R209" s="548"/>
      <x:c r="S209" s="546"/>
      <x:c r="T209" s="529"/>
      <x:c r="U209" s="550"/>
      <x:c r="V209" s="548"/>
      <x:c r="W209" s="546"/>
      <x:c r="X209" s="529"/>
      <x:c r="Y209" s="550"/>
      <x:c r="Z209" s="548"/>
      <x:c r="AA209" s="546"/>
      <x:c r="AB209" s="529"/>
      <x:c r="AC209" s="550"/>
      <x:c r="AD209" s="657"/>
      <x:c r="AE209" s="658"/>
    </x:row>
    <x:row r="210" spans="1:31">
      <x:c r="A210" s="543" t="s">
        <x:v>12467</x:v>
      </x:c>
      <x:c r="B210" s="529"/>
      <x:c r="C210" s="546"/>
      <x:c r="D210" s="529"/>
      <x:c r="E210" s="529"/>
      <x:c r="F210" s="548"/>
      <x:c r="G210" s="540"/>
      <x:c r="H210" s="529"/>
      <x:c r="I210" s="550"/>
      <x:c r="J210" s="540"/>
      <x:c r="K210" s="546"/>
      <x:c r="L210" s="529"/>
      <x:c r="M210" s="550"/>
      <x:c r="N210" s="529"/>
      <x:c r="O210" s="546"/>
      <x:c r="P210" s="529"/>
      <x:c r="Q210" s="529"/>
      <x:c r="R210" s="548"/>
      <x:c r="S210" s="553" t="s">
        <x:v>143</x:v>
      </x:c>
      <x:c r="T210" s="529"/>
      <x:c r="U210" s="550"/>
      <x:c r="V210" s="548"/>
      <x:c r="W210" s="553" t="s">
        <x:v>143</x:v>
      </x:c>
      <x:c r="X210" s="529"/>
      <x:c r="Y210" s="550"/>
      <x:c r="Z210" s="548"/>
      <x:c r="AA210" s="553" t="s">
        <x:v>143</x:v>
      </x:c>
      <x:c r="AB210" s="529"/>
      <x:c r="AC210" s="550"/>
      <x:c r="AD210" s="657"/>
      <x:c r="AE210" s="658"/>
    </x:row>
    <x:row r="211" spans="1:31">
      <x:c r="A211" s="543" t="s">
        <x:v>12326</x:v>
      </x:c>
      <x:c r="B211" s="529"/>
      <x:c r="C211" s="546"/>
      <x:c r="D211" s="529"/>
      <x:c r="E211" s="529"/>
      <x:c r="F211" s="548"/>
      <x:c r="G211" s="540"/>
      <x:c r="H211" s="529"/>
      <x:c r="I211" s="529"/>
      <x:c r="J211" s="540"/>
      <x:c r="K211" s="546"/>
      <x:c r="L211" s="529"/>
      <x:c r="M211" s="529"/>
      <x:c r="N211" s="529"/>
      <x:c r="O211" s="546"/>
      <x:c r="P211" s="529"/>
      <x:c r="Q211" s="529"/>
      <x:c r="R211" s="548"/>
      <x:c r="S211" s="546"/>
      <x:c r="T211" s="529"/>
      <x:c r="U211" s="550"/>
      <x:c r="V211" s="548"/>
      <x:c r="W211" s="546"/>
      <x:c r="X211" s="529"/>
      <x:c r="Y211" s="550"/>
      <x:c r="Z211" s="529"/>
      <x:c r="AA211" s="546"/>
      <x:c r="AB211" s="529"/>
      <x:c r="AC211" s="536"/>
      <x:c r="AD211" s="657"/>
      <x:c r="AE211" s="658"/>
    </x:row>
    <x:row r="212" spans="1:31">
      <x:c r="A212" s="543" t="s">
        <x:v>7879</x:v>
      </x:c>
      <x:c r="B212" s="529"/>
      <x:c r="C212" s="546"/>
      <x:c r="D212" s="529"/>
      <x:c r="E212" s="529"/>
      <x:c r="F212" s="548"/>
      <x:c r="G212" s="540"/>
      <x:c r="H212" s="529"/>
      <x:c r="I212" s="529"/>
      <x:c r="J212" s="540"/>
      <x:c r="K212" s="546"/>
      <x:c r="L212" s="529"/>
      <x:c r="M212" s="529"/>
      <x:c r="N212" s="529"/>
      <x:c r="O212" s="546"/>
      <x:c r="P212" s="529"/>
      <x:c r="Q212" s="529"/>
      <x:c r="R212" s="548"/>
      <x:c r="S212" s="546"/>
      <x:c r="T212" s="529"/>
      <x:c r="U212" s="550"/>
      <x:c r="V212" s="548"/>
      <x:c r="W212" s="546"/>
      <x:c r="X212" s="529"/>
      <x:c r="Y212" s="550"/>
      <x:c r="Z212" s="529"/>
      <x:c r="AA212" s="546"/>
      <x:c r="AB212" s="529"/>
      <x:c r="AC212" s="536"/>
      <x:c r="AD212" s="657"/>
      <x:c r="AE212" s="658"/>
    </x:row>
    <x:row r="213" spans="1:31">
      <x:c r="A213" s="543" t="s">
        <x:v>11232</x:v>
      </x:c>
      <x:c r="B213" s="529"/>
      <x:c r="C213" s="546"/>
      <x:c r="D213" s="529"/>
      <x:c r="E213" s="529"/>
      <x:c r="F213" s="548"/>
      <x:c r="G213" s="540"/>
      <x:c r="H213" s="529"/>
      <x:c r="I213" s="529"/>
      <x:c r="J213" s="540"/>
      <x:c r="K213" s="546"/>
      <x:c r="L213" s="529"/>
      <x:c r="M213" s="529"/>
      <x:c r="N213" s="529"/>
      <x:c r="O213" s="546"/>
      <x:c r="P213" s="529"/>
      <x:c r="Q213" s="529"/>
      <x:c r="R213" s="529"/>
      <x:c r="S213" s="546"/>
      <x:c r="T213" s="529"/>
      <x:c r="U213" s="550"/>
      <x:c r="V213" s="529"/>
      <x:c r="W213" s="546"/>
      <x:c r="X213" s="529"/>
      <x:c r="Y213" s="550"/>
      <x:c r="Z213" s="529"/>
      <x:c r="AA213" s="546"/>
      <x:c r="AB213" s="529"/>
      <x:c r="AC213" s="536"/>
      <x:c r="AD213" s="657"/>
      <x:c r="AE213" s="658"/>
    </x:row>
    <x:row r="214" spans="1:31">
      <x:c r="A214" s="543" t="s">
        <x:v>12225</x:v>
      </x:c>
      <x:c r="B214" s="529"/>
      <x:c r="C214" s="529"/>
      <x:c r="D214" s="529"/>
      <x:c r="E214" s="529"/>
      <x:c r="F214" s="529"/>
      <x:c r="G214" s="540"/>
      <x:c r="H214" s="529"/>
      <x:c r="I214" s="529"/>
      <x:c r="J214" s="540"/>
      <x:c r="K214" s="529"/>
      <x:c r="L214" s="529"/>
      <x:c r="M214" s="529"/>
      <x:c r="N214" s="529"/>
      <x:c r="O214" s="529"/>
      <x:c r="P214" s="529"/>
      <x:c r="Q214" s="529"/>
      <x:c r="R214" s="529"/>
      <x:c r="S214" s="546"/>
      <x:c r="T214" s="529"/>
      <x:c r="U214" s="529"/>
      <x:c r="V214" s="529"/>
      <x:c r="W214" s="546"/>
      <x:c r="X214" s="529"/>
      <x:c r="Y214" s="529"/>
      <x:c r="Z214" s="529"/>
      <x:c r="AA214" s="546"/>
      <x:c r="AB214" s="529"/>
      <x:c r="AC214" s="536"/>
      <x:c r="AD214" s="657"/>
      <x:c r="AE214" s="658"/>
    </x:row>
    <x:row r="215" spans="1:31" ht="16.75">
      <x:c r="A215" s="544" t="s">
        <x:v>2548</x:v>
      </x:c>
      <x:c r="B215" s="530"/>
      <x:c r="C215" s="530"/>
      <x:c r="D215" s="530"/>
      <x:c r="E215" s="598"/>
      <x:c r="F215" s="530"/>
      <x:c r="G215" s="540"/>
      <x:c r="H215" s="530"/>
      <x:c r="I215" s="530"/>
      <x:c r="J215" s="540"/>
      <x:c r="K215" s="530"/>
      <x:c r="L215" s="530"/>
      <x:c r="M215" s="530"/>
      <x:c r="N215" s="530"/>
      <x:c r="O215" s="530"/>
      <x:c r="P215" s="530"/>
      <x:c r="Q215" s="598"/>
      <x:c r="R215" s="530"/>
      <x:c r="S215" s="546"/>
      <x:c r="T215" s="530"/>
      <x:c r="U215" s="530"/>
      <x:c r="V215" s="530"/>
      <x:c r="W215" s="546"/>
      <x:c r="X215" s="530"/>
      <x:c r="Y215" s="530"/>
      <x:c r="Z215" s="530"/>
      <x:c r="AA215" s="546"/>
      <x:c r="AB215" s="530"/>
      <x:c r="AC215" s="538"/>
      <x:c r="AD215" s="657"/>
      <x:c r="AE215" s="658"/>
    </x:row>
    <x:row r="216" spans="1:31" ht="16.75">
      <x:c r="A216" s="659"/>
      <x:c r="B216" s="660">
        <x:v>6</x:v>
      </x:c>
      <x:c r="C216" s="660">
        <x:v>7</x:v>
      </x:c>
      <x:c r="D216" s="660"/>
      <x:c r="E216" s="660"/>
      <x:c r="F216" s="660">
        <x:v>10.5</x:v>
      </x:c>
      <x:c r="G216" s="660"/>
      <x:c r="H216" s="660"/>
      <x:c r="I216" s="660">
        <x:v>2</x:v>
      </x:c>
      <x:c r="J216" s="660"/>
      <x:c r="K216" s="660">
        <x:v>10.5</x:v>
      </x:c>
      <x:c r="L216" s="660"/>
      <x:c r="M216" s="660">
        <x:v>2</x:v>
      </x:c>
      <x:c r="N216" s="660">
        <x:v>6</x:v>
      </x:c>
      <x:c r="O216" s="660">
        <x:v>7</x:v>
      </x:c>
      <x:c r="P216" s="660"/>
      <x:c r="Q216" s="660"/>
      <x:c r="R216" s="660">
        <x:v>9.5</x:v>
      </x:c>
      <x:c r="S216" s="660">
        <x:v>8</x:v>
      </x:c>
      <x:c r="T216" s="660"/>
      <x:c r="U216" s="660">
        <x:v>5</x:v>
      </x:c>
      <x:c r="V216" s="660">
        <x:v>10.5</x:v>
      </x:c>
      <x:c r="W216" s="660">
        <x:v>9</x:v>
      </x:c>
      <x:c r="X216" s="660"/>
      <x:c r="Y216" s="660">
        <x:v>5</x:v>
      </x:c>
      <x:c r="Z216" s="660">
        <x:v>8</x:v>
      </x:c>
      <x:c r="AA216" s="660">
        <x:v>8</x:v>
      </x:c>
      <x:c r="AB216" s="660"/>
      <x:c r="AC216" s="660">
        <x:v>3</x:v>
      </x:c>
      <x:c r="AD216" s="660"/>
      <x:c r="AE216" s="661"/>
    </x:row>
    <x:row r="217" spans="1:31" ht="16.75">
      <x:c r="A217" s="521"/>
      <x:c r="B217" s="1662" t="s">
        <x:v>11139</x:v>
      </x:c>
      <x:c r="C217" s="1663"/>
      <x:c r="D217" s="1663"/>
      <x:c r="E217" s="1664"/>
      <x:c r="F217" s="1662" t="s">
        <x:v>10294</x:v>
      </x:c>
      <x:c r="G217" s="1663"/>
      <x:c r="H217" s="1663"/>
      <x:c r="I217" s="1664"/>
      <x:c r="J217" s="1662" t="s">
        <x:v>10288</x:v>
      </x:c>
      <x:c r="K217" s="1663"/>
      <x:c r="L217" s="1663"/>
      <x:c r="M217" s="1664"/>
      <x:c r="N217" s="1662" t="s">
        <x:v>10324</x:v>
      </x:c>
      <x:c r="O217" s="1663"/>
      <x:c r="P217" s="1663"/>
      <x:c r="Q217" s="1664"/>
      <x:c r="R217" s="1662" t="s">
        <x:v>10375</x:v>
      </x:c>
      <x:c r="S217" s="1663"/>
      <x:c r="T217" s="1663"/>
      <x:c r="U217" s="1664"/>
      <x:c r="V217" s="1663" t="s">
        <x:v>10329</x:v>
      </x:c>
      <x:c r="W217" s="1663"/>
      <x:c r="X217" s="1663"/>
      <x:c r="Y217" s="1664"/>
      <x:c r="Z217" s="1663" t="s">
        <x:v>1935</x:v>
      </x:c>
      <x:c r="AA217" s="1663"/>
      <x:c r="AB217" s="1663"/>
      <x:c r="AC217" s="1672"/>
      <x:c r="AD217" s="655"/>
      <x:c r="AE217" s="656"/>
    </x:row>
    <x:row r="218" spans="1:31">
      <x:c r="A218" s="522"/>
      <x:c r="B218" s="516" t="s">
        <x:v>3935</x:v>
      </x:c>
      <x:c r="C218" s="516" t="s">
        <x:v>6540</x:v>
      </x:c>
      <x:c r="D218" s="516" t="s">
        <x:v>10345</x:v>
      </x:c>
      <x:c r="E218" s="557" t="s">
        <x:v>10299</x:v>
      </x:c>
      <x:c r="F218" s="516" t="s">
        <x:v>3935</x:v>
      </x:c>
      <x:c r="G218" s="516" t="s">
        <x:v>6540</x:v>
      </x:c>
      <x:c r="H218" s="516" t="s">
        <x:v>10345</x:v>
      </x:c>
      <x:c r="I218" s="557" t="s">
        <x:v>10299</x:v>
      </x:c>
      <x:c r="J218" s="516" t="s">
        <x:v>3935</x:v>
      </x:c>
      <x:c r="K218" s="516" t="s">
        <x:v>6540</x:v>
      </x:c>
      <x:c r="L218" s="516" t="s">
        <x:v>10345</x:v>
      </x:c>
      <x:c r="M218" s="557" t="s">
        <x:v>10299</x:v>
      </x:c>
      <x:c r="N218" s="516" t="s">
        <x:v>3935</x:v>
      </x:c>
      <x:c r="O218" s="516" t="s">
        <x:v>6540</x:v>
      </x:c>
      <x:c r="P218" s="516" t="s">
        <x:v>10345</x:v>
      </x:c>
      <x:c r="Q218" s="557" t="s">
        <x:v>10299</x:v>
      </x:c>
      <x:c r="R218" s="516" t="s">
        <x:v>3935</x:v>
      </x:c>
      <x:c r="S218" s="516" t="s">
        <x:v>6540</x:v>
      </x:c>
      <x:c r="T218" s="516" t="s">
        <x:v>10345</x:v>
      </x:c>
      <x:c r="U218" s="557" t="s">
        <x:v>10299</x:v>
      </x:c>
      <x:c r="V218" s="516" t="s">
        <x:v>3935</x:v>
      </x:c>
      <x:c r="W218" s="516" t="s">
        <x:v>6540</x:v>
      </x:c>
      <x:c r="X218" s="516" t="s">
        <x:v>10345</x:v>
      </x:c>
      <x:c r="Y218" s="557" t="s">
        <x:v>10299</x:v>
      </x:c>
      <x:c r="Z218" s="516" t="s">
        <x:v>3935</x:v>
      </x:c>
      <x:c r="AA218" s="516" t="s">
        <x:v>6540</x:v>
      </x:c>
      <x:c r="AB218" s="516" t="s">
        <x:v>10345</x:v>
      </x:c>
      <x:c r="AC218" s="557" t="s">
        <x:v>10299</x:v>
      </x:c>
      <x:c r="AD218" s="657"/>
      <x:c r="AE218" s="658"/>
    </x:row>
    <x:row r="219" spans="1:31">
      <x:c r="A219" s="543" t="s">
        <x:v>2388</x:v>
      </x:c>
      <x:c r="B219" s="529"/>
      <x:c r="C219" s="529"/>
      <x:c r="D219" s="529"/>
      <x:c r="E219" s="595"/>
      <x:c r="F219" s="529"/>
      <x:c r="G219" s="540"/>
      <x:c r="I219" s="529"/>
      <x:c r="J219" s="540"/>
      <x:c r="K219" s="529"/>
      <x:c r="M219" s="529"/>
      <x:c r="N219" s="529"/>
      <x:c r="O219" s="529"/>
      <x:c r="P219" s="529"/>
      <x:c r="Q219" s="595"/>
      <x:c r="R219" s="529"/>
      <x:c r="S219" s="529"/>
      <x:c r="T219" s="529"/>
      <x:c r="U219" s="529"/>
      <x:c r="V219" s="529"/>
      <x:c r="W219" s="529"/>
      <x:c r="X219" s="529"/>
      <x:c r="Y219" s="529"/>
      <x:c r="Z219" s="529"/>
      <x:c r="AA219" s="529"/>
      <x:c r="AB219" s="529"/>
      <x:c r="AC219" s="596"/>
      <x:c r="AD219" s="657">
        <x:v>1</x:v>
      </x:c>
      <x:c r="AE219" s="658">
        <x:f>SUM(B234,F234,J234,N234,R234,V234,Z234)</x:f>
        <x:v>51.5</x:v>
      </x:c>
    </x:row>
    <x:row r="220" spans="1:31">
      <x:c r="A220" s="543" t="s">
        <x:v>8075</x:v>
      </x:c>
      <x:c r="B220" s="548"/>
      <x:c r="C220" s="529"/>
      <x:c r="D220" s="529"/>
      <x:c r="E220" s="595"/>
      <x:c r="F220" s="529"/>
      <x:c r="G220" s="540"/>
      <x:c r="H220" s="555"/>
      <x:c r="I220" s="529"/>
      <x:c r="J220" s="540"/>
      <x:c r="K220" s="529"/>
      <x:c r="L220" s="555"/>
      <x:c r="M220" s="529"/>
      <x:c r="N220" s="548"/>
      <x:c r="O220" s="529"/>
      <x:c r="P220" s="529"/>
      <x:c r="Q220" s="595"/>
      <x:c r="R220" s="548"/>
      <x:c r="S220" s="529"/>
      <x:c r="T220" s="595"/>
      <x:c r="U220" s="529"/>
      <x:c r="V220" s="548"/>
      <x:c r="W220" s="529"/>
      <x:c r="X220" s="595"/>
      <x:c r="Y220" s="529"/>
      <x:c r="Z220" s="548"/>
      <x:c r="AA220" s="529"/>
      <x:c r="AB220" s="595"/>
      <x:c r="AC220" s="596"/>
      <x:c r="AD220" s="657">
        <x:v>2</x:v>
      </x:c>
      <x:c r="AE220" s="658">
        <x:f>SUM(C234,G234,K234,O234,S234,W234,AA234)</x:f>
        <x:v>49.5</x:v>
      </x:c>
    </x:row>
    <x:row r="221" spans="1:31">
      <x:c r="A221" s="543" t="s">
        <x:v>12175</x:v>
      </x:c>
      <x:c r="B221" s="548"/>
      <x:c r="C221" s="529"/>
      <x:c r="D221" s="529"/>
      <x:c r="E221" s="595"/>
      <x:c r="F221" s="529"/>
      <x:c r="G221" s="540"/>
      <x:c r="H221" s="555"/>
      <x:c r="I221" s="529"/>
      <x:c r="J221" s="540"/>
      <x:c r="K221" s="529"/>
      <x:c r="L221" s="555"/>
      <x:c r="M221" s="529"/>
      <x:c r="N221" s="548"/>
      <x:c r="O221" s="529"/>
      <x:c r="P221" s="529"/>
      <x:c r="Q221" s="595"/>
      <x:c r="R221" s="548"/>
      <x:c r="S221" s="529"/>
      <x:c r="T221" s="595"/>
      <x:c r="U221" s="529"/>
      <x:c r="V221" s="548"/>
      <x:c r="W221" s="529"/>
      <x:c r="X221" s="595"/>
      <x:c r="Y221" s="529"/>
      <x:c r="Z221" s="548"/>
      <x:c r="AA221" s="529"/>
      <x:c r="AB221" s="595"/>
      <x:c r="AC221" s="596"/>
      <x:c r="AD221" s="657">
        <x:v>3</x:v>
      </x:c>
      <x:c r="AE221" s="658">
        <x:f>SUM(D234,H234,L234,P234,T234,X234,AB234)</x:f>
        <x:v>4</x:v>
      </x:c>
    </x:row>
    <x:row r="222" spans="1:31">
      <x:c r="A222" s="543" t="s">
        <x:v>12653</x:v>
      </x:c>
      <x:c r="B222" s="548"/>
      <x:c r="C222" s="529"/>
      <x:c r="D222" s="529"/>
      <x:c r="E222" s="595"/>
      <x:c r="F222" s="548"/>
      <x:c r="G222" s="540"/>
      <x:c r="H222" s="529"/>
      <x:c r="I222" s="529"/>
      <x:c r="J222" s="540"/>
      <x:c r="K222" s="546"/>
      <x:c r="L222" s="529"/>
      <x:c r="M222" s="529"/>
      <x:c r="N222" s="548"/>
      <x:c r="O222" s="529"/>
      <x:c r="P222" s="529"/>
      <x:c r="Q222" s="595"/>
      <x:c r="R222" s="548"/>
      <x:c r="S222" s="529"/>
      <x:c r="T222" s="595"/>
      <x:c r="U222" s="529"/>
      <x:c r="V222" s="548"/>
      <x:c r="W222" s="529"/>
      <x:c r="X222" s="595"/>
      <x:c r="Y222" s="529"/>
      <x:c r="Z222" s="548"/>
      <x:c r="AA222" s="529"/>
      <x:c r="AB222" s="595"/>
      <x:c r="AC222" s="596"/>
      <x:c r="AD222" s="657">
        <x:v>4</x:v>
      </x:c>
      <x:c r="AE222" s="658">
        <x:f>SUM(E234,I234,M234,Q234,U234,Y234,AC234)</x:f>
        <x:v>17</x:v>
      </x:c>
    </x:row>
    <x:row r="223" spans="1:31">
      <x:c r="A223" s="543" t="s">
        <x:v>11533</x:v>
      </x:c>
      <x:c r="B223" s="548"/>
      <x:c r="C223" s="529"/>
      <x:c r="D223" s="529"/>
      <x:c r="E223" s="595"/>
      <x:c r="F223" s="548"/>
      <x:c r="G223" s="540"/>
      <x:c r="H223" s="529"/>
      <x:c r="I223" s="529"/>
      <x:c r="J223" s="540"/>
      <x:c r="K223" s="546"/>
      <x:c r="L223" s="529"/>
      <x:c r="M223" s="529"/>
      <x:c r="N223" s="548"/>
      <x:c r="O223" s="529"/>
      <x:c r="P223" s="529"/>
      <x:c r="Q223" s="595"/>
      <x:c r="R223" s="548"/>
      <x:c r="S223" s="529"/>
      <x:c r="T223" s="529"/>
      <x:c r="U223" s="529"/>
      <x:c r="V223" s="548"/>
      <x:c r="W223" s="529"/>
      <x:c r="X223" s="529"/>
      <x:c r="Y223" s="529"/>
      <x:c r="Z223" s="548"/>
      <x:c r="AA223" s="529"/>
      <x:c r="AB223" s="529"/>
      <x:c r="AC223" s="596"/>
      <x:c r="AD223" s="657"/>
      <x:c r="AE223" s="658"/>
    </x:row>
    <x:row r="224" spans="1:31">
      <x:c r="A224" s="543" t="s">
        <x:v>12198</x:v>
      </x:c>
      <x:c r="B224" s="548"/>
      <x:c r="C224" s="529"/>
      <x:c r="D224" s="529"/>
      <x:c r="E224" s="595"/>
      <x:c r="F224" s="548"/>
      <x:c r="G224" s="540"/>
      <x:c r="H224" s="529"/>
      <x:c r="I224" s="529"/>
      <x:c r="J224" s="540"/>
      <x:c r="K224" s="546"/>
      <x:c r="L224" s="529"/>
      <x:c r="M224" s="529"/>
      <x:c r="N224" s="548"/>
      <x:c r="O224" s="529"/>
      <x:c r="P224" s="529"/>
      <x:c r="Q224" s="595"/>
      <x:c r="R224" s="548"/>
      <x:c r="S224" s="529"/>
      <x:c r="T224" s="529"/>
      <x:c r="U224" s="529"/>
      <x:c r="V224" s="552" t="s">
        <x:v>143</x:v>
      </x:c>
      <x:c r="W224" s="546"/>
      <x:c r="X224" s="529"/>
      <x:c r="Y224" s="529"/>
      <x:c r="Z224" s="548"/>
      <x:c r="AA224" s="529"/>
      <x:c r="AB224" s="529"/>
      <x:c r="AC224" s="536"/>
      <x:c r="AD224" s="657"/>
      <x:c r="AE224" s="658"/>
    </x:row>
    <x:row r="225" spans="1:31">
      <x:c r="A225" s="543" t="s">
        <x:v>7982</x:v>
      </x:c>
      <x:c r="B225" s="548"/>
      <x:c r="C225" s="529"/>
      <x:c r="D225" s="529"/>
      <x:c r="E225" s="529"/>
      <x:c r="F225" s="548"/>
      <x:c r="G225" s="540"/>
      <x:c r="H225" s="529"/>
      <x:c r="I225" s="529"/>
      <x:c r="J225" s="540"/>
      <x:c r="K225" s="546"/>
      <x:c r="L225" s="529"/>
      <x:c r="M225" s="529"/>
      <x:c r="N225" s="548"/>
      <x:c r="O225" s="529"/>
      <x:c r="P225" s="529"/>
      <x:c r="Q225" s="529"/>
      <x:c r="R225" s="552" t="s">
        <x:v>143</x:v>
      </x:c>
      <x:c r="S225" s="546"/>
      <x:c r="T225" s="529"/>
      <x:c r="U225" s="529"/>
      <x:c r="V225" s="552" t="s">
        <x:v>143</x:v>
      </x:c>
      <x:c r="W225" s="546"/>
      <x:c r="X225" s="529"/>
      <x:c r="Y225" s="529"/>
      <x:c r="Z225" s="552" t="s">
        <x:v>143</x:v>
      </x:c>
      <x:c r="AA225" s="546"/>
      <x:c r="AB225" s="529"/>
      <x:c r="AC225" s="536"/>
      <x:c r="AD225" s="657"/>
      <x:c r="AE225" s="658"/>
    </x:row>
    <x:row r="226" spans="1:31">
      <x:c r="A226" s="543" t="s">
        <x:v>2318</x:v>
      </x:c>
      <x:c r="B226" s="548"/>
      <x:c r="C226" s="529"/>
      <x:c r="D226" s="529"/>
      <x:c r="E226" s="529"/>
      <x:c r="F226" s="548"/>
      <x:c r="G226" s="540"/>
      <x:c r="H226" s="529"/>
      <x:c r="I226" s="529"/>
      <x:c r="J226" s="540"/>
      <x:c r="K226" s="546"/>
      <x:c r="L226" s="529"/>
      <x:c r="M226" s="529"/>
      <x:c r="N226" s="548"/>
      <x:c r="O226" s="529"/>
      <x:c r="P226" s="529"/>
      <x:c r="Q226" s="529"/>
      <x:c r="R226" s="552" t="s">
        <x:v>143</x:v>
      </x:c>
      <x:c r="S226" s="546"/>
      <x:c r="T226" s="529"/>
      <x:c r="U226" s="529"/>
      <x:c r="V226" s="548"/>
      <x:c r="W226" s="546"/>
      <x:c r="X226" s="529"/>
      <x:c r="Y226" s="529"/>
      <x:c r="Z226" s="548"/>
      <x:c r="AA226" s="546"/>
      <x:c r="AB226" s="529"/>
      <x:c r="AC226" s="550"/>
      <x:c r="AD226" s="657"/>
      <x:c r="AE226" s="658"/>
    </x:row>
    <x:row r="227" spans="1:31">
      <x:c r="A227" s="543" t="s">
        <x:v>11222</x:v>
      </x:c>
      <x:c r="B227" s="529"/>
      <x:c r="C227" s="546"/>
      <x:c r="D227" s="529"/>
      <x:c r="E227" s="536"/>
      <x:c r="F227" s="548"/>
      <x:c r="G227" s="540"/>
      <x:c r="H227" s="529"/>
      <x:c r="I227" s="550"/>
      <x:c r="J227" s="540"/>
      <x:c r="K227" s="546"/>
      <x:c r="L227" s="529"/>
      <x:c r="M227" s="550"/>
      <x:c r="N227" s="529"/>
      <x:c r="O227" s="546"/>
      <x:c r="P227" s="529"/>
      <x:c r="Q227" s="529"/>
      <x:c r="R227" s="548"/>
      <x:c r="S227" s="546"/>
      <x:c r="T227" s="529"/>
      <x:c r="U227" s="550"/>
      <x:c r="V227" s="548"/>
      <x:c r="W227" s="546"/>
      <x:c r="X227" s="529"/>
      <x:c r="Y227" s="550"/>
      <x:c r="Z227" s="548"/>
      <x:c r="AA227" s="546"/>
      <x:c r="AB227" s="529"/>
      <x:c r="AC227" s="550"/>
      <x:c r="AD227" s="657"/>
      <x:c r="AE227" s="658"/>
    </x:row>
    <x:row r="228" spans="1:31">
      <x:c r="A228" s="543" t="s">
        <x:v>12467</x:v>
      </x:c>
      <x:c r="B228" s="529"/>
      <x:c r="C228" s="546"/>
      <x:c r="D228" s="529"/>
      <x:c r="E228" s="529"/>
      <x:c r="F228" s="548"/>
      <x:c r="G228" s="540"/>
      <x:c r="H228" s="529"/>
      <x:c r="I228" s="550"/>
      <x:c r="J228" s="540"/>
      <x:c r="K228" s="546"/>
      <x:c r="L228" s="529"/>
      <x:c r="M228" s="550"/>
      <x:c r="N228" s="529"/>
      <x:c r="O228" s="546"/>
      <x:c r="P228" s="529"/>
      <x:c r="Q228" s="529"/>
      <x:c r="R228" s="548"/>
      <x:c r="S228" s="553" t="s">
        <x:v>143</x:v>
      </x:c>
      <x:c r="T228" s="529"/>
      <x:c r="U228" s="550"/>
      <x:c r="V228" s="548"/>
      <x:c r="W228" s="553" t="s">
        <x:v>143</x:v>
      </x:c>
      <x:c r="X228" s="529"/>
      <x:c r="Y228" s="550"/>
      <x:c r="Z228" s="548"/>
      <x:c r="AA228" s="553" t="s">
        <x:v>143</x:v>
      </x:c>
      <x:c r="AB228" s="529"/>
      <x:c r="AC228" s="550"/>
      <x:c r="AD228" s="657"/>
      <x:c r="AE228" s="658"/>
    </x:row>
    <x:row r="229" spans="1:31">
      <x:c r="A229" s="543" t="s">
        <x:v>12326</x:v>
      </x:c>
      <x:c r="B229" s="529"/>
      <x:c r="C229" s="546"/>
      <x:c r="D229" s="529"/>
      <x:c r="E229" s="529"/>
      <x:c r="F229" s="548"/>
      <x:c r="G229" s="540"/>
      <x:c r="H229" s="529"/>
      <x:c r="I229" s="529"/>
      <x:c r="J229" s="540"/>
      <x:c r="K229" s="546"/>
      <x:c r="L229" s="529"/>
      <x:c r="M229" s="529"/>
      <x:c r="N229" s="529"/>
      <x:c r="O229" s="546"/>
      <x:c r="P229" s="529"/>
      <x:c r="Q229" s="529"/>
      <x:c r="R229" s="548"/>
      <x:c r="S229" s="546"/>
      <x:c r="T229" s="529"/>
      <x:c r="U229" s="550"/>
      <x:c r="V229" s="548"/>
      <x:c r="W229" s="546"/>
      <x:c r="X229" s="529"/>
      <x:c r="Y229" s="550"/>
      <x:c r="Z229" s="529"/>
      <x:c r="AA229" s="546"/>
      <x:c r="AB229" s="529"/>
      <x:c r="AC229" s="536"/>
      <x:c r="AD229" s="657"/>
      <x:c r="AE229" s="658"/>
    </x:row>
    <x:row r="230" spans="1:31">
      <x:c r="A230" s="543" t="s">
        <x:v>7879</x:v>
      </x:c>
      <x:c r="B230" s="529"/>
      <x:c r="C230" s="546"/>
      <x:c r="D230" s="529"/>
      <x:c r="E230" s="529"/>
      <x:c r="F230" s="548"/>
      <x:c r="G230" s="540"/>
      <x:c r="H230" s="529"/>
      <x:c r="I230" s="529"/>
      <x:c r="J230" s="540"/>
      <x:c r="K230" s="546"/>
      <x:c r="L230" s="529"/>
      <x:c r="M230" s="529"/>
      <x:c r="N230" s="529"/>
      <x:c r="O230" s="546"/>
      <x:c r="P230" s="529"/>
      <x:c r="Q230" s="529"/>
      <x:c r="R230" s="548"/>
      <x:c r="S230" s="546"/>
      <x:c r="T230" s="529"/>
      <x:c r="U230" s="550"/>
      <x:c r="V230" s="548"/>
      <x:c r="W230" s="546"/>
      <x:c r="X230" s="529"/>
      <x:c r="Y230" s="550"/>
      <x:c r="Z230" s="529"/>
      <x:c r="AA230" s="546"/>
      <x:c r="AB230" s="529"/>
      <x:c r="AC230" s="536"/>
      <x:c r="AD230" s="657"/>
      <x:c r="AE230" s="658"/>
    </x:row>
    <x:row r="231" spans="1:31">
      <x:c r="A231" s="543" t="s">
        <x:v>11232</x:v>
      </x:c>
      <x:c r="B231" s="529"/>
      <x:c r="C231" s="546"/>
      <x:c r="D231" s="529"/>
      <x:c r="E231" s="529"/>
      <x:c r="F231" s="548"/>
      <x:c r="G231" s="540"/>
      <x:c r="H231" s="529"/>
      <x:c r="I231" s="529"/>
      <x:c r="J231" s="540"/>
      <x:c r="K231" s="546"/>
      <x:c r="L231" s="529"/>
      <x:c r="M231" s="529"/>
      <x:c r="N231" s="529"/>
      <x:c r="O231" s="546"/>
      <x:c r="P231" s="529"/>
      <x:c r="Q231" s="529"/>
      <x:c r="R231" s="529"/>
      <x:c r="S231" s="546"/>
      <x:c r="T231" s="529"/>
      <x:c r="U231" s="550"/>
      <x:c r="V231" s="529"/>
      <x:c r="W231" s="546"/>
      <x:c r="X231" s="529"/>
      <x:c r="Y231" s="550"/>
      <x:c r="Z231" s="529"/>
      <x:c r="AA231" s="546"/>
      <x:c r="AB231" s="529"/>
      <x:c r="AC231" s="536"/>
      <x:c r="AD231" s="657"/>
      <x:c r="AE231" s="658"/>
    </x:row>
    <x:row r="232" spans="1:31">
      <x:c r="A232" s="543" t="s">
        <x:v>12225</x:v>
      </x:c>
      <x:c r="B232" s="529"/>
      <x:c r="C232" s="546"/>
      <x:c r="D232" s="529"/>
      <x:c r="E232" s="529"/>
      <x:c r="F232" s="548"/>
      <x:c r="G232" s="540"/>
      <x:c r="H232" s="529"/>
      <x:c r="I232" s="529"/>
      <x:c r="J232" s="540"/>
      <x:c r="K232" s="546"/>
      <x:c r="L232" s="529"/>
      <x:c r="M232" s="529"/>
      <x:c r="N232" s="529"/>
      <x:c r="O232" s="546"/>
      <x:c r="P232" s="529"/>
      <x:c r="Q232" s="529"/>
      <x:c r="R232" s="529"/>
      <x:c r="S232" s="546"/>
      <x:c r="T232" s="529"/>
      <x:c r="U232" s="529"/>
      <x:c r="V232" s="529"/>
      <x:c r="W232" s="546"/>
      <x:c r="X232" s="529"/>
      <x:c r="Y232" s="529"/>
      <x:c r="Z232" s="529"/>
      <x:c r="AA232" s="546"/>
      <x:c r="AB232" s="529"/>
      <x:c r="AC232" s="536"/>
      <x:c r="AD232" s="657"/>
      <x:c r="AE232" s="658"/>
    </x:row>
    <x:row r="233" spans="1:31" ht="16.75">
      <x:c r="A233" s="544" t="s">
        <x:v>2548</x:v>
      </x:c>
      <x:c r="B233" s="530"/>
      <x:c r="C233" s="546"/>
      <x:c r="D233" s="530"/>
      <x:c r="E233" s="598"/>
      <x:c r="F233" s="548"/>
      <x:c r="G233" s="540"/>
      <x:c r="H233" s="530"/>
      <x:c r="I233" s="530"/>
      <x:c r="J233" s="540"/>
      <x:c r="K233" s="546"/>
      <x:c r="L233" s="530"/>
      <x:c r="M233" s="530"/>
      <x:c r="N233" s="530"/>
      <x:c r="O233" s="546"/>
      <x:c r="P233" s="530"/>
      <x:c r="Q233" s="598"/>
      <x:c r="R233" s="530"/>
      <x:c r="S233" s="546"/>
      <x:c r="T233" s="530"/>
      <x:c r="U233" s="530"/>
      <x:c r="V233" s="530"/>
      <x:c r="W233" s="546"/>
      <x:c r="X233" s="530"/>
      <x:c r="Y233" s="530"/>
      <x:c r="Z233" s="530"/>
      <x:c r="AA233" s="546"/>
      <x:c r="AB233" s="530"/>
      <x:c r="AC233" s="538"/>
      <x:c r="AD233" s="657"/>
      <x:c r="AE233" s="658"/>
    </x:row>
    <x:row r="234" spans="1:31" ht="16.75">
      <x:c r="A234" s="659"/>
      <x:c r="B234" s="660">
        <x:v>7</x:v>
      </x:c>
      <x:c r="C234" s="660">
        <x:v>7</x:v>
      </x:c>
      <x:c r="D234" s="660"/>
      <x:c r="E234" s="660"/>
      <x:c r="F234" s="660">
        <x:v>10.5</x:v>
      </x:c>
      <x:c r="G234" s="660"/>
      <x:c r="H234" s="660">
        <x:v>2</x:v>
      </x:c>
      <x:c r="I234" s="660">
        <x:v>2</x:v>
      </x:c>
      <x:c r="J234" s="660"/>
      <x:c r="K234" s="660">
        <x:v>10.5</x:v>
      </x:c>
      <x:c r="L234" s="660">
        <x:v>2</x:v>
      </x:c>
      <x:c r="M234" s="660">
        <x:v>2</x:v>
      </x:c>
      <x:c r="N234" s="660">
        <x:v>7</x:v>
      </x:c>
      <x:c r="O234" s="660">
        <x:v>7</x:v>
      </x:c>
      <x:c r="P234" s="660"/>
      <x:c r="Q234" s="660"/>
      <x:c r="R234" s="660">
        <x:v>9.5</x:v>
      </x:c>
      <x:c r="S234" s="660">
        <x:v>8</x:v>
      </x:c>
      <x:c r="T234" s="660"/>
      <x:c r="U234" s="660">
        <x:v>5</x:v>
      </x:c>
      <x:c r="V234" s="660">
        <x:v>9.5</x:v>
      </x:c>
      <x:c r="W234" s="660">
        <x:v>9</x:v>
      </x:c>
      <x:c r="X234" s="660"/>
      <x:c r="Y234" s="660">
        <x:v>5</x:v>
      </x:c>
      <x:c r="Z234" s="660">
        <x:v>8</x:v>
      </x:c>
      <x:c r="AA234" s="660">
        <x:v>8</x:v>
      </x:c>
      <x:c r="AB234" s="660"/>
      <x:c r="AC234" s="660">
        <x:v>3</x:v>
      </x:c>
      <x:c r="AD234" s="660"/>
      <x:c r="AE234" s="661"/>
    </x:row>
    <x:row r="235" spans="1:31" ht="16.75">
      <x:c r="A235" s="521"/>
      <x:c r="B235" s="1662" t="s">
        <x:v>11980</x:v>
      </x:c>
      <x:c r="C235" s="1663"/>
      <x:c r="D235" s="1663"/>
      <x:c r="E235" s="1664"/>
      <x:c r="F235" s="1662" t="s">
        <x:v>10294</x:v>
      </x:c>
      <x:c r="G235" s="1663"/>
      <x:c r="H235" s="1663"/>
      <x:c r="I235" s="1664"/>
      <x:c r="J235" s="1662" t="s">
        <x:v>10288</x:v>
      </x:c>
      <x:c r="K235" s="1663"/>
      <x:c r="L235" s="1663"/>
      <x:c r="M235" s="1664"/>
      <x:c r="N235" s="1662" t="s">
        <x:v>10324</x:v>
      </x:c>
      <x:c r="O235" s="1663"/>
      <x:c r="P235" s="1663"/>
      <x:c r="Q235" s="1664"/>
      <x:c r="R235" s="1662" t="s">
        <x:v>10375</x:v>
      </x:c>
      <x:c r="S235" s="1663"/>
      <x:c r="T235" s="1663"/>
      <x:c r="U235" s="1664"/>
      <x:c r="V235" s="1663" t="s">
        <x:v>10329</x:v>
      </x:c>
      <x:c r="W235" s="1663"/>
      <x:c r="X235" s="1663"/>
      <x:c r="Y235" s="1664"/>
      <x:c r="Z235" s="1663" t="s">
        <x:v>11773</x:v>
      </x:c>
      <x:c r="AA235" s="1663"/>
      <x:c r="AB235" s="1663"/>
      <x:c r="AC235" s="1672"/>
      <x:c r="AD235" s="655"/>
      <x:c r="AE235" s="656"/>
    </x:row>
    <x:row r="236" spans="1:31">
      <x:c r="A236" s="522"/>
      <x:c r="B236" s="516" t="s">
        <x:v>3935</x:v>
      </x:c>
      <x:c r="C236" s="516" t="s">
        <x:v>6540</x:v>
      </x:c>
      <x:c r="D236" s="516" t="s">
        <x:v>10345</x:v>
      </x:c>
      <x:c r="E236" s="557" t="s">
        <x:v>10299</x:v>
      </x:c>
      <x:c r="F236" s="516" t="s">
        <x:v>3935</x:v>
      </x:c>
      <x:c r="G236" s="516" t="s">
        <x:v>6540</x:v>
      </x:c>
      <x:c r="H236" s="516" t="s">
        <x:v>10345</x:v>
      </x:c>
      <x:c r="I236" s="557" t="s">
        <x:v>10299</x:v>
      </x:c>
      <x:c r="J236" s="516" t="s">
        <x:v>3935</x:v>
      </x:c>
      <x:c r="K236" s="516" t="s">
        <x:v>6540</x:v>
      </x:c>
      <x:c r="L236" s="516" t="s">
        <x:v>10345</x:v>
      </x:c>
      <x:c r="M236" s="557" t="s">
        <x:v>10299</x:v>
      </x:c>
      <x:c r="N236" s="516" t="s">
        <x:v>3935</x:v>
      </x:c>
      <x:c r="O236" s="516" t="s">
        <x:v>6540</x:v>
      </x:c>
      <x:c r="P236" s="516" t="s">
        <x:v>10345</x:v>
      </x:c>
      <x:c r="Q236" s="557" t="s">
        <x:v>10299</x:v>
      </x:c>
      <x:c r="R236" s="516" t="s">
        <x:v>3935</x:v>
      </x:c>
      <x:c r="S236" s="516" t="s">
        <x:v>6540</x:v>
      </x:c>
      <x:c r="T236" s="516" t="s">
        <x:v>10345</x:v>
      </x:c>
      <x:c r="U236" s="557" t="s">
        <x:v>10299</x:v>
      </x:c>
      <x:c r="V236" s="516" t="s">
        <x:v>3935</x:v>
      </x:c>
      <x:c r="W236" s="516" t="s">
        <x:v>6540</x:v>
      </x:c>
      <x:c r="X236" s="516" t="s">
        <x:v>10345</x:v>
      </x:c>
      <x:c r="Y236" s="557" t="s">
        <x:v>10299</x:v>
      </x:c>
      <x:c r="Z236" s="516" t="s">
        <x:v>3935</x:v>
      </x:c>
      <x:c r="AA236" s="516" t="s">
        <x:v>6540</x:v>
      </x:c>
      <x:c r="AB236" s="516" t="s">
        <x:v>10345</x:v>
      </x:c>
      <x:c r="AC236" s="557" t="s">
        <x:v>10299</x:v>
      </x:c>
      <x:c r="AD236" s="657"/>
      <x:c r="AE236" s="658"/>
    </x:row>
    <x:row r="237" spans="1:31">
      <x:c r="A237" s="543" t="s">
        <x:v>2388</x:v>
      </x:c>
      <x:c r="B237" s="529"/>
      <x:c r="C237" s="546"/>
      <x:c r="D237" s="529"/>
      <x:c r="E237" s="595"/>
      <x:c r="F237" s="529"/>
      <x:c r="G237" s="540"/>
      <x:c r="H237" s="529"/>
      <x:c r="I237" s="529"/>
      <x:c r="J237" s="540"/>
      <x:c r="K237" s="529"/>
      <x:c r="L237" s="529"/>
      <x:c r="M237" s="529"/>
      <x:c r="N237" s="529"/>
      <x:c r="O237" s="546"/>
      <x:c r="P237" s="529"/>
      <x:c r="Q237" s="595"/>
      <x:c r="R237" s="529"/>
      <x:c r="S237" s="529"/>
      <x:c r="T237" s="529"/>
      <x:c r="U237" s="529"/>
      <x:c r="V237" s="529"/>
      <x:c r="W237" s="529"/>
      <x:c r="X237" s="529"/>
      <x:c r="Y237" s="529"/>
      <x:c r="Z237" s="529"/>
      <x:c r="AA237" s="546"/>
      <x:c r="AB237" s="529"/>
      <x:c r="AC237" s="529"/>
      <x:c r="AD237" s="657">
        <x:v>1</x:v>
      </x:c>
      <x:c r="AE237" s="658">
        <x:f>SUM(B252,F252,J252,N252,R252,V252,Z252)</x:f>
        <x:v>49.5</x:v>
      </x:c>
    </x:row>
    <x:row r="238" spans="1:31">
      <x:c r="A238" s="543" t="s">
        <x:v>8075</x:v>
      </x:c>
      <x:c r="B238" s="529"/>
      <x:c r="C238" s="546"/>
      <x:c r="D238" s="529"/>
      <x:c r="E238" s="595"/>
      <x:c r="F238" s="548"/>
      <x:c r="G238" s="540"/>
      <x:c r="H238" s="529"/>
      <x:c r="I238" s="529"/>
      <x:c r="J238" s="540"/>
      <x:c r="K238" s="546"/>
      <x:c r="L238" s="529"/>
      <x:c r="M238" s="529"/>
      <x:c r="N238" s="529"/>
      <x:c r="O238" s="546"/>
      <x:c r="P238" s="529"/>
      <x:c r="Q238" s="595"/>
      <x:c r="R238" s="529"/>
      <x:c r="S238" s="546"/>
      <x:c r="T238" s="595"/>
      <x:c r="U238" s="529"/>
      <x:c r="V238" s="529"/>
      <x:c r="W238" s="546"/>
      <x:c r="X238" s="595"/>
      <x:c r="Y238" s="529"/>
      <x:c r="Z238" s="529"/>
      <x:c r="AA238" s="546"/>
      <x:c r="AB238" s="595"/>
      <x:c r="AC238" s="529"/>
      <x:c r="AD238" s="657">
        <x:v>2</x:v>
      </x:c>
      <x:c r="AE238" s="658">
        <x:f>SUM(C252,G252,K252,O252,S252,W252,AA252)</x:f>
        <x:v>51.5</x:v>
      </x:c>
    </x:row>
    <x:row r="239" spans="1:31">
      <x:c r="A239" s="543" t="s">
        <x:v>12175</x:v>
      </x:c>
      <x:c r="B239" s="529"/>
      <x:c r="C239" s="546"/>
      <x:c r="D239" s="529"/>
      <x:c r="E239" s="595"/>
      <x:c r="F239" s="548"/>
      <x:c r="G239" s="540"/>
      <x:c r="H239" s="529"/>
      <x:c r="I239" s="529"/>
      <x:c r="J239" s="540"/>
      <x:c r="K239" s="546"/>
      <x:c r="L239" s="529"/>
      <x:c r="M239" s="529"/>
      <x:c r="N239" s="529"/>
      <x:c r="O239" s="546"/>
      <x:c r="P239" s="529"/>
      <x:c r="Q239" s="595"/>
      <x:c r="R239" s="529"/>
      <x:c r="S239" s="546"/>
      <x:c r="T239" s="595"/>
      <x:c r="U239" s="529"/>
      <x:c r="V239" s="529"/>
      <x:c r="W239" s="546"/>
      <x:c r="X239" s="595"/>
      <x:c r="Y239" s="529"/>
      <x:c r="Z239" s="529"/>
      <x:c r="AA239" s="546"/>
      <x:c r="AB239" s="595"/>
      <x:c r="AC239" s="529"/>
      <x:c r="AD239" s="657">
        <x:v>3</x:v>
      </x:c>
      <x:c r="AE239" s="658">
        <x:f>SUM(D252,H252,L252,P252,T252,X252,AB252)</x:f>
        <x:v>0</x:v>
      </x:c>
    </x:row>
    <x:row r="240" spans="1:31">
      <x:c r="A240" s="543" t="s">
        <x:v>12653</x:v>
      </x:c>
      <x:c r="B240" s="529"/>
      <x:c r="C240" s="546"/>
      <x:c r="D240" s="529"/>
      <x:c r="E240" s="595"/>
      <x:c r="F240" s="548"/>
      <x:c r="G240" s="540"/>
      <x:c r="H240" s="529"/>
      <x:c r="I240" s="529"/>
      <x:c r="J240" s="540"/>
      <x:c r="K240" s="546"/>
      <x:c r="L240" s="529"/>
      <x:c r="M240" s="529"/>
      <x:c r="N240" s="529"/>
      <x:c r="O240" s="546"/>
      <x:c r="P240" s="529"/>
      <x:c r="Q240" s="595"/>
      <x:c r="R240" s="529"/>
      <x:c r="S240" s="546"/>
      <x:c r="T240" s="595"/>
      <x:c r="U240" s="529"/>
      <x:c r="V240" s="529"/>
      <x:c r="W240" s="546"/>
      <x:c r="X240" s="595"/>
      <x:c r="Y240" s="529"/>
      <x:c r="Z240" s="529"/>
      <x:c r="AA240" s="546"/>
      <x:c r="AB240" s="595"/>
      <x:c r="AC240" s="529"/>
      <x:c r="AD240" s="657">
        <x:v>4</x:v>
      </x:c>
      <x:c r="AE240" s="658">
        <x:f>SUM(E252,I252,M252,Q252,U252,Y252,AC252)</x:f>
        <x:v>17</x:v>
      </x:c>
    </x:row>
    <x:row r="241" spans="1:31">
      <x:c r="A241" s="543" t="s">
        <x:v>11533</x:v>
      </x:c>
      <x:c r="B241" s="529"/>
      <x:c r="C241" s="546"/>
      <x:c r="D241" s="529"/>
      <x:c r="E241" s="595"/>
      <x:c r="F241" s="548"/>
      <x:c r="G241" s="540"/>
      <x:c r="H241" s="529"/>
      <x:c r="I241" s="529"/>
      <x:c r="J241" s="540"/>
      <x:c r="K241" s="546"/>
      <x:c r="L241" s="529"/>
      <x:c r="M241" s="529"/>
      <x:c r="N241" s="529"/>
      <x:c r="O241" s="546"/>
      <x:c r="P241" s="529"/>
      <x:c r="Q241" s="595"/>
      <x:c r="R241" s="529"/>
      <x:c r="S241" s="546"/>
      <x:c r="T241" s="529"/>
      <x:c r="U241" s="529"/>
      <x:c r="V241" s="529"/>
      <x:c r="W241" s="546"/>
      <x:c r="X241" s="529"/>
      <x:c r="Y241" s="529"/>
      <x:c r="Z241" s="529"/>
      <x:c r="AA241" s="546"/>
      <x:c r="AB241" s="529"/>
      <x:c r="AC241" s="529"/>
      <x:c r="AD241" s="657"/>
      <x:c r="AE241" s="658"/>
    </x:row>
    <x:row r="242" spans="1:31">
      <x:c r="A242" s="543" t="s">
        <x:v>12198</x:v>
      </x:c>
      <x:c r="B242" s="529"/>
      <x:c r="C242" s="546"/>
      <x:c r="D242" s="529"/>
      <x:c r="E242" s="595"/>
      <x:c r="F242" s="548"/>
      <x:c r="G242" s="540"/>
      <x:c r="H242" s="529"/>
      <x:c r="I242" s="529"/>
      <x:c r="J242" s="540"/>
      <x:c r="K242" s="546"/>
      <x:c r="L242" s="529"/>
      <x:c r="M242" s="529"/>
      <x:c r="N242" s="529"/>
      <x:c r="O242" s="546"/>
      <x:c r="P242" s="529"/>
      <x:c r="Q242" s="595"/>
      <x:c r="R242" s="529"/>
      <x:c r="S242" s="546"/>
      <x:c r="T242" s="529"/>
      <x:c r="U242" s="529"/>
      <x:c r="V242" s="548"/>
      <x:c r="W242" s="553" t="s">
        <x:v>143</x:v>
      </x:c>
      <x:c r="X242" s="529"/>
      <x:c r="Y242" s="529"/>
      <x:c r="Z242" s="529"/>
      <x:c r="AA242" s="546"/>
      <x:c r="AB242" s="529"/>
      <x:c r="AC242" s="529"/>
      <x:c r="AD242" s="657"/>
      <x:c r="AE242" s="658"/>
    </x:row>
    <x:row r="243" spans="1:31">
      <x:c r="A243" s="543" t="s">
        <x:v>7982</x:v>
      </x:c>
      <x:c r="B243" s="548"/>
      <x:c r="C243" s="529"/>
      <x:c r="D243" s="529"/>
      <x:c r="E243" s="529"/>
      <x:c r="F243" s="548"/>
      <x:c r="G243" s="540"/>
      <x:c r="H243" s="529"/>
      <x:c r="I243" s="529"/>
      <x:c r="J243" s="540"/>
      <x:c r="K243" s="546"/>
      <x:c r="L243" s="529"/>
      <x:c r="M243" s="529"/>
      <x:c r="N243" s="548"/>
      <x:c r="O243" s="529"/>
      <x:c r="P243" s="529"/>
      <x:c r="Q243" s="529"/>
      <x:c r="R243" s="548"/>
      <x:c r="S243" s="553" t="s">
        <x:v>143</x:v>
      </x:c>
      <x:c r="T243" s="529"/>
      <x:c r="U243" s="529"/>
      <x:c r="V243" s="548"/>
      <x:c r="W243" s="553" t="s">
        <x:v>143</x:v>
      </x:c>
      <x:c r="X243" s="529"/>
      <x:c r="Y243" s="529"/>
      <x:c r="Z243" s="548"/>
      <x:c r="AA243" s="553" t="s">
        <x:v>143</x:v>
      </x:c>
      <x:c r="AB243" s="529"/>
      <x:c r="AC243" s="529"/>
      <x:c r="AD243" s="657"/>
      <x:c r="AE243" s="658"/>
    </x:row>
    <x:row r="244" spans="1:31">
      <x:c r="A244" s="543" t="s">
        <x:v>2318</x:v>
      </x:c>
      <x:c r="B244" s="548"/>
      <x:c r="C244" s="529"/>
      <x:c r="D244" s="529"/>
      <x:c r="E244" s="529"/>
      <x:c r="F244" s="548"/>
      <x:c r="G244" s="540"/>
      <x:c r="H244" s="529"/>
      <x:c r="I244" s="529"/>
      <x:c r="J244" s="540"/>
      <x:c r="K244" s="546"/>
      <x:c r="L244" s="529"/>
      <x:c r="M244" s="529"/>
      <x:c r="N244" s="548"/>
      <x:c r="O244" s="529"/>
      <x:c r="P244" s="529"/>
      <x:c r="Q244" s="529"/>
      <x:c r="R244" s="548"/>
      <x:c r="S244" s="553" t="s">
        <x:v>143</x:v>
      </x:c>
      <x:c r="T244" s="529"/>
      <x:c r="U244" s="529"/>
      <x:c r="V244" s="548"/>
      <x:c r="W244" s="553"/>
      <x:c r="X244" s="529"/>
      <x:c r="Y244" s="529"/>
      <x:c r="Z244" s="548"/>
      <x:c r="AA244" s="546"/>
      <x:c r="AB244" s="529"/>
      <x:c r="AC244" s="550"/>
      <x:c r="AD244" s="657"/>
      <x:c r="AE244" s="658"/>
    </x:row>
    <x:row r="245" spans="1:31">
      <x:c r="A245" s="543" t="s">
        <x:v>11222</x:v>
      </x:c>
      <x:c r="B245" s="548"/>
      <x:c r="C245" s="529"/>
      <x:c r="D245" s="529"/>
      <x:c r="E245" s="536"/>
      <x:c r="F245" s="548"/>
      <x:c r="G245" s="540"/>
      <x:c r="H245" s="529"/>
      <x:c r="I245" s="550"/>
      <x:c r="J245" s="540"/>
      <x:c r="K245" s="546"/>
      <x:c r="L245" s="529"/>
      <x:c r="M245" s="550"/>
      <x:c r="N245" s="548"/>
      <x:c r="O245" s="529"/>
      <x:c r="P245" s="529"/>
      <x:c r="Q245" s="529"/>
      <x:c r="R245" s="548"/>
      <x:c r="S245" s="546"/>
      <x:c r="T245" s="529"/>
      <x:c r="U245" s="550"/>
      <x:c r="V245" s="548"/>
      <x:c r="W245" s="546"/>
      <x:c r="X245" s="529"/>
      <x:c r="Y245" s="550"/>
      <x:c r="Z245" s="548"/>
      <x:c r="AA245" s="546"/>
      <x:c r="AB245" s="529"/>
      <x:c r="AC245" s="550"/>
      <x:c r="AD245" s="657"/>
      <x:c r="AE245" s="658"/>
    </x:row>
    <x:row r="246" spans="1:31">
      <x:c r="A246" s="543" t="s">
        <x:v>12467</x:v>
      </x:c>
      <x:c r="B246" s="548"/>
      <x:c r="C246" s="529"/>
      <x:c r="D246" s="529"/>
      <x:c r="E246" s="529"/>
      <x:c r="F246" s="548"/>
      <x:c r="G246" s="540"/>
      <x:c r="H246" s="529"/>
      <x:c r="I246" s="550"/>
      <x:c r="J246" s="540"/>
      <x:c r="K246" s="546"/>
      <x:c r="L246" s="529"/>
      <x:c r="M246" s="550"/>
      <x:c r="N246" s="548"/>
      <x:c r="O246" s="529"/>
      <x:c r="P246" s="529"/>
      <x:c r="Q246" s="529"/>
      <x:c r="R246" s="552" t="s">
        <x:v>143</x:v>
      </x:c>
      <x:c r="S246" s="546"/>
      <x:c r="T246" s="529"/>
      <x:c r="U246" s="550"/>
      <x:c r="V246" s="552" t="s">
        <x:v>143</x:v>
      </x:c>
      <x:c r="W246" s="546"/>
      <x:c r="X246" s="529"/>
      <x:c r="Y246" s="550"/>
      <x:c r="Z246" s="552" t="s">
        <x:v>143</x:v>
      </x:c>
      <x:c r="AA246" s="546"/>
      <x:c r="AB246" s="529"/>
      <x:c r="AC246" s="550"/>
      <x:c r="AD246" s="657"/>
      <x:c r="AE246" s="658"/>
    </x:row>
    <x:row r="247" spans="1:31">
      <x:c r="A247" s="543" t="s">
        <x:v>12326</x:v>
      </x:c>
      <x:c r="B247" s="548"/>
      <x:c r="C247" s="529"/>
      <x:c r="D247" s="529"/>
      <x:c r="E247" s="529"/>
      <x:c r="F247" s="548"/>
      <x:c r="G247" s="540"/>
      <x:c r="H247" s="529"/>
      <x:c r="I247" s="529"/>
      <x:c r="J247" s="540"/>
      <x:c r="K247" s="546"/>
      <x:c r="L247" s="529"/>
      <x:c r="M247" s="529"/>
      <x:c r="N247" s="548"/>
      <x:c r="O247" s="529"/>
      <x:c r="P247" s="529"/>
      <x:c r="Q247" s="529"/>
      <x:c r="R247" s="548"/>
      <x:c r="S247" s="546"/>
      <x:c r="T247" s="529"/>
      <x:c r="U247" s="550"/>
      <x:c r="V247" s="548"/>
      <x:c r="W247" s="546"/>
      <x:c r="X247" s="529"/>
      <x:c r="Y247" s="550"/>
      <x:c r="Z247" s="548"/>
      <x:c r="AA247" s="529"/>
      <x:c r="AB247" s="529"/>
      <x:c r="AC247" s="529"/>
      <x:c r="AD247" s="657"/>
      <x:c r="AE247" s="658"/>
    </x:row>
    <x:row r="248" spans="1:31">
      <x:c r="A248" s="543" t="s">
        <x:v>7879</x:v>
      </x:c>
      <x:c r="B248" s="548"/>
      <x:c r="C248" s="529"/>
      <x:c r="D248" s="529"/>
      <x:c r="E248" s="529"/>
      <x:c r="F248" s="548"/>
      <x:c r="G248" s="540"/>
      <x:c r="H248" s="529"/>
      <x:c r="I248" s="529"/>
      <x:c r="J248" s="540"/>
      <x:c r="K248" s="546"/>
      <x:c r="L248" s="529"/>
      <x:c r="M248" s="529"/>
      <x:c r="N248" s="548"/>
      <x:c r="O248" s="529"/>
      <x:c r="P248" s="529"/>
      <x:c r="Q248" s="529"/>
      <x:c r="R248" s="548"/>
      <x:c r="S248" s="546"/>
      <x:c r="T248" s="529"/>
      <x:c r="U248" s="550"/>
      <x:c r="V248" s="548"/>
      <x:c r="W248" s="546"/>
      <x:c r="X248" s="529"/>
      <x:c r="Y248" s="550"/>
      <x:c r="Z248" s="548"/>
      <x:c r="AA248" s="529"/>
      <x:c r="AB248" s="529"/>
      <x:c r="AC248" s="529"/>
      <x:c r="AD248" s="657"/>
      <x:c r="AE248" s="658"/>
    </x:row>
    <x:row r="249" spans="1:31">
      <x:c r="A249" s="543" t="s">
        <x:v>11232</x:v>
      </x:c>
      <x:c r="B249" s="548"/>
      <x:c r="C249" s="529"/>
      <x:c r="D249" s="529"/>
      <x:c r="E249" s="529"/>
      <x:c r="F249" s="548"/>
      <x:c r="G249" s="540"/>
      <x:c r="H249" s="529"/>
      <x:c r="I249" s="529"/>
      <x:c r="J249" s="540"/>
      <x:c r="K249" s="546"/>
      <x:c r="L249" s="529"/>
      <x:c r="M249" s="529"/>
      <x:c r="N249" s="548"/>
      <x:c r="O249" s="529"/>
      <x:c r="P249" s="529"/>
      <x:c r="Q249" s="529"/>
      <x:c r="R249" s="548"/>
      <x:c r="S249" s="529"/>
      <x:c r="T249" s="529"/>
      <x:c r="U249" s="550"/>
      <x:c r="V249" s="548"/>
      <x:c r="W249" s="546"/>
      <x:c r="X249" s="529"/>
      <x:c r="Y249" s="550"/>
      <x:c r="Z249" s="548"/>
      <x:c r="AA249" s="529"/>
      <x:c r="AB249" s="529"/>
      <x:c r="AC249" s="529"/>
      <x:c r="AD249" s="657"/>
      <x:c r="AE249" s="658"/>
    </x:row>
    <x:row r="250" spans="1:31">
      <x:c r="A250" s="543" t="s">
        <x:v>12225</x:v>
      </x:c>
      <x:c r="B250" s="529"/>
      <x:c r="C250" s="529"/>
      <x:c r="D250" s="529"/>
      <x:c r="E250" s="529"/>
      <x:c r="F250" s="529"/>
      <x:c r="G250" s="540"/>
      <x:c r="H250" s="529"/>
      <x:c r="I250" s="529"/>
      <x:c r="J250" s="540"/>
      <x:c r="K250" s="529"/>
      <x:c r="L250" s="529"/>
      <x:c r="M250" s="529"/>
      <x:c r="N250" s="529"/>
      <x:c r="O250" s="529"/>
      <x:c r="P250" s="529"/>
      <x:c r="Q250" s="529"/>
      <x:c r="R250" s="548"/>
      <x:c r="S250" s="529"/>
      <x:c r="T250" s="529"/>
      <x:c r="U250" s="529"/>
      <x:c r="V250" s="548"/>
      <x:c r="W250" s="529"/>
      <x:c r="X250" s="529"/>
      <x:c r="Y250" s="529"/>
      <x:c r="Z250" s="548"/>
      <x:c r="AA250" s="529"/>
      <x:c r="AB250" s="529"/>
      <x:c r="AC250" s="529"/>
      <x:c r="AD250" s="657"/>
      <x:c r="AE250" s="658"/>
    </x:row>
    <x:row r="251" spans="1:31" ht="16.75">
      <x:c r="A251" s="544" t="s">
        <x:v>2548</x:v>
      </x:c>
      <x:c r="B251" s="530"/>
      <x:c r="C251" s="530"/>
      <x:c r="D251" s="530"/>
      <x:c r="E251" s="598"/>
      <x:c r="F251" s="530"/>
      <x:c r="G251" s="540"/>
      <x:c r="H251" s="530"/>
      <x:c r="I251" s="530"/>
      <x:c r="J251" s="540"/>
      <x:c r="K251" s="530"/>
      <x:c r="L251" s="530"/>
      <x:c r="M251" s="530"/>
      <x:c r="N251" s="530"/>
      <x:c r="O251" s="530"/>
      <x:c r="P251" s="530"/>
      <x:c r="Q251" s="598"/>
      <x:c r="R251" s="548"/>
      <x:c r="S251" s="530"/>
      <x:c r="T251" s="530"/>
      <x:c r="U251" s="530"/>
      <x:c r="V251" s="548"/>
      <x:c r="W251" s="530"/>
      <x:c r="X251" s="530"/>
      <x:c r="Y251" s="530"/>
      <x:c r="Z251" s="548"/>
      <x:c r="AA251" s="530"/>
      <x:c r="AB251" s="530"/>
      <x:c r="AC251" s="530"/>
      <x:c r="AD251" s="657"/>
      <x:c r="AE251" s="658"/>
    </x:row>
    <x:row r="252" spans="1:31" ht="16.75">
      <x:c r="A252" s="659"/>
      <x:c r="B252" s="660">
        <x:v>7</x:v>
      </x:c>
      <x:c r="C252" s="660">
        <x:v>6</x:v>
      </x:c>
      <x:c r="D252" s="660"/>
      <x:c r="E252" s="660"/>
      <x:c r="F252" s="660">
        <x:v>10.5</x:v>
      </x:c>
      <x:c r="G252" s="660"/>
      <x:c r="H252" s="660"/>
      <x:c r="I252" s="660">
        <x:v>2</x:v>
      </x:c>
      <x:c r="J252" s="660"/>
      <x:c r="K252" s="660">
        <x:v>10.5</x:v>
      </x:c>
      <x:c r="L252" s="660"/>
      <x:c r="M252" s="660">
        <x:v>2</x:v>
      </x:c>
      <x:c r="N252" s="660">
        <x:v>7</x:v>
      </x:c>
      <x:c r="O252" s="660">
        <x:v>6</x:v>
      </x:c>
      <x:c r="P252" s="660"/>
      <x:c r="Q252" s="660"/>
      <x:c r="R252" s="660">
        <x:v>8</x:v>
      </x:c>
      <x:c r="S252" s="660">
        <x:v>9.5</x:v>
      </x:c>
      <x:c r="T252" s="660"/>
      <x:c r="U252" s="660">
        <x:v>5</x:v>
      </x:c>
      <x:c r="V252" s="660">
        <x:v>9</x:v>
      </x:c>
      <x:c r="W252" s="660">
        <x:v>10.5</x:v>
      </x:c>
      <x:c r="X252" s="660"/>
      <x:c r="Y252" s="660">
        <x:v>5</x:v>
      </x:c>
      <x:c r="Z252" s="660">
        <x:v>8</x:v>
      </x:c>
      <x:c r="AA252" s="660">
        <x:v>9</x:v>
      </x:c>
      <x:c r="AB252" s="660"/>
      <x:c r="AC252" s="660">
        <x:v>3</x:v>
      </x:c>
      <x:c r="AD252" s="660"/>
      <x:c r="AE252" s="661"/>
    </x:row>
    <x:row r="253" spans="1:31" ht="16.75">
      <x:c r="A253" s="521"/>
      <x:c r="B253" s="1662" t="s">
        <x:v>7993</x:v>
      </x:c>
      <x:c r="C253" s="1663"/>
      <x:c r="D253" s="1663"/>
      <x:c r="E253" s="1664"/>
      <x:c r="F253" s="1662" t="s">
        <x:v>10294</x:v>
      </x:c>
      <x:c r="G253" s="1663"/>
      <x:c r="H253" s="1663"/>
      <x:c r="I253" s="1664"/>
      <x:c r="J253" s="1662" t="s">
        <x:v>10288</x:v>
      </x:c>
      <x:c r="K253" s="1663"/>
      <x:c r="L253" s="1663"/>
      <x:c r="M253" s="1664"/>
      <x:c r="N253" s="1662" t="s">
        <x:v>10324</x:v>
      </x:c>
      <x:c r="O253" s="1663"/>
      <x:c r="P253" s="1663"/>
      <x:c r="Q253" s="1664"/>
      <x:c r="R253" s="1662" t="s">
        <x:v>10375</x:v>
      </x:c>
      <x:c r="S253" s="1663"/>
      <x:c r="T253" s="1663"/>
      <x:c r="U253" s="1664"/>
      <x:c r="V253" s="1663" t="s">
        <x:v>10329</x:v>
      </x:c>
      <x:c r="W253" s="1663"/>
      <x:c r="X253" s="1663"/>
      <x:c r="Y253" s="1664"/>
      <x:c r="Z253" s="1663" t="s">
        <x:v>2686</x:v>
      </x:c>
      <x:c r="AA253" s="1663"/>
      <x:c r="AB253" s="1663"/>
      <x:c r="AC253" s="1672"/>
      <x:c r="AD253" s="655"/>
      <x:c r="AE253" s="656"/>
    </x:row>
    <x:row r="254" spans="1:31">
      <x:c r="A254" s="522"/>
      <x:c r="B254" s="516" t="s">
        <x:v>3935</x:v>
      </x:c>
      <x:c r="C254" s="516" t="s">
        <x:v>6540</x:v>
      </x:c>
      <x:c r="D254" s="516" t="s">
        <x:v>10345</x:v>
      </x:c>
      <x:c r="E254" s="557" t="s">
        <x:v>10299</x:v>
      </x:c>
      <x:c r="F254" s="516" t="s">
        <x:v>3935</x:v>
      </x:c>
      <x:c r="G254" s="516" t="s">
        <x:v>6540</x:v>
      </x:c>
      <x:c r="H254" s="516" t="s">
        <x:v>10345</x:v>
      </x:c>
      <x:c r="I254" s="557" t="s">
        <x:v>10299</x:v>
      </x:c>
      <x:c r="J254" s="516" t="s">
        <x:v>3935</x:v>
      </x:c>
      <x:c r="K254" s="516" t="s">
        <x:v>6540</x:v>
      </x:c>
      <x:c r="L254" s="516" t="s">
        <x:v>10345</x:v>
      </x:c>
      <x:c r="M254" s="557" t="s">
        <x:v>10299</x:v>
      </x:c>
      <x:c r="N254" s="516" t="s">
        <x:v>3935</x:v>
      </x:c>
      <x:c r="O254" s="516" t="s">
        <x:v>6540</x:v>
      </x:c>
      <x:c r="P254" s="516" t="s">
        <x:v>10345</x:v>
      </x:c>
      <x:c r="Q254" s="557" t="s">
        <x:v>10299</x:v>
      </x:c>
      <x:c r="R254" s="516" t="s">
        <x:v>3935</x:v>
      </x:c>
      <x:c r="S254" s="516" t="s">
        <x:v>6540</x:v>
      </x:c>
      <x:c r="T254" s="516" t="s">
        <x:v>10345</x:v>
      </x:c>
      <x:c r="U254" s="557" t="s">
        <x:v>10299</x:v>
      </x:c>
      <x:c r="V254" s="516" t="s">
        <x:v>3935</x:v>
      </x:c>
      <x:c r="W254" s="516" t="s">
        <x:v>6540</x:v>
      </x:c>
      <x:c r="X254" s="516" t="s">
        <x:v>10345</x:v>
      </x:c>
      <x:c r="Y254" s="557" t="s">
        <x:v>10299</x:v>
      </x:c>
      <x:c r="Z254" s="516" t="s">
        <x:v>3935</x:v>
      </x:c>
      <x:c r="AA254" s="516" t="s">
        <x:v>6540</x:v>
      </x:c>
      <x:c r="AB254" s="516" t="s">
        <x:v>10345</x:v>
      </x:c>
      <x:c r="AC254" s="557" t="s">
        <x:v>10299</x:v>
      </x:c>
      <x:c r="AD254" s="657"/>
      <x:c r="AE254" s="658"/>
    </x:row>
    <x:row r="255" spans="1:31">
      <x:c r="A255" s="543" t="s">
        <x:v>2388</x:v>
      </x:c>
      <x:c r="B255" s="548"/>
      <x:c r="C255" s="529"/>
      <x:c r="D255" s="529"/>
      <x:c r="E255" s="595"/>
      <x:c r="F255" s="529"/>
      <x:c r="G255" s="540"/>
      <x:c r="H255" s="529"/>
      <x:c r="I255" s="529"/>
      <x:c r="J255" s="540"/>
      <x:c r="K255" s="529"/>
      <x:c r="L255" s="529"/>
      <x:c r="M255" s="529"/>
      <x:c r="N255" s="548"/>
      <x:c r="O255" s="529"/>
      <x:c r="P255" s="529"/>
      <x:c r="Q255" s="595"/>
      <x:c r="R255" s="529"/>
      <x:c r="S255" s="529"/>
      <x:c r="T255" s="529"/>
      <x:c r="U255" s="529"/>
      <x:c r="V255" s="529"/>
      <x:c r="W255" s="529"/>
      <x:c r="X255" s="529"/>
      <x:c r="Y255" s="529"/>
      <x:c r="Z255" s="548"/>
      <x:c r="AA255" s="529"/>
      <x:c r="AB255" s="529"/>
      <x:c r="AC255" s="529"/>
      <x:c r="AD255" s="657">
        <x:v>1</x:v>
      </x:c>
      <x:c r="AE255" s="658">
        <x:f>SUM(B270,F270,J270,N270,R270,V270,Z270)</x:f>
        <x:v>51.5</x:v>
      </x:c>
    </x:row>
    <x:row r="256" spans="1:31">
      <x:c r="A256" s="543" t="s">
        <x:v>8075</x:v>
      </x:c>
      <x:c r="B256" s="548"/>
      <x:c r="C256" s="529"/>
      <x:c r="D256" s="529"/>
      <x:c r="E256" s="595"/>
      <x:c r="F256" s="548"/>
      <x:c r="G256" s="540"/>
      <x:c r="H256" s="529"/>
      <x:c r="I256" s="529"/>
      <x:c r="J256" s="540"/>
      <x:c r="K256" s="546"/>
      <x:c r="L256" s="529"/>
      <x:c r="M256" s="529"/>
      <x:c r="N256" s="548"/>
      <x:c r="O256" s="529"/>
      <x:c r="P256" s="529"/>
      <x:c r="Q256" s="595"/>
      <x:c r="R256" s="548"/>
      <x:c r="S256" s="529"/>
      <x:c r="T256" s="595"/>
      <x:c r="U256" s="529"/>
      <x:c r="V256" s="548"/>
      <x:c r="W256" s="529"/>
      <x:c r="X256" s="595"/>
      <x:c r="Y256" s="529"/>
      <x:c r="Z256" s="548"/>
      <x:c r="AA256" s="529"/>
      <x:c r="AB256" s="595"/>
      <x:c r="AC256" s="529"/>
      <x:c r="AD256" s="657">
        <x:v>2</x:v>
      </x:c>
      <x:c r="AE256" s="658">
        <x:f>SUM(C270,G270,K270,O270,S270,W270,AA270)</x:f>
        <x:v>49.5</x:v>
      </x:c>
    </x:row>
    <x:row r="257" spans="1:31">
      <x:c r="A257" s="543" t="s">
        <x:v>12175</x:v>
      </x:c>
      <x:c r="B257" s="548"/>
      <x:c r="C257" s="529"/>
      <x:c r="D257" s="529"/>
      <x:c r="E257" s="595"/>
      <x:c r="F257" s="548"/>
      <x:c r="G257" s="540"/>
      <x:c r="H257" s="529"/>
      <x:c r="I257" s="529"/>
      <x:c r="J257" s="540"/>
      <x:c r="K257" s="546"/>
      <x:c r="L257" s="529"/>
      <x:c r="M257" s="529"/>
      <x:c r="N257" s="548"/>
      <x:c r="O257" s="529"/>
      <x:c r="P257" s="529"/>
      <x:c r="Q257" s="595"/>
      <x:c r="R257" s="548"/>
      <x:c r="S257" s="529"/>
      <x:c r="T257" s="595"/>
      <x:c r="U257" s="529"/>
      <x:c r="V257" s="548"/>
      <x:c r="W257" s="529"/>
      <x:c r="X257" s="595"/>
      <x:c r="Y257" s="529"/>
      <x:c r="Z257" s="548"/>
      <x:c r="AA257" s="529"/>
      <x:c r="AB257" s="595"/>
      <x:c r="AC257" s="529"/>
      <x:c r="AD257" s="657">
        <x:v>3</x:v>
      </x:c>
      <x:c r="AE257" s="658">
        <x:f>SUM(D270,H270,L270,P270,T270,X270,AB270)</x:f>
        <x:v>0</x:v>
      </x:c>
    </x:row>
    <x:row r="258" spans="1:31">
      <x:c r="A258" s="543" t="s">
        <x:v>12653</x:v>
      </x:c>
      <x:c r="B258" s="548"/>
      <x:c r="C258" s="529"/>
      <x:c r="D258" s="529"/>
      <x:c r="E258" s="595"/>
      <x:c r="F258" s="548"/>
      <x:c r="G258" s="540"/>
      <x:c r="H258" s="529"/>
      <x:c r="I258" s="529"/>
      <x:c r="J258" s="540"/>
      <x:c r="K258" s="546"/>
      <x:c r="L258" s="529"/>
      <x:c r="M258" s="529"/>
      <x:c r="N258" s="548"/>
      <x:c r="O258" s="529"/>
      <x:c r="P258" s="529"/>
      <x:c r="Q258" s="595"/>
      <x:c r="R258" s="548"/>
      <x:c r="S258" s="529"/>
      <x:c r="T258" s="595"/>
      <x:c r="U258" s="529"/>
      <x:c r="V258" s="548"/>
      <x:c r="W258" s="529"/>
      <x:c r="X258" s="595"/>
      <x:c r="Y258" s="529"/>
      <x:c r="Z258" s="548"/>
      <x:c r="AA258" s="529"/>
      <x:c r="AB258" s="595"/>
      <x:c r="AC258" s="529"/>
      <x:c r="AD258" s="657">
        <x:v>4</x:v>
      </x:c>
      <x:c r="AE258" s="658">
        <x:f>SUM(E270,I270,M270,Q270,U270,Y270,AC270)</x:f>
        <x:v>0</x:v>
      </x:c>
    </x:row>
    <x:row r="259" spans="1:31">
      <x:c r="A259" s="543" t="s">
        <x:v>11533</x:v>
      </x:c>
      <x:c r="B259" s="548"/>
      <x:c r="C259" s="529"/>
      <x:c r="D259" s="529"/>
      <x:c r="E259" s="595"/>
      <x:c r="F259" s="548"/>
      <x:c r="G259" s="540"/>
      <x:c r="H259" s="554"/>
      <x:c r="I259" s="529"/>
      <x:c r="J259" s="540"/>
      <x:c r="K259" s="546"/>
      <x:c r="L259" s="529"/>
      <x:c r="M259" s="529"/>
      <x:c r="N259" s="548"/>
      <x:c r="O259" s="529"/>
      <x:c r="P259" s="529"/>
      <x:c r="Q259" s="595"/>
      <x:c r="R259" s="548"/>
      <x:c r="S259" s="529"/>
      <x:c r="T259" s="529"/>
      <x:c r="U259" s="529"/>
      <x:c r="V259" s="548"/>
      <x:c r="W259" s="529"/>
      <x:c r="X259" s="529"/>
      <x:c r="Y259" s="529"/>
      <x:c r="Z259" s="548"/>
      <x:c r="AA259" s="529"/>
      <x:c r="AB259" s="529"/>
      <x:c r="AC259" s="529"/>
      <x:c r="AD259" s="657"/>
      <x:c r="AE259" s="658"/>
    </x:row>
    <x:row r="260" spans="1:31">
      <x:c r="A260" s="543" t="s">
        <x:v>12198</x:v>
      </x:c>
      <x:c r="B260" s="548"/>
      <x:c r="C260" s="529"/>
      <x:c r="D260" s="529"/>
      <x:c r="E260" s="595"/>
      <x:c r="F260" s="548"/>
      <x:c r="G260" s="540"/>
      <x:c r="H260" s="529"/>
      <x:c r="I260" s="529"/>
      <x:c r="J260" s="540"/>
      <x:c r="K260" s="546"/>
      <x:c r="L260" s="529"/>
      <x:c r="M260" s="529"/>
      <x:c r="N260" s="548"/>
      <x:c r="O260" s="529"/>
      <x:c r="P260" s="529"/>
      <x:c r="Q260" s="595"/>
      <x:c r="R260" s="548"/>
      <x:c r="S260" s="529"/>
      <x:c r="T260" s="529"/>
      <x:c r="U260" s="529"/>
      <x:c r="V260" s="552" t="s">
        <x:v>143</x:v>
      </x:c>
      <x:c r="W260" s="546"/>
      <x:c r="X260" s="529"/>
      <x:c r="Y260" s="529"/>
      <x:c r="Z260" s="548"/>
      <x:c r="AA260" s="529"/>
      <x:c r="AB260" s="529"/>
      <x:c r="AC260" s="529"/>
      <x:c r="AD260" s="657"/>
      <x:c r="AE260" s="658"/>
    </x:row>
    <x:row r="261" spans="1:31">
      <x:c r="A261" s="543" t="s">
        <x:v>7982</x:v>
      </x:c>
      <x:c r="B261" s="529"/>
      <x:c r="C261" s="546"/>
      <x:c r="D261" s="529"/>
      <x:c r="E261" s="529"/>
      <x:c r="F261" s="548"/>
      <x:c r="G261" s="540"/>
      <x:c r="H261" s="529"/>
      <x:c r="I261" s="529"/>
      <x:c r="J261" s="540"/>
      <x:c r="K261" s="546"/>
      <x:c r="L261" s="529"/>
      <x:c r="M261" s="529"/>
      <x:c r="N261" s="529"/>
      <x:c r="O261" s="546"/>
      <x:c r="P261" s="529"/>
      <x:c r="Q261" s="529"/>
      <x:c r="R261" s="552" t="s">
        <x:v>143</x:v>
      </x:c>
      <x:c r="S261" s="546"/>
      <x:c r="T261" s="529"/>
      <x:c r="U261" s="529"/>
      <x:c r="V261" s="552" t="s">
        <x:v>143</x:v>
      </x:c>
      <x:c r="W261" s="546"/>
      <x:c r="X261" s="529"/>
      <x:c r="Y261" s="529"/>
      <x:c r="Z261" s="552" t="s">
        <x:v>143</x:v>
      </x:c>
      <x:c r="AA261" s="546"/>
      <x:c r="AB261" s="529"/>
      <x:c r="AC261" s="529"/>
      <x:c r="AD261" s="657"/>
      <x:c r="AE261" s="658"/>
    </x:row>
    <x:row r="262" spans="1:31">
      <x:c r="A262" s="543" t="s">
        <x:v>2318</x:v>
      </x:c>
      <x:c r="B262" s="529"/>
      <x:c r="C262" s="546"/>
      <x:c r="D262" s="529"/>
      <x:c r="E262" s="529"/>
      <x:c r="F262" s="548"/>
      <x:c r="G262" s="540"/>
      <x:c r="H262" s="529"/>
      <x:c r="I262" s="529"/>
      <x:c r="J262" s="540"/>
      <x:c r="K262" s="546"/>
      <x:c r="L262" s="529"/>
      <x:c r="M262" s="529"/>
      <x:c r="N262" s="529"/>
      <x:c r="O262" s="546"/>
      <x:c r="P262" s="529"/>
      <x:c r="Q262" s="529"/>
      <x:c r="R262" s="552" t="s">
        <x:v>143</x:v>
      </x:c>
      <x:c r="S262" s="546"/>
      <x:c r="T262" s="529"/>
      <x:c r="U262" s="529"/>
      <x:c r="V262" s="552"/>
      <x:c r="W262" s="546"/>
      <x:c r="X262" s="529"/>
      <x:c r="Y262" s="529"/>
      <x:c r="Z262" s="552"/>
      <x:c r="AA262" s="546"/>
      <x:c r="AB262" s="529"/>
      <x:c r="AC262" s="529"/>
      <x:c r="AD262" s="657"/>
      <x:c r="AE262" s="658"/>
    </x:row>
    <x:row r="263" spans="1:31">
      <x:c r="A263" s="543" t="s">
        <x:v>11222</x:v>
      </x:c>
      <x:c r="B263" s="529"/>
      <x:c r="C263" s="546"/>
      <x:c r="D263" s="529"/>
      <x:c r="E263" s="536"/>
      <x:c r="F263" s="548"/>
      <x:c r="G263" s="540"/>
      <x:c r="H263" s="529"/>
      <x:c r="I263" s="529"/>
      <x:c r="J263" s="540"/>
      <x:c r="K263" s="546"/>
      <x:c r="L263" s="529"/>
      <x:c r="M263" s="550"/>
      <x:c r="N263" s="529"/>
      <x:c r="O263" s="546"/>
      <x:c r="P263" s="529"/>
      <x:c r="Q263" s="529"/>
      <x:c r="R263" s="548"/>
      <x:c r="S263" s="546"/>
      <x:c r="T263" s="529"/>
      <x:c r="U263" s="529"/>
      <x:c r="V263" s="548"/>
      <x:c r="W263" s="546"/>
      <x:c r="X263" s="529"/>
      <x:c r="Y263" s="529"/>
      <x:c r="Z263" s="548"/>
      <x:c r="AA263" s="546"/>
      <x:c r="AB263" s="529"/>
      <x:c r="AC263" s="529"/>
      <x:c r="AD263" s="657"/>
      <x:c r="AE263" s="658"/>
    </x:row>
    <x:row r="264" spans="1:31">
      <x:c r="A264" s="543" t="s">
        <x:v>12467</x:v>
      </x:c>
      <x:c r="B264" s="529"/>
      <x:c r="C264" s="546"/>
      <x:c r="D264" s="529"/>
      <x:c r="E264" s="529"/>
      <x:c r="F264" s="548"/>
      <x:c r="G264" s="540"/>
      <x:c r="H264" s="529"/>
      <x:c r="I264" s="550"/>
      <x:c r="J264" s="540"/>
      <x:c r="K264" s="546"/>
      <x:c r="L264" s="529"/>
      <x:c r="M264" s="550"/>
      <x:c r="N264" s="529"/>
      <x:c r="O264" s="546"/>
      <x:c r="P264" s="529"/>
      <x:c r="Q264" s="529"/>
      <x:c r="R264" s="548"/>
      <x:c r="S264" s="553" t="s">
        <x:v>143</x:v>
      </x:c>
      <x:c r="T264" s="529"/>
      <x:c r="U264" s="529"/>
      <x:c r="V264" s="548"/>
      <x:c r="W264" s="553" t="s">
        <x:v>143</x:v>
      </x:c>
      <x:c r="X264" s="529"/>
      <x:c r="Y264" s="529"/>
      <x:c r="Z264" s="548"/>
      <x:c r="AA264" s="553" t="s">
        <x:v>143</x:v>
      </x:c>
      <x:c r="AB264" s="529"/>
      <x:c r="AC264" s="529"/>
      <x:c r="AD264" s="657"/>
      <x:c r="AE264" s="658"/>
    </x:row>
    <x:row r="265" spans="1:31">
      <x:c r="A265" s="543" t="s">
        <x:v>12326</x:v>
      </x:c>
      <x:c r="B265" s="529"/>
      <x:c r="C265" s="546"/>
      <x:c r="D265" s="529"/>
      <x:c r="E265" s="529"/>
      <x:c r="F265" s="548"/>
      <x:c r="G265" s="540"/>
      <x:c r="H265" s="529"/>
      <x:c r="I265" s="529"/>
      <x:c r="J265" s="540"/>
      <x:c r="K265" s="546"/>
      <x:c r="L265" s="529"/>
      <x:c r="M265" s="529"/>
      <x:c r="N265" s="529"/>
      <x:c r="O265" s="546"/>
      <x:c r="P265" s="529"/>
      <x:c r="Q265" s="529"/>
      <x:c r="R265" s="548"/>
      <x:c r="S265" s="546"/>
      <x:c r="T265" s="529"/>
      <x:c r="U265" s="529"/>
      <x:c r="V265" s="548"/>
      <x:c r="W265" s="546"/>
      <x:c r="X265" s="529"/>
      <x:c r="Y265" s="529"/>
      <x:c r="Z265" s="529"/>
      <x:c r="AA265" s="546"/>
      <x:c r="AB265" s="529"/>
      <x:c r="AC265" s="529"/>
      <x:c r="AD265" s="657"/>
      <x:c r="AE265" s="658"/>
    </x:row>
    <x:row r="266" spans="1:31">
      <x:c r="A266" s="543" t="s">
        <x:v>7879</x:v>
      </x:c>
      <x:c r="B266" s="529"/>
      <x:c r="C266" s="546"/>
      <x:c r="D266" s="529"/>
      <x:c r="E266" s="529"/>
      <x:c r="F266" s="548"/>
      <x:c r="G266" s="540"/>
      <x:c r="H266" s="529"/>
      <x:c r="I266" s="529"/>
      <x:c r="J266" s="540"/>
      <x:c r="K266" s="546"/>
      <x:c r="L266" s="529"/>
      <x:c r="M266" s="529"/>
      <x:c r="N266" s="529"/>
      <x:c r="O266" s="546"/>
      <x:c r="P266" s="529"/>
      <x:c r="Q266" s="529"/>
      <x:c r="R266" s="548"/>
      <x:c r="S266" s="546"/>
      <x:c r="T266" s="529"/>
      <x:c r="U266" s="529"/>
      <x:c r="V266" s="548"/>
      <x:c r="W266" s="546"/>
      <x:c r="X266" s="529"/>
      <x:c r="Y266" s="529"/>
      <x:c r="Z266" s="529"/>
      <x:c r="AA266" s="546"/>
      <x:c r="AB266" s="529"/>
      <x:c r="AC266" s="529"/>
      <x:c r="AD266" s="657"/>
      <x:c r="AE266" s="658"/>
    </x:row>
    <x:row r="267" spans="1:31">
      <x:c r="A267" s="543" t="s">
        <x:v>11232</x:v>
      </x:c>
      <x:c r="B267" s="529"/>
      <x:c r="C267" s="546"/>
      <x:c r="D267" s="529"/>
      <x:c r="E267" s="529"/>
      <x:c r="F267" s="548"/>
      <x:c r="G267" s="540"/>
      <x:c r="H267" s="529"/>
      <x:c r="I267" s="529"/>
      <x:c r="J267" s="540"/>
      <x:c r="K267" s="546"/>
      <x:c r="L267" s="529"/>
      <x:c r="M267" s="529"/>
      <x:c r="N267" s="529"/>
      <x:c r="O267" s="546"/>
      <x:c r="P267" s="529"/>
      <x:c r="Q267" s="529"/>
      <x:c r="R267" s="548"/>
      <x:c r="S267" s="546"/>
      <x:c r="T267" s="529"/>
      <x:c r="U267" s="529"/>
      <x:c r="V267" s="529"/>
      <x:c r="W267" s="546"/>
      <x:c r="X267" s="529"/>
      <x:c r="Y267" s="529"/>
      <x:c r="Z267" s="529"/>
      <x:c r="AA267" s="546"/>
      <x:c r="AB267" s="529"/>
      <x:c r="AC267" s="529"/>
      <x:c r="AD267" s="657"/>
      <x:c r="AE267" s="658"/>
    </x:row>
    <x:row r="268" spans="1:31">
      <x:c r="A268" s="543" t="s">
        <x:v>12225</x:v>
      </x:c>
      <x:c r="B268" s="529"/>
      <x:c r="C268" s="529"/>
      <x:c r="D268" s="529"/>
      <x:c r="E268" s="529"/>
      <x:c r="F268" s="529"/>
      <x:c r="G268" s="540"/>
      <x:c r="H268" s="529"/>
      <x:c r="I268" s="529"/>
      <x:c r="J268" s="540"/>
      <x:c r="K268" s="529"/>
      <x:c r="L268" s="529"/>
      <x:c r="M268" s="529"/>
      <x:c r="N268" s="529"/>
      <x:c r="O268" s="529"/>
      <x:c r="P268" s="529"/>
      <x:c r="Q268" s="529"/>
      <x:c r="R268" s="529"/>
      <x:c r="S268" s="546"/>
      <x:c r="T268" s="529"/>
      <x:c r="U268" s="529"/>
      <x:c r="V268" s="529"/>
      <x:c r="W268" s="546"/>
      <x:c r="X268" s="529"/>
      <x:c r="Y268" s="529"/>
      <x:c r="Z268" s="529"/>
      <x:c r="AA268" s="546"/>
      <x:c r="AB268" s="529"/>
      <x:c r="AC268" s="529"/>
      <x:c r="AD268" s="657"/>
      <x:c r="AE268" s="658"/>
    </x:row>
    <x:row r="269" spans="1:31" ht="16.75">
      <x:c r="A269" s="544" t="s">
        <x:v>2548</x:v>
      </x:c>
      <x:c r="B269" s="530"/>
      <x:c r="C269" s="530"/>
      <x:c r="D269" s="530"/>
      <x:c r="E269" s="598"/>
      <x:c r="F269" s="530"/>
      <x:c r="G269" s="540"/>
      <x:c r="H269" s="530"/>
      <x:c r="I269" s="530"/>
      <x:c r="J269" s="540"/>
      <x:c r="K269" s="530"/>
      <x:c r="L269" s="530"/>
      <x:c r="M269" s="530"/>
      <x:c r="N269" s="530"/>
      <x:c r="O269" s="530"/>
      <x:c r="P269" s="530"/>
      <x:c r="Q269" s="598"/>
      <x:c r="R269" s="530"/>
      <x:c r="S269" s="546"/>
      <x:c r="T269" s="530"/>
      <x:c r="U269" s="530"/>
      <x:c r="V269" s="530"/>
      <x:c r="W269" s="546"/>
      <x:c r="X269" s="530"/>
      <x:c r="Y269" s="530"/>
      <x:c r="Z269" s="530"/>
      <x:c r="AA269" s="546"/>
      <x:c r="AB269" s="530"/>
      <x:c r="AC269" s="530"/>
      <x:c r="AD269" s="657"/>
      <x:c r="AE269" s="658"/>
    </x:row>
    <x:row r="270" spans="1:31" ht="16.75">
      <x:c r="A270" s="659"/>
      <x:c r="B270" s="660">
        <x:v>6</x:v>
      </x:c>
      <x:c r="C270" s="660">
        <x:v>7</x:v>
      </x:c>
      <x:c r="D270" s="660"/>
      <x:c r="E270" s="660"/>
      <x:c r="F270" s="660">
        <x:v>10.5</x:v>
      </x:c>
      <x:c r="G270" s="660"/>
      <x:c r="H270" s="660"/>
      <x:c r="I270" s="660"/>
      <x:c r="J270" s="660"/>
      <x:c r="K270" s="660">
        <x:v>10.5</x:v>
      </x:c>
      <x:c r="L270" s="660"/>
      <x:c r="M270" s="660"/>
      <x:c r="N270" s="660">
        <x:v>6</x:v>
      </x:c>
      <x:c r="O270" s="660">
        <x:v>7</x:v>
      </x:c>
      <x:c r="P270" s="660"/>
      <x:c r="Q270" s="660"/>
      <x:c r="R270" s="660">
        <x:v>10.5</x:v>
      </x:c>
      <x:c r="S270" s="660">
        <x:v>8</x:v>
      </x:c>
      <x:c r="T270" s="660"/>
      <x:c r="U270" s="660"/>
      <x:c r="V270" s="660">
        <x:v>9.5</x:v>
      </x:c>
      <x:c r="W270" s="660">
        <x:v>9</x:v>
      </x:c>
      <x:c r="X270" s="660"/>
      <x:c r="Y270" s="660"/>
      <x:c r="Z270" s="660">
        <x:v>9</x:v>
      </x:c>
      <x:c r="AA270" s="660">
        <x:v>8</x:v>
      </x:c>
      <x:c r="AB270" s="660"/>
      <x:c r="AC270" s="660"/>
      <x:c r="AD270" s="660"/>
      <x:c r="AE270" s="661"/>
    </x:row>
    <x:row r="271" spans="1:31" ht="16.75">
      <x:c r="A271" s="521"/>
      <x:c r="B271" s="1651" t="s">
        <x:v>11147</x:v>
      </x:c>
      <x:c r="C271" s="1651"/>
      <x:c r="D271" s="1651"/>
      <x:c r="E271" s="1651"/>
      <x:c r="F271" s="1651" t="s">
        <x:v>10294</x:v>
      </x:c>
      <x:c r="G271" s="1651"/>
      <x:c r="H271" s="1651"/>
      <x:c r="I271" s="1651"/>
      <x:c r="J271" s="1651" t="s">
        <x:v>10288</x:v>
      </x:c>
      <x:c r="K271" s="1651"/>
      <x:c r="L271" s="1651"/>
      <x:c r="M271" s="1651"/>
      <x:c r="N271" s="1651" t="s">
        <x:v>10324</x:v>
      </x:c>
      <x:c r="O271" s="1651"/>
      <x:c r="P271" s="1651"/>
      <x:c r="Q271" s="1651"/>
      <x:c r="R271" s="1651" t="s">
        <x:v>10375</x:v>
      </x:c>
      <x:c r="S271" s="1651"/>
      <x:c r="T271" s="1651"/>
      <x:c r="U271" s="1651"/>
      <x:c r="V271" s="1651" t="s">
        <x:v>10329</x:v>
      </x:c>
      <x:c r="W271" s="1651"/>
      <x:c r="X271" s="1651"/>
      <x:c r="Y271" s="1651"/>
      <x:c r="Z271" s="1651" t="s">
        <x:v>12159</x:v>
      </x:c>
      <x:c r="AA271" s="1651"/>
      <x:c r="AB271" s="1651"/>
      <x:c r="AC271" s="1673"/>
      <x:c r="AD271" s="655"/>
      <x:c r="AE271" s="656"/>
    </x:row>
    <x:row r="272" spans="1:31">
      <x:c r="A272" s="522"/>
      <x:c r="B272" s="516" t="s">
        <x:v>3935</x:v>
      </x:c>
      <x:c r="C272" s="516" t="s">
        <x:v>6540</x:v>
      </x:c>
      <x:c r="D272" s="516" t="s">
        <x:v>10345</x:v>
      </x:c>
      <x:c r="E272" s="516" t="s">
        <x:v>10299</x:v>
      </x:c>
      <x:c r="F272" s="516" t="s">
        <x:v>3935</x:v>
      </x:c>
      <x:c r="G272" s="516" t="s">
        <x:v>6540</x:v>
      </x:c>
      <x:c r="H272" s="516" t="s">
        <x:v>10345</x:v>
      </x:c>
      <x:c r="I272" s="516" t="s">
        <x:v>10299</x:v>
      </x:c>
      <x:c r="J272" s="516" t="s">
        <x:v>3935</x:v>
      </x:c>
      <x:c r="K272" s="516" t="s">
        <x:v>6540</x:v>
      </x:c>
      <x:c r="L272" s="516" t="s">
        <x:v>10345</x:v>
      </x:c>
      <x:c r="M272" s="516" t="s">
        <x:v>10299</x:v>
      </x:c>
      <x:c r="N272" s="516" t="s">
        <x:v>3935</x:v>
      </x:c>
      <x:c r="O272" s="516" t="s">
        <x:v>6540</x:v>
      </x:c>
      <x:c r="P272" s="516" t="s">
        <x:v>10345</x:v>
      </x:c>
      <x:c r="Q272" s="516" t="s">
        <x:v>10299</x:v>
      </x:c>
      <x:c r="R272" s="516" t="s">
        <x:v>3935</x:v>
      </x:c>
      <x:c r="S272" s="516" t="s">
        <x:v>6540</x:v>
      </x:c>
      <x:c r="T272" s="516" t="s">
        <x:v>10345</x:v>
      </x:c>
      <x:c r="U272" s="516" t="s">
        <x:v>10299</x:v>
      </x:c>
      <x:c r="V272" s="516" t="s">
        <x:v>3935</x:v>
      </x:c>
      <x:c r="W272" s="516" t="s">
        <x:v>6540</x:v>
      </x:c>
      <x:c r="X272" s="516" t="s">
        <x:v>10345</x:v>
      </x:c>
      <x:c r="Y272" s="516" t="s">
        <x:v>10299</x:v>
      </x:c>
      <x:c r="Z272" s="516" t="s">
        <x:v>3935</x:v>
      </x:c>
      <x:c r="AA272" s="516" t="s">
        <x:v>6540</x:v>
      </x:c>
      <x:c r="AB272" s="516" t="s">
        <x:v>10345</x:v>
      </x:c>
      <x:c r="AC272" s="517" t="s">
        <x:v>10299</x:v>
      </x:c>
      <x:c r="AD272" s="657"/>
      <x:c r="AE272" s="658"/>
    </x:row>
    <x:row r="273" spans="1:31">
      <x:c r="A273" s="543" t="s">
        <x:v>2388</x:v>
      </x:c>
      <x:c r="B273" s="529"/>
      <x:c r="C273" s="529"/>
      <x:c r="D273" s="529"/>
      <x:c r="E273" s="595"/>
      <x:c r="F273" s="529"/>
      <x:c r="G273" s="540"/>
      <x:c r="H273" s="529"/>
      <x:c r="I273" s="529"/>
      <x:c r="J273" s="540"/>
      <x:c r="K273" s="529"/>
      <x:c r="L273" s="529"/>
      <x:c r="M273" s="529"/>
      <x:c r="N273" s="529"/>
      <x:c r="O273" s="529"/>
      <x:c r="P273" s="529"/>
      <x:c r="Q273" s="595"/>
      <x:c r="R273" s="529"/>
      <x:c r="S273" s="529"/>
      <x:c r="T273" s="529"/>
      <x:c r="U273" s="529"/>
      <x:c r="V273" s="529"/>
      <x:c r="W273" s="529"/>
      <x:c r="X273" s="529"/>
      <x:c r="Y273" s="529"/>
      <x:c r="Z273" s="529"/>
      <x:c r="AA273" s="529"/>
      <x:c r="AB273" s="529"/>
      <x:c r="AC273" s="531"/>
      <x:c r="AD273" s="657">
        <x:v>1</x:v>
      </x:c>
      <x:c r="AE273" s="658">
        <x:f>SUM(B290,F290,J290,N290,R290,V290,Z290)</x:f>
        <x:v>52.5</x:v>
      </x:c>
    </x:row>
    <x:row r="274" spans="1:31">
      <x:c r="A274" s="543" t="s">
        <x:v>8075</x:v>
      </x:c>
      <x:c r="B274" s="529"/>
      <x:c r="C274" s="546"/>
      <x:c r="D274" s="529"/>
      <x:c r="E274" s="595"/>
      <x:c r="F274" s="548"/>
      <x:c r="G274" s="540"/>
      <x:c r="H274" s="529"/>
      <x:c r="I274" s="529"/>
      <x:c r="J274" s="540"/>
      <x:c r="K274" s="546"/>
      <x:c r="L274" s="529"/>
      <x:c r="M274" s="529"/>
      <x:c r="N274" s="529"/>
      <x:c r="O274" s="546"/>
      <x:c r="P274" s="529"/>
      <x:c r="Q274" s="595"/>
      <x:c r="R274" s="529"/>
      <x:c r="S274" s="546"/>
      <x:c r="T274" s="595"/>
      <x:c r="U274" s="529"/>
      <x:c r="V274" s="529"/>
      <x:c r="W274" s="546"/>
      <x:c r="X274" s="595"/>
      <x:c r="Y274" s="529"/>
      <x:c r="Z274" s="529"/>
      <x:c r="AA274" s="546"/>
      <x:c r="AB274" s="595"/>
      <x:c r="AC274" s="531"/>
      <x:c r="AD274" s="657">
        <x:v>2</x:v>
      </x:c>
      <x:c r="AE274" s="658">
        <x:f>SUM(C290,G290,K290,O290,S290,W290,AA290)</x:f>
        <x:v>52.5</x:v>
      </x:c>
    </x:row>
    <x:row r="275" spans="1:31">
      <x:c r="A275" s="543" t="s">
        <x:v>12175</x:v>
      </x:c>
      <x:c r="B275" s="529"/>
      <x:c r="C275" s="546"/>
      <x:c r="D275" s="529"/>
      <x:c r="E275" s="595"/>
      <x:c r="F275" s="548"/>
      <x:c r="G275" s="540"/>
      <x:c r="H275" s="529"/>
      <x:c r="I275" s="529"/>
      <x:c r="J275" s="540"/>
      <x:c r="K275" s="546"/>
      <x:c r="L275" s="529"/>
      <x:c r="M275" s="529"/>
      <x:c r="N275" s="529"/>
      <x:c r="O275" s="546"/>
      <x:c r="P275" s="529"/>
      <x:c r="Q275" s="595"/>
      <x:c r="R275" s="529"/>
      <x:c r="S275" s="546"/>
      <x:c r="T275" s="595"/>
      <x:c r="U275" s="529"/>
      <x:c r="V275" s="529"/>
      <x:c r="W275" s="546"/>
      <x:c r="X275" s="595"/>
      <x:c r="Y275" s="529"/>
      <x:c r="Z275" s="529"/>
      <x:c r="AA275" s="546"/>
      <x:c r="AB275" s="595"/>
      <x:c r="AC275" s="531"/>
      <x:c r="AD275" s="657">
        <x:v>3</x:v>
      </x:c>
      <x:c r="AE275" s="658">
        <x:f>SUM(D290,H290,L290,P290,T290,X290,AB290)</x:f>
        <x:v>0</x:v>
      </x:c>
    </x:row>
    <x:row r="276" spans="1:31">
      <x:c r="A276" s="543" t="s">
        <x:v>12653</x:v>
      </x:c>
      <x:c r="B276" s="529"/>
      <x:c r="C276" s="546"/>
      <x:c r="D276" s="529"/>
      <x:c r="E276" s="595"/>
      <x:c r="F276" s="548"/>
      <x:c r="G276" s="540"/>
      <x:c r="H276" s="529"/>
      <x:c r="I276" s="529"/>
      <x:c r="J276" s="540"/>
      <x:c r="K276" s="546"/>
      <x:c r="L276" s="529"/>
      <x:c r="M276" s="529"/>
      <x:c r="N276" s="529"/>
      <x:c r="O276" s="546"/>
      <x:c r="P276" s="529"/>
      <x:c r="Q276" s="595"/>
      <x:c r="R276" s="529"/>
      <x:c r="S276" s="546"/>
      <x:c r="T276" s="595"/>
      <x:c r="U276" s="529"/>
      <x:c r="V276" s="529"/>
      <x:c r="W276" s="546"/>
      <x:c r="X276" s="595"/>
      <x:c r="Y276" s="529"/>
      <x:c r="Z276" s="529"/>
      <x:c r="AA276" s="546"/>
      <x:c r="AB276" s="595"/>
      <x:c r="AC276" s="531"/>
      <x:c r="AD276" s="657">
        <x:v>4</x:v>
      </x:c>
      <x:c r="AE276" s="658">
        <x:f>SUM(E290,I290,M290,Q290,U290,Y290,AC290)</x:f>
        <x:v>0</x:v>
      </x:c>
    </x:row>
    <x:row r="277" spans="1:31">
      <x:c r="A277" s="543" t="s">
        <x:v>11533</x:v>
      </x:c>
      <x:c r="B277" s="529"/>
      <x:c r="C277" s="546"/>
      <x:c r="D277" s="529"/>
      <x:c r="E277" s="595"/>
      <x:c r="F277" s="548"/>
      <x:c r="G277" s="540"/>
      <x:c r="H277" s="554"/>
      <x:c r="I277" s="529"/>
      <x:c r="J277" s="540"/>
      <x:c r="K277" s="546"/>
      <x:c r="L277" s="529"/>
      <x:c r="M277" s="529"/>
      <x:c r="N277" s="529"/>
      <x:c r="O277" s="546"/>
      <x:c r="P277" s="529"/>
      <x:c r="Q277" s="595"/>
      <x:c r="R277" s="529"/>
      <x:c r="S277" s="546"/>
      <x:c r="T277" s="529"/>
      <x:c r="U277" s="529"/>
      <x:c r="V277" s="529"/>
      <x:c r="W277" s="546"/>
      <x:c r="X277" s="529"/>
      <x:c r="Y277" s="529"/>
      <x:c r="Z277" s="529"/>
      <x:c r="AA277" s="546"/>
      <x:c r="AB277" s="529"/>
      <x:c r="AC277" s="531"/>
      <x:c r="AD277" s="657"/>
      <x:c r="AE277" s="658"/>
    </x:row>
    <x:row r="278" spans="1:31">
      <x:c r="A278" s="543" t="s">
        <x:v>12198</x:v>
      </x:c>
      <x:c r="B278" s="529"/>
      <x:c r="C278" s="546"/>
      <x:c r="D278" s="529"/>
      <x:c r="E278" s="595"/>
      <x:c r="F278" s="548"/>
      <x:c r="G278" s="540"/>
      <x:c r="H278" s="529"/>
      <x:c r="I278" s="529"/>
      <x:c r="J278" s="540"/>
      <x:c r="K278" s="546"/>
      <x:c r="L278" s="529"/>
      <x:c r="M278" s="529"/>
      <x:c r="N278" s="529"/>
      <x:c r="O278" s="546"/>
      <x:c r="P278" s="529"/>
      <x:c r="Q278" s="595"/>
      <x:c r="R278" s="548"/>
      <x:c r="S278" s="553"/>
      <x:c r="T278" s="529"/>
      <x:c r="U278" s="529"/>
      <x:c r="V278" s="548"/>
      <x:c r="W278" s="553"/>
      <x:c r="X278" s="529"/>
      <x:c r="Y278" s="529"/>
      <x:c r="Z278" s="548"/>
      <x:c r="AA278" s="553"/>
      <x:c r="AB278" s="529"/>
      <x:c r="AC278" s="531"/>
      <x:c r="AD278" s="657"/>
      <x:c r="AE278" s="658"/>
    </x:row>
    <x:row r="279" spans="1:31">
      <x:c r="A279" s="543" t="s">
        <x:v>7982</x:v>
      </x:c>
      <x:c r="B279" s="529"/>
      <x:c r="C279" s="546"/>
      <x:c r="D279" s="529"/>
      <x:c r="E279" s="529"/>
      <x:c r="F279" s="548"/>
      <x:c r="G279" s="540"/>
      <x:c r="H279" s="529"/>
      <x:c r="I279" s="529"/>
      <x:c r="J279" s="540"/>
      <x:c r="K279" s="546"/>
      <x:c r="L279" s="529"/>
      <x:c r="M279" s="529"/>
      <x:c r="N279" s="529"/>
      <x:c r="O279" s="546"/>
      <x:c r="P279" s="529"/>
      <x:c r="Q279" s="529"/>
      <x:c r="R279" s="548"/>
      <x:c r="S279" s="553" t="s">
        <x:v>143</x:v>
      </x:c>
      <x:c r="T279" s="529"/>
      <x:c r="U279" s="529"/>
      <x:c r="V279" s="548"/>
      <x:c r="W279" s="553" t="s">
        <x:v>143</x:v>
      </x:c>
      <x:c r="X279" s="529"/>
      <x:c r="Y279" s="529"/>
      <x:c r="Z279" s="548"/>
      <x:c r="AA279" s="553" t="s">
        <x:v>143</x:v>
      </x:c>
      <x:c r="AB279" s="529"/>
      <x:c r="AC279" s="531"/>
      <x:c r="AD279" s="657"/>
      <x:c r="AE279" s="658"/>
    </x:row>
    <x:row r="280" spans="1:31">
      <x:c r="A280" s="543" t="s">
        <x:v>2318</x:v>
      </x:c>
      <x:c r="B280" s="548"/>
      <x:c r="C280" s="529"/>
      <x:c r="D280" s="529"/>
      <x:c r="E280" s="529"/>
      <x:c r="F280" s="548"/>
      <x:c r="G280" s="540"/>
      <x:c r="H280" s="529"/>
      <x:c r="I280" s="529"/>
      <x:c r="J280" s="540"/>
      <x:c r="K280" s="546"/>
      <x:c r="L280" s="529"/>
      <x:c r="M280" s="529"/>
      <x:c r="N280" s="548"/>
      <x:c r="O280" s="529"/>
      <x:c r="P280" s="529"/>
      <x:c r="Q280" s="529"/>
      <x:c r="R280" s="548"/>
      <x:c r="S280" s="553" t="s">
        <x:v>143</x:v>
      </x:c>
      <x:c r="T280" s="529"/>
      <x:c r="U280" s="529"/>
      <x:c r="V280" s="548"/>
      <x:c r="W280" s="553" t="s">
        <x:v>143</x:v>
      </x:c>
      <x:c r="X280" s="529"/>
      <x:c r="Y280" s="529"/>
      <x:c r="Z280" s="548"/>
      <x:c r="AA280" s="553" t="s">
        <x:v>143</x:v>
      </x:c>
      <x:c r="AB280" s="529"/>
      <x:c r="AC280" s="531"/>
      <x:c r="AD280" s="657"/>
      <x:c r="AE280" s="658"/>
    </x:row>
    <x:row r="281" spans="1:31">
      <x:c r="A281" s="543" t="s">
        <x:v>11222</x:v>
      </x:c>
      <x:c r="B281" s="548"/>
      <x:c r="C281" s="529"/>
      <x:c r="D281" s="529"/>
      <x:c r="E281" s="529"/>
      <x:c r="F281" s="548"/>
      <x:c r="G281" s="540"/>
      <x:c r="H281" s="529"/>
      <x:c r="I281" s="529"/>
      <x:c r="J281" s="540"/>
      <x:c r="K281" s="546"/>
      <x:c r="L281" s="529"/>
      <x:c r="M281" s="733"/>
      <x:c r="N281" s="548"/>
      <x:c r="O281" s="529"/>
      <x:c r="P281" s="529"/>
      <x:c r="Q281" s="529"/>
      <x:c r="R281" s="548"/>
      <x:c r="S281" s="546"/>
      <x:c r="T281" s="529"/>
      <x:c r="U281" s="529"/>
      <x:c r="V281" s="548"/>
      <x:c r="W281" s="546"/>
      <x:c r="X281" s="529"/>
      <x:c r="Y281" s="529"/>
      <x:c r="Z281" s="548"/>
      <x:c r="AA281" s="546"/>
      <x:c r="AB281" s="529"/>
      <x:c r="AC281" s="531"/>
      <x:c r="AD281" s="657"/>
      <x:c r="AE281" s="658"/>
    </x:row>
    <x:row r="282" spans="1:31">
      <x:c r="A282" s="543" t="s">
        <x:v>12467</x:v>
      </x:c>
      <x:c r="B282" s="548"/>
      <x:c r="C282" s="529"/>
      <x:c r="D282" s="529"/>
      <x:c r="E282" s="529"/>
      <x:c r="F282" s="548"/>
      <x:c r="G282" s="540"/>
      <x:c r="H282" s="529"/>
      <x:c r="I282" s="733"/>
      <x:c r="J282" s="540"/>
      <x:c r="K282" s="546"/>
      <x:c r="L282" s="529"/>
      <x:c r="M282" s="733"/>
      <x:c r="N282" s="548"/>
      <x:c r="O282" s="529"/>
      <x:c r="P282" s="529"/>
      <x:c r="Q282" s="529"/>
      <x:c r="R282" s="548"/>
      <x:c r="S282" s="546"/>
      <x:c r="T282" s="529"/>
      <x:c r="U282" s="529"/>
      <x:c r="V282" s="548"/>
      <x:c r="W282" s="546"/>
      <x:c r="X282" s="529"/>
      <x:c r="Y282" s="529"/>
      <x:c r="Z282" s="548"/>
      <x:c r="AA282" s="546"/>
      <x:c r="AB282" s="529"/>
      <x:c r="AC282" s="531"/>
      <x:c r="AD282" s="657"/>
      <x:c r="AE282" s="658"/>
    </x:row>
    <x:row r="283" spans="1:31">
      <x:c r="A283" s="543" t="s">
        <x:v>12326</x:v>
      </x:c>
      <x:c r="B283" s="548"/>
      <x:c r="C283" s="529"/>
      <x:c r="D283" s="529"/>
      <x:c r="E283" s="529"/>
      <x:c r="F283" s="548"/>
      <x:c r="G283" s="540"/>
      <x:c r="H283" s="529"/>
      <x:c r="I283" s="529"/>
      <x:c r="J283" s="540"/>
      <x:c r="K283" s="546"/>
      <x:c r="L283" s="529"/>
      <x:c r="M283" s="529"/>
      <x:c r="N283" s="548"/>
      <x:c r="O283" s="529"/>
      <x:c r="P283" s="529"/>
      <x:c r="Q283" s="529"/>
      <x:c r="R283" s="552" t="s">
        <x:v>143</x:v>
      </x:c>
      <x:c r="S283" s="546"/>
      <x:c r="T283" s="529"/>
      <x:c r="U283" s="529"/>
      <x:c r="V283" s="552" t="s">
        <x:v>143</x:v>
      </x:c>
      <x:c r="W283" s="546"/>
      <x:c r="X283" s="529"/>
      <x:c r="Y283" s="529"/>
      <x:c r="Z283" s="552" t="s">
        <x:v>143</x:v>
      </x:c>
      <x:c r="AA283" s="546"/>
      <x:c r="AB283" s="529"/>
      <x:c r="AC283" s="531"/>
      <x:c r="AD283" s="657"/>
      <x:c r="AE283" s="658"/>
    </x:row>
    <x:row r="284" spans="1:31">
      <x:c r="A284" s="543" t="s">
        <x:v>7879</x:v>
      </x:c>
      <x:c r="B284" s="548"/>
      <x:c r="C284" s="529"/>
      <x:c r="D284" s="529"/>
      <x:c r="E284" s="529"/>
      <x:c r="F284" s="548"/>
      <x:c r="G284" s="540"/>
      <x:c r="H284" s="529"/>
      <x:c r="I284" s="529"/>
      <x:c r="J284" s="540"/>
      <x:c r="K284" s="546"/>
      <x:c r="L284" s="529"/>
      <x:c r="M284" s="529"/>
      <x:c r="N284" s="548"/>
      <x:c r="O284" s="529"/>
      <x:c r="P284" s="529"/>
      <x:c r="Q284" s="529"/>
      <x:c r="R284" s="552" t="s">
        <x:v>143</x:v>
      </x:c>
      <x:c r="S284" s="546"/>
      <x:c r="T284" s="529"/>
      <x:c r="U284" s="529"/>
      <x:c r="V284" s="552" t="s">
        <x:v>143</x:v>
      </x:c>
      <x:c r="W284" s="546"/>
      <x:c r="X284" s="529"/>
      <x:c r="Y284" s="529"/>
      <x:c r="Z284" s="552" t="s">
        <x:v>143</x:v>
      </x:c>
      <x:c r="AA284" s="546"/>
      <x:c r="AB284" s="529"/>
      <x:c r="AC284" s="531"/>
      <x:c r="AD284" s="657"/>
      <x:c r="AE284" s="658"/>
    </x:row>
    <x:row r="285" spans="1:31">
      <x:c r="A285" s="543" t="s">
        <x:v>11232</x:v>
      </x:c>
      <x:c r="B285" s="548"/>
      <x:c r="C285" s="529"/>
      <x:c r="D285" s="529"/>
      <x:c r="E285" s="529"/>
      <x:c r="F285" s="548"/>
      <x:c r="G285" s="540"/>
      <x:c r="H285" s="529"/>
      <x:c r="I285" s="529"/>
      <x:c r="J285" s="540"/>
      <x:c r="K285" s="546"/>
      <x:c r="L285" s="529"/>
      <x:c r="M285" s="529"/>
      <x:c r="N285" s="548"/>
      <x:c r="O285" s="529"/>
      <x:c r="P285" s="529"/>
      <x:c r="Q285" s="529"/>
      <x:c r="R285" s="552"/>
      <x:c r="S285" s="546"/>
      <x:c r="T285" s="529"/>
      <x:c r="U285" s="529"/>
      <x:c r="V285" s="552"/>
      <x:c r="W285" s="546"/>
      <x:c r="X285" s="529"/>
      <x:c r="Y285" s="529"/>
      <x:c r="Z285" s="552"/>
      <x:c r="AA285" s="546"/>
      <x:c r="AB285" s="529"/>
      <x:c r="AC285" s="531"/>
      <x:c r="AD285" s="657"/>
      <x:c r="AE285" s="658"/>
    </x:row>
    <x:row r="286" spans="1:31" s="150" customFormat="1">
      <x:c r="A286" s="543" t="s">
        <x:v>12225</x:v>
      </x:c>
      <x:c r="B286" s="529"/>
      <x:c r="C286" s="529"/>
      <x:c r="D286" s="529"/>
      <x:c r="E286" s="529"/>
      <x:c r="F286" s="529"/>
      <x:c r="G286" s="540"/>
      <x:c r="H286" s="529"/>
      <x:c r="I286" s="529"/>
      <x:c r="J286" s="540"/>
      <x:c r="K286" s="529"/>
      <x:c r="L286" s="529"/>
      <x:c r="M286" s="529"/>
      <x:c r="N286" s="529"/>
      <x:c r="O286" s="529"/>
      <x:c r="P286" s="529"/>
      <x:c r="Q286" s="529"/>
      <x:c r="R286" s="548"/>
      <x:c r="S286" s="529"/>
      <x:c r="T286" s="529"/>
      <x:c r="U286" s="529"/>
      <x:c r="V286" s="548"/>
      <x:c r="W286" s="529"/>
      <x:c r="X286" s="529"/>
      <x:c r="Y286" s="529"/>
      <x:c r="Z286" s="548"/>
      <x:c r="AA286" s="529"/>
      <x:c r="AB286" s="529"/>
      <x:c r="AC286" s="531"/>
      <x:c r="AD286" s="657"/>
      <x:c r="AE286" s="658"/>
    </x:row>
    <x:row r="287" spans="1:31" s="150" customFormat="1">
      <x:c r="A287" s="543" t="s">
        <x:v>2548</x:v>
      </x:c>
      <x:c r="B287" s="529"/>
      <x:c r="C287" s="529"/>
      <x:c r="D287" s="529"/>
      <x:c r="E287" s="529"/>
      <x:c r="F287" s="529"/>
      <x:c r="G287" s="540"/>
      <x:c r="H287" s="529"/>
      <x:c r="I287" s="529"/>
      <x:c r="J287" s="540"/>
      <x:c r="K287" s="529"/>
      <x:c r="L287" s="529"/>
      <x:c r="M287" s="529"/>
      <x:c r="N287" s="529"/>
      <x:c r="O287" s="529"/>
      <x:c r="P287" s="529"/>
      <x:c r="Q287" s="529"/>
      <x:c r="R287" s="548"/>
      <x:c r="S287" s="529"/>
      <x:c r="T287" s="529"/>
      <x:c r="U287" s="529"/>
      <x:c r="V287" s="548"/>
      <x:c r="W287" s="529"/>
      <x:c r="X287" s="529"/>
      <x:c r="Y287" s="529"/>
      <x:c r="Z287" s="548"/>
      <x:c r="AA287" s="529"/>
      <x:c r="AB287" s="529"/>
      <x:c r="AC287" s="531"/>
      <x:c r="AD287" s="657"/>
      <x:c r="AE287" s="658"/>
    </x:row>
    <x:row r="288" spans="1:31">
      <x:c r="A288" s="543" t="s">
        <x:v>2734</x:v>
      </x:c>
      <x:c r="B288" s="529"/>
      <x:c r="C288" s="529"/>
      <x:c r="D288" s="529"/>
      <x:c r="E288" s="529"/>
      <x:c r="F288" s="529"/>
      <x:c r="G288" s="595"/>
      <x:c r="H288" s="529"/>
      <x:c r="I288" s="529"/>
      <x:c r="J288" s="595"/>
      <x:c r="K288" s="529"/>
      <x:c r="L288" s="529"/>
      <x:c r="M288" s="529"/>
      <x:c r="N288" s="529"/>
      <x:c r="O288" s="529"/>
      <x:c r="P288" s="529"/>
      <x:c r="Q288" s="529"/>
      <x:c r="R288" s="548"/>
      <x:c r="S288" s="529"/>
      <x:c r="T288" s="529"/>
      <x:c r="U288" s="529"/>
      <x:c r="V288" s="548"/>
      <x:c r="W288" s="529"/>
      <x:c r="X288" s="529"/>
      <x:c r="Y288" s="529"/>
      <x:c r="Z288" s="548"/>
      <x:c r="AA288" s="529"/>
      <x:c r="AB288" s="529"/>
      <x:c r="AC288" s="531"/>
      <x:c r="AD288" s="657"/>
      <x:c r="AE288" s="658"/>
    </x:row>
    <x:row r="289" spans="1:31" ht="16.75">
      <x:c r="A289" s="544" t="s">
        <x:v>11614</x:v>
      </x:c>
      <x:c r="B289" s="530"/>
      <x:c r="C289" s="530"/>
      <x:c r="D289" s="530"/>
      <x:c r="E289" s="598"/>
      <x:c r="F289" s="530"/>
      <x:c r="G289" s="598"/>
      <x:c r="H289" s="530"/>
      <x:c r="I289" s="530"/>
      <x:c r="J289" s="598"/>
      <x:c r="K289" s="530"/>
      <x:c r="L289" s="530"/>
      <x:c r="M289" s="530"/>
      <x:c r="N289" s="530"/>
      <x:c r="O289" s="530"/>
      <x:c r="P289" s="530"/>
      <x:c r="Q289" s="598"/>
      <x:c r="R289" s="551"/>
      <x:c r="S289" s="530"/>
      <x:c r="T289" s="530"/>
      <x:c r="U289" s="530"/>
      <x:c r="V289" s="551"/>
      <x:c r="W289" s="530"/>
      <x:c r="X289" s="530"/>
      <x:c r="Y289" s="530"/>
      <x:c r="Z289" s="551"/>
      <x:c r="AA289" s="530"/>
      <x:c r="AB289" s="530"/>
      <x:c r="AC289" s="532"/>
      <x:c r="AD289" s="657"/>
      <x:c r="AE289" s="658"/>
    </x:row>
    <x:row r="290" spans="1:31" ht="16.75">
      <x:c r="A290" s="659"/>
      <x:c r="B290" s="724">
        <x:v>6</x:v>
      </x:c>
      <x:c r="C290" s="724">
        <x:v>6</x:v>
      </x:c>
      <x:c r="D290" s="724"/>
      <x:c r="E290" s="724"/>
      <x:c r="F290" s="724">
        <x:v>10.5</x:v>
      </x:c>
      <x:c r="G290" s="724"/>
      <x:c r="H290" s="724"/>
      <x:c r="I290" s="724"/>
      <x:c r="J290" s="724"/>
      <x:c r="K290" s="724">
        <x:v>10.5</x:v>
      </x:c>
      <x:c r="L290" s="724"/>
      <x:c r="M290" s="724"/>
      <x:c r="N290" s="724">
        <x:v>6</x:v>
      </x:c>
      <x:c r="O290" s="724">
        <x:v>6</x:v>
      </x:c>
      <x:c r="P290" s="724"/>
      <x:c r="Q290" s="724"/>
      <x:c r="R290" s="724">
        <x:v>10</x:v>
      </x:c>
      <x:c r="S290" s="724">
        <x:v>10</x:v>
      </x:c>
      <x:c r="T290" s="724"/>
      <x:c r="U290" s="724"/>
      <x:c r="V290" s="724">
        <x:v>10</x:v>
      </x:c>
      <x:c r="W290" s="724">
        <x:v>10</x:v>
      </x:c>
      <x:c r="X290" s="724"/>
      <x:c r="Y290" s="724"/>
      <x:c r="Z290" s="724">
        <x:v>10</x:v>
      </x:c>
      <x:c r="AA290" s="724">
        <x:v>10</x:v>
      </x:c>
      <x:c r="AB290" s="660"/>
      <x:c r="AC290" s="660"/>
      <x:c r="AD290" s="660"/>
      <x:c r="AE290" s="661"/>
    </x:row>
    <x:row r="291" spans="1:31" ht="16.75">
      <x:c r="A291" s="521"/>
      <x:c r="B291" s="1651" t="s">
        <x:v>7570</x:v>
      </x:c>
      <x:c r="C291" s="1651"/>
      <x:c r="D291" s="1651"/>
      <x:c r="E291" s="1651"/>
      <x:c r="F291" s="1651" t="s">
        <x:v>10294</x:v>
      </x:c>
      <x:c r="G291" s="1651"/>
      <x:c r="H291" s="1651"/>
      <x:c r="I291" s="1651"/>
      <x:c r="J291" s="1651" t="s">
        <x:v>10288</x:v>
      </x:c>
      <x:c r="K291" s="1651"/>
      <x:c r="L291" s="1651"/>
      <x:c r="M291" s="1651"/>
      <x:c r="N291" s="1651" t="s">
        <x:v>10324</x:v>
      </x:c>
      <x:c r="O291" s="1651"/>
      <x:c r="P291" s="1651"/>
      <x:c r="Q291" s="1651"/>
      <x:c r="R291" s="1651" t="s">
        <x:v>10375</x:v>
      </x:c>
      <x:c r="S291" s="1651"/>
      <x:c r="T291" s="1651"/>
      <x:c r="U291" s="1651"/>
      <x:c r="V291" s="1651" t="s">
        <x:v>10329</x:v>
      </x:c>
      <x:c r="W291" s="1651"/>
      <x:c r="X291" s="1651"/>
      <x:c r="Y291" s="1651"/>
      <x:c r="Z291" s="1651" t="s">
        <x:v>11567</x:v>
      </x:c>
      <x:c r="AA291" s="1651"/>
      <x:c r="AB291" s="1651"/>
      <x:c r="AC291" s="1673"/>
      <x:c r="AD291" s="655"/>
      <x:c r="AE291" s="656"/>
    </x:row>
    <x:row r="292" spans="1:31">
      <x:c r="A292" s="522"/>
      <x:c r="B292" s="516" t="s">
        <x:v>3935</x:v>
      </x:c>
      <x:c r="C292" s="516" t="s">
        <x:v>6540</x:v>
      </x:c>
      <x:c r="D292" s="516" t="s">
        <x:v>10345</x:v>
      </x:c>
      <x:c r="E292" s="516" t="s">
        <x:v>10299</x:v>
      </x:c>
      <x:c r="F292" s="516" t="s">
        <x:v>3935</x:v>
      </x:c>
      <x:c r="G292" s="516" t="s">
        <x:v>6540</x:v>
      </x:c>
      <x:c r="H292" s="516" t="s">
        <x:v>10345</x:v>
      </x:c>
      <x:c r="I292" s="516" t="s">
        <x:v>10299</x:v>
      </x:c>
      <x:c r="J292" s="516" t="s">
        <x:v>3935</x:v>
      </x:c>
      <x:c r="K292" s="516" t="s">
        <x:v>6540</x:v>
      </x:c>
      <x:c r="L292" s="516" t="s">
        <x:v>10345</x:v>
      </x:c>
      <x:c r="M292" s="516" t="s">
        <x:v>10299</x:v>
      </x:c>
      <x:c r="N292" s="516" t="s">
        <x:v>3935</x:v>
      </x:c>
      <x:c r="O292" s="516" t="s">
        <x:v>6540</x:v>
      </x:c>
      <x:c r="P292" s="516" t="s">
        <x:v>10345</x:v>
      </x:c>
      <x:c r="Q292" s="516" t="s">
        <x:v>10299</x:v>
      </x:c>
      <x:c r="R292" s="516" t="s">
        <x:v>3935</x:v>
      </x:c>
      <x:c r="S292" s="516" t="s">
        <x:v>6540</x:v>
      </x:c>
      <x:c r="T292" s="516" t="s">
        <x:v>10345</x:v>
      </x:c>
      <x:c r="U292" s="516" t="s">
        <x:v>10299</x:v>
      </x:c>
      <x:c r="V292" s="516" t="s">
        <x:v>3935</x:v>
      </x:c>
      <x:c r="W292" s="516" t="s">
        <x:v>6540</x:v>
      </x:c>
      <x:c r="X292" s="516" t="s">
        <x:v>10345</x:v>
      </x:c>
      <x:c r="Y292" s="516" t="s">
        <x:v>10299</x:v>
      </x:c>
      <x:c r="Z292" s="516" t="s">
        <x:v>3935</x:v>
      </x:c>
      <x:c r="AA292" s="516" t="s">
        <x:v>6540</x:v>
      </x:c>
      <x:c r="AB292" s="516" t="s">
        <x:v>10345</x:v>
      </x:c>
      <x:c r="AC292" s="517" t="s">
        <x:v>10299</x:v>
      </x:c>
      <x:c r="AD292" s="657"/>
      <x:c r="AE292" s="658"/>
    </x:row>
    <x:row r="293" spans="1:31">
      <x:c r="A293" s="543" t="s">
        <x:v>2388</x:v>
      </x:c>
      <x:c r="B293" s="595"/>
      <x:c r="C293" s="595"/>
      <x:c r="D293" s="595"/>
      <x:c r="E293" s="595"/>
      <x:c r="F293" s="595"/>
      <x:c r="G293" s="595"/>
      <x:c r="H293" s="595"/>
      <x:c r="I293" s="595"/>
      <x:c r="J293" s="595"/>
      <x:c r="K293" s="595"/>
      <x:c r="L293" s="595"/>
      <x:c r="M293" s="595"/>
      <x:c r="N293" s="595"/>
      <x:c r="O293" s="595"/>
      <x:c r="P293" s="529"/>
      <x:c r="Q293" s="595"/>
      <x:c r="R293" s="529"/>
      <x:c r="S293" s="529"/>
      <x:c r="T293" s="529"/>
      <x:c r="U293" s="529"/>
      <x:c r="V293" s="529"/>
      <x:c r="W293" s="529"/>
      <x:c r="X293" s="529"/>
      <x:c r="Y293" s="529"/>
      <x:c r="Z293" s="529"/>
      <x:c r="AA293" s="529"/>
      <x:c r="AB293" s="529"/>
      <x:c r="AC293" s="531"/>
      <x:c r="AD293" s="657" t="s">
        <x:v>3935</x:v>
      </x:c>
      <x:c r="AE293" s="658">
        <x:f>SUM(B310,F310,J310,N310,R310,V310,Z310)</x:f>
        <x:v>53</x:v>
      </x:c>
    </x:row>
    <x:row r="294" spans="1:31">
      <x:c r="A294" s="543" t="s">
        <x:v>8075</x:v>
      </x:c>
      <x:c r="B294" s="548"/>
      <x:c r="C294" s="529"/>
      <x:c r="D294" s="595"/>
      <x:c r="E294" s="595"/>
      <x:c r="F294" s="529"/>
      <x:c r="G294" s="595"/>
      <x:c r="H294" s="554"/>
      <x:c r="I294" s="595"/>
      <x:c r="J294" s="595"/>
      <x:c r="K294" s="546"/>
      <x:c r="L294" s="529"/>
      <x:c r="M294" s="595"/>
      <x:c r="N294" s="548"/>
      <x:c r="O294" s="529"/>
      <x:c r="P294" s="529"/>
      <x:c r="Q294" s="595"/>
      <x:c r="R294" s="548"/>
      <x:c r="S294" s="529"/>
      <x:c r="T294" s="595"/>
      <x:c r="U294" s="529"/>
      <x:c r="V294" s="548"/>
      <x:c r="W294" s="529"/>
      <x:c r="X294" s="595"/>
      <x:c r="Y294" s="529"/>
      <x:c r="Z294" s="548"/>
      <x:c r="AA294" s="529"/>
      <x:c r="AB294" s="595"/>
      <x:c r="AC294" s="531"/>
      <x:c r="AD294" s="657" t="s">
        <x:v>6540</x:v>
      </x:c>
      <x:c r="AE294" s="658">
        <x:f>SUM(C310,G310,K310,O310,S310,W310,AA310)</x:f>
        <x:v>49</x:v>
      </x:c>
    </x:row>
    <x:row r="295" spans="1:31">
      <x:c r="A295" s="543" t="s">
        <x:v>12175</x:v>
      </x:c>
      <x:c r="B295" s="529"/>
      <x:c r="C295" s="529"/>
      <x:c r="D295" s="595"/>
      <x:c r="E295" s="595"/>
      <x:c r="F295" s="529"/>
      <x:c r="G295" s="595"/>
      <x:c r="H295" s="554"/>
      <x:c r="I295" s="595"/>
      <x:c r="J295" s="595"/>
      <x:c r="K295" s="529"/>
      <x:c r="L295" s="529"/>
      <x:c r="M295" s="595"/>
      <x:c r="N295" s="529"/>
      <x:c r="O295" s="529"/>
      <x:c r="P295" s="529"/>
      <x:c r="Q295" s="595"/>
      <x:c r="R295" s="548"/>
      <x:c r="S295" s="529"/>
      <x:c r="T295" s="595"/>
      <x:c r="U295" s="529"/>
      <x:c r="V295" s="548"/>
      <x:c r="W295" s="529"/>
      <x:c r="X295" s="595"/>
      <x:c r="Y295" s="529"/>
      <x:c r="Z295" s="548"/>
      <x:c r="AA295" s="529"/>
      <x:c r="AB295" s="595"/>
      <x:c r="AC295" s="531"/>
      <x:c r="AD295" s="657" t="s">
        <x:v>3952</x:v>
      </x:c>
      <x:c r="AE295" s="658">
        <x:f>SUM(D310,H310,L310,P310,T310,X310,AB310)</x:f>
        <x:v>0</x:v>
      </x:c>
    </x:row>
    <x:row r="296" spans="1:31">
      <x:c r="A296" s="543" t="s">
        <x:v>12653</x:v>
      </x:c>
      <x:c r="B296" s="529"/>
      <x:c r="C296" s="529"/>
      <x:c r="D296" s="595"/>
      <x:c r="E296" s="595"/>
      <x:c r="F296" s="548"/>
      <x:c r="G296" s="595"/>
      <x:c r="H296" s="529"/>
      <x:c r="I296" s="595"/>
      <x:c r="J296" s="595"/>
      <x:c r="K296" s="529"/>
      <x:c r="L296" s="529"/>
      <x:c r="M296" s="595"/>
      <x:c r="N296" s="529"/>
      <x:c r="O296" s="529"/>
      <x:c r="P296" s="529"/>
      <x:c r="Q296" s="595"/>
      <x:c r="R296" s="548"/>
      <x:c r="S296" s="529"/>
      <x:c r="T296" s="595"/>
      <x:c r="U296" s="529"/>
      <x:c r="V296" s="548"/>
      <x:c r="W296" s="529"/>
      <x:c r="X296" s="595"/>
      <x:c r="Y296" s="529"/>
      <x:c r="Z296" s="548"/>
      <x:c r="AA296" s="529"/>
      <x:c r="AB296" s="595"/>
      <x:c r="AC296" s="531"/>
      <x:c r="AD296" s="657" t="s">
        <x:v>6553</x:v>
      </x:c>
      <x:c r="AE296" s="658">
        <x:f>SUM(E310,I310,M310,Q310,U310,Y310,AC310)</x:f>
        <x:v>0</x:v>
      </x:c>
    </x:row>
    <x:row r="297" spans="1:31">
      <x:c r="A297" s="543" t="s">
        <x:v>11533</x:v>
      </x:c>
      <x:c r="B297" s="529"/>
      <x:c r="C297" s="529"/>
      <x:c r="D297" s="595"/>
      <x:c r="E297" s="595"/>
      <x:c r="F297" s="529"/>
      <x:c r="G297" s="595"/>
      <x:c r="H297" s="529"/>
      <x:c r="I297" s="595"/>
      <x:c r="J297" s="595"/>
      <x:c r="K297" s="529"/>
      <x:c r="L297" s="529"/>
      <x:c r="M297" s="595"/>
      <x:c r="N297" s="529"/>
      <x:c r="O297" s="529"/>
      <x:c r="P297" s="529"/>
      <x:c r="Q297" s="595"/>
      <x:c r="R297" s="548"/>
      <x:c r="S297" s="529"/>
      <x:c r="T297" s="529"/>
      <x:c r="U297" s="529"/>
      <x:c r="V297" s="548"/>
      <x:c r="W297" s="529"/>
      <x:c r="X297" s="529"/>
      <x:c r="Y297" s="529"/>
      <x:c r="Z297" s="548"/>
      <x:c r="AA297" s="529"/>
      <x:c r="AB297" s="529"/>
      <x:c r="AC297" s="531"/>
      <x:c r="AD297" s="657"/>
      <x:c r="AE297" s="658"/>
    </x:row>
    <x:row r="298" spans="1:31">
      <x:c r="A298" s="543" t="s">
        <x:v>12198</x:v>
      </x:c>
      <x:c r="B298" s="529"/>
      <x:c r="C298" s="529"/>
      <x:c r="D298" s="595"/>
      <x:c r="E298" s="595"/>
      <x:c r="F298" s="529"/>
      <x:c r="G298" s="595"/>
      <x:c r="H298" s="529"/>
      <x:c r="I298" s="595"/>
      <x:c r="J298" s="595"/>
      <x:c r="K298" s="529"/>
      <x:c r="L298" s="529"/>
      <x:c r="M298" s="595"/>
      <x:c r="N298" s="529"/>
      <x:c r="O298" s="529"/>
      <x:c r="P298" s="529"/>
      <x:c r="Q298" s="595"/>
      <x:c r="R298" s="548"/>
      <x:c r="S298" s="597"/>
      <x:c r="T298" s="529"/>
      <x:c r="U298" s="529"/>
      <x:c r="V298" s="552" t="s">
        <x:v>143</x:v>
      </x:c>
      <x:c r="W298" s="546"/>
      <x:c r="X298" s="529"/>
      <x:c r="Y298" s="529"/>
      <x:c r="Z298" s="548"/>
      <x:c r="AA298" s="597"/>
      <x:c r="AB298" s="529"/>
      <x:c r="AC298" s="531"/>
      <x:c r="AD298" s="657"/>
      <x:c r="AE298" s="658"/>
    </x:row>
    <x:row r="299" spans="1:31">
      <x:c r="A299" s="543" t="s">
        <x:v>7982</x:v>
      </x:c>
      <x:c r="B299" s="597" t="s">
        <x:v>143</x:v>
      </x:c>
      <x:c r="C299" s="546"/>
      <x:c r="D299" s="595"/>
      <x:c r="E299" s="529"/>
      <x:c r="F299" s="529"/>
      <x:c r="G299" s="595"/>
      <x:c r="H299" s="529"/>
      <x:c r="I299" s="595"/>
      <x:c r="J299" s="595"/>
      <x:c r="K299" s="529"/>
      <x:c r="L299" s="529"/>
      <x:c r="M299" s="595"/>
      <x:c r="N299" s="548"/>
      <x:c r="O299" s="529"/>
      <x:c r="P299" s="529"/>
      <x:c r="Q299" s="529"/>
      <x:c r="R299" s="552" t="s">
        <x:v>143</x:v>
      </x:c>
      <x:c r="S299" s="546"/>
      <x:c r="T299" s="529"/>
      <x:c r="U299" s="529"/>
      <x:c r="V299" s="552" t="s">
        <x:v>143</x:v>
      </x:c>
      <x:c r="W299" s="546"/>
      <x:c r="X299" s="529"/>
      <x:c r="Y299" s="529"/>
      <x:c r="Z299" s="552" t="s">
        <x:v>143</x:v>
      </x:c>
      <x:c r="AA299" s="546"/>
      <x:c r="AB299" s="529"/>
      <x:c r="AC299" s="531"/>
      <x:c r="AD299" s="657"/>
      <x:c r="AE299" s="658"/>
    </x:row>
    <x:row r="300" spans="1:31">
      <x:c r="A300" s="543" t="s">
        <x:v>2318</x:v>
      </x:c>
      <x:c r="B300" s="529"/>
      <x:c r="C300" s="147"/>
      <x:c r="D300" s="595"/>
      <x:c r="E300" s="529"/>
      <x:c r="F300" s="529"/>
      <x:c r="G300" s="595"/>
      <x:c r="H300" s="529"/>
      <x:c r="I300" s="595"/>
      <x:c r="J300" s="595"/>
      <x:c r="K300" s="529"/>
      <x:c r="L300" s="529"/>
      <x:c r="M300" s="595"/>
      <x:c r="N300" s="529"/>
      <x:c r="O300" s="546"/>
      <x:c r="P300" s="529"/>
      <x:c r="Q300" s="529"/>
      <x:c r="R300" s="552" t="s">
        <x:v>143</x:v>
      </x:c>
      <x:c r="S300" s="546"/>
      <x:c r="T300" s="529"/>
      <x:c r="U300" s="529"/>
      <x:c r="V300" s="548"/>
      <x:c r="W300" s="546"/>
      <x:c r="X300" s="529"/>
      <x:c r="Y300" s="529"/>
      <x:c r="Z300" s="548"/>
      <x:c r="AA300" s="546"/>
      <x:c r="AB300" s="554"/>
      <x:c r="AC300" s="531"/>
      <x:c r="AD300" s="657"/>
      <x:c r="AE300" s="658"/>
    </x:row>
    <x:row r="301" spans="1:31">
      <x:c r="A301" s="543" t="s">
        <x:v>11222</x:v>
      </x:c>
      <x:c r="B301" s="529"/>
      <x:c r="C301" s="529"/>
      <x:c r="D301" s="595"/>
      <x:c r="E301" s="529"/>
      <x:c r="F301" s="529"/>
      <x:c r="G301" s="595"/>
      <x:c r="H301" s="550"/>
      <x:c r="I301" s="595"/>
      <x:c r="J301" s="595"/>
      <x:c r="K301" s="597"/>
      <x:c r="L301" s="550"/>
      <x:c r="M301" s="595"/>
      <x:c r="N301" s="529"/>
      <x:c r="O301" s="529"/>
      <x:c r="P301" s="529"/>
      <x:c r="Q301" s="529"/>
      <x:c r="R301" s="548"/>
      <x:c r="S301" s="546"/>
      <x:c r="T301" s="554"/>
      <x:c r="U301" s="529"/>
      <x:c r="V301" s="548"/>
      <x:c r="W301" s="546"/>
      <x:c r="X301" s="554"/>
      <x:c r="Y301" s="529"/>
      <x:c r="Z301" s="548"/>
      <x:c r="AA301" s="546"/>
      <x:c r="AB301" s="554"/>
      <x:c r="AC301" s="531"/>
      <x:c r="AD301" s="657"/>
      <x:c r="AE301" s="658"/>
    </x:row>
    <x:row r="302" spans="1:31">
      <x:c r="A302" s="543" t="s">
        <x:v>12467</x:v>
      </x:c>
      <x:c r="B302" s="548"/>
      <x:c r="C302" s="597" t="s">
        <x:v>143</x:v>
      </x:c>
      <x:c r="D302" s="595"/>
      <x:c r="E302" s="529"/>
      <x:c r="F302" s="529"/>
      <x:c r="G302" s="595"/>
      <x:c r="H302" s="550"/>
      <x:c r="I302" s="595"/>
      <x:c r="J302" s="595"/>
      <x:c r="K302" s="597"/>
      <x:c r="L302" s="550"/>
      <x:c r="M302" s="595"/>
      <x:c r="N302" s="529"/>
      <x:c r="O302" s="529"/>
      <x:c r="P302" s="529"/>
      <x:c r="Q302" s="529"/>
      <x:c r="R302" s="548"/>
      <x:c r="S302" s="546"/>
      <x:c r="T302" s="554"/>
      <x:c r="U302" s="529"/>
      <x:c r="V302" s="548"/>
      <x:c r="W302" s="546"/>
      <x:c r="X302" s="554"/>
      <x:c r="Y302" s="529"/>
      <x:c r="Z302" s="548"/>
      <x:c r="AA302" s="553" t="s">
        <x:v>143</x:v>
      </x:c>
      <x:c r="AB302" s="554"/>
      <x:c r="AC302" s="531"/>
      <x:c r="AD302" s="657"/>
      <x:c r="AE302" s="658"/>
    </x:row>
    <x:row r="303" spans="1:31">
      <x:c r="A303" s="543" t="s">
        <x:v>12326</x:v>
      </x:c>
      <x:c r="B303" s="529"/>
      <x:c r="C303" s="597"/>
      <x:c r="D303" s="595"/>
      <x:c r="E303" s="529"/>
      <x:c r="F303" s="597"/>
      <x:c r="G303" s="595"/>
      <x:c r="H303" s="529"/>
      <x:c r="I303" s="595"/>
      <x:c r="J303" s="595"/>
      <x:c r="K303" s="529"/>
      <x:c r="L303" s="529"/>
      <x:c r="M303" s="595"/>
      <x:c r="N303" s="529"/>
      <x:c r="O303" s="529"/>
      <x:c r="P303" s="529"/>
      <x:c r="Q303" s="529"/>
      <x:c r="R303" s="548"/>
      <x:c r="S303" s="546"/>
      <x:c r="T303" s="554"/>
      <x:c r="U303" s="529"/>
      <x:c r="V303" s="548"/>
      <x:c r="W303" s="546"/>
      <x:c r="X303" s="554"/>
      <x:c r="Y303" s="529"/>
      <x:c r="Z303" s="529"/>
      <x:c r="AA303" s="546"/>
      <x:c r="AB303" s="529"/>
      <x:c r="AC303" s="531"/>
      <x:c r="AD303" s="657"/>
      <x:c r="AE303" s="658"/>
    </x:row>
    <x:row r="304" spans="1:31">
      <x:c r="A304" s="543" t="s">
        <x:v>7879</x:v>
      </x:c>
      <x:c r="B304" s="529"/>
      <x:c r="C304" s="529"/>
      <x:c r="D304" s="595"/>
      <x:c r="E304" s="529"/>
      <x:c r="F304" s="597"/>
      <x:c r="G304" s="595"/>
      <x:c r="H304" s="529"/>
      <x:c r="I304" s="595"/>
      <x:c r="J304" s="595"/>
      <x:c r="K304" s="529"/>
      <x:c r="L304" s="529"/>
      <x:c r="M304" s="595"/>
      <x:c r="N304" s="529"/>
      <x:c r="O304" s="529"/>
      <x:c r="P304" s="529"/>
      <x:c r="Q304" s="529"/>
      <x:c r="R304" s="548"/>
      <x:c r="S304" s="553" t="s">
        <x:v>143</x:v>
      </x:c>
      <x:c r="T304" s="554"/>
      <x:c r="U304" s="529"/>
      <x:c r="V304" s="548"/>
      <x:c r="W304" s="553" t="s">
        <x:v>143</x:v>
      </x:c>
      <x:c r="X304" s="554"/>
      <x:c r="Y304" s="529"/>
      <x:c r="Z304" s="529"/>
      <x:c r="AA304" s="546"/>
      <x:c r="AB304" s="529"/>
      <x:c r="AC304" s="531"/>
      <x:c r="AD304" s="657"/>
      <x:c r="AE304" s="658"/>
    </x:row>
    <x:row r="305" spans="1:31">
      <x:c r="A305" s="543" t="s">
        <x:v>11232</x:v>
      </x:c>
      <x:c r="B305" s="529"/>
      <x:c r="C305" s="529"/>
      <x:c r="D305" s="595"/>
      <x:c r="E305" s="529"/>
      <x:c r="F305" s="529"/>
      <x:c r="G305" s="595"/>
      <x:c r="H305" s="529"/>
      <x:c r="I305" s="595"/>
      <x:c r="J305" s="595"/>
      <x:c r="K305" s="546"/>
      <x:c r="L305" s="529"/>
      <x:c r="M305" s="595"/>
      <x:c r="N305" s="529"/>
      <x:c r="O305" s="546"/>
      <x:c r="P305" s="529"/>
      <x:c r="Q305" s="529"/>
      <x:c r="R305" s="548"/>
      <x:c r="S305" s="546"/>
      <x:c r="T305" s="554"/>
      <x:c r="U305" s="529"/>
      <x:c r="V305" s="548"/>
      <x:c r="W305" s="546"/>
      <x:c r="X305" s="554"/>
      <x:c r="Y305" s="529"/>
      <x:c r="Z305" s="529"/>
      <x:c r="AA305" s="546"/>
      <x:c r="AB305" s="529"/>
      <x:c r="AC305" s="531"/>
      <x:c r="AD305" s="657"/>
      <x:c r="AE305" s="658"/>
    </x:row>
    <x:row r="306" spans="1:31">
      <x:c r="A306" s="543" t="s">
        <x:v>12225</x:v>
      </x:c>
      <x:c r="B306" s="529"/>
      <x:c r="C306" s="529"/>
      <x:c r="D306" s="595"/>
      <x:c r="E306" s="529"/>
      <x:c r="F306" s="529"/>
      <x:c r="G306" s="595"/>
      <x:c r="H306" s="529"/>
      <x:c r="I306" s="595"/>
      <x:c r="J306" s="595"/>
      <x:c r="K306" s="529"/>
      <x:c r="L306" s="529"/>
      <x:c r="M306" s="595"/>
      <x:c r="N306" s="595"/>
      <x:c r="O306" s="595"/>
      <x:c r="P306" s="529"/>
      <x:c r="Q306" s="529"/>
      <x:c r="R306" s="529"/>
      <x:c r="S306" s="546"/>
      <x:c r="T306" s="529"/>
      <x:c r="U306" s="529"/>
      <x:c r="V306" s="529"/>
      <x:c r="W306" s="546"/>
      <x:c r="X306" s="529"/>
      <x:c r="Y306" s="529"/>
      <x:c r="Z306" s="529"/>
      <x:c r="AA306" s="546"/>
      <x:c r="AB306" s="529"/>
      <x:c r="AC306" s="531"/>
      <x:c r="AD306" s="657"/>
      <x:c r="AE306" s="658"/>
    </x:row>
    <x:row r="307" spans="1:31">
      <x:c r="A307" s="543" t="s">
        <x:v>2548</x:v>
      </x:c>
      <x:c r="B307" s="529"/>
      <x:c r="C307" s="546"/>
      <x:c r="D307" s="595"/>
      <x:c r="E307" s="529"/>
      <x:c r="F307" s="548"/>
      <x:c r="G307" s="595"/>
      <x:c r="H307" s="529"/>
      <x:c r="I307" s="595"/>
      <x:c r="J307" s="595"/>
      <x:c r="K307" s="529"/>
      <x:c r="L307" s="529"/>
      <x:c r="M307" s="595"/>
      <x:c r="N307" s="595"/>
      <x:c r="O307" s="595"/>
      <x:c r="P307" s="529"/>
      <x:c r="Q307" s="529"/>
      <x:c r="R307" s="529"/>
      <x:c r="S307" s="546"/>
      <x:c r="T307" s="529"/>
      <x:c r="U307" s="529"/>
      <x:c r="V307" s="529"/>
      <x:c r="W307" s="546"/>
      <x:c r="X307" s="529"/>
      <x:c r="Y307" s="529"/>
      <x:c r="Z307" s="529"/>
      <x:c r="AA307" s="546"/>
      <x:c r="AB307" s="529"/>
      <x:c r="AC307" s="531"/>
      <x:c r="AD307" s="657"/>
      <x:c r="AE307" s="658"/>
    </x:row>
    <x:row r="308" spans="1:31">
      <x:c r="A308" s="543" t="s">
        <x:v>2734</x:v>
      </x:c>
      <x:c r="B308" s="595"/>
      <x:c r="C308" s="595"/>
      <x:c r="D308" s="595"/>
      <x:c r="E308" s="529"/>
      <x:c r="F308" s="595"/>
      <x:c r="G308" s="595"/>
      <x:c r="H308" s="595"/>
      <x:c r="I308" s="595"/>
      <x:c r="J308" s="595"/>
      <x:c r="K308" s="595"/>
      <x:c r="L308" s="595"/>
      <x:c r="M308" s="595"/>
      <x:c r="N308" s="595"/>
      <x:c r="O308" s="595"/>
      <x:c r="P308" s="529"/>
      <x:c r="Q308" s="529"/>
      <x:c r="R308" s="529"/>
      <x:c r="S308" s="529"/>
      <x:c r="T308" s="529"/>
      <x:c r="U308" s="529"/>
      <x:c r="V308" s="529"/>
      <x:c r="W308" s="529"/>
      <x:c r="X308" s="529"/>
      <x:c r="Y308" s="529"/>
      <x:c r="Z308" s="529"/>
      <x:c r="AA308" s="529"/>
      <x:c r="AB308" s="529"/>
      <x:c r="AC308" s="531"/>
      <x:c r="AD308" s="657"/>
      <x:c r="AE308" s="658"/>
    </x:row>
    <x:row r="309" spans="1:31" ht="16.75">
      <x:c r="A309" s="544" t="s">
        <x:v>11614</x:v>
      </x:c>
      <x:c r="B309" s="598"/>
      <x:c r="C309" s="598"/>
      <x:c r="D309" s="598"/>
      <x:c r="E309" s="598"/>
      <x:c r="F309" s="598"/>
      <x:c r="G309" s="598"/>
      <x:c r="H309" s="598"/>
      <x:c r="I309" s="598"/>
      <x:c r="J309" s="598"/>
      <x:c r="K309" s="598"/>
      <x:c r="L309" s="598"/>
      <x:c r="M309" s="598"/>
      <x:c r="N309" s="598"/>
      <x:c r="O309" s="598"/>
      <x:c r="P309" s="530"/>
      <x:c r="Q309" s="598"/>
      <x:c r="R309" s="530"/>
      <x:c r="S309" s="530"/>
      <x:c r="T309" s="530"/>
      <x:c r="U309" s="530"/>
      <x:c r="V309" s="530"/>
      <x:c r="W309" s="530"/>
      <x:c r="X309" s="530"/>
      <x:c r="Y309" s="530"/>
      <x:c r="Z309" s="530"/>
      <x:c r="AA309" s="530"/>
      <x:c r="AB309" s="530"/>
      <x:c r="AC309" s="532"/>
      <x:c r="AD309" s="657"/>
      <x:c r="AE309" s="658"/>
    </x:row>
    <x:row r="310" spans="1:31" ht="16.75">
      <x:c r="A310" s="659"/>
      <x:c r="B310" s="724">
        <x:v>8</x:v>
      </x:c>
      <x:c r="C310" s="724">
        <x:v>8</x:v>
      </x:c>
      <x:c r="D310" s="724"/>
      <x:c r="E310" s="724"/>
      <x:c r="F310" s="724">
        <x:v>10</x:v>
      </x:c>
      <x:c r="G310" s="724"/>
      <x:c r="H310" s="724"/>
      <x:c r="I310" s="724"/>
      <x:c r="J310" s="724"/>
      <x:c r="K310" s="724">
        <x:v>10</x:v>
      </x:c>
      <x:c r="L310" s="724"/>
      <x:c r="M310" s="724"/>
      <x:c r="N310" s="724">
        <x:v>6</x:v>
      </x:c>
      <x:c r="O310" s="724">
        <x:v>6</x:v>
      </x:c>
      <x:c r="P310" s="724"/>
      <x:c r="Q310" s="724"/>
      <x:c r="R310" s="724">
        <x:v>10.5</x:v>
      </x:c>
      <x:c r="S310" s="724">
        <x:v>8</x:v>
      </x:c>
      <x:c r="T310" s="724"/>
      <x:c r="U310" s="724"/>
      <x:c r="V310" s="724">
        <x:v>10.5</x:v>
      </x:c>
      <x:c r="W310" s="724">
        <x:v>9</x:v>
      </x:c>
      <x:c r="X310" s="724"/>
      <x:c r="Y310" s="724"/>
      <x:c r="Z310" s="724">
        <x:v>8</x:v>
      </x:c>
      <x:c r="AA310" s="724">
        <x:v>8</x:v>
      </x:c>
      <x:c r="AB310" s="660"/>
      <x:c r="AC310" s="660"/>
      <x:c r="AD310" s="660"/>
      <x:c r="AE310" s="661"/>
    </x:row>
    <x:row r="311" spans="1:31" ht="16.75">
      <x:c r="A311" s="521"/>
      <x:c r="B311" s="1662" t="s">
        <x:v>2725</x:v>
      </x:c>
      <x:c r="C311" s="1663"/>
      <x:c r="D311" s="1663"/>
      <x:c r="E311" s="1664"/>
      <x:c r="F311" s="1662" t="s">
        <x:v>10294</x:v>
      </x:c>
      <x:c r="G311" s="1663"/>
      <x:c r="H311" s="1663"/>
      <x:c r="I311" s="1664"/>
      <x:c r="J311" s="1662" t="s">
        <x:v>10288</x:v>
      </x:c>
      <x:c r="K311" s="1663"/>
      <x:c r="L311" s="1663"/>
      <x:c r="M311" s="1664"/>
      <x:c r="N311" s="1662" t="s">
        <x:v>10324</x:v>
      </x:c>
      <x:c r="O311" s="1663"/>
      <x:c r="P311" s="1663"/>
      <x:c r="Q311" s="1664"/>
      <x:c r="R311" s="1662" t="s">
        <x:v>10375</x:v>
      </x:c>
      <x:c r="S311" s="1663"/>
      <x:c r="T311" s="1663"/>
      <x:c r="U311" s="1664"/>
      <x:c r="V311" s="1663" t="s">
        <x:v>10329</x:v>
      </x:c>
      <x:c r="W311" s="1663"/>
      <x:c r="X311" s="1663"/>
      <x:c r="Y311" s="1664"/>
      <x:c r="Z311" s="1663" t="s">
        <x:v>5760</x:v>
      </x:c>
      <x:c r="AA311" s="1663"/>
      <x:c r="AB311" s="1663"/>
      <x:c r="AC311" s="1672"/>
      <x:c r="AD311" s="655"/>
      <x:c r="AE311" s="656"/>
    </x:row>
    <x:row r="312" spans="1:31">
      <x:c r="A312" s="522"/>
      <x:c r="B312" s="516" t="s">
        <x:v>3935</x:v>
      </x:c>
      <x:c r="C312" s="516" t="s">
        <x:v>6540</x:v>
      </x:c>
      <x:c r="D312" s="516" t="s">
        <x:v>10345</x:v>
      </x:c>
      <x:c r="E312" s="557" t="s">
        <x:v>10299</x:v>
      </x:c>
      <x:c r="F312" s="516" t="s">
        <x:v>3935</x:v>
      </x:c>
      <x:c r="G312" s="516" t="s">
        <x:v>6540</x:v>
      </x:c>
      <x:c r="H312" s="516" t="s">
        <x:v>10345</x:v>
      </x:c>
      <x:c r="I312" s="557" t="s">
        <x:v>10299</x:v>
      </x:c>
      <x:c r="J312" s="516" t="s">
        <x:v>3935</x:v>
      </x:c>
      <x:c r="K312" s="516" t="s">
        <x:v>6540</x:v>
      </x:c>
      <x:c r="L312" s="516" t="s">
        <x:v>10345</x:v>
      </x:c>
      <x:c r="M312" s="557" t="s">
        <x:v>10299</x:v>
      </x:c>
      <x:c r="N312" s="516" t="s">
        <x:v>3935</x:v>
      </x:c>
      <x:c r="O312" s="516" t="s">
        <x:v>6540</x:v>
      </x:c>
      <x:c r="P312" s="516" t="s">
        <x:v>10345</x:v>
      </x:c>
      <x:c r="Q312" s="557" t="s">
        <x:v>10299</x:v>
      </x:c>
      <x:c r="R312" s="516" t="s">
        <x:v>3935</x:v>
      </x:c>
      <x:c r="S312" s="516" t="s">
        <x:v>6540</x:v>
      </x:c>
      <x:c r="T312" s="516" t="s">
        <x:v>10345</x:v>
      </x:c>
      <x:c r="U312" s="557" t="s">
        <x:v>10299</x:v>
      </x:c>
      <x:c r="V312" s="516" t="s">
        <x:v>3935</x:v>
      </x:c>
      <x:c r="W312" s="516" t="s">
        <x:v>6540</x:v>
      </x:c>
      <x:c r="X312" s="516" t="s">
        <x:v>10345</x:v>
      </x:c>
      <x:c r="Y312" s="557" t="s">
        <x:v>10299</x:v>
      </x:c>
      <x:c r="Z312" s="516" t="s">
        <x:v>3935</x:v>
      </x:c>
      <x:c r="AA312" s="516" t="s">
        <x:v>6540</x:v>
      </x:c>
      <x:c r="AB312" s="516" t="s">
        <x:v>10345</x:v>
      </x:c>
      <x:c r="AC312" s="557" t="s">
        <x:v>10299</x:v>
      </x:c>
      <x:c r="AD312" s="657"/>
      <x:c r="AE312" s="658"/>
    </x:row>
    <x:row r="313" spans="1:31">
      <x:c r="A313" s="543" t="s">
        <x:v>2388</x:v>
      </x:c>
      <x:c r="B313" s="529"/>
      <x:c r="C313" s="529"/>
      <x:c r="D313" s="529"/>
      <x:c r="E313" s="595"/>
      <x:c r="F313" s="529"/>
      <x:c r="G313" s="595"/>
      <x:c r="H313" s="529"/>
      <x:c r="I313" s="529"/>
      <x:c r="J313" s="595"/>
      <x:c r="K313" s="529"/>
      <x:c r="L313" s="529"/>
      <x:c r="M313" s="529"/>
      <x:c r="N313" s="529"/>
      <x:c r="O313" s="529"/>
      <x:c r="P313" s="529"/>
      <x:c r="Q313" s="595"/>
      <x:c r="R313" s="529"/>
      <x:c r="S313" s="529"/>
      <x:c r="T313" s="529"/>
      <x:c r="U313" s="529"/>
      <x:c r="V313" s="529"/>
      <x:c r="W313" s="529"/>
      <x:c r="X313" s="529"/>
      <x:c r="Y313" s="529"/>
      <x:c r="Z313" s="529"/>
      <x:c r="AA313" s="529"/>
      <x:c r="AB313" s="529"/>
      <x:c r="AC313" s="529"/>
      <x:c r="AD313" s="657">
        <x:v>1</x:v>
      </x:c>
      <x:c r="AE313" s="658">
        <x:f>SUM(B328,F328,J328,N328,R328,V328,Z328)</x:f>
        <x:v>49.5</x:v>
      </x:c>
    </x:row>
    <x:row r="314" spans="1:31">
      <x:c r="A314" s="543" t="s">
        <x:v>8075</x:v>
      </x:c>
      <x:c r="B314" s="529"/>
      <x:c r="C314" s="546"/>
      <x:c r="D314" s="529"/>
      <x:c r="E314" s="595"/>
      <x:c r="F314" s="529"/>
      <x:c r="G314" s="595"/>
      <x:c r="H314" s="554"/>
      <x:c r="I314" s="529"/>
      <x:c r="J314" s="595"/>
      <x:c r="K314" s="529"/>
      <x:c r="L314" s="554"/>
      <x:c r="M314" s="529"/>
      <x:c r="N314" s="529"/>
      <x:c r="O314" s="546"/>
      <x:c r="P314" s="529"/>
      <x:c r="Q314" s="595"/>
      <x:c r="R314" s="529"/>
      <x:c r="S314" s="546"/>
      <x:c r="T314" s="595"/>
      <x:c r="U314" s="529"/>
      <x:c r="V314" s="529"/>
      <x:c r="W314" s="546"/>
      <x:c r="X314" s="595"/>
      <x:c r="Y314" s="529"/>
      <x:c r="Z314" s="529"/>
      <x:c r="AA314" s="546"/>
      <x:c r="AB314" s="595"/>
      <x:c r="AC314" s="529"/>
      <x:c r="AD314" s="657">
        <x:v>2</x:v>
      </x:c>
      <x:c r="AE314" s="658">
        <x:f>SUM(C328,G328,K328,O328,S328,W328,AA328)</x:f>
        <x:v>53.5</x:v>
      </x:c>
    </x:row>
    <x:row r="315" spans="1:31">
      <x:c r="A315" s="543" t="s">
        <x:v>12175</x:v>
      </x:c>
      <x:c r="B315" s="529"/>
      <x:c r="C315" s="529"/>
      <x:c r="D315" s="529"/>
      <x:c r="E315" s="595"/>
      <x:c r="F315" s="529"/>
      <x:c r="G315" s="595"/>
      <x:c r="H315" s="554"/>
      <x:c r="I315" s="529"/>
      <x:c r="J315" s="595"/>
      <x:c r="K315" s="529"/>
      <x:c r="L315" s="554"/>
      <x:c r="M315" s="529"/>
      <x:c r="N315" s="529"/>
      <x:c r="O315" s="529"/>
      <x:c r="P315" s="529"/>
      <x:c r="Q315" s="595"/>
      <x:c r="R315" s="529"/>
      <x:c r="S315" s="529"/>
      <x:c r="T315" s="595"/>
      <x:c r="U315" s="529"/>
      <x:c r="V315" s="529"/>
      <x:c r="W315" s="529"/>
      <x:c r="X315" s="595"/>
      <x:c r="Y315" s="529"/>
      <x:c r="Z315" s="529"/>
      <x:c r="AA315" s="529"/>
      <x:c r="AB315" s="595"/>
      <x:c r="AC315" s="529"/>
      <x:c r="AD315" s="657">
        <x:v>3</x:v>
      </x:c>
      <x:c r="AE315" s="658">
        <x:f>SUM(D328,H328,L328,P328,T328,X328,AB328)</x:f>
        <x:v>0</x:v>
      </x:c>
    </x:row>
    <x:row r="316" spans="1:31">
      <x:c r="A316" s="543" t="s">
        <x:v>12653</x:v>
      </x:c>
      <x:c r="B316" s="529"/>
      <x:c r="C316" s="529"/>
      <x:c r="D316" s="529"/>
      <x:c r="E316" s="595"/>
      <x:c r="F316" s="548"/>
      <x:c r="G316" s="595"/>
      <x:c r="H316" s="529"/>
      <x:c r="I316" s="529"/>
      <x:c r="J316" s="595"/>
      <x:c r="K316" s="546"/>
      <x:c r="L316" s="529"/>
      <x:c r="M316" s="529"/>
      <x:c r="N316" s="529"/>
      <x:c r="O316" s="529"/>
      <x:c r="P316" s="529"/>
      <x:c r="Q316" s="595"/>
      <x:c r="R316" s="529"/>
      <x:c r="S316" s="529"/>
      <x:c r="T316" s="595"/>
      <x:c r="U316" s="529"/>
      <x:c r="V316" s="529"/>
      <x:c r="W316" s="529"/>
      <x:c r="X316" s="595"/>
      <x:c r="Y316" s="529"/>
      <x:c r="Z316" s="529"/>
      <x:c r="AA316" s="529"/>
      <x:c r="AB316" s="595"/>
      <x:c r="AC316" s="529"/>
      <x:c r="AD316" s="657">
        <x:v>4</x:v>
      </x:c>
      <x:c r="AE316" s="658">
        <x:f>SUM(E328,I328,M328,Q328,U328,Y328,AC328)</x:f>
        <x:v>0</x:v>
      </x:c>
    </x:row>
    <x:row r="317" spans="1:31">
      <x:c r="A317" s="543" t="s">
        <x:v>11533</x:v>
      </x:c>
      <x:c r="B317" s="529"/>
      <x:c r="C317" s="529"/>
      <x:c r="D317" s="529"/>
      <x:c r="E317" s="595"/>
      <x:c r="F317" s="529"/>
      <x:c r="G317" s="595"/>
      <x:c r="H317" s="529"/>
      <x:c r="I317" s="529"/>
      <x:c r="J317" s="595"/>
      <x:c r="K317" s="529"/>
      <x:c r="L317" s="529"/>
      <x:c r="M317" s="529"/>
      <x:c r="N317" s="529"/>
      <x:c r="O317" s="529"/>
      <x:c r="P317" s="529"/>
      <x:c r="Q317" s="595"/>
      <x:c r="R317" s="529"/>
      <x:c r="S317" s="529"/>
      <x:c r="T317" s="529"/>
      <x:c r="U317" s="529"/>
      <x:c r="V317" s="529"/>
      <x:c r="W317" s="529"/>
      <x:c r="X317" s="529"/>
      <x:c r="Y317" s="529"/>
      <x:c r="Z317" s="529"/>
      <x:c r="AA317" s="529"/>
      <x:c r="AB317" s="529"/>
      <x:c r="AC317" s="529"/>
      <x:c r="AD317" s="657"/>
      <x:c r="AE317" s="658"/>
    </x:row>
    <x:row r="318" spans="1:31">
      <x:c r="A318" s="543" t="s">
        <x:v>12198</x:v>
      </x:c>
      <x:c r="B318" s="529"/>
      <x:c r="C318" s="529"/>
      <x:c r="D318" s="529"/>
      <x:c r="E318" s="595"/>
      <x:c r="F318" s="529"/>
      <x:c r="G318" s="595"/>
      <x:c r="H318" s="529"/>
      <x:c r="I318" s="529"/>
      <x:c r="J318" s="595"/>
      <x:c r="K318" s="529"/>
      <x:c r="L318" s="529"/>
      <x:c r="M318" s="529"/>
      <x:c r="N318" s="529"/>
      <x:c r="O318" s="529"/>
      <x:c r="P318" s="529"/>
      <x:c r="Q318" s="595"/>
      <x:c r="R318" s="529"/>
      <x:c r="S318" s="597"/>
      <x:c r="T318" s="529"/>
      <x:c r="U318" s="529"/>
      <x:c r="V318" s="548"/>
      <x:c r="W318" s="597"/>
      <x:c r="X318" s="529"/>
      <x:c r="Y318" s="529"/>
      <x:c r="Z318" s="529"/>
      <x:c r="AA318" s="597"/>
      <x:c r="AB318" s="529"/>
      <x:c r="AC318" s="529"/>
      <x:c r="AD318" s="657"/>
      <x:c r="AE318" s="658"/>
    </x:row>
    <x:row r="319" spans="1:31">
      <x:c r="A319" s="543" t="s">
        <x:v>7982</x:v>
      </x:c>
      <x:c r="B319" s="529"/>
      <x:c r="C319" s="529"/>
      <x:c r="D319" s="529"/>
      <x:c r="E319" s="529"/>
      <x:c r="F319" s="529"/>
      <x:c r="G319" s="595"/>
      <x:c r="H319" s="529"/>
      <x:c r="I319" s="529"/>
      <x:c r="J319" s="595"/>
      <x:c r="K319" s="529"/>
      <x:c r="L319" s="529"/>
      <x:c r="M319" s="529"/>
      <x:c r="N319" s="529"/>
      <x:c r="O319" s="529"/>
      <x:c r="P319" s="529"/>
      <x:c r="Q319" s="529"/>
      <x:c r="R319" s="548"/>
      <x:c r="S319" s="597"/>
      <x:c r="T319" s="529"/>
      <x:c r="U319" s="529"/>
      <x:c r="V319" s="529"/>
      <x:c r="W319" s="597"/>
      <x:c r="X319" s="529"/>
      <x:c r="Y319" s="529"/>
      <x:c r="Z319" s="548"/>
      <x:c r="AA319" s="597"/>
      <x:c r="AB319" s="529"/>
      <x:c r="AC319" s="529"/>
      <x:c r="AD319" s="657"/>
      <x:c r="AE319" s="658"/>
    </x:row>
    <x:row r="320" spans="1:31">
      <x:c r="A320" s="543" t="s">
        <x:v>2318</x:v>
      </x:c>
      <x:c r="B320" s="529"/>
      <x:c r="C320" s="546"/>
      <x:c r="D320" s="529"/>
      <x:c r="E320" s="529"/>
      <x:c r="F320" s="529"/>
      <x:c r="G320" s="595"/>
      <x:c r="H320" s="529"/>
      <x:c r="I320" s="529"/>
      <x:c r="J320" s="595"/>
      <x:c r="K320" s="529"/>
      <x:c r="L320" s="529"/>
      <x:c r="M320" s="529"/>
      <x:c r="N320" s="529"/>
      <x:c r="O320" s="546"/>
      <x:c r="P320" s="529"/>
      <x:c r="Q320" s="529"/>
      <x:c r="R320" s="529"/>
      <x:c r="S320" s="597"/>
      <x:c r="T320" s="529"/>
      <x:c r="U320" s="529"/>
      <x:c r="V320" s="529"/>
      <x:c r="W320" s="597"/>
      <x:c r="X320" s="529"/>
      <x:c r="Y320" s="529"/>
      <x:c r="Z320" s="529"/>
      <x:c r="AA320" s="597"/>
      <x:c r="AB320" s="554"/>
      <x:c r="AC320" s="529"/>
      <x:c r="AD320" s="657"/>
      <x:c r="AE320" s="658"/>
    </x:row>
    <x:row r="321" spans="1:31">
      <x:c r="A321" s="543" t="s">
        <x:v>11222</x:v>
      </x:c>
      <x:c r="B321" s="548"/>
      <x:c r="C321" s="529"/>
      <x:c r="D321" s="529"/>
      <x:c r="E321" s="536"/>
      <x:c r="F321" s="529"/>
      <x:c r="G321" s="595"/>
      <x:c r="H321" s="554"/>
      <x:c r="I321" s="529"/>
      <x:c r="J321" s="595"/>
      <x:c r="K321" s="597"/>
      <x:c r="L321" s="554"/>
      <x:c r="M321" s="536"/>
      <x:c r="N321" s="548"/>
      <x:c r="O321" s="529"/>
      <x:c r="P321" s="529"/>
      <x:c r="Q321" s="529"/>
      <x:c r="R321" s="529"/>
      <x:c r="S321" s="529"/>
      <x:c r="T321" s="554"/>
      <x:c r="U321" s="529"/>
      <x:c r="V321" s="529"/>
      <x:c r="W321" s="529"/>
      <x:c r="X321" s="554"/>
      <x:c r="Y321" s="529"/>
      <x:c r="Z321" s="529"/>
      <x:c r="AA321" s="529"/>
      <x:c r="AB321" s="554"/>
      <x:c r="AC321" s="529"/>
      <x:c r="AD321" s="657"/>
      <x:c r="AE321" s="658"/>
    </x:row>
    <x:row r="322" spans="1:31">
      <x:c r="A322" s="543" t="s">
        <x:v>12467</x:v>
      </x:c>
      <x:c r="B322" s="529"/>
      <x:c r="C322" s="529"/>
      <x:c r="D322" s="529"/>
      <x:c r="E322" s="529"/>
      <x:c r="F322" s="529"/>
      <x:c r="G322" s="595"/>
      <x:c r="H322" s="554"/>
      <x:c r="I322" s="536"/>
      <x:c r="J322" s="595"/>
      <x:c r="K322" s="597"/>
      <x:c r="L322" s="554"/>
      <x:c r="M322" s="536"/>
      <x:c r="N322" s="529"/>
      <x:c r="O322" s="529"/>
      <x:c r="P322" s="529"/>
      <x:c r="Q322" s="529"/>
      <x:c r="R322" s="529"/>
      <x:c r="S322" s="529"/>
      <x:c r="T322" s="554"/>
      <x:c r="U322" s="529"/>
      <x:c r="V322" s="529"/>
      <x:c r="W322" s="529"/>
      <x:c r="X322" s="554"/>
      <x:c r="Y322" s="529"/>
      <x:c r="Z322" s="529"/>
      <x:c r="AA322" s="546"/>
      <x:c r="AB322" s="554"/>
      <x:c r="AC322" s="529"/>
      <x:c r="AD322" s="657"/>
      <x:c r="AE322" s="658"/>
    </x:row>
    <x:row r="323" spans="1:31">
      <x:c r="A323" s="543" t="s">
        <x:v>12326</x:v>
      </x:c>
      <x:c r="B323" s="529"/>
      <x:c r="C323" s="597"/>
      <x:c r="D323" s="529"/>
      <x:c r="E323" s="529"/>
      <x:c r="F323" s="597"/>
      <x:c r="G323" s="595"/>
      <x:c r="H323" s="529"/>
      <x:c r="I323" s="536"/>
      <x:c r="J323" s="595"/>
      <x:c r="K323" s="529"/>
      <x:c r="L323" s="529"/>
      <x:c r="M323" s="536"/>
      <x:c r="N323" s="529"/>
      <x:c r="O323" s="597"/>
      <x:c r="P323" s="529"/>
      <x:c r="Q323" s="529"/>
      <x:c r="R323" s="597"/>
      <x:c r="S323" s="529"/>
      <x:c r="T323" s="554"/>
      <x:c r="U323" s="529"/>
      <x:c r="V323" s="597"/>
      <x:c r="W323" s="529"/>
      <x:c r="X323" s="554"/>
      <x:c r="Y323" s="529"/>
      <x:c r="Z323" s="597"/>
      <x:c r="AA323" s="529"/>
      <x:c r="AB323" s="529"/>
      <x:c r="AC323" s="529"/>
      <x:c r="AD323" s="657"/>
      <x:c r="AE323" s="658"/>
    </x:row>
    <x:row r="324" spans="1:31">
      <x:c r="A324" s="543" t="s">
        <x:v>7879</x:v>
      </x:c>
      <x:c r="B324" s="529"/>
      <x:c r="C324" s="529"/>
      <x:c r="D324" s="529"/>
      <x:c r="E324" s="529"/>
      <x:c r="F324" s="597"/>
      <x:c r="G324" s="595"/>
      <x:c r="H324" s="529"/>
      <x:c r="I324" s="536"/>
      <x:c r="J324" s="595"/>
      <x:c r="K324" s="529"/>
      <x:c r="L324" s="529"/>
      <x:c r="M324" s="536"/>
      <x:c r="N324" s="529"/>
      <x:c r="O324" s="529"/>
      <x:c r="P324" s="529"/>
      <x:c r="Q324" s="529"/>
      <x:c r="R324" s="597"/>
      <x:c r="S324" s="529"/>
      <x:c r="T324" s="554"/>
      <x:c r="U324" s="529"/>
      <x:c r="V324" s="597"/>
      <x:c r="W324" s="529"/>
      <x:c r="X324" s="554"/>
      <x:c r="Y324" s="529"/>
      <x:c r="Z324" s="597"/>
      <x:c r="AA324" s="529"/>
      <x:c r="AB324" s="529"/>
      <x:c r="AC324" s="529"/>
      <x:c r="AD324" s="657"/>
      <x:c r="AE324" s="658"/>
    </x:row>
    <x:row r="325" spans="1:31">
      <x:c r="A325" s="543" t="s">
        <x:v>11232</x:v>
      </x:c>
      <x:c r="B325" s="529"/>
      <x:c r="C325" s="529"/>
      <x:c r="D325" s="529"/>
      <x:c r="E325" s="529"/>
      <x:c r="F325" s="529"/>
      <x:c r="G325" s="595"/>
      <x:c r="H325" s="529"/>
      <x:c r="I325" s="529"/>
      <x:c r="J325" s="595"/>
      <x:c r="K325" s="529"/>
      <x:c r="L325" s="529"/>
      <x:c r="M325" s="529"/>
      <x:c r="N325" s="529"/>
      <x:c r="O325" s="529"/>
      <x:c r="P325" s="529"/>
      <x:c r="Q325" s="529"/>
      <x:c r="R325" s="597"/>
      <x:c r="S325" s="546"/>
      <x:c r="T325" s="554"/>
      <x:c r="U325" s="529"/>
      <x:c r="V325" s="597"/>
      <x:c r="W325" s="546"/>
      <x:c r="X325" s="554"/>
      <x:c r="Y325" s="529"/>
      <x:c r="Z325" s="597"/>
      <x:c r="AA325" s="529"/>
      <x:c r="AB325" s="529"/>
      <x:c r="AC325" s="529"/>
      <x:c r="AD325" s="657"/>
      <x:c r="AE325" s="658"/>
    </x:row>
    <x:row r="326" spans="1:31">
      <x:c r="A326" s="543" t="s">
        <x:v>12225</x:v>
      </x:c>
      <x:c r="B326" s="529"/>
      <x:c r="C326" s="529"/>
      <x:c r="D326" s="529"/>
      <x:c r="E326" s="529"/>
      <x:c r="F326" s="529"/>
      <x:c r="G326" s="595"/>
      <x:c r="H326" s="529"/>
      <x:c r="I326" s="529"/>
      <x:c r="J326" s="595"/>
      <x:c r="K326" s="529"/>
      <x:c r="L326" s="529"/>
      <x:c r="M326" s="529"/>
      <x:c r="N326" s="529"/>
      <x:c r="O326" s="529"/>
      <x:c r="P326" s="529"/>
      <x:c r="Q326" s="529"/>
      <x:c r="R326" s="529"/>
      <x:c r="S326" s="529"/>
      <x:c r="T326" s="529"/>
      <x:c r="U326" s="529"/>
      <x:c r="V326" s="529"/>
      <x:c r="W326" s="529"/>
      <x:c r="X326" s="529"/>
      <x:c r="Y326" s="529"/>
      <x:c r="Z326" s="529"/>
      <x:c r="AA326" s="529"/>
      <x:c r="AB326" s="529"/>
      <x:c r="AC326" s="529"/>
      <x:c r="AD326" s="657"/>
      <x:c r="AE326" s="658"/>
    </x:row>
    <x:row r="327" spans="1:31" ht="16.75">
      <x:c r="A327" s="544" t="s">
        <x:v>2548</x:v>
      </x:c>
      <x:c r="B327" s="548"/>
      <x:c r="C327" s="529"/>
      <x:c r="D327" s="529"/>
      <x:c r="E327" s="529"/>
      <x:c r="F327" s="548"/>
      <x:c r="G327" s="595"/>
      <x:c r="H327" s="529"/>
      <x:c r="I327" s="529"/>
      <x:c r="J327" s="595"/>
      <x:c r="K327" s="546"/>
      <x:c r="L327" s="529"/>
      <x:c r="M327" s="529"/>
      <x:c r="N327" s="548"/>
      <x:c r="O327" s="529"/>
      <x:c r="P327" s="529"/>
      <x:c r="Q327" s="529"/>
      <x:c r="R327" s="548"/>
      <x:c r="S327" s="529"/>
      <x:c r="T327" s="529"/>
      <x:c r="U327" s="529"/>
      <x:c r="V327" s="548"/>
      <x:c r="W327" s="529"/>
      <x:c r="X327" s="529"/>
      <x:c r="Y327" s="529"/>
      <x:c r="Z327" s="548"/>
      <x:c r="AA327" s="529"/>
      <x:c r="AB327" s="529"/>
      <x:c r="AC327" s="529"/>
      <x:c r="AD327" s="657"/>
      <x:c r="AE327" s="658"/>
    </x:row>
    <x:row r="328" spans="1:31" ht="16.75">
      <x:c r="A328" s="659"/>
      <x:c r="B328" s="724">
        <x:v>7</x:v>
      </x:c>
      <x:c r="C328" s="724">
        <x:v>7</x:v>
      </x:c>
      <x:c r="D328" s="724"/>
      <x:c r="E328" s="724"/>
      <x:c r="F328" s="724">
        <x:v>10.5</x:v>
      </x:c>
      <x:c r="G328" s="724"/>
      <x:c r="H328" s="724"/>
      <x:c r="I328" s="724"/>
      <x:c r="J328" s="724"/>
      <x:c r="K328" s="724">
        <x:v>10.5</x:v>
      </x:c>
      <x:c r="L328" s="724"/>
      <x:c r="M328" s="724"/>
      <x:c r="N328" s="724">
        <x:v>7</x:v>
      </x:c>
      <x:c r="O328" s="724">
        <x:v>7</x:v>
      </x:c>
      <x:c r="P328" s="724"/>
      <x:c r="Q328" s="724"/>
      <x:c r="R328" s="724">
        <x:v>8</x:v>
      </x:c>
      <x:c r="S328" s="724">
        <x:v>10.5</x:v>
      </x:c>
      <x:c r="T328" s="724"/>
      <x:c r="U328" s="724"/>
      <x:c r="V328" s="724">
        <x:v>9</x:v>
      </x:c>
      <x:c r="W328" s="724">
        <x:v>10.5</x:v>
      </x:c>
      <x:c r="X328" s="724"/>
      <x:c r="Y328" s="724"/>
      <x:c r="Z328" s="724">
        <x:v>8</x:v>
      </x:c>
      <x:c r="AA328" s="724">
        <x:v>8</x:v>
      </x:c>
      <x:c r="AB328" s="724"/>
      <x:c r="AC328" s="724"/>
      <x:c r="AD328" s="660"/>
      <x:c r="AE328" s="661"/>
    </x:row>
    <x:row r="329" spans="1:31" ht="16.75">
      <x:c r="A329" s="521"/>
      <x:c r="B329" s="1662" t="s">
        <x:v>2725</x:v>
      </x:c>
      <x:c r="C329" s="1663"/>
      <x:c r="D329" s="1663"/>
      <x:c r="E329" s="1664"/>
      <x:c r="F329" s="1662" t="s">
        <x:v>10294</x:v>
      </x:c>
      <x:c r="G329" s="1663"/>
      <x:c r="H329" s="1663"/>
      <x:c r="I329" s="1664"/>
      <x:c r="J329" s="1662" t="s">
        <x:v>10288</x:v>
      </x:c>
      <x:c r="K329" s="1663"/>
      <x:c r="L329" s="1663"/>
      <x:c r="M329" s="1664"/>
      <x:c r="N329" s="1662" t="s">
        <x:v>10324</x:v>
      </x:c>
      <x:c r="O329" s="1663"/>
      <x:c r="P329" s="1663"/>
      <x:c r="Q329" s="1664"/>
      <x:c r="R329" s="1662" t="s">
        <x:v>10375</x:v>
      </x:c>
      <x:c r="S329" s="1663"/>
      <x:c r="T329" s="1663"/>
      <x:c r="U329" s="1664"/>
      <x:c r="V329" s="1663" t="s">
        <x:v>10329</x:v>
      </x:c>
      <x:c r="W329" s="1663"/>
      <x:c r="X329" s="1663"/>
      <x:c r="Y329" s="1664"/>
      <x:c r="Z329" s="1663" t="s">
        <x:v>5760</x:v>
      </x:c>
      <x:c r="AA329" s="1663"/>
      <x:c r="AB329" s="1663"/>
      <x:c r="AC329" s="1672"/>
      <x:c r="AD329" s="655"/>
      <x:c r="AE329" s="656"/>
    </x:row>
    <x:row r="330" spans="1:31">
      <x:c r="A330" s="522"/>
      <x:c r="B330" s="516" t="s">
        <x:v>3935</x:v>
      </x:c>
      <x:c r="C330" s="516" t="s">
        <x:v>6540</x:v>
      </x:c>
      <x:c r="D330" s="516" t="s">
        <x:v>10345</x:v>
      </x:c>
      <x:c r="E330" s="557" t="s">
        <x:v>10299</x:v>
      </x:c>
      <x:c r="F330" s="516" t="s">
        <x:v>3935</x:v>
      </x:c>
      <x:c r="G330" s="516" t="s">
        <x:v>6540</x:v>
      </x:c>
      <x:c r="H330" s="516" t="s">
        <x:v>10345</x:v>
      </x:c>
      <x:c r="I330" s="557" t="s">
        <x:v>10299</x:v>
      </x:c>
      <x:c r="J330" s="516" t="s">
        <x:v>3935</x:v>
      </x:c>
      <x:c r="K330" s="516" t="s">
        <x:v>6540</x:v>
      </x:c>
      <x:c r="L330" s="516" t="s">
        <x:v>10345</x:v>
      </x:c>
      <x:c r="M330" s="557" t="s">
        <x:v>10299</x:v>
      </x:c>
      <x:c r="N330" s="516" t="s">
        <x:v>3935</x:v>
      </x:c>
      <x:c r="O330" s="516" t="s">
        <x:v>6540</x:v>
      </x:c>
      <x:c r="P330" s="516" t="s">
        <x:v>10345</x:v>
      </x:c>
      <x:c r="Q330" s="557" t="s">
        <x:v>10299</x:v>
      </x:c>
      <x:c r="R330" s="516" t="s">
        <x:v>3935</x:v>
      </x:c>
      <x:c r="S330" s="516" t="s">
        <x:v>6540</x:v>
      </x:c>
      <x:c r="T330" s="516" t="s">
        <x:v>10345</x:v>
      </x:c>
      <x:c r="U330" s="557" t="s">
        <x:v>10299</x:v>
      </x:c>
      <x:c r="V330" s="516" t="s">
        <x:v>3935</x:v>
      </x:c>
      <x:c r="W330" s="516" t="s">
        <x:v>6540</x:v>
      </x:c>
      <x:c r="X330" s="516" t="s">
        <x:v>10345</x:v>
      </x:c>
      <x:c r="Y330" s="557" t="s">
        <x:v>10299</x:v>
      </x:c>
      <x:c r="Z330" s="516" t="s">
        <x:v>3935</x:v>
      </x:c>
      <x:c r="AA330" s="516" t="s">
        <x:v>6540</x:v>
      </x:c>
      <x:c r="AB330" s="516" t="s">
        <x:v>10345</x:v>
      </x:c>
      <x:c r="AC330" s="557" t="s">
        <x:v>10299</x:v>
      </x:c>
      <x:c r="AD330" s="657"/>
      <x:c r="AE330" s="658"/>
    </x:row>
    <x:row r="331" spans="1:31">
      <x:c r="A331" s="543" t="s">
        <x:v>2388</x:v>
      </x:c>
      <x:c r="B331" s="529"/>
      <x:c r="C331" s="529"/>
      <x:c r="D331" s="529"/>
      <x:c r="E331" s="595"/>
      <x:c r="F331" s="529"/>
      <x:c r="G331" s="595"/>
      <x:c r="H331" s="529"/>
      <x:c r="I331" s="529"/>
      <x:c r="J331" s="595"/>
      <x:c r="K331" s="529"/>
      <x:c r="L331" s="529"/>
      <x:c r="M331" s="529"/>
      <x:c r="N331" s="529"/>
      <x:c r="O331" s="529"/>
      <x:c r="P331" s="529"/>
      <x:c r="Q331" s="595"/>
      <x:c r="R331" s="529"/>
      <x:c r="S331" s="529"/>
      <x:c r="T331" s="529"/>
      <x:c r="U331" s="529"/>
      <x:c r="V331" s="529"/>
      <x:c r="W331" s="529"/>
      <x:c r="X331" s="529"/>
      <x:c r="Y331" s="529"/>
      <x:c r="Z331" s="529"/>
      <x:c r="AA331" s="529"/>
      <x:c r="AB331" s="529"/>
      <x:c r="AC331" s="529"/>
      <x:c r="AD331" s="657" t="s">
        <x:v>3935</x:v>
      </x:c>
      <x:c r="AE331" s="658">
        <x:f>SUM(B346,F346,J346,N346,R346,V346,Z346)</x:f>
        <x:v>49.5</x:v>
      </x:c>
    </x:row>
    <x:row r="332" spans="1:31">
      <x:c r="A332" s="543" t="s">
        <x:v>8075</x:v>
      </x:c>
      <x:c r="B332" s="529"/>
      <x:c r="C332" s="546"/>
      <x:c r="D332" s="529"/>
      <x:c r="E332" s="595"/>
      <x:c r="F332" s="548"/>
      <x:c r="G332" s="595"/>
      <x:c r="H332" s="529"/>
      <x:c r="I332" s="529"/>
      <x:c r="J332" s="595"/>
      <x:c r="K332" s="546"/>
      <x:c r="L332" s="529"/>
      <x:c r="M332" s="529"/>
      <x:c r="N332" s="529"/>
      <x:c r="O332" s="546"/>
      <x:c r="P332" s="529"/>
      <x:c r="Q332" s="595"/>
      <x:c r="R332" s="529"/>
      <x:c r="S332" s="546"/>
      <x:c r="T332" s="595"/>
      <x:c r="U332" s="529"/>
      <x:c r="V332" s="529"/>
      <x:c r="W332" s="546"/>
      <x:c r="X332" s="595"/>
      <x:c r="Y332" s="529"/>
      <x:c r="Z332" s="529"/>
      <x:c r="AA332" s="546"/>
      <x:c r="AB332" s="595"/>
      <x:c r="AC332" s="529"/>
      <x:c r="AD332" s="657" t="s">
        <x:v>6540</x:v>
      </x:c>
      <x:c r="AE332" s="658">
        <x:f>SUM(C346,G346,K346,O346,S346,W346,AA346)</x:f>
        <x:v>53.5</x:v>
      </x:c>
    </x:row>
    <x:row r="333" spans="1:31">
      <x:c r="A333" s="543" t="s">
        <x:v>12175</x:v>
      </x:c>
      <x:c r="B333" s="529"/>
      <x:c r="C333" s="529"/>
      <x:c r="D333" s="529"/>
      <x:c r="E333" s="595"/>
      <x:c r="F333" s="529"/>
      <x:c r="G333" s="595"/>
      <x:c r="H333" s="529"/>
      <x:c r="I333" s="529"/>
      <x:c r="J333" s="595"/>
      <x:c r="K333" s="529"/>
      <x:c r="L333" s="529"/>
      <x:c r="M333" s="529"/>
      <x:c r="N333" s="529"/>
      <x:c r="O333" s="529"/>
      <x:c r="P333" s="529"/>
      <x:c r="Q333" s="595"/>
      <x:c r="R333" s="529"/>
      <x:c r="S333" s="529"/>
      <x:c r="T333" s="595"/>
      <x:c r="U333" s="529"/>
      <x:c r="V333" s="529"/>
      <x:c r="W333" s="529"/>
      <x:c r="X333" s="595"/>
      <x:c r="Y333" s="529"/>
      <x:c r="Z333" s="529"/>
      <x:c r="AA333" s="529"/>
      <x:c r="AB333" s="595"/>
      <x:c r="AC333" s="529"/>
      <x:c r="AD333" s="657" t="s">
        <x:v>3952</x:v>
      </x:c>
      <x:c r="AE333" s="658">
        <x:f>SUM(D346,H346,L346,P346,T346,X346,AB346)</x:f>
        <x:v>0</x:v>
      </x:c>
    </x:row>
    <x:row r="334" spans="1:31">
      <x:c r="A334" s="543" t="s">
        <x:v>12653</x:v>
      </x:c>
      <x:c r="B334" s="529"/>
      <x:c r="C334" s="529"/>
      <x:c r="D334" s="529"/>
      <x:c r="E334" s="595"/>
      <x:c r="F334" s="529"/>
      <x:c r="G334" s="595"/>
      <x:c r="H334" s="529"/>
      <x:c r="I334" s="529"/>
      <x:c r="J334" s="595"/>
      <x:c r="K334" s="529"/>
      <x:c r="L334" s="529"/>
      <x:c r="M334" s="529"/>
      <x:c r="N334" s="529"/>
      <x:c r="O334" s="529"/>
      <x:c r="P334" s="529"/>
      <x:c r="Q334" s="595"/>
      <x:c r="R334" s="529"/>
      <x:c r="S334" s="529"/>
      <x:c r="T334" s="595"/>
      <x:c r="U334" s="529"/>
      <x:c r="V334" s="529"/>
      <x:c r="W334" s="529"/>
      <x:c r="X334" s="595"/>
      <x:c r="Y334" s="529"/>
      <x:c r="Z334" s="529"/>
      <x:c r="AA334" s="529"/>
      <x:c r="AB334" s="595"/>
      <x:c r="AC334" s="529"/>
      <x:c r="AD334" s="657" t="s">
        <x:v>6553</x:v>
      </x:c>
      <x:c r="AE334" s="658">
        <x:f>SUM(E346,I346,M346,Q346,U346,Y346,AC346)</x:f>
        <x:v>0</x:v>
      </x:c>
    </x:row>
    <x:row r="335" spans="1:31">
      <x:c r="A335" s="543" t="s">
        <x:v>11533</x:v>
      </x:c>
      <x:c r="B335" s="529"/>
      <x:c r="C335" s="529"/>
      <x:c r="D335" s="529"/>
      <x:c r="E335" s="595"/>
      <x:c r="F335" s="529"/>
      <x:c r="G335" s="595"/>
      <x:c r="H335" s="529"/>
      <x:c r="I335" s="529"/>
      <x:c r="J335" s="595"/>
      <x:c r="K335" s="529"/>
      <x:c r="L335" s="529"/>
      <x:c r="M335" s="529"/>
      <x:c r="N335" s="529"/>
      <x:c r="O335" s="529"/>
      <x:c r="P335" s="529"/>
      <x:c r="Q335" s="595"/>
      <x:c r="R335" s="529"/>
      <x:c r="S335" s="529"/>
      <x:c r="T335" s="529"/>
      <x:c r="U335" s="529"/>
      <x:c r="V335" s="529"/>
      <x:c r="W335" s="529"/>
      <x:c r="X335" s="529"/>
      <x:c r="Y335" s="529"/>
      <x:c r="Z335" s="529"/>
      <x:c r="AA335" s="529"/>
      <x:c r="AB335" s="529"/>
      <x:c r="AC335" s="529"/>
      <x:c r="AD335" s="657"/>
      <x:c r="AE335" s="658"/>
    </x:row>
    <x:row r="336" spans="1:31">
      <x:c r="A336" s="543" t="s">
        <x:v>12198</x:v>
      </x:c>
      <x:c r="B336" s="529"/>
      <x:c r="C336" s="529"/>
      <x:c r="D336" s="529"/>
      <x:c r="E336" s="595"/>
      <x:c r="F336" s="529"/>
      <x:c r="G336" s="595"/>
      <x:c r="H336" s="529"/>
      <x:c r="I336" s="529"/>
      <x:c r="J336" s="595"/>
      <x:c r="K336" s="529"/>
      <x:c r="L336" s="529"/>
      <x:c r="M336" s="529"/>
      <x:c r="N336" s="529"/>
      <x:c r="O336" s="529"/>
      <x:c r="P336" s="529"/>
      <x:c r="Q336" s="595"/>
      <x:c r="R336" s="529"/>
      <x:c r="S336" s="597"/>
      <x:c r="T336" s="529"/>
      <x:c r="U336" s="529"/>
      <x:c r="V336" s="548"/>
      <x:c r="W336" s="597"/>
      <x:c r="X336" s="529"/>
      <x:c r="Y336" s="529"/>
      <x:c r="Z336" s="529"/>
      <x:c r="AA336" s="597"/>
      <x:c r="AB336" s="529"/>
      <x:c r="AC336" s="529"/>
      <x:c r="AD336" s="657"/>
      <x:c r="AE336" s="658"/>
    </x:row>
    <x:row r="337" spans="1:31">
      <x:c r="A337" s="543" t="s">
        <x:v>7982</x:v>
      </x:c>
      <x:c r="B337" s="529"/>
      <x:c r="C337" s="529"/>
      <x:c r="D337" s="529"/>
      <x:c r="E337" s="529"/>
      <x:c r="F337" s="529"/>
      <x:c r="G337" s="595"/>
      <x:c r="H337" s="529"/>
      <x:c r="I337" s="529"/>
      <x:c r="J337" s="595"/>
      <x:c r="K337" s="529"/>
      <x:c r="L337" s="529"/>
      <x:c r="M337" s="529"/>
      <x:c r="N337" s="529"/>
      <x:c r="O337" s="529"/>
      <x:c r="P337" s="529"/>
      <x:c r="Q337" s="529"/>
      <x:c r="R337" s="548"/>
      <x:c r="S337" s="597"/>
      <x:c r="T337" s="529"/>
      <x:c r="U337" s="529"/>
      <x:c r="V337" s="529"/>
      <x:c r="W337" s="597"/>
      <x:c r="X337" s="529"/>
      <x:c r="Y337" s="529"/>
      <x:c r="Z337" s="548"/>
      <x:c r="AA337" s="597"/>
      <x:c r="AB337" s="529"/>
      <x:c r="AC337" s="529"/>
      <x:c r="AD337" s="657"/>
      <x:c r="AE337" s="658"/>
    </x:row>
    <x:row r="338" spans="1:31">
      <x:c r="A338" s="543" t="s">
        <x:v>2318</x:v>
      </x:c>
      <x:c r="B338" s="529"/>
      <x:c r="C338" s="546"/>
      <x:c r="D338" s="529"/>
      <x:c r="E338" s="529"/>
      <x:c r="F338" s="529"/>
      <x:c r="G338" s="595"/>
      <x:c r="H338" s="554"/>
      <x:c r="I338" s="529"/>
      <x:c r="J338" s="595"/>
      <x:c r="K338" s="529"/>
      <x:c r="L338" s="554"/>
      <x:c r="M338" s="529"/>
      <x:c r="N338" s="529"/>
      <x:c r="O338" s="546"/>
      <x:c r="P338" s="529"/>
      <x:c r="Q338" s="529"/>
      <x:c r="R338" s="529"/>
      <x:c r="S338" s="597"/>
      <x:c r="T338" s="529"/>
      <x:c r="U338" s="529"/>
      <x:c r="V338" s="529"/>
      <x:c r="W338" s="597"/>
      <x:c r="X338" s="529"/>
      <x:c r="Y338" s="529"/>
      <x:c r="Z338" s="529"/>
      <x:c r="AA338" s="597"/>
      <x:c r="AB338" s="554"/>
      <x:c r="AC338" s="529"/>
      <x:c r="AD338" s="657"/>
      <x:c r="AE338" s="658"/>
    </x:row>
    <x:row r="339" spans="1:31">
      <x:c r="A339" s="543" t="s">
        <x:v>11222</x:v>
      </x:c>
      <x:c r="B339" s="548"/>
      <x:c r="C339" s="529"/>
      <x:c r="D339" s="529"/>
      <x:c r="E339" s="529"/>
      <x:c r="F339" s="529"/>
      <x:c r="G339" s="595"/>
      <x:c r="H339" s="554"/>
      <x:c r="I339" s="529"/>
      <x:c r="J339" s="595"/>
      <x:c r="K339" s="597"/>
      <x:c r="L339" s="554"/>
      <x:c r="M339" s="529"/>
      <x:c r="N339" s="548"/>
      <x:c r="O339" s="529"/>
      <x:c r="P339" s="529"/>
      <x:c r="Q339" s="529"/>
      <x:c r="R339" s="529"/>
      <x:c r="S339" s="529"/>
      <x:c r="T339" s="554"/>
      <x:c r="U339" s="529"/>
      <x:c r="V339" s="529"/>
      <x:c r="W339" s="529"/>
      <x:c r="X339" s="554"/>
      <x:c r="Y339" s="529"/>
      <x:c r="Z339" s="529"/>
      <x:c r="AA339" s="529"/>
      <x:c r="AB339" s="554"/>
      <x:c r="AC339" s="529"/>
      <x:c r="AD339" s="657"/>
      <x:c r="AE339" s="658"/>
    </x:row>
    <x:row r="340" spans="1:31">
      <x:c r="A340" s="543" t="s">
        <x:v>12467</x:v>
      </x:c>
      <x:c r="B340" s="529"/>
      <x:c r="C340" s="529"/>
      <x:c r="D340" s="529"/>
      <x:c r="E340" s="529"/>
      <x:c r="F340" s="529"/>
      <x:c r="G340" s="595"/>
      <x:c r="H340" s="529"/>
      <x:c r="I340" s="529"/>
      <x:c r="J340" s="595"/>
      <x:c r="K340" s="597"/>
      <x:c r="L340" s="529"/>
      <x:c r="M340" s="529"/>
      <x:c r="N340" s="529"/>
      <x:c r="O340" s="529"/>
      <x:c r="P340" s="529"/>
      <x:c r="Q340" s="529"/>
      <x:c r="R340" s="529"/>
      <x:c r="S340" s="529"/>
      <x:c r="T340" s="554"/>
      <x:c r="U340" s="529"/>
      <x:c r="V340" s="529"/>
      <x:c r="W340" s="529"/>
      <x:c r="X340" s="554"/>
      <x:c r="Y340" s="529"/>
      <x:c r="Z340" s="529"/>
      <x:c r="AA340" s="546"/>
      <x:c r="AB340" s="554"/>
      <x:c r="AC340" s="529"/>
      <x:c r="AD340" s="657"/>
      <x:c r="AE340" s="658"/>
    </x:row>
    <x:row r="341" spans="1:31">
      <x:c r="A341" s="543" t="s">
        <x:v>12326</x:v>
      </x:c>
      <x:c r="B341" s="529"/>
      <x:c r="C341" s="597"/>
      <x:c r="D341" s="529"/>
      <x:c r="E341" s="529"/>
      <x:c r="F341" s="597"/>
      <x:c r="G341" s="595"/>
      <x:c r="H341" s="529"/>
      <x:c r="I341" s="529"/>
      <x:c r="J341" s="595"/>
      <x:c r="K341" s="529"/>
      <x:c r="L341" s="529"/>
      <x:c r="M341" s="529"/>
      <x:c r="N341" s="529"/>
      <x:c r="O341" s="597"/>
      <x:c r="P341" s="529"/>
      <x:c r="Q341" s="529"/>
      <x:c r="R341" s="597"/>
      <x:c r="S341" s="529"/>
      <x:c r="T341" s="554"/>
      <x:c r="U341" s="529"/>
      <x:c r="V341" s="597"/>
      <x:c r="W341" s="529"/>
      <x:c r="X341" s="554"/>
      <x:c r="Y341" s="529"/>
      <x:c r="Z341" s="597"/>
      <x:c r="AA341" s="529"/>
      <x:c r="AB341" s="529"/>
      <x:c r="AC341" s="529"/>
      <x:c r="AD341" s="657"/>
      <x:c r="AE341" s="658"/>
    </x:row>
    <x:row r="342" spans="1:31">
      <x:c r="A342" s="543" t="s">
        <x:v>7879</x:v>
      </x:c>
      <x:c r="B342" s="529"/>
      <x:c r="C342" s="529"/>
      <x:c r="D342" s="529"/>
      <x:c r="E342" s="529"/>
      <x:c r="F342" s="597"/>
      <x:c r="G342" s="595"/>
      <x:c r="H342" s="529"/>
      <x:c r="I342" s="529"/>
      <x:c r="J342" s="595"/>
      <x:c r="K342" s="529"/>
      <x:c r="L342" s="529"/>
      <x:c r="M342" s="529"/>
      <x:c r="N342" s="529"/>
      <x:c r="O342" s="529"/>
      <x:c r="P342" s="529"/>
      <x:c r="Q342" s="529"/>
      <x:c r="R342" s="597"/>
      <x:c r="S342" s="529"/>
      <x:c r="T342" s="554"/>
      <x:c r="U342" s="529"/>
      <x:c r="V342" s="597"/>
      <x:c r="W342" s="529"/>
      <x:c r="X342" s="554"/>
      <x:c r="Y342" s="529"/>
      <x:c r="Z342" s="597"/>
      <x:c r="AA342" s="529"/>
      <x:c r="AB342" s="529"/>
      <x:c r="AC342" s="529"/>
      <x:c r="AD342" s="657"/>
      <x:c r="AE342" s="658"/>
    </x:row>
    <x:row r="343" spans="1:31">
      <x:c r="A343" s="543" t="s">
        <x:v>11232</x:v>
      </x:c>
      <x:c r="B343" s="529"/>
      <x:c r="C343" s="529"/>
      <x:c r="D343" s="529"/>
      <x:c r="E343" s="529"/>
      <x:c r="F343" s="548"/>
      <x:c r="G343" s="595"/>
      <x:c r="H343" s="529"/>
      <x:c r="I343" s="529"/>
      <x:c r="J343" s="595"/>
      <x:c r="K343" s="546"/>
      <x:c r="L343" s="529"/>
      <x:c r="M343" s="529"/>
      <x:c r="N343" s="529"/>
      <x:c r="O343" s="529"/>
      <x:c r="P343" s="529"/>
      <x:c r="Q343" s="529"/>
      <x:c r="R343" s="597"/>
      <x:c r="S343" s="546"/>
      <x:c r="T343" s="554"/>
      <x:c r="U343" s="529"/>
      <x:c r="V343" s="597"/>
      <x:c r="W343" s="546"/>
      <x:c r="X343" s="554"/>
      <x:c r="Y343" s="529"/>
      <x:c r="Z343" s="597"/>
      <x:c r="AA343" s="529"/>
      <x:c r="AB343" s="529"/>
      <x:c r="AC343" s="529"/>
      <x:c r="AD343" s="657"/>
      <x:c r="AE343" s="658"/>
    </x:row>
    <x:row r="344" spans="1:31">
      <x:c r="A344" s="543" t="s">
        <x:v>12225</x:v>
      </x:c>
      <x:c r="B344" s="529"/>
      <x:c r="C344" s="529"/>
      <x:c r="D344" s="529"/>
      <x:c r="E344" s="529"/>
      <x:c r="F344" s="529"/>
      <x:c r="G344" s="595"/>
      <x:c r="H344" s="554"/>
      <x:c r="I344" s="529"/>
      <x:c r="J344" s="595"/>
      <x:c r="K344" s="529"/>
      <x:c r="L344" s="554"/>
      <x:c r="M344" s="529"/>
      <x:c r="N344" s="529"/>
      <x:c r="O344" s="529"/>
      <x:c r="P344" s="529"/>
      <x:c r="Q344" s="529"/>
      <x:c r="R344" s="529"/>
      <x:c r="S344" s="529"/>
      <x:c r="T344" s="529"/>
      <x:c r="U344" s="529"/>
      <x:c r="V344" s="529"/>
      <x:c r="W344" s="529"/>
      <x:c r="X344" s="529"/>
      <x:c r="Y344" s="529"/>
      <x:c r="Z344" s="529"/>
      <x:c r="AA344" s="529"/>
      <x:c r="AB344" s="529"/>
      <x:c r="AC344" s="529"/>
      <x:c r="AD344" s="657"/>
      <x:c r="AE344" s="658"/>
    </x:row>
    <x:row r="345" spans="1:31" ht="16.75">
      <x:c r="A345" s="544" t="s">
        <x:v>2548</x:v>
      </x:c>
      <x:c r="B345" s="548"/>
      <x:c r="C345" s="529"/>
      <x:c r="D345" s="529"/>
      <x:c r="E345" s="529"/>
      <x:c r="F345" s="529"/>
      <x:c r="G345" s="595"/>
      <x:c r="H345" s="554"/>
      <x:c r="I345" s="529"/>
      <x:c r="J345" s="595"/>
      <x:c r="K345" s="529"/>
      <x:c r="L345" s="554"/>
      <x:c r="M345" s="529"/>
      <x:c r="N345" s="548"/>
      <x:c r="O345" s="529"/>
      <x:c r="P345" s="529"/>
      <x:c r="Q345" s="529"/>
      <x:c r="R345" s="548"/>
      <x:c r="S345" s="529"/>
      <x:c r="T345" s="529"/>
      <x:c r="U345" s="529"/>
      <x:c r="V345" s="548"/>
      <x:c r="W345" s="529"/>
      <x:c r="X345" s="529"/>
      <x:c r="Y345" s="529"/>
      <x:c r="Z345" s="548"/>
      <x:c r="AA345" s="529"/>
      <x:c r="AB345" s="529"/>
      <x:c r="AC345" s="529"/>
      <x:c r="AD345" s="657"/>
      <x:c r="AE345" s="658"/>
    </x:row>
    <x:row r="346" spans="1:31" ht="16.75">
      <x:c r="A346" s="659"/>
      <x:c r="B346" s="724">
        <x:v>7</x:v>
      </x:c>
      <x:c r="C346" s="724">
        <x:v>7</x:v>
      </x:c>
      <x:c r="D346" s="724"/>
      <x:c r="E346" s="724"/>
      <x:c r="F346" s="724">
        <x:v>10.5</x:v>
      </x:c>
      <x:c r="G346" s="724"/>
      <x:c r="H346" s="724"/>
      <x:c r="I346" s="724"/>
      <x:c r="J346" s="724"/>
      <x:c r="K346" s="724">
        <x:v>10.5</x:v>
      </x:c>
      <x:c r="L346" s="724"/>
      <x:c r="M346" s="724"/>
      <x:c r="N346" s="724">
        <x:v>7</x:v>
      </x:c>
      <x:c r="O346" s="724">
        <x:v>7</x:v>
      </x:c>
      <x:c r="P346" s="724"/>
      <x:c r="Q346" s="724"/>
      <x:c r="R346" s="724">
        <x:v>8</x:v>
      </x:c>
      <x:c r="S346" s="724">
        <x:v>10.5</x:v>
      </x:c>
      <x:c r="T346" s="724"/>
      <x:c r="U346" s="724"/>
      <x:c r="V346" s="724">
        <x:v>9</x:v>
      </x:c>
      <x:c r="W346" s="724">
        <x:v>10.5</x:v>
      </x:c>
      <x:c r="X346" s="724"/>
      <x:c r="Y346" s="724"/>
      <x:c r="Z346" s="724">
        <x:v>8</x:v>
      </x:c>
      <x:c r="AA346" s="724">
        <x:v>8</x:v>
      </x:c>
      <x:c r="AB346" s="724"/>
      <x:c r="AC346" s="724"/>
      <x:c r="AD346" s="660"/>
      <x:c r="AE346" s="661"/>
    </x:row>
    <x:row r="347" spans="1:31" ht="16.75">
      <x:c r="A347" s="521"/>
      <x:c r="B347" s="1662" t="s">
        <x:v>12148</x:v>
      </x:c>
      <x:c r="C347" s="1663"/>
      <x:c r="D347" s="1663"/>
      <x:c r="E347" s="1664"/>
      <x:c r="F347" s="1662" t="s">
        <x:v>10294</x:v>
      </x:c>
      <x:c r="G347" s="1663"/>
      <x:c r="H347" s="1663"/>
      <x:c r="I347" s="1664"/>
      <x:c r="J347" s="1662" t="s">
        <x:v>10288</x:v>
      </x:c>
      <x:c r="K347" s="1663"/>
      <x:c r="L347" s="1663"/>
      <x:c r="M347" s="1664"/>
      <x:c r="N347" s="1662" t="s">
        <x:v>10324</x:v>
      </x:c>
      <x:c r="O347" s="1663"/>
      <x:c r="P347" s="1663"/>
      <x:c r="Q347" s="1664"/>
      <x:c r="R347" s="1662" t="s">
        <x:v>10375</x:v>
      </x:c>
      <x:c r="S347" s="1663"/>
      <x:c r="T347" s="1663"/>
      <x:c r="U347" s="1664"/>
      <x:c r="V347" s="1663" t="s">
        <x:v>10329</x:v>
      </x:c>
      <x:c r="W347" s="1663"/>
      <x:c r="X347" s="1663"/>
      <x:c r="Y347" s="1664"/>
      <x:c r="Z347" s="1663" t="s">
        <x:v>11948</x:v>
      </x:c>
      <x:c r="AA347" s="1663"/>
      <x:c r="AB347" s="1663"/>
      <x:c r="AC347" s="1672"/>
      <x:c r="AD347" s="655"/>
      <x:c r="AE347" s="656"/>
    </x:row>
    <x:row r="348" spans="1:31">
      <x:c r="A348" s="522"/>
      <x:c r="B348" s="516" t="s">
        <x:v>3935</x:v>
      </x:c>
      <x:c r="C348" s="516" t="s">
        <x:v>6540</x:v>
      </x:c>
      <x:c r="D348" s="516" t="s">
        <x:v>10345</x:v>
      </x:c>
      <x:c r="E348" s="557" t="s">
        <x:v>10299</x:v>
      </x:c>
      <x:c r="F348" s="516" t="s">
        <x:v>3935</x:v>
      </x:c>
      <x:c r="G348" s="516" t="s">
        <x:v>6540</x:v>
      </x:c>
      <x:c r="H348" s="516" t="s">
        <x:v>10345</x:v>
      </x:c>
      <x:c r="I348" s="557" t="s">
        <x:v>10299</x:v>
      </x:c>
      <x:c r="J348" s="516" t="s">
        <x:v>3935</x:v>
      </x:c>
      <x:c r="K348" s="516" t="s">
        <x:v>6540</x:v>
      </x:c>
      <x:c r="L348" s="516" t="s">
        <x:v>10345</x:v>
      </x:c>
      <x:c r="M348" s="557" t="s">
        <x:v>10299</x:v>
      </x:c>
      <x:c r="N348" s="516" t="s">
        <x:v>3935</x:v>
      </x:c>
      <x:c r="O348" s="516" t="s">
        <x:v>6540</x:v>
      </x:c>
      <x:c r="P348" s="516" t="s">
        <x:v>10345</x:v>
      </x:c>
      <x:c r="Q348" s="557" t="s">
        <x:v>10299</x:v>
      </x:c>
      <x:c r="R348" s="516" t="s">
        <x:v>3935</x:v>
      </x:c>
      <x:c r="S348" s="516" t="s">
        <x:v>6540</x:v>
      </x:c>
      <x:c r="T348" s="516" t="s">
        <x:v>10345</x:v>
      </x:c>
      <x:c r="U348" s="557" t="s">
        <x:v>10299</x:v>
      </x:c>
      <x:c r="V348" s="516" t="s">
        <x:v>3935</x:v>
      </x:c>
      <x:c r="W348" s="516" t="s">
        <x:v>6540</x:v>
      </x:c>
      <x:c r="X348" s="516" t="s">
        <x:v>10345</x:v>
      </x:c>
      <x:c r="Y348" s="557" t="s">
        <x:v>10299</x:v>
      </x:c>
      <x:c r="Z348" s="516" t="s">
        <x:v>3935</x:v>
      </x:c>
      <x:c r="AA348" s="516" t="s">
        <x:v>6540</x:v>
      </x:c>
      <x:c r="AB348" s="516" t="s">
        <x:v>10345</x:v>
      </x:c>
      <x:c r="AC348" s="557" t="s">
        <x:v>10299</x:v>
      </x:c>
      <x:c r="AD348" s="657"/>
      <x:c r="AE348" s="658"/>
    </x:row>
    <x:row r="349" spans="1:31">
      <x:c r="A349" s="543" t="s">
        <x:v>2388</x:v>
      </x:c>
      <x:c r="B349" s="529"/>
      <x:c r="C349" s="529"/>
      <x:c r="D349" s="529"/>
      <x:c r="E349" s="595"/>
      <x:c r="F349" s="529"/>
      <x:c r="G349" s="595"/>
      <x:c r="H349" s="529"/>
      <x:c r="I349" s="529"/>
      <x:c r="J349" s="595"/>
      <x:c r="K349" s="529"/>
      <x:c r="L349" s="529"/>
      <x:c r="M349" s="529"/>
      <x:c r="N349" s="529"/>
      <x:c r="O349" s="529"/>
      <x:c r="P349" s="529"/>
      <x:c r="Q349" s="595"/>
      <x:c r="R349" s="529"/>
      <x:c r="S349" s="529"/>
      <x:c r="T349" s="529"/>
      <x:c r="U349" s="529"/>
      <x:c r="V349" s="529"/>
      <x:c r="W349" s="529"/>
      <x:c r="X349" s="529"/>
      <x:c r="Y349" s="529"/>
      <x:c r="Z349" s="529"/>
      <x:c r="AA349" s="529"/>
      <x:c r="AB349" s="529"/>
      <x:c r="AC349" s="529"/>
      <x:c r="AD349" s="657" t="s">
        <x:v>3935</x:v>
      </x:c>
      <x:c r="AE349" s="658">
        <x:f>SUM(B364,F364,J364,N364,R364,V364,Z364)</x:f>
        <x:v>53</x:v>
      </x:c>
    </x:row>
    <x:row r="350" spans="1:31">
      <x:c r="A350" s="543" t="s">
        <x:v>8075</x:v>
      </x:c>
      <x:c r="B350" s="548"/>
      <x:c r="C350" s="529"/>
      <x:c r="D350" s="529"/>
      <x:c r="E350" s="595"/>
      <x:c r="F350" s="529"/>
      <x:c r="G350" s="595"/>
      <x:c r="H350" s="554"/>
      <x:c r="I350" s="529"/>
      <x:c r="J350" s="595"/>
      <x:c r="K350" s="529"/>
      <x:c r="L350" s="554"/>
      <x:c r="M350" s="529"/>
      <x:c r="N350" s="548"/>
      <x:c r="O350" s="529"/>
      <x:c r="P350" s="529"/>
      <x:c r="Q350" s="595"/>
      <x:c r="R350" s="548"/>
      <x:c r="S350" s="529"/>
      <x:c r="T350" s="595"/>
      <x:c r="U350" s="529"/>
      <x:c r="V350" s="548"/>
      <x:c r="W350" s="529"/>
      <x:c r="X350" s="595"/>
      <x:c r="Y350" s="529"/>
      <x:c r="Z350" s="548"/>
      <x:c r="AA350" s="529"/>
      <x:c r="AB350" s="595"/>
      <x:c r="AC350" s="529"/>
      <x:c r="AD350" s="657" t="s">
        <x:v>6540</x:v>
      </x:c>
      <x:c r="AE350" s="658">
        <x:f>SUM(C364,G364,K364,O364,S364,W364,AA364)</x:f>
        <x:v>49</x:v>
      </x:c>
    </x:row>
    <x:row r="351" spans="1:31">
      <x:c r="A351" s="543" t="s">
        <x:v>12175</x:v>
      </x:c>
      <x:c r="B351" s="529"/>
      <x:c r="C351" s="529"/>
      <x:c r="D351" s="529"/>
      <x:c r="E351" s="595"/>
      <x:c r="F351" s="529"/>
      <x:c r="G351" s="595"/>
      <x:c r="H351" s="554"/>
      <x:c r="I351" s="529"/>
      <x:c r="J351" s="595"/>
      <x:c r="K351" s="529"/>
      <x:c r="L351" s="554"/>
      <x:c r="M351" s="529"/>
      <x:c r="N351" s="529"/>
      <x:c r="O351" s="529"/>
      <x:c r="P351" s="529"/>
      <x:c r="Q351" s="595"/>
      <x:c r="R351" s="529"/>
      <x:c r="S351" s="529"/>
      <x:c r="T351" s="595"/>
      <x:c r="U351" s="529"/>
      <x:c r="V351" s="529"/>
      <x:c r="W351" s="529"/>
      <x:c r="X351" s="595"/>
      <x:c r="Y351" s="529"/>
      <x:c r="Z351" s="529"/>
      <x:c r="AA351" s="529"/>
      <x:c r="AB351" s="595"/>
      <x:c r="AC351" s="529"/>
      <x:c r="AD351" s="657" t="s">
        <x:v>3952</x:v>
      </x:c>
      <x:c r="AE351" s="658">
        <x:f>SUM(D364,H364,L364,P364,T364,X364,AB364)</x:f>
        <x:v>0</x:v>
      </x:c>
    </x:row>
    <x:row r="352" spans="1:31">
      <x:c r="A352" s="543" t="s">
        <x:v>12653</x:v>
      </x:c>
      <x:c r="B352" s="529"/>
      <x:c r="C352" s="529"/>
      <x:c r="D352" s="529"/>
      <x:c r="E352" s="595"/>
      <x:c r="F352" s="548"/>
      <x:c r="G352" s="595"/>
      <x:c r="H352" s="529"/>
      <x:c r="I352" s="529"/>
      <x:c r="J352" s="595"/>
      <x:c r="K352" s="546"/>
      <x:c r="L352" s="529"/>
      <x:c r="M352" s="529"/>
      <x:c r="N352" s="529"/>
      <x:c r="O352" s="529"/>
      <x:c r="P352" s="529"/>
      <x:c r="Q352" s="595"/>
      <x:c r="R352" s="529"/>
      <x:c r="S352" s="529"/>
      <x:c r="T352" s="595"/>
      <x:c r="U352" s="529"/>
      <x:c r="V352" s="529"/>
      <x:c r="W352" s="529"/>
      <x:c r="X352" s="595"/>
      <x:c r="Y352" s="529"/>
      <x:c r="Z352" s="529"/>
      <x:c r="AA352" s="529"/>
      <x:c r="AB352" s="595"/>
      <x:c r="AC352" s="529"/>
      <x:c r="AD352" s="657" t="s">
        <x:v>6553</x:v>
      </x:c>
      <x:c r="AE352" s="658">
        <x:f>SUM(E364,I364,M364,Q364,U364,Y364,AC364)</x:f>
        <x:v>0</x:v>
      </x:c>
    </x:row>
    <x:row r="353" spans="1:31">
      <x:c r="A353" s="543" t="s">
        <x:v>11533</x:v>
      </x:c>
      <x:c r="B353" s="529"/>
      <x:c r="C353" s="529"/>
      <x:c r="D353" s="529"/>
      <x:c r="E353" s="595"/>
      <x:c r="F353" s="529"/>
      <x:c r="G353" s="595"/>
      <x:c r="H353" s="529"/>
      <x:c r="I353" s="529"/>
      <x:c r="J353" s="595"/>
      <x:c r="K353" s="529"/>
      <x:c r="L353" s="529"/>
      <x:c r="M353" s="529"/>
      <x:c r="N353" s="529"/>
      <x:c r="O353" s="529"/>
      <x:c r="P353" s="529"/>
      <x:c r="Q353" s="595"/>
      <x:c r="R353" s="529"/>
      <x:c r="S353" s="529"/>
      <x:c r="T353" s="529"/>
      <x:c r="U353" s="529"/>
      <x:c r="V353" s="529"/>
      <x:c r="W353" s="529"/>
      <x:c r="X353" s="529"/>
      <x:c r="Y353" s="529"/>
      <x:c r="Z353" s="529"/>
      <x:c r="AA353" s="529"/>
      <x:c r="AB353" s="529"/>
      <x:c r="AC353" s="529"/>
      <x:c r="AD353" s="657"/>
      <x:c r="AE353" s="658"/>
    </x:row>
    <x:row r="354" spans="1:31">
      <x:c r="A354" s="543" t="s">
        <x:v>12198</x:v>
      </x:c>
      <x:c r="B354" s="529"/>
      <x:c r="C354" s="529"/>
      <x:c r="D354" s="529"/>
      <x:c r="E354" s="595"/>
      <x:c r="F354" s="529"/>
      <x:c r="G354" s="595"/>
      <x:c r="H354" s="529"/>
      <x:c r="I354" s="529"/>
      <x:c r="J354" s="595"/>
      <x:c r="K354" s="529"/>
      <x:c r="L354" s="529"/>
      <x:c r="M354" s="529"/>
      <x:c r="N354" s="529"/>
      <x:c r="O354" s="529"/>
      <x:c r="P354" s="529"/>
      <x:c r="Q354" s="595"/>
      <x:c r="R354" s="529"/>
      <x:c r="S354" s="597"/>
      <x:c r="T354" s="529"/>
      <x:c r="U354" s="529"/>
      <x:c r="V354" s="529"/>
      <x:c r="W354" s="546"/>
      <x:c r="X354" s="529"/>
      <x:c r="Y354" s="529"/>
      <x:c r="Z354" s="529"/>
      <x:c r="AA354" s="597"/>
      <x:c r="AB354" s="529"/>
      <x:c r="AC354" s="529"/>
      <x:c r="AD354" s="657"/>
      <x:c r="AE354" s="658"/>
    </x:row>
    <x:row r="355" spans="1:31">
      <x:c r="A355" s="543" t="s">
        <x:v>7982</x:v>
      </x:c>
      <x:c r="B355" s="529"/>
      <x:c r="C355" s="529"/>
      <x:c r="D355" s="529"/>
      <x:c r="E355" s="529"/>
      <x:c r="F355" s="529"/>
      <x:c r="G355" s="595"/>
      <x:c r="H355" s="529"/>
      <x:c r="I355" s="529"/>
      <x:c r="J355" s="595"/>
      <x:c r="K355" s="529"/>
      <x:c r="L355" s="529"/>
      <x:c r="M355" s="529"/>
      <x:c r="N355" s="529"/>
      <x:c r="O355" s="529"/>
      <x:c r="P355" s="529"/>
      <x:c r="Q355" s="529"/>
      <x:c r="R355" s="529"/>
      <x:c r="S355" s="546"/>
      <x:c r="T355" s="529"/>
      <x:c r="U355" s="529"/>
      <x:c r="V355" s="529"/>
      <x:c r="W355" s="597"/>
      <x:c r="X355" s="529"/>
      <x:c r="Y355" s="529"/>
      <x:c r="Z355" s="529"/>
      <x:c r="AA355" s="546"/>
      <x:c r="AB355" s="529"/>
      <x:c r="AC355" s="529"/>
      <x:c r="AD355" s="657"/>
      <x:c r="AE355" s="658"/>
    </x:row>
    <x:row r="356" spans="1:31">
      <x:c r="A356" s="543" t="s">
        <x:v>2318</x:v>
      </x:c>
      <x:c r="B356" s="548"/>
      <x:c r="C356" s="529"/>
      <x:c r="D356" s="529"/>
      <x:c r="E356" s="529"/>
      <x:c r="F356" s="529"/>
      <x:c r="G356" s="595"/>
      <x:c r="H356" s="529"/>
      <x:c r="I356" s="529"/>
      <x:c r="J356" s="595"/>
      <x:c r="K356" s="529"/>
      <x:c r="L356" s="529"/>
      <x:c r="M356" s="529"/>
      <x:c r="N356" s="548"/>
      <x:c r="O356" s="529"/>
      <x:c r="P356" s="529"/>
      <x:c r="Q356" s="529"/>
      <x:c r="R356" s="529"/>
      <x:c r="S356" s="597"/>
      <x:c r="T356" s="529"/>
      <x:c r="U356" s="529"/>
      <x:c r="V356" s="529"/>
      <x:c r="W356" s="597"/>
      <x:c r="X356" s="529"/>
      <x:c r="Y356" s="529"/>
      <x:c r="Z356" s="529"/>
      <x:c r="AA356" s="597"/>
      <x:c r="AB356" s="529"/>
      <x:c r="AC356" s="529"/>
      <x:c r="AD356" s="657"/>
      <x:c r="AE356" s="658"/>
    </x:row>
    <x:row r="357" spans="1:31">
      <x:c r="A357" s="543" t="s">
        <x:v>11222</x:v>
      </x:c>
      <x:c r="B357" s="529"/>
      <x:c r="C357" s="546"/>
      <x:c r="D357" s="529"/>
      <x:c r="E357" s="529"/>
      <x:c r="F357" s="529"/>
      <x:c r="G357" s="595"/>
      <x:c r="H357" s="529"/>
      <x:c r="I357" s="554"/>
      <x:c r="J357" s="595"/>
      <x:c r="K357" s="597"/>
      <x:c r="L357" s="529"/>
      <x:c r="M357" s="554"/>
      <x:c r="N357" s="529"/>
      <x:c r="O357" s="546"/>
      <x:c r="P357" s="529"/>
      <x:c r="Q357" s="529"/>
      <x:c r="R357" s="529"/>
      <x:c r="S357" s="529"/>
      <x:c r="T357" s="529"/>
      <x:c r="U357" s="529"/>
      <x:c r="V357" s="529"/>
      <x:c r="W357" s="529"/>
      <x:c r="X357" s="529"/>
      <x:c r="Y357" s="529"/>
      <x:c r="Z357" s="529"/>
      <x:c r="AA357" s="529"/>
      <x:c r="AB357" s="529"/>
      <x:c r="AC357" s="529"/>
      <x:c r="AD357" s="657"/>
      <x:c r="AE357" s="658"/>
    </x:row>
    <x:row r="358" spans="1:31">
      <x:c r="A358" s="543" t="s">
        <x:v>12467</x:v>
      </x:c>
      <x:c r="B358" s="529"/>
      <x:c r="C358" s="529"/>
      <x:c r="D358" s="529"/>
      <x:c r="E358" s="529"/>
      <x:c r="F358" s="529"/>
      <x:c r="G358" s="595"/>
      <x:c r="H358" s="529"/>
      <x:c r="I358" s="554"/>
      <x:c r="J358" s="595"/>
      <x:c r="K358" s="597"/>
      <x:c r="L358" s="529"/>
      <x:c r="M358" s="554"/>
      <x:c r="N358" s="529"/>
      <x:c r="O358" s="529"/>
      <x:c r="P358" s="529"/>
      <x:c r="Q358" s="529"/>
      <x:c r="R358" s="529"/>
      <x:c r="S358" s="529"/>
      <x:c r="T358" s="529"/>
      <x:c r="U358" s="529"/>
      <x:c r="V358" s="529"/>
      <x:c r="W358" s="529"/>
      <x:c r="X358" s="529"/>
      <x:c r="Y358" s="529"/>
      <x:c r="Z358" s="548"/>
      <x:c r="AA358" s="529"/>
      <x:c r="AB358" s="529"/>
      <x:c r="AC358" s="529"/>
      <x:c r="AD358" s="657"/>
      <x:c r="AE358" s="658"/>
    </x:row>
    <x:row r="359" spans="1:31">
      <x:c r="A359" s="543" t="s">
        <x:v>12326</x:v>
      </x:c>
      <x:c r="B359" s="529"/>
      <x:c r="C359" s="529"/>
      <x:c r="D359" s="529"/>
      <x:c r="E359" s="529"/>
      <x:c r="F359" s="597"/>
      <x:c r="G359" s="595"/>
      <x:c r="H359" s="529"/>
      <x:c r="I359" s="529"/>
      <x:c r="J359" s="595"/>
      <x:c r="K359" s="529"/>
      <x:c r="L359" s="529"/>
      <x:c r="M359" s="529"/>
      <x:c r="N359" s="529"/>
      <x:c r="O359" s="529"/>
      <x:c r="P359" s="529"/>
      <x:c r="Q359" s="529"/>
      <x:c r="R359" s="597"/>
      <x:c r="S359" s="529"/>
      <x:c r="T359" s="529"/>
      <x:c r="U359" s="529"/>
      <x:c r="V359" s="597"/>
      <x:c r="W359" s="529"/>
      <x:c r="X359" s="529"/>
      <x:c r="Y359" s="529"/>
      <x:c r="Z359" s="597"/>
      <x:c r="AA359" s="529"/>
      <x:c r="AB359" s="529"/>
      <x:c r="AC359" s="529"/>
      <x:c r="AD359" s="657"/>
      <x:c r="AE359" s="658"/>
    </x:row>
    <x:row r="360" spans="1:31">
      <x:c r="A360" s="543" t="s">
        <x:v>7879</x:v>
      </x:c>
      <x:c r="B360" s="529"/>
      <x:c r="C360" s="529"/>
      <x:c r="D360" s="529"/>
      <x:c r="E360" s="529"/>
      <x:c r="F360" s="597"/>
      <x:c r="G360" s="595"/>
      <x:c r="H360" s="529"/>
      <x:c r="I360" s="529"/>
      <x:c r="J360" s="595"/>
      <x:c r="K360" s="529"/>
      <x:c r="L360" s="529"/>
      <x:c r="M360" s="529"/>
      <x:c r="N360" s="529"/>
      <x:c r="O360" s="529"/>
      <x:c r="P360" s="529"/>
      <x:c r="Q360" s="529"/>
      <x:c r="R360" s="597"/>
      <x:c r="S360" s="529"/>
      <x:c r="T360" s="529"/>
      <x:c r="U360" s="529"/>
      <x:c r="V360" s="597"/>
      <x:c r="W360" s="529"/>
      <x:c r="X360" s="529"/>
      <x:c r="Y360" s="529"/>
      <x:c r="Z360" s="597"/>
      <x:c r="AA360" s="529"/>
      <x:c r="AB360" s="529"/>
      <x:c r="AC360" s="529"/>
      <x:c r="AD360" s="657"/>
      <x:c r="AE360" s="658"/>
    </x:row>
    <x:row r="361" spans="1:31">
      <x:c r="A361" s="543" t="s">
        <x:v>11232</x:v>
      </x:c>
      <x:c r="B361" s="529"/>
      <x:c r="C361" s="529"/>
      <x:c r="D361" s="529"/>
      <x:c r="E361" s="529"/>
      <x:c r="F361" s="529"/>
      <x:c r="G361" s="595"/>
      <x:c r="H361" s="529"/>
      <x:c r="I361" s="529"/>
      <x:c r="J361" s="595"/>
      <x:c r="K361" s="529"/>
      <x:c r="L361" s="529"/>
      <x:c r="M361" s="529"/>
      <x:c r="N361" s="529"/>
      <x:c r="O361" s="529"/>
      <x:c r="P361" s="529"/>
      <x:c r="Q361" s="529"/>
      <x:c r="R361" s="548"/>
      <x:c r="S361" s="529"/>
      <x:c r="T361" s="529"/>
      <x:c r="U361" s="529"/>
      <x:c r="V361" s="548"/>
      <x:c r="W361" s="529"/>
      <x:c r="X361" s="529"/>
      <x:c r="Y361" s="529"/>
      <x:c r="Z361" s="597"/>
      <x:c r="AA361" s="529"/>
      <x:c r="AB361" s="529"/>
      <x:c r="AC361" s="529"/>
      <x:c r="AD361" s="657"/>
      <x:c r="AE361" s="658"/>
    </x:row>
    <x:row r="362" spans="1:31">
      <x:c r="A362" s="543" t="s">
        <x:v>12225</x:v>
      </x:c>
      <x:c r="B362" s="529"/>
      <x:c r="C362" s="529"/>
      <x:c r="D362" s="529"/>
      <x:c r="E362" s="529"/>
      <x:c r="F362" s="529"/>
      <x:c r="G362" s="595"/>
      <x:c r="H362" s="529"/>
      <x:c r="I362" s="529"/>
      <x:c r="J362" s="595"/>
      <x:c r="K362" s="529"/>
      <x:c r="L362" s="529"/>
      <x:c r="M362" s="529"/>
      <x:c r="N362" s="529"/>
      <x:c r="O362" s="529"/>
      <x:c r="P362" s="529"/>
      <x:c r="Q362" s="529"/>
      <x:c r="R362" s="529"/>
      <x:c r="S362" s="529"/>
      <x:c r="T362" s="529"/>
      <x:c r="U362" s="529"/>
      <x:c r="V362" s="529"/>
      <x:c r="W362" s="529"/>
      <x:c r="X362" s="529"/>
      <x:c r="Y362" s="529"/>
      <x:c r="Z362" s="529"/>
      <x:c r="AA362" s="529"/>
      <x:c r="AB362" s="529"/>
      <x:c r="AC362" s="529"/>
      <x:c r="AD362" s="657"/>
      <x:c r="AE362" s="658"/>
    </x:row>
    <x:row r="363" spans="1:31" ht="16.75">
      <x:c r="A363" s="544" t="s">
        <x:v>2548</x:v>
      </x:c>
      <x:c r="B363" s="529"/>
      <x:c r="C363" s="546"/>
      <x:c r="D363" s="529"/>
      <x:c r="E363" s="529"/>
      <x:c r="F363" s="548"/>
      <x:c r="G363" s="595"/>
      <x:c r="H363" s="529"/>
      <x:c r="I363" s="529"/>
      <x:c r="J363" s="595"/>
      <x:c r="K363" s="546"/>
      <x:c r="L363" s="529"/>
      <x:c r="M363" s="529"/>
      <x:c r="N363" s="529"/>
      <x:c r="O363" s="546"/>
      <x:c r="P363" s="529"/>
      <x:c r="Q363" s="529"/>
      <x:c r="R363" s="529"/>
      <x:c r="S363" s="546"/>
      <x:c r="T363" s="529"/>
      <x:c r="U363" s="529"/>
      <x:c r="V363" s="529"/>
      <x:c r="W363" s="546"/>
      <x:c r="X363" s="529"/>
      <x:c r="Y363" s="529"/>
      <x:c r="Z363" s="529"/>
      <x:c r="AA363" s="546"/>
      <x:c r="AB363" s="529"/>
      <x:c r="AC363" s="529"/>
      <x:c r="AD363" s="657"/>
      <x:c r="AE363" s="658"/>
    </x:row>
    <x:row r="364" spans="1:31" ht="16.75">
      <x:c r="A364" s="659"/>
      <x:c r="B364" s="724">
        <x:v>7</x:v>
      </x:c>
      <x:c r="C364" s="724">
        <x:v>7</x:v>
      </x:c>
      <x:c r="D364" s="724"/>
      <x:c r="E364" s="724"/>
      <x:c r="F364" s="724">
        <x:v>10</x:v>
      </x:c>
      <x:c r="G364" s="724"/>
      <x:c r="H364" s="724"/>
      <x:c r="I364" s="724"/>
      <x:c r="J364" s="724"/>
      <x:c r="K364" s="724">
        <x:v>10</x:v>
      </x:c>
      <x:c r="L364" s="724"/>
      <x:c r="M364" s="724"/>
      <x:c r="N364" s="724">
        <x:v>7</x:v>
      </x:c>
      <x:c r="O364" s="724">
        <x:v>7</x:v>
      </x:c>
      <x:c r="P364" s="724"/>
      <x:c r="Q364" s="724"/>
      <x:c r="R364" s="724">
        <x:v>10.5</x:v>
      </x:c>
      <x:c r="S364" s="724">
        <x:v>8</x:v>
      </x:c>
      <x:c r="T364" s="724"/>
      <x:c r="U364" s="724"/>
      <x:c r="V364" s="724">
        <x:v>10.5</x:v>
      </x:c>
      <x:c r="W364" s="724">
        <x:v>9</x:v>
      </x:c>
      <x:c r="X364" s="724"/>
      <x:c r="Y364" s="724"/>
      <x:c r="Z364" s="724">
        <x:v>8</x:v>
      </x:c>
      <x:c r="AA364" s="724">
        <x:v>8</x:v>
      </x:c>
      <x:c r="AB364" s="724"/>
      <x:c r="AC364" s="724"/>
      <x:c r="AD364" s="660"/>
      <x:c r="AE364" s="661"/>
    </x:row>
    <x:row r="365" spans="1:31" ht="16.75">
      <x:c r="A365" s="521"/>
      <x:c r="B365" s="1662" t="s">
        <x:v>7998</x:v>
      </x:c>
      <x:c r="C365" s="1663"/>
      <x:c r="D365" s="1663"/>
      <x:c r="E365" s="1664"/>
      <x:c r="F365" s="1662" t="s">
        <x:v>10294</x:v>
      </x:c>
      <x:c r="G365" s="1663"/>
      <x:c r="H365" s="1663"/>
      <x:c r="I365" s="1664"/>
      <x:c r="J365" s="1662" t="s">
        <x:v>10288</x:v>
      </x:c>
      <x:c r="K365" s="1663"/>
      <x:c r="L365" s="1663"/>
      <x:c r="M365" s="1664"/>
      <x:c r="N365" s="1662" t="s">
        <x:v>10324</x:v>
      </x:c>
      <x:c r="O365" s="1663"/>
      <x:c r="P365" s="1663"/>
      <x:c r="Q365" s="1664"/>
      <x:c r="R365" s="1662" t="s">
        <x:v>2826</x:v>
      </x:c>
      <x:c r="S365" s="1663"/>
      <x:c r="T365" s="1663"/>
      <x:c r="U365" s="1664"/>
      <x:c r="V365" s="1663" t="s">
        <x:v>10329</x:v>
      </x:c>
      <x:c r="W365" s="1663"/>
      <x:c r="X365" s="1663"/>
      <x:c r="Y365" s="1664"/>
      <x:c r="Z365" s="1663" t="s">
        <x:v>11885</x:v>
      </x:c>
      <x:c r="AA365" s="1663"/>
      <x:c r="AB365" s="1663"/>
      <x:c r="AC365" s="1672"/>
      <x:c r="AD365" s="655"/>
      <x:c r="AE365" s="656"/>
    </x:row>
    <x:row r="366" spans="1:31">
      <x:c r="A366" s="522"/>
      <x:c r="B366" s="516" t="s">
        <x:v>3935</x:v>
      </x:c>
      <x:c r="C366" s="516" t="s">
        <x:v>6540</x:v>
      </x:c>
      <x:c r="D366" s="516" t="s">
        <x:v>10328</x:v>
      </x:c>
      <x:c r="E366" s="557" t="s">
        <x:v>10295</x:v>
      </x:c>
      <x:c r="F366" s="516" t="s">
        <x:v>3935</x:v>
      </x:c>
      <x:c r="G366" s="516" t="s">
        <x:v>6540</x:v>
      </x:c>
      <x:c r="H366" s="516" t="s">
        <x:v>10328</x:v>
      </x:c>
      <x:c r="I366" s="557" t="s">
        <x:v>10295</x:v>
      </x:c>
      <x:c r="J366" s="516" t="s">
        <x:v>3935</x:v>
      </x:c>
      <x:c r="K366" s="516" t="s">
        <x:v>6540</x:v>
      </x:c>
      <x:c r="L366" s="516" t="s">
        <x:v>10328</x:v>
      </x:c>
      <x:c r="M366" s="557" t="s">
        <x:v>10295</x:v>
      </x:c>
      <x:c r="N366" s="516" t="s">
        <x:v>3935</x:v>
      </x:c>
      <x:c r="O366" s="516" t="s">
        <x:v>6540</x:v>
      </x:c>
      <x:c r="P366" s="516" t="s">
        <x:v>10328</x:v>
      </x:c>
      <x:c r="Q366" s="557" t="s">
        <x:v>10295</x:v>
      </x:c>
      <x:c r="R366" s="516" t="s">
        <x:v>3935</x:v>
      </x:c>
      <x:c r="S366" s="516" t="s">
        <x:v>6540</x:v>
      </x:c>
      <x:c r="T366" s="516" t="s">
        <x:v>10328</x:v>
      </x:c>
      <x:c r="U366" s="557" t="s">
        <x:v>10295</x:v>
      </x:c>
      <x:c r="V366" s="516" t="s">
        <x:v>3935</x:v>
      </x:c>
      <x:c r="W366" s="516" t="s">
        <x:v>6540</x:v>
      </x:c>
      <x:c r="X366" s="516" t="s">
        <x:v>10328</x:v>
      </x:c>
      <x:c r="Y366" s="557" t="s">
        <x:v>10295</x:v>
      </x:c>
      <x:c r="Z366" s="516" t="s">
        <x:v>3935</x:v>
      </x:c>
      <x:c r="AA366" s="516" t="s">
        <x:v>6540</x:v>
      </x:c>
      <x:c r="AB366" s="516" t="s">
        <x:v>10328</x:v>
      </x:c>
      <x:c r="AC366" s="557" t="s">
        <x:v>10295</x:v>
      </x:c>
      <x:c r="AD366" s="657"/>
      <x:c r="AE366" s="658"/>
    </x:row>
    <x:row r="367" spans="1:31">
      <x:c r="A367" s="543" t="s">
        <x:v>2388</x:v>
      </x:c>
      <x:c r="B367" s="529"/>
      <x:c r="C367" s="529"/>
      <x:c r="D367" s="529"/>
      <x:c r="E367" s="595"/>
      <x:c r="F367" s="529"/>
      <x:c r="G367" s="595"/>
      <x:c r="H367" s="529"/>
      <x:c r="I367" s="529"/>
      <x:c r="J367" s="595"/>
      <x:c r="K367" s="529"/>
      <x:c r="L367" s="529"/>
      <x:c r="M367" s="529"/>
      <x:c r="N367" s="529"/>
      <x:c r="O367" s="529"/>
      <x:c r="P367" s="529"/>
      <x:c r="Q367" s="595"/>
      <x:c r="R367" s="529"/>
      <x:c r="S367" s="529"/>
      <x:c r="T367" s="529"/>
      <x:c r="U367" s="529"/>
      <x:c r="V367" s="529"/>
      <x:c r="W367" s="529"/>
      <x:c r="X367" s="529"/>
      <x:c r="Y367" s="529"/>
      <x:c r="Z367" s="529"/>
      <x:c r="AA367" s="529"/>
      <x:c r="AB367" s="529"/>
      <x:c r="AC367" s="529"/>
      <x:c r="AD367" s="657" t="s">
        <x:v>3935</x:v>
      </x:c>
      <x:c r="AE367" s="658">
        <x:f>SUM(B382,F382,J382,N382,R382,V382,Z382)</x:f>
        <x:v>49</x:v>
      </x:c>
    </x:row>
    <x:row r="368" spans="1:31">
      <x:c r="A368" s="543" t="s">
        <x:v>8075</x:v>
      </x:c>
      <x:c r="B368" s="529"/>
      <x:c r="C368" s="546"/>
      <x:c r="D368" s="795"/>
      <x:c r="E368" s="595"/>
      <x:c r="F368" s="529"/>
      <x:c r="G368" s="595"/>
      <x:c r="H368" s="622"/>
      <x:c r="I368" s="554"/>
      <x:c r="J368" s="529"/>
      <x:c r="K368" s="529"/>
      <x:c r="L368" s="529"/>
      <x:c r="M368" s="554"/>
      <x:c r="N368" s="529"/>
      <x:c r="O368" s="546"/>
      <x:c r="P368" s="795"/>
      <x:c r="Q368" s="529"/>
      <x:c r="R368" s="529"/>
      <x:c r="S368" s="546"/>
      <x:c r="T368" s="595"/>
      <x:c r="U368" s="529"/>
      <x:c r="V368" s="529"/>
      <x:c r="W368" s="546"/>
      <x:c r="X368" s="595"/>
      <x:c r="Y368" s="529"/>
      <x:c r="Z368" s="529"/>
      <x:c r="AA368" s="546"/>
      <x:c r="AB368" s="595"/>
      <x:c r="AC368" s="529"/>
      <x:c r="AD368" s="657" t="s">
        <x:v>6540</x:v>
      </x:c>
      <x:c r="AE368" s="658">
        <x:f>SUM(C382,G382,K382,O382,S382,W382,AA382)</x:f>
        <x:v>52</x:v>
      </x:c>
    </x:row>
    <x:row r="369" spans="1:31">
      <x:c r="A369" s="543" t="s">
        <x:v>12175</x:v>
      </x:c>
      <x:c r="B369" s="529"/>
      <x:c r="C369" s="529"/>
      <x:c r="D369" s="529"/>
      <x:c r="E369" s="595"/>
      <x:c r="F369" s="529"/>
      <x:c r="G369" s="595"/>
      <x:c r="H369" s="623"/>
      <x:c r="I369" s="554"/>
      <x:c r="J369" s="529"/>
      <x:c r="K369" s="529"/>
      <x:c r="L369" s="529"/>
      <x:c r="M369" s="554"/>
      <x:c r="N369" s="529"/>
      <x:c r="O369" s="529"/>
      <x:c r="P369" s="529"/>
      <x:c r="Q369" s="529"/>
      <x:c r="R369" s="529"/>
      <x:c r="S369" s="529"/>
      <x:c r="T369" s="595"/>
      <x:c r="U369" s="529"/>
      <x:c r="V369" s="529"/>
      <x:c r="W369" s="529"/>
      <x:c r="X369" s="595"/>
      <x:c r="Y369" s="529"/>
      <x:c r="Z369" s="529"/>
      <x:c r="AA369" s="529"/>
      <x:c r="AB369" s="595"/>
      <x:c r="AC369" s="529"/>
      <x:c r="AD369" s="657" t="s">
        <x:v>3952</x:v>
      </x:c>
      <x:c r="AE369" s="658">
        <x:f>SUM(D382,H382,L382,P382,T382,X382,AB382)</x:f>
        <x:v>34</x:v>
      </x:c>
    </x:row>
    <x:row r="370" spans="1:31">
      <x:c r="A370" s="543" t="s">
        <x:v>12653</x:v>
      </x:c>
      <x:c r="B370" s="529"/>
      <x:c r="C370" s="529"/>
      <x:c r="D370" s="529"/>
      <x:c r="E370" s="595"/>
      <x:c r="F370" s="548"/>
      <x:c r="G370" s="595"/>
      <x:c r="H370" s="623"/>
      <x:c r="I370" s="529"/>
      <x:c r="J370" s="529"/>
      <x:c r="K370" s="546"/>
      <x:c r="L370" s="529"/>
      <x:c r="M370" s="529"/>
      <x:c r="N370" s="529"/>
      <x:c r="O370" s="529"/>
      <x:c r="P370" s="529"/>
      <x:c r="Q370" s="529"/>
      <x:c r="R370" s="529"/>
      <x:c r="S370" s="529"/>
      <x:c r="T370" s="595"/>
      <x:c r="U370" s="529"/>
      <x:c r="V370" s="529"/>
      <x:c r="W370" s="529"/>
      <x:c r="X370" s="595"/>
      <x:c r="Y370" s="529"/>
      <x:c r="Z370" s="529"/>
      <x:c r="AA370" s="529"/>
      <x:c r="AB370" s="595"/>
      <x:c r="AC370" s="529"/>
      <x:c r="AD370" s="657" t="s">
        <x:v>6553</x:v>
      </x:c>
      <x:c r="AE370" s="658">
        <x:f>SUM(E382,I382,M382,Q382,U382,Y382,AC382)</x:f>
        <x:v>0</x:v>
      </x:c>
    </x:row>
    <x:row r="371" spans="1:31">
      <x:c r="A371" s="543" t="s">
        <x:v>11533</x:v>
      </x:c>
      <x:c r="B371" s="529"/>
      <x:c r="C371" s="529"/>
      <x:c r="D371" s="795"/>
      <x:c r="E371" s="595"/>
      <x:c r="F371" s="529"/>
      <x:c r="G371" s="595"/>
      <x:c r="H371" s="623"/>
      <x:c r="I371" s="529"/>
      <x:c r="J371" s="529"/>
      <x:c r="K371" s="529"/>
      <x:c r="L371" s="529"/>
      <x:c r="M371" s="529"/>
      <x:c r="N371" s="529"/>
      <x:c r="O371" s="529"/>
      <x:c r="P371" s="795"/>
      <x:c r="Q371" s="529"/>
      <x:c r="R371" s="529"/>
      <x:c r="S371" s="529"/>
      <x:c r="T371" s="529"/>
      <x:c r="U371" s="529"/>
      <x:c r="V371" s="529"/>
      <x:c r="W371" s="529"/>
      <x:c r="X371" s="529"/>
      <x:c r="Y371" s="529"/>
      <x:c r="Z371" s="529"/>
      <x:c r="AA371" s="529"/>
      <x:c r="AB371" s="529"/>
      <x:c r="AC371" s="529"/>
      <x:c r="AD371" s="657"/>
      <x:c r="AE371" s="658"/>
    </x:row>
    <x:row r="372" spans="1:31">
      <x:c r="A372" s="543" t="s">
        <x:v>12198</x:v>
      </x:c>
      <x:c r="B372" s="529"/>
      <x:c r="C372" s="529"/>
      <x:c r="D372" s="529"/>
      <x:c r="E372" s="595"/>
      <x:c r="F372" s="529"/>
      <x:c r="G372" s="595"/>
      <x:c r="H372" s="529"/>
      <x:c r="I372" s="529"/>
      <x:c r="J372" s="529"/>
      <x:c r="K372" s="529"/>
      <x:c r="L372" s="529"/>
      <x:c r="M372" s="529"/>
      <x:c r="N372" s="529"/>
      <x:c r="O372" s="529"/>
      <x:c r="P372" s="529"/>
      <x:c r="Q372" s="529"/>
      <x:c r="R372" s="548"/>
      <x:c r="S372" s="529"/>
      <x:c r="T372" s="529"/>
      <x:c r="U372" s="529"/>
      <x:c r="V372" s="548"/>
      <x:c r="W372" s="529"/>
      <x:c r="X372" s="529"/>
      <x:c r="Y372" s="529"/>
      <x:c r="Z372" s="529"/>
      <x:c r="AA372" s="597"/>
      <x:c r="AB372" s="529"/>
      <x:c r="AC372" s="529"/>
      <x:c r="AD372" s="657"/>
      <x:c r="AE372" s="658"/>
    </x:row>
    <x:row r="373" spans="1:31">
      <x:c r="A373" s="543" t="s">
        <x:v>7982</x:v>
      </x:c>
      <x:c r="B373" s="529"/>
      <x:c r="C373" s="529"/>
      <x:c r="D373" s="529"/>
      <x:c r="E373" s="529"/>
      <x:c r="F373" s="529"/>
      <x:c r="G373" s="595"/>
      <x:c r="H373" s="529"/>
      <x:c r="I373" s="529"/>
      <x:c r="J373" s="529"/>
      <x:c r="K373" s="529"/>
      <x:c r="L373" s="529"/>
      <x:c r="M373" s="529"/>
      <x:c r="N373" s="529"/>
      <x:c r="O373" s="529"/>
      <x:c r="P373" s="529"/>
      <x:c r="Q373" s="529"/>
      <x:c r="R373" s="529"/>
      <x:c r="S373" s="529"/>
      <x:c r="T373" s="529"/>
      <x:c r="U373" s="529"/>
      <x:c r="V373" s="529"/>
      <x:c r="W373" s="529"/>
      <x:c r="X373" s="529"/>
      <x:c r="Y373" s="529"/>
      <x:c r="Z373" s="130"/>
      <x:c r="AA373" s="597"/>
      <x:c r="AB373" s="795"/>
      <x:c r="AC373" s="529"/>
      <x:c r="AD373" s="657"/>
      <x:c r="AE373" s="658"/>
    </x:row>
    <x:row r="374" spans="1:31">
      <x:c r="A374" s="543" t="s">
        <x:v>2318</x:v>
      </x:c>
      <x:c r="B374" s="529"/>
      <x:c r="C374" s="546"/>
      <x:c r="D374" s="529"/>
      <x:c r="E374" s="529"/>
      <x:c r="F374" s="529"/>
      <x:c r="G374" s="595"/>
      <x:c r="H374" s="529"/>
      <x:c r="I374" s="529"/>
      <x:c r="J374" s="529"/>
      <x:c r="K374" s="529"/>
      <x:c r="L374" s="529"/>
      <x:c r="M374" s="529"/>
      <x:c r="N374" s="529"/>
      <x:c r="O374" s="546"/>
      <x:c r="P374" s="529"/>
      <x:c r="Q374" s="529"/>
      <x:c r="R374" s="529"/>
      <x:c r="S374" s="800"/>
      <x:c r="T374" s="529"/>
      <x:c r="U374" s="529"/>
      <x:c r="V374" s="529"/>
      <x:c r="W374" s="800"/>
      <x:c r="X374" s="529"/>
      <x:c r="Y374" s="529"/>
      <x:c r="Z374" s="130"/>
      <x:c r="AA374" s="546"/>
      <x:c r="AB374" s="529"/>
      <x:c r="AC374" s="529"/>
      <x:c r="AD374" s="657"/>
      <x:c r="AE374" s="658"/>
    </x:row>
    <x:row r="375" spans="1:31">
      <x:c r="A375" s="543" t="s">
        <x:v>11222</x:v>
      </x:c>
      <x:c r="B375" s="548"/>
      <x:c r="C375" s="529"/>
      <x:c r="D375" s="529"/>
      <x:c r="E375" s="529"/>
      <x:c r="F375" s="529"/>
      <x:c r="G375" s="595"/>
      <x:c r="H375" s="529"/>
      <x:c r="I375" s="554"/>
      <x:c r="J375" s="529"/>
      <x:c r="K375" s="597"/>
      <x:c r="L375" s="529"/>
      <x:c r="M375" s="554"/>
      <x:c r="N375" s="548"/>
      <x:c r="O375" s="529"/>
      <x:c r="P375" s="529"/>
      <x:c r="Q375" s="529"/>
      <x:c r="R375" s="529"/>
      <x:c r="S375" s="800"/>
      <x:c r="T375" s="795"/>
      <x:c r="U375" s="529"/>
      <x:c r="V375" s="529"/>
      <x:c r="W375" s="800"/>
      <x:c r="X375" s="795"/>
      <x:c r="Y375" s="529"/>
      <x:c r="Z375" s="548"/>
      <x:c r="AA375" s="130"/>
      <x:c r="AB375" s="529"/>
      <x:c r="AC375" s="529"/>
      <x:c r="AD375" s="657"/>
      <x:c r="AE375" s="658"/>
    </x:row>
    <x:row r="376" spans="1:31">
      <x:c r="A376" s="543" t="s">
        <x:v>12467</x:v>
      </x:c>
      <x:c r="B376" s="529"/>
      <x:c r="C376" s="529"/>
      <x:c r="D376" s="529"/>
      <x:c r="E376" s="529"/>
      <x:c r="F376" s="529"/>
      <x:c r="G376" s="595"/>
      <x:c r="H376" s="529"/>
      <x:c r="I376" s="554"/>
      <x:c r="J376" s="529"/>
      <x:c r="K376" s="597"/>
      <x:c r="L376" s="529"/>
      <x:c r="M376" s="554"/>
      <x:c r="N376" s="529"/>
      <x:c r="O376" s="529"/>
      <x:c r="P376" s="529"/>
      <x:c r="Q376" s="529"/>
      <x:c r="R376" s="529"/>
      <x:c r="S376" s="529"/>
      <x:c r="T376" s="529"/>
      <x:c r="U376" s="529"/>
      <x:c r="V376" s="529"/>
      <x:c r="W376" s="529"/>
      <x:c r="X376" s="529"/>
      <x:c r="Y376" s="529"/>
      <x:c r="Z376" s="529"/>
      <x:c r="AA376" s="130"/>
      <x:c r="AB376" s="529"/>
      <x:c r="AC376" s="529"/>
      <x:c r="AD376" s="657"/>
      <x:c r="AE376" s="658"/>
    </x:row>
    <x:row r="377" spans="1:31">
      <x:c r="A377" s="543" t="s">
        <x:v>12326</x:v>
      </x:c>
      <x:c r="B377" s="529"/>
      <x:c r="C377" s="529"/>
      <x:c r="D377" s="529"/>
      <x:c r="E377" s="529"/>
      <x:c r="F377" s="597"/>
      <x:c r="G377" s="595"/>
      <x:c r="H377" s="529"/>
      <x:c r="I377" s="529"/>
      <x:c r="J377" s="529"/>
      <x:c r="K377" s="529"/>
      <x:c r="L377" s="529"/>
      <x:c r="M377" s="529"/>
      <x:c r="N377" s="529"/>
      <x:c r="O377" s="529"/>
      <x:c r="P377" s="529"/>
      <x:c r="Q377" s="529"/>
      <x:c r="R377" s="800"/>
      <x:c r="S377" s="529"/>
      <x:c r="T377" s="529"/>
      <x:c r="U377" s="529"/>
      <x:c r="V377" s="800"/>
      <x:c r="W377" s="529"/>
      <x:c r="X377" s="529"/>
      <x:c r="Y377" s="529"/>
      <x:c r="Z377" s="597"/>
      <x:c r="AA377" s="529"/>
      <x:c r="AB377" s="529"/>
      <x:c r="AC377" s="529"/>
      <x:c r="AD377" s="657"/>
      <x:c r="AE377" s="658"/>
    </x:row>
    <x:row r="378" spans="1:31">
      <x:c r="A378" s="543" t="s">
        <x:v>7879</x:v>
      </x:c>
      <x:c r="B378" s="529"/>
      <x:c r="C378" s="529"/>
      <x:c r="D378" s="529"/>
      <x:c r="E378" s="529"/>
      <x:c r="F378" s="597"/>
      <x:c r="G378" s="595"/>
      <x:c r="H378" s="795"/>
      <x:c r="I378" s="529"/>
      <x:c r="J378" s="529"/>
      <x:c r="K378" s="529"/>
      <x:c r="L378" s="795"/>
      <x:c r="M378" s="529"/>
      <x:c r="N378" s="529"/>
      <x:c r="O378" s="529"/>
      <x:c r="P378" s="529"/>
      <x:c r="Q378" s="529"/>
      <x:c r="R378" s="597"/>
      <x:c r="S378" s="529"/>
      <x:c r="T378" s="529"/>
      <x:c r="U378" s="529"/>
      <x:c r="V378" s="597"/>
      <x:c r="W378" s="529"/>
      <x:c r="X378" s="529"/>
      <x:c r="Y378" s="529"/>
      <x:c r="Z378" s="597"/>
      <x:c r="AA378" s="529"/>
      <x:c r="AB378" s="795"/>
      <x:c r="AC378" s="529"/>
      <x:c r="AD378" s="657"/>
      <x:c r="AE378" s="658"/>
    </x:row>
    <x:row r="379" spans="1:31">
      <x:c r="A379" s="543" t="s">
        <x:v>11232</x:v>
      </x:c>
      <x:c r="B379" s="529"/>
      <x:c r="C379" s="529"/>
      <x:c r="D379" s="529"/>
      <x:c r="E379" s="529"/>
      <x:c r="F379" s="529"/>
      <x:c r="G379" s="595"/>
      <x:c r="H379" s="529"/>
      <x:c r="I379" s="529"/>
      <x:c r="J379" s="529"/>
      <x:c r="K379" s="529"/>
      <x:c r="L379" s="529"/>
      <x:c r="M379" s="529"/>
      <x:c r="N379" s="529"/>
      <x:c r="O379" s="529"/>
      <x:c r="P379" s="529"/>
      <x:c r="Q379" s="529"/>
      <x:c r="R379" s="597"/>
      <x:c r="S379" s="546"/>
      <x:c r="T379" s="529"/>
      <x:c r="U379" s="529"/>
      <x:c r="V379" s="597"/>
      <x:c r="W379" s="546"/>
      <x:c r="X379" s="529"/>
      <x:c r="Y379" s="529"/>
      <x:c r="Z379" s="597"/>
      <x:c r="AA379" s="529"/>
      <x:c r="AB379" s="529"/>
      <x:c r="AC379" s="529"/>
      <x:c r="AD379" s="657"/>
      <x:c r="AE379" s="658"/>
    </x:row>
    <x:row r="380" spans="1:31">
      <x:c r="A380" s="543" t="s">
        <x:v>12225</x:v>
      </x:c>
      <x:c r="B380" s="529"/>
      <x:c r="C380" s="529"/>
      <x:c r="D380" s="529"/>
      <x:c r="E380" s="529"/>
      <x:c r="F380" s="529"/>
      <x:c r="G380" s="595"/>
      <x:c r="H380" s="529"/>
      <x:c r="I380" s="529"/>
      <x:c r="J380" s="529"/>
      <x:c r="K380" s="529"/>
      <x:c r="L380" s="529"/>
      <x:c r="M380" s="529"/>
      <x:c r="N380" s="529"/>
      <x:c r="O380" s="529"/>
      <x:c r="P380" s="529"/>
      <x:c r="Q380" s="529"/>
      <x:c r="R380" s="529"/>
      <x:c r="S380" s="529"/>
      <x:c r="T380" s="795"/>
      <x:c r="U380" s="529"/>
      <x:c r="V380" s="529"/>
      <x:c r="W380" s="529"/>
      <x:c r="X380" s="795"/>
      <x:c r="Y380" s="529"/>
      <x:c r="Z380" s="529"/>
      <x:c r="AA380" s="529"/>
      <x:c r="AB380" s="529"/>
      <x:c r="AC380" s="529"/>
      <x:c r="AD380" s="657"/>
      <x:c r="AE380" s="658"/>
    </x:row>
    <x:row r="381" spans="1:31" ht="16.75">
      <x:c r="A381" s="544" t="s">
        <x:v>2548</x:v>
      </x:c>
      <x:c r="B381" s="548"/>
      <x:c r="C381" s="529"/>
      <x:c r="D381" s="529"/>
      <x:c r="E381" s="529"/>
      <x:c r="F381" s="548"/>
      <x:c r="G381" s="595"/>
      <x:c r="H381" s="795"/>
      <x:c r="I381" s="529"/>
      <x:c r="J381" s="529"/>
      <x:c r="K381" s="546"/>
      <x:c r="L381" s="795"/>
      <x:c r="M381" s="529"/>
      <x:c r="N381" s="548"/>
      <x:c r="O381" s="529"/>
      <x:c r="P381" s="529"/>
      <x:c r="Q381" s="529"/>
      <x:c r="R381" s="548"/>
      <x:c r="S381" s="529"/>
      <x:c r="T381" s="529"/>
      <x:c r="U381" s="529"/>
      <x:c r="V381" s="548"/>
      <x:c r="W381" s="529"/>
      <x:c r="X381" s="529"/>
      <x:c r="Y381" s="529"/>
      <x:c r="Z381" s="548"/>
      <x:c r="AA381" s="529"/>
      <x:c r="AB381" s="529"/>
      <x:c r="AC381" s="529"/>
      <x:c r="AD381" s="657"/>
      <x:c r="AE381" s="658"/>
    </x:row>
    <x:row r="382" spans="1:31" ht="16.75">
      <x:c r="A382" s="659"/>
      <x:c r="B382" s="724">
        <x:v>7</x:v>
      </x:c>
      <x:c r="C382" s="724">
        <x:v>7</x:v>
      </x:c>
      <x:c r="D382" s="724">
        <x:v>4</x:v>
      </x:c>
      <x:c r="E382" s="724"/>
      <x:c r="F382" s="724">
        <x:v>10</x:v>
      </x:c>
      <x:c r="G382" s="724"/>
      <x:c r="H382" s="724">
        <x:v>4</x:v>
      </x:c>
      <x:c r="I382" s="724"/>
      <x:c r="J382" s="724"/>
      <x:c r="K382" s="724">
        <x:v>10</x:v>
      </x:c>
      <x:c r="L382" s="724">
        <x:v>4</x:v>
      </x:c>
      <x:c r="M382" s="724"/>
      <x:c r="N382" s="724">
        <x:v>7</x:v>
      </x:c>
      <x:c r="O382" s="724">
        <x:v>7</x:v>
      </x:c>
      <x:c r="P382" s="724">
        <x:v>4</x:v>
      </x:c>
      <x:c r="Q382" s="724"/>
      <x:c r="R382" s="724">
        <x:v>9</x:v>
      </x:c>
      <x:c r="S382" s="724">
        <x:v>10.5</x:v>
      </x:c>
      <x:c r="T382" s="724">
        <x:v>6</x:v>
      </x:c>
      <x:c r="U382" s="724"/>
      <x:c r="V382" s="724">
        <x:v>9</x:v>
      </x:c>
      <x:c r="W382" s="724">
        <x:v>10.5</x:v>
      </x:c>
      <x:c r="X382" s="724">
        <x:v>6</x:v>
      </x:c>
      <x:c r="Y382" s="724"/>
      <x:c r="Z382" s="724">
        <x:v>7</x:v>
      </x:c>
      <x:c r="AA382" s="724">
        <x:v>7</x:v>
      </x:c>
      <x:c r="AB382" s="724">
        <x:v>6</x:v>
      </x:c>
      <x:c r="AC382" s="724"/>
      <x:c r="AD382" s="660"/>
      <x:c r="AE382" s="661"/>
    </x:row>
    <x:row r="383" spans="1:31" ht="16.75">
      <x:c r="A383" s="521"/>
      <x:c r="B383" s="1662" t="s">
        <x:v>7957</x:v>
      </x:c>
      <x:c r="C383" s="1663"/>
      <x:c r="D383" s="1663"/>
      <x:c r="E383" s="1664"/>
      <x:c r="F383" s="1662" t="s">
        <x:v>3780</x:v>
      </x:c>
      <x:c r="G383" s="1663"/>
      <x:c r="H383" s="1663"/>
      <x:c r="I383" s="1664"/>
      <x:c r="J383" s="1662" t="s">
        <x:v>10948</x:v>
      </x:c>
      <x:c r="K383" s="1663"/>
      <x:c r="L383" s="1663"/>
      <x:c r="M383" s="1664"/>
      <x:c r="N383" s="1662" t="s">
        <x:v>4755</x:v>
      </x:c>
      <x:c r="O383" s="1663"/>
      <x:c r="P383" s="1663"/>
      <x:c r="Q383" s="1664"/>
      <x:c r="R383" s="1662" t="s">
        <x:v>11993</x:v>
      </x:c>
      <x:c r="S383" s="1663"/>
      <x:c r="T383" s="1663"/>
      <x:c r="U383" s="1664"/>
      <x:c r="V383" s="1663" t="s">
        <x:v>10329</x:v>
      </x:c>
      <x:c r="W383" s="1663"/>
      <x:c r="X383" s="1663"/>
      <x:c r="Y383" s="1664"/>
      <x:c r="Z383" s="1663" t="s">
        <x:v>8620</x:v>
      </x:c>
      <x:c r="AA383" s="1663"/>
      <x:c r="AB383" s="1663"/>
      <x:c r="AC383" s="1672"/>
      <x:c r="AD383" s="655"/>
      <x:c r="AE383" s="656"/>
    </x:row>
    <x:row r="384" spans="1:31">
      <x:c r="A384" s="522"/>
      <x:c r="B384" s="516" t="s">
        <x:v>3935</x:v>
      </x:c>
      <x:c r="C384" s="516" t="s">
        <x:v>6540</x:v>
      </x:c>
      <x:c r="D384" s="516" t="s">
        <x:v>10328</x:v>
      </x:c>
      <x:c r="E384" s="557" t="s">
        <x:v>10295</x:v>
      </x:c>
      <x:c r="F384" s="516" t="s">
        <x:v>3935</x:v>
      </x:c>
      <x:c r="G384" s="516" t="s">
        <x:v>6540</x:v>
      </x:c>
      <x:c r="H384" s="516" t="s">
        <x:v>10328</x:v>
      </x:c>
      <x:c r="I384" s="557" t="s">
        <x:v>10295</x:v>
      </x:c>
      <x:c r="J384" s="516" t="s">
        <x:v>3935</x:v>
      </x:c>
      <x:c r="K384" s="516" t="s">
        <x:v>6540</x:v>
      </x:c>
      <x:c r="L384" s="516" t="s">
        <x:v>10328</x:v>
      </x:c>
      <x:c r="M384" s="557" t="s">
        <x:v>10295</x:v>
      </x:c>
      <x:c r="N384" s="516" t="s">
        <x:v>3935</x:v>
      </x:c>
      <x:c r="O384" s="516" t="s">
        <x:v>6540</x:v>
      </x:c>
      <x:c r="P384" s="516" t="s">
        <x:v>10328</x:v>
      </x:c>
      <x:c r="Q384" s="557" t="s">
        <x:v>10295</x:v>
      </x:c>
      <x:c r="R384" s="516" t="s">
        <x:v>3935</x:v>
      </x:c>
      <x:c r="S384" s="516" t="s">
        <x:v>6540</x:v>
      </x:c>
      <x:c r="T384" s="516" t="s">
        <x:v>10328</x:v>
      </x:c>
      <x:c r="U384" s="557" t="s">
        <x:v>10295</x:v>
      </x:c>
      <x:c r="V384" s="516" t="s">
        <x:v>3935</x:v>
      </x:c>
      <x:c r="W384" s="516" t="s">
        <x:v>6540</x:v>
      </x:c>
      <x:c r="X384" s="516" t="s">
        <x:v>10328</x:v>
      </x:c>
      <x:c r="Y384" s="557" t="s">
        <x:v>10295</x:v>
      </x:c>
      <x:c r="Z384" s="516" t="s">
        <x:v>3935</x:v>
      </x:c>
      <x:c r="AA384" s="516" t="s">
        <x:v>6540</x:v>
      </x:c>
      <x:c r="AB384" s="516" t="s">
        <x:v>10328</x:v>
      </x:c>
      <x:c r="AC384" s="557" t="s">
        <x:v>10295</x:v>
      </x:c>
      <x:c r="AD384" s="657"/>
      <x:c r="AE384" s="658"/>
    </x:row>
    <x:row r="385" spans="1:31">
      <x:c r="A385" s="543" t="s">
        <x:v>2388</x:v>
      </x:c>
      <x:c r="B385" s="529"/>
      <x:c r="C385" s="529"/>
      <x:c r="D385" s="529"/>
      <x:c r="E385" s="595"/>
      <x:c r="F385" s="529"/>
      <x:c r="G385" s="595"/>
      <x:c r="H385" s="529"/>
      <x:c r="I385" s="529"/>
      <x:c r="J385" s="595"/>
      <x:c r="K385" s="529"/>
      <x:c r="L385" s="529"/>
      <x:c r="M385" s="529"/>
      <x:c r="N385" s="529"/>
      <x:c r="O385" s="529"/>
      <x:c r="P385" s="795"/>
      <x:c r="Q385" s="595"/>
      <x:c r="R385" s="529"/>
      <x:c r="S385" s="529"/>
      <x:c r="T385" s="529"/>
      <x:c r="U385" s="529"/>
      <x:c r="V385" s="529"/>
      <x:c r="W385" s="529"/>
      <x:c r="X385" s="529"/>
      <x:c r="Y385" s="529"/>
      <x:c r="Z385" s="529"/>
      <x:c r="AA385" s="529"/>
      <x:c r="AB385" s="529"/>
      <x:c r="AC385" s="529"/>
      <x:c r="AD385" s="657" t="s">
        <x:v>3935</x:v>
      </x:c>
      <x:c r="AE385" s="658">
        <x:f>SUM(B400,F400,J400,N400,R400,V400,Z400)</x:f>
        <x:v>52</x:v>
      </x:c>
    </x:row>
    <x:row r="386" spans="1:31">
      <x:c r="A386" s="543" t="s">
        <x:v>8075</x:v>
      </x:c>
      <x:c r="B386" s="548"/>
      <x:c r="C386" s="529"/>
      <x:c r="D386" s="529"/>
      <x:c r="E386" s="595"/>
      <x:c r="F386" s="529"/>
      <x:c r="G386" s="595"/>
      <x:c r="H386" s="622"/>
      <x:c r="I386" s="554"/>
      <x:c r="J386" s="529"/>
      <x:c r="K386" s="529"/>
      <x:c r="L386" s="529"/>
      <x:c r="M386" s="554"/>
      <x:c r="N386" s="548"/>
      <x:c r="O386" s="529"/>
      <x:c r="P386" s="529"/>
      <x:c r="Q386" s="529"/>
      <x:c r="R386" s="548"/>
      <x:c r="S386" s="529"/>
      <x:c r="T386" s="595"/>
      <x:c r="U386" s="529"/>
      <x:c r="V386" s="548"/>
      <x:c r="W386" s="529"/>
      <x:c r="X386" s="595"/>
      <x:c r="Y386" s="529"/>
      <x:c r="Z386" s="548"/>
      <x:c r="AA386" s="529"/>
      <x:c r="AB386" s="595"/>
      <x:c r="AC386" s="529"/>
      <x:c r="AD386" s="657" t="s">
        <x:v>6540</x:v>
      </x:c>
      <x:c r="AE386" s="658">
        <x:f>SUM(C400,G400,K400,O400,S400,W400,AA400)</x:f>
        <x:v>49</x:v>
      </x:c>
    </x:row>
    <x:row r="387" spans="1:31">
      <x:c r="A387" s="543" t="s">
        <x:v>12175</x:v>
      </x:c>
      <x:c r="B387" s="529"/>
      <x:c r="C387" s="529"/>
      <x:c r="D387" s="529"/>
      <x:c r="E387" s="595"/>
      <x:c r="F387" s="529"/>
      <x:c r="G387" s="595"/>
      <x:c r="H387" s="623"/>
      <x:c r="I387" s="554"/>
      <x:c r="J387" s="529"/>
      <x:c r="K387" s="546"/>
      <x:c r="L387" s="529"/>
      <x:c r="M387" s="529"/>
      <x:c r="N387" s="529"/>
      <x:c r="O387" s="529"/>
      <x:c r="P387" s="529"/>
      <x:c r="Q387" s="529"/>
      <x:c r="R387" s="529"/>
      <x:c r="S387" s="529"/>
      <x:c r="T387" s="595"/>
      <x:c r="U387" s="529"/>
      <x:c r="V387" s="529"/>
      <x:c r="W387" s="529"/>
      <x:c r="X387" s="595"/>
      <x:c r="Y387" s="529"/>
      <x:c r="Z387" s="529"/>
      <x:c r="AA387" s="529"/>
      <x:c r="AB387" s="595"/>
      <x:c r="AC387" s="529"/>
      <x:c r="AD387" s="657" t="s">
        <x:v>10328</x:v>
      </x:c>
      <x:c r="AE387" s="658">
        <x:f>SUM(D400,H400,L400,P400,T400,X400,AB400)</x:f>
        <x:v>35</x:v>
      </x:c>
    </x:row>
    <x:row r="388" spans="1:31">
      <x:c r="A388" s="543" t="s">
        <x:v>12653</x:v>
      </x:c>
      <x:c r="B388" s="529"/>
      <x:c r="C388" s="529"/>
      <x:c r="D388" s="529"/>
      <x:c r="E388" s="595"/>
      <x:c r="F388" s="548"/>
      <x:c r="G388" s="595"/>
      <x:c r="H388" s="623"/>
      <x:c r="I388" s="529"/>
      <x:c r="J388" s="529"/>
      <x:c r="K388" s="529"/>
      <x:c r="L388" s="529"/>
      <x:c r="M388" s="529"/>
      <x:c r="N388" s="529"/>
      <x:c r="O388" s="529"/>
      <x:c r="P388" s="529"/>
      <x:c r="Q388" s="529"/>
      <x:c r="R388" s="529"/>
      <x:c r="S388" s="529"/>
      <x:c r="T388" s="597"/>
      <x:c r="U388" s="529"/>
      <x:c r="V388" s="529"/>
      <x:c r="W388" s="529"/>
      <x:c r="X388" s="597"/>
      <x:c r="Y388" s="529"/>
      <x:c r="Z388" s="597"/>
      <x:c r="AA388" s="529"/>
      <x:c r="AB388" s="595"/>
      <x:c r="AC388" s="529"/>
      <x:c r="AD388" s="657" t="s">
        <x:v>10295</x:v>
      </x:c>
      <x:c r="AE388" s="658">
        <x:f>SUM(E400,I400,M400,Q400,U400,Y400,AC400)</x:f>
        <x:v>16</x:v>
      </x:c>
    </x:row>
    <x:row r="389" spans="1:31">
      <x:c r="A389" s="543" t="s">
        <x:v>11533</x:v>
      </x:c>
      <x:c r="B389" s="529"/>
      <x:c r="C389" s="529"/>
      <x:c r="D389" s="529"/>
      <x:c r="E389" s="595"/>
      <x:c r="F389" s="529"/>
      <x:c r="G389" s="595"/>
      <x:c r="H389" s="623"/>
      <x:c r="I389" s="529"/>
      <x:c r="J389" s="529"/>
      <x:c r="K389" s="529"/>
      <x:c r="L389" s="529"/>
      <x:c r="M389" s="529"/>
      <x:c r="N389" s="529"/>
      <x:c r="O389" s="529"/>
      <x:c r="P389" s="795"/>
      <x:c r="Q389" s="529"/>
      <x:c r="R389" s="529"/>
      <x:c r="S389" s="529"/>
      <x:c r="T389" s="595"/>
      <x:c r="U389" s="529"/>
      <x:c r="V389" s="529"/>
      <x:c r="W389" s="529"/>
      <x:c r="X389" s="595"/>
      <x:c r="Y389" s="529"/>
      <x:c r="Z389" s="597"/>
      <x:c r="AA389" s="529"/>
      <x:c r="AB389" s="529"/>
      <x:c r="AC389" s="529"/>
      <x:c r="AD389" s="657"/>
      <x:c r="AE389" s="658"/>
    </x:row>
    <x:row r="390" spans="1:31">
      <x:c r="A390" s="543" t="s">
        <x:v>12198</x:v>
      </x:c>
      <x:c r="B390" s="529"/>
      <x:c r="C390" s="529"/>
      <x:c r="D390" s="529"/>
      <x:c r="E390" s="595"/>
      <x:c r="F390" s="529"/>
      <x:c r="G390" s="595"/>
      <x:c r="H390" s="529"/>
      <x:c r="I390" s="529"/>
      <x:c r="J390" s="529"/>
      <x:c r="K390" s="529"/>
      <x:c r="L390" s="529"/>
      <x:c r="M390" s="529"/>
      <x:c r="N390" s="529"/>
      <x:c r="O390" s="529"/>
      <x:c r="P390" s="529"/>
      <x:c r="Q390" s="529"/>
      <x:c r="R390" s="529"/>
      <x:c r="S390" s="546"/>
      <x:c r="T390" s="529"/>
      <x:c r="U390" s="529"/>
      <x:c r="V390" s="529"/>
      <x:c r="W390" s="546"/>
      <x:c r="X390" s="529"/>
      <x:c r="Y390" s="529"/>
      <x:c r="Z390" s="597"/>
      <x:c r="AA390" s="597"/>
      <x:c r="AB390" s="529"/>
      <x:c r="AC390" s="529"/>
      <x:c r="AD390" s="657"/>
      <x:c r="AE390" s="658"/>
    </x:row>
    <x:row r="391" spans="1:31">
      <x:c r="A391" s="543" t="s">
        <x:v>7982</x:v>
      </x:c>
      <x:c r="B391" s="529"/>
      <x:c r="C391" s="529"/>
      <x:c r="D391" s="529"/>
      <x:c r="E391" s="529"/>
      <x:c r="F391" s="529"/>
      <x:c r="G391" s="595"/>
      <x:c r="H391" s="529"/>
      <x:c r="I391" s="529"/>
      <x:c r="J391" s="529"/>
      <x:c r="K391" s="529"/>
      <x:c r="L391" s="529"/>
      <x:c r="M391" s="529"/>
      <x:c r="N391" s="529"/>
      <x:c r="O391" s="529"/>
      <x:c r="P391" s="529"/>
      <x:c r="Q391" s="529"/>
      <x:c r="R391" s="529"/>
      <x:c r="S391" s="529"/>
      <x:c r="T391" s="529"/>
      <x:c r="U391" s="529"/>
      <x:c r="V391" s="529"/>
      <x:c r="W391" s="529"/>
      <x:c r="X391" s="529"/>
      <x:c r="Y391" s="529"/>
      <x:c r="Z391" s="529"/>
      <x:c r="AA391" s="597"/>
      <x:c r="AB391" s="795"/>
      <x:c r="AC391" s="529"/>
      <x:c r="AD391" s="657"/>
      <x:c r="AE391" s="658"/>
    </x:row>
    <x:row r="392" spans="1:31">
      <x:c r="A392" s="543" t="s">
        <x:v>2318</x:v>
      </x:c>
      <x:c r="B392" s="548"/>
      <x:c r="C392" s="529"/>
      <x:c r="D392" s="529"/>
      <x:c r="E392" s="529"/>
      <x:c r="F392" s="529"/>
      <x:c r="G392" s="595"/>
      <x:c r="H392" s="529"/>
      <x:c r="I392" s="529"/>
      <x:c r="J392" s="529"/>
      <x:c r="K392" s="529"/>
      <x:c r="L392" s="529"/>
      <x:c r="M392" s="529"/>
      <x:c r="N392" s="548"/>
      <x:c r="O392" s="529"/>
      <x:c r="P392" s="529"/>
      <x:c r="Q392" s="529"/>
      <x:c r="R392" s="800"/>
      <x:c r="S392" s="529"/>
      <x:c r="T392" s="529"/>
      <x:c r="U392" s="529"/>
      <x:c r="V392" s="800"/>
      <x:c r="W392" s="529"/>
      <x:c r="X392" s="529"/>
      <x:c r="Y392" s="529"/>
      <x:c r="Z392" s="548"/>
      <x:c r="AA392" s="529"/>
      <x:c r="AB392" s="529"/>
      <x:c r="AC392" s="554"/>
      <x:c r="AD392" s="657"/>
      <x:c r="AE392" s="658"/>
    </x:row>
    <x:row r="393" spans="1:31">
      <x:c r="A393" s="543" t="s">
        <x:v>11222</x:v>
      </x:c>
      <x:c r="B393" s="529"/>
      <x:c r="C393" s="546"/>
      <x:c r="D393" s="529"/>
      <x:c r="E393" s="529"/>
      <x:c r="F393" s="529"/>
      <x:c r="G393" s="595"/>
      <x:c r="H393" s="529"/>
      <x:c r="I393" s="554"/>
      <x:c r="J393" s="529"/>
      <x:c r="K393" s="800"/>
      <x:c r="L393" s="529"/>
      <x:c r="M393" s="554"/>
      <x:c r="N393" s="529"/>
      <x:c r="O393" s="546"/>
      <x:c r="P393" s="529"/>
      <x:c r="Q393" s="529"/>
      <x:c r="R393" s="800"/>
      <x:c r="S393" s="529"/>
      <x:c r="T393" s="795"/>
      <x:c r="U393" s="554"/>
      <x:c r="V393" s="800"/>
      <x:c r="W393" s="529"/>
      <x:c r="X393" s="795"/>
      <x:c r="Y393" s="554"/>
      <x:c r="Z393" s="529"/>
      <x:c r="AA393" s="546"/>
      <x:c r="AB393" s="529"/>
      <x:c r="AC393" s="554"/>
      <x:c r="AD393" s="657"/>
      <x:c r="AE393" s="658"/>
    </x:row>
    <x:row r="394" spans="1:31">
      <x:c r="A394" s="543" t="s">
        <x:v>12467</x:v>
      </x:c>
      <x:c r="B394" s="529"/>
      <x:c r="C394" s="529"/>
      <x:c r="D394" s="529"/>
      <x:c r="E394" s="529"/>
      <x:c r="F394" s="800"/>
      <x:c r="G394" s="595"/>
      <x:c r="H394" s="795"/>
      <x:c r="I394" s="554"/>
      <x:c r="J394" s="529"/>
      <x:c r="K394" s="800"/>
      <x:c r="L394" s="795"/>
      <x:c r="M394" s="554"/>
      <x:c r="N394" s="529"/>
      <x:c r="O394" s="529"/>
      <x:c r="P394" s="529"/>
      <x:c r="Q394" s="529"/>
      <x:c r="R394" s="529"/>
      <x:c r="S394" s="529"/>
      <x:c r="T394" s="529"/>
      <x:c r="U394" s="554"/>
      <x:c r="V394" s="529"/>
      <x:c r="W394" s="529"/>
      <x:c r="X394" s="529"/>
      <x:c r="Y394" s="554"/>
      <x:c r="Z394" s="529"/>
      <x:c r="AA394" s="529"/>
      <x:c r="AB394" s="529"/>
      <x:c r="AC394" s="554"/>
      <x:c r="AD394" s="657"/>
      <x:c r="AE394" s="658"/>
    </x:row>
    <x:row r="395" spans="1:31">
      <x:c r="A395" s="543" t="s">
        <x:v>12326</x:v>
      </x:c>
      <x:c r="B395" s="529"/>
      <x:c r="C395" s="529"/>
      <x:c r="D395" s="529"/>
      <x:c r="E395" s="529"/>
      <x:c r="F395" s="800"/>
      <x:c r="G395" s="595"/>
      <x:c r="H395" s="529"/>
      <x:c r="I395" s="529"/>
      <x:c r="J395" s="529"/>
      <x:c r="K395" s="529"/>
      <x:c r="L395" s="529"/>
      <x:c r="M395" s="529"/>
      <x:c r="N395" s="529"/>
      <x:c r="O395" s="529"/>
      <x:c r="P395" s="529"/>
      <x:c r="Q395" s="529"/>
      <x:c r="R395" s="597"/>
      <x:c r="S395" s="800"/>
      <x:c r="T395" s="529"/>
      <x:c r="U395" s="554"/>
      <x:c r="V395" s="597"/>
      <x:c r="W395" s="800"/>
      <x:c r="X395" s="529"/>
      <x:c r="Y395" s="554"/>
      <x:c r="Z395" s="597"/>
      <x:c r="AA395" s="529"/>
      <x:c r="AB395" s="529"/>
      <x:c r="AC395" s="529"/>
      <x:c r="AD395" s="657"/>
      <x:c r="AE395" s="658"/>
    </x:row>
    <x:row r="396" spans="1:31">
      <x:c r="A396" s="543" t="s">
        <x:v>7879</x:v>
      </x:c>
      <x:c r="B396" s="529"/>
      <x:c r="C396" s="529"/>
      <x:c r="D396" s="529"/>
      <x:c r="E396" s="529"/>
      <x:c r="F396" s="597"/>
      <x:c r="G396" s="595"/>
      <x:c r="H396" s="529"/>
      <x:c r="I396" s="529"/>
      <x:c r="J396" s="529"/>
      <x:c r="K396" s="529"/>
      <x:c r="L396" s="529"/>
      <x:c r="M396" s="529"/>
      <x:c r="N396" s="529"/>
      <x:c r="O396" s="529"/>
      <x:c r="P396" s="529"/>
      <x:c r="Q396" s="529"/>
      <x:c r="R396" s="597"/>
      <x:c r="S396" s="529"/>
      <x:c r="T396" s="529"/>
      <x:c r="U396" s="529"/>
      <x:c r="V396" s="597"/>
      <x:c r="W396" s="529"/>
      <x:c r="X396" s="529"/>
      <x:c r="Y396" s="529"/>
      <x:c r="Z396" s="597"/>
      <x:c r="AA396" s="529"/>
      <x:c r="AB396" s="795"/>
      <x:c r="AC396" s="529"/>
      <x:c r="AD396" s="657"/>
      <x:c r="AE396" s="658"/>
    </x:row>
    <x:row r="397" spans="1:31">
      <x:c r="A397" s="543" t="s">
        <x:v>11232</x:v>
      </x:c>
      <x:c r="B397" s="529"/>
      <x:c r="C397" s="529"/>
      <x:c r="D397" s="529"/>
      <x:c r="E397" s="529"/>
      <x:c r="F397" s="529"/>
      <x:c r="G397" s="595"/>
      <x:c r="H397" s="529"/>
      <x:c r="I397" s="529"/>
      <x:c r="J397" s="529"/>
      <x:c r="K397" s="529"/>
      <x:c r="L397" s="529"/>
      <x:c r="M397" s="529"/>
      <x:c r="N397" s="529"/>
      <x:c r="O397" s="529"/>
      <x:c r="P397" s="529"/>
      <x:c r="Q397" s="529"/>
      <x:c r="R397" s="548"/>
      <x:c r="S397" s="529"/>
      <x:c r="T397" s="529"/>
      <x:c r="U397" s="529"/>
      <x:c r="V397" s="548"/>
      <x:c r="W397" s="529"/>
      <x:c r="X397" s="529"/>
      <x:c r="Y397" s="529"/>
      <x:c r="Z397" s="597"/>
      <x:c r="AA397" s="597"/>
      <x:c r="AB397" s="529"/>
      <x:c r="AC397" s="529"/>
      <x:c r="AD397" s="657"/>
      <x:c r="AE397" s="658"/>
    </x:row>
    <x:row r="398" spans="1:31">
      <x:c r="A398" s="543" t="s">
        <x:v>12225</x:v>
      </x:c>
      <x:c r="B398" s="529"/>
      <x:c r="C398" s="529"/>
      <x:c r="D398" s="529"/>
      <x:c r="E398" s="529"/>
      <x:c r="F398" s="529"/>
      <x:c r="G398" s="595"/>
      <x:c r="H398" s="529"/>
      <x:c r="I398" s="529"/>
      <x:c r="J398" s="529"/>
      <x:c r="K398" s="546"/>
      <x:c r="L398" s="529"/>
      <x:c r="M398" s="529"/>
      <x:c r="N398" s="529"/>
      <x:c r="O398" s="529"/>
      <x:c r="P398" s="529"/>
      <x:c r="Q398" s="529"/>
      <x:c r="R398" s="529"/>
      <x:c r="S398" s="529"/>
      <x:c r="T398" s="795"/>
      <x:c r="U398" s="529"/>
      <x:c r="V398" s="529"/>
      <x:c r="W398" s="529"/>
      <x:c r="X398" s="795"/>
      <x:c r="Y398" s="529"/>
      <x:c r="Z398" s="529"/>
      <x:c r="AA398" s="597"/>
      <x:c r="AB398" s="529"/>
      <x:c r="AC398" s="529"/>
      <x:c r="AD398" s="657"/>
      <x:c r="AE398" s="658"/>
    </x:row>
    <x:row r="399" spans="1:31" ht="16.75">
      <x:c r="A399" s="544" t="s">
        <x:v>2548</x:v>
      </x:c>
      <x:c r="B399" s="529"/>
      <x:c r="C399" s="546"/>
      <x:c r="D399" s="529"/>
      <x:c r="E399" s="529"/>
      <x:c r="F399" s="548"/>
      <x:c r="G399" s="595"/>
      <x:c r="H399" s="795"/>
      <x:c r="I399" s="529"/>
      <x:c r="J399" s="529"/>
      <x:c r="K399" s="529"/>
      <x:c r="L399" s="795"/>
      <x:c r="M399" s="529"/>
      <x:c r="N399" s="529"/>
      <x:c r="O399" s="546"/>
      <x:c r="P399" s="529"/>
      <x:c r="Q399" s="529"/>
      <x:c r="R399" s="529"/>
      <x:c r="S399" s="546"/>
      <x:c r="T399" s="529"/>
      <x:c r="U399" s="529"/>
      <x:c r="V399" s="529"/>
      <x:c r="W399" s="546"/>
      <x:c r="X399" s="529"/>
      <x:c r="Y399" s="529"/>
      <x:c r="Z399" s="529"/>
      <x:c r="AA399" s="546"/>
      <x:c r="AB399" s="529"/>
      <x:c r="AC399" s="529"/>
      <x:c r="AD399" s="657"/>
      <x:c r="AE399" s="658"/>
    </x:row>
    <x:row r="400" spans="1:31" ht="16.75">
      <x:c r="A400" s="659"/>
      <x:c r="B400" s="724">
        <x:v>7</x:v>
      </x:c>
      <x:c r="C400" s="724">
        <x:v>7</x:v>
      </x:c>
      <x:c r="D400" s="724"/>
      <x:c r="E400" s="724"/>
      <x:c r="F400" s="724">
        <x:v>10</x:v>
      </x:c>
      <x:c r="G400" s="724"/>
      <x:c r="H400" s="724">
        <x:v>6</x:v>
      </x:c>
      <x:c r="I400" s="724">
        <x:v>4</x:v>
      </x:c>
      <x:c r="J400" s="724"/>
      <x:c r="K400" s="724">
        <x:v>10</x:v>
      </x:c>
      <x:c r="L400" s="724">
        <x:v>6</x:v>
      </x:c>
      <x:c r="M400" s="724">
        <x:v>3</x:v>
      </x:c>
      <x:c r="N400" s="724">
        <x:v>7</x:v>
      </x:c>
      <x:c r="O400" s="724">
        <x:v>7</x:v>
      </x:c>
      <x:c r="P400" s="724">
        <x:v>5</x:v>
      </x:c>
      <x:c r="Q400" s="724"/>
      <x:c r="R400" s="724">
        <x:v>10.5</x:v>
      </x:c>
      <x:c r="S400" s="724">
        <x:v>9</x:v>
      </x:c>
      <x:c r="T400" s="724">
        <x:v>6</x:v>
      </x:c>
      <x:c r="U400" s="724">
        <x:v>3</x:v>
      </x:c>
      <x:c r="V400" s="724">
        <x:v>10.5</x:v>
      </x:c>
      <x:c r="W400" s="724">
        <x:v>9</x:v>
      </x:c>
      <x:c r="X400" s="724">
        <x:v>6</x:v>
      </x:c>
      <x:c r="Y400" s="724">
        <x:v>3</x:v>
      </x:c>
      <x:c r="Z400" s="724">
        <x:v>7</x:v>
      </x:c>
      <x:c r="AA400" s="724">
        <x:v>7</x:v>
      </x:c>
      <x:c r="AB400" s="724">
        <x:v>6</x:v>
      </x:c>
      <x:c r="AC400" s="724">
        <x:v>3</x:v>
      </x:c>
      <x:c r="AD400" s="660"/>
      <x:c r="AE400" s="661"/>
    </x:row>
    <x:row r="401" spans="1:31" ht="16.75">
      <x:c r="A401" s="521"/>
      <x:c r="B401" s="1662" t="s">
        <x:v>11741</x:v>
      </x:c>
      <x:c r="C401" s="1663"/>
      <x:c r="D401" s="1663"/>
      <x:c r="E401" s="1664"/>
      <x:c r="F401" s="1662" t="s">
        <x:v>10294</x:v>
      </x:c>
      <x:c r="G401" s="1663"/>
      <x:c r="H401" s="1663"/>
      <x:c r="I401" s="1664"/>
      <x:c r="J401" s="1662" t="s">
        <x:v>10288</x:v>
      </x:c>
      <x:c r="K401" s="1663"/>
      <x:c r="L401" s="1663"/>
      <x:c r="M401" s="1664"/>
      <x:c r="N401" s="1662" t="s">
        <x:v>10324</x:v>
      </x:c>
      <x:c r="O401" s="1663"/>
      <x:c r="P401" s="1663"/>
      <x:c r="Q401" s="1664"/>
      <x:c r="R401" s="1662" t="s">
        <x:v>5659</x:v>
      </x:c>
      <x:c r="S401" s="1663"/>
      <x:c r="T401" s="1663"/>
      <x:c r="U401" s="1664"/>
      <x:c r="V401" s="1663" t="s">
        <x:v>10329</x:v>
      </x:c>
      <x:c r="W401" s="1663"/>
      <x:c r="X401" s="1663"/>
      <x:c r="Y401" s="1664"/>
      <x:c r="Z401" s="1663" t="s">
        <x:v>11888</x:v>
      </x:c>
      <x:c r="AA401" s="1663"/>
      <x:c r="AB401" s="1663"/>
      <x:c r="AC401" s="1672"/>
      <x:c r="AD401" s="655"/>
      <x:c r="AE401" s="656"/>
    </x:row>
    <x:row r="402" spans="1:31">
      <x:c r="A402" s="522"/>
      <x:c r="B402" s="516" t="s">
        <x:v>3935</x:v>
      </x:c>
      <x:c r="C402" s="516" t="s">
        <x:v>6540</x:v>
      </x:c>
      <x:c r="D402" s="516" t="s">
        <x:v>10328</x:v>
      </x:c>
      <x:c r="E402" s="557" t="s">
        <x:v>10295</x:v>
      </x:c>
      <x:c r="F402" s="516" t="s">
        <x:v>3935</x:v>
      </x:c>
      <x:c r="G402" s="516" t="s">
        <x:v>6540</x:v>
      </x:c>
      <x:c r="H402" s="516" t="s">
        <x:v>10328</x:v>
      </x:c>
      <x:c r="I402" s="557" t="s">
        <x:v>10295</x:v>
      </x:c>
      <x:c r="J402" s="516" t="s">
        <x:v>3935</x:v>
      </x:c>
      <x:c r="K402" s="516" t="s">
        <x:v>6540</x:v>
      </x:c>
      <x:c r="L402" s="516" t="s">
        <x:v>10328</x:v>
      </x:c>
      <x:c r="M402" s="557" t="s">
        <x:v>10295</x:v>
      </x:c>
      <x:c r="N402" s="516" t="s">
        <x:v>3935</x:v>
      </x:c>
      <x:c r="O402" s="516" t="s">
        <x:v>6540</x:v>
      </x:c>
      <x:c r="P402" s="516" t="s">
        <x:v>10328</x:v>
      </x:c>
      <x:c r="Q402" s="557" t="s">
        <x:v>10295</x:v>
      </x:c>
      <x:c r="R402" s="516" t="s">
        <x:v>3935</x:v>
      </x:c>
      <x:c r="S402" s="516" t="s">
        <x:v>6540</x:v>
      </x:c>
      <x:c r="T402" s="516" t="s">
        <x:v>10328</x:v>
      </x:c>
      <x:c r="U402" s="557" t="s">
        <x:v>10295</x:v>
      </x:c>
      <x:c r="V402" s="516" t="s">
        <x:v>3935</x:v>
      </x:c>
      <x:c r="W402" s="516" t="s">
        <x:v>6540</x:v>
      </x:c>
      <x:c r="X402" s="516" t="s">
        <x:v>10328</x:v>
      </x:c>
      <x:c r="Y402" s="557" t="s">
        <x:v>10295</x:v>
      </x:c>
      <x:c r="Z402" s="516" t="s">
        <x:v>3935</x:v>
      </x:c>
      <x:c r="AA402" s="516" t="s">
        <x:v>6540</x:v>
      </x:c>
      <x:c r="AB402" s="516" t="s">
        <x:v>10328</x:v>
      </x:c>
      <x:c r="AC402" s="557" t="s">
        <x:v>10295</x:v>
      </x:c>
      <x:c r="AD402" s="657"/>
      <x:c r="AE402" s="658"/>
    </x:row>
    <x:row r="403" spans="1:31">
      <x:c r="A403" s="543" t="s">
        <x:v>2388</x:v>
      </x:c>
      <x:c r="B403" s="529"/>
      <x:c r="C403" s="529"/>
      <x:c r="D403" s="529"/>
      <x:c r="E403" s="595"/>
      <x:c r="F403" s="529"/>
      <x:c r="G403" s="595"/>
      <x:c r="H403" s="529"/>
      <x:c r="I403" s="529"/>
      <x:c r="J403" s="595"/>
      <x:c r="K403" s="529"/>
      <x:c r="L403" s="529"/>
      <x:c r="M403" s="529"/>
      <x:c r="N403" s="529"/>
      <x:c r="O403" s="529"/>
      <x:c r="P403" s="529"/>
      <x:c r="Q403" s="595"/>
      <x:c r="R403" s="529"/>
      <x:c r="S403" s="529"/>
      <x:c r="T403" s="529"/>
      <x:c r="U403" s="529"/>
      <x:c r="V403" s="529"/>
      <x:c r="W403" s="529"/>
      <x:c r="X403" s="529"/>
      <x:c r="Y403" s="529"/>
      <x:c r="Z403" s="529"/>
      <x:c r="AA403" s="529"/>
      <x:c r="AB403" s="529"/>
      <x:c r="AC403" s="529"/>
      <x:c r="AD403" s="657" t="s">
        <x:v>3935</x:v>
      </x:c>
      <x:c r="AE403" s="658">
        <x:f>SUM(B418,F418,J418,N418,R418,V418,Z418)</x:f>
        <x:v>45</x:v>
      </x:c>
    </x:row>
    <x:row r="404" spans="1:31">
      <x:c r="A404" s="543" t="s">
        <x:v>8075</x:v>
      </x:c>
      <x:c r="B404" s="529"/>
      <x:c r="C404" s="546"/>
      <x:c r="D404" s="529"/>
      <x:c r="E404" s="595"/>
      <x:c r="F404" s="529"/>
      <x:c r="G404" s="595"/>
      <x:c r="H404" s="795"/>
      <x:c r="I404" s="529"/>
      <x:c r="J404" s="529"/>
      <x:c r="K404" s="546"/>
      <x:c r="L404" s="529"/>
      <x:c r="M404" s="529"/>
      <x:c r="N404" s="529"/>
      <x:c r="O404" s="546"/>
      <x:c r="P404" s="795"/>
      <x:c r="Q404" s="529"/>
      <x:c r="R404" s="529"/>
      <x:c r="S404" s="546"/>
      <x:c r="T404" s="595"/>
      <x:c r="U404" s="529"/>
      <x:c r="V404" s="529"/>
      <x:c r="W404" s="529"/>
      <x:c r="X404" s="795"/>
      <x:c r="Y404" s="529"/>
      <x:c r="Z404" s="548"/>
      <x:c r="AA404" s="529"/>
      <x:c r="AB404" s="529"/>
      <x:c r="AC404" s="529"/>
      <x:c r="AD404" s="657" t="s">
        <x:v>6540</x:v>
      </x:c>
      <x:c r="AE404" s="658">
        <x:f>SUM(C418,G418,K418,O418,S418,W418,AA418)</x:f>
        <x:v>44</x:v>
      </x:c>
    </x:row>
    <x:row r="405" spans="1:31">
      <x:c r="A405" s="543" t="s">
        <x:v>12175</x:v>
      </x:c>
      <x:c r="B405" s="529"/>
      <x:c r="C405" s="529"/>
      <x:c r="D405" s="529"/>
      <x:c r="E405" s="595"/>
      <x:c r="F405" s="529"/>
      <x:c r="G405" s="595"/>
      <x:c r="H405" s="812"/>
      <x:c r="I405" s="529"/>
      <x:c r="J405" s="529"/>
      <x:c r="K405" s="529"/>
      <x:c r="L405" s="529"/>
      <x:c r="M405" s="529"/>
      <x:c r="N405" s="529"/>
      <x:c r="O405" s="529"/>
      <x:c r="P405" s="529"/>
      <x:c r="Q405" s="529"/>
      <x:c r="R405" s="529"/>
      <x:c r="S405" s="529"/>
      <x:c r="T405" s="595"/>
      <x:c r="U405" s="529"/>
      <x:c r="V405" s="529"/>
      <x:c r="W405" s="529"/>
      <x:c r="X405" s="529"/>
      <x:c r="Y405" s="529"/>
      <x:c r="Z405" s="529"/>
      <x:c r="AA405" s="529"/>
      <x:c r="AB405" s="529"/>
      <x:c r="AC405" s="529"/>
      <x:c r="AD405" s="657" t="s">
        <x:v>10328</x:v>
      </x:c>
      <x:c r="AE405" s="658">
        <x:f>SUM(D418,H418,L418,P418,T418,X418,AB418)</x:f>
        <x:v>43</x:v>
      </x:c>
    </x:row>
    <x:row r="406" spans="1:31">
      <x:c r="A406" s="543" t="s">
        <x:v>12653</x:v>
      </x:c>
      <x:c r="B406" s="529"/>
      <x:c r="C406" s="529"/>
      <x:c r="D406" s="529"/>
      <x:c r="E406" s="595"/>
      <x:c r="F406" s="529"/>
      <x:c r="G406" s="595"/>
      <x:c r="H406" s="812"/>
      <x:c r="I406" s="529"/>
      <x:c r="J406" s="529"/>
      <x:c r="K406" s="529"/>
      <x:c r="L406" s="529"/>
      <x:c r="M406" s="529"/>
      <x:c r="N406" s="529"/>
      <x:c r="O406" s="529"/>
      <x:c r="P406" s="529"/>
      <x:c r="Q406" s="529"/>
      <x:c r="R406" s="529"/>
      <x:c r="S406" s="529"/>
      <x:c r="T406" s="597"/>
      <x:c r="U406" s="529"/>
      <x:c r="V406" s="529"/>
      <x:c r="W406" s="529"/>
      <x:c r="X406" s="529"/>
      <x:c r="Y406" s="529"/>
      <x:c r="Z406" s="529"/>
      <x:c r="AA406" s="529"/>
      <x:c r="AB406" s="529"/>
      <x:c r="AC406" s="529"/>
      <x:c r="AD406" s="657" t="s">
        <x:v>10295</x:v>
      </x:c>
      <x:c r="AE406" s="658">
        <x:f>SUM(E418,I418,M418,Q418,U418,Y418,AC418)</x:f>
        <x:v>0</x:v>
      </x:c>
    </x:row>
    <x:row r="407" spans="1:31">
      <x:c r="A407" s="543" t="s">
        <x:v>11533</x:v>
      </x:c>
      <x:c r="B407" s="529"/>
      <x:c r="C407" s="529"/>
      <x:c r="D407" s="529"/>
      <x:c r="E407" s="595"/>
      <x:c r="F407" s="529"/>
      <x:c r="G407" s="595"/>
      <x:c r="H407" s="812"/>
      <x:c r="I407" s="529"/>
      <x:c r="J407" s="529"/>
      <x:c r="K407" s="529"/>
      <x:c r="L407" s="529"/>
      <x:c r="M407" s="529"/>
      <x:c r="N407" s="529"/>
      <x:c r="O407" s="529"/>
      <x:c r="P407" s="529"/>
      <x:c r="Q407" s="529"/>
      <x:c r="R407" s="529"/>
      <x:c r="S407" s="529"/>
      <x:c r="T407" s="595"/>
      <x:c r="U407" s="529"/>
      <x:c r="V407" s="529"/>
      <x:c r="W407" s="529"/>
      <x:c r="X407" s="529"/>
      <x:c r="Y407" s="529"/>
      <x:c r="Z407" s="529"/>
      <x:c r="AA407" s="529"/>
      <x:c r="AB407" s="529"/>
      <x:c r="AC407" s="529"/>
      <x:c r="AD407" s="657"/>
      <x:c r="AE407" s="658"/>
    </x:row>
    <x:row r="408" spans="1:31">
      <x:c r="A408" s="543" t="s">
        <x:v>12198</x:v>
      </x:c>
      <x:c r="B408" s="529"/>
      <x:c r="C408" s="529"/>
      <x:c r="D408" s="529"/>
      <x:c r="E408" s="595"/>
      <x:c r="F408" s="529"/>
      <x:c r="G408" s="595"/>
      <x:c r="H408" s="529"/>
      <x:c r="I408" s="529"/>
      <x:c r="J408" s="529"/>
      <x:c r="K408" s="529"/>
      <x:c r="L408" s="529"/>
      <x:c r="M408" s="529"/>
      <x:c r="N408" s="529"/>
      <x:c r="O408" s="529"/>
      <x:c r="P408" s="529"/>
      <x:c r="Q408" s="529"/>
      <x:c r="R408" s="529"/>
      <x:c r="S408" s="529"/>
      <x:c r="T408" s="529"/>
      <x:c r="U408" s="529"/>
      <x:c r="V408" s="548"/>
      <x:c r="W408" s="529"/>
      <x:c r="X408" s="529"/>
      <x:c r="Y408" s="529"/>
      <x:c r="Z408" s="529"/>
      <x:c r="AA408" s="529"/>
      <x:c r="AB408" s="529"/>
      <x:c r="AC408" s="529"/>
      <x:c r="AD408" s="657"/>
      <x:c r="AE408" s="658"/>
    </x:row>
    <x:row r="409" spans="1:31">
      <x:c r="A409" s="543" t="s">
        <x:v>7982</x:v>
      </x:c>
      <x:c r="B409" s="529"/>
      <x:c r="C409" s="529"/>
      <x:c r="D409" s="529"/>
      <x:c r="E409" s="529"/>
      <x:c r="F409" s="529"/>
      <x:c r="G409" s="595"/>
      <x:c r="H409" s="529"/>
      <x:c r="I409" s="529"/>
      <x:c r="J409" s="529"/>
      <x:c r="K409" s="529"/>
      <x:c r="L409" s="529"/>
      <x:c r="M409" s="529"/>
      <x:c r="N409" s="529"/>
      <x:c r="O409" s="529"/>
      <x:c r="P409" s="529"/>
      <x:c r="Q409" s="529"/>
      <x:c r="R409" s="548"/>
      <x:c r="S409" s="529"/>
      <x:c r="T409" s="529"/>
      <x:c r="U409" s="529"/>
      <x:c r="V409" s="597"/>
      <x:c r="W409" s="529"/>
      <x:c r="X409" s="529"/>
      <x:c r="Y409" s="529"/>
      <x:c r="Z409" s="529"/>
      <x:c r="AA409" s="529"/>
      <x:c r="AB409" s="795"/>
      <x:c r="AC409" s="529"/>
      <x:c r="AD409" s="657"/>
      <x:c r="AE409" s="658"/>
    </x:row>
    <x:row r="410" spans="1:31">
      <x:c r="A410" s="543" t="s">
        <x:v>2318</x:v>
      </x:c>
      <x:c r="B410" s="529"/>
      <x:c r="C410" s="546"/>
      <x:c r="D410" s="529"/>
      <x:c r="E410" s="529"/>
      <x:c r="F410" s="529"/>
      <x:c r="G410" s="595"/>
      <x:c r="H410" s="795"/>
      <x:c r="I410" s="529"/>
      <x:c r="J410" s="529"/>
      <x:c r="K410" s="546"/>
      <x:c r="L410" s="529"/>
      <x:c r="M410" s="529"/>
      <x:c r="N410" s="529"/>
      <x:c r="O410" s="546"/>
      <x:c r="P410" s="795"/>
      <x:c r="Q410" s="529"/>
      <x:c r="R410" s="597"/>
      <x:c r="S410" s="800"/>
      <x:c r="T410" s="529"/>
      <x:c r="U410" s="529"/>
      <x:c r="V410" s="597"/>
      <x:c r="W410" s="529"/>
      <x:c r="X410" s="800"/>
      <x:c r="Y410" s="529"/>
      <x:c r="Z410" s="548"/>
      <x:c r="AA410" s="529"/>
      <x:c r="AB410" s="529"/>
      <x:c r="AC410" s="529"/>
      <x:c r="AD410" s="657"/>
      <x:c r="AE410" s="658"/>
    </x:row>
    <x:row r="411" spans="1:31">
      <x:c r="A411" s="543" t="s">
        <x:v>11222</x:v>
      </x:c>
      <x:c r="B411" s="548"/>
      <x:c r="C411" s="529"/>
      <x:c r="D411" s="529"/>
      <x:c r="E411" s="529"/>
      <x:c r="F411" s="548"/>
      <x:c r="G411" s="595"/>
      <x:c r="H411" s="529"/>
      <x:c r="I411" s="529"/>
      <x:c r="J411" s="529"/>
      <x:c r="K411" s="597"/>
      <x:c r="L411" s="795"/>
      <x:c r="M411" s="529"/>
      <x:c r="N411" s="548"/>
      <x:c r="O411" s="529"/>
      <x:c r="P411" s="529"/>
      <x:c r="Q411" s="529"/>
      <x:c r="R411" s="597"/>
      <x:c r="S411" s="800"/>
      <x:c r="T411" s="795"/>
      <x:c r="U411" s="529"/>
      <x:c r="V411" s="597"/>
      <x:c r="W411" s="546"/>
      <x:c r="X411" s="800"/>
      <x:c r="Y411" s="529"/>
      <x:c r="Z411" s="529"/>
      <x:c r="AA411" s="546"/>
      <x:c r="AB411" s="529"/>
      <x:c r="AC411" s="529"/>
      <x:c r="AD411" s="657"/>
      <x:c r="AE411" s="658"/>
    </x:row>
    <x:row r="412" spans="1:31">
      <x:c r="A412" s="543" t="s">
        <x:v>12467</x:v>
      </x:c>
      <x:c r="B412" s="529"/>
      <x:c r="C412" s="529"/>
      <x:c r="D412" s="529"/>
      <x:c r="E412" s="529"/>
      <x:c r="F412" s="597"/>
      <x:c r="G412" s="595"/>
      <x:c r="H412" s="529"/>
      <x:c r="I412" s="529"/>
      <x:c r="J412" s="529"/>
      <x:c r="K412" s="597"/>
      <x:c r="L412" s="529"/>
      <x:c r="M412" s="529"/>
      <x:c r="N412" s="597"/>
      <x:c r="O412" s="529"/>
      <x:c r="P412" s="529"/>
      <x:c r="Q412" s="529"/>
      <x:c r="R412" s="597"/>
      <x:c r="S412" s="529"/>
      <x:c r="T412" s="529"/>
      <x:c r="U412" s="529"/>
      <x:c r="V412" s="597"/>
      <x:c r="W412" s="529"/>
      <x:c r="X412" s="529"/>
      <x:c r="Y412" s="529"/>
      <x:c r="Z412" s="529"/>
      <x:c r="AA412" s="529"/>
      <x:c r="AB412" s="529"/>
      <x:c r="AC412" s="529"/>
      <x:c r="AD412" s="657"/>
      <x:c r="AE412" s="658"/>
    </x:row>
    <x:row r="413" spans="1:31">
      <x:c r="A413" s="543" t="s">
        <x:v>12326</x:v>
      </x:c>
      <x:c r="B413" s="529"/>
      <x:c r="C413" s="529"/>
      <x:c r="D413" s="529"/>
      <x:c r="E413" s="529"/>
      <x:c r="F413" s="597"/>
      <x:c r="G413" s="595"/>
      <x:c r="H413" s="529"/>
      <x:c r="I413" s="529"/>
      <x:c r="J413" s="529"/>
      <x:c r="K413" s="529"/>
      <x:c r="L413" s="529"/>
      <x:c r="M413" s="529"/>
      <x:c r="N413" s="597"/>
      <x:c r="O413" s="529"/>
      <x:c r="P413" s="529"/>
      <x:c r="Q413" s="529"/>
      <x:c r="R413" s="800"/>
      <x:c r="S413" s="597"/>
      <x:c r="T413" s="529"/>
      <x:c r="U413" s="529"/>
      <x:c r="V413" s="800"/>
      <x:c r="W413" s="529"/>
      <x:c r="X413" s="529"/>
      <x:c r="Y413" s="529"/>
      <x:c r="Z413" s="529"/>
      <x:c r="AA413" s="529"/>
      <x:c r="AB413" s="529"/>
      <x:c r="AC413" s="529"/>
      <x:c r="AD413" s="657"/>
      <x:c r="AE413" s="658"/>
    </x:row>
    <x:row r="414" spans="1:31">
      <x:c r="A414" s="543" t="s">
        <x:v>7879</x:v>
      </x:c>
      <x:c r="B414" s="529"/>
      <x:c r="C414" s="529"/>
      <x:c r="D414" s="529"/>
      <x:c r="E414" s="529"/>
      <x:c r="F414" s="597"/>
      <x:c r="G414" s="595"/>
      <x:c r="H414" s="529"/>
      <x:c r="I414" s="529"/>
      <x:c r="J414" s="529"/>
      <x:c r="K414" s="529"/>
      <x:c r="L414" s="529"/>
      <x:c r="M414" s="529"/>
      <x:c r="N414" s="597"/>
      <x:c r="O414" s="529"/>
      <x:c r="P414" s="529"/>
      <x:c r="Q414" s="529"/>
      <x:c r="R414" s="597"/>
      <x:c r="S414" s="529"/>
      <x:c r="T414" s="529"/>
      <x:c r="U414" s="529"/>
      <x:c r="V414" s="597"/>
      <x:c r="W414" s="529"/>
      <x:c r="X414" s="529"/>
      <x:c r="Y414" s="529"/>
      <x:c r="Z414" s="529"/>
      <x:c r="AA414" s="529"/>
      <x:c r="AB414" s="795"/>
      <x:c r="AC414" s="529"/>
      <x:c r="AD414" s="657"/>
      <x:c r="AE414" s="658"/>
    </x:row>
    <x:row r="415" spans="1:31">
      <x:c r="A415" s="543" t="s">
        <x:v>11232</x:v>
      </x:c>
      <x:c r="B415" s="529"/>
      <x:c r="C415" s="529"/>
      <x:c r="D415" s="529"/>
      <x:c r="E415" s="529"/>
      <x:c r="F415" s="529"/>
      <x:c r="G415" s="595"/>
      <x:c r="H415" s="529"/>
      <x:c r="I415" s="529"/>
      <x:c r="J415" s="529"/>
      <x:c r="K415" s="529"/>
      <x:c r="L415" s="529"/>
      <x:c r="M415" s="529"/>
      <x:c r="N415" s="529"/>
      <x:c r="O415" s="529"/>
      <x:c r="P415" s="529"/>
      <x:c r="Q415" s="529"/>
      <x:c r="R415" s="529"/>
      <x:c r="S415" s="546"/>
      <x:c r="T415" s="529"/>
      <x:c r="U415" s="529"/>
      <x:c r="V415" s="529"/>
      <x:c r="W415" s="529"/>
      <x:c r="X415" s="795"/>
      <x:c r="Y415" s="529"/>
      <x:c r="Z415" s="529"/>
      <x:c r="AA415" s="529"/>
      <x:c r="AB415" s="529"/>
      <x:c r="AC415" s="529"/>
      <x:c r="AD415" s="657"/>
      <x:c r="AE415" s="658"/>
    </x:row>
    <x:row r="416" spans="1:31">
      <x:c r="A416" s="543" t="s">
        <x:v>12225</x:v>
      </x:c>
      <x:c r="B416" s="529"/>
      <x:c r="C416" s="529"/>
      <x:c r="D416" s="529"/>
      <x:c r="E416" s="529"/>
      <x:c r="F416" s="529"/>
      <x:c r="G416" s="595"/>
      <x:c r="H416" s="529"/>
      <x:c r="I416" s="529"/>
      <x:c r="J416" s="529"/>
      <x:c r="K416" s="529"/>
      <x:c r="L416" s="529"/>
      <x:c r="M416" s="529"/>
      <x:c r="N416" s="529"/>
      <x:c r="O416" s="529"/>
      <x:c r="P416" s="529"/>
      <x:c r="Q416" s="529"/>
      <x:c r="R416" s="529"/>
      <x:c r="S416" s="529"/>
      <x:c r="T416" s="795"/>
      <x:c r="U416" s="529"/>
      <x:c r="V416" s="529"/>
      <x:c r="W416" s="546"/>
      <x:c r="X416" s="529"/>
      <x:c r="Y416" s="529"/>
      <x:c r="Z416" s="529"/>
      <x:c r="AA416" s="529"/>
      <x:c r="AB416" s="529"/>
      <x:c r="AC416" s="529"/>
      <x:c r="AD416" s="657"/>
      <x:c r="AE416" s="658"/>
    </x:row>
    <x:row r="417" spans="1:31" ht="16.75">
      <x:c r="A417" s="544" t="s">
        <x:v>2548</x:v>
      </x:c>
      <x:c r="B417" s="548"/>
      <x:c r="C417" s="529"/>
      <x:c r="D417" s="529"/>
      <x:c r="E417" s="529"/>
      <x:c r="F417" s="548"/>
      <x:c r="G417" s="595"/>
      <x:c r="H417" s="529"/>
      <x:c r="I417" s="529"/>
      <x:c r="J417" s="529"/>
      <x:c r="K417" s="529"/>
      <x:c r="L417" s="795"/>
      <x:c r="M417" s="529"/>
      <x:c r="N417" s="548"/>
      <x:c r="O417" s="529"/>
      <x:c r="P417" s="529"/>
      <x:c r="Q417" s="529"/>
      <x:c r="R417" s="548"/>
      <x:c r="S417" s="529"/>
      <x:c r="T417" s="529"/>
      <x:c r="U417" s="529"/>
      <x:c r="V417" s="548"/>
      <x:c r="W417" s="529"/>
      <x:c r="X417" s="529"/>
      <x:c r="Y417" s="529"/>
      <x:c r="Z417" s="529"/>
      <x:c r="AA417" s="546"/>
      <x:c r="AB417" s="529"/>
      <x:c r="AC417" s="529"/>
      <x:c r="AD417" s="657"/>
      <x:c r="AE417" s="658"/>
    </x:row>
    <x:row r="418" spans="1:31" ht="16.75">
      <x:c r="A418" s="659"/>
      <x:c r="B418" s="724">
        <x:v>7</x:v>
      </x:c>
      <x:c r="C418" s="724">
        <x:v>7</x:v>
      </x:c>
      <x:c r="D418" s="724"/>
      <x:c r="E418" s="724"/>
      <x:c r="F418" s="724">
        <x:v>7</x:v>
      </x:c>
      <x:c r="G418" s="724"/>
      <x:c r="H418" s="724">
        <x:v>7</x:v>
      </x:c>
      <x:c r="I418" s="724"/>
      <x:c r="J418" s="724"/>
      <x:c r="K418" s="724">
        <x:v>7</x:v>
      </x:c>
      <x:c r="L418" s="724">
        <x:v>7</x:v>
      </x:c>
      <x:c r="M418" s="724"/>
      <x:c r="N418" s="724">
        <x:v>7</x:v>
      </x:c>
      <x:c r="O418" s="724">
        <x:v>7</x:v>
      </x:c>
      <x:c r="P418" s="724">
        <x:v>7</x:v>
      </x:c>
      <x:c r="Q418" s="724"/>
      <x:c r="R418" s="724">
        <x:v>8</x:v>
      </x:c>
      <x:c r="S418" s="724">
        <x:v>10</x:v>
      </x:c>
      <x:c r="T418" s="724">
        <x:v>6</x:v>
      </x:c>
      <x:c r="U418" s="724"/>
      <x:c r="V418" s="724">
        <x:v>9</x:v>
      </x:c>
      <x:c r="W418" s="724">
        <x:v>6</x:v>
      </x:c>
      <x:c r="X418" s="724">
        <x:v>10</x:v>
      </x:c>
      <x:c r="Y418" s="724"/>
      <x:c r="Z418" s="724">
        <x:v>7</x:v>
      </x:c>
      <x:c r="AA418" s="724">
        <x:v>7</x:v>
      </x:c>
      <x:c r="AB418" s="724">
        <x:v>6</x:v>
      </x:c>
      <x:c r="AC418" s="724"/>
      <x:c r="AD418" s="660"/>
      <x:c r="AE418" s="661"/>
    </x:row>
    <x:row r="419" spans="1:31" ht="16.75">
      <x:c r="A419" s="521"/>
      <x:c r="B419" s="1662" t="s">
        <x:v>11666</x:v>
      </x:c>
      <x:c r="C419" s="1663"/>
      <x:c r="D419" s="1663"/>
      <x:c r="E419" s="1664"/>
      <x:c r="F419" s="1662" t="s">
        <x:v>10294</x:v>
      </x:c>
      <x:c r="G419" s="1663"/>
      <x:c r="H419" s="1663"/>
      <x:c r="I419" s="1664"/>
      <x:c r="J419" s="1662" t="s">
        <x:v>10288</x:v>
      </x:c>
      <x:c r="K419" s="1663"/>
      <x:c r="L419" s="1663"/>
      <x:c r="M419" s="1664"/>
      <x:c r="N419" s="1662" t="s">
        <x:v>10324</x:v>
      </x:c>
      <x:c r="O419" s="1663"/>
      <x:c r="P419" s="1663"/>
      <x:c r="Q419" s="1664"/>
      <x:c r="R419" s="1662" t="s">
        <x:v>11938</x:v>
      </x:c>
      <x:c r="S419" s="1663"/>
      <x:c r="T419" s="1663"/>
      <x:c r="U419" s="1664"/>
      <x:c r="V419" s="1663" t="s">
        <x:v>10329</x:v>
      </x:c>
      <x:c r="W419" s="1663"/>
      <x:c r="X419" s="1663"/>
      <x:c r="Y419" s="1664"/>
      <x:c r="Z419" s="1663" t="s">
        <x:v>11845</x:v>
      </x:c>
      <x:c r="AA419" s="1663"/>
      <x:c r="AB419" s="1663"/>
      <x:c r="AC419" s="1672"/>
      <x:c r="AD419" s="655"/>
      <x:c r="AE419" s="656"/>
    </x:row>
    <x:row r="420" spans="1:31">
      <x:c r="A420" s="522"/>
      <x:c r="B420" s="516" t="s">
        <x:v>3935</x:v>
      </x:c>
      <x:c r="C420" s="516" t="s">
        <x:v>6540</x:v>
      </x:c>
      <x:c r="D420" s="516" t="s">
        <x:v>10328</x:v>
      </x:c>
      <x:c r="E420" s="557" t="s">
        <x:v>10295</x:v>
      </x:c>
      <x:c r="F420" s="516" t="s">
        <x:v>3935</x:v>
      </x:c>
      <x:c r="G420" s="516" t="s">
        <x:v>6540</x:v>
      </x:c>
      <x:c r="H420" s="516" t="s">
        <x:v>10328</x:v>
      </x:c>
      <x:c r="I420" s="557" t="s">
        <x:v>10295</x:v>
      </x:c>
      <x:c r="J420" s="516" t="s">
        <x:v>3935</x:v>
      </x:c>
      <x:c r="K420" s="516" t="s">
        <x:v>6540</x:v>
      </x:c>
      <x:c r="L420" s="516" t="s">
        <x:v>10328</x:v>
      </x:c>
      <x:c r="M420" s="557" t="s">
        <x:v>10295</x:v>
      </x:c>
      <x:c r="N420" s="516" t="s">
        <x:v>3935</x:v>
      </x:c>
      <x:c r="O420" s="516" t="s">
        <x:v>6540</x:v>
      </x:c>
      <x:c r="P420" s="516" t="s">
        <x:v>10328</x:v>
      </x:c>
      <x:c r="Q420" s="557" t="s">
        <x:v>10295</x:v>
      </x:c>
      <x:c r="R420" s="516" t="s">
        <x:v>3935</x:v>
      </x:c>
      <x:c r="S420" s="516" t="s">
        <x:v>6540</x:v>
      </x:c>
      <x:c r="T420" s="516" t="s">
        <x:v>10328</x:v>
      </x:c>
      <x:c r="U420" s="557" t="s">
        <x:v>10295</x:v>
      </x:c>
      <x:c r="V420" s="516" t="s">
        <x:v>3935</x:v>
      </x:c>
      <x:c r="W420" s="516" t="s">
        <x:v>6540</x:v>
      </x:c>
      <x:c r="X420" s="516" t="s">
        <x:v>10328</x:v>
      </x:c>
      <x:c r="Y420" s="557" t="s">
        <x:v>10295</x:v>
      </x:c>
      <x:c r="Z420" s="516" t="s">
        <x:v>3935</x:v>
      </x:c>
      <x:c r="AA420" s="516" t="s">
        <x:v>6540</x:v>
      </x:c>
      <x:c r="AB420" s="516" t="s">
        <x:v>10328</x:v>
      </x:c>
      <x:c r="AC420" s="557" t="s">
        <x:v>10295</x:v>
      </x:c>
      <x:c r="AD420" s="657"/>
      <x:c r="AE420" s="658"/>
    </x:row>
    <x:row r="421" spans="1:31">
      <x:c r="A421" s="543" t="s">
        <x:v>2388</x:v>
      </x:c>
      <x:c r="B421" s="548"/>
      <x:c r="C421" s="529"/>
      <x:c r="D421" s="529"/>
      <x:c r="E421" s="595"/>
      <x:c r="F421" s="548"/>
      <x:c r="G421" s="595"/>
      <x:c r="H421" s="529"/>
      <x:c r="I421" s="529"/>
      <x:c r="J421" s="595"/>
      <x:c r="K421" s="546"/>
      <x:c r="L421" s="529"/>
      <x:c r="M421" s="529"/>
      <x:c r="N421" s="548"/>
      <x:c r="O421" s="529"/>
      <x:c r="P421" s="529"/>
      <x:c r="Q421" s="595"/>
      <x:c r="R421" s="529"/>
      <x:c r="S421" s="529"/>
      <x:c r="T421" s="529"/>
      <x:c r="U421" s="529"/>
      <x:c r="V421" s="529"/>
      <x:c r="W421" s="529"/>
      <x:c r="X421" s="529"/>
      <x:c r="Y421" s="529"/>
      <x:c r="Z421" s="529"/>
      <x:c r="AA421" s="529"/>
      <x:c r="AB421" s="529"/>
      <x:c r="AC421" s="529"/>
      <x:c r="AD421" s="657" t="s">
        <x:v>3935</x:v>
      </x:c>
      <x:c r="AE421" s="658">
        <x:f>SUM(B436,F436,J436,N436,R436,V436,Z436)</x:f>
        <x:v>42</x:v>
      </x:c>
    </x:row>
    <x:row r="422" spans="1:31">
      <x:c r="A422" s="543" t="s">
        <x:v>8075</x:v>
      </x:c>
      <x:c r="B422" s="529"/>
      <x:c r="C422" s="529"/>
      <x:c r="D422" s="529"/>
      <x:c r="E422" s="595"/>
      <x:c r="F422" s="529"/>
      <x:c r="G422" s="595"/>
      <x:c r="H422" s="529"/>
      <x:c r="I422" s="529"/>
      <x:c r="J422" s="529"/>
      <x:c r="K422" s="529"/>
      <x:c r="L422" s="529"/>
      <x:c r="M422" s="529"/>
      <x:c r="N422" s="529"/>
      <x:c r="O422" s="529"/>
      <x:c r="P422" s="529"/>
      <x:c r="Q422" s="529"/>
      <x:c r="R422" s="548"/>
      <x:c r="S422" s="529"/>
      <x:c r="T422" s="595"/>
      <x:c r="U422" s="529"/>
      <x:c r="V422" s="529"/>
      <x:c r="W422" s="529"/>
      <x:c r="X422" s="795"/>
      <x:c r="Y422" s="529"/>
      <x:c r="Z422" s="548"/>
      <x:c r="AA422" s="529"/>
      <x:c r="AB422" s="529"/>
      <x:c r="AC422" s="529"/>
      <x:c r="AD422" s="657" t="s">
        <x:v>6540</x:v>
      </x:c>
      <x:c r="AE422" s="658">
        <x:f>SUM(C436,G436,K436,O436,S436,W436,AA436)</x:f>
        <x:v>43</x:v>
      </x:c>
    </x:row>
    <x:row r="423" spans="1:31">
      <x:c r="A423" s="543" t="s">
        <x:v>12175</x:v>
      </x:c>
      <x:c r="B423" s="529"/>
      <x:c r="C423" s="529"/>
      <x:c r="D423" s="529"/>
      <x:c r="E423" s="595"/>
      <x:c r="F423" s="529"/>
      <x:c r="G423" s="595"/>
      <x:c r="H423" s="812"/>
      <x:c r="I423" s="529"/>
      <x:c r="J423" s="529"/>
      <x:c r="K423" s="529"/>
      <x:c r="L423" s="529"/>
      <x:c r="M423" s="529"/>
      <x:c r="N423" s="529"/>
      <x:c r="O423" s="529"/>
      <x:c r="P423" s="529"/>
      <x:c r="Q423" s="529"/>
      <x:c r="R423" s="529"/>
      <x:c r="S423" s="529"/>
      <x:c r="T423" s="595"/>
      <x:c r="U423" s="529"/>
      <x:c r="V423" s="529"/>
      <x:c r="W423" s="529"/>
      <x:c r="X423" s="529"/>
      <x:c r="Y423" s="529"/>
      <x:c r="Z423" s="529"/>
      <x:c r="AA423" s="529"/>
      <x:c r="AB423" s="529"/>
      <x:c r="AC423" s="529"/>
      <x:c r="AD423" s="657" t="s">
        <x:v>10328</x:v>
      </x:c>
      <x:c r="AE423" s="658">
        <x:f>SUM(D436,H436,L436,P436,T436,X436,AB436)</x:f>
        <x:v>43</x:v>
      </x:c>
    </x:row>
    <x:row r="424" spans="1:31">
      <x:c r="A424" s="543" t="s">
        <x:v>12653</x:v>
      </x:c>
      <x:c r="B424" s="529"/>
      <x:c r="C424" s="529"/>
      <x:c r="D424" s="529"/>
      <x:c r="E424" s="595"/>
      <x:c r="F424" s="529"/>
      <x:c r="G424" s="595"/>
      <x:c r="H424" s="812"/>
      <x:c r="I424" s="529"/>
      <x:c r="J424" s="529"/>
      <x:c r="K424" s="529"/>
      <x:c r="L424" s="529"/>
      <x:c r="M424" s="529"/>
      <x:c r="N424" s="529"/>
      <x:c r="O424" s="529"/>
      <x:c r="P424" s="529"/>
      <x:c r="Q424" s="529"/>
      <x:c r="R424" s="529"/>
      <x:c r="S424" s="529"/>
      <x:c r="T424" s="597"/>
      <x:c r="U424" s="529"/>
      <x:c r="V424" s="529"/>
      <x:c r="W424" s="529"/>
      <x:c r="X424" s="529"/>
      <x:c r="Y424" s="529"/>
      <x:c r="Z424" s="529"/>
      <x:c r="AA424" s="529"/>
      <x:c r="AB424" s="529"/>
      <x:c r="AC424" s="529"/>
      <x:c r="AD424" s="657" t="s">
        <x:v>10295</x:v>
      </x:c>
      <x:c r="AE424" s="658">
        <x:f>SUM(E436,I436,M436,Q436,U436,Y436,AC436)</x:f>
        <x:v>0</x:v>
      </x:c>
    </x:row>
    <x:row r="425" spans="1:31">
      <x:c r="A425" s="543" t="s">
        <x:v>11533</x:v>
      </x:c>
      <x:c r="B425" s="529"/>
      <x:c r="C425" s="529"/>
      <x:c r="D425" s="529"/>
      <x:c r="E425" s="595"/>
      <x:c r="F425" s="529"/>
      <x:c r="G425" s="595"/>
      <x:c r="H425" s="812"/>
      <x:c r="I425" s="529"/>
      <x:c r="J425" s="529"/>
      <x:c r="K425" s="529"/>
      <x:c r="L425" s="529"/>
      <x:c r="M425" s="529"/>
      <x:c r="N425" s="529"/>
      <x:c r="O425" s="529"/>
      <x:c r="P425" s="529"/>
      <x:c r="Q425" s="529"/>
      <x:c r="R425" s="529"/>
      <x:c r="S425" s="529"/>
      <x:c r="T425" s="595"/>
      <x:c r="U425" s="529"/>
      <x:c r="V425" s="529"/>
      <x:c r="W425" s="529"/>
      <x:c r="X425" s="529"/>
      <x:c r="Y425" s="529"/>
      <x:c r="Z425" s="529"/>
      <x:c r="AA425" s="529"/>
      <x:c r="AB425" s="529"/>
      <x:c r="AC425" s="529"/>
      <x:c r="AD425" s="657"/>
      <x:c r="AE425" s="658"/>
    </x:row>
    <x:row r="426" spans="1:31">
      <x:c r="A426" s="543" t="s">
        <x:v>12198</x:v>
      </x:c>
      <x:c r="B426" s="548"/>
      <x:c r="C426" s="529"/>
      <x:c r="D426" s="529"/>
      <x:c r="E426" s="595"/>
      <x:c r="F426" s="529"/>
      <x:c r="G426" s="595"/>
      <x:c r="H426" s="529"/>
      <x:c r="I426" s="529"/>
      <x:c r="J426" s="529"/>
      <x:c r="K426" s="546"/>
      <x:c r="L426" s="529"/>
      <x:c r="M426" s="529"/>
      <x:c r="N426" s="548"/>
      <x:c r="O426" s="529"/>
      <x:c r="P426" s="529"/>
      <x:c r="Q426" s="529"/>
      <x:c r="R426" s="529"/>
      <x:c r="S426" s="529"/>
      <x:c r="T426" s="529"/>
      <x:c r="U426" s="529"/>
      <x:c r="V426" s="529"/>
      <x:c r="W426" s="546"/>
      <x:c r="X426" s="529"/>
      <x:c r="Y426" s="529"/>
      <x:c r="Z426" s="529"/>
      <x:c r="AA426" s="529"/>
      <x:c r="AB426" s="529"/>
      <x:c r="AC426" s="529"/>
      <x:c r="AD426" s="657"/>
      <x:c r="AE426" s="658"/>
    </x:row>
    <x:row r="427" spans="1:31">
      <x:c r="A427" s="543" t="s">
        <x:v>7982</x:v>
      </x:c>
      <x:c r="B427" s="529"/>
      <x:c r="C427" s="546"/>
      <x:c r="D427" s="529"/>
      <x:c r="E427" s="529"/>
      <x:c r="F427" s="548"/>
      <x:c r="G427" s="595"/>
      <x:c r="H427" s="529"/>
      <x:c r="I427" s="529"/>
      <x:c r="J427" s="529"/>
      <x:c r="K427" s="529"/>
      <x:c r="L427" s="795"/>
      <x:c r="M427" s="529"/>
      <x:c r="N427" s="529"/>
      <x:c r="O427" s="546"/>
      <x:c r="P427" s="529"/>
      <x:c r="Q427" s="529"/>
      <x:c r="R427" s="529"/>
      <x:c r="S427" s="546"/>
      <x:c r="T427" s="529"/>
      <x:c r="U427" s="529"/>
      <x:c r="V427" s="597"/>
      <x:c r="W427" s="529"/>
      <x:c r="X427" s="529"/>
      <x:c r="Y427" s="529"/>
      <x:c r="Z427" s="529"/>
      <x:c r="AA427" s="546"/>
      <x:c r="AB427" s="529"/>
      <x:c r="AC427" s="529"/>
      <x:c r="AD427" s="657"/>
      <x:c r="AE427" s="658"/>
    </x:row>
    <x:row r="428" spans="1:31">
      <x:c r="A428" s="543" t="s">
        <x:v>2318</x:v>
      </x:c>
      <x:c r="B428" s="529"/>
      <x:c r="C428" s="529"/>
      <x:c r="D428" s="529"/>
      <x:c r="E428" s="529"/>
      <x:c r="F428" s="529"/>
      <x:c r="G428" s="595"/>
      <x:c r="H428" s="795"/>
      <x:c r="I428" s="529"/>
      <x:c r="J428" s="529"/>
      <x:c r="K428" s="529"/>
      <x:c r="L428" s="529"/>
      <x:c r="M428" s="529"/>
      <x:c r="N428" s="529"/>
      <x:c r="O428" s="529"/>
      <x:c r="P428" s="529"/>
      <x:c r="Q428" s="529"/>
      <x:c r="R428" s="800"/>
      <x:c r="S428" s="597"/>
      <x:c r="T428" s="529"/>
      <x:c r="U428" s="529"/>
      <x:c r="V428" s="597"/>
      <x:c r="W428" s="529"/>
      <x:c r="X428" s="800"/>
      <x:c r="Y428" s="529"/>
      <x:c r="Z428" s="548"/>
      <x:c r="AA428" s="529"/>
      <x:c r="AB428" s="529"/>
      <x:c r="AC428" s="529"/>
      <x:c r="AD428" s="657"/>
      <x:c r="AE428" s="658"/>
    </x:row>
    <x:row r="429" spans="1:31">
      <x:c r="A429" s="543" t="s">
        <x:v>11222</x:v>
      </x:c>
      <x:c r="B429" s="529"/>
      <x:c r="C429" s="529"/>
      <x:c r="D429" s="529"/>
      <x:c r="E429" s="529"/>
      <x:c r="F429" s="529"/>
      <x:c r="G429" s="595"/>
      <x:c r="H429" s="529"/>
      <x:c r="I429" s="529"/>
      <x:c r="J429" s="529"/>
      <x:c r="K429" s="597"/>
      <x:c r="L429" s="529"/>
      <x:c r="M429" s="529"/>
      <x:c r="N429" s="529"/>
      <x:c r="O429" s="529"/>
      <x:c r="P429" s="529"/>
      <x:c r="Q429" s="529"/>
      <x:c r="R429" s="800"/>
      <x:c r="S429" s="597"/>
      <x:c r="T429" s="795"/>
      <x:c r="U429" s="529"/>
      <x:c r="V429" s="548"/>
      <x:c r="W429" s="529"/>
      <x:c r="X429" s="800"/>
      <x:c r="Y429" s="529"/>
      <x:c r="Z429" s="529"/>
      <x:c r="AA429" s="529"/>
      <x:c r="AB429" s="795"/>
      <x:c r="AC429" s="529"/>
      <x:c r="AD429" s="657"/>
      <x:c r="AE429" s="658"/>
    </x:row>
    <x:row r="430" spans="1:31">
      <x:c r="A430" s="543" t="s">
        <x:v>12467</x:v>
      </x:c>
      <x:c r="B430" s="529"/>
      <x:c r="C430" s="529"/>
      <x:c r="D430" s="529"/>
      <x:c r="E430" s="529"/>
      <x:c r="F430" s="597"/>
      <x:c r="G430" s="595"/>
      <x:c r="H430" s="529"/>
      <x:c r="I430" s="529"/>
      <x:c r="J430" s="529"/>
      <x:c r="K430" s="597"/>
      <x:c r="L430" s="529"/>
      <x:c r="M430" s="529"/>
      <x:c r="N430" s="597"/>
      <x:c r="O430" s="529"/>
      <x:c r="P430" s="529"/>
      <x:c r="Q430" s="529"/>
      <x:c r="R430" s="597"/>
      <x:c r="S430" s="529"/>
      <x:c r="T430" s="529"/>
      <x:c r="U430" s="529"/>
      <x:c r="V430" s="597"/>
      <x:c r="W430" s="529"/>
      <x:c r="X430" s="529"/>
      <x:c r="Y430" s="529"/>
      <x:c r="Z430" s="529"/>
      <x:c r="AA430" s="529"/>
      <x:c r="AB430" s="529"/>
      <x:c r="AC430" s="529"/>
      <x:c r="AD430" s="657"/>
      <x:c r="AE430" s="658"/>
    </x:row>
    <x:row r="431" spans="1:31">
      <x:c r="A431" s="543" t="s">
        <x:v>12326</x:v>
      </x:c>
      <x:c r="B431" s="529"/>
      <x:c r="C431" s="529"/>
      <x:c r="D431" s="529"/>
      <x:c r="E431" s="529"/>
      <x:c r="F431" s="597"/>
      <x:c r="G431" s="595"/>
      <x:c r="H431" s="529"/>
      <x:c r="I431" s="529"/>
      <x:c r="J431" s="529"/>
      <x:c r="K431" s="529"/>
      <x:c r="L431" s="529"/>
      <x:c r="M431" s="529"/>
      <x:c r="N431" s="597"/>
      <x:c r="O431" s="529"/>
      <x:c r="P431" s="529"/>
      <x:c r="Q431" s="529"/>
      <x:c r="R431" s="597"/>
      <x:c r="S431" s="800"/>
      <x:c r="T431" s="529"/>
      <x:c r="U431" s="529"/>
      <x:c r="V431" s="597"/>
      <x:c r="W431" s="800"/>
      <x:c r="X431" s="529"/>
      <x:c r="Y431" s="529"/>
      <x:c r="Z431" s="529"/>
      <x:c r="AA431" s="529"/>
      <x:c r="AB431" s="529"/>
      <x:c r="AC431" s="529"/>
      <x:c r="AD431" s="657"/>
      <x:c r="AE431" s="658"/>
    </x:row>
    <x:row r="432" spans="1:31">
      <x:c r="A432" s="543" t="s">
        <x:v>7879</x:v>
      </x:c>
      <x:c r="B432" s="529"/>
      <x:c r="C432" s="529"/>
      <x:c r="D432" s="529"/>
      <x:c r="E432" s="529"/>
      <x:c r="F432" s="597"/>
      <x:c r="G432" s="595"/>
      <x:c r="H432" s="529"/>
      <x:c r="I432" s="529"/>
      <x:c r="J432" s="529"/>
      <x:c r="K432" s="529"/>
      <x:c r="L432" s="529"/>
      <x:c r="M432" s="529"/>
      <x:c r="N432" s="597"/>
      <x:c r="O432" s="529"/>
      <x:c r="P432" s="529"/>
      <x:c r="Q432" s="529"/>
      <x:c r="R432" s="597"/>
      <x:c r="S432" s="529"/>
      <x:c r="T432" s="529"/>
      <x:c r="U432" s="529"/>
      <x:c r="V432" s="597"/>
      <x:c r="W432" s="529"/>
      <x:c r="X432" s="529"/>
      <x:c r="Y432" s="529"/>
      <x:c r="Z432" s="529"/>
      <x:c r="AA432" s="546"/>
      <x:c r="AB432" s="529"/>
      <x:c r="AC432" s="529"/>
      <x:c r="AD432" s="657"/>
      <x:c r="AE432" s="658"/>
    </x:row>
    <x:row r="433" spans="1:31">
      <x:c r="A433" s="543" t="s">
        <x:v>11232</x:v>
      </x:c>
      <x:c r="B433" s="529"/>
      <x:c r="C433" s="546"/>
      <x:c r="D433" s="529"/>
      <x:c r="E433" s="529"/>
      <x:c r="F433" s="529"/>
      <x:c r="G433" s="595"/>
      <x:c r="H433" s="795"/>
      <x:c r="I433" s="529"/>
      <x:c r="J433" s="529"/>
      <x:c r="K433" s="529"/>
      <x:c r="L433" s="795"/>
      <x:c r="M433" s="529"/>
      <x:c r="N433" s="529"/>
      <x:c r="O433" s="546"/>
      <x:c r="P433" s="529"/>
      <x:c r="Q433" s="529"/>
      <x:c r="R433" s="548"/>
      <x:c r="S433" s="529"/>
      <x:c r="T433" s="529"/>
      <x:c r="U433" s="529"/>
      <x:c r="V433" s="529"/>
      <x:c r="W433" s="529"/>
      <x:c r="X433" s="795"/>
      <x:c r="Y433" s="529"/>
      <x:c r="Z433" s="529"/>
      <x:c r="AA433" s="529"/>
      <x:c r="AB433" s="529"/>
      <x:c r="AC433" s="529"/>
      <x:c r="AD433" s="657"/>
      <x:c r="AE433" s="658"/>
    </x:row>
    <x:row r="434" spans="1:31">
      <x:c r="A434" s="543" t="s">
        <x:v>12225</x:v>
      </x:c>
      <x:c r="B434" s="529"/>
      <x:c r="C434" s="529"/>
      <x:c r="D434" s="529"/>
      <x:c r="E434" s="529"/>
      <x:c r="F434" s="529"/>
      <x:c r="G434" s="595"/>
      <x:c r="H434" s="529"/>
      <x:c r="I434" s="529"/>
      <x:c r="J434" s="529"/>
      <x:c r="K434" s="529"/>
      <x:c r="L434" s="529"/>
      <x:c r="M434" s="529"/>
      <x:c r="N434" s="529"/>
      <x:c r="O434" s="529"/>
      <x:c r="P434" s="529"/>
      <x:c r="Q434" s="529"/>
      <x:c r="R434" s="529"/>
      <x:c r="S434" s="529"/>
      <x:c r="T434" s="795"/>
      <x:c r="U434" s="529"/>
      <x:c r="V434" s="548"/>
      <x:c r="W434" s="529"/>
      <x:c r="X434" s="529"/>
      <x:c r="Y434" s="529"/>
      <x:c r="Z434" s="529"/>
      <x:c r="AA434" s="529"/>
      <x:c r="AB434" s="529"/>
      <x:c r="AC434" s="529"/>
      <x:c r="AD434" s="657"/>
      <x:c r="AE434" s="658"/>
    </x:row>
    <x:row r="435" spans="1:31" ht="16.75">
      <x:c r="A435" s="544" t="s">
        <x:v>2548</x:v>
      </x:c>
      <x:c r="B435" s="529"/>
      <x:c r="C435" s="529"/>
      <x:c r="D435" s="529"/>
      <x:c r="E435" s="529"/>
      <x:c r="F435" s="529"/>
      <x:c r="G435" s="595"/>
      <x:c r="H435" s="529"/>
      <x:c r="I435" s="529"/>
      <x:c r="J435" s="529"/>
      <x:c r="K435" s="529"/>
      <x:c r="L435" s="529"/>
      <x:c r="M435" s="529"/>
      <x:c r="N435" s="529"/>
      <x:c r="O435" s="529"/>
      <x:c r="P435" s="529"/>
      <x:c r="Q435" s="529"/>
      <x:c r="R435" s="529"/>
      <x:c r="S435" s="546"/>
      <x:c r="T435" s="529"/>
      <x:c r="U435" s="529"/>
      <x:c r="V435" s="529"/>
      <x:c r="W435" s="546"/>
      <x:c r="X435" s="529"/>
      <x:c r="Y435" s="529"/>
      <x:c r="Z435" s="529"/>
      <x:c r="AA435" s="529"/>
      <x:c r="AB435" s="795"/>
      <x:c r="AC435" s="529"/>
      <x:c r="AD435" s="657"/>
      <x:c r="AE435" s="658"/>
    </x:row>
    <x:row r="436" spans="1:31" ht="16.75">
      <x:c r="A436" s="659"/>
      <x:c r="B436" s="724">
        <x:v>6</x:v>
      </x:c>
      <x:c r="C436" s="724">
        <x:v>7</x:v>
      </x:c>
      <x:c r="D436" s="724"/>
      <x:c r="E436" s="724"/>
      <x:c r="F436" s="724">
        <x:v>7</x:v>
      </x:c>
      <x:c r="G436" s="724"/>
      <x:c r="H436" s="724">
        <x:v>6</x:v>
      </x:c>
      <x:c r="I436" s="724"/>
      <x:c r="J436" s="724"/>
      <x:c r="K436" s="724">
        <x:v>6</x:v>
      </x:c>
      <x:c r="L436" s="724">
        <x:v>7</x:v>
      </x:c>
      <x:c r="M436" s="724"/>
      <x:c r="N436" s="724">
        <x:v>6</x:v>
      </x:c>
      <x:c r="O436" s="724">
        <x:v>7</x:v>
      </x:c>
      <x:c r="P436" s="724">
        <x:v>7</x:v>
      </x:c>
      <x:c r="Q436" s="724"/>
      <x:c r="R436" s="724">
        <x:v>10</x:v>
      </x:c>
      <x:c r="S436" s="724">
        <x:v>8</x:v>
      </x:c>
      <x:c r="T436" s="724">
        <x:v>6</x:v>
      </x:c>
      <x:c r="U436" s="724"/>
      <x:c r="V436" s="724">
        <x:v>6</x:v>
      </x:c>
      <x:c r="W436" s="724">
        <x:v>9</x:v>
      </x:c>
      <x:c r="X436" s="724">
        <x:v>10</x:v>
      </x:c>
      <x:c r="Y436" s="724"/>
      <x:c r="Z436" s="724">
        <x:v>7</x:v>
      </x:c>
      <x:c r="AA436" s="724">
        <x:v>6</x:v>
      </x:c>
      <x:c r="AB436" s="724">
        <x:v>7</x:v>
      </x:c>
      <x:c r="AC436" s="724"/>
      <x:c r="AD436" s="660"/>
      <x:c r="AE436" s="661"/>
    </x:row>
    <x:row r="437" spans="1:31" ht="16.75">
      <x:c r="A437" s="521"/>
      <x:c r="B437" s="1662" t="s">
        <x:v>11666</x:v>
      </x:c>
      <x:c r="C437" s="1663"/>
      <x:c r="D437" s="1663"/>
      <x:c r="E437" s="1664"/>
      <x:c r="F437" s="1662" t="s">
        <x:v>10294</x:v>
      </x:c>
      <x:c r="G437" s="1663"/>
      <x:c r="H437" s="1663"/>
      <x:c r="I437" s="1664"/>
      <x:c r="J437" s="1662" t="s">
        <x:v>10288</x:v>
      </x:c>
      <x:c r="K437" s="1663"/>
      <x:c r="L437" s="1663"/>
      <x:c r="M437" s="1664"/>
      <x:c r="N437" s="1662" t="s">
        <x:v>10324</x:v>
      </x:c>
      <x:c r="O437" s="1663"/>
      <x:c r="P437" s="1663"/>
      <x:c r="Q437" s="1664"/>
      <x:c r="R437" s="1662" t="s">
        <x:v>11938</x:v>
      </x:c>
      <x:c r="S437" s="1663"/>
      <x:c r="T437" s="1663"/>
      <x:c r="U437" s="1664"/>
      <x:c r="V437" s="1663" t="s">
        <x:v>10329</x:v>
      </x:c>
      <x:c r="W437" s="1663"/>
      <x:c r="X437" s="1663"/>
      <x:c r="Y437" s="1664"/>
      <x:c r="Z437" s="1663" t="s">
        <x:v>11845</x:v>
      </x:c>
      <x:c r="AA437" s="1663"/>
      <x:c r="AB437" s="1663"/>
      <x:c r="AC437" s="1672"/>
      <x:c r="AD437" s="655"/>
      <x:c r="AE437" s="656"/>
    </x:row>
    <x:row r="438" spans="1:31">
      <x:c r="A438" s="522"/>
      <x:c r="B438" s="516" t="s">
        <x:v>3935</x:v>
      </x:c>
      <x:c r="C438" s="516" t="s">
        <x:v>6540</x:v>
      </x:c>
      <x:c r="D438" s="516" t="s">
        <x:v>10328</x:v>
      </x:c>
      <x:c r="E438" s="557" t="s">
        <x:v>10295</x:v>
      </x:c>
      <x:c r="F438" s="516" t="s">
        <x:v>3935</x:v>
      </x:c>
      <x:c r="G438" s="516" t="s">
        <x:v>6540</x:v>
      </x:c>
      <x:c r="H438" s="516" t="s">
        <x:v>10328</x:v>
      </x:c>
      <x:c r="I438" s="557" t="s">
        <x:v>10295</x:v>
      </x:c>
      <x:c r="J438" s="516" t="s">
        <x:v>3935</x:v>
      </x:c>
      <x:c r="K438" s="516" t="s">
        <x:v>6540</x:v>
      </x:c>
      <x:c r="L438" s="516" t="s">
        <x:v>10328</x:v>
      </x:c>
      <x:c r="M438" s="557" t="s">
        <x:v>10295</x:v>
      </x:c>
      <x:c r="N438" s="516" t="s">
        <x:v>3935</x:v>
      </x:c>
      <x:c r="O438" s="516" t="s">
        <x:v>6540</x:v>
      </x:c>
      <x:c r="P438" s="516" t="s">
        <x:v>10328</x:v>
      </x:c>
      <x:c r="Q438" s="557" t="s">
        <x:v>10295</x:v>
      </x:c>
      <x:c r="R438" s="516" t="s">
        <x:v>3935</x:v>
      </x:c>
      <x:c r="S438" s="516" t="s">
        <x:v>6540</x:v>
      </x:c>
      <x:c r="T438" s="516" t="s">
        <x:v>10328</x:v>
      </x:c>
      <x:c r="U438" s="557" t="s">
        <x:v>10295</x:v>
      </x:c>
      <x:c r="V438" s="516" t="s">
        <x:v>3935</x:v>
      </x:c>
      <x:c r="W438" s="516" t="s">
        <x:v>6540</x:v>
      </x:c>
      <x:c r="X438" s="516" t="s">
        <x:v>10328</x:v>
      </x:c>
      <x:c r="Y438" s="557" t="s">
        <x:v>10295</x:v>
      </x:c>
      <x:c r="Z438" s="516" t="s">
        <x:v>3935</x:v>
      </x:c>
      <x:c r="AA438" s="516" t="s">
        <x:v>6540</x:v>
      </x:c>
      <x:c r="AB438" s="516" t="s">
        <x:v>10328</x:v>
      </x:c>
      <x:c r="AC438" s="557" t="s">
        <x:v>10295</x:v>
      </x:c>
      <x:c r="AD438" s="657"/>
      <x:c r="AE438" s="658"/>
    </x:row>
    <x:row r="439" spans="1:31">
      <x:c r="A439" s="543" t="s">
        <x:v>2388</x:v>
      </x:c>
      <x:c r="B439" s="548"/>
      <x:c r="C439" s="529"/>
      <x:c r="D439" s="529"/>
      <x:c r="E439" s="595"/>
      <x:c r="F439" s="548"/>
      <x:c r="G439" s="595"/>
      <x:c r="H439" s="529"/>
      <x:c r="I439" s="529"/>
      <x:c r="J439" s="595"/>
      <x:c r="K439" s="546"/>
      <x:c r="L439" s="529"/>
      <x:c r="M439" s="529"/>
      <x:c r="N439" s="548"/>
      <x:c r="O439" s="529"/>
      <x:c r="P439" s="529"/>
      <x:c r="Q439" s="595"/>
      <x:c r="R439" s="529"/>
      <x:c r="S439" s="529"/>
      <x:c r="T439" s="529"/>
      <x:c r="U439" s="529"/>
      <x:c r="V439" s="529"/>
      <x:c r="W439" s="529"/>
      <x:c r="X439" s="529"/>
      <x:c r="Y439" s="529"/>
      <x:c r="Z439" s="529"/>
      <x:c r="AA439" s="529"/>
      <x:c r="AB439" s="529"/>
      <x:c r="AC439" s="529"/>
      <x:c r="AD439" s="657" t="s">
        <x:v>3935</x:v>
      </x:c>
      <x:c r="AE439" s="658">
        <x:f>SUM(B454,F454,J454,N454,R454,V454,Z454)</x:f>
        <x:v>48</x:v>
      </x:c>
    </x:row>
    <x:row r="440" spans="1:31">
      <x:c r="A440" s="543" t="s">
        <x:v>8075</x:v>
      </x:c>
      <x:c r="B440" s="529"/>
      <x:c r="C440" s="529"/>
      <x:c r="D440" s="529"/>
      <x:c r="E440" s="595"/>
      <x:c r="F440" s="529"/>
      <x:c r="G440" s="595"/>
      <x:c r="H440" s="529"/>
      <x:c r="I440" s="529"/>
      <x:c r="J440" s="529"/>
      <x:c r="K440" s="529"/>
      <x:c r="L440" s="529"/>
      <x:c r="M440" s="529"/>
      <x:c r="N440" s="529"/>
      <x:c r="O440" s="529"/>
      <x:c r="P440" s="529"/>
      <x:c r="Q440" s="529"/>
      <x:c r="R440" s="548"/>
      <x:c r="S440" s="529"/>
      <x:c r="T440" s="595"/>
      <x:c r="U440" s="529"/>
      <x:c r="V440" s="529"/>
      <x:c r="W440" s="529"/>
      <x:c r="X440" s="795"/>
      <x:c r="Y440" s="529"/>
      <x:c r="Z440" s="548"/>
      <x:c r="AA440" s="529"/>
      <x:c r="AB440" s="529"/>
      <x:c r="AC440" s="529"/>
      <x:c r="AD440" s="657" t="s">
        <x:v>6540</x:v>
      </x:c>
      <x:c r="AE440" s="658">
        <x:f>SUM(C454,G454,K454,O454,S454,W454,AA454)</x:f>
        <x:v>47</x:v>
      </x:c>
    </x:row>
    <x:row r="441" spans="1:31">
      <x:c r="A441" s="543" t="s">
        <x:v>12175</x:v>
      </x:c>
      <x:c r="B441" s="529"/>
      <x:c r="C441" s="529"/>
      <x:c r="D441" s="529"/>
      <x:c r="E441" s="595"/>
      <x:c r="F441" s="529"/>
      <x:c r="G441" s="595"/>
      <x:c r="H441" s="812"/>
      <x:c r="I441" s="529"/>
      <x:c r="J441" s="529"/>
      <x:c r="K441" s="529"/>
      <x:c r="L441" s="529"/>
      <x:c r="M441" s="529"/>
      <x:c r="N441" s="529"/>
      <x:c r="O441" s="529"/>
      <x:c r="P441" s="529"/>
      <x:c r="Q441" s="529"/>
      <x:c r="R441" s="529"/>
      <x:c r="S441" s="529"/>
      <x:c r="T441" s="595"/>
      <x:c r="U441" s="529"/>
      <x:c r="V441" s="529"/>
      <x:c r="W441" s="529"/>
      <x:c r="X441" s="529"/>
      <x:c r="Y441" s="529"/>
      <x:c r="Z441" s="529"/>
      <x:c r="AA441" s="529"/>
      <x:c r="AB441" s="529"/>
      <x:c r="AC441" s="529"/>
      <x:c r="AD441" s="657" t="s">
        <x:v>10328</x:v>
      </x:c>
      <x:c r="AE441" s="658">
        <x:f>SUM(D454,H454,L454,P454,T454,X454,AB454)</x:f>
        <x:v>48</x:v>
      </x:c>
    </x:row>
    <x:row r="442" spans="1:31">
      <x:c r="A442" s="543" t="s">
        <x:v>12653</x:v>
      </x:c>
      <x:c r="B442" s="529"/>
      <x:c r="C442" s="529"/>
      <x:c r="D442" s="529"/>
      <x:c r="E442" s="595"/>
      <x:c r="F442" s="529"/>
      <x:c r="G442" s="595"/>
      <x:c r="H442" s="812"/>
      <x:c r="I442" s="529"/>
      <x:c r="J442" s="529"/>
      <x:c r="K442" s="529"/>
      <x:c r="L442" s="529"/>
      <x:c r="M442" s="529"/>
      <x:c r="N442" s="529"/>
      <x:c r="O442" s="529"/>
      <x:c r="P442" s="529"/>
      <x:c r="Q442" s="529"/>
      <x:c r="R442" s="529"/>
      <x:c r="S442" s="529"/>
      <x:c r="T442" s="597"/>
      <x:c r="U442" s="529"/>
      <x:c r="V442" s="529"/>
      <x:c r="W442" s="529"/>
      <x:c r="X442" s="529"/>
      <x:c r="Y442" s="529"/>
      <x:c r="Z442" s="529"/>
      <x:c r="AA442" s="529"/>
      <x:c r="AB442" s="529"/>
      <x:c r="AC442" s="529"/>
      <x:c r="AD442" s="657" t="s">
        <x:v>10295</x:v>
      </x:c>
      <x:c r="AE442" s="658">
        <x:f>SUM(E454,I454,M454,Q454,U454,Y454,AC454)</x:f>
        <x:v>0</x:v>
      </x:c>
    </x:row>
    <x:row r="443" spans="1:31">
      <x:c r="A443" s="543" t="s">
        <x:v>11533</x:v>
      </x:c>
      <x:c r="B443" s="800"/>
      <x:c r="C443" s="546"/>
      <x:c r="D443" s="529"/>
      <x:c r="E443" s="595"/>
      <x:c r="F443" s="800"/>
      <x:c r="G443" s="595"/>
      <x:c r="H443" s="795"/>
      <x:c r="I443" s="529"/>
      <x:c r="J443" s="529"/>
      <x:c r="K443" s="800"/>
      <x:c r="L443" s="795"/>
      <x:c r="M443" s="529"/>
      <x:c r="N443" s="800"/>
      <x:c r="O443" s="546"/>
      <x:c r="P443" s="795"/>
      <x:c r="Q443" s="529"/>
      <x:c r="R443" s="529"/>
      <x:c r="S443" s="529"/>
      <x:c r="T443" s="595"/>
      <x:c r="U443" s="529"/>
      <x:c r="V443" s="529"/>
      <x:c r="W443" s="529"/>
      <x:c r="X443" s="529"/>
      <x:c r="Y443" s="529"/>
      <x:c r="Z443" s="529"/>
      <x:c r="AA443" s="529"/>
      <x:c r="AB443" s="529"/>
      <x:c r="AC443" s="529"/>
      <x:c r="AD443" s="657"/>
      <x:c r="AE443" s="658"/>
    </x:row>
    <x:row r="444" spans="1:31">
      <x:c r="A444" s="543" t="s">
        <x:v>12198</x:v>
      </x:c>
      <x:c r="B444" s="529"/>
      <x:c r="C444" s="529"/>
      <x:c r="D444" s="529"/>
      <x:c r="E444" s="595"/>
      <x:c r="F444" s="529"/>
      <x:c r="G444" s="595"/>
      <x:c r="H444" s="529"/>
      <x:c r="I444" s="529"/>
      <x:c r="J444" s="529"/>
      <x:c r="K444" s="529"/>
      <x:c r="L444" s="529"/>
      <x:c r="M444" s="529"/>
      <x:c r="N444" s="529"/>
      <x:c r="O444" s="529"/>
      <x:c r="P444" s="529"/>
      <x:c r="Q444" s="529"/>
      <x:c r="R444" s="529"/>
      <x:c r="S444" s="529"/>
      <x:c r="T444" s="529"/>
      <x:c r="U444" s="529"/>
      <x:c r="V444" s="529"/>
      <x:c r="W444" s="546"/>
      <x:c r="X444" s="529"/>
      <x:c r="Y444" s="529"/>
      <x:c r="Z444" s="529"/>
      <x:c r="AA444" s="546"/>
      <x:c r="AB444" s="529"/>
      <x:c r="AC444" s="529"/>
      <x:c r="AD444" s="657"/>
      <x:c r="AE444" s="658"/>
    </x:row>
    <x:row r="445" spans="1:31">
      <x:c r="A445" s="543" t="s">
        <x:v>7982</x:v>
      </x:c>
      <x:c r="B445" s="529"/>
      <x:c r="C445" s="529"/>
      <x:c r="D445" s="529"/>
      <x:c r="E445" s="529"/>
      <x:c r="F445" s="529"/>
      <x:c r="G445" s="595"/>
      <x:c r="H445" s="529"/>
      <x:c r="I445" s="529"/>
      <x:c r="J445" s="529"/>
      <x:c r="K445" s="529"/>
      <x:c r="L445" s="529"/>
      <x:c r="M445" s="529"/>
      <x:c r="N445" s="529"/>
      <x:c r="O445" s="529"/>
      <x:c r="P445" s="529"/>
      <x:c r="Q445" s="529"/>
      <x:c r="R445" s="529"/>
      <x:c r="S445" s="546"/>
      <x:c r="T445" s="529"/>
      <x:c r="U445" s="529"/>
      <x:c r="V445" s="597"/>
      <x:c r="W445" s="529"/>
      <x:c r="X445" s="529"/>
      <x:c r="Y445" s="529"/>
      <x:c r="Z445" s="800"/>
      <x:c r="AA445" s="529"/>
      <x:c r="AB445" s="795"/>
      <x:c r="AC445" s="529"/>
      <x:c r="AD445" s="657"/>
      <x:c r="AE445" s="658"/>
    </x:row>
    <x:row r="446" spans="1:31">
      <x:c r="A446" s="543" t="s">
        <x:v>2318</x:v>
      </x:c>
      <x:c r="B446" s="529"/>
      <x:c r="C446" s="529"/>
      <x:c r="D446" s="529"/>
      <x:c r="E446" s="529"/>
      <x:c r="F446" s="529"/>
      <x:c r="G446" s="595"/>
      <x:c r="H446" s="529"/>
      <x:c r="I446" s="529"/>
      <x:c r="J446" s="529"/>
      <x:c r="K446" s="529"/>
      <x:c r="L446" s="529"/>
      <x:c r="M446" s="529"/>
      <x:c r="N446" s="529"/>
      <x:c r="O446" s="529"/>
      <x:c r="P446" s="529"/>
      <x:c r="Q446" s="529"/>
      <x:c r="R446" s="800"/>
      <x:c r="S446" s="597"/>
      <x:c r="T446" s="529"/>
      <x:c r="U446" s="529"/>
      <x:c r="V446" s="597"/>
      <x:c r="W446" s="529"/>
      <x:c r="X446" s="800"/>
      <x:c r="Y446" s="529"/>
      <x:c r="Z446" s="529"/>
      <x:c r="AA446" s="529"/>
      <x:c r="AB446" s="529"/>
      <x:c r="AC446" s="529"/>
      <x:c r="AD446" s="657"/>
      <x:c r="AE446" s="658"/>
    </x:row>
    <x:row r="447" spans="1:31">
      <x:c r="A447" s="543" t="s">
        <x:v>11222</x:v>
      </x:c>
      <x:c r="B447" s="548"/>
      <x:c r="C447" s="800"/>
      <x:c r="D447" s="529"/>
      <x:c r="E447" s="529"/>
      <x:c r="F447" s="548"/>
      <x:c r="G447" s="595"/>
      <x:c r="H447" s="800"/>
      <x:c r="I447" s="529"/>
      <x:c r="J447" s="529"/>
      <x:c r="K447" s="546"/>
      <x:c r="L447" s="800"/>
      <x:c r="M447" s="529"/>
      <x:c r="N447" s="548"/>
      <x:c r="O447" s="800"/>
      <x:c r="P447" s="800"/>
      <x:c r="Q447" s="529"/>
      <x:c r="R447" s="800"/>
      <x:c r="S447" s="597"/>
      <x:c r="T447" s="795"/>
      <x:c r="U447" s="529"/>
      <x:c r="V447" s="548"/>
      <x:c r="W447" s="529"/>
      <x:c r="X447" s="800"/>
      <x:c r="Y447" s="529"/>
      <x:c r="Z447" s="529"/>
      <x:c r="AA447" s="529"/>
      <x:c r="AB447" s="529"/>
      <x:c r="AC447" s="529"/>
      <x:c r="AD447" s="657"/>
      <x:c r="AE447" s="658"/>
    </x:row>
    <x:row r="448" spans="1:31">
      <x:c r="A448" s="543" t="s">
        <x:v>12467</x:v>
      </x:c>
      <x:c r="B448" s="529"/>
      <x:c r="C448" s="529"/>
      <x:c r="D448" s="529"/>
      <x:c r="E448" s="529"/>
      <x:c r="F448" s="597"/>
      <x:c r="G448" s="595"/>
      <x:c r="H448" s="529"/>
      <x:c r="I448" s="529"/>
      <x:c r="J448" s="529"/>
      <x:c r="K448" s="597"/>
      <x:c r="L448" s="529"/>
      <x:c r="M448" s="529"/>
      <x:c r="N448" s="597"/>
      <x:c r="O448" s="529"/>
      <x:c r="P448" s="529"/>
      <x:c r="Q448" s="529"/>
      <x:c r="R448" s="800"/>
      <x:c r="S448" s="529"/>
      <x:c r="T448" s="529"/>
      <x:c r="U448" s="529"/>
      <x:c r="V448" s="597"/>
      <x:c r="W448" s="529"/>
      <x:c r="X448" s="529"/>
      <x:c r="Y448" s="529"/>
      <x:c r="Z448" s="548"/>
      <x:c r="AA448" s="529"/>
      <x:c r="AB448" s="800"/>
      <x:c r="AC448" s="529"/>
      <x:c r="AD448" s="657"/>
      <x:c r="AE448" s="658"/>
    </x:row>
    <x:row r="449" spans="1:31">
      <x:c r="A449" s="543" t="s">
        <x:v>12326</x:v>
      </x:c>
      <x:c r="B449" s="529"/>
      <x:c r="C449" s="529"/>
      <x:c r="D449" s="529"/>
      <x:c r="E449" s="529"/>
      <x:c r="F449" s="597"/>
      <x:c r="G449" s="595"/>
      <x:c r="H449" s="529"/>
      <x:c r="I449" s="529"/>
      <x:c r="J449" s="529"/>
      <x:c r="K449" s="529"/>
      <x:c r="L449" s="529"/>
      <x:c r="M449" s="529"/>
      <x:c r="N449" s="597"/>
      <x:c r="O449" s="529"/>
      <x:c r="P449" s="529"/>
      <x:c r="Q449" s="529"/>
      <x:c r="R449" s="597"/>
      <x:c r="S449" s="800"/>
      <x:c r="T449" s="529"/>
      <x:c r="U449" s="529"/>
      <x:c r="V449" s="597"/>
      <x:c r="W449" s="800"/>
      <x:c r="X449" s="529"/>
      <x:c r="Y449" s="529"/>
      <x:c r="Z449" s="529"/>
      <x:c r="AA449" s="546"/>
      <x:c r="AB449" s="529"/>
      <x:c r="AC449" s="529"/>
      <x:c r="AD449" s="657"/>
      <x:c r="AE449" s="658"/>
    </x:row>
    <x:row r="450" spans="1:31">
      <x:c r="A450" s="543" t="s">
        <x:v>7879</x:v>
      </x:c>
      <x:c r="B450" s="529"/>
      <x:c r="C450" s="529"/>
      <x:c r="D450" s="529"/>
      <x:c r="E450" s="529"/>
      <x:c r="F450" s="597"/>
      <x:c r="G450" s="595"/>
      <x:c r="H450" s="529"/>
      <x:c r="I450" s="529"/>
      <x:c r="J450" s="529"/>
      <x:c r="K450" s="529"/>
      <x:c r="L450" s="529"/>
      <x:c r="M450" s="529"/>
      <x:c r="N450" s="597"/>
      <x:c r="O450" s="529"/>
      <x:c r="P450" s="529"/>
      <x:c r="Q450" s="529"/>
      <x:c r="R450" s="597"/>
      <x:c r="S450" s="529"/>
      <x:c r="T450" s="529"/>
      <x:c r="U450" s="529"/>
      <x:c r="V450" s="597"/>
      <x:c r="W450" s="529"/>
      <x:c r="X450" s="529"/>
      <x:c r="Y450" s="529"/>
      <x:c r="Z450" s="529"/>
      <x:c r="AA450" s="529"/>
      <x:c r="AB450" s="529"/>
      <x:c r="AC450" s="529"/>
      <x:c r="AD450" s="657"/>
      <x:c r="AE450" s="658"/>
    </x:row>
    <x:row r="451" spans="1:31">
      <x:c r="A451" s="543" t="s">
        <x:v>11232</x:v>
      </x:c>
      <x:c r="B451" s="529"/>
      <x:c r="C451" s="546"/>
      <x:c r="D451" s="529"/>
      <x:c r="E451" s="529"/>
      <x:c r="F451" s="529"/>
      <x:c r="G451" s="595"/>
      <x:c r="H451" s="795"/>
      <x:c r="I451" s="529"/>
      <x:c r="J451" s="529"/>
      <x:c r="K451" s="529"/>
      <x:c r="L451" s="795"/>
      <x:c r="M451" s="529"/>
      <x:c r="N451" s="529"/>
      <x:c r="O451" s="546"/>
      <x:c r="P451" s="795"/>
      <x:c r="Q451" s="529"/>
      <x:c r="R451" s="548"/>
      <x:c r="S451" s="529"/>
      <x:c r="T451" s="529"/>
      <x:c r="U451" s="529"/>
      <x:c r="V451" s="529"/>
      <x:c r="W451" s="529"/>
      <x:c r="X451" s="795"/>
      <x:c r="Y451" s="529"/>
      <x:c r="Z451" s="529"/>
      <x:c r="AA451" s="529"/>
      <x:c r="AB451" s="529"/>
      <x:c r="AC451" s="529"/>
      <x:c r="AD451" s="657"/>
      <x:c r="AE451" s="658"/>
    </x:row>
    <x:row r="452" spans="1:31">
      <x:c r="A452" s="543" t="s">
        <x:v>12225</x:v>
      </x:c>
      <x:c r="B452" s="529"/>
      <x:c r="C452" s="529"/>
      <x:c r="D452" s="529"/>
      <x:c r="E452" s="529"/>
      <x:c r="F452" s="529"/>
      <x:c r="G452" s="595"/>
      <x:c r="H452" s="529"/>
      <x:c r="I452" s="529"/>
      <x:c r="J452" s="529"/>
      <x:c r="K452" s="529"/>
      <x:c r="L452" s="529"/>
      <x:c r="M452" s="529"/>
      <x:c r="N452" s="529"/>
      <x:c r="O452" s="529"/>
      <x:c r="P452" s="529"/>
      <x:c r="Q452" s="529"/>
      <x:c r="R452" s="529"/>
      <x:c r="S452" s="529"/>
      <x:c r="T452" s="795"/>
      <x:c r="U452" s="529"/>
      <x:c r="V452" s="548"/>
      <x:c r="W452" s="529"/>
      <x:c r="X452" s="529"/>
      <x:c r="Y452" s="529"/>
      <x:c r="Z452" s="529"/>
      <x:c r="AA452" s="529"/>
      <x:c r="AB452" s="529"/>
      <x:c r="AC452" s="529"/>
      <x:c r="AD452" s="657"/>
      <x:c r="AE452" s="658"/>
    </x:row>
    <x:row r="453" spans="1:31" ht="16.75">
      <x:c r="A453" s="544" t="s">
        <x:v>2548</x:v>
      </x:c>
      <x:c r="B453" s="529"/>
      <x:c r="C453" s="529"/>
      <x:c r="D453" s="529"/>
      <x:c r="E453" s="529"/>
      <x:c r="F453" s="529"/>
      <x:c r="G453" s="595"/>
      <x:c r="H453" s="529"/>
      <x:c r="I453" s="529"/>
      <x:c r="J453" s="529"/>
      <x:c r="K453" s="529"/>
      <x:c r="L453" s="529"/>
      <x:c r="M453" s="529"/>
      <x:c r="N453" s="529"/>
      <x:c r="O453" s="529"/>
      <x:c r="P453" s="529"/>
      <x:c r="Q453" s="529"/>
      <x:c r="R453" s="529"/>
      <x:c r="S453" s="546"/>
      <x:c r="T453" s="529"/>
      <x:c r="U453" s="529"/>
      <x:c r="V453" s="529"/>
      <x:c r="W453" s="546"/>
      <x:c r="X453" s="529"/>
      <x:c r="Y453" s="529"/>
      <x:c r="Z453" s="529"/>
      <x:c r="AA453" s="529"/>
      <x:c r="AB453" s="795"/>
      <x:c r="AC453" s="529"/>
      <x:c r="AD453" s="657"/>
      <x:c r="AE453" s="658"/>
    </x:row>
    <x:row r="454" spans="1:31" ht="16.75">
      <x:c r="A454" s="659"/>
      <x:c r="B454" s="724">
        <x:v>8</x:v>
      </x:c>
      <x:c r="C454" s="724">
        <x:v>8</x:v>
      </x:c>
      <x:c r="D454" s="724"/>
      <x:c r="E454" s="724"/>
      <x:c r="F454" s="724">
        <x:v>8</x:v>
      </x:c>
      <x:c r="G454" s="724"/>
      <x:c r="H454" s="724">
        <x:v>8</x:v>
      </x:c>
      <x:c r="I454" s="724"/>
      <x:c r="J454" s="724"/>
      <x:c r="K454" s="724">
        <x:v>8</x:v>
      </x:c>
      <x:c r="L454" s="724">
        <x:v>8</x:v>
      </x:c>
      <x:c r="M454" s="724"/>
      <x:c r="N454" s="724">
        <x:v>8</x:v>
      </x:c>
      <x:c r="O454" s="724">
        <x:v>8</x:v>
      </x:c>
      <x:c r="P454" s="724">
        <x:v>8</x:v>
      </x:c>
      <x:c r="Q454" s="724"/>
      <x:c r="R454" s="724">
        <x:v>10</x:v>
      </x:c>
      <x:c r="S454" s="724">
        <x:v>8</x:v>
      </x:c>
      <x:c r="T454" s="724">
        <x:v>6</x:v>
      </x:c>
      <x:c r="U454" s="724"/>
      <x:c r="V454" s="724">
        <x:v>6</x:v>
      </x:c>
      <x:c r="W454" s="724">
        <x:v>9</x:v>
      </x:c>
      <x:c r="X454" s="724">
        <x:v>10</x:v>
      </x:c>
      <x:c r="Y454" s="724"/>
      <x:c r="Z454" s="724">
        <x:v>8</x:v>
      </x:c>
      <x:c r="AA454" s="724">
        <x:v>6</x:v>
      </x:c>
      <x:c r="AB454" s="724">
        <x:v>8</x:v>
      </x:c>
      <x:c r="AC454" s="724"/>
      <x:c r="AD454" s="660"/>
      <x:c r="AE454" s="661"/>
    </x:row>
    <x:row r="455" spans="1:31" ht="16.75">
      <x:c r="A455" s="521"/>
      <x:c r="B455" s="1662" t="s">
        <x:v>11972</x:v>
      </x:c>
      <x:c r="C455" s="1663"/>
      <x:c r="D455" s="1663"/>
      <x:c r="E455" s="1664"/>
      <x:c r="F455" s="1662" t="s">
        <x:v>10294</x:v>
      </x:c>
      <x:c r="G455" s="1663"/>
      <x:c r="H455" s="1663"/>
      <x:c r="I455" s="1664"/>
      <x:c r="J455" s="1662" t="s">
        <x:v>10288</x:v>
      </x:c>
      <x:c r="K455" s="1663"/>
      <x:c r="L455" s="1663"/>
      <x:c r="M455" s="1664"/>
      <x:c r="N455" s="1662" t="s">
        <x:v>10324</x:v>
      </x:c>
      <x:c r="O455" s="1663"/>
      <x:c r="P455" s="1663"/>
      <x:c r="Q455" s="1664"/>
      <x:c r="R455" s="1662" t="s">
        <x:v>11965</x:v>
      </x:c>
      <x:c r="S455" s="1663"/>
      <x:c r="T455" s="1663"/>
      <x:c r="U455" s="1664"/>
      <x:c r="V455" s="1663" t="s">
        <x:v>10329</x:v>
      </x:c>
      <x:c r="W455" s="1663"/>
      <x:c r="X455" s="1663"/>
      <x:c r="Y455" s="1664"/>
      <x:c r="Z455" s="1663" t="s">
        <x:v>7968</x:v>
      </x:c>
      <x:c r="AA455" s="1663"/>
      <x:c r="AB455" s="1663"/>
      <x:c r="AC455" s="1672"/>
      <x:c r="AD455" s="655"/>
      <x:c r="AE455" s="656"/>
    </x:row>
    <x:row r="456" spans="1:31">
      <x:c r="A456" s="522"/>
      <x:c r="B456" s="516" t="s">
        <x:v>3935</x:v>
      </x:c>
      <x:c r="C456" s="516" t="s">
        <x:v>6540</x:v>
      </x:c>
      <x:c r="D456" s="516" t="s">
        <x:v>10328</x:v>
      </x:c>
      <x:c r="E456" s="557" t="s">
        <x:v>10295</x:v>
      </x:c>
      <x:c r="F456" s="516" t="s">
        <x:v>3935</x:v>
      </x:c>
      <x:c r="G456" s="516" t="s">
        <x:v>6540</x:v>
      </x:c>
      <x:c r="H456" s="516" t="s">
        <x:v>10328</x:v>
      </x:c>
      <x:c r="I456" s="557" t="s">
        <x:v>10295</x:v>
      </x:c>
      <x:c r="J456" s="516" t="s">
        <x:v>3935</x:v>
      </x:c>
      <x:c r="K456" s="516" t="s">
        <x:v>6540</x:v>
      </x:c>
      <x:c r="L456" s="516" t="s">
        <x:v>10328</x:v>
      </x:c>
      <x:c r="M456" s="557" t="s">
        <x:v>10295</x:v>
      </x:c>
      <x:c r="N456" s="516" t="s">
        <x:v>3935</x:v>
      </x:c>
      <x:c r="O456" s="516" t="s">
        <x:v>6540</x:v>
      </x:c>
      <x:c r="P456" s="516" t="s">
        <x:v>10328</x:v>
      </x:c>
      <x:c r="Q456" s="557" t="s">
        <x:v>10295</x:v>
      </x:c>
      <x:c r="R456" s="516" t="s">
        <x:v>3935</x:v>
      </x:c>
      <x:c r="S456" s="516" t="s">
        <x:v>6540</x:v>
      </x:c>
      <x:c r="T456" s="516" t="s">
        <x:v>10328</x:v>
      </x:c>
      <x:c r="U456" s="557" t="s">
        <x:v>10295</x:v>
      </x:c>
      <x:c r="V456" s="516" t="s">
        <x:v>3935</x:v>
      </x:c>
      <x:c r="W456" s="516" t="s">
        <x:v>6540</x:v>
      </x:c>
      <x:c r="X456" s="516" t="s">
        <x:v>10328</x:v>
      </x:c>
      <x:c r="Y456" s="557" t="s">
        <x:v>10295</x:v>
      </x:c>
      <x:c r="Z456" s="516" t="s">
        <x:v>3935</x:v>
      </x:c>
      <x:c r="AA456" s="516" t="s">
        <x:v>6540</x:v>
      </x:c>
      <x:c r="AB456" s="516" t="s">
        <x:v>10328</x:v>
      </x:c>
      <x:c r="AC456" s="557" t="s">
        <x:v>10295</x:v>
      </x:c>
      <x:c r="AD456" s="657"/>
      <x:c r="AE456" s="658"/>
    </x:row>
    <x:row r="457" spans="1:31">
      <x:c r="A457" s="543" t="s">
        <x:v>2388</x:v>
      </x:c>
      <x:c r="B457" s="529"/>
      <x:c r="C457" s="546"/>
      <x:c r="D457" s="529"/>
      <x:c r="E457" s="595"/>
      <x:c r="F457" s="529"/>
      <x:c r="G457" s="595"/>
      <x:c r="H457" s="795"/>
      <x:c r="I457" s="529"/>
      <x:c r="J457" s="595"/>
      <x:c r="K457" s="546"/>
      <x:c r="L457" s="529"/>
      <x:c r="M457" s="529"/>
      <x:c r="N457" s="529"/>
      <x:c r="O457" s="546"/>
      <x:c r="P457" s="529"/>
      <x:c r="Q457" s="595"/>
      <x:c r="R457" s="529"/>
      <x:c r="S457" s="529"/>
      <x:c r="T457" s="597"/>
      <x:c r="U457" s="529"/>
      <x:c r="V457" s="529"/>
      <x:c r="W457" s="529"/>
      <x:c r="X457" s="529"/>
      <x:c r="Y457" s="529"/>
      <x:c r="Z457" s="529"/>
      <x:c r="AA457" s="546"/>
      <x:c r="AB457" s="529"/>
      <x:c r="AC457" s="554"/>
      <x:c r="AD457" s="657" t="s">
        <x:v>3935</x:v>
      </x:c>
      <x:c r="AE457" s="658">
        <x:f>SUM(B472,F472,J472,N472,R472,V472,Z472)</x:f>
        <x:v>47</x:v>
      </x:c>
    </x:row>
    <x:row r="458" spans="1:31">
      <x:c r="A458" s="543" t="s">
        <x:v>8075</x:v>
      </x:c>
      <x:c r="B458" s="529"/>
      <x:c r="C458" s="529"/>
      <x:c r="D458" s="529"/>
      <x:c r="E458" s="595"/>
      <x:c r="F458" s="529"/>
      <x:c r="G458" s="595"/>
      <x:c r="H458" s="529"/>
      <x:c r="I458" s="529"/>
      <x:c r="J458" s="529"/>
      <x:c r="K458" s="529"/>
      <x:c r="L458" s="529"/>
      <x:c r="M458" s="529"/>
      <x:c r="N458" s="529"/>
      <x:c r="O458" s="529"/>
      <x:c r="P458" s="529"/>
      <x:c r="Q458" s="529"/>
      <x:c r="R458" s="529"/>
      <x:c r="S458" s="546"/>
      <x:c r="T458" s="595"/>
      <x:c r="U458" s="529"/>
      <x:c r="V458" s="529"/>
      <x:c r="W458" s="529"/>
      <x:c r="X458" s="795"/>
      <x:c r="Y458" s="529"/>
      <x:c r="Z458" s="529"/>
      <x:c r="AA458" s="529"/>
      <x:c r="AB458" s="529"/>
      <x:c r="AC458" s="529"/>
      <x:c r="AD458" s="657" t="s">
        <x:v>6540</x:v>
      </x:c>
      <x:c r="AE458" s="658">
        <x:f>SUM(C472,G472,K472,O472,S472,W472,AA472)</x:f>
        <x:v>49</x:v>
      </x:c>
    </x:row>
    <x:row r="459" spans="1:31">
      <x:c r="A459" s="543" t="s">
        <x:v>12175</x:v>
      </x:c>
      <x:c r="B459" s="529"/>
      <x:c r="C459" s="529"/>
      <x:c r="D459" s="529"/>
      <x:c r="E459" s="595"/>
      <x:c r="F459" s="529"/>
      <x:c r="G459" s="595"/>
      <x:c r="H459" s="812"/>
      <x:c r="I459" s="529"/>
      <x:c r="J459" s="529"/>
      <x:c r="K459" s="529"/>
      <x:c r="L459" s="529"/>
      <x:c r="M459" s="529"/>
      <x:c r="N459" s="529"/>
      <x:c r="O459" s="529"/>
      <x:c r="P459" s="529"/>
      <x:c r="Q459" s="529"/>
      <x:c r="R459" s="529"/>
      <x:c r="S459" s="529"/>
      <x:c r="T459" s="595"/>
      <x:c r="U459" s="529"/>
      <x:c r="V459" s="529"/>
      <x:c r="W459" s="529"/>
      <x:c r="X459" s="529"/>
      <x:c r="Y459" s="529"/>
      <x:c r="Z459" s="529"/>
      <x:c r="AA459" s="529"/>
      <x:c r="AB459" s="529"/>
      <x:c r="AC459" s="529"/>
      <x:c r="AD459" s="657" t="s">
        <x:v>10328</x:v>
      </x:c>
      <x:c r="AE459" s="658">
        <x:f>SUM(D472,H472,L472,P472,T472,X472,AB472)</x:f>
        <x:v>48</x:v>
      </x:c>
    </x:row>
    <x:row r="460" spans="1:31">
      <x:c r="A460" s="543" t="s">
        <x:v>12653</x:v>
      </x:c>
      <x:c r="B460" s="529"/>
      <x:c r="C460" s="529"/>
      <x:c r="D460" s="529"/>
      <x:c r="E460" s="595"/>
      <x:c r="F460" s="529"/>
      <x:c r="G460" s="595"/>
      <x:c r="H460" s="812"/>
      <x:c r="I460" s="529"/>
      <x:c r="J460" s="529"/>
      <x:c r="K460" s="529"/>
      <x:c r="L460" s="529"/>
      <x:c r="M460" s="529"/>
      <x:c r="N460" s="529"/>
      <x:c r="O460" s="529"/>
      <x:c r="P460" s="529"/>
      <x:c r="Q460" s="529"/>
      <x:c r="R460" s="529"/>
      <x:c r="S460" s="529"/>
      <x:c r="T460" s="597"/>
      <x:c r="U460" s="529"/>
      <x:c r="V460" s="529"/>
      <x:c r="W460" s="529"/>
      <x:c r="X460" s="529"/>
      <x:c r="Y460" s="529"/>
      <x:c r="Z460" s="529"/>
      <x:c r="AA460" s="529"/>
      <x:c r="AB460" s="529"/>
      <x:c r="AC460" s="529"/>
      <x:c r="AD460" s="657" t="s">
        <x:v>10295</x:v>
      </x:c>
      <x:c r="AE460" s="658">
        <x:f>SUM(E472,I472,M472,Q472,U472,Y472,AC472)</x:f>
        <x:v>10</x:v>
      </x:c>
    </x:row>
    <x:row r="461" spans="1:31">
      <x:c r="A461" s="543" t="s">
        <x:v>11533</x:v>
      </x:c>
      <x:c r="B461" s="548"/>
      <x:c r="C461" s="800"/>
      <x:c r="D461" s="529"/>
      <x:c r="E461" s="595"/>
      <x:c r="F461" s="548"/>
      <x:c r="G461" s="595"/>
      <x:c r="H461" s="800"/>
      <x:c r="I461" s="529"/>
      <x:c r="J461" s="529"/>
      <x:c r="K461" s="800"/>
      <x:c r="L461" s="795"/>
      <x:c r="M461" s="529"/>
      <x:c r="N461" s="548"/>
      <x:c r="O461" s="800"/>
      <x:c r="P461" s="795"/>
      <x:c r="Q461" s="529"/>
      <x:c r="R461" s="529"/>
      <x:c r="S461" s="529"/>
      <x:c r="T461" s="595"/>
      <x:c r="U461" s="529"/>
      <x:c r="V461" s="529"/>
      <x:c r="W461" s="529"/>
      <x:c r="X461" s="529"/>
      <x:c r="Y461" s="529"/>
      <x:c r="Z461" s="529"/>
      <x:c r="AA461" s="529"/>
      <x:c r="AB461" s="529"/>
      <x:c r="AC461" s="529"/>
      <x:c r="AD461" s="657"/>
      <x:c r="AE461" s="658"/>
    </x:row>
    <x:row r="462" spans="1:31">
      <x:c r="A462" s="543" t="s">
        <x:v>12198</x:v>
      </x:c>
      <x:c r="B462" s="529"/>
      <x:c r="C462" s="529"/>
      <x:c r="D462" s="529"/>
      <x:c r="E462" s="595"/>
      <x:c r="F462" s="529"/>
      <x:c r="G462" s="595"/>
      <x:c r="H462" s="529"/>
      <x:c r="I462" s="529"/>
      <x:c r="J462" s="529"/>
      <x:c r="K462" s="529"/>
      <x:c r="L462" s="529"/>
      <x:c r="M462" s="529"/>
      <x:c r="N462" s="529"/>
      <x:c r="O462" s="529"/>
      <x:c r="P462" s="529"/>
      <x:c r="Q462" s="529"/>
      <x:c r="R462" s="529"/>
      <x:c r="S462" s="529"/>
      <x:c r="T462" s="529"/>
      <x:c r="U462" s="529"/>
      <x:c r="V462" s="548"/>
      <x:c r="W462" s="529"/>
      <x:c r="X462" s="529"/>
      <x:c r="Y462" s="529"/>
      <x:c r="Z462" s="548"/>
      <x:c r="AA462" s="800"/>
      <x:c r="AB462" s="529"/>
      <x:c r="AC462" s="554"/>
      <x:c r="AD462" s="657"/>
      <x:c r="AE462" s="658"/>
    </x:row>
    <x:row r="463" spans="1:31">
      <x:c r="A463" s="543" t="s">
        <x:v>7982</x:v>
      </x:c>
      <x:c r="B463" s="529"/>
      <x:c r="C463" s="529"/>
      <x:c r="D463" s="529"/>
      <x:c r="E463" s="529"/>
      <x:c r="F463" s="529"/>
      <x:c r="G463" s="595"/>
      <x:c r="H463" s="529"/>
      <x:c r="I463" s="529"/>
      <x:c r="J463" s="529"/>
      <x:c r="K463" s="529"/>
      <x:c r="L463" s="529"/>
      <x:c r="M463" s="529"/>
      <x:c r="N463" s="529"/>
      <x:c r="O463" s="529"/>
      <x:c r="P463" s="529"/>
      <x:c r="Q463" s="529"/>
      <x:c r="R463" s="548"/>
      <x:c r="S463" s="529"/>
      <x:c r="T463" s="529"/>
      <x:c r="U463" s="529"/>
      <x:c r="V463" s="597"/>
      <x:c r="W463" s="529"/>
      <x:c r="X463" s="529"/>
      <x:c r="Y463" s="529"/>
      <x:c r="Z463" s="597"/>
      <x:c r="AA463" s="529"/>
      <x:c r="AB463" s="795"/>
      <x:c r="AC463" s="529"/>
      <x:c r="AD463" s="657"/>
      <x:c r="AE463" s="658"/>
    </x:row>
    <x:row r="464" spans="1:31">
      <x:c r="A464" s="543" t="s">
        <x:v>2318</x:v>
      </x:c>
      <x:c r="B464" s="529"/>
      <x:c r="C464" s="529"/>
      <x:c r="D464" s="529"/>
      <x:c r="E464" s="529"/>
      <x:c r="F464" s="529"/>
      <x:c r="G464" s="595"/>
      <x:c r="H464" s="529"/>
      <x:c r="I464" s="529"/>
      <x:c r="J464" s="529"/>
      <x:c r="K464" s="529"/>
      <x:c r="L464" s="529"/>
      <x:c r="M464" s="529"/>
      <x:c r="N464" s="529"/>
      <x:c r="O464" s="529"/>
      <x:c r="P464" s="529"/>
      <x:c r="Q464" s="529"/>
      <x:c r="R464" s="597"/>
      <x:c r="S464" s="800"/>
      <x:c r="T464" s="529"/>
      <x:c r="U464" s="529"/>
      <x:c r="V464" s="597"/>
      <x:c r="W464" s="529"/>
      <x:c r="X464" s="800"/>
      <x:c r="Y464" s="529"/>
      <x:c r="Z464" s="529"/>
      <x:c r="AA464" s="529"/>
      <x:c r="AB464" s="529"/>
      <x:c r="AC464" s="529"/>
      <x:c r="AD464" s="657"/>
      <x:c r="AE464" s="658"/>
    </x:row>
    <x:row r="465" spans="1:31">
      <x:c r="A465" s="543" t="s">
        <x:v>11222</x:v>
      </x:c>
      <x:c r="B465" s="800"/>
      <x:c r="C465" s="546"/>
      <x:c r="D465" s="529"/>
      <x:c r="E465" s="529"/>
      <x:c r="F465" s="800"/>
      <x:c r="G465" s="595"/>
      <x:c r="H465" s="795"/>
      <x:c r="I465" s="529"/>
      <x:c r="J465" s="529"/>
      <x:c r="K465" s="546"/>
      <x:c r="L465" s="800"/>
      <x:c r="M465" s="529"/>
      <x:c r="N465" s="800"/>
      <x:c r="O465" s="546"/>
      <x:c r="P465" s="800"/>
      <x:c r="Q465" s="529"/>
      <x:c r="R465" s="597"/>
      <x:c r="S465" s="800"/>
      <x:c r="T465" s="795"/>
      <x:c r="U465" s="554"/>
      <x:c r="V465" s="529"/>
      <x:c r="W465" s="546"/>
      <x:c r="X465" s="800"/>
      <x:c r="Y465" s="529"/>
      <x:c r="Z465" s="529"/>
      <x:c r="AA465" s="529"/>
      <x:c r="AB465" s="529"/>
      <x:c r="AC465" s="529"/>
      <x:c r="AD465" s="657"/>
      <x:c r="AE465" s="658"/>
    </x:row>
    <x:row r="466" spans="1:31">
      <x:c r="A466" s="543" t="s">
        <x:v>12467</x:v>
      </x:c>
      <x:c r="B466" s="529"/>
      <x:c r="C466" s="529"/>
      <x:c r="D466" s="529"/>
      <x:c r="E466" s="529"/>
      <x:c r="F466" s="529"/>
      <x:c r="G466" s="595"/>
      <x:c r="H466" s="529"/>
      <x:c r="I466" s="529"/>
      <x:c r="J466" s="529"/>
      <x:c r="K466" s="597"/>
      <x:c r="L466" s="529"/>
      <x:c r="M466" s="529"/>
      <x:c r="N466" s="529"/>
      <x:c r="O466" s="529"/>
      <x:c r="P466" s="529"/>
      <x:c r="Q466" s="529"/>
      <x:c r="R466" s="597"/>
      <x:c r="S466" s="800"/>
      <x:c r="T466" s="529"/>
      <x:c r="U466" s="529"/>
      <x:c r="V466" s="597"/>
      <x:c r="W466" s="529"/>
      <x:c r="X466" s="800"/>
      <x:c r="Y466" s="529"/>
      <x:c r="Z466" s="529"/>
      <x:c r="AA466" s="546"/>
      <x:c r="AB466" s="800"/>
      <x:c r="AC466" s="529"/>
      <x:c r="AD466" s="657"/>
      <x:c r="AE466" s="658"/>
    </x:row>
    <x:row r="467" spans="1:31">
      <x:c r="A467" s="543" t="s">
        <x:v>12326</x:v>
      </x:c>
      <x:c r="B467" s="529"/>
      <x:c r="C467" s="529"/>
      <x:c r="D467" s="529"/>
      <x:c r="E467" s="529"/>
      <x:c r="F467" s="529"/>
      <x:c r="G467" s="595"/>
      <x:c r="H467" s="529"/>
      <x:c r="I467" s="529"/>
      <x:c r="J467" s="529"/>
      <x:c r="K467" s="529"/>
      <x:c r="L467" s="529"/>
      <x:c r="M467" s="529"/>
      <x:c r="N467" s="529"/>
      <x:c r="O467" s="529"/>
      <x:c r="P467" s="529"/>
      <x:c r="Q467" s="529"/>
      <x:c r="R467" s="800"/>
      <x:c r="S467" s="597"/>
      <x:c r="T467" s="529"/>
      <x:c r="U467" s="554"/>
      <x:c r="V467" s="800"/>
      <x:c r="W467" s="597"/>
      <x:c r="X467" s="529"/>
      <x:c r="Y467" s="529"/>
      <x:c r="Z467" s="548"/>
      <x:c r="AA467" s="529"/>
      <x:c r="AB467" s="529"/>
      <x:c r="AC467" s="529"/>
      <x:c r="AD467" s="657"/>
      <x:c r="AE467" s="658"/>
    </x:row>
    <x:row r="468" spans="1:31">
      <x:c r="A468" s="543" t="s">
        <x:v>7879</x:v>
      </x:c>
      <x:c r="B468" s="529"/>
      <x:c r="C468" s="529"/>
      <x:c r="D468" s="529"/>
      <x:c r="E468" s="529"/>
      <x:c r="F468" s="529"/>
      <x:c r="G468" s="595"/>
      <x:c r="H468" s="529"/>
      <x:c r="I468" s="529"/>
      <x:c r="J468" s="529"/>
      <x:c r="K468" s="529"/>
      <x:c r="L468" s="529"/>
      <x:c r="M468" s="529"/>
      <x:c r="N468" s="529"/>
      <x:c r="O468" s="529"/>
      <x:c r="P468" s="529"/>
      <x:c r="Q468" s="529"/>
      <x:c r="R468" s="597"/>
      <x:c r="S468" s="529"/>
      <x:c r="T468" s="529"/>
      <x:c r="U468" s="529"/>
      <x:c r="V468" s="597"/>
      <x:c r="W468" s="529"/>
      <x:c r="X468" s="529"/>
      <x:c r="Y468" s="554"/>
      <x:c r="Z468" s="529"/>
      <x:c r="AA468" s="529"/>
      <x:c r="AB468" s="529"/>
      <x:c r="AC468" s="529"/>
      <x:c r="AD468" s="657"/>
      <x:c r="AE468" s="658"/>
    </x:row>
    <x:row r="469" spans="1:31">
      <x:c r="A469" s="543" t="s">
        <x:v>11232</x:v>
      </x:c>
      <x:c r="B469" s="548"/>
      <x:c r="C469" s="529"/>
      <x:c r="D469" s="529"/>
      <x:c r="E469" s="529"/>
      <x:c r="F469" s="548"/>
      <x:c r="G469" s="595"/>
      <x:c r="H469" s="529"/>
      <x:c r="I469" s="529"/>
      <x:c r="J469" s="529"/>
      <x:c r="K469" s="529"/>
      <x:c r="L469" s="795"/>
      <x:c r="M469" s="529"/>
      <x:c r="N469" s="548"/>
      <x:c r="O469" s="529"/>
      <x:c r="P469" s="795"/>
      <x:c r="Q469" s="529"/>
      <x:c r="R469" s="529"/>
      <x:c r="S469" s="546"/>
      <x:c r="T469" s="529"/>
      <x:c r="U469" s="529"/>
      <x:c r="V469" s="529"/>
      <x:c r="W469" s="529"/>
      <x:c r="X469" s="795"/>
      <x:c r="Y469" s="529"/>
      <x:c r="Z469" s="529"/>
      <x:c r="AA469" s="529"/>
      <x:c r="AB469" s="529"/>
      <x:c r="AC469" s="529"/>
      <x:c r="AD469" s="657"/>
      <x:c r="AE469" s="658"/>
    </x:row>
    <x:row r="470" spans="1:31">
      <x:c r="A470" s="543" t="s">
        <x:v>12225</x:v>
      </x:c>
      <x:c r="B470" s="529"/>
      <x:c r="C470" s="529"/>
      <x:c r="D470" s="529"/>
      <x:c r="E470" s="529"/>
      <x:c r="F470" s="529"/>
      <x:c r="G470" s="595"/>
      <x:c r="H470" s="529"/>
      <x:c r="I470" s="529"/>
      <x:c r="J470" s="529"/>
      <x:c r="K470" s="529"/>
      <x:c r="L470" s="529"/>
      <x:c r="M470" s="529"/>
      <x:c r="N470" s="529"/>
      <x:c r="O470" s="529"/>
      <x:c r="P470" s="529"/>
      <x:c r="Q470" s="529"/>
      <x:c r="R470" s="529"/>
      <x:c r="S470" s="529"/>
      <x:c r="T470" s="795"/>
      <x:c r="U470" s="529"/>
      <x:c r="V470" s="529"/>
      <x:c r="W470" s="546"/>
      <x:c r="X470" s="529"/>
      <x:c r="Y470" s="529"/>
      <x:c r="Z470" s="529"/>
      <x:c r="AA470" s="529"/>
      <x:c r="AB470" s="529"/>
      <x:c r="AC470" s="529"/>
      <x:c r="AD470" s="657"/>
      <x:c r="AE470" s="658"/>
    </x:row>
    <x:row r="471" spans="1:31" ht="16.75">
      <x:c r="A471" s="544" t="s">
        <x:v>2548</x:v>
      </x:c>
      <x:c r="B471" s="529"/>
      <x:c r="C471" s="529"/>
      <x:c r="D471" s="529"/>
      <x:c r="E471" s="529"/>
      <x:c r="F471" s="529"/>
      <x:c r="G471" s="595"/>
      <x:c r="H471" s="529"/>
      <x:c r="I471" s="529"/>
      <x:c r="J471" s="529"/>
      <x:c r="K471" s="529"/>
      <x:c r="L471" s="529"/>
      <x:c r="M471" s="529"/>
      <x:c r="N471" s="529"/>
      <x:c r="O471" s="529"/>
      <x:c r="P471" s="529"/>
      <x:c r="Q471" s="529"/>
      <x:c r="R471" s="548"/>
      <x:c r="S471" s="529"/>
      <x:c r="T471" s="529"/>
      <x:c r="U471" s="529"/>
      <x:c r="V471" s="548"/>
      <x:c r="W471" s="529"/>
      <x:c r="X471" s="529"/>
      <x:c r="Y471" s="554"/>
      <x:c r="Z471" s="529"/>
      <x:c r="AA471" s="529"/>
      <x:c r="AB471" s="795"/>
      <x:c r="AC471" s="529"/>
      <x:c r="AD471" s="657"/>
      <x:c r="AE471" s="658"/>
    </x:row>
    <x:row r="472" spans="1:31" ht="16.75">
      <x:c r="A472" s="659"/>
      <x:c r="B472" s="724">
        <x:v>8</x:v>
      </x:c>
      <x:c r="C472" s="724">
        <x:v>8</x:v>
      </x:c>
      <x:c r="D472" s="724"/>
      <x:c r="E472" s="724"/>
      <x:c r="F472" s="724">
        <x:v>8</x:v>
      </x:c>
      <x:c r="G472" s="724"/>
      <x:c r="H472" s="724">
        <x:v>8</x:v>
      </x:c>
      <x:c r="I472" s="724"/>
      <x:c r="J472" s="724"/>
      <x:c r="K472" s="724">
        <x:v>8</x:v>
      </x:c>
      <x:c r="L472" s="724">
        <x:v>8</x:v>
      </x:c>
      <x:c r="M472" s="724"/>
      <x:c r="N472" s="724">
        <x:v>8</x:v>
      </x:c>
      <x:c r="O472" s="724">
        <x:v>8</x:v>
      </x:c>
      <x:c r="P472" s="724">
        <x:v>8</x:v>
      </x:c>
      <x:c r="Q472" s="724"/>
      <x:c r="R472" s="724">
        <x:v>8</x:v>
      </x:c>
      <x:c r="S472" s="724">
        <x:v>10</x:v>
      </x:c>
      <x:c r="T472" s="724">
        <x:v>6</x:v>
      </x:c>
      <x:c r="U472" s="724"/>
      <x:c r="V472" s="724">
        <x:v>9</x:v>
      </x:c>
      <x:c r="W472" s="724">
        <x:v>6</x:v>
      </x:c>
      <x:c r="X472" s="724">
        <x:v>10</x:v>
      </x:c>
      <x:c r="Y472" s="724">
        <x:v>4</x:v>
      </x:c>
      <x:c r="Z472" s="724">
        <x:v>6</x:v>
      </x:c>
      <x:c r="AA472" s="724">
        <x:v>9</x:v>
      </x:c>
      <x:c r="AB472" s="724">
        <x:v>8</x:v>
      </x:c>
      <x:c r="AC472" s="724">
        <x:v>6</x:v>
      </x:c>
      <x:c r="AD472" s="660"/>
      <x:c r="AE472" s="661"/>
    </x:row>
    <x:row r="473" spans="1:31" ht="16.75">
      <x:c r="A473" s="521"/>
      <x:c r="B473" s="1662" t="s">
        <x:v>7617</x:v>
      </x:c>
      <x:c r="C473" s="1663"/>
      <x:c r="D473" s="1663"/>
      <x:c r="E473" s="1664"/>
      <x:c r="F473" s="1662" t="s">
        <x:v>10294</x:v>
      </x:c>
      <x:c r="G473" s="1663"/>
      <x:c r="H473" s="1663"/>
      <x:c r="I473" s="1664"/>
      <x:c r="J473" s="1662" t="s">
        <x:v>10288</x:v>
      </x:c>
      <x:c r="K473" s="1663"/>
      <x:c r="L473" s="1663"/>
      <x:c r="M473" s="1664"/>
      <x:c r="N473" s="1662" t="s">
        <x:v>10324</x:v>
      </x:c>
      <x:c r="O473" s="1663"/>
      <x:c r="P473" s="1663"/>
      <x:c r="Q473" s="1664"/>
      <x:c r="R473" s="1662" t="s">
        <x:v>8054</x:v>
      </x:c>
      <x:c r="S473" s="1663"/>
      <x:c r="T473" s="1663"/>
      <x:c r="U473" s="1664"/>
      <x:c r="V473" s="1663" t="s">
        <x:v>10329</x:v>
      </x:c>
      <x:c r="W473" s="1663"/>
      <x:c r="X473" s="1663"/>
      <x:c r="Y473" s="1664"/>
      <x:c r="Z473" s="1663" t="s">
        <x:v>11538</x:v>
      </x:c>
      <x:c r="AA473" s="1663"/>
      <x:c r="AB473" s="1663"/>
      <x:c r="AC473" s="1672"/>
      <x:c r="AD473" s="655"/>
      <x:c r="AE473" s="656"/>
    </x:row>
    <x:row r="474" spans="1:31">
      <x:c r="A474" s="522"/>
      <x:c r="B474" s="516" t="s">
        <x:v>3935</x:v>
      </x:c>
      <x:c r="C474" s="516" t="s">
        <x:v>6540</x:v>
      </x:c>
      <x:c r="D474" s="516" t="s">
        <x:v>10328</x:v>
      </x:c>
      <x:c r="E474" s="557" t="s">
        <x:v>10295</x:v>
      </x:c>
      <x:c r="F474" s="516" t="s">
        <x:v>3935</x:v>
      </x:c>
      <x:c r="G474" s="516" t="s">
        <x:v>6540</x:v>
      </x:c>
      <x:c r="H474" s="516" t="s">
        <x:v>10328</x:v>
      </x:c>
      <x:c r="I474" s="557" t="s">
        <x:v>10295</x:v>
      </x:c>
      <x:c r="J474" s="516" t="s">
        <x:v>3935</x:v>
      </x:c>
      <x:c r="K474" s="516" t="s">
        <x:v>6540</x:v>
      </x:c>
      <x:c r="L474" s="516" t="s">
        <x:v>10328</x:v>
      </x:c>
      <x:c r="M474" s="557" t="s">
        <x:v>10295</x:v>
      </x:c>
      <x:c r="N474" s="516" t="s">
        <x:v>3935</x:v>
      </x:c>
      <x:c r="O474" s="516" t="s">
        <x:v>6540</x:v>
      </x:c>
      <x:c r="P474" s="516" t="s">
        <x:v>10328</x:v>
      </x:c>
      <x:c r="Q474" s="557" t="s">
        <x:v>10295</x:v>
      </x:c>
      <x:c r="R474" s="516" t="s">
        <x:v>3935</x:v>
      </x:c>
      <x:c r="S474" s="516" t="s">
        <x:v>6540</x:v>
      </x:c>
      <x:c r="T474" s="516" t="s">
        <x:v>10328</x:v>
      </x:c>
      <x:c r="U474" s="557" t="s">
        <x:v>10295</x:v>
      </x:c>
      <x:c r="V474" s="516" t="s">
        <x:v>3935</x:v>
      </x:c>
      <x:c r="W474" s="516" t="s">
        <x:v>6540</x:v>
      </x:c>
      <x:c r="X474" s="516" t="s">
        <x:v>10328</x:v>
      </x:c>
      <x:c r="Y474" s="557" t="s">
        <x:v>10295</x:v>
      </x:c>
      <x:c r="Z474" s="516" t="s">
        <x:v>3935</x:v>
      </x:c>
      <x:c r="AA474" s="516" t="s">
        <x:v>6540</x:v>
      </x:c>
      <x:c r="AB474" s="516" t="s">
        <x:v>10328</x:v>
      </x:c>
      <x:c r="AC474" s="557" t="s">
        <x:v>10295</x:v>
      </x:c>
      <x:c r="AD474" s="657"/>
      <x:c r="AE474" s="658"/>
    </x:row>
    <x:row r="475" spans="1:31">
      <x:c r="A475" s="543" t="s">
        <x:v>2388</x:v>
      </x:c>
      <x:c r="B475" s="548"/>
      <x:c r="C475" s="529"/>
      <x:c r="D475" s="529"/>
      <x:c r="E475" s="595"/>
      <x:c r="F475" s="548"/>
      <x:c r="G475" s="595"/>
      <x:c r="H475" s="529"/>
      <x:c r="I475" s="554"/>
      <x:c r="J475" s="595"/>
      <x:c r="K475" s="546"/>
      <x:c r="L475" s="529"/>
      <x:c r="M475" s="529"/>
      <x:c r="N475" s="548"/>
      <x:c r="O475" s="529"/>
      <x:c r="P475" s="529"/>
      <x:c r="Q475" s="595"/>
      <x:c r="R475" s="529"/>
      <x:c r="S475" s="529"/>
      <x:c r="T475" s="597"/>
      <x:c r="U475" s="554"/>
      <x:c r="V475" s="529"/>
      <x:c r="W475" s="529"/>
      <x:c r="X475" s="529"/>
      <x:c r="Y475" s="554"/>
      <x:c r="Z475" s="529"/>
      <x:c r="AA475" s="529"/>
      <x:c r="AB475" s="529"/>
      <x:c r="AC475" s="554"/>
      <x:c r="AD475" s="657" t="s">
        <x:v>3935</x:v>
      </x:c>
      <x:c r="AE475" s="658">
        <x:f>SUM(B490,F490,J490,N490,R490,V490,Z490)</x:f>
        <x:v>26</x:v>
      </x:c>
    </x:row>
    <x:row r="476" spans="1:31">
      <x:c r="A476" s="543" t="s">
        <x:v>8075</x:v>
      </x:c>
      <x:c r="B476" s="529"/>
      <x:c r="C476" s="529"/>
      <x:c r="D476" s="529"/>
      <x:c r="E476" s="595"/>
      <x:c r="F476" s="529"/>
      <x:c r="G476" s="595"/>
      <x:c r="H476" s="529"/>
      <x:c r="I476" s="529"/>
      <x:c r="J476" s="529"/>
      <x:c r="K476" s="529"/>
      <x:c r="L476" s="529"/>
      <x:c r="M476" s="529"/>
      <x:c r="N476" s="529"/>
      <x:c r="O476" s="529"/>
      <x:c r="P476" s="529"/>
      <x:c r="Q476" s="529"/>
      <x:c r="R476" s="548"/>
      <x:c r="S476" s="546"/>
      <x:c r="T476" s="595"/>
      <x:c r="U476" s="529"/>
      <x:c r="V476" s="548"/>
      <x:c r="W476" s="529"/>
      <x:c r="X476" s="529"/>
      <x:c r="Y476" s="529"/>
      <x:c r="Z476" s="529"/>
      <x:c r="AA476" s="546"/>
      <x:c r="AB476" s="529"/>
      <x:c r="AC476" s="529"/>
      <x:c r="AD476" s="657" t="s">
        <x:v>6540</x:v>
      </x:c>
      <x:c r="AE476" s="658">
        <x:f>SUM(C490,G490,K490,O490,S490,W490,AA490)</x:f>
        <x:v>23</x:v>
      </x:c>
    </x:row>
    <x:row r="477" spans="1:31">
      <x:c r="A477" s="543" t="s">
        <x:v>12175</x:v>
      </x:c>
      <x:c r="B477" s="529"/>
      <x:c r="C477" s="529"/>
      <x:c r="D477" s="529"/>
      <x:c r="E477" s="595"/>
      <x:c r="F477" s="529"/>
      <x:c r="G477" s="595"/>
      <x:c r="H477" s="812"/>
      <x:c r="I477" s="529"/>
      <x:c r="J477" s="529"/>
      <x:c r="K477" s="529"/>
      <x:c r="L477" s="529"/>
      <x:c r="M477" s="529"/>
      <x:c r="N477" s="529"/>
      <x:c r="O477" s="529"/>
      <x:c r="P477" s="529"/>
      <x:c r="Q477" s="529"/>
      <x:c r="R477" s="529"/>
      <x:c r="S477" s="529"/>
      <x:c r="T477" s="595"/>
      <x:c r="U477" s="529"/>
      <x:c r="V477" s="529"/>
      <x:c r="W477" s="529"/>
      <x:c r="X477" s="529"/>
      <x:c r="Y477" s="529"/>
      <x:c r="Z477" s="529"/>
      <x:c r="AA477" s="529"/>
      <x:c r="AB477" s="529"/>
      <x:c r="AC477" s="529"/>
      <x:c r="AD477" s="657" t="s">
        <x:v>10328</x:v>
      </x:c>
      <x:c r="AE477" s="658">
        <x:f>SUM(D490,H490,L490,P490,T490,X490,AB490)</x:f>
        <x:v>27</x:v>
      </x:c>
    </x:row>
    <x:row r="478" spans="1:31">
      <x:c r="A478" s="543" t="s">
        <x:v>12653</x:v>
      </x:c>
      <x:c r="B478" s="529"/>
      <x:c r="C478" s="529"/>
      <x:c r="D478" s="529"/>
      <x:c r="E478" s="595"/>
      <x:c r="F478" s="529"/>
      <x:c r="G478" s="595"/>
      <x:c r="H478" s="812"/>
      <x:c r="I478" s="529"/>
      <x:c r="J478" s="529"/>
      <x:c r="K478" s="529"/>
      <x:c r="L478" s="529"/>
      <x:c r="M478" s="529"/>
      <x:c r="N478" s="529"/>
      <x:c r="O478" s="529"/>
      <x:c r="P478" s="529"/>
      <x:c r="Q478" s="529"/>
      <x:c r="R478" s="529"/>
      <x:c r="S478" s="529"/>
      <x:c r="T478" s="597"/>
      <x:c r="U478" s="529"/>
      <x:c r="V478" s="529"/>
      <x:c r="W478" s="529"/>
      <x:c r="X478" s="529"/>
      <x:c r="Y478" s="529"/>
      <x:c r="Z478" s="529"/>
      <x:c r="AA478" s="529"/>
      <x:c r="AB478" s="529"/>
      <x:c r="AC478" s="529"/>
      <x:c r="AD478" s="657" t="s">
        <x:v>10295</x:v>
      </x:c>
      <x:c r="AE478" s="658">
        <x:f>SUM(E490,I490,M490,Q490,U490,Y490,AC490)</x:f>
        <x:v>0</x:v>
      </x:c>
    </x:row>
    <x:row r="479" spans="1:31">
      <x:c r="A479" s="543" t="s">
        <x:v>11533</x:v>
      </x:c>
      <x:c r="B479" s="800"/>
      <x:c r="C479" s="546"/>
      <x:c r="D479" s="529"/>
      <x:c r="E479" s="595"/>
      <x:c r="F479" s="800"/>
      <x:c r="G479" s="595"/>
      <x:c r="H479" s="1386"/>
      <x:c r="I479" s="529"/>
      <x:c r="J479" s="529"/>
      <x:c r="K479" s="800"/>
      <x:c r="L479" s="1386"/>
      <x:c r="M479" s="529"/>
      <x:c r="N479" s="800"/>
      <x:c r="O479" s="546"/>
      <x:c r="P479" s="1386"/>
      <x:c r="Q479" s="529"/>
      <x:c r="R479" s="800"/>
      <x:c r="S479" s="529"/>
      <x:c r="T479" s="1386"/>
      <x:c r="U479" s="529"/>
      <x:c r="V479" s="800"/>
      <x:c r="W479" s="529"/>
      <x:c r="X479" s="1386"/>
      <x:c r="Y479" s="529"/>
      <x:c r="Z479" s="529"/>
      <x:c r="AA479" s="529"/>
      <x:c r="AB479" s="529"/>
      <x:c r="AC479" s="529"/>
      <x:c r="AD479" s="657"/>
      <x:c r="AE479" s="658"/>
    </x:row>
    <x:row r="480" spans="1:31">
      <x:c r="A480" s="543" t="s">
        <x:v>12198</x:v>
      </x:c>
      <x:c r="B480" s="529"/>
      <x:c r="C480" s="529"/>
      <x:c r="D480" s="529"/>
      <x:c r="E480" s="595"/>
      <x:c r="F480" s="529"/>
      <x:c r="G480" s="595"/>
      <x:c r="H480" s="597"/>
      <x:c r="I480" s="554"/>
      <x:c r="J480" s="529"/>
      <x:c r="K480" s="529"/>
      <x:c r="L480" s="597"/>
      <x:c r="M480" s="529"/>
      <x:c r="N480" s="529"/>
      <x:c r="O480" s="529"/>
      <x:c r="P480" s="597"/>
      <x:c r="Q480" s="529"/>
      <x:c r="R480" s="529"/>
      <x:c r="S480" s="529"/>
      <x:c r="T480" s="529"/>
      <x:c r="U480" s="554"/>
      <x:c r="V480" s="529"/>
      <x:c r="W480" s="529"/>
      <x:c r="X480" s="529"/>
      <x:c r="Y480" s="554"/>
      <x:c r="Z480" s="548"/>
      <x:c r="AA480" s="800"/>
      <x:c r="AB480" s="529"/>
      <x:c r="AC480" s="554"/>
      <x:c r="AD480" s="657"/>
      <x:c r="AE480" s="658"/>
    </x:row>
    <x:row r="481" spans="1:31">
      <x:c r="A481" s="543" t="s">
        <x:v>7982</x:v>
      </x:c>
      <x:c r="B481" s="529"/>
      <x:c r="C481" s="529"/>
      <x:c r="D481" s="529"/>
      <x:c r="E481" s="529"/>
      <x:c r="F481" s="529"/>
      <x:c r="G481" s="595"/>
      <x:c r="H481" s="597"/>
      <x:c r="I481" s="529"/>
      <x:c r="J481" s="529"/>
      <x:c r="K481" s="529"/>
      <x:c r="L481" s="597"/>
      <x:c r="M481" s="529"/>
      <x:c r="N481" s="529"/>
      <x:c r="O481" s="529"/>
      <x:c r="P481" s="597"/>
      <x:c r="Q481" s="529"/>
      <x:c r="R481" s="529"/>
      <x:c r="S481" s="529"/>
      <x:c r="T481" s="529"/>
      <x:c r="U481" s="529"/>
      <x:c r="V481" s="529"/>
      <x:c r="W481" s="529"/>
      <x:c r="X481" s="529"/>
      <x:c r="Y481" s="529"/>
      <x:c r="Z481" s="597"/>
      <x:c r="AA481" s="597"/>
      <x:c r="AB481" s="1386"/>
      <x:c r="AC481" s="529"/>
      <x:c r="AD481" s="657"/>
      <x:c r="AE481" s="658"/>
    </x:row>
    <x:row r="482" spans="1:31">
      <x:c r="A482" s="543" t="s">
        <x:v>2318</x:v>
      </x:c>
      <x:c r="B482" s="529"/>
      <x:c r="C482" s="529"/>
      <x:c r="D482" s="529"/>
      <x:c r="E482" s="554"/>
      <x:c r="F482" s="529"/>
      <x:c r="G482" s="595"/>
      <x:c r="H482" s="597"/>
      <x:c r="I482" s="529"/>
      <x:c r="J482" s="529"/>
      <x:c r="K482" s="529"/>
      <x:c r="L482" s="597"/>
      <x:c r="M482" s="529"/>
      <x:c r="N482" s="529"/>
      <x:c r="O482" s="529"/>
      <x:c r="P482" s="597"/>
      <x:c r="Q482" s="554"/>
      <x:c r="R482" s="597"/>
      <x:c r="T482" s="529"/>
      <x:c r="U482" s="529"/>
      <x:c r="V482" s="597"/>
      <x:c r="W482" s="529"/>
      <x:c r="X482" s="529"/>
      <x:c r="Y482" s="529"/>
      <x:c r="Z482" s="529"/>
      <x:c r="AA482" s="529"/>
      <x:c r="AB482" s="529"/>
      <x:c r="AC482" s="529"/>
      <x:c r="AD482" s="657"/>
      <x:c r="AE482" s="658"/>
    </x:row>
    <x:row r="483" spans="1:31">
      <x:c r="A483" s="543" t="s">
        <x:v>11222</x:v>
      </x:c>
      <x:c r="B483" s="548"/>
      <x:c r="C483" s="800"/>
      <x:c r="D483" s="529"/>
      <x:c r="E483" s="529"/>
      <x:c r="F483" s="548"/>
      <x:c r="G483" s="595"/>
      <x:c r="H483" s="800"/>
      <x:c r="I483" s="529"/>
      <x:c r="J483" s="529"/>
      <x:c r="K483" s="546"/>
      <x:c r="L483" s="800"/>
      <x:c r="M483" s="529"/>
      <x:c r="N483" s="548"/>
      <x:c r="O483" s="800"/>
      <x:c r="P483" s="800"/>
      <x:c r="Q483" s="529"/>
      <x:c r="R483" s="597"/>
      <x:c r="S483" s="800"/>
      <x:c r="T483" s="800"/>
      <x:c r="U483" s="529"/>
      <x:c r="V483" s="597"/>
      <x:c r="W483" s="546"/>
      <x:c r="X483" s="800"/>
      <x:c r="Y483" s="529"/>
      <x:c r="Z483" s="529"/>
      <x:c r="AA483" s="529"/>
      <x:c r="AB483" s="529"/>
      <x:c r="AC483" s="529"/>
      <x:c r="AD483" s="657"/>
      <x:c r="AE483" s="658"/>
    </x:row>
    <x:row r="484" spans="1:31">
      <x:c r="A484" s="543" t="s">
        <x:v>12467</x:v>
      </x:c>
      <x:c r="B484" s="529"/>
      <x:c r="C484" s="529"/>
      <x:c r="D484" s="529"/>
      <x:c r="E484" s="529"/>
      <x:c r="F484" s="529"/>
      <x:c r="G484" s="595"/>
      <x:c r="H484" s="597"/>
      <x:c r="I484" s="529"/>
      <x:c r="J484" s="529"/>
      <x:c r="K484" s="597"/>
      <x:c r="L484" s="597"/>
      <x:c r="M484" s="529"/>
      <x:c r="N484" s="529"/>
      <x:c r="O484" s="529"/>
      <x:c r="P484" s="597"/>
      <x:c r="Q484" s="529"/>
      <x:c r="R484" s="800"/>
      <x:c r="S484" s="597"/>
      <x:c r="T484" s="529"/>
      <x:c r="U484" s="529"/>
      <x:c r="V484" s="800"/>
      <x:c r="W484" s="529"/>
      <x:c r="X484" s="529"/>
      <x:c r="Y484" s="554"/>
      <x:c r="Z484" s="529"/>
      <x:c r="AA484" s="546"/>
      <x:c r="AB484" s="800"/>
      <x:c r="AC484" s="529"/>
      <x:c r="AD484" s="657"/>
      <x:c r="AE484" s="658"/>
    </x:row>
    <x:row r="485" spans="1:31">
      <x:c r="A485" s="543" t="s">
        <x:v>12326</x:v>
      </x:c>
      <x:c r="B485" s="529"/>
      <x:c r="C485" s="529"/>
      <x:c r="D485" s="529"/>
      <x:c r="E485" s="529"/>
      <x:c r="F485" s="529"/>
      <x:c r="G485" s="595"/>
      <x:c r="H485" s="597"/>
      <x:c r="I485" s="529"/>
      <x:c r="J485" s="529"/>
      <x:c r="K485" s="529"/>
      <x:c r="L485" s="597"/>
      <x:c r="M485" s="529"/>
      <x:c r="N485" s="529"/>
      <x:c r="O485" s="529"/>
      <x:c r="P485" s="597"/>
      <x:c r="Q485" s="529"/>
      <x:c r="R485" s="597"/>
      <x:c r="S485" s="597"/>
      <x:c r="T485" s="529"/>
      <x:c r="U485" s="529"/>
      <x:c r="V485" s="597"/>
      <x:c r="W485" s="597"/>
      <x:c r="X485" s="529"/>
      <x:c r="Y485" s="529"/>
      <x:c r="Z485" s="548"/>
      <x:c r="AA485" s="529"/>
      <x:c r="AB485" s="529"/>
      <x:c r="AC485" s="529"/>
      <x:c r="AD485" s="657"/>
      <x:c r="AE485" s="658"/>
    </x:row>
    <x:row r="486" spans="1:31">
      <x:c r="A486" s="543" t="s">
        <x:v>7879</x:v>
      </x:c>
      <x:c r="B486" s="529"/>
      <x:c r="C486" s="529"/>
      <x:c r="D486" s="529"/>
      <x:c r="E486" s="529"/>
      <x:c r="F486" s="529"/>
      <x:c r="G486" s="595"/>
      <x:c r="H486" s="597"/>
      <x:c r="I486" s="529"/>
      <x:c r="J486" s="529"/>
      <x:c r="K486" s="529"/>
      <x:c r="L486" s="597"/>
      <x:c r="M486" s="529"/>
      <x:c r="N486" s="529"/>
      <x:c r="O486" s="529"/>
      <x:c r="P486" s="597"/>
      <x:c r="Q486" s="529"/>
      <x:c r="R486" s="597"/>
      <x:c r="S486" s="546"/>
      <x:c r="T486" s="529"/>
      <x:c r="U486" s="529"/>
      <x:c r="V486" s="597"/>
      <x:c r="W486" s="529"/>
      <x:c r="X486" s="529"/>
      <x:c r="Y486" s="529"/>
      <x:c r="Z486" s="529"/>
      <x:c r="AA486" s="529"/>
      <x:c r="AB486" s="529"/>
      <x:c r="AC486" s="529"/>
      <x:c r="AD486" s="657"/>
      <x:c r="AE486" s="658"/>
    </x:row>
    <x:row r="487" spans="1:31">
      <x:c r="A487" s="543" t="s">
        <x:v>11232</x:v>
      </x:c>
      <x:c r="B487" s="529"/>
      <x:c r="C487" s="546"/>
      <x:c r="D487" s="529"/>
      <x:c r="E487" s="554"/>
      <x:c r="F487" s="529"/>
      <x:c r="G487" s="595"/>
      <x:c r="H487" s="1386"/>
      <x:c r="I487" s="529"/>
      <x:c r="J487" s="529"/>
      <x:c r="K487" s="529"/>
      <x:c r="L487" s="1386"/>
      <x:c r="M487" s="529"/>
      <x:c r="N487" s="529"/>
      <x:c r="O487" s="546"/>
      <x:c r="P487" s="1386"/>
      <x:c r="Q487" s="554"/>
      <x:c r="R487" s="548"/>
      <x:c r="S487" s="529"/>
      <x:c r="T487" s="529"/>
      <x:c r="U487" s="529"/>
      <x:c r="V487" s="548"/>
      <x:c r="W487" s="529"/>
      <x:c r="X487" s="529"/>
      <x:c r="Y487" s="529"/>
      <x:c r="Z487" s="529"/>
      <x:c r="AA487" s="529"/>
      <x:c r="AB487" s="529"/>
      <x:c r="AC487" s="529"/>
      <x:c r="AD487" s="657"/>
      <x:c r="AE487" s="658"/>
    </x:row>
    <x:row r="488" spans="1:31">
      <x:c r="A488" s="543" t="s">
        <x:v>12225</x:v>
      </x:c>
      <x:c r="B488" s="529"/>
      <x:c r="C488" s="529"/>
      <x:c r="D488" s="529"/>
      <x:c r="E488" s="529"/>
      <x:c r="F488" s="529"/>
      <x:c r="G488" s="595"/>
      <x:c r="H488" s="529"/>
      <x:c r="I488" s="529"/>
      <x:c r="J488" s="529"/>
      <x:c r="K488" s="529"/>
      <x:c r="L488" s="529"/>
      <x:c r="M488" s="529"/>
      <x:c r="N488" s="529"/>
      <x:c r="O488" s="529"/>
      <x:c r="P488" s="529"/>
      <x:c r="Q488" s="529"/>
      <x:c r="R488" s="529"/>
      <x:c r="S488" s="529"/>
      <x:c r="T488" s="529"/>
      <x:c r="U488" s="529"/>
      <x:c r="V488" s="529"/>
      <x:c r="W488" s="546"/>
      <x:c r="X488" s="529"/>
      <x:c r="Y488" s="529"/>
      <x:c r="Z488" s="529"/>
      <x:c r="AA488" s="529"/>
      <x:c r="AB488" s="529"/>
      <x:c r="AC488" s="529"/>
      <x:c r="AD488" s="657"/>
      <x:c r="AE488" s="658"/>
    </x:row>
    <x:row r="489" spans="1:31" ht="16.75">
      <x:c r="A489" s="544" t="s">
        <x:v>2548</x:v>
      </x:c>
      <x:c r="B489" s="529"/>
      <x:c r="C489" s="529"/>
      <x:c r="D489" s="529"/>
      <x:c r="E489" s="529"/>
      <x:c r="F489" s="529"/>
      <x:c r="G489" s="595"/>
      <x:c r="H489" s="529"/>
      <x:c r="I489" s="529"/>
      <x:c r="J489" s="529"/>
      <x:c r="K489" s="529"/>
      <x:c r="L489" s="529"/>
      <x:c r="M489" s="529"/>
      <x:c r="N489" s="529"/>
      <x:c r="O489" s="529"/>
      <x:c r="P489" s="529"/>
      <x:c r="Q489" s="529"/>
      <x:c r="R489" s="529"/>
      <x:c r="T489" s="1386"/>
      <x:c r="U489" s="529"/>
      <x:c r="V489" s="529"/>
      <x:c r="W489" s="529"/>
      <x:c r="X489" s="1386"/>
      <x:c r="Y489" s="554"/>
      <x:c r="Z489" s="529"/>
      <x:c r="AA489" s="529"/>
      <x:c r="AB489" s="1386"/>
      <x:c r="AC489" s="529"/>
      <x:c r="AD489" s="657"/>
      <x:c r="AE489" s="658"/>
    </x:row>
    <x:row r="490" spans="1:31" ht="16.75">
      <x:c r="A490" s="659"/>
      <x:c r="B490" s="724"/>
      <x:c r="C490" s="724"/>
      <x:c r="D490" s="724"/>
      <x:c r="E490" s="724"/>
      <x:c r="F490" s="724"/>
      <x:c r="G490" s="724"/>
      <x:c r="H490" s="724"/>
      <x:c r="I490" s="724"/>
      <x:c r="J490" s="724"/>
      <x:c r="K490" s="724"/>
      <x:c r="L490" s="724"/>
      <x:c r="M490" s="724"/>
      <x:c r="N490" s="724"/>
      <x:c r="O490" s="724"/>
      <x:c r="P490" s="724"/>
      <x:c r="Q490" s="724"/>
      <x:c r="R490" s="724">
        <x:v>10</x:v>
      </x:c>
      <x:c r="S490" s="724">
        <x:v>10</x:v>
      </x:c>
      <x:c r="T490" s="724">
        <x:v>10</x:v>
      </x:c>
      <x:c r="U490" s="724"/>
      <x:c r="V490" s="724">
        <x:v>10</x:v>
      </x:c>
      <x:c r="W490" s="724">
        <x:v>6</x:v>
      </x:c>
      <x:c r="X490" s="724">
        <x:v>10</x:v>
      </x:c>
      <x:c r="Y490" s="724"/>
      <x:c r="Z490" s="724">
        <x:v>6</x:v>
      </x:c>
      <x:c r="AA490" s="724">
        <x:v>7</x:v>
      </x:c>
      <x:c r="AB490" s="724">
        <x:v>7</x:v>
      </x:c>
      <x:c r="AC490" s="724"/>
      <x:c r="AD490" s="660"/>
      <x:c r="AE490" s="661"/>
    </x:row>
    <x:row r="491" spans="1:31" ht="16.75">
      <x:c r="A491" s="521"/>
      <x:c r="B491" s="1662" t="s">
        <x:v>7966</x:v>
      </x:c>
      <x:c r="C491" s="1663"/>
      <x:c r="D491" s="1663"/>
      <x:c r="E491" s="1664"/>
      <x:c r="F491" s="1662" t="s">
        <x:v>10294</x:v>
      </x:c>
      <x:c r="G491" s="1663"/>
      <x:c r="H491" s="1663"/>
      <x:c r="I491" s="1664"/>
      <x:c r="J491" s="1662" t="s">
        <x:v>10288</x:v>
      </x:c>
      <x:c r="K491" s="1663"/>
      <x:c r="L491" s="1663"/>
      <x:c r="M491" s="1664"/>
      <x:c r="N491" s="1662" t="s">
        <x:v>7876</x:v>
      </x:c>
      <x:c r="O491" s="1663"/>
      <x:c r="P491" s="1663"/>
      <x:c r="Q491" s="1664"/>
      <x:c r="R491" s="1662" t="s">
        <x:v>12450</x:v>
      </x:c>
      <x:c r="S491" s="1663"/>
      <x:c r="T491" s="1663"/>
      <x:c r="U491" s="1664"/>
      <x:c r="V491" s="1663" t="s">
        <x:v>10329</x:v>
      </x:c>
      <x:c r="W491" s="1663"/>
      <x:c r="X491" s="1663"/>
      <x:c r="Y491" s="1664"/>
      <x:c r="Z491" s="1663" t="s">
        <x:v>5490</x:v>
      </x:c>
      <x:c r="AA491" s="1663"/>
      <x:c r="AB491" s="1663"/>
      <x:c r="AC491" s="1672"/>
      <x:c r="AD491" s="655"/>
      <x:c r="AE491" s="656"/>
    </x:row>
    <x:row r="492" spans="1:31">
      <x:c r="A492" s="522"/>
      <x:c r="B492" s="516" t="s">
        <x:v>3935</x:v>
      </x:c>
      <x:c r="C492" s="516" t="s">
        <x:v>6540</x:v>
      </x:c>
      <x:c r="D492" s="516" t="s">
        <x:v>10328</x:v>
      </x:c>
      <x:c r="E492" s="557" t="s">
        <x:v>10295</x:v>
      </x:c>
      <x:c r="F492" s="516" t="s">
        <x:v>3935</x:v>
      </x:c>
      <x:c r="G492" s="516" t="s">
        <x:v>6540</x:v>
      </x:c>
      <x:c r="H492" s="516" t="s">
        <x:v>10328</x:v>
      </x:c>
      <x:c r="I492" s="557" t="s">
        <x:v>10295</x:v>
      </x:c>
      <x:c r="J492" s="516" t="s">
        <x:v>3935</x:v>
      </x:c>
      <x:c r="K492" s="516" t="s">
        <x:v>6540</x:v>
      </x:c>
      <x:c r="L492" s="516" t="s">
        <x:v>10328</x:v>
      </x:c>
      <x:c r="M492" s="557" t="s">
        <x:v>10295</x:v>
      </x:c>
      <x:c r="N492" s="516" t="s">
        <x:v>3935</x:v>
      </x:c>
      <x:c r="O492" s="516" t="s">
        <x:v>6540</x:v>
      </x:c>
      <x:c r="P492" s="516" t="s">
        <x:v>10328</x:v>
      </x:c>
      <x:c r="Q492" s="557" t="s">
        <x:v>10295</x:v>
      </x:c>
      <x:c r="R492" s="516" t="s">
        <x:v>3935</x:v>
      </x:c>
      <x:c r="S492" s="516" t="s">
        <x:v>6540</x:v>
      </x:c>
      <x:c r="T492" s="516" t="s">
        <x:v>10328</x:v>
      </x:c>
      <x:c r="U492" s="557" t="s">
        <x:v>10295</x:v>
      </x:c>
      <x:c r="V492" s="516" t="s">
        <x:v>3935</x:v>
      </x:c>
      <x:c r="W492" s="516" t="s">
        <x:v>6540</x:v>
      </x:c>
      <x:c r="X492" s="516" t="s">
        <x:v>10328</x:v>
      </x:c>
      <x:c r="Y492" s="557" t="s">
        <x:v>10295</x:v>
      </x:c>
      <x:c r="Z492" s="516" t="s">
        <x:v>3935</x:v>
      </x:c>
      <x:c r="AA492" s="516" t="s">
        <x:v>6540</x:v>
      </x:c>
      <x:c r="AB492" s="516" t="s">
        <x:v>10328</x:v>
      </x:c>
      <x:c r="AC492" s="557" t="s">
        <x:v>10295</x:v>
      </x:c>
      <x:c r="AD492" s="657"/>
      <x:c r="AE492" s="658"/>
    </x:row>
    <x:row r="493" spans="1:31">
      <x:c r="A493" s="543" t="s">
        <x:v>2388</x:v>
      </x:c>
      <x:c r="B493" s="529"/>
      <x:c r="C493" s="529"/>
      <x:c r="D493" s="529"/>
      <x:c r="E493" s="595"/>
      <x:c r="F493" s="529"/>
      <x:c r="G493" s="595"/>
      <x:c r="H493" s="529"/>
      <x:c r="I493" s="529"/>
      <x:c r="J493" s="595"/>
      <x:c r="K493" s="529"/>
      <x:c r="L493" s="529"/>
      <x:c r="M493" s="529"/>
      <x:c r="N493" s="529"/>
      <x:c r="O493" s="529"/>
      <x:c r="P493" s="529"/>
      <x:c r="Q493" s="595"/>
      <x:c r="R493" s="529"/>
      <x:c r="S493" s="529"/>
      <x:c r="T493" s="597"/>
      <x:c r="U493" s="529"/>
      <x:c r="V493" s="529"/>
      <x:c r="W493" s="529"/>
      <x:c r="X493" s="529"/>
      <x:c r="Y493" s="529"/>
      <x:c r="Z493" s="529"/>
      <x:c r="AA493" s="529"/>
      <x:c r="AB493" s="529"/>
      <x:c r="AC493" s="529"/>
      <x:c r="AD493" s="657" t="s">
        <x:v>3935</x:v>
      </x:c>
      <x:c r="AE493" s="658">
        <x:f>SUM(B508,F508,J508,N508,R508,V508,Z508)</x:f>
        <x:v>51</x:v>
      </x:c>
    </x:row>
    <x:row r="494" spans="1:31">
      <x:c r="A494" s="543" t="s">
        <x:v>8075</x:v>
      </x:c>
      <x:c r="B494" s="529"/>
      <x:c r="C494" s="546"/>
      <x:c r="D494" s="529"/>
      <x:c r="E494" s="554"/>
      <x:c r="F494" s="529"/>
      <x:c r="G494" s="595"/>
      <x:c r="H494" s="1386"/>
      <x:c r="I494" s="529"/>
      <x:c r="J494" s="529"/>
      <x:c r="K494" s="546"/>
      <x:c r="L494" s="529"/>
      <x:c r="M494" s="529"/>
      <x:c r="N494" s="529"/>
      <x:c r="O494" s="546"/>
      <x:c r="P494" s="529"/>
      <x:c r="Q494" s="529"/>
      <x:c r="R494" s="529"/>
      <x:c r="S494" s="546"/>
      <x:c r="T494" s="595"/>
      <x:c r="U494" s="529"/>
      <x:c r="V494" s="529"/>
      <x:c r="W494" s="546"/>
      <x:c r="X494" s="529"/>
      <x:c r="Y494" s="529"/>
      <x:c r="Z494" s="529"/>
      <x:c r="AA494" s="546"/>
      <x:c r="AB494" s="529"/>
      <x:c r="AC494" s="529"/>
      <x:c r="AD494" s="657" t="s">
        <x:v>6540</x:v>
      </x:c>
      <x:c r="AE494" s="658">
        <x:f>SUM(C508,G508,K508,O508,S508,W508,AA508)</x:f>
        <x:v>54</x:v>
      </x:c>
    </x:row>
    <x:row r="495" spans="1:31">
      <x:c r="A495" s="543" t="s">
        <x:v>12175</x:v>
      </x:c>
      <x:c r="B495" s="529"/>
      <x:c r="C495" s="529"/>
      <x:c r="D495" s="529"/>
      <x:c r="E495" s="595"/>
      <x:c r="F495" s="529"/>
      <x:c r="G495" s="595"/>
      <x:c r="H495" s="812"/>
      <x:c r="I495" s="529"/>
      <x:c r="J495" s="529"/>
      <x:c r="K495" s="529"/>
      <x:c r="L495" s="529"/>
      <x:c r="M495" s="529"/>
      <x:c r="N495" s="529"/>
      <x:c r="O495" s="529"/>
      <x:c r="P495" s="529"/>
      <x:c r="Q495" s="529"/>
      <x:c r="R495" s="529"/>
      <x:c r="S495" s="529"/>
      <x:c r="T495" s="595"/>
      <x:c r="U495" s="529"/>
      <x:c r="V495" s="529"/>
      <x:c r="W495" s="529"/>
      <x:c r="X495" s="529"/>
      <x:c r="Y495" s="529"/>
      <x:c r="Z495" s="529"/>
      <x:c r="AA495" s="529"/>
      <x:c r="AB495" s="529"/>
      <x:c r="AC495" s="529"/>
      <x:c r="AD495" s="657" t="s">
        <x:v>10328</x:v>
      </x:c>
      <x:c r="AE495" s="658">
        <x:f>SUM(D508,H508,L508,P508,T508,X508,AB508)</x:f>
        <x:v>8</x:v>
      </x:c>
    </x:row>
    <x:row r="496" spans="1:31">
      <x:c r="A496" s="543" t="s">
        <x:v>12653</x:v>
      </x:c>
      <x:c r="B496" s="529"/>
      <x:c r="C496" s="529"/>
      <x:c r="D496" s="529"/>
      <x:c r="E496" s="595"/>
      <x:c r="F496" s="529"/>
      <x:c r="G496" s="595"/>
      <x:c r="H496" s="812"/>
      <x:c r="I496" s="529"/>
      <x:c r="J496" s="529"/>
      <x:c r="K496" s="529"/>
      <x:c r="L496" s="529"/>
      <x:c r="M496" s="529"/>
      <x:c r="N496" s="529"/>
      <x:c r="O496" s="529"/>
      <x:c r="P496" s="529"/>
      <x:c r="Q496" s="529"/>
      <x:c r="R496" s="529"/>
      <x:c r="S496" s="529"/>
      <x:c r="T496" s="597"/>
      <x:c r="U496" s="529"/>
      <x:c r="V496" s="597"/>
      <x:c r="W496" s="529"/>
      <x:c r="X496" s="529"/>
      <x:c r="Y496" s="529"/>
      <x:c r="Z496" s="529"/>
      <x:c r="AA496" s="529"/>
      <x:c r="AB496" s="529"/>
      <x:c r="AC496" s="529"/>
      <x:c r="AD496" s="657" t="s">
        <x:v>10295</x:v>
      </x:c>
      <x:c r="AE496" s="658">
        <x:f>SUM(E508,I508,M508,Q508,U508,Y508,AC508)</x:f>
        <x:v>0</x:v>
      </x:c>
    </x:row>
    <x:row r="497" spans="1:31">
      <x:c r="A497" s="543" t="s">
        <x:v>11533</x:v>
      </x:c>
      <x:c r="B497" s="548"/>
      <x:c r="C497" s="800"/>
      <x:c r="D497" s="529"/>
      <x:c r="E497" s="595"/>
      <x:c r="F497" s="548"/>
      <x:c r="G497" s="595"/>
      <x:c r="H497" s="800"/>
      <x:c r="I497" s="529"/>
      <x:c r="J497" s="529"/>
      <x:c r="K497" s="597"/>
      <x:c r="L497" s="597"/>
      <x:c r="M497" s="529"/>
      <x:c r="N497" s="548"/>
      <x:c r="O497" s="800"/>
      <x:c r="P497" s="597"/>
      <x:c r="Q497" s="529"/>
      <x:c r="R497" s="529"/>
      <x:c r="S497" s="529"/>
      <x:c r="T497" s="597"/>
      <x:c r="U497" s="529"/>
      <x:c r="V497" s="597"/>
      <x:c r="W497" s="529"/>
      <x:c r="X497" s="597"/>
      <x:c r="Y497" s="529"/>
      <x:c r="Z497" s="529"/>
      <x:c r="AA497" s="529"/>
      <x:c r="AB497" s="529"/>
      <x:c r="AC497" s="529"/>
      <x:c r="AD497" s="657"/>
      <x:c r="AE497" s="658"/>
    </x:row>
    <x:row r="498" spans="1:31">
      <x:c r="A498" s="543" t="s">
        <x:v>12198</x:v>
      </x:c>
      <x:c r="B498" s="529"/>
      <x:c r="C498" s="529"/>
      <x:c r="D498" s="529"/>
      <x:c r="E498" s="595"/>
      <x:c r="F498" s="529"/>
      <x:c r="G498" s="595"/>
      <x:c r="H498" s="597"/>
      <x:c r="I498" s="529"/>
      <x:c r="J498" s="529"/>
      <x:c r="K498" s="529"/>
      <x:c r="L498" s="597"/>
      <x:c r="M498" s="529"/>
      <x:c r="N498" s="529"/>
      <x:c r="O498" s="529"/>
      <x:c r="P498" s="597"/>
      <x:c r="Q498" s="554"/>
      <x:c r="R498" s="548"/>
      <x:c r="S498" s="800"/>
      <x:c r="T498" s="529"/>
      <x:c r="U498" s="529"/>
      <x:c r="V498" s="548"/>
      <x:c r="W498" s="800"/>
      <x:c r="X498" s="529"/>
      <x:c r="Y498" s="529"/>
      <x:c r="Z498" s="548"/>
      <x:c r="AA498" s="800"/>
      <x:c r="AB498" s="529"/>
      <x:c r="AC498" s="529"/>
      <x:c r="AD498" s="657"/>
      <x:c r="AE498" s="658"/>
    </x:row>
    <x:row r="499" spans="1:31">
      <x:c r="A499" s="543" t="s">
        <x:v>7982</x:v>
      </x:c>
      <x:c r="B499" s="529"/>
      <x:c r="C499" s="529"/>
      <x:c r="D499" s="529"/>
      <x:c r="E499" s="554"/>
      <x:c r="F499" s="529"/>
      <x:c r="G499" s="595"/>
      <x:c r="H499" s="597"/>
      <x:c r="I499" s="529"/>
      <x:c r="J499" s="529"/>
      <x:c r="K499" s="529"/>
      <x:c r="L499" s="597"/>
      <x:c r="M499" s="529"/>
      <x:c r="N499" s="529"/>
      <x:c r="O499" s="529"/>
      <x:c r="P499" s="597"/>
      <x:c r="Q499" s="529"/>
      <x:c r="R499" s="529"/>
      <x:c r="S499" s="800"/>
      <x:c r="T499" s="529"/>
      <x:c r="U499" s="529"/>
      <x:c r="V499" s="529"/>
      <x:c r="W499" s="800"/>
      <x:c r="X499" s="529"/>
      <x:c r="Y499" s="529"/>
      <x:c r="Z499" s="597"/>
      <x:c r="AA499" s="597"/>
      <x:c r="AB499" s="597"/>
      <x:c r="AC499" s="529"/>
      <x:c r="AD499" s="657"/>
      <x:c r="AE499" s="658"/>
    </x:row>
    <x:row r="500" spans="1:31">
      <x:c r="A500" s="543" t="s">
        <x:v>2318</x:v>
      </x:c>
      <x:c r="B500" s="529"/>
      <x:c r="C500" s="529"/>
      <x:c r="D500" s="529"/>
      <x:c r="E500" s="554"/>
      <x:c r="F500" s="529"/>
      <x:c r="G500" s="595"/>
      <x:c r="H500" s="597"/>
      <x:c r="I500" s="529"/>
      <x:c r="J500" s="529"/>
      <x:c r="K500" s="800"/>
      <x:c r="L500" s="597"/>
      <x:c r="M500" s="529"/>
      <x:c r="N500" s="529"/>
      <x:c r="O500" s="529"/>
      <x:c r="P500" s="597"/>
      <x:c r="Q500" s="529"/>
      <x:c r="R500" s="597"/>
      <x:c r="S500" s="238"/>
      <x:c r="T500" s="597"/>
      <x:c r="U500" s="554"/>
      <x:c r="V500" s="529"/>
      <x:c r="W500" s="529"/>
      <x:c r="X500" s="529"/>
      <x:c r="Y500" s="554"/>
      <x:c r="Z500" s="529"/>
      <x:c r="AA500" s="529"/>
      <x:c r="AB500" s="529"/>
      <x:c r="AC500" s="529"/>
      <x:c r="AD500" s="657"/>
      <x:c r="AE500" s="658"/>
    </x:row>
    <x:row r="501" spans="1:31">
      <x:c r="A501" s="543" t="s">
        <x:v>11222</x:v>
      </x:c>
      <x:c r="B501" s="529"/>
      <x:c r="C501" s="597"/>
      <x:c r="D501" s="529"/>
      <x:c r="E501" s="529"/>
      <x:c r="F501" s="529"/>
      <x:c r="G501" s="595"/>
      <x:c r="H501" s="597"/>
      <x:c r="I501" s="529"/>
      <x:c r="J501" s="529"/>
      <x:c r="K501" s="800"/>
      <x:c r="L501" s="597"/>
      <x:c r="M501" s="529"/>
      <x:c r="N501" s="529"/>
      <x:c r="O501" s="597"/>
      <x:c r="P501" s="597"/>
      <x:c r="Q501" s="554"/>
      <x:c r="R501" s="597"/>
      <x:c r="S501" s="597"/>
      <x:c r="T501" s="597"/>
      <x:c r="U501" s="529"/>
      <x:c r="V501" s="597"/>
      <x:c r="W501" s="529"/>
      <x:c r="X501" s="597"/>
      <x:c r="Y501" s="529"/>
      <x:c r="Z501" s="529"/>
      <x:c r="AA501" s="529"/>
      <x:c r="AB501" s="529"/>
      <x:c r="AC501" s="529"/>
      <x:c r="AD501" s="657"/>
      <x:c r="AE501" s="658"/>
    </x:row>
    <x:row r="502" spans="1:31">
      <x:c r="A502" s="543" t="s">
        <x:v>12467</x:v>
      </x:c>
      <x:c r="B502" s="800"/>
      <x:c r="C502" s="546"/>
      <x:c r="D502" s="529"/>
      <x:c r="E502" s="529"/>
      <x:c r="F502" s="800"/>
      <x:c r="G502" s="595"/>
      <x:c r="H502" s="1386"/>
      <x:c r="I502" s="529"/>
      <x:c r="J502" s="529"/>
      <x:c r="K502" s="597"/>
      <x:c r="L502" s="597"/>
      <x:c r="M502" s="529"/>
      <x:c r="N502" s="800"/>
      <x:c r="O502" s="546"/>
      <x:c r="P502" s="597"/>
      <x:c r="Q502" s="529"/>
      <x:c r="R502" s="800"/>
      <x:c r="S502" s="597"/>
      <x:c r="T502" s="529"/>
      <x:c r="U502" s="529"/>
      <x:c r="V502" s="800"/>
      <x:c r="W502" s="529"/>
      <x:c r="X502" s="529"/>
      <x:c r="Y502" s="529"/>
      <x:c r="Z502" s="800"/>
      <x:c r="AA502" s="546"/>
      <x:c r="AB502" s="597"/>
      <x:c r="AC502" s="529"/>
      <x:c r="AD502" s="657"/>
      <x:c r="AE502" s="658"/>
    </x:row>
    <x:row r="503" spans="1:31">
      <x:c r="A503" s="543" t="s">
        <x:v>12326</x:v>
      </x:c>
      <x:c r="B503" s="529"/>
      <x:c r="C503" s="529"/>
      <x:c r="D503" s="529"/>
      <x:c r="E503" s="529"/>
      <x:c r="F503" s="529"/>
      <x:c r="G503" s="595"/>
      <x:c r="H503" s="597"/>
      <x:c r="I503" s="529"/>
      <x:c r="J503" s="529"/>
      <x:c r="K503" s="529"/>
      <x:c r="L503" s="597"/>
      <x:c r="M503" s="529"/>
      <x:c r="N503" s="529"/>
      <x:c r="O503" s="529"/>
      <x:c r="P503" s="597"/>
      <x:c r="Q503" s="529"/>
      <x:c r="R503" s="597"/>
      <x:c r="S503" s="597"/>
      <x:c r="T503" s="529"/>
      <x:c r="U503" s="529"/>
      <x:c r="V503" s="529"/>
      <x:c r="W503" s="597"/>
      <x:c r="X503" s="529"/>
      <x:c r="Y503" s="529"/>
      <x:c r="Z503" s="529"/>
      <x:c r="AA503" s="529"/>
      <x:c r="AB503" s="529"/>
      <x:c r="AC503" s="529"/>
      <x:c r="AD503" s="657"/>
      <x:c r="AE503" s="658"/>
    </x:row>
    <x:row r="504" spans="1:31">
      <x:c r="A504" s="543" t="s">
        <x:v>7879</x:v>
      </x:c>
      <x:c r="B504" s="529"/>
      <x:c r="C504" s="529"/>
      <x:c r="D504" s="529"/>
      <x:c r="E504" s="529"/>
      <x:c r="F504" s="529"/>
      <x:c r="G504" s="595"/>
      <x:c r="H504" s="597"/>
      <x:c r="I504" s="529"/>
      <x:c r="J504" s="529"/>
      <x:c r="K504" s="529"/>
      <x:c r="L504" s="597"/>
      <x:c r="M504" s="529"/>
      <x:c r="N504" s="529"/>
      <x:c r="O504" s="529"/>
      <x:c r="P504" s="597"/>
      <x:c r="Q504" s="529"/>
      <x:c r="R504" s="597"/>
      <x:c r="S504" s="529"/>
      <x:c r="T504" s="529"/>
      <x:c r="U504" s="554"/>
      <x:c r="V504" s="597"/>
      <x:c r="W504" s="529"/>
      <x:c r="X504" s="529"/>
      <x:c r="Y504" s="554"/>
      <x:c r="Z504" s="529"/>
      <x:c r="AA504" s="529"/>
      <x:c r="AB504" s="529"/>
      <x:c r="AC504" s="529"/>
      <x:c r="AD504" s="657"/>
      <x:c r="AE504" s="658"/>
    </x:row>
    <x:row r="505" spans="1:31">
      <x:c r="A505" s="543" t="s">
        <x:v>11232</x:v>
      </x:c>
      <x:c r="B505" s="548"/>
      <x:c r="C505" s="529"/>
      <x:c r="D505" s="529"/>
      <x:c r="E505" s="554"/>
      <x:c r="F505" s="548"/>
      <x:c r="G505" s="595"/>
      <x:c r="H505" s="597"/>
      <x:c r="I505" s="529"/>
      <x:c r="J505" s="529"/>
      <x:c r="K505" s="546"/>
      <x:c r="L505" s="597"/>
      <x:c r="M505" s="529"/>
      <x:c r="N505" s="548"/>
      <x:c r="O505" s="529"/>
      <x:c r="P505" s="597"/>
      <x:c r="Q505" s="529"/>
      <x:c r="R505" s="529"/>
      <x:c r="S505" s="546"/>
      <x:c r="T505" s="529"/>
      <x:c r="U505" s="529"/>
      <x:c r="V505" s="529"/>
      <x:c r="W505" s="546"/>
      <x:c r="X505" s="529"/>
      <x:c r="Y505" s="529"/>
      <x:c r="Z505" s="529"/>
      <x:c r="AA505" s="529"/>
      <x:c r="AB505" s="529"/>
      <x:c r="AC505" s="529"/>
      <x:c r="AD505" s="657"/>
      <x:c r="AE505" s="658"/>
    </x:row>
    <x:row r="506" spans="1:31">
      <x:c r="A506" s="543" t="s">
        <x:v>12225</x:v>
      </x:c>
      <x:c r="B506" s="529"/>
      <x:c r="C506" s="529"/>
      <x:c r="D506" s="529"/>
      <x:c r="E506" s="529"/>
      <x:c r="F506" s="529"/>
      <x:c r="G506" s="595"/>
      <x:c r="H506" s="529"/>
      <x:c r="I506" s="529"/>
      <x:c r="J506" s="529"/>
      <x:c r="K506" s="529"/>
      <x:c r="L506" s="529"/>
      <x:c r="M506" s="529"/>
      <x:c r="N506" s="529"/>
      <x:c r="O506" s="529"/>
      <x:c r="P506" s="529"/>
      <x:c r="Q506" s="529"/>
      <x:c r="R506" s="529"/>
      <x:c r="S506" s="529"/>
      <x:c r="T506" s="529"/>
      <x:c r="U506" s="529"/>
      <x:c r="V506" s="529"/>
      <x:c r="W506" s="529"/>
      <x:c r="X506" s="529"/>
      <x:c r="Y506" s="529"/>
      <x:c r="Z506" s="529"/>
      <x:c r="AA506" s="529"/>
      <x:c r="AB506" s="529"/>
      <x:c r="AC506" s="529"/>
      <x:c r="AD506" s="657"/>
      <x:c r="AE506" s="658"/>
    </x:row>
    <x:row r="507" spans="1:31" ht="16.75">
      <x:c r="A507" s="544" t="s">
        <x:v>2548</x:v>
      </x:c>
      <x:c r="B507" s="529"/>
      <x:c r="C507" s="529"/>
      <x:c r="D507" s="529"/>
      <x:c r="E507" s="529"/>
      <x:c r="F507" s="529"/>
      <x:c r="G507" s="595"/>
      <x:c r="H507" s="529"/>
      <x:c r="I507" s="529"/>
      <x:c r="J507" s="529"/>
      <x:c r="K507" s="529"/>
      <x:c r="L507" s="529"/>
      <x:c r="M507" s="529"/>
      <x:c r="N507" s="529"/>
      <x:c r="O507" s="529"/>
      <x:c r="P507" s="529"/>
      <x:c r="Q507" s="529"/>
      <x:c r="R507" s="548"/>
      <x:c r="S507" s="238"/>
      <x:c r="T507" s="597"/>
      <x:c r="U507" s="529"/>
      <x:c r="V507" s="548"/>
      <x:c r="W507" s="529"/>
      <x:c r="X507" s="597"/>
      <x:c r="Y507" s="529"/>
      <x:c r="Z507" s="548"/>
      <x:c r="AA507" s="529"/>
      <x:c r="AB507" s="597"/>
      <x:c r="AC507" s="529"/>
      <x:c r="AD507" s="657"/>
      <x:c r="AE507" s="658"/>
    </x:row>
    <x:row r="508" spans="1:31" ht="16.75">
      <x:c r="A508" s="659"/>
      <x:c r="B508" s="724">
        <x:v>8</x:v>
      </x:c>
      <x:c r="C508" s="724">
        <x:v>8</x:v>
      </x:c>
      <x:c r="D508" s="724"/>
      <x:c r="E508" s="724"/>
      <x:c r="F508" s="724">
        <x:v>8</x:v>
      </x:c>
      <x:c r="G508" s="724"/>
      <x:c r="H508" s="724">
        <x:v>8</x:v>
      </x:c>
      <x:c r="I508" s="724"/>
      <x:c r="J508" s="724"/>
      <x:c r="K508" s="724">
        <x:v>10</x:v>
      </x:c>
      <x:c r="L508" s="724"/>
      <x:c r="M508" s="724"/>
      <x:c r="N508" s="724">
        <x:v>8</x:v>
      </x:c>
      <x:c r="O508" s="724">
        <x:v>8</x:v>
      </x:c>
      <x:c r="P508" s="724"/>
      <x:c r="Q508" s="724"/>
      <x:c r="R508" s="724">
        <x:v>9</x:v>
      </x:c>
      <x:c r="S508" s="724">
        <x:v>10</x:v>
      </x:c>
      <x:c r="T508" s="724"/>
      <x:c r="U508" s="724"/>
      <x:c r="V508" s="724">
        <x:v>9</x:v>
      </x:c>
      <x:c r="W508" s="724">
        <x:v>10</x:v>
      </x:c>
      <x:c r="X508" s="724"/>
      <x:c r="Y508" s="724"/>
      <x:c r="Z508" s="724">
        <x:v>9</x:v>
      </x:c>
      <x:c r="AA508" s="724">
        <x:v>8</x:v>
      </x:c>
      <x:c r="AB508" s="724"/>
      <x:c r="AC508" s="724"/>
      <x:c r="AD508" s="660"/>
      <x:c r="AE508" s="661"/>
    </x:row>
    <x:row r="509" spans="1:31" ht="16.75">
      <x:c r="A509" s="521"/>
      <x:c r="B509" s="1662" t="s">
        <x:v>12686</x:v>
      </x:c>
      <x:c r="C509" s="1663"/>
      <x:c r="D509" s="1663"/>
      <x:c r="E509" s="1664"/>
      <x:c r="F509" s="1662" t="s">
        <x:v>10294</x:v>
      </x:c>
      <x:c r="G509" s="1663"/>
      <x:c r="H509" s="1663"/>
      <x:c r="I509" s="1664"/>
      <x:c r="J509" s="1662" t="s">
        <x:v>10288</x:v>
      </x:c>
      <x:c r="K509" s="1663"/>
      <x:c r="L509" s="1663"/>
      <x:c r="M509" s="1664"/>
      <x:c r="N509" s="1662" t="s">
        <x:v>11402</x:v>
      </x:c>
      <x:c r="O509" s="1663"/>
      <x:c r="P509" s="1663"/>
      <x:c r="Q509" s="1664"/>
      <x:c r="R509" s="1662" t="s">
        <x:v>5563</x:v>
      </x:c>
      <x:c r="S509" s="1663"/>
      <x:c r="T509" s="1663"/>
      <x:c r="U509" s="1664"/>
      <x:c r="V509" s="1663" t="s">
        <x:v>10329</x:v>
      </x:c>
      <x:c r="W509" s="1663"/>
      <x:c r="X509" s="1663"/>
      <x:c r="Y509" s="1664"/>
      <x:c r="Z509" s="1663" t="s">
        <x:v>12656</x:v>
      </x:c>
      <x:c r="AA509" s="1663"/>
      <x:c r="AB509" s="1663"/>
      <x:c r="AC509" s="1672"/>
      <x:c r="AD509" s="655"/>
      <x:c r="AE509" s="656"/>
    </x:row>
    <x:row r="510" spans="1:31">
      <x:c r="A510" s="522"/>
      <x:c r="B510" s="516" t="s">
        <x:v>3935</x:v>
      </x:c>
      <x:c r="C510" s="516" t="s">
        <x:v>6540</x:v>
      </x:c>
      <x:c r="D510" s="516" t="s">
        <x:v>10328</x:v>
      </x:c>
      <x:c r="E510" s="557" t="s">
        <x:v>10295</x:v>
      </x:c>
      <x:c r="F510" s="516" t="s">
        <x:v>3935</x:v>
      </x:c>
      <x:c r="G510" s="516" t="s">
        <x:v>6540</x:v>
      </x:c>
      <x:c r="H510" s="516" t="s">
        <x:v>10328</x:v>
      </x:c>
      <x:c r="I510" s="557" t="s">
        <x:v>10295</x:v>
      </x:c>
      <x:c r="J510" s="516" t="s">
        <x:v>3935</x:v>
      </x:c>
      <x:c r="K510" s="516" t="s">
        <x:v>6540</x:v>
      </x:c>
      <x:c r="L510" s="516" t="s">
        <x:v>10328</x:v>
      </x:c>
      <x:c r="M510" s="557" t="s">
        <x:v>10295</x:v>
      </x:c>
      <x:c r="N510" s="516" t="s">
        <x:v>3935</x:v>
      </x:c>
      <x:c r="O510" s="516" t="s">
        <x:v>6540</x:v>
      </x:c>
      <x:c r="P510" s="516" t="s">
        <x:v>10328</x:v>
      </x:c>
      <x:c r="Q510" s="557" t="s">
        <x:v>10295</x:v>
      </x:c>
      <x:c r="R510" s="516" t="s">
        <x:v>3935</x:v>
      </x:c>
      <x:c r="S510" s="516" t="s">
        <x:v>6540</x:v>
      </x:c>
      <x:c r="T510" s="516" t="s">
        <x:v>10328</x:v>
      </x:c>
      <x:c r="U510" s="557" t="s">
        <x:v>10295</x:v>
      </x:c>
      <x:c r="V510" s="516" t="s">
        <x:v>3935</x:v>
      </x:c>
      <x:c r="W510" s="516" t="s">
        <x:v>6540</x:v>
      </x:c>
      <x:c r="X510" s="516" t="s">
        <x:v>10328</x:v>
      </x:c>
      <x:c r="Y510" s="557" t="s">
        <x:v>10295</x:v>
      </x:c>
      <x:c r="Z510" s="516" t="s">
        <x:v>3935</x:v>
      </x:c>
      <x:c r="AA510" s="516" t="s">
        <x:v>6540</x:v>
      </x:c>
      <x:c r="AB510" s="516" t="s">
        <x:v>10328</x:v>
      </x:c>
      <x:c r="AC510" s="557" t="s">
        <x:v>10295</x:v>
      </x:c>
      <x:c r="AD510" s="657"/>
      <x:c r="AE510" s="658"/>
    </x:row>
    <x:row r="511" spans="1:31">
      <x:c r="A511" s="543" t="s">
        <x:v>2388</x:v>
      </x:c>
      <x:c r="B511" s="529"/>
      <x:c r="C511" s="529"/>
      <x:c r="D511" s="529"/>
      <x:c r="E511" s="595"/>
      <x:c r="F511" s="529"/>
      <x:c r="G511" s="595"/>
      <x:c r="H511" s="529"/>
      <x:c r="I511" s="529"/>
      <x:c r="J511" s="595"/>
      <x:c r="K511" s="529"/>
      <x:c r="L511" s="529"/>
      <x:c r="M511" s="529"/>
      <x:c r="N511" s="529"/>
      <x:c r="O511" s="529"/>
      <x:c r="P511" s="529"/>
      <x:c r="Q511" s="595"/>
      <x:c r="R511" s="529"/>
      <x:c r="S511" s="529"/>
      <x:c r="T511" s="597"/>
      <x:c r="U511" s="529"/>
      <x:c r="V511" s="529"/>
      <x:c r="W511" s="529"/>
      <x:c r="X511" s="529"/>
      <x:c r="Y511" s="529"/>
      <x:c r="Z511" s="529"/>
      <x:c r="AA511" s="529"/>
      <x:c r="AB511" s="529"/>
      <x:c r="AC511" s="529"/>
      <x:c r="AD511" s="657" t="s">
        <x:v>3935</x:v>
      </x:c>
      <x:c r="AE511" s="658">
        <x:f>SUM(B526,F526,J526,N526,R526,V526,Z526)</x:f>
        <x:v>54</x:v>
      </x:c>
    </x:row>
    <x:row r="512" spans="1:31">
      <x:c r="A512" s="543" t="s">
        <x:v>8075</x:v>
      </x:c>
      <x:c r="B512" s="548"/>
      <x:c r="C512" s="529"/>
      <x:c r="D512" s="529"/>
      <x:c r="E512" s="529"/>
      <x:c r="F512" s="548"/>
      <x:c r="G512" s="595"/>
      <x:c r="H512" s="597"/>
      <x:c r="I512" s="529"/>
      <x:c r="J512" s="529"/>
      <x:c r="K512" s="546"/>
      <x:c r="L512" s="529"/>
      <x:c r="M512" s="529"/>
      <x:c r="N512" s="548"/>
      <x:c r="O512" s="529"/>
      <x:c r="P512" s="529"/>
      <x:c r="Q512" s="529"/>
      <x:c r="R512" s="548"/>
      <x:c r="S512" s="529"/>
      <x:c r="T512" s="595"/>
      <x:c r="U512" s="529"/>
      <x:c r="V512" s="548"/>
      <x:c r="W512" s="529"/>
      <x:c r="X512" s="529"/>
      <x:c r="Y512" s="529"/>
      <x:c r="Z512" s="548"/>
      <x:c r="AA512" s="529"/>
      <x:c r="AB512" s="529"/>
      <x:c r="AC512" s="529"/>
      <x:c r="AD512" s="657" t="s">
        <x:v>6540</x:v>
      </x:c>
      <x:c r="AE512" s="658">
        <x:f>SUM(C526,G526,K526,O526,S526,W526,AA526)</x:f>
        <x:v>53</x:v>
      </x:c>
    </x:row>
    <x:row r="513" spans="1:31">
      <x:c r="A513" s="543" t="s">
        <x:v>12175</x:v>
      </x:c>
      <x:c r="B513" s="529"/>
      <x:c r="C513" s="529"/>
      <x:c r="D513" s="529"/>
      <x:c r="E513" s="595"/>
      <x:c r="F513" s="529"/>
      <x:c r="G513" s="595"/>
      <x:c r="H513" s="812"/>
      <x:c r="I513" s="529"/>
      <x:c r="J513" s="529"/>
      <x:c r="K513" s="529"/>
      <x:c r="L513" s="529"/>
      <x:c r="M513" s="529"/>
      <x:c r="N513" s="529"/>
      <x:c r="O513" s="529"/>
      <x:c r="P513" s="529"/>
      <x:c r="Q513" s="529"/>
      <x:c r="R513" s="529"/>
      <x:c r="S513" s="529"/>
      <x:c r="T513" s="595"/>
      <x:c r="U513" s="529"/>
      <x:c r="V513" s="529"/>
      <x:c r="W513" s="529"/>
      <x:c r="X513" s="529"/>
      <x:c r="Y513" s="529"/>
      <x:c r="Z513" s="529"/>
      <x:c r="AA513" s="529"/>
      <x:c r="AB513" s="529"/>
      <x:c r="AC513" s="529"/>
      <x:c r="AD513" s="657" t="s">
        <x:v>10328</x:v>
      </x:c>
      <x:c r="AE513" s="658">
        <x:f>SUM(D526,H526,L526,P526,T526,X526,AB526)</x:f>
        <x:v>0</x:v>
      </x:c>
    </x:row>
    <x:row r="514" spans="1:31">
      <x:c r="A514" s="543" t="s">
        <x:v>12653</x:v>
      </x:c>
      <x:c r="B514" s="529"/>
      <x:c r="C514" s="529"/>
      <x:c r="D514" s="529"/>
      <x:c r="E514" s="595"/>
      <x:c r="F514" s="529"/>
      <x:c r="G514" s="595"/>
      <x:c r="H514" s="812"/>
      <x:c r="I514" s="529"/>
      <x:c r="J514" s="529"/>
      <x:c r="K514" s="529"/>
      <x:c r="L514" s="529"/>
      <x:c r="M514" s="529"/>
      <x:c r="N514" s="529"/>
      <x:c r="O514" s="529"/>
      <x:c r="P514" s="529"/>
      <x:c r="Q514" s="529"/>
      <x:c r="R514" s="529"/>
      <x:c r="S514" s="529"/>
      <x:c r="T514" s="597"/>
      <x:c r="U514" s="529"/>
      <x:c r="V514" s="529"/>
      <x:c r="W514" s="529"/>
      <x:c r="X514" s="529"/>
      <x:c r="Y514" s="529"/>
      <x:c r="Z514" s="529"/>
      <x:c r="AA514" s="529"/>
      <x:c r="AB514" s="529"/>
      <x:c r="AC514" s="529"/>
      <x:c r="AD514" s="657" t="s">
        <x:v>10295</x:v>
      </x:c>
      <x:c r="AE514" s="658">
        <x:f>SUM(E526,I526,M526,Q526,U526,Y526,AC526)</x:f>
        <x:v>0</x:v>
      </x:c>
    </x:row>
    <x:row r="515" spans="1:31">
      <x:c r="A515" s="543" t="s">
        <x:v>11533</x:v>
      </x:c>
      <x:c r="B515" s="800"/>
      <x:c r="C515" s="546"/>
      <x:c r="D515" s="529"/>
      <x:c r="E515" s="595"/>
      <x:c r="F515" s="529"/>
      <x:c r="G515" s="800"/>
      <x:c r="H515" s="597"/>
      <x:c r="I515" s="554"/>
      <x:c r="J515" s="529"/>
      <x:c r="K515" s="597"/>
      <x:c r="L515" s="597"/>
      <x:c r="M515" s="529"/>
      <x:c r="N515" s="800"/>
      <x:c r="O515" s="546"/>
      <x:c r="P515" s="597"/>
      <x:c r="Q515" s="529"/>
      <x:c r="R515" s="529"/>
      <x:c r="S515" s="529"/>
      <x:c r="T515" s="597"/>
      <x:c r="U515" s="529"/>
      <x:c r="V515" s="529"/>
      <x:c r="W515" s="529"/>
      <x:c r="X515" s="597"/>
      <x:c r="Y515" s="529"/>
      <x:c r="Z515" s="529"/>
      <x:c r="AA515" s="529"/>
      <x:c r="AB515" s="529"/>
      <x:c r="AC515" s="529"/>
      <x:c r="AD515" s="657"/>
      <x:c r="AE515" s="658"/>
    </x:row>
    <x:row r="516" spans="1:31">
      <x:c r="A516" s="543" t="s">
        <x:v>12198</x:v>
      </x:c>
      <x:c r="B516" s="529"/>
      <x:c r="C516" s="529"/>
      <x:c r="D516" s="529"/>
      <x:c r="E516" s="595"/>
      <x:c r="F516" s="529"/>
      <x:c r="G516" s="595"/>
      <x:c r="H516" s="597"/>
      <x:c r="I516" s="529"/>
      <x:c r="J516" s="529"/>
      <x:c r="K516" s="529"/>
      <x:c r="L516" s="597"/>
      <x:c r="M516" s="529"/>
      <x:c r="N516" s="529"/>
      <x:c r="O516" s="529"/>
      <x:c r="P516" s="597"/>
      <x:c r="Q516" s="529"/>
      <x:c r="R516" s="800"/>
      <x:c r="S516" s="546"/>
      <x:c r="T516" s="529"/>
      <x:c r="U516" s="529"/>
      <x:c r="V516" s="800"/>
      <x:c r="W516" s="546"/>
      <x:c r="X516" s="529"/>
      <x:c r="Y516" s="529"/>
      <x:c r="Z516" s="800"/>
      <x:c r="AA516" s="546"/>
      <x:c r="AB516" s="529"/>
      <x:c r="AC516" s="529"/>
      <x:c r="AD516" s="657"/>
      <x:c r="AE516" s="658"/>
    </x:row>
    <x:row r="517" spans="1:31">
      <x:c r="A517" s="543" t="s">
        <x:v>7982</x:v>
      </x:c>
      <x:c r="B517" s="529"/>
      <x:c r="C517" s="529"/>
      <x:c r="D517" s="529"/>
      <x:c r="E517" s="529"/>
      <x:c r="F517" s="529"/>
      <x:c r="G517" s="595"/>
      <x:c r="H517" s="597"/>
      <x:c r="I517" s="529"/>
      <x:c r="J517" s="529"/>
      <x:c r="K517" s="529"/>
      <x:c r="L517" s="597"/>
      <x:c r="M517" s="529"/>
      <x:c r="N517" s="529"/>
      <x:c r="O517" s="529"/>
      <x:c r="P517" s="597"/>
      <x:c r="Q517" s="529"/>
      <x:c r="R517" s="529"/>
      <x:c r="S517" s="597"/>
      <x:c r="T517" s="529"/>
      <x:c r="U517" s="529"/>
      <x:c r="V517" s="529"/>
      <x:c r="W517" s="597"/>
      <x:c r="X517" s="529"/>
      <x:c r="Y517" s="529"/>
      <x:c r="Z517" s="597"/>
      <x:c r="AA517" s="597"/>
      <x:c r="AB517" s="597"/>
      <x:c r="AC517" s="529"/>
      <x:c r="AD517" s="657"/>
      <x:c r="AE517" s="658"/>
    </x:row>
    <x:row r="518" spans="1:31">
      <x:c r="A518" s="543" t="s">
        <x:v>2318</x:v>
      </x:c>
      <x:c r="B518" s="529"/>
      <x:c r="C518" s="529"/>
      <x:c r="D518" s="529"/>
      <x:c r="E518" s="529"/>
      <x:c r="F518" s="800"/>
      <x:c r="G518" s="595"/>
      <x:c r="H518" s="597"/>
      <x:c r="I518" s="529"/>
      <x:c r="J518" s="529"/>
      <x:c r="K518" s="800"/>
      <x:c r="L518" s="597"/>
      <x:c r="M518" s="554"/>
      <x:c r="N518" s="529"/>
      <x:c r="O518" s="529"/>
      <x:c r="P518" s="597"/>
      <x:c r="Q518" s="529"/>
      <x:c r="R518" s="597"/>
      <x:c r="S518" s="238"/>
      <x:c r="T518" s="597"/>
      <x:c r="U518" s="529"/>
      <x:c r="V518" s="597"/>
      <x:c r="W518" s="238"/>
      <x:c r="X518" s="529"/>
      <x:c r="Y518" s="529"/>
      <x:c r="Z518" s="529"/>
      <x:c r="AA518" s="529"/>
      <x:c r="AB518" s="529"/>
      <x:c r="AC518" s="529"/>
      <x:c r="AD518" s="657"/>
      <x:c r="AE518" s="658"/>
    </x:row>
    <x:row r="519" spans="1:31">
      <x:c r="A519" s="543" t="s">
        <x:v>11222</x:v>
      </x:c>
      <x:c r="B519" s="529"/>
      <x:c r="C519" s="529"/>
      <x:c r="D519" s="529"/>
      <x:c r="E519" s="529"/>
      <x:c r="F519" s="800"/>
      <x:c r="G519" s="595"/>
      <x:c r="H519" s="597"/>
      <x:c r="I519" s="529"/>
      <x:c r="J519" s="529"/>
      <x:c r="K519" s="800"/>
      <x:c r="L519" s="597"/>
      <x:c r="M519" s="554"/>
      <x:c r="N519" s="529"/>
      <x:c r="O519" s="529"/>
      <x:c r="P519" s="597"/>
      <x:c r="Q519" s="529"/>
      <x:c r="R519" s="597"/>
      <x:c r="S519" s="800"/>
      <x:c r="T519" s="597"/>
      <x:c r="U519" s="529"/>
      <x:c r="V519" s="597"/>
      <x:c r="W519" s="800"/>
      <x:c r="X519" s="597"/>
      <x:c r="Y519" s="529"/>
      <x:c r="Z519" s="529"/>
      <x:c r="AA519" s="529"/>
      <x:c r="AB519" s="529"/>
      <x:c r="AC519" s="529"/>
      <x:c r="AD519" s="657"/>
      <x:c r="AE519" s="658"/>
    </x:row>
    <x:row r="520" spans="1:31">
      <x:c r="A520" s="543" t="s">
        <x:v>12467</x:v>
      </x:c>
      <x:c r="B520" s="548"/>
      <x:c r="C520" s="800"/>
      <x:c r="D520" s="529"/>
      <x:c r="E520" s="529"/>
      <x:c r="F520" s="597"/>
      <x:c r="G520" s="800"/>
      <x:c r="H520" s="597"/>
      <x:c r="I520" s="554"/>
      <x:c r="J520" s="529"/>
      <x:c r="K520" s="597"/>
      <x:c r="L520" s="597"/>
      <x:c r="M520" s="529"/>
      <x:c r="N520" s="548"/>
      <x:c r="O520" s="800"/>
      <x:c r="P520" s="597"/>
      <x:c r="Q520" s="529"/>
      <x:c r="R520" s="800"/>
      <x:c r="S520" s="597"/>
      <x:c r="T520" s="529"/>
      <x:c r="U520" s="529"/>
      <x:c r="V520" s="800"/>
      <x:c r="W520" s="597"/>
      <x:c r="X520" s="529"/>
      <x:c r="Y520" s="529"/>
      <x:c r="Z520" s="548"/>
      <x:c r="AA520" s="800"/>
      <x:c r="AB520" s="597"/>
      <x:c r="AC520" s="529"/>
      <x:c r="AD520" s="657"/>
      <x:c r="AE520" s="658"/>
    </x:row>
    <x:row r="521" spans="1:31">
      <x:c r="A521" s="543" t="s">
        <x:v>12326</x:v>
      </x:c>
      <x:c r="B521" s="529"/>
      <x:c r="C521" s="529"/>
      <x:c r="D521" s="529"/>
      <x:c r="E521" s="529"/>
      <x:c r="F521" s="529"/>
      <x:c r="G521" s="595"/>
      <x:c r="H521" s="597"/>
      <x:c r="I521" s="529"/>
      <x:c r="J521" s="529"/>
      <x:c r="K521" s="529"/>
      <x:c r="L521" s="597"/>
      <x:c r="M521" s="529"/>
      <x:c r="N521" s="529"/>
      <x:c r="O521" s="529"/>
      <x:c r="P521" s="597"/>
      <x:c r="Q521" s="529"/>
      <x:c r="R521" s="597"/>
      <x:c r="S521" s="597"/>
      <x:c r="T521" s="529"/>
      <x:c r="U521" s="529"/>
      <x:c r="V521" s="597"/>
      <x:c r="W521" s="597"/>
      <x:c r="X521" s="529"/>
      <x:c r="Y521" s="529"/>
      <x:c r="Z521" s="529"/>
      <x:c r="AA521" s="529"/>
      <x:c r="AB521" s="529"/>
      <x:c r="AC521" s="529"/>
      <x:c r="AD521" s="657"/>
      <x:c r="AE521" s="658"/>
    </x:row>
    <x:row r="522" spans="1:31">
      <x:c r="A522" s="543" t="s">
        <x:v>7879</x:v>
      </x:c>
      <x:c r="B522" s="529"/>
      <x:c r="C522" s="597"/>
      <x:c r="D522" s="529"/>
      <x:c r="E522" s="529"/>
      <x:c r="F522" s="529"/>
      <x:c r="G522" s="595"/>
      <x:c r="H522" s="597"/>
      <x:c r="I522" s="529"/>
      <x:c r="J522" s="529"/>
      <x:c r="K522" s="529"/>
      <x:c r="L522" s="597"/>
      <x:c r="M522" s="529"/>
      <x:c r="N522" s="529"/>
      <x:c r="O522" s="597"/>
      <x:c r="P522" s="597"/>
      <x:c r="Q522" s="529"/>
      <x:c r="R522" s="597"/>
      <x:c r="S522" s="529"/>
      <x:c r="T522" s="529"/>
      <x:c r="U522" s="529"/>
      <x:c r="V522" s="597"/>
      <x:c r="W522" s="529"/>
      <x:c r="X522" s="529"/>
      <x:c r="Y522" s="529"/>
      <x:c r="Z522" s="529"/>
      <x:c r="AA522" s="529"/>
      <x:c r="AB522" s="529"/>
      <x:c r="AC522" s="529"/>
      <x:c r="AD522" s="657"/>
      <x:c r="AE522" s="658"/>
    </x:row>
    <x:row r="523" spans="1:31">
      <x:c r="A523" s="543" t="s">
        <x:v>11232</x:v>
      </x:c>
      <x:c r="B523" s="529"/>
      <x:c r="C523" s="546"/>
      <x:c r="D523" s="529"/>
      <x:c r="E523" s="529"/>
      <x:c r="F523" s="548"/>
      <x:c r="G523" s="595"/>
      <x:c r="H523" s="597"/>
      <x:c r="I523" s="529"/>
      <x:c r="J523" s="529"/>
      <x:c r="K523" s="546"/>
      <x:c r="L523" s="597"/>
      <x:c r="M523" s="529"/>
      <x:c r="N523" s="529"/>
      <x:c r="O523" s="546"/>
      <x:c r="P523" s="597"/>
      <x:c r="Q523" s="529"/>
      <x:c r="R523" s="548"/>
      <x:c r="S523" s="529"/>
      <x:c r="T523" s="529"/>
      <x:c r="U523" s="529"/>
      <x:c r="V523" s="548"/>
      <x:c r="W523" s="529"/>
      <x:c r="X523" s="529"/>
      <x:c r="Y523" s="529"/>
      <x:c r="Z523" s="529"/>
      <x:c r="AA523" s="529"/>
      <x:c r="AB523" s="529"/>
      <x:c r="AC523" s="529"/>
      <x:c r="AD523" s="657"/>
      <x:c r="AE523" s="658"/>
    </x:row>
    <x:row r="524" spans="1:31">
      <x:c r="A524" s="543" t="s">
        <x:v>12225</x:v>
      </x:c>
      <x:c r="B524" s="529"/>
      <x:c r="C524" s="529"/>
      <x:c r="D524" s="529"/>
      <x:c r="E524" s="529"/>
      <x:c r="F524" s="529"/>
      <x:c r="G524" s="595"/>
      <x:c r="H524" s="529"/>
      <x:c r="I524" s="529"/>
      <x:c r="J524" s="529"/>
      <x:c r="K524" s="529"/>
      <x:c r="L524" s="529"/>
      <x:c r="M524" s="529"/>
      <x:c r="N524" s="529"/>
      <x:c r="O524" s="529"/>
      <x:c r="P524" s="529"/>
      <x:c r="Q524" s="529"/>
      <x:c r="R524" s="529"/>
      <x:c r="S524" s="529"/>
      <x:c r="T524" s="529"/>
      <x:c r="U524" s="529"/>
      <x:c r="V524" s="529"/>
      <x:c r="W524" s="529"/>
      <x:c r="X524" s="529"/>
      <x:c r="Y524" s="529"/>
      <x:c r="Z524" s="529"/>
      <x:c r="AA524" s="529"/>
      <x:c r="AB524" s="529"/>
      <x:c r="AC524" s="529"/>
      <x:c r="AD524" s="657"/>
      <x:c r="AE524" s="658"/>
    </x:row>
    <x:row r="525" spans="1:31" ht="16.75">
      <x:c r="A525" s="544" t="s">
        <x:v>2548</x:v>
      </x:c>
      <x:c r="B525" s="529"/>
      <x:c r="C525" s="529"/>
      <x:c r="D525" s="529"/>
      <x:c r="E525" s="529"/>
      <x:c r="F525" s="529"/>
      <x:c r="G525" s="595"/>
      <x:c r="H525" s="529"/>
      <x:c r="I525" s="529"/>
      <x:c r="J525" s="529"/>
      <x:c r="K525" s="529"/>
      <x:c r="L525" s="529"/>
      <x:c r="M525" s="529"/>
      <x:c r="N525" s="529"/>
      <x:c r="O525" s="529"/>
      <x:c r="P525" s="529"/>
      <x:c r="Q525" s="529"/>
      <x:c r="R525" s="529"/>
      <x:c r="S525" s="546"/>
      <x:c r="T525" s="597"/>
      <x:c r="U525" s="529"/>
      <x:c r="V525" s="529"/>
      <x:c r="W525" s="546"/>
      <x:c r="X525" s="597"/>
      <x:c r="Y525" s="529"/>
      <x:c r="Z525" s="529"/>
      <x:c r="AA525" s="546"/>
      <x:c r="AB525" s="597"/>
      <x:c r="AC525" s="529"/>
      <x:c r="AD525" s="657"/>
      <x:c r="AE525" s="658"/>
    </x:row>
    <x:row r="526" spans="1:31" ht="16.75">
      <x:c r="A526" s="659"/>
      <x:c r="B526" s="724">
        <x:v>8</x:v>
      </x:c>
      <x:c r="C526" s="724">
        <x:v>8</x:v>
      </x:c>
      <x:c r="D526" s="724"/>
      <x:c r="E526" s="724"/>
      <x:c r="F526" s="724">
        <x:v>10</x:v>
      </x:c>
      <x:c r="G526" s="724"/>
      <x:c r="H526" s="724"/>
      <x:c r="I526" s="724"/>
      <x:c r="J526" s="724"/>
      <x:c r="K526" s="724">
        <x:v>10</x:v>
      </x:c>
      <x:c r="L526" s="724"/>
      <x:c r="M526" s="724"/>
      <x:c r="N526" s="724">
        <x:v>8</x:v>
      </x:c>
      <x:c r="O526" s="724">
        <x:v>8</x:v>
      </x:c>
      <x:c r="P526" s="724"/>
      <x:c r="Q526" s="724"/>
      <x:c r="R526" s="724">
        <x:v>10</x:v>
      </x:c>
      <x:c r="S526" s="724">
        <x:v>9</x:v>
      </x:c>
      <x:c r="T526" s="724"/>
      <x:c r="U526" s="724"/>
      <x:c r="V526" s="724">
        <x:v>10</x:v>
      </x:c>
      <x:c r="W526" s="724">
        <x:v>9</x:v>
      </x:c>
      <x:c r="X526" s="724"/>
      <x:c r="Y526" s="724"/>
      <x:c r="Z526" s="724">
        <x:v>8</x:v>
      </x:c>
      <x:c r="AA526" s="724">
        <x:v>9</x:v>
      </x:c>
      <x:c r="AB526" s="724"/>
      <x:c r="AC526" s="724"/>
      <x:c r="AD526" s="660"/>
      <x:c r="AE526" s="661"/>
    </x:row>
    <x:row r="527" spans="1:31" ht="16.75">
      <x:c r="A527" s="521"/>
      <x:c r="B527" s="1662" t="s">
        <x:v>11236</x:v>
      </x:c>
      <x:c r="C527" s="1663"/>
      <x:c r="D527" s="1663"/>
      <x:c r="E527" s="1664"/>
      <x:c r="F527" s="1662" t="s">
        <x:v>10294</x:v>
      </x:c>
      <x:c r="G527" s="1663"/>
      <x:c r="H527" s="1663"/>
      <x:c r="I527" s="1664"/>
      <x:c r="J527" s="1662" t="s">
        <x:v>10288</x:v>
      </x:c>
      <x:c r="K527" s="1663"/>
      <x:c r="L527" s="1663"/>
      <x:c r="M527" s="1664"/>
      <x:c r="N527" s="1662" t="s">
        <x:v>2490</x:v>
      </x:c>
      <x:c r="O527" s="1663"/>
      <x:c r="P527" s="1663"/>
      <x:c r="Q527" s="1664"/>
      <x:c r="R527" s="1662" t="s">
        <x:v>12220</x:v>
      </x:c>
      <x:c r="S527" s="1663"/>
      <x:c r="T527" s="1663"/>
      <x:c r="U527" s="1664"/>
      <x:c r="V527" s="1663" t="s">
        <x:v>10329</x:v>
      </x:c>
      <x:c r="W527" s="1663"/>
      <x:c r="X527" s="1663"/>
      <x:c r="Y527" s="1664"/>
      <x:c r="Z527" s="1663" t="s">
        <x:v>5694</x:v>
      </x:c>
      <x:c r="AA527" s="1663"/>
      <x:c r="AB527" s="1663"/>
      <x:c r="AC527" s="1672"/>
      <x:c r="AD527" s="655"/>
      <x:c r="AE527" s="656"/>
    </x:row>
    <x:row r="528" spans="1:31">
      <x:c r="A528" s="522"/>
      <x:c r="B528" s="516" t="s">
        <x:v>3935</x:v>
      </x:c>
      <x:c r="C528" s="516" t="s">
        <x:v>6540</x:v>
      </x:c>
      <x:c r="D528" s="516" t="s">
        <x:v>10328</x:v>
      </x:c>
      <x:c r="E528" s="557" t="s">
        <x:v>10295</x:v>
      </x:c>
      <x:c r="F528" s="516" t="s">
        <x:v>3935</x:v>
      </x:c>
      <x:c r="G528" s="516" t="s">
        <x:v>6540</x:v>
      </x:c>
      <x:c r="H528" s="516" t="s">
        <x:v>10328</x:v>
      </x:c>
      <x:c r="I528" s="557" t="s">
        <x:v>10295</x:v>
      </x:c>
      <x:c r="J528" s="516" t="s">
        <x:v>3935</x:v>
      </x:c>
      <x:c r="K528" s="516" t="s">
        <x:v>6540</x:v>
      </x:c>
      <x:c r="L528" s="516" t="s">
        <x:v>10328</x:v>
      </x:c>
      <x:c r="M528" s="557" t="s">
        <x:v>10295</x:v>
      </x:c>
      <x:c r="N528" s="516" t="s">
        <x:v>3935</x:v>
      </x:c>
      <x:c r="O528" s="516" t="s">
        <x:v>6540</x:v>
      </x:c>
      <x:c r="P528" s="516" t="s">
        <x:v>10328</x:v>
      </x:c>
      <x:c r="Q528" s="557" t="s">
        <x:v>10295</x:v>
      </x:c>
      <x:c r="R528" s="516" t="s">
        <x:v>3935</x:v>
      </x:c>
      <x:c r="S528" s="516" t="s">
        <x:v>6540</x:v>
      </x:c>
      <x:c r="T528" s="516" t="s">
        <x:v>10328</x:v>
      </x:c>
      <x:c r="U528" s="557" t="s">
        <x:v>10295</x:v>
      </x:c>
      <x:c r="V528" s="516" t="s">
        <x:v>3935</x:v>
      </x:c>
      <x:c r="W528" s="516" t="s">
        <x:v>6540</x:v>
      </x:c>
      <x:c r="X528" s="516" t="s">
        <x:v>10328</x:v>
      </x:c>
      <x:c r="Y528" s="557" t="s">
        <x:v>10295</x:v>
      </x:c>
      <x:c r="Z528" s="516" t="s">
        <x:v>3935</x:v>
      </x:c>
      <x:c r="AA528" s="516" t="s">
        <x:v>6540</x:v>
      </x:c>
      <x:c r="AB528" s="516" t="s">
        <x:v>10328</x:v>
      </x:c>
      <x:c r="AC528" s="557" t="s">
        <x:v>10295</x:v>
      </x:c>
      <x:c r="AD528" s="657"/>
      <x:c r="AE528" s="658"/>
    </x:row>
    <x:row r="529" spans="1:31">
      <x:c r="A529" s="543" t="s">
        <x:v>2388</x:v>
      </x:c>
      <x:c r="B529" s="529"/>
      <x:c r="C529" s="529"/>
      <x:c r="D529" s="529"/>
      <x:c r="E529" s="595"/>
      <x:c r="F529" s="529"/>
      <x:c r="G529" s="595"/>
      <x:c r="H529" s="529"/>
      <x:c r="I529" s="529"/>
      <x:c r="J529" s="595"/>
      <x:c r="K529" s="529"/>
      <x:c r="L529" s="529"/>
      <x:c r="M529" s="529"/>
      <x:c r="N529" s="529"/>
      <x:c r="O529" s="529"/>
      <x:c r="P529" s="529"/>
      <x:c r="Q529" s="595"/>
      <x:c r="R529" s="529"/>
      <x:c r="S529" s="529"/>
      <x:c r="T529" s="597"/>
      <x:c r="U529" s="529"/>
      <x:c r="V529" s="529"/>
      <x:c r="W529" s="529"/>
      <x:c r="X529" s="529"/>
      <x:c r="Y529" s="529"/>
      <x:c r="Z529" s="529"/>
      <x:c r="AA529" s="529"/>
      <x:c r="AB529" s="529"/>
      <x:c r="AC529" s="529"/>
      <x:c r="AD529" s="657" t="s">
        <x:v>3935</x:v>
      </x:c>
      <x:c r="AE529" s="658">
        <x:f>SUM(B545,F545,J545,N545,R545,V545,Z545)</x:f>
        <x:v>53</x:v>
      </x:c>
    </x:row>
    <x:row r="530" spans="1:31">
      <x:c r="A530" s="543" t="s">
        <x:v>8075</x:v>
      </x:c>
      <x:c r="B530" s="529"/>
      <x:c r="C530" s="546"/>
      <x:c r="D530" s="529"/>
      <x:c r="E530" s="529"/>
      <x:c r="F530" s="548"/>
      <x:c r="G530" s="595"/>
      <x:c r="H530" s="597"/>
      <x:c r="I530" s="529"/>
      <x:c r="J530" s="529"/>
      <x:c r="K530" s="546"/>
      <x:c r="L530" s="529"/>
      <x:c r="M530" s="529"/>
      <x:c r="N530" s="529"/>
      <x:c r="O530" s="546"/>
      <x:c r="P530" s="529"/>
      <x:c r="Q530" s="529"/>
      <x:c r="R530" s="529"/>
      <x:c r="S530" s="546"/>
      <x:c r="T530" s="595"/>
      <x:c r="U530" s="529"/>
      <x:c r="V530" s="529"/>
      <x:c r="W530" s="546"/>
      <x:c r="X530" s="529"/>
      <x:c r="Y530" s="529"/>
      <x:c r="Z530" s="529"/>
      <x:c r="AA530" s="546"/>
      <x:c r="AB530" s="529"/>
      <x:c r="AC530" s="529"/>
      <x:c r="AD530" s="657" t="s">
        <x:v>6540</x:v>
      </x:c>
      <x:c r="AE530" s="658">
        <x:f>SUM(C545,G545,K545,O545,S545,W545,AA545)</x:f>
        <x:v>56</x:v>
      </x:c>
    </x:row>
    <x:row r="531" spans="1:31">
      <x:c r="A531" s="543" t="s">
        <x:v>12175</x:v>
      </x:c>
      <x:c r="B531" s="529"/>
      <x:c r="C531" s="529"/>
      <x:c r="D531" s="529"/>
      <x:c r="E531" s="595"/>
      <x:c r="F531" s="529"/>
      <x:c r="G531" s="595"/>
      <x:c r="H531" s="812"/>
      <x:c r="I531" s="529"/>
      <x:c r="J531" s="529"/>
      <x:c r="K531" s="529"/>
      <x:c r="L531" s="529"/>
      <x:c r="M531" s="529"/>
      <x:c r="N531" s="529"/>
      <x:c r="O531" s="529"/>
      <x:c r="P531" s="529"/>
      <x:c r="Q531" s="529"/>
      <x:c r="R531" s="529"/>
      <x:c r="S531" s="529"/>
      <x:c r="T531" s="595"/>
      <x:c r="U531" s="529"/>
      <x:c r="V531" s="529"/>
      <x:c r="W531" s="529"/>
      <x:c r="X531" s="529"/>
      <x:c r="Y531" s="529"/>
      <x:c r="Z531" s="529"/>
      <x:c r="AA531" s="529"/>
      <x:c r="AB531" s="529"/>
      <x:c r="AC531" s="529"/>
      <x:c r="AD531" s="657" t="s">
        <x:v>10328</x:v>
      </x:c>
      <x:c r="AE531" s="658">
        <x:f>SUM(D545,H545,L545,P545,T545,X545,AB545)</x:f>
        <x:v>0</x:v>
      </x:c>
    </x:row>
    <x:row r="532" spans="1:31">
      <x:c r="A532" s="543" t="s">
        <x:v>12653</x:v>
      </x:c>
      <x:c r="B532" s="529"/>
      <x:c r="C532" s="529"/>
      <x:c r="D532" s="529"/>
      <x:c r="E532" s="595"/>
      <x:c r="F532" s="529"/>
      <x:c r="G532" s="595"/>
      <x:c r="H532" s="812"/>
      <x:c r="I532" s="529"/>
      <x:c r="J532" s="529"/>
      <x:c r="K532" s="529"/>
      <x:c r="L532" s="529"/>
      <x:c r="M532" s="529"/>
      <x:c r="N532" s="529"/>
      <x:c r="O532" s="529"/>
      <x:c r="P532" s="529"/>
      <x:c r="Q532" s="529"/>
      <x:c r="R532" s="529"/>
      <x:c r="S532" s="529"/>
      <x:c r="T532" s="597"/>
      <x:c r="U532" s="529"/>
      <x:c r="V532" s="529"/>
      <x:c r="W532" s="529"/>
      <x:c r="X532" s="529"/>
      <x:c r="Y532" s="529"/>
      <x:c r="Z532" s="529"/>
      <x:c r="AA532" s="529"/>
      <x:c r="AB532" s="529"/>
      <x:c r="AC532" s="529"/>
      <x:c r="AD532" s="657" t="s">
        <x:v>10295</x:v>
      </x:c>
      <x:c r="AE532" s="658">
        <x:f>SUM(E545,I545,M545,Q545,U545,Y545,AC545)</x:f>
        <x:v>0</x:v>
      </x:c>
    </x:row>
    <x:row r="533" spans="1:31">
      <x:c r="A533" s="543" t="s">
        <x:v>11533</x:v>
      </x:c>
      <x:c r="B533" s="529"/>
      <x:c r="C533" s="529"/>
      <x:c r="D533" s="529"/>
      <x:c r="E533" s="595"/>
      <x:c r="F533" s="529"/>
      <x:c r="G533" s="597"/>
      <x:c r="H533" s="597"/>
      <x:c r="I533" s="529"/>
      <x:c r="J533" s="529"/>
      <x:c r="K533" s="529"/>
      <x:c r="L533" s="597"/>
      <x:c r="M533" s="529"/>
      <x:c r="N533" s="529"/>
      <x:c r="O533" s="529"/>
      <x:c r="P533" s="597"/>
      <x:c r="Q533" s="529"/>
      <x:c r="R533" s="529"/>
      <x:c r="S533" s="529"/>
      <x:c r="T533" s="597"/>
      <x:c r="U533" s="529"/>
      <x:c r="V533" s="529"/>
      <x:c r="W533" s="529"/>
      <x:c r="X533" s="597"/>
      <x:c r="Y533" s="529"/>
      <x:c r="Z533" s="529"/>
      <x:c r="AA533" s="529"/>
      <x:c r="AB533" s="529"/>
      <x:c r="AC533" s="529"/>
      <x:c r="AD533" s="657"/>
      <x:c r="AE533" s="658"/>
    </x:row>
    <x:row r="534" spans="1:31">
      <x:c r="A534" s="543" t="s">
        <x:v>12198</x:v>
      </x:c>
      <x:c r="B534" s="529"/>
      <x:c r="C534" s="529"/>
      <x:c r="D534" s="529"/>
      <x:c r="E534" s="595"/>
      <x:c r="F534" s="529"/>
      <x:c r="G534" s="595"/>
      <x:c r="H534" s="597"/>
      <x:c r="I534" s="529"/>
      <x:c r="J534" s="529"/>
      <x:c r="K534" s="800"/>
      <x:c r="L534" s="548"/>
      <x:c r="M534" s="529"/>
      <x:c r="N534" s="529"/>
      <x:c r="O534" s="800"/>
      <x:c r="P534" s="548"/>
      <x:c r="Q534" s="529"/>
      <x:c r="R534" s="548"/>
      <x:c r="S534" s="529"/>
      <x:c r="T534" s="529"/>
      <x:c r="U534" s="529"/>
      <x:c r="V534" s="548"/>
      <x:c r="W534" s="529"/>
      <x:c r="X534" s="529"/>
      <x:c r="Y534" s="529"/>
      <x:c r="Z534" s="548"/>
      <x:c r="AA534" s="529"/>
      <x:c r="AB534" s="529"/>
      <x:c r="AC534" s="529"/>
      <x:c r="AD534" s="657"/>
      <x:c r="AE534" s="658"/>
    </x:row>
    <x:row r="535" spans="1:31">
      <x:c r="A535" s="543" t="s">
        <x:v>7982</x:v>
      </x:c>
      <x:c r="B535" s="529"/>
      <x:c r="C535" s="529"/>
      <x:c r="D535" s="529"/>
      <x:c r="E535" s="529"/>
      <x:c r="F535" s="529"/>
      <x:c r="G535" s="595"/>
      <x:c r="H535" s="597"/>
      <x:c r="I535" s="529"/>
      <x:c r="J535" s="529"/>
      <x:c r="K535" s="597"/>
      <x:c r="L535" s="597"/>
      <x:c r="M535" s="529"/>
      <x:c r="N535" s="529"/>
      <x:c r="O535" s="597"/>
      <x:c r="P535" s="597"/>
      <x:c r="Q535" s="529"/>
      <x:c r="R535" s="529"/>
      <x:c r="S535" s="597"/>
      <x:c r="T535" s="529"/>
      <x:c r="U535" s="529"/>
      <x:c r="V535" s="529"/>
      <x:c r="W535" s="597"/>
      <x:c r="X535" s="529"/>
      <x:c r="Y535" s="529"/>
      <x:c r="Z535" s="529"/>
      <x:c r="AA535" s="597"/>
      <x:c r="AB535" s="597"/>
      <x:c r="AC535" s="529"/>
      <x:c r="AD535" s="657"/>
      <x:c r="AE535" s="658"/>
    </x:row>
    <x:row r="536" spans="1:31">
      <x:c r="A536" s="543" t="s">
        <x:v>2318</x:v>
      </x:c>
      <x:c r="B536" s="529"/>
      <x:c r="C536" s="800"/>
      <x:c r="D536" s="554"/>
      <x:c r="E536" s="529"/>
      <x:c r="F536" s="800"/>
      <x:c r="G536" s="595"/>
      <x:c r="H536" s="597"/>
      <x:c r="I536" s="554"/>
      <x:c r="J536" s="529"/>
      <x:c r="K536" s="529"/>
      <x:c r="L536" s="597"/>
      <x:c r="M536" s="529"/>
      <x:c r="N536" s="529"/>
      <x:c r="O536" s="529"/>
      <x:c r="P536" s="597"/>
      <x:c r="Q536" s="529"/>
      <x:c r="R536" s="597"/>
      <x:c r="S536" s="800"/>
      <x:c r="T536" s="597"/>
      <x:c r="U536" s="529"/>
      <x:c r="V536" s="597"/>
      <x:c r="W536" s="800"/>
      <x:c r="X536" s="529"/>
      <x:c r="Y536" s="529"/>
      <x:c r="Z536" s="597"/>
      <x:c r="AA536" s="800"/>
      <x:c r="AB536" s="529"/>
      <x:c r="AC536" s="529"/>
      <x:c r="AD536" s="657"/>
      <x:c r="AE536" s="658"/>
    </x:row>
    <x:row r="537" spans="1:31">
      <x:c r="A537" s="543" t="s">
        <x:v>11222</x:v>
      </x:c>
      <x:c r="B537" s="597"/>
      <x:c r="C537" s="800"/>
      <x:c r="D537" s="554"/>
      <x:c r="E537" s="529"/>
      <x:c r="F537" s="800"/>
      <x:c r="G537" s="595"/>
      <x:c r="H537" s="597"/>
      <x:c r="I537" s="554"/>
      <x:c r="J537" s="529"/>
      <x:c r="K537" s="597"/>
      <x:c r="L537" s="597"/>
      <x:c r="M537" s="529"/>
      <x:c r="N537" s="597"/>
      <x:c r="O537" s="597"/>
      <x:c r="P537" s="597"/>
      <x:c r="Q537" s="529"/>
      <x:c r="R537" s="597"/>
      <x:c r="S537" s="800"/>
      <x:c r="T537" s="597"/>
      <x:c r="U537" s="529"/>
      <x:c r="V537" s="597"/>
      <x:c r="W537" s="800"/>
      <x:c r="X537" s="597"/>
      <x:c r="Y537" s="529"/>
      <x:c r="Z537" s="597"/>
      <x:c r="AA537" s="800"/>
      <x:c r="AB537" s="529"/>
      <x:c r="AC537" s="529"/>
      <x:c r="AD537" s="657"/>
      <x:c r="AE537" s="658"/>
    </x:row>
    <x:row r="538" spans="1:31">
      <x:c r="A538" s="543" t="s">
        <x:v>12467</x:v>
      </x:c>
      <x:c r="B538" s="597"/>
      <x:c r="C538" s="529"/>
      <x:c r="D538" s="529"/>
      <x:c r="E538" s="529"/>
      <x:c r="F538" s="597"/>
      <x:c r="G538" s="597"/>
      <x:c r="H538" s="597"/>
      <x:c r="I538" s="529"/>
      <x:c r="J538" s="529"/>
      <x:c r="K538" s="546"/>
      <x:c r="L538" s="800"/>
      <x:c r="M538" s="529"/>
      <x:c r="N538" s="597"/>
      <x:c r="O538" s="546"/>
      <x:c r="P538" s="800"/>
      <x:c r="Q538" s="529"/>
      <x:c r="R538" s="800"/>
      <x:c r="S538" s="597"/>
      <x:c r="T538" s="529"/>
      <x:c r="U538" s="529"/>
      <x:c r="V538" s="800"/>
      <x:c r="W538" s="597"/>
      <x:c r="X538" s="529"/>
      <x:c r="Y538" s="529"/>
      <x:c r="Z538" s="800"/>
      <x:c r="AA538" s="597"/>
      <x:c r="AB538" s="597"/>
      <x:c r="AC538" s="529"/>
      <x:c r="AD538" s="657"/>
      <x:c r="AE538" s="658"/>
    </x:row>
    <x:row r="539" spans="1:31">
      <x:c r="A539" s="543" t="s">
        <x:v>12326</x:v>
      </x:c>
      <x:c r="B539" s="597"/>
      <x:c r="C539" s="529"/>
      <x:c r="D539" s="529"/>
      <x:c r="E539" s="529"/>
      <x:c r="F539" s="529"/>
      <x:c r="G539" s="595"/>
      <x:c r="H539" s="597"/>
      <x:c r="I539" s="529"/>
      <x:c r="J539" s="529"/>
      <x:c r="K539" s="597"/>
      <x:c r="L539" s="597"/>
      <x:c r="M539" s="529"/>
      <x:c r="N539" s="529"/>
      <x:c r="O539" s="597"/>
      <x:c r="P539" s="597"/>
      <x:c r="Q539" s="529"/>
      <x:c r="R539" s="800"/>
      <x:c r="S539" s="597"/>
      <x:c r="T539" s="529"/>
      <x:c r="U539" s="529"/>
      <x:c r="V539" s="800"/>
      <x:c r="W539" s="597"/>
      <x:c r="X539" s="529"/>
      <x:c r="Y539" s="529"/>
      <x:c r="Z539" s="800"/>
      <x:c r="AA539" s="597"/>
      <x:c r="AB539" s="529"/>
      <x:c r="AC539" s="529"/>
      <x:c r="AD539" s="657"/>
      <x:c r="AE539" s="658"/>
    </x:row>
    <x:row r="540" spans="1:31">
      <x:c r="A540" s="543" t="s">
        <x:v>7879</x:v>
      </x:c>
      <x:c r="B540" s="529"/>
      <x:c r="C540" s="597"/>
      <x:c r="D540" s="529"/>
      <x:c r="E540" s="529"/>
      <x:c r="F540" s="529"/>
      <x:c r="G540" s="595"/>
      <x:c r="H540" s="597"/>
      <x:c r="I540" s="529"/>
      <x:c r="J540" s="529"/>
      <x:c r="K540" s="597"/>
      <x:c r="L540" s="597"/>
      <x:c r="M540" s="529"/>
      <x:c r="N540" s="529"/>
      <x:c r="O540" s="597"/>
      <x:c r="P540" s="597"/>
      <x:c r="Q540" s="529"/>
      <x:c r="R540" s="597"/>
      <x:c r="S540" s="529"/>
      <x:c r="T540" s="529"/>
      <x:c r="U540" s="529"/>
      <x:c r="V540" s="597"/>
      <x:c r="W540" s="529"/>
      <x:c r="X540" s="529"/>
      <x:c r="Y540" s="529"/>
      <x:c r="Z540" s="597"/>
      <x:c r="AA540" s="529"/>
      <x:c r="AB540" s="529"/>
      <x:c r="AC540" s="529"/>
      <x:c r="AD540" s="657"/>
      <x:c r="AE540" s="658"/>
    </x:row>
    <x:row r="541" spans="1:31">
      <x:c r="A541" s="543" t="s">
        <x:v>11232</x:v>
      </x:c>
      <x:c r="B541" s="529"/>
      <x:c r="C541" s="546"/>
      <x:c r="D541" s="529"/>
      <x:c r="E541" s="529"/>
      <x:c r="F541" s="548"/>
      <x:c r="G541" s="595"/>
      <x:c r="H541" s="597"/>
      <x:c r="I541" s="529"/>
      <x:c r="J541" s="529"/>
      <x:c r="K541" s="529"/>
      <x:c r="L541" s="597"/>
      <x:c r="M541" s="529"/>
      <x:c r="N541" s="529"/>
      <x:c r="O541" s="529"/>
      <x:c r="P541" s="597"/>
      <x:c r="Q541" s="529"/>
      <x:c r="R541" s="529"/>
      <x:c r="S541" s="546"/>
      <x:c r="T541" s="529"/>
      <x:c r="U541" s="529"/>
      <x:c r="V541" s="529"/>
      <x:c r="W541" s="546"/>
      <x:c r="X541" s="529"/>
      <x:c r="Y541" s="529"/>
      <x:c r="Z541" s="529"/>
      <x:c r="AA541" s="546"/>
      <x:c r="AB541" s="529"/>
      <x:c r="AC541" s="529"/>
      <x:c r="AD541" s="657"/>
      <x:c r="AE541" s="658"/>
    </x:row>
    <x:row r="542" spans="1:31">
      <x:c r="A542" s="543" t="s">
        <x:v>12225</x:v>
      </x:c>
      <x:c r="B542" s="529"/>
      <x:c r="C542" s="529"/>
      <x:c r="D542" s="529"/>
      <x:c r="E542" s="529"/>
      <x:c r="F542" s="529"/>
      <x:c r="G542" s="595"/>
      <x:c r="H542" s="529"/>
      <x:c r="I542" s="529"/>
      <x:c r="J542" s="529"/>
      <x:c r="K542" s="529"/>
      <x:c r="L542" s="529"/>
      <x:c r="M542" s="529"/>
      <x:c r="N542" s="529"/>
      <x:c r="O542" s="529"/>
      <x:c r="P542" s="529"/>
      <x:c r="Q542" s="529"/>
      <x:c r="R542" s="529"/>
      <x:c r="S542" s="529"/>
      <x:c r="T542" s="529"/>
      <x:c r="U542" s="529"/>
      <x:c r="V542" s="529"/>
      <x:c r="W542" s="529"/>
      <x:c r="X542" s="529"/>
      <x:c r="Y542" s="529"/>
      <x:c r="Z542" s="529"/>
      <x:c r="AA542" s="529"/>
      <x:c r="AB542" s="529"/>
      <x:c r="AC542" s="529"/>
      <x:c r="AD542" s="657"/>
      <x:c r="AE542" s="658"/>
    </x:row>
    <x:row r="543" spans="1:31" s="95" customFormat="1" ht="16.75">
      <x:c r="A543" s="544" t="s">
        <x:v>2548</x:v>
      </x:c>
      <x:c r="B543" s="597"/>
      <x:c r="C543" s="529"/>
      <x:c r="D543" s="529"/>
      <x:c r="E543" s="529"/>
      <x:c r="F543" s="529"/>
      <x:c r="G543" s="595"/>
      <x:c r="H543" s="529"/>
      <x:c r="I543" s="529"/>
      <x:c r="J543" s="529"/>
      <x:c r="K543" s="529"/>
      <x:c r="L543" s="548"/>
      <x:c r="M543" s="529"/>
      <x:c r="N543" s="529"/>
      <x:c r="O543" s="529"/>
      <x:c r="P543" s="548"/>
      <x:c r="Q543" s="529"/>
      <x:c r="R543" s="529"/>
      <x:c r="S543" s="529"/>
      <x:c r="T543" s="529"/>
      <x:c r="U543" s="529"/>
      <x:c r="V543" s="529"/>
      <x:c r="W543" s="529"/>
      <x:c r="X543" s="529"/>
      <x:c r="Y543" s="529"/>
      <x:c r="Z543" s="529"/>
      <x:c r="AA543" s="529"/>
      <x:c r="AB543" s="529"/>
      <x:c r="AC543" s="529"/>
      <x:c r="AD543" s="657"/>
      <x:c r="AE543" s="658"/>
    </x:row>
    <x:row r="544" spans="1:31" ht="16.75">
      <x:c r="A544" s="544" t="s">
        <x:v>2478</x:v>
      </x:c>
      <x:c r="B544" s="529"/>
      <x:c r="C544" s="529"/>
      <x:c r="D544" s="529"/>
      <x:c r="E544" s="529"/>
      <x:c r="F544" s="529"/>
      <x:c r="G544" s="595"/>
      <x:c r="H544" s="529"/>
      <x:c r="I544" s="529"/>
      <x:c r="J544" s="529"/>
      <x:c r="K544" s="529"/>
      <x:c r="L544" s="529"/>
      <x:c r="M544" s="529"/>
      <x:c r="N544" s="529"/>
      <x:c r="O544" s="529"/>
      <x:c r="P544" s="529"/>
      <x:c r="Q544" s="529"/>
      <x:c r="R544" s="548"/>
      <x:c r="S544" s="529"/>
      <x:c r="T544" s="597"/>
      <x:c r="U544" s="529"/>
      <x:c r="V544" s="548"/>
      <x:c r="W544" s="529"/>
      <x:c r="X544" s="597"/>
      <x:c r="Y544" s="529"/>
      <x:c r="Z544" s="548"/>
      <x:c r="AA544" s="529"/>
      <x:c r="AB544" s="597"/>
      <x:c r="AC544" s="529"/>
      <x:c r="AD544" s="657"/>
      <x:c r="AE544" s="658"/>
    </x:row>
    <x:row r="545" spans="1:31" ht="16.75">
      <x:c r="A545" s="659"/>
      <x:c r="B545" s="724"/>
      <x:c r="C545" s="724">
        <x:v>10</x:v>
      </x:c>
      <x:c r="D545" s="724"/>
      <x:c r="E545" s="724"/>
      <x:c r="F545" s="724">
        <x:v>10</x:v>
      </x:c>
      <x:c r="G545" s="724"/>
      <x:c r="H545" s="724"/>
      <x:c r="I545" s="724"/>
      <x:c r="J545" s="724">
        <x:v>8</x:v>
      </x:c>
      <x:c r="K545" s="724">
        <x:v>8</x:v>
      </x:c>
      <x:c r="L545" s="724">
        <x:v>0</x:v>
      </x:c>
      <x:c r="M545" s="724"/>
      <x:c r="N545" s="724">
        <x:v>8</x:v>
      </x:c>
      <x:c r="O545" s="724">
        <x:v>8</x:v>
      </x:c>
      <x:c r="P545" s="724">
        <x:v>0</x:v>
      </x:c>
      <x:c r="Q545" s="724"/>
      <x:c r="R545" s="724">
        <x:v>9</x:v>
      </x:c>
      <x:c r="S545" s="724">
        <x:v>10</x:v>
      </x:c>
      <x:c r="T545" s="724"/>
      <x:c r="U545" s="724"/>
      <x:c r="V545" s="724">
        <x:v>9</x:v>
      </x:c>
      <x:c r="W545" s="724">
        <x:v>10</x:v>
      </x:c>
      <x:c r="X545" s="724"/>
      <x:c r="Y545" s="724"/>
      <x:c r="Z545" s="724">
        <x:v>9</x:v>
      </x:c>
      <x:c r="AA545" s="724">
        <x:v>10</x:v>
      </x:c>
      <x:c r="AB545" s="724"/>
      <x:c r="AC545" s="724"/>
      <x:c r="AD545" s="660"/>
      <x:c r="AE545" s="661"/>
    </x:row>
    <x:row r="546" spans="1:31" ht="16.75">
      <x:c r="A546" s="521"/>
      <x:c r="B546" s="1662" t="s">
        <x:v>2052</x:v>
      </x:c>
      <x:c r="C546" s="1663"/>
      <x:c r="D546" s="1663"/>
      <x:c r="E546" s="1664"/>
      <x:c r="F546" s="1662" t="s">
        <x:v>10294</x:v>
      </x:c>
      <x:c r="G546" s="1663"/>
      <x:c r="H546" s="1663"/>
      <x:c r="I546" s="1664"/>
      <x:c r="J546" s="1662" t="s">
        <x:v>10288</x:v>
      </x:c>
      <x:c r="K546" s="1663"/>
      <x:c r="L546" s="1663"/>
      <x:c r="M546" s="1664"/>
      <x:c r="N546" s="1662" t="s">
        <x:v>11321</x:v>
      </x:c>
      <x:c r="O546" s="1663"/>
      <x:c r="P546" s="1663"/>
      <x:c r="Q546" s="1664"/>
      <x:c r="R546" s="1662" t="s">
        <x:v>11365</x:v>
      </x:c>
      <x:c r="S546" s="1663"/>
      <x:c r="T546" s="1663"/>
      <x:c r="U546" s="1664"/>
      <x:c r="V546" s="1663" t="s">
        <x:v>10329</x:v>
      </x:c>
      <x:c r="W546" s="1663"/>
      <x:c r="X546" s="1663"/>
      <x:c r="Y546" s="1664"/>
      <x:c r="Z546" s="1663" t="s">
        <x:v>12659</x:v>
      </x:c>
      <x:c r="AA546" s="1663"/>
      <x:c r="AB546" s="1663"/>
      <x:c r="AC546" s="1672"/>
      <x:c r="AD546" s="655"/>
      <x:c r="AE546" s="656"/>
    </x:row>
    <x:row r="547" spans="1:31">
      <x:c r="A547" s="522"/>
      <x:c r="B547" s="516" t="s">
        <x:v>3935</x:v>
      </x:c>
      <x:c r="C547" s="516" t="s">
        <x:v>6540</x:v>
      </x:c>
      <x:c r="D547" s="516" t="s">
        <x:v>10328</x:v>
      </x:c>
      <x:c r="E547" s="557" t="s">
        <x:v>10295</x:v>
      </x:c>
      <x:c r="F547" s="516" t="s">
        <x:v>3935</x:v>
      </x:c>
      <x:c r="G547" s="516" t="s">
        <x:v>6540</x:v>
      </x:c>
      <x:c r="H547" s="516" t="s">
        <x:v>10328</x:v>
      </x:c>
      <x:c r="I547" s="557" t="s">
        <x:v>10295</x:v>
      </x:c>
      <x:c r="J547" s="516" t="s">
        <x:v>3935</x:v>
      </x:c>
      <x:c r="K547" s="516" t="s">
        <x:v>6540</x:v>
      </x:c>
      <x:c r="L547" s="516" t="s">
        <x:v>10328</x:v>
      </x:c>
      <x:c r="M547" s="557" t="s">
        <x:v>10295</x:v>
      </x:c>
      <x:c r="N547" s="516" t="s">
        <x:v>3935</x:v>
      </x:c>
      <x:c r="O547" s="516" t="s">
        <x:v>6540</x:v>
      </x:c>
      <x:c r="P547" s="516" t="s">
        <x:v>10328</x:v>
      </x:c>
      <x:c r="Q547" s="557" t="s">
        <x:v>10295</x:v>
      </x:c>
      <x:c r="R547" s="516" t="s">
        <x:v>3935</x:v>
      </x:c>
      <x:c r="S547" s="516" t="s">
        <x:v>6540</x:v>
      </x:c>
      <x:c r="T547" s="516" t="s">
        <x:v>10328</x:v>
      </x:c>
      <x:c r="U547" s="557" t="s">
        <x:v>10295</x:v>
      </x:c>
      <x:c r="V547" s="516" t="s">
        <x:v>3935</x:v>
      </x:c>
      <x:c r="W547" s="516" t="s">
        <x:v>6540</x:v>
      </x:c>
      <x:c r="X547" s="516" t="s">
        <x:v>10328</x:v>
      </x:c>
      <x:c r="Y547" s="557" t="s">
        <x:v>10295</x:v>
      </x:c>
      <x:c r="Z547" s="516" t="s">
        <x:v>3935</x:v>
      </x:c>
      <x:c r="AA547" s="516" t="s">
        <x:v>6540</x:v>
      </x:c>
      <x:c r="AB547" s="516" t="s">
        <x:v>10328</x:v>
      </x:c>
      <x:c r="AC547" s="557" t="s">
        <x:v>10295</x:v>
      </x:c>
      <x:c r="AD547" s="657"/>
      <x:c r="AE547" s="658"/>
    </x:row>
    <x:row r="548" spans="1:31">
      <x:c r="A548" s="543" t="s">
        <x:v>2388</x:v>
      </x:c>
      <x:c r="B548" s="529"/>
      <x:c r="C548" s="529"/>
      <x:c r="D548" s="529"/>
      <x:c r="E548" s="595"/>
      <x:c r="F548" s="529"/>
      <x:c r="G548" s="595"/>
      <x:c r="H548" s="529"/>
      <x:c r="I548" s="529"/>
      <x:c r="J548" s="595"/>
      <x:c r="K548" s="529"/>
      <x:c r="L548" s="529"/>
      <x:c r="M548" s="529"/>
      <x:c r="N548" s="529"/>
      <x:c r="O548" s="529"/>
      <x:c r="P548" s="529"/>
      <x:c r="Q548" s="595"/>
      <x:c r="R548" s="529"/>
      <x:c r="S548" s="529"/>
      <x:c r="T548" s="597"/>
      <x:c r="U548" s="529"/>
      <x:c r="V548" s="529"/>
      <x:c r="W548" s="529"/>
      <x:c r="X548" s="529"/>
      <x:c r="Y548" s="529"/>
      <x:c r="Z548" s="529"/>
      <x:c r="AA548" s="529"/>
      <x:c r="AB548" s="529"/>
      <x:c r="AC548" s="529"/>
      <x:c r="AD548" s="657" t="s">
        <x:v>3935</x:v>
      </x:c>
      <x:c r="AE548" s="658">
        <x:f>SUM(B564,F564,J564,N564,R564,V564,Z564)</x:f>
        <x:v>56</x:v>
      </x:c>
    </x:row>
    <x:row r="549" spans="1:31">
      <x:c r="A549" s="543" t="s">
        <x:v>8075</x:v>
      </x:c>
      <x:c r="B549" s="548"/>
      <x:c r="C549" s="529"/>
      <x:c r="D549" s="529"/>
      <x:c r="E549" s="529"/>
      <x:c r="F549" s="529"/>
      <x:c r="G549" s="595"/>
      <x:c r="H549" s="597"/>
      <x:c r="I549" s="554"/>
      <x:c r="J549" s="529"/>
      <x:c r="K549" s="529"/>
      <x:c r="L549" s="529"/>
      <x:c r="M549" s="554"/>
      <x:c r="N549" s="548"/>
      <x:c r="O549" s="529"/>
      <x:c r="P549" s="529"/>
      <x:c r="Q549" s="529"/>
      <x:c r="R549" s="548"/>
      <x:c r="S549" s="529"/>
      <x:c r="T549" s="595"/>
      <x:c r="U549" s="529"/>
      <x:c r="V549" s="548"/>
      <x:c r="W549" s="529"/>
      <x:c r="X549" s="529"/>
      <x:c r="Y549" s="529"/>
      <x:c r="Z549" s="548"/>
      <x:c r="AA549" s="529"/>
      <x:c r="AB549" s="529"/>
      <x:c r="AC549" s="529"/>
      <x:c r="AD549" s="657" t="s">
        <x:v>6540</x:v>
      </x:c>
      <x:c r="AE549" s="658">
        <x:f>SUM(C564,G564,K564,O564,S564,W564,AA564)</x:f>
        <x:v>53</x:v>
      </x:c>
    </x:row>
    <x:row r="550" spans="1:31">
      <x:c r="A550" s="543" t="s">
        <x:v>12175</x:v>
      </x:c>
      <x:c r="B550" s="529"/>
      <x:c r="C550" s="529"/>
      <x:c r="D550" s="529"/>
      <x:c r="E550" s="595"/>
      <x:c r="F550" s="529"/>
      <x:c r="G550" s="595"/>
      <x:c r="H550" s="812"/>
      <x:c r="I550" s="554"/>
      <x:c r="J550" s="529"/>
      <x:c r="K550" s="529"/>
      <x:c r="L550" s="529"/>
      <x:c r="M550" s="554"/>
      <x:c r="N550" s="529"/>
      <x:c r="O550" s="529"/>
      <x:c r="P550" s="529"/>
      <x:c r="Q550" s="529"/>
      <x:c r="R550" s="529"/>
      <x:c r="S550" s="529"/>
      <x:c r="T550" s="595"/>
      <x:c r="U550" s="529"/>
      <x:c r="V550" s="529"/>
      <x:c r="W550" s="529"/>
      <x:c r="X550" s="529"/>
      <x:c r="Y550" s="529"/>
      <x:c r="Z550" s="529"/>
      <x:c r="AA550" s="529"/>
      <x:c r="AB550" s="529"/>
      <x:c r="AC550" s="529"/>
      <x:c r="AD550" s="657" t="s">
        <x:v>10328</x:v>
      </x:c>
      <x:c r="AE550" s="658">
        <x:f>SUM(D564,H564,L564,P564,T564,X564,AB564)</x:f>
        <x:v>0</x:v>
      </x:c>
    </x:row>
    <x:row r="551" spans="1:31">
      <x:c r="A551" s="543" t="s">
        <x:v>12653</x:v>
      </x:c>
      <x:c r="B551" s="529"/>
      <x:c r="C551" s="529"/>
      <x:c r="D551" s="529"/>
      <x:c r="E551" s="595"/>
      <x:c r="F551" s="548"/>
      <x:c r="G551" s="595"/>
      <x:c r="H551" s="812"/>
      <x:c r="I551" s="529"/>
      <x:c r="J551" s="529"/>
      <x:c r="K551" s="546"/>
      <x:c r="L551" s="529"/>
      <x:c r="M551" s="529"/>
      <x:c r="N551" s="529"/>
      <x:c r="O551" s="529"/>
      <x:c r="P551" s="529"/>
      <x:c r="Q551" s="529"/>
      <x:c r="R551" s="529"/>
      <x:c r="S551" s="529"/>
      <x:c r="T551" s="597"/>
      <x:c r="U551" s="529"/>
      <x:c r="V551" s="529"/>
      <x:c r="W551" s="529"/>
      <x:c r="X551" s="529"/>
      <x:c r="Y551" s="529"/>
      <x:c r="Z551" s="529"/>
      <x:c r="AA551" s="529"/>
      <x:c r="AB551" s="529"/>
      <x:c r="AC551" s="529"/>
      <x:c r="AD551" s="657" t="s">
        <x:v>10295</x:v>
      </x:c>
      <x:c r="AE551" s="658">
        <x:f>SUM(E564,I564,M564,Q564,U564,Y564,AC564)</x:f>
        <x:v>0</x:v>
      </x:c>
    </x:row>
    <x:row r="552" spans="1:31">
      <x:c r="A552" s="543" t="s">
        <x:v>11533</x:v>
      </x:c>
      <x:c r="B552" s="529"/>
      <x:c r="C552" s="529"/>
      <x:c r="D552" s="529"/>
      <x:c r="E552" s="595"/>
      <x:c r="F552" s="529"/>
      <x:c r="G552" s="597"/>
      <x:c r="H552" s="597"/>
      <x:c r="I552" s="529"/>
      <x:c r="J552" s="529"/>
      <x:c r="K552" s="529"/>
      <x:c r="L552" s="597"/>
      <x:c r="M552" s="529"/>
      <x:c r="N552" s="529"/>
      <x:c r="O552" s="529"/>
      <x:c r="P552" s="597"/>
      <x:c r="Q552" s="529"/>
      <x:c r="R552" s="529"/>
      <x:c r="S552" s="529"/>
      <x:c r="T552" s="597"/>
      <x:c r="U552" s="529"/>
      <x:c r="V552" s="529"/>
      <x:c r="W552" s="529"/>
      <x:c r="X552" s="597"/>
      <x:c r="Y552" s="529"/>
      <x:c r="Z552" s="529"/>
      <x:c r="AA552" s="529"/>
      <x:c r="AB552" s="529"/>
      <x:c r="AC552" s="529"/>
      <x:c r="AD552" s="657"/>
      <x:c r="AE552" s="658"/>
    </x:row>
    <x:row r="553" spans="1:31">
      <x:c r="A553" s="543" t="s">
        <x:v>12198</x:v>
      </x:c>
      <x:c r="B553" s="529"/>
      <x:c r="C553" s="529"/>
      <x:c r="D553" s="529"/>
      <x:c r="E553" s="595"/>
      <x:c r="F553" s="529"/>
      <x:c r="G553" s="595"/>
      <x:c r="H553" s="597"/>
      <x:c r="I553" s="529"/>
      <x:c r="J553" s="529"/>
      <x:c r="K553" s="597"/>
      <x:c r="L553" s="529"/>
      <x:c r="M553" s="529"/>
      <x:c r="N553" s="529"/>
      <x:c r="O553" s="529"/>
      <x:c r="P553" s="529"/>
      <x:c r="Q553" s="529"/>
      <x:c r="R553" s="529"/>
      <x:c r="S553" s="546"/>
      <x:c r="T553" s="529"/>
      <x:c r="U553" s="529"/>
      <x:c r="V553" s="529"/>
      <x:c r="W553" s="546"/>
      <x:c r="X553" s="529"/>
      <x:c r="Y553" s="529"/>
      <x:c r="Z553" s="529"/>
      <x:c r="AA553" s="546"/>
      <x:c r="AB553" s="529"/>
      <x:c r="AC553" s="529"/>
      <x:c r="AD553" s="657"/>
      <x:c r="AE553" s="658"/>
    </x:row>
    <x:row r="554" spans="1:31">
      <x:c r="A554" s="543" t="s">
        <x:v>7982</x:v>
      </x:c>
      <x:c r="B554" s="800"/>
      <x:c r="C554" s="546"/>
      <x:c r="D554" s="529"/>
      <x:c r="E554" s="529"/>
      <x:c r="F554" s="529"/>
      <x:c r="G554" s="595"/>
      <x:c r="H554" s="597"/>
      <x:c r="I554" s="529"/>
      <x:c r="J554" s="529"/>
      <x:c r="K554" s="597"/>
      <x:c r="L554" s="597"/>
      <x:c r="M554" s="529"/>
      <x:c r="N554" s="800"/>
      <x:c r="O554" s="546"/>
      <x:c r="P554" s="597"/>
      <x:c r="Q554" s="529"/>
      <x:c r="R554" s="529"/>
      <x:c r="S554" s="597"/>
      <x:c r="T554" s="529"/>
      <x:c r="U554" s="529"/>
      <x:c r="V554" s="529"/>
      <x:c r="W554" s="597"/>
      <x:c r="X554" s="529"/>
      <x:c r="Y554" s="529"/>
      <x:c r="Z554" s="529"/>
      <x:c r="AA554" s="597"/>
      <x:c r="AB554" s="597"/>
      <x:c r="AC554" s="529"/>
      <x:c r="AD554" s="657"/>
      <x:c r="AE554" s="658"/>
    </x:row>
    <x:row r="555" spans="1:31">
      <x:c r="A555" s="543" t="s">
        <x:v>2318</x:v>
      </x:c>
      <x:c r="B555" s="529"/>
      <x:c r="C555" s="597"/>
      <x:c r="D555" s="529"/>
      <x:c r="E555" s="529"/>
      <x:c r="F555" s="597"/>
      <x:c r="G555" s="595"/>
      <x:c r="H555" s="597"/>
      <x:c r="I555" s="529"/>
      <x:c r="J555" s="529"/>
      <x:c r="K555" s="529"/>
      <x:c r="L555" s="597"/>
      <x:c r="M555" s="529"/>
      <x:c r="N555" s="529"/>
      <x:c r="O555" s="597"/>
      <x:c r="P555" s="597"/>
      <x:c r="Q555" s="529"/>
      <x:c r="R555" s="800"/>
      <x:c r="S555" s="597"/>
      <x:c r="T555" s="597"/>
      <x:c r="U555" s="529"/>
      <x:c r="V555" s="800"/>
      <x:c r="W555" s="597"/>
      <x:c r="X555" s="529"/>
      <x:c r="Y555" s="529"/>
      <x:c r="Z555" s="800"/>
      <x:c r="AA555" s="597"/>
      <x:c r="AB555" s="529"/>
      <x:c r="AC555" s="529"/>
      <x:c r="AD555" s="657"/>
      <x:c r="AE555" s="658"/>
    </x:row>
    <x:row r="556" spans="1:31">
      <x:c r="A556" s="543" t="s">
        <x:v>11222</x:v>
      </x:c>
      <x:c r="B556" s="597"/>
      <x:c r="C556" s="597"/>
      <x:c r="D556" s="529"/>
      <x:c r="E556" s="529"/>
      <x:c r="F556" s="800"/>
      <x:c r="G556" s="595"/>
      <x:c r="H556" s="597"/>
      <x:c r="I556" s="554"/>
      <x:c r="J556" s="529"/>
      <x:c r="K556" s="800"/>
      <x:c r="L556" s="554"/>
      <x:c r="M556" s="529"/>
      <x:c r="N556" s="597"/>
      <x:c r="O556" s="597"/>
      <x:c r="P556" s="597"/>
      <x:c r="Q556" s="529"/>
      <x:c r="R556" s="800"/>
      <x:c r="S556" s="597"/>
      <x:c r="T556" s="597"/>
      <x:c r="U556" s="529"/>
      <x:c r="V556" s="800"/>
      <x:c r="W556" s="597"/>
      <x:c r="X556" s="597"/>
      <x:c r="Y556" s="529"/>
      <x:c r="Z556" s="800"/>
      <x:c r="AA556" s="597"/>
      <x:c r="AB556" s="529"/>
      <x:c r="AC556" s="529"/>
      <x:c r="AD556" s="657"/>
      <x:c r="AE556" s="658"/>
    </x:row>
    <x:row r="557" spans="1:31">
      <x:c r="A557" s="543" t="s">
        <x:v>12467</x:v>
      </x:c>
      <x:c r="B557" s="548"/>
      <x:c r="C557" s="800"/>
      <x:c r="D557" s="529"/>
      <x:c r="E557" s="529"/>
      <x:c r="F557" s="800"/>
      <x:c r="G557" s="597"/>
      <x:c r="H557" s="597"/>
      <x:c r="I557" s="554"/>
      <x:c r="J557" s="529"/>
      <x:c r="K557" s="800"/>
      <x:c r="L557" s="554"/>
      <x:c r="M557" s="529"/>
      <x:c r="N557" s="548"/>
      <x:c r="O557" s="800"/>
      <x:c r="P557" s="597"/>
      <x:c r="Q557" s="529"/>
      <x:c r="R557" s="597"/>
      <x:c r="S557" s="800"/>
      <x:c r="T557" s="529"/>
      <x:c r="U557" s="529"/>
      <x:c r="V557" s="597"/>
      <x:c r="W557" s="800"/>
      <x:c r="X557" s="529"/>
      <x:c r="Y557" s="529"/>
      <x:c r="Z557" s="597"/>
      <x:c r="AA557" s="800"/>
      <x:c r="AB557" s="597"/>
      <x:c r="AC557" s="529"/>
      <x:c r="AD557" s="657"/>
      <x:c r="AE557" s="658"/>
    </x:row>
    <x:row r="558" spans="1:31">
      <x:c r="A558" s="543" t="s">
        <x:v>12326</x:v>
      </x:c>
      <x:c r="B558" s="597"/>
      <x:c r="C558" s="529"/>
      <x:c r="D558" s="529"/>
      <x:c r="E558" s="529"/>
      <x:c r="F558" s="529"/>
      <x:c r="G558" s="595"/>
      <x:c r="H558" s="597"/>
      <x:c r="I558" s="529"/>
      <x:c r="J558" s="529"/>
      <x:c r="K558" s="597"/>
      <x:c r="L558" s="597"/>
      <x:c r="M558" s="529"/>
      <x:c r="N558" s="597"/>
      <x:c r="O558" s="529"/>
      <x:c r="P558" s="597"/>
      <x:c r="Q558" s="529"/>
      <x:c r="R558" s="597"/>
      <x:c r="S558" s="800"/>
      <x:c r="T558" s="529"/>
      <x:c r="U558" s="529"/>
      <x:c r="V558" s="597"/>
      <x:c r="W558" s="800"/>
      <x:c r="X558" s="529"/>
      <x:c r="Y558" s="529"/>
      <x:c r="Z558" s="597"/>
      <x:c r="AA558" s="800"/>
      <x:c r="AB558" s="529"/>
      <x:c r="AC558" s="529"/>
      <x:c r="AD558" s="657"/>
      <x:c r="AE558" s="658"/>
    </x:row>
    <x:row r="559" spans="1:31">
      <x:c r="A559" s="543" t="s">
        <x:v>7879</x:v>
      </x:c>
      <x:c r="B559" s="529"/>
      <x:c r="C559" s="597"/>
      <x:c r="D559" s="529"/>
      <x:c r="E559" s="529"/>
      <x:c r="F559" s="529"/>
      <x:c r="G559" s="595"/>
      <x:c r="H559" s="597"/>
      <x:c r="I559" s="529"/>
      <x:c r="J559" s="529"/>
      <x:c r="K559" s="597"/>
      <x:c r="L559" s="597"/>
      <x:c r="M559" s="529"/>
      <x:c r="N559" s="529"/>
      <x:c r="O559" s="597"/>
      <x:c r="P559" s="597"/>
      <x:c r="Q559" s="529"/>
      <x:c r="R559" s="597"/>
      <x:c r="S559" s="529"/>
      <x:c r="T559" s="529"/>
      <x:c r="U559" s="529"/>
      <x:c r="V559" s="597"/>
      <x:c r="W559" s="529"/>
      <x:c r="X559" s="529"/>
      <x:c r="Y559" s="529"/>
      <x:c r="Z559" s="597"/>
      <x:c r="AA559" s="529"/>
      <x:c r="AB559" s="529"/>
      <x:c r="AC559" s="529"/>
      <x:c r="AD559" s="657"/>
      <x:c r="AE559" s="658"/>
    </x:row>
    <x:row r="560" spans="1:31">
      <x:c r="A560" s="543" t="s">
        <x:v>11232</x:v>
      </x:c>
      <x:c r="B560" s="529"/>
      <x:c r="C560" s="529"/>
      <x:c r="D560" s="529"/>
      <x:c r="E560" s="529"/>
      <x:c r="F560" s="529"/>
      <x:c r="G560" s="595"/>
      <x:c r="H560" s="597"/>
      <x:c r="I560" s="529"/>
      <x:c r="J560" s="529"/>
      <x:c r="K560" s="529"/>
      <x:c r="L560" s="597"/>
      <x:c r="M560" s="529"/>
      <x:c r="N560" s="529"/>
      <x:c r="O560" s="529"/>
      <x:c r="P560" s="597"/>
      <x:c r="Q560" s="529"/>
      <x:c r="R560" s="548"/>
      <x:c r="S560" s="529"/>
      <x:c r="T560" s="529"/>
      <x:c r="U560" s="529"/>
      <x:c r="V560" s="548"/>
      <x:c r="W560" s="529"/>
      <x:c r="X560" s="529"/>
      <x:c r="Y560" s="529"/>
      <x:c r="Z560" s="548"/>
      <x:c r="AA560" s="529"/>
      <x:c r="AB560" s="529"/>
      <x:c r="AC560" s="529"/>
      <x:c r="AD560" s="657"/>
      <x:c r="AE560" s="658"/>
    </x:row>
    <x:row r="561" spans="1:31">
      <x:c r="A561" s="543" t="s">
        <x:v>12225</x:v>
      </x:c>
      <x:c r="B561" s="529"/>
      <x:c r="C561" s="529"/>
      <x:c r="D561" s="529"/>
      <x:c r="E561" s="529"/>
      <x:c r="F561" s="529"/>
      <x:c r="G561" s="595"/>
      <x:c r="H561" s="529"/>
      <x:c r="I561" s="529"/>
      <x:c r="J561" s="529"/>
      <x:c r="K561" s="529"/>
      <x:c r="L561" s="529"/>
      <x:c r="M561" s="529"/>
      <x:c r="N561" s="529"/>
      <x:c r="O561" s="529"/>
      <x:c r="P561" s="529"/>
      <x:c r="Q561" s="529"/>
      <x:c r="R561" s="529"/>
      <x:c r="S561" s="529"/>
      <x:c r="T561" s="529"/>
      <x:c r="U561" s="529"/>
      <x:c r="V561" s="529"/>
      <x:c r="W561" s="529"/>
      <x:c r="X561" s="529"/>
      <x:c r="Y561" s="529"/>
      <x:c r="Z561" s="529"/>
      <x:c r="AA561" s="529"/>
      <x:c r="AB561" s="529"/>
      <x:c r="AC561" s="529"/>
      <x:c r="AD561" s="657"/>
      <x:c r="AE561" s="658"/>
    </x:row>
    <x:row r="562" spans="1:31" ht="16.75">
      <x:c r="A562" s="544" t="s">
        <x:v>2548</x:v>
      </x:c>
      <x:c r="B562" s="597"/>
      <x:c r="C562" s="546"/>
      <x:c r="D562" s="529"/>
      <x:c r="E562" s="529"/>
      <x:c r="F562" s="548"/>
      <x:c r="G562" s="595"/>
      <x:c r="H562" s="529"/>
      <x:c r="I562" s="529"/>
      <x:c r="J562" s="529"/>
      <x:c r="K562" s="546"/>
      <x:c r="L562" s="529"/>
      <x:c r="M562" s="529"/>
      <x:c r="N562" s="597"/>
      <x:c r="O562" s="546"/>
      <x:c r="P562" s="529"/>
      <x:c r="Q562" s="529"/>
      <x:c r="R562" s="529"/>
      <x:c r="S562" s="529"/>
      <x:c r="T562" s="529"/>
      <x:c r="U562" s="529"/>
      <x:c r="V562" s="529"/>
      <x:c r="W562" s="529"/>
      <x:c r="X562" s="529"/>
      <x:c r="Y562" s="529"/>
      <x:c r="Z562" s="529"/>
      <x:c r="AA562" s="529"/>
      <x:c r="AB562" s="529"/>
      <x:c r="AC562" s="529"/>
      <x:c r="AD562" s="657"/>
      <x:c r="AE562" s="658"/>
    </x:row>
    <x:row r="563" spans="1:31" ht="16.75">
      <x:c r="A563" s="544" t="s">
        <x:v>2478</x:v>
      </x:c>
      <x:c r="B563" s="529"/>
      <x:c r="C563" s="529"/>
      <x:c r="D563" s="529"/>
      <x:c r="E563" s="529"/>
      <x:c r="F563" s="529"/>
      <x:c r="G563" s="595"/>
      <x:c r="H563" s="529"/>
      <x:c r="I563" s="529"/>
      <x:c r="J563" s="529"/>
      <x:c r="K563" s="529"/>
      <x:c r="L563" s="529"/>
      <x:c r="M563" s="529"/>
      <x:c r="N563" s="529"/>
      <x:c r="O563" s="529"/>
      <x:c r="P563" s="529"/>
      <x:c r="Q563" s="529"/>
      <x:c r="R563" s="529"/>
      <x:c r="S563" s="546"/>
      <x:c r="T563" s="597"/>
      <x:c r="U563" s="529"/>
      <x:c r="V563" s="529"/>
      <x:c r="W563" s="546"/>
      <x:c r="X563" s="597"/>
      <x:c r="Y563" s="529"/>
      <x:c r="Z563" s="529"/>
      <x:c r="AA563" s="546"/>
      <x:c r="AB563" s="597"/>
      <x:c r="AC563" s="529"/>
      <x:c r="AD563" s="657"/>
      <x:c r="AE563" s="658"/>
    </x:row>
    <x:row r="564" spans="1:31" ht="16.75">
      <x:c r="A564" s="659"/>
      <x:c r="B564" s="724">
        <x:v>8</x:v>
      </x:c>
      <x:c r="C564" s="724">
        <x:v>8</x:v>
      </x:c>
      <x:c r="D564" s="724"/>
      <x:c r="E564" s="724"/>
      <x:c r="F564" s="724">
        <x:v>10</x:v>
      </x:c>
      <x:c r="G564" s="724"/>
      <x:c r="H564" s="724"/>
      <x:c r="I564" s="724"/>
      <x:c r="J564" s="724"/>
      <x:c r="K564" s="724">
        <x:v>10</x:v>
      </x:c>
      <x:c r="L564" s="724"/>
      <x:c r="M564" s="724"/>
      <x:c r="N564" s="724">
        <x:v>8</x:v>
      </x:c>
      <x:c r="O564" s="724">
        <x:v>8</x:v>
      </x:c>
      <x:c r="P564" s="724"/>
      <x:c r="Q564" s="724"/>
      <x:c r="R564" s="724">
        <x:v>10</x:v>
      </x:c>
      <x:c r="S564" s="724">
        <x:v>9</x:v>
      </x:c>
      <x:c r="T564" s="724"/>
      <x:c r="U564" s="724"/>
      <x:c r="V564" s="724">
        <x:v>10</x:v>
      </x:c>
      <x:c r="W564" s="724">
        <x:v>9</x:v>
      </x:c>
      <x:c r="X564" s="724"/>
      <x:c r="Y564" s="724"/>
      <x:c r="Z564" s="724">
        <x:v>10</x:v>
      </x:c>
      <x:c r="AA564" s="724">
        <x:v>9</x:v>
      </x:c>
      <x:c r="AB564" s="724"/>
      <x:c r="AC564" s="724"/>
      <x:c r="AD564" s="660"/>
      <x:c r="AE564" s="661"/>
    </x:row>
    <x:row r="565" spans="1:31" ht="16.75">
      <x:c r="A565" s="521"/>
      <x:c r="B565" s="1662" t="s">
        <x:v>2052</x:v>
      </x:c>
      <x:c r="C565" s="1663"/>
      <x:c r="D565" s="1663"/>
      <x:c r="E565" s="1664"/>
      <x:c r="F565" s="1662" t="s">
        <x:v>10294</x:v>
      </x:c>
      <x:c r="G565" s="1663"/>
      <x:c r="H565" s="1663"/>
      <x:c r="I565" s="1664"/>
      <x:c r="J565" s="1662" t="s">
        <x:v>10288</x:v>
      </x:c>
      <x:c r="K565" s="1663"/>
      <x:c r="L565" s="1663"/>
      <x:c r="M565" s="1664"/>
      <x:c r="N565" s="1662" t="s">
        <x:v>11321</x:v>
      </x:c>
      <x:c r="O565" s="1663"/>
      <x:c r="P565" s="1663"/>
      <x:c r="Q565" s="1664"/>
      <x:c r="R565" s="1662" t="s">
        <x:v>11365</x:v>
      </x:c>
      <x:c r="S565" s="1663"/>
      <x:c r="T565" s="1663"/>
      <x:c r="U565" s="1664"/>
      <x:c r="V565" s="1663" t="s">
        <x:v>10329</x:v>
      </x:c>
      <x:c r="W565" s="1663"/>
      <x:c r="X565" s="1663"/>
      <x:c r="Y565" s="1664"/>
      <x:c r="Z565" s="1663" t="s">
        <x:v>12659</x:v>
      </x:c>
      <x:c r="AA565" s="1663"/>
      <x:c r="AB565" s="1663"/>
      <x:c r="AC565" s="1672"/>
      <x:c r="AD565" s="655"/>
      <x:c r="AE565" s="656"/>
    </x:row>
    <x:row r="566" spans="1:31">
      <x:c r="A566" s="522"/>
      <x:c r="B566" s="516" t="s">
        <x:v>3935</x:v>
      </x:c>
      <x:c r="C566" s="516" t="s">
        <x:v>6540</x:v>
      </x:c>
      <x:c r="D566" s="516" t="s">
        <x:v>10328</x:v>
      </x:c>
      <x:c r="E566" s="557" t="s">
        <x:v>10295</x:v>
      </x:c>
      <x:c r="F566" s="516" t="s">
        <x:v>3935</x:v>
      </x:c>
      <x:c r="G566" s="516" t="s">
        <x:v>6540</x:v>
      </x:c>
      <x:c r="H566" s="516" t="s">
        <x:v>10328</x:v>
      </x:c>
      <x:c r="I566" s="557" t="s">
        <x:v>10295</x:v>
      </x:c>
      <x:c r="J566" s="516" t="s">
        <x:v>3935</x:v>
      </x:c>
      <x:c r="K566" s="516" t="s">
        <x:v>6540</x:v>
      </x:c>
      <x:c r="L566" s="516" t="s">
        <x:v>10328</x:v>
      </x:c>
      <x:c r="M566" s="557" t="s">
        <x:v>10295</x:v>
      </x:c>
      <x:c r="N566" s="516" t="s">
        <x:v>3935</x:v>
      </x:c>
      <x:c r="O566" s="516" t="s">
        <x:v>6540</x:v>
      </x:c>
      <x:c r="P566" s="516" t="s">
        <x:v>10328</x:v>
      </x:c>
      <x:c r="Q566" s="557" t="s">
        <x:v>10295</x:v>
      </x:c>
      <x:c r="R566" s="516" t="s">
        <x:v>3935</x:v>
      </x:c>
      <x:c r="S566" s="516" t="s">
        <x:v>6540</x:v>
      </x:c>
      <x:c r="T566" s="516" t="s">
        <x:v>10328</x:v>
      </x:c>
      <x:c r="U566" s="557" t="s">
        <x:v>10295</x:v>
      </x:c>
      <x:c r="V566" s="516" t="s">
        <x:v>3935</x:v>
      </x:c>
      <x:c r="W566" s="516" t="s">
        <x:v>6540</x:v>
      </x:c>
      <x:c r="X566" s="516" t="s">
        <x:v>10328</x:v>
      </x:c>
      <x:c r="Y566" s="557" t="s">
        <x:v>10295</x:v>
      </x:c>
      <x:c r="Z566" s="516" t="s">
        <x:v>3935</x:v>
      </x:c>
      <x:c r="AA566" s="516" t="s">
        <x:v>6540</x:v>
      </x:c>
      <x:c r="AB566" s="516" t="s">
        <x:v>10328</x:v>
      </x:c>
      <x:c r="AC566" s="557" t="s">
        <x:v>10295</x:v>
      </x:c>
      <x:c r="AD566" s="657"/>
      <x:c r="AE566" s="658"/>
    </x:row>
    <x:row r="567" spans="1:31">
      <x:c r="A567" s="543" t="s">
        <x:v>2388</x:v>
      </x:c>
      <x:c r="B567" s="529"/>
      <x:c r="C567" s="529"/>
      <x:c r="D567" s="529"/>
      <x:c r="E567" s="595"/>
      <x:c r="F567" s="529"/>
      <x:c r="G567" s="595"/>
      <x:c r="H567" s="529"/>
      <x:c r="I567" s="529"/>
      <x:c r="J567" s="595"/>
      <x:c r="K567" s="529"/>
      <x:c r="L567" s="529"/>
      <x:c r="M567" s="529"/>
      <x:c r="N567" s="529"/>
      <x:c r="O567" s="529"/>
      <x:c r="P567" s="529"/>
      <x:c r="Q567" s="595"/>
      <x:c r="R567" s="529"/>
      <x:c r="S567" s="529"/>
      <x:c r="T567" s="597"/>
      <x:c r="U567" s="529"/>
      <x:c r="V567" s="529"/>
      <x:c r="W567" s="529"/>
      <x:c r="X567" s="529"/>
      <x:c r="Y567" s="529"/>
      <x:c r="Z567" s="529"/>
      <x:c r="AA567" s="529"/>
      <x:c r="AB567" s="529"/>
      <x:c r="AC567" s="529"/>
      <x:c r="AD567" s="657" t="s">
        <x:v>3935</x:v>
      </x:c>
      <x:c r="AE567" s="658">
        <x:f>SUM(B583,F583,J583,N583,R583,V583,Z583)</x:f>
        <x:v>53</x:v>
      </x:c>
    </x:row>
    <x:row r="568" spans="1:31">
      <x:c r="A568" s="543" t="s">
        <x:v>8075</x:v>
      </x:c>
      <x:c r="B568" s="548"/>
      <x:c r="C568" s="529"/>
      <x:c r="D568" s="529"/>
      <x:c r="E568" s="529"/>
      <x:c r="F568" s="529"/>
      <x:c r="G568" s="595"/>
      <x:c r="H568" s="597"/>
      <x:c r="I568" s="554"/>
      <x:c r="J568" s="529"/>
      <x:c r="K568" s="529"/>
      <x:c r="L568" s="529"/>
      <x:c r="M568" s="554"/>
      <x:c r="N568" s="548"/>
      <x:c r="O568" s="529"/>
      <x:c r="P568" s="529"/>
      <x:c r="Q568" s="529"/>
      <x:c r="R568" s="548"/>
      <x:c r="S568" s="529"/>
      <x:c r="T568" s="595"/>
      <x:c r="U568" s="529"/>
      <x:c r="V568" s="548"/>
      <x:c r="W568" s="529"/>
      <x:c r="X568" s="529"/>
      <x:c r="Y568" s="529"/>
      <x:c r="Z568" s="548"/>
      <x:c r="AA568" s="529"/>
      <x:c r="AB568" s="529"/>
      <x:c r="AC568" s="529"/>
      <x:c r="AD568" s="657" t="s">
        <x:v>6540</x:v>
      </x:c>
      <x:c r="AE568" s="658">
        <x:f>SUM(C583,G583,K583,O583,S583,W583,AA583)</x:f>
        <x:v>53</x:v>
      </x:c>
    </x:row>
    <x:row r="569" spans="1:31">
      <x:c r="A569" s="543" t="s">
        <x:v>12175</x:v>
      </x:c>
      <x:c r="B569" s="529"/>
      <x:c r="C569" s="529"/>
      <x:c r="D569" s="529"/>
      <x:c r="E569" s="595"/>
      <x:c r="F569" s="529"/>
      <x:c r="G569" s="595"/>
      <x:c r="H569" s="812"/>
      <x:c r="I569" s="554"/>
      <x:c r="J569" s="529"/>
      <x:c r="K569" s="529"/>
      <x:c r="L569" s="529"/>
      <x:c r="M569" s="554"/>
      <x:c r="N569" s="529"/>
      <x:c r="O569" s="529"/>
      <x:c r="P569" s="529"/>
      <x:c r="Q569" s="529"/>
      <x:c r="R569" s="529"/>
      <x:c r="S569" s="529"/>
      <x:c r="T569" s="595"/>
      <x:c r="U569" s="529"/>
      <x:c r="V569" s="529"/>
      <x:c r="W569" s="529"/>
      <x:c r="X569" s="529"/>
      <x:c r="Y569" s="529"/>
      <x:c r="Z569" s="529"/>
      <x:c r="AA569" s="529"/>
      <x:c r="AB569" s="529"/>
      <x:c r="AC569" s="529"/>
      <x:c r="AD569" s="657" t="s">
        <x:v>10328</x:v>
      </x:c>
      <x:c r="AE569" s="658">
        <x:f>SUM(D583,H583,L583,P583,T583,X583,AB583)</x:f>
        <x:v>0</x:v>
      </x:c>
    </x:row>
    <x:row r="570" spans="1:31">
      <x:c r="A570" s="543" t="s">
        <x:v>12653</x:v>
      </x:c>
      <x:c r="B570" s="529"/>
      <x:c r="C570" s="529"/>
      <x:c r="D570" s="529"/>
      <x:c r="E570" s="595"/>
      <x:c r="F570" s="548"/>
      <x:c r="G570" s="595"/>
      <x:c r="H570" s="812"/>
      <x:c r="I570" s="529"/>
      <x:c r="J570" s="529"/>
      <x:c r="K570" s="546"/>
      <x:c r="L570" s="529"/>
      <x:c r="M570" s="529"/>
      <x:c r="N570" s="529"/>
      <x:c r="O570" s="529"/>
      <x:c r="P570" s="529"/>
      <x:c r="Q570" s="529"/>
      <x:c r="R570" s="529"/>
      <x:c r="S570" s="529"/>
      <x:c r="T570" s="597"/>
      <x:c r="U570" s="529"/>
      <x:c r="V570" s="529"/>
      <x:c r="W570" s="529"/>
      <x:c r="X570" s="529"/>
      <x:c r="Y570" s="529"/>
      <x:c r="Z570" s="529"/>
      <x:c r="AA570" s="529"/>
      <x:c r="AB570" s="529"/>
      <x:c r="AC570" s="529"/>
      <x:c r="AD570" s="657" t="s">
        <x:v>10295</x:v>
      </x:c>
      <x:c r="AE570" s="658">
        <x:f>SUM(E583,I583,M583,Q583,U583,Y583,AC583)</x:f>
        <x:v>0</x:v>
      </x:c>
    </x:row>
    <x:row r="571" spans="1:31">
      <x:c r="A571" s="543" t="s">
        <x:v>11533</x:v>
      </x:c>
      <x:c r="B571" s="529"/>
      <x:c r="C571" s="529"/>
      <x:c r="D571" s="529"/>
      <x:c r="E571" s="595"/>
      <x:c r="F571" s="529"/>
      <x:c r="G571" s="597"/>
      <x:c r="H571" s="597"/>
      <x:c r="I571" s="529"/>
      <x:c r="J571" s="529"/>
      <x:c r="K571" s="529"/>
      <x:c r="L571" s="597"/>
      <x:c r="M571" s="529"/>
      <x:c r="N571" s="529"/>
      <x:c r="O571" s="529"/>
      <x:c r="P571" s="597"/>
      <x:c r="Q571" s="529"/>
      <x:c r="R571" s="529"/>
      <x:c r="S571" s="529"/>
      <x:c r="T571" s="597"/>
      <x:c r="U571" s="529"/>
      <x:c r="V571" s="529"/>
      <x:c r="W571" s="529"/>
      <x:c r="X571" s="597"/>
      <x:c r="Y571" s="529"/>
      <x:c r="Z571" s="529"/>
      <x:c r="AA571" s="529"/>
      <x:c r="AB571" s="529"/>
      <x:c r="AC571" s="529"/>
      <x:c r="AD571" s="657"/>
      <x:c r="AE571" s="658"/>
    </x:row>
    <x:row r="572" spans="1:31">
      <x:c r="A572" s="543" t="s">
        <x:v>12198</x:v>
      </x:c>
      <x:c r="B572" s="529"/>
      <x:c r="C572" s="529"/>
      <x:c r="D572" s="529"/>
      <x:c r="E572" s="595"/>
      <x:c r="F572" s="529"/>
      <x:c r="G572" s="595"/>
      <x:c r="H572" s="597"/>
      <x:c r="I572" s="529"/>
      <x:c r="J572" s="529"/>
      <x:c r="K572" s="597"/>
      <x:c r="L572" s="529"/>
      <x:c r="M572" s="529"/>
      <x:c r="N572" s="548"/>
      <x:c r="O572" s="529"/>
      <x:c r="P572" s="529"/>
      <x:c r="Q572" s="529"/>
      <x:c r="R572" s="529"/>
      <x:c r="S572" s="546"/>
      <x:c r="T572" s="529"/>
      <x:c r="U572" s="529"/>
      <x:c r="V572" s="529"/>
      <x:c r="W572" s="546"/>
      <x:c r="X572" s="529"/>
      <x:c r="Y572" s="529"/>
      <x:c r="Z572" s="529"/>
      <x:c r="AA572" s="546"/>
      <x:c r="AB572" s="529"/>
      <x:c r="AC572" s="529"/>
      <x:c r="AD572" s="657"/>
      <x:c r="AE572" s="658"/>
    </x:row>
    <x:row r="573" spans="1:31">
      <x:c r="A573" s="543" t="s">
        <x:v>7982</x:v>
      </x:c>
      <x:c r="B573" s="800"/>
      <x:c r="C573" s="546"/>
      <x:c r="D573" s="529"/>
      <x:c r="E573" s="529"/>
      <x:c r="F573" s="529"/>
      <x:c r="G573" s="595"/>
      <x:c r="H573" s="597"/>
      <x:c r="I573" s="529"/>
      <x:c r="J573" s="529"/>
      <x:c r="K573" s="597"/>
      <x:c r="L573" s="597"/>
      <x:c r="M573" s="529"/>
      <x:c r="N573" s="529"/>
      <x:c r="O573" s="546"/>
      <x:c r="P573" s="597"/>
      <x:c r="Q573" s="529"/>
      <x:c r="R573" s="529"/>
      <x:c r="S573" s="597"/>
      <x:c r="T573" s="529"/>
      <x:c r="U573" s="529"/>
      <x:c r="V573" s="529"/>
      <x:c r="W573" s="597"/>
      <x:c r="X573" s="529"/>
      <x:c r="Y573" s="529"/>
      <x:c r="Z573" s="529"/>
      <x:c r="AA573" s="597"/>
      <x:c r="AB573" s="597"/>
      <x:c r="AC573" s="529"/>
      <x:c r="AD573" s="657"/>
      <x:c r="AE573" s="658"/>
    </x:row>
    <x:row r="574" spans="1:31">
      <x:c r="A574" s="543" t="s">
        <x:v>2318</x:v>
      </x:c>
      <x:c r="B574" s="529"/>
      <x:c r="C574" s="597"/>
      <x:c r="D574" s="529"/>
      <x:c r="E574" s="529"/>
      <x:c r="F574" s="597"/>
      <x:c r="G574" s="595"/>
      <x:c r="H574" s="597"/>
      <x:c r="I574" s="529"/>
      <x:c r="J574" s="529"/>
      <x:c r="K574" s="529"/>
      <x:c r="L574" s="597"/>
      <x:c r="M574" s="529"/>
      <x:c r="N574" s="529"/>
      <x:c r="O574" s="597"/>
      <x:c r="P574" s="597"/>
      <x:c r="Q574" s="529"/>
      <x:c r="R574" s="800"/>
      <x:c r="S574" s="597"/>
      <x:c r="T574" s="597"/>
      <x:c r="U574" s="529"/>
      <x:c r="V574" s="800"/>
      <x:c r="W574" s="597"/>
      <x:c r="X574" s="529"/>
      <x:c r="Y574" s="529"/>
      <x:c r="Z574" s="800"/>
      <x:c r="AA574" s="597"/>
      <x:c r="AB574" s="529"/>
      <x:c r="AC574" s="529"/>
      <x:c r="AD574" s="657"/>
      <x:c r="AE574" s="658"/>
    </x:row>
    <x:row r="575" spans="1:31">
      <x:c r="A575" s="543" t="s">
        <x:v>11222</x:v>
      </x:c>
      <x:c r="B575" s="597"/>
      <x:c r="C575" s="597"/>
      <x:c r="D575" s="529"/>
      <x:c r="E575" s="529"/>
      <x:c r="F575" s="800"/>
      <x:c r="G575" s="595"/>
      <x:c r="H575" s="597"/>
      <x:c r="I575" s="554"/>
      <x:c r="J575" s="529"/>
      <x:c r="K575" s="800"/>
      <x:c r="L575" s="554"/>
      <x:c r="M575" s="529"/>
      <x:c r="N575" s="597"/>
      <x:c r="O575" s="597"/>
      <x:c r="P575" s="597"/>
      <x:c r="Q575" s="529"/>
      <x:c r="R575" s="800"/>
      <x:c r="S575" s="597"/>
      <x:c r="T575" s="597"/>
      <x:c r="U575" s="529"/>
      <x:c r="V575" s="800"/>
      <x:c r="W575" s="597"/>
      <x:c r="X575" s="597"/>
      <x:c r="Y575" s="529"/>
      <x:c r="Z575" s="800"/>
      <x:c r="AA575" s="597"/>
      <x:c r="AB575" s="529"/>
      <x:c r="AC575" s="529"/>
      <x:c r="AD575" s="657"/>
      <x:c r="AE575" s="658"/>
    </x:row>
    <x:row r="576" spans="1:31">
      <x:c r="A576" s="543" t="s">
        <x:v>12467</x:v>
      </x:c>
      <x:c r="B576" s="548"/>
      <x:c r="C576" s="800"/>
      <x:c r="D576" s="529"/>
      <x:c r="E576" s="529"/>
      <x:c r="F576" s="800"/>
      <x:c r="G576" s="597"/>
      <x:c r="H576" s="597"/>
      <x:c r="I576" s="554"/>
      <x:c r="J576" s="529"/>
      <x:c r="K576" s="800"/>
      <x:c r="L576" s="554"/>
      <x:c r="M576" s="529"/>
      <x:c r="N576" s="597"/>
      <x:c r="O576" s="800"/>
      <x:c r="P576" s="597"/>
      <x:c r="Q576" s="554"/>
      <x:c r="R576" s="529"/>
      <x:c r="S576" s="529"/>
      <x:c r="T576" s="529"/>
      <x:c r="U576" s="529"/>
      <x:c r="V576" s="597"/>
      <x:c r="W576" s="800"/>
      <x:c r="X576" s="529"/>
      <x:c r="Y576" s="529"/>
      <x:c r="Z576" s="597"/>
      <x:c r="AA576" s="800"/>
      <x:c r="AB576" s="597"/>
      <x:c r="AC576" s="529"/>
      <x:c r="AD576" s="657"/>
      <x:c r="AE576" s="658"/>
    </x:row>
    <x:row r="577" spans="1:31">
      <x:c r="A577" s="543" t="s">
        <x:v>12326</x:v>
      </x:c>
      <x:c r="B577" s="597"/>
      <x:c r="C577" s="529"/>
      <x:c r="D577" s="529"/>
      <x:c r="E577" s="529"/>
      <x:c r="F577" s="529"/>
      <x:c r="G577" s="595"/>
      <x:c r="H577" s="597"/>
      <x:c r="I577" s="529"/>
      <x:c r="J577" s="529"/>
      <x:c r="K577" s="597"/>
      <x:c r="L577" s="597"/>
      <x:c r="M577" s="529"/>
      <x:c r="N577" s="597"/>
      <x:c r="O577" s="529"/>
      <x:c r="P577" s="597"/>
      <x:c r="Q577" s="529"/>
      <x:c r="R577" s="597"/>
      <x:c r="S577" s="800"/>
      <x:c r="T577" s="529"/>
      <x:c r="U577" s="529"/>
      <x:c r="V577" s="597"/>
      <x:c r="W577" s="800"/>
      <x:c r="X577" s="529"/>
      <x:c r="Y577" s="529"/>
      <x:c r="Z577" s="597"/>
      <x:c r="AA577" s="800"/>
      <x:c r="AB577" s="529"/>
      <x:c r="AC577" s="529"/>
      <x:c r="AD577" s="657"/>
      <x:c r="AE577" s="658"/>
    </x:row>
    <x:row r="578" spans="1:31">
      <x:c r="A578" s="543" t="s">
        <x:v>7879</x:v>
      </x:c>
      <x:c r="B578" s="529"/>
      <x:c r="C578" s="597"/>
      <x:c r="D578" s="529"/>
      <x:c r="E578" s="529"/>
      <x:c r="F578" s="529"/>
      <x:c r="G578" s="595"/>
      <x:c r="H578" s="597"/>
      <x:c r="I578" s="529"/>
      <x:c r="J578" s="529"/>
      <x:c r="K578" s="597"/>
      <x:c r="L578" s="597"/>
      <x:c r="M578" s="529"/>
      <x:c r="N578" s="529"/>
      <x:c r="O578" s="597"/>
      <x:c r="P578" s="597"/>
      <x:c r="Q578" s="529"/>
      <x:c r="R578" s="597"/>
      <x:c r="S578" s="800"/>
      <x:c r="T578" s="529"/>
      <x:c r="U578" s="529"/>
      <x:c r="V578" s="597"/>
      <x:c r="W578" s="529"/>
      <x:c r="X578" s="529"/>
      <x:c r="Y578" s="529"/>
      <x:c r="Z578" s="597"/>
      <x:c r="AA578" s="529"/>
      <x:c r="AB578" s="529"/>
      <x:c r="AC578" s="529"/>
      <x:c r="AD578" s="657"/>
      <x:c r="AE578" s="658"/>
    </x:row>
    <x:row r="579" spans="1:31">
      <x:c r="A579" s="543" t="s">
        <x:v>11232</x:v>
      </x:c>
      <x:c r="B579" s="529"/>
      <x:c r="C579" s="529"/>
      <x:c r="D579" s="529"/>
      <x:c r="E579" s="529"/>
      <x:c r="F579" s="529"/>
      <x:c r="G579" s="595"/>
      <x:c r="H579" s="597"/>
      <x:c r="I579" s="529"/>
      <x:c r="J579" s="529"/>
      <x:c r="K579" s="529"/>
      <x:c r="L579" s="597"/>
      <x:c r="M579" s="529"/>
      <x:c r="N579" s="529"/>
      <x:c r="O579" s="529"/>
      <x:c r="P579" s="597"/>
      <x:c r="Q579" s="529"/>
      <x:c r="R579" s="548"/>
      <x:c r="S579" s="529"/>
      <x:c r="T579" s="529"/>
      <x:c r="U579" s="529"/>
      <x:c r="V579" s="548"/>
      <x:c r="W579" s="529"/>
      <x:c r="X579" s="529"/>
      <x:c r="Y579" s="529"/>
      <x:c r="Z579" s="548"/>
      <x:c r="AA579" s="529"/>
      <x:c r="AB579" s="529"/>
      <x:c r="AC579" s="529"/>
      <x:c r="AD579" s="657"/>
      <x:c r="AE579" s="658"/>
    </x:row>
    <x:row r="580" spans="1:31">
      <x:c r="A580" s="543" t="s">
        <x:v>12225</x:v>
      </x:c>
      <x:c r="B580" s="529"/>
      <x:c r="C580" s="529"/>
      <x:c r="D580" s="529"/>
      <x:c r="E580" s="529"/>
      <x:c r="F580" s="529"/>
      <x:c r="G580" s="595"/>
      <x:c r="H580" s="529"/>
      <x:c r="I580" s="529"/>
      <x:c r="J580" s="529"/>
      <x:c r="K580" s="529"/>
      <x:c r="L580" s="529"/>
      <x:c r="M580" s="529"/>
      <x:c r="N580" s="529"/>
      <x:c r="O580" s="529"/>
      <x:c r="P580" s="529"/>
      <x:c r="Q580" s="529"/>
      <x:c r="R580" s="529"/>
      <x:c r="S580" s="529"/>
      <x:c r="T580" s="529"/>
      <x:c r="U580" s="529"/>
      <x:c r="V580" s="529"/>
      <x:c r="W580" s="529"/>
      <x:c r="X580" s="529"/>
      <x:c r="Y580" s="529"/>
      <x:c r="Z580" s="529"/>
      <x:c r="AA580" s="529"/>
      <x:c r="AB580" s="529"/>
      <x:c r="AC580" s="529"/>
      <x:c r="AD580" s="657"/>
      <x:c r="AE580" s="658"/>
    </x:row>
    <x:row r="581" spans="1:31" ht="16.75">
      <x:c r="A581" s="544" t="s">
        <x:v>2548</x:v>
      </x:c>
      <x:c r="B581" s="597"/>
      <x:c r="C581" s="546"/>
      <x:c r="D581" s="529"/>
      <x:c r="E581" s="529"/>
      <x:c r="F581" s="548"/>
      <x:c r="G581" s="595"/>
      <x:c r="H581" s="529"/>
      <x:c r="I581" s="529"/>
      <x:c r="J581" s="529"/>
      <x:c r="K581" s="546"/>
      <x:c r="L581" s="529"/>
      <x:c r="M581" s="529"/>
      <x:c r="N581" s="597"/>
      <x:c r="O581" s="546"/>
      <x:c r="P581" s="529"/>
      <x:c r="Q581" s="529"/>
      <x:c r="R581" s="529"/>
      <x:c r="S581" s="529"/>
      <x:c r="T581" s="529"/>
      <x:c r="U581" s="529"/>
      <x:c r="V581" s="529"/>
      <x:c r="W581" s="529"/>
      <x:c r="X581" s="529"/>
      <x:c r="Y581" s="529"/>
      <x:c r="Z581" s="529"/>
      <x:c r="AA581" s="529"/>
      <x:c r="AB581" s="529"/>
      <x:c r="AC581" s="529"/>
      <x:c r="AD581" s="657"/>
      <x:c r="AE581" s="658"/>
    </x:row>
    <x:row r="582" spans="1:31" ht="16.75">
      <x:c r="A582" s="544" t="s">
        <x:v>2478</x:v>
      </x:c>
      <x:c r="B582" s="529"/>
      <x:c r="C582" s="529"/>
      <x:c r="D582" s="529"/>
      <x:c r="E582" s="529"/>
      <x:c r="F582" s="529"/>
      <x:c r="G582" s="595"/>
      <x:c r="H582" s="529"/>
      <x:c r="I582" s="529"/>
      <x:c r="J582" s="529"/>
      <x:c r="K582" s="529"/>
      <x:c r="L582" s="529"/>
      <x:c r="M582" s="529"/>
      <x:c r="N582" s="529"/>
      <x:c r="O582" s="529"/>
      <x:c r="P582" s="529"/>
      <x:c r="Q582" s="529"/>
      <x:c r="R582" s="529"/>
      <x:c r="S582" s="546"/>
      <x:c r="T582" s="597"/>
      <x:c r="U582" s="529"/>
      <x:c r="V582" s="529"/>
      <x:c r="W582" s="546"/>
      <x:c r="X582" s="597"/>
      <x:c r="Y582" s="529"/>
      <x:c r="Z582" s="529"/>
      <x:c r="AA582" s="546"/>
      <x:c r="AB582" s="597"/>
      <x:c r="AC582" s="529"/>
      <x:c r="AD582" s="657"/>
      <x:c r="AE582" s="658"/>
    </x:row>
    <x:row r="583" spans="1:31" ht="16.75">
      <x:c r="A583" s="659"/>
      <x:c r="B583" s="724">
        <x:v>8</x:v>
      </x:c>
      <x:c r="C583" s="724">
        <x:v>8</x:v>
      </x:c>
      <x:c r="D583" s="724"/>
      <x:c r="E583" s="724"/>
      <x:c r="F583" s="724">
        <x:v>10</x:v>
      </x:c>
      <x:c r="G583" s="724"/>
      <x:c r="H583" s="724"/>
      <x:c r="I583" s="724"/>
      <x:c r="J583" s="724"/>
      <x:c r="K583" s="724">
        <x:v>10</x:v>
      </x:c>
      <x:c r="L583" s="724"/>
      <x:c r="M583" s="724"/>
      <x:c r="N583" s="724">
        <x:v>5</x:v>
      </x:c>
      <x:c r="O583" s="724">
        <x:v>8</x:v>
      </x:c>
      <x:c r="P583" s="724"/>
      <x:c r="Q583" s="724"/>
      <x:c r="R583" s="724">
        <x:v>10</x:v>
      </x:c>
      <x:c r="S583" s="724">
        <x:v>9</x:v>
      </x:c>
      <x:c r="T583" s="724"/>
      <x:c r="U583" s="724"/>
      <x:c r="V583" s="724">
        <x:v>10</x:v>
      </x:c>
      <x:c r="W583" s="724">
        <x:v>9</x:v>
      </x:c>
      <x:c r="X583" s="724"/>
      <x:c r="Y583" s="724"/>
      <x:c r="Z583" s="724">
        <x:v>10</x:v>
      </x:c>
      <x:c r="AA583" s="724">
        <x:v>9</x:v>
      </x:c>
      <x:c r="AB583" s="724"/>
      <x:c r="AC583" s="724"/>
      <x:c r="AD583" s="660"/>
      <x:c r="AE583" s="661"/>
    </x:row>
    <x:row r="584" spans="1:31" ht="16.75">
      <x:c r="A584" s="521"/>
      <x:c r="B584" s="1662" t="s">
        <x:v>5642</x:v>
      </x:c>
      <x:c r="C584" s="1663"/>
      <x:c r="D584" s="1663"/>
      <x:c r="E584" s="1664"/>
      <x:c r="F584" s="1662" t="s">
        <x:v>10294</x:v>
      </x:c>
      <x:c r="G584" s="1663"/>
      <x:c r="H584" s="1663"/>
      <x:c r="I584" s="1664"/>
      <x:c r="J584" s="1662" t="s">
        <x:v>10288</x:v>
      </x:c>
      <x:c r="K584" s="1663"/>
      <x:c r="L584" s="1663"/>
      <x:c r="M584" s="1664"/>
      <x:c r="N584" s="1662" t="s">
        <x:v>2055</x:v>
      </x:c>
      <x:c r="O584" s="1663"/>
      <x:c r="P584" s="1663"/>
      <x:c r="Q584" s="1664"/>
      <x:c r="R584" s="1662" t="s">
        <x:v>11264</x:v>
      </x:c>
      <x:c r="S584" s="1663"/>
      <x:c r="T584" s="1663"/>
      <x:c r="U584" s="1664"/>
      <x:c r="V584" s="1663" t="s">
        <x:v>10329</x:v>
      </x:c>
      <x:c r="W584" s="1663"/>
      <x:c r="X584" s="1663"/>
      <x:c r="Y584" s="1664"/>
      <x:c r="Z584" s="1663" t="s">
        <x:v>12266</x:v>
      </x:c>
      <x:c r="AA584" s="1663"/>
      <x:c r="AB584" s="1663"/>
      <x:c r="AC584" s="1672"/>
      <x:c r="AD584" s="655"/>
      <x:c r="AE584" s="656"/>
    </x:row>
    <x:row r="585" spans="1:31">
      <x:c r="A585" s="522"/>
      <x:c r="B585" s="516" t="s">
        <x:v>3935</x:v>
      </x:c>
      <x:c r="C585" s="516" t="s">
        <x:v>6540</x:v>
      </x:c>
      <x:c r="D585" s="516" t="s">
        <x:v>10328</x:v>
      </x:c>
      <x:c r="E585" s="557" t="s">
        <x:v>10295</x:v>
      </x:c>
      <x:c r="F585" s="516" t="s">
        <x:v>3935</x:v>
      </x:c>
      <x:c r="G585" s="516" t="s">
        <x:v>6540</x:v>
      </x:c>
      <x:c r="H585" s="516" t="s">
        <x:v>10328</x:v>
      </x:c>
      <x:c r="I585" s="557" t="s">
        <x:v>10295</x:v>
      </x:c>
      <x:c r="J585" s="516" t="s">
        <x:v>3935</x:v>
      </x:c>
      <x:c r="K585" s="516" t="s">
        <x:v>6540</x:v>
      </x:c>
      <x:c r="L585" s="516" t="s">
        <x:v>10328</x:v>
      </x:c>
      <x:c r="M585" s="557" t="s">
        <x:v>10295</x:v>
      </x:c>
      <x:c r="N585" s="516" t="s">
        <x:v>3935</x:v>
      </x:c>
      <x:c r="O585" s="516" t="s">
        <x:v>6540</x:v>
      </x:c>
      <x:c r="P585" s="516" t="s">
        <x:v>10328</x:v>
      </x:c>
      <x:c r="Q585" s="557" t="s">
        <x:v>10295</x:v>
      </x:c>
      <x:c r="R585" s="516" t="s">
        <x:v>3935</x:v>
      </x:c>
      <x:c r="S585" s="516" t="s">
        <x:v>6540</x:v>
      </x:c>
      <x:c r="T585" s="516" t="s">
        <x:v>10328</x:v>
      </x:c>
      <x:c r="U585" s="557" t="s">
        <x:v>10295</x:v>
      </x:c>
      <x:c r="V585" s="516" t="s">
        <x:v>3935</x:v>
      </x:c>
      <x:c r="W585" s="516" t="s">
        <x:v>6540</x:v>
      </x:c>
      <x:c r="X585" s="516" t="s">
        <x:v>10328</x:v>
      </x:c>
      <x:c r="Y585" s="557" t="s">
        <x:v>10295</x:v>
      </x:c>
      <x:c r="Z585" s="516" t="s">
        <x:v>3935</x:v>
      </x:c>
      <x:c r="AA585" s="516" t="s">
        <x:v>6540</x:v>
      </x:c>
      <x:c r="AB585" s="516" t="s">
        <x:v>10328</x:v>
      </x:c>
      <x:c r="AC585" s="557" t="s">
        <x:v>10295</x:v>
      </x:c>
      <x:c r="AD585" s="657"/>
      <x:c r="AE585" s="658"/>
    </x:row>
    <x:row r="586" spans="1:31">
      <x:c r="A586" s="543" t="s">
        <x:v>2388</x:v>
      </x:c>
      <x:c r="B586" s="529"/>
      <x:c r="C586" s="529"/>
      <x:c r="D586" s="529"/>
      <x:c r="E586" s="595"/>
      <x:c r="F586" s="529"/>
      <x:c r="G586" s="595"/>
      <x:c r="H586" s="529"/>
      <x:c r="I586" s="529"/>
      <x:c r="J586" s="595"/>
      <x:c r="K586" s="529"/>
      <x:c r="L586" s="529"/>
      <x:c r="M586" s="529"/>
      <x:c r="N586" s="529"/>
      <x:c r="O586" s="529"/>
      <x:c r="P586" s="529"/>
      <x:c r="Q586" s="595"/>
      <x:c r="R586" s="529"/>
      <x:c r="S586" s="529"/>
      <x:c r="T586" s="597"/>
      <x:c r="U586" s="529"/>
      <x:c r="V586" s="529"/>
      <x:c r="W586" s="529"/>
      <x:c r="X586" s="529"/>
      <x:c r="Y586" s="529"/>
      <x:c r="Z586" s="529"/>
      <x:c r="AA586" s="529"/>
      <x:c r="AB586" s="529"/>
      <x:c r="AC586" s="529"/>
      <x:c r="AD586" s="657" t="s">
        <x:v>3935</x:v>
      </x:c>
      <x:c r="AE586" s="658">
        <x:f>SUM(B602,F602,J602,N602,R602,V602,Z602)</x:f>
        <x:v>53</x:v>
      </x:c>
    </x:row>
    <x:row r="587" spans="1:31">
      <x:c r="A587" s="543" t="s">
        <x:v>8075</x:v>
      </x:c>
      <x:c r="B587" s="529"/>
      <x:c r="C587" s="546"/>
      <x:c r="D587" s="529"/>
      <x:c r="E587" s="529"/>
      <x:c r="F587" s="529"/>
      <x:c r="G587" s="595"/>
      <x:c r="H587" s="597"/>
      <x:c r="I587" s="554"/>
      <x:c r="J587" s="529"/>
      <x:c r="K587" s="529"/>
      <x:c r="L587" s="529"/>
      <x:c r="M587" s="554"/>
      <x:c r="N587" s="529"/>
      <x:c r="O587" s="546"/>
      <x:c r="P587" s="529"/>
      <x:c r="Q587" s="529"/>
      <x:c r="R587" s="529"/>
      <x:c r="S587" s="546"/>
      <x:c r="T587" s="595"/>
      <x:c r="U587" s="529"/>
      <x:c r="V587" s="529"/>
      <x:c r="W587" s="546"/>
      <x:c r="X587" s="529"/>
      <x:c r="Y587" s="529"/>
      <x:c r="Z587" s="529"/>
      <x:c r="AA587" s="546"/>
      <x:c r="AB587" s="529"/>
      <x:c r="AC587" s="529"/>
      <x:c r="AD587" s="657" t="s">
        <x:v>6540</x:v>
      </x:c>
      <x:c r="AE587" s="658">
        <x:f>SUM(C602,G602,K602,O602,S602,W602,AA602)</x:f>
        <x:v>50</x:v>
      </x:c>
    </x:row>
    <x:row r="588" spans="1:31">
      <x:c r="A588" s="543" t="s">
        <x:v>12175</x:v>
      </x:c>
      <x:c r="B588" s="529"/>
      <x:c r="C588" s="529"/>
      <x:c r="D588" s="529"/>
      <x:c r="E588" s="595"/>
      <x:c r="F588" s="529"/>
      <x:c r="G588" s="595"/>
      <x:c r="H588" s="812"/>
      <x:c r="I588" s="554"/>
      <x:c r="J588" s="529"/>
      <x:c r="K588" s="529"/>
      <x:c r="L588" s="529"/>
      <x:c r="M588" s="554"/>
      <x:c r="N588" s="529"/>
      <x:c r="O588" s="529"/>
      <x:c r="P588" s="529"/>
      <x:c r="Q588" s="529"/>
      <x:c r="R588" s="529"/>
      <x:c r="S588" s="529"/>
      <x:c r="T588" s="595"/>
      <x:c r="U588" s="529"/>
      <x:c r="V588" s="529"/>
      <x:c r="W588" s="529"/>
      <x:c r="X588" s="529"/>
      <x:c r="Y588" s="529"/>
      <x:c r="Z588" s="529"/>
      <x:c r="AA588" s="529"/>
      <x:c r="AB588" s="529"/>
      <x:c r="AC588" s="529"/>
      <x:c r="AD588" s="657" t="s">
        <x:v>10328</x:v>
      </x:c>
      <x:c r="AE588" s="658">
        <x:f>SUM(D602,H602,L602,P602,T602,X602,AB602)</x:f>
        <x:v>0</x:v>
      </x:c>
    </x:row>
    <x:row r="589" spans="1:31">
      <x:c r="A589" s="543" t="s">
        <x:v>12653</x:v>
      </x:c>
      <x:c r="B589" s="529"/>
      <x:c r="C589" s="529"/>
      <x:c r="D589" s="529"/>
      <x:c r="E589" s="595"/>
      <x:c r="F589" s="548"/>
      <x:c r="G589" s="595"/>
      <x:c r="H589" s="812"/>
      <x:c r="I589" s="529"/>
      <x:c r="J589" s="529"/>
      <x:c r="K589" s="546"/>
      <x:c r="L589" s="529"/>
      <x:c r="M589" s="529"/>
      <x:c r="N589" s="529"/>
      <x:c r="O589" s="529"/>
      <x:c r="P589" s="529"/>
      <x:c r="Q589" s="529"/>
      <x:c r="R589" s="529"/>
      <x:c r="S589" s="529"/>
      <x:c r="T589" s="597"/>
      <x:c r="U589" s="529"/>
      <x:c r="V589" s="529"/>
      <x:c r="W589" s="529"/>
      <x:c r="X589" s="529"/>
      <x:c r="Y589" s="529"/>
      <x:c r="Z589" s="529"/>
      <x:c r="AA589" s="529"/>
      <x:c r="AB589" s="529"/>
      <x:c r="AC589" s="529"/>
      <x:c r="AD589" s="657" t="s">
        <x:v>10295</x:v>
      </x:c>
      <x:c r="AE589" s="658">
        <x:f>SUM(E602,I602,M602,Q602,U602,Y602,AC602)</x:f>
        <x:v>0</x:v>
      </x:c>
    </x:row>
    <x:row r="590" spans="1:31">
      <x:c r="A590" s="543" t="s">
        <x:v>11533</x:v>
      </x:c>
      <x:c r="B590" s="529"/>
      <x:c r="C590" s="529"/>
      <x:c r="D590" s="529"/>
      <x:c r="E590" s="595"/>
      <x:c r="F590" s="529"/>
      <x:c r="G590" s="597"/>
      <x:c r="H590" s="597"/>
      <x:c r="I590" s="529"/>
      <x:c r="J590" s="529"/>
      <x:c r="K590" s="529"/>
      <x:c r="L590" s="597"/>
      <x:c r="M590" s="529"/>
      <x:c r="N590" s="529"/>
      <x:c r="O590" s="529"/>
      <x:c r="P590" s="597"/>
      <x:c r="Q590" s="529"/>
      <x:c r="R590" s="529"/>
      <x:c r="S590" s="529"/>
      <x:c r="T590" s="597"/>
      <x:c r="U590" s="529"/>
      <x:c r="V590" s="529"/>
      <x:c r="W590" s="529"/>
      <x:c r="X590" s="597"/>
      <x:c r="Y590" s="529"/>
      <x:c r="Z590" s="529"/>
      <x:c r="AA590" s="529"/>
      <x:c r="AB590" s="529"/>
      <x:c r="AC590" s="529"/>
      <x:c r="AD590" s="657"/>
      <x:c r="AE590" s="658"/>
    </x:row>
    <x:row r="591" spans="1:31">
      <x:c r="A591" s="543" t="s">
        <x:v>12198</x:v>
      </x:c>
      <x:c r="B591" s="529"/>
      <x:c r="C591" s="546"/>
      <x:c r="D591" s="529"/>
      <x:c r="E591" s="595"/>
      <x:c r="F591" s="529"/>
      <x:c r="G591" s="595"/>
      <x:c r="H591" s="597"/>
      <x:c r="I591" s="529"/>
      <x:c r="J591" s="529"/>
      <x:c r="K591" s="597"/>
      <x:c r="L591" s="529"/>
      <x:c r="M591" s="529"/>
      <x:c r="N591" s="529"/>
      <x:c r="O591" s="546"/>
      <x:c r="P591" s="529"/>
      <x:c r="Q591" s="529"/>
      <x:c r="R591" s="548"/>
      <x:c r="S591" s="529"/>
      <x:c r="T591" s="529"/>
      <x:c r="U591" s="529"/>
      <x:c r="V591" s="548"/>
      <x:c r="W591" s="529"/>
      <x:c r="X591" s="529"/>
      <x:c r="Y591" s="529"/>
      <x:c r="Z591" s="548"/>
      <x:c r="AA591" s="529"/>
      <x:c r="AB591" s="529"/>
      <x:c r="AC591" s="529"/>
      <x:c r="AD591" s="657"/>
      <x:c r="AE591" s="658"/>
    </x:row>
    <x:row r="592" spans="1:31">
      <x:c r="A592" s="543" t="s">
        <x:v>7982</x:v>
      </x:c>
      <x:c r="B592" s="548"/>
      <x:c r="C592" s="529"/>
      <x:c r="D592" s="529"/>
      <x:c r="E592" s="529"/>
      <x:c r="F592" s="529"/>
      <x:c r="G592" s="595"/>
      <x:c r="H592" s="597"/>
      <x:c r="I592" s="529"/>
      <x:c r="J592" s="529"/>
      <x:c r="K592" s="597"/>
      <x:c r="L592" s="597"/>
      <x:c r="M592" s="529"/>
      <x:c r="N592" s="548"/>
      <x:c r="O592" s="529"/>
      <x:c r="P592" s="597"/>
      <x:c r="Q592" s="529"/>
      <x:c r="R592" s="529"/>
      <x:c r="S592" s="597"/>
      <x:c r="T592" s="529"/>
      <x:c r="U592" s="529"/>
      <x:c r="V592" s="529"/>
      <x:c r="W592" s="597"/>
      <x:c r="X592" s="529"/>
      <x:c r="Y592" s="529"/>
      <x:c r="Z592" s="529"/>
      <x:c r="AA592" s="597"/>
      <x:c r="AB592" s="597"/>
      <x:c r="AC592" s="529"/>
      <x:c r="AD592" s="657"/>
      <x:c r="AE592" s="658"/>
    </x:row>
    <x:row r="593" spans="1:31">
      <x:c r="A593" s="543" t="s">
        <x:v>2318</x:v>
      </x:c>
      <x:c r="B593" s="529"/>
      <x:c r="C593" s="597"/>
      <x:c r="D593" s="529"/>
      <x:c r="E593" s="529"/>
      <x:c r="F593" s="597"/>
      <x:c r="G593" s="595"/>
      <x:c r="H593" s="597"/>
      <x:c r="I593" s="529"/>
      <x:c r="J593" s="529"/>
      <x:c r="K593" s="529"/>
      <x:c r="L593" s="597"/>
      <x:c r="M593" s="529"/>
      <x:c r="N593" s="529"/>
      <x:c r="O593" s="597"/>
      <x:c r="P593" s="597"/>
      <x:c r="Q593" s="529"/>
      <x:c r="R593" s="597"/>
      <x:c r="S593" s="800"/>
      <x:c r="T593" s="597"/>
      <x:c r="U593" s="529"/>
      <x:c r="V593" s="597"/>
      <x:c r="W593" s="800"/>
      <x:c r="X593" s="529"/>
      <x:c r="Y593" s="529"/>
      <x:c r="Z593" s="597"/>
      <x:c r="AA593" s="800"/>
      <x:c r="AB593" s="529"/>
      <x:c r="AC593" s="529"/>
      <x:c r="AD593" s="657"/>
      <x:c r="AE593" s="658"/>
    </x:row>
    <x:row r="594" spans="1:31">
      <x:c r="A594" s="543" t="s">
        <x:v>11222</x:v>
      </x:c>
      <x:c r="B594" s="597"/>
      <x:c r="C594" s="597"/>
      <x:c r="D594" s="529"/>
      <x:c r="E594" s="529"/>
      <x:c r="F594" s="800"/>
      <x:c r="G594" s="595"/>
      <x:c r="H594" s="597"/>
      <x:c r="I594" s="554"/>
      <x:c r="J594" s="529"/>
      <x:c r="K594" s="800"/>
      <x:c r="L594" s="529"/>
      <x:c r="M594" s="554"/>
      <x:c r="N594" s="597"/>
      <x:c r="O594" s="597"/>
      <x:c r="P594" s="597"/>
      <x:c r="Q594" s="529"/>
      <x:c r="R594" s="597"/>
      <x:c r="S594" s="800"/>
      <x:c r="T594" s="597"/>
      <x:c r="U594" s="529"/>
      <x:c r="V594" s="597"/>
      <x:c r="W594" s="800"/>
      <x:c r="X594" s="597"/>
      <x:c r="Y594" s="529"/>
      <x:c r="Z594" s="597"/>
      <x:c r="AA594" s="800"/>
      <x:c r="AB594" s="529"/>
      <x:c r="AC594" s="529"/>
      <x:c r="AD594" s="657"/>
      <x:c r="AE594" s="658"/>
    </x:row>
    <x:row r="595" spans="1:31">
      <x:c r="A595" s="543" t="s">
        <x:v>12467</x:v>
      </x:c>
      <x:c r="B595" s="800"/>
      <x:c r="C595" s="597"/>
      <x:c r="D595" s="529"/>
      <x:c r="E595" s="529"/>
      <x:c r="F595" s="800"/>
      <x:c r="G595" s="597"/>
      <x:c r="H595" s="597"/>
      <x:c r="I595" s="554"/>
      <x:c r="J595" s="529"/>
      <x:c r="K595" s="800"/>
      <x:c r="L595" s="529"/>
      <x:c r="M595" s="554"/>
      <x:c r="N595" s="800"/>
      <x:c r="O595" s="597"/>
      <x:c r="P595" s="597"/>
      <x:c r="Q595" s="529"/>
      <x:c r="R595" s="800"/>
      <x:c r="S595" s="529"/>
      <x:c r="T595" s="529"/>
      <x:c r="U595" s="529"/>
      <x:c r="V595" s="800"/>
      <x:c r="W595" s="529"/>
      <x:c r="X595" s="529"/>
      <x:c r="Y595" s="529"/>
      <x:c r="Z595" s="800"/>
      <x:c r="AA595" s="529"/>
      <x:c r="AB595" s="597"/>
      <x:c r="AC595" s="529"/>
      <x:c r="AD595" s="657"/>
      <x:c r="AE595" s="658"/>
    </x:row>
    <x:row r="596" spans="1:31">
      <x:c r="A596" s="543" t="s">
        <x:v>12326</x:v>
      </x:c>
      <x:c r="B596" s="597"/>
      <x:c r="C596" s="529"/>
      <x:c r="D596" s="529"/>
      <x:c r="E596" s="529"/>
      <x:c r="F596" s="529"/>
      <x:c r="G596" s="595"/>
      <x:c r="H596" s="597"/>
      <x:c r="I596" s="529"/>
      <x:c r="J596" s="529"/>
      <x:c r="K596" s="597"/>
      <x:c r="L596" s="597"/>
      <x:c r="M596" s="529"/>
      <x:c r="N596" s="597"/>
      <x:c r="O596" s="529"/>
      <x:c r="P596" s="597"/>
      <x:c r="Q596" s="529"/>
      <x:c r="R596" s="800"/>
      <x:c r="S596" s="597"/>
      <x:c r="T596" s="529"/>
      <x:c r="U596" s="529"/>
      <x:c r="V596" s="800"/>
      <x:c r="W596" s="597"/>
      <x:c r="X596" s="529"/>
      <x:c r="Y596" s="529"/>
      <x:c r="Z596" s="800"/>
      <x:c r="AA596" s="597"/>
      <x:c r="AB596" s="529"/>
      <x:c r="AC596" s="529"/>
      <x:c r="AD596" s="657"/>
      <x:c r="AE596" s="658"/>
    </x:row>
    <x:row r="597" spans="1:31">
      <x:c r="A597" s="543" t="s">
        <x:v>7879</x:v>
      </x:c>
      <x:c r="B597" s="529"/>
      <x:c r="C597" s="597"/>
      <x:c r="D597" s="529"/>
      <x:c r="E597" s="529"/>
      <x:c r="F597" s="529"/>
      <x:c r="G597" s="595"/>
      <x:c r="H597" s="597"/>
      <x:c r="I597" s="529"/>
      <x:c r="J597" s="529"/>
      <x:c r="K597" s="597"/>
      <x:c r="L597" s="597"/>
      <x:c r="M597" s="529"/>
      <x:c r="N597" s="529"/>
      <x:c r="O597" s="597"/>
      <x:c r="P597" s="597"/>
      <x:c r="Q597" s="529"/>
      <x:c r="R597" s="597"/>
      <x:c r="S597" s="597"/>
      <x:c r="T597" s="529"/>
      <x:c r="U597" s="529"/>
      <x:c r="V597" s="597"/>
      <x:c r="W597" s="597"/>
      <x:c r="X597" s="529"/>
      <x:c r="Y597" s="529"/>
      <x:c r="Z597" s="597"/>
      <x:c r="AA597" s="597"/>
      <x:c r="AB597" s="529"/>
      <x:c r="AC597" s="529"/>
      <x:c r="AD597" s="657"/>
      <x:c r="AE597" s="658"/>
    </x:row>
    <x:row r="598" spans="1:31">
      <x:c r="A598" s="543" t="s">
        <x:v>11232</x:v>
      </x:c>
      <x:c r="B598" s="529"/>
      <x:c r="C598" s="529"/>
      <x:c r="D598" s="529"/>
      <x:c r="E598" s="529"/>
      <x:c r="F598" s="529"/>
      <x:c r="G598" s="595"/>
      <x:c r="H598" s="597"/>
      <x:c r="I598" s="529"/>
      <x:c r="J598" s="529"/>
      <x:c r="K598" s="529"/>
      <x:c r="L598" s="597"/>
      <x:c r="M598" s="529"/>
      <x:c r="N598" s="529"/>
      <x:c r="O598" s="529"/>
      <x:c r="P598" s="597"/>
      <x:c r="Q598" s="529"/>
      <x:c r="R598" s="529"/>
      <x:c r="S598" s="546"/>
      <x:c r="T598" s="529"/>
      <x:c r="U598" s="529"/>
      <x:c r="V598" s="529"/>
      <x:c r="W598" s="546"/>
      <x:c r="X598" s="529"/>
      <x:c r="Y598" s="529"/>
      <x:c r="Z598" s="529"/>
      <x:c r="AA598" s="546"/>
      <x:c r="AB598" s="529"/>
      <x:c r="AC598" s="529"/>
      <x:c r="AD598" s="657"/>
      <x:c r="AE598" s="658"/>
    </x:row>
    <x:row r="599" spans="1:31">
      <x:c r="A599" s="543" t="s">
        <x:v>12225</x:v>
      </x:c>
      <x:c r="B599" s="529"/>
      <x:c r="C599" s="529"/>
      <x:c r="D599" s="529"/>
      <x:c r="E599" s="529"/>
      <x:c r="F599" s="529"/>
      <x:c r="G599" s="595"/>
      <x:c r="H599" s="529"/>
      <x:c r="I599" s="529"/>
      <x:c r="J599" s="529"/>
      <x:c r="K599" s="529"/>
      <x:c r="L599" s="529"/>
      <x:c r="M599" s="529"/>
      <x:c r="N599" s="529"/>
      <x:c r="O599" s="529"/>
      <x:c r="P599" s="529"/>
      <x:c r="Q599" s="529"/>
      <x:c r="R599" s="529"/>
      <x:c r="S599" s="529"/>
      <x:c r="T599" s="529"/>
      <x:c r="U599" s="529"/>
      <x:c r="V599" s="529"/>
      <x:c r="W599" s="529"/>
      <x:c r="X599" s="529"/>
      <x:c r="Y599" s="529"/>
      <x:c r="Z599" s="529"/>
      <x:c r="AA599" s="529"/>
      <x:c r="AB599" s="529"/>
      <x:c r="AC599" s="529"/>
      <x:c r="AD599" s="657"/>
      <x:c r="AE599" s="658"/>
    </x:row>
    <x:row r="600" spans="1:31" ht="16.75">
      <x:c r="A600" s="544" t="s">
        <x:v>2548</x:v>
      </x:c>
      <x:c r="B600" s="548"/>
      <x:c r="C600" s="529"/>
      <x:c r="D600" s="529"/>
      <x:c r="E600" s="529"/>
      <x:c r="F600" s="548"/>
      <x:c r="G600" s="595"/>
      <x:c r="H600" s="529"/>
      <x:c r="I600" s="529"/>
      <x:c r="J600" s="529"/>
      <x:c r="K600" s="546"/>
      <x:c r="L600" s="529"/>
      <x:c r="M600" s="529"/>
      <x:c r="N600" s="548"/>
      <x:c r="O600" s="529"/>
      <x:c r="P600" s="529"/>
      <x:c r="Q600" s="529"/>
      <x:c r="R600" s="529"/>
      <x:c r="S600" s="529"/>
      <x:c r="T600" s="529"/>
      <x:c r="U600" s="529"/>
      <x:c r="V600" s="529"/>
      <x:c r="W600" s="529"/>
      <x:c r="X600" s="529"/>
      <x:c r="Y600" s="529"/>
      <x:c r="Z600" s="529"/>
      <x:c r="AA600" s="529"/>
      <x:c r="AB600" s="529"/>
      <x:c r="AC600" s="529"/>
      <x:c r="AD600" s="657"/>
      <x:c r="AE600" s="658"/>
    </x:row>
    <x:row r="601" spans="1:31" ht="16.75">
      <x:c r="A601" s="544" t="s">
        <x:v>2478</x:v>
      </x:c>
      <x:c r="B601" s="529"/>
      <x:c r="C601" s="529"/>
      <x:c r="D601" s="529"/>
      <x:c r="E601" s="529"/>
      <x:c r="F601" s="529"/>
      <x:c r="G601" s="595"/>
      <x:c r="H601" s="529"/>
      <x:c r="I601" s="529"/>
      <x:c r="J601" s="529"/>
      <x:c r="K601" s="529"/>
      <x:c r="L601" s="529"/>
      <x:c r="M601" s="529"/>
      <x:c r="N601" s="529"/>
      <x:c r="O601" s="529"/>
      <x:c r="P601" s="529"/>
      <x:c r="Q601" s="529"/>
      <x:c r="R601" s="548"/>
      <x:c r="S601" s="529"/>
      <x:c r="T601" s="597"/>
      <x:c r="U601" s="529"/>
      <x:c r="V601" s="548"/>
      <x:c r="W601" s="529"/>
      <x:c r="X601" s="597"/>
      <x:c r="Y601" s="529"/>
      <x:c r="Z601" s="548"/>
      <x:c r="AA601" s="529"/>
      <x:c r="AB601" s="597"/>
      <x:c r="AC601" s="529"/>
      <x:c r="AD601" s="657"/>
      <x:c r="AE601" s="658"/>
    </x:row>
    <x:row r="602" spans="1:31" ht="16.75">
      <x:c r="A602" s="659"/>
      <x:c r="B602" s="724">
        <x:v>8</x:v>
      </x:c>
      <x:c r="C602" s="724">
        <x:v>5</x:v>
      </x:c>
      <x:c r="D602" s="724"/>
      <x:c r="E602" s="724"/>
      <x:c r="F602" s="724">
        <x:v>10</x:v>
      </x:c>
      <x:c r="G602" s="724"/>
      <x:c r="H602" s="724"/>
      <x:c r="I602" s="724"/>
      <x:c r="J602" s="724"/>
      <x:c r="K602" s="724">
        <x:v>10</x:v>
      </x:c>
      <x:c r="L602" s="724"/>
      <x:c r="M602" s="724"/>
      <x:c r="N602" s="724">
        <x:v>8</x:v>
      </x:c>
      <x:c r="O602" s="724">
        <x:v>5</x:v>
      </x:c>
      <x:c r="P602" s="724"/>
      <x:c r="Q602" s="724"/>
      <x:c r="R602" s="724">
        <x:v>9</x:v>
      </x:c>
      <x:c r="S602" s="724">
        <x:v>10</x:v>
      </x:c>
      <x:c r="T602" s="724"/>
      <x:c r="U602" s="724"/>
      <x:c r="V602" s="724">
        <x:v>9</x:v>
      </x:c>
      <x:c r="W602" s="724">
        <x:v>10</x:v>
      </x:c>
      <x:c r="X602" s="724"/>
      <x:c r="Y602" s="724"/>
      <x:c r="Z602" s="724">
        <x:v>9</x:v>
      </x:c>
      <x:c r="AA602" s="724">
        <x:v>10</x:v>
      </x:c>
      <x:c r="AB602" s="724"/>
      <x:c r="AC602" s="724"/>
      <x:c r="AD602" s="660"/>
      <x:c r="AE602" s="661"/>
    </x:row>
    <x:row r="603" spans="1:31" ht="16.75">
      <x:c r="A603" s="521"/>
      <x:c r="B603" s="1662" t="s">
        <x:v>2422</x:v>
      </x:c>
      <x:c r="C603" s="1663"/>
      <x:c r="D603" s="1663"/>
      <x:c r="E603" s="1664"/>
      <x:c r="F603" s="1662" t="s">
        <x:v>10294</x:v>
      </x:c>
      <x:c r="G603" s="1663"/>
      <x:c r="H603" s="1663"/>
      <x:c r="I603" s="1664"/>
      <x:c r="J603" s="1662" t="s">
        <x:v>10288</x:v>
      </x:c>
      <x:c r="K603" s="1663"/>
      <x:c r="L603" s="1663"/>
      <x:c r="M603" s="1664"/>
      <x:c r="N603" s="1662" t="s">
        <x:v>7708</x:v>
      </x:c>
      <x:c r="O603" s="1663"/>
      <x:c r="P603" s="1663"/>
      <x:c r="Q603" s="1664"/>
      <x:c r="R603" s="1662" t="s">
        <x:v>5834</x:v>
      </x:c>
      <x:c r="S603" s="1663"/>
      <x:c r="T603" s="1663"/>
      <x:c r="U603" s="1664"/>
      <x:c r="V603" s="1663" t="s">
        <x:v>10329</x:v>
      </x:c>
      <x:c r="W603" s="1663"/>
      <x:c r="X603" s="1663"/>
      <x:c r="Y603" s="1664"/>
      <x:c r="Z603" s="1663" t="s">
        <x:v>12688</x:v>
      </x:c>
      <x:c r="AA603" s="1663"/>
      <x:c r="AB603" s="1663"/>
      <x:c r="AC603" s="1672"/>
      <x:c r="AD603" s="655"/>
      <x:c r="AE603" s="656"/>
    </x:row>
    <x:row r="604" spans="1:31">
      <x:c r="A604" s="522"/>
      <x:c r="B604" s="516" t="s">
        <x:v>3935</x:v>
      </x:c>
      <x:c r="C604" s="516" t="s">
        <x:v>6540</x:v>
      </x:c>
      <x:c r="D604" s="516" t="s">
        <x:v>10328</x:v>
      </x:c>
      <x:c r="E604" s="557" t="s">
        <x:v>10295</x:v>
      </x:c>
      <x:c r="F604" s="516" t="s">
        <x:v>3935</x:v>
      </x:c>
      <x:c r="G604" s="516" t="s">
        <x:v>6540</x:v>
      </x:c>
      <x:c r="H604" s="516" t="s">
        <x:v>10328</x:v>
      </x:c>
      <x:c r="I604" s="557" t="s">
        <x:v>10295</x:v>
      </x:c>
      <x:c r="J604" s="516" t="s">
        <x:v>3935</x:v>
      </x:c>
      <x:c r="K604" s="516" t="s">
        <x:v>6540</x:v>
      </x:c>
      <x:c r="L604" s="516" t="s">
        <x:v>10328</x:v>
      </x:c>
      <x:c r="M604" s="557" t="s">
        <x:v>10295</x:v>
      </x:c>
      <x:c r="N604" s="516" t="s">
        <x:v>3935</x:v>
      </x:c>
      <x:c r="O604" s="516" t="s">
        <x:v>6540</x:v>
      </x:c>
      <x:c r="P604" s="516" t="s">
        <x:v>10328</x:v>
      </x:c>
      <x:c r="Q604" s="557" t="s">
        <x:v>10295</x:v>
      </x:c>
      <x:c r="R604" s="516" t="s">
        <x:v>3935</x:v>
      </x:c>
      <x:c r="S604" s="516" t="s">
        <x:v>6540</x:v>
      </x:c>
      <x:c r="T604" s="516" t="s">
        <x:v>10328</x:v>
      </x:c>
      <x:c r="U604" s="557" t="s">
        <x:v>10295</x:v>
      </x:c>
      <x:c r="V604" s="516" t="s">
        <x:v>3935</x:v>
      </x:c>
      <x:c r="W604" s="516" t="s">
        <x:v>6540</x:v>
      </x:c>
      <x:c r="X604" s="516" t="s">
        <x:v>10328</x:v>
      </x:c>
      <x:c r="Y604" s="557" t="s">
        <x:v>10295</x:v>
      </x:c>
      <x:c r="Z604" s="516" t="s">
        <x:v>3935</x:v>
      </x:c>
      <x:c r="AA604" s="516" t="s">
        <x:v>6540</x:v>
      </x:c>
      <x:c r="AB604" s="516" t="s">
        <x:v>10328</x:v>
      </x:c>
      <x:c r="AC604" s="557" t="s">
        <x:v>10295</x:v>
      </x:c>
      <x:c r="AD604" s="657"/>
      <x:c r="AE604" s="658"/>
    </x:row>
    <x:row r="605" spans="1:31">
      <x:c r="A605" s="543" t="s">
        <x:v>2388</x:v>
      </x:c>
      <x:c r="B605" s="529"/>
      <x:c r="C605" s="529"/>
      <x:c r="D605" s="529"/>
      <x:c r="E605" s="595"/>
      <x:c r="F605" s="529"/>
      <x:c r="G605" s="595"/>
      <x:c r="H605" s="529"/>
      <x:c r="I605" s="529"/>
      <x:c r="J605" s="595"/>
      <x:c r="K605" s="529"/>
      <x:c r="L605" s="529"/>
      <x:c r="M605" s="529"/>
      <x:c r="N605" s="529"/>
      <x:c r="O605" s="529"/>
      <x:c r="P605" s="529"/>
      <x:c r="Q605" s="595"/>
      <x:c r="R605" s="529"/>
      <x:c r="S605" s="529"/>
      <x:c r="T605" s="597"/>
      <x:c r="U605" s="529"/>
      <x:c r="V605" s="529"/>
      <x:c r="W605" s="529"/>
      <x:c r="X605" s="529"/>
      <x:c r="Y605" s="529"/>
      <x:c r="Z605" s="529"/>
      <x:c r="AA605" s="529"/>
      <x:c r="AB605" s="529"/>
      <x:c r="AC605" s="529"/>
      <x:c r="AD605" s="657" t="s">
        <x:v>3935</x:v>
      </x:c>
      <x:c r="AE605" s="658">
        <x:f>SUM(B621,F621,J621,N621,R621,V621,Z621)</x:f>
        <x:v>53</x:v>
      </x:c>
    </x:row>
    <x:row r="606" spans="1:31">
      <x:c r="A606" s="543" t="s">
        <x:v>8075</x:v>
      </x:c>
      <x:c r="B606" s="548"/>
      <x:c r="C606" s="529"/>
      <x:c r="D606" s="529"/>
      <x:c r="E606" s="529"/>
      <x:c r="F606" s="529"/>
      <x:c r="G606" s="595"/>
      <x:c r="H606" s="597"/>
      <x:c r="I606" s="554"/>
      <x:c r="J606" s="529"/>
      <x:c r="K606" s="529"/>
      <x:c r="L606" s="529"/>
      <x:c r="M606" s="554"/>
      <x:c r="N606" s="548"/>
      <x:c r="O606" s="529"/>
      <x:c r="P606" s="529"/>
      <x:c r="Q606" s="529"/>
      <x:c r="R606" s="548"/>
      <x:c r="S606" s="529"/>
      <x:c r="T606" s="595"/>
      <x:c r="U606" s="529"/>
      <x:c r="V606" s="548"/>
      <x:c r="W606" s="529"/>
      <x:c r="X606" s="529"/>
      <x:c r="Y606" s="529"/>
      <x:c r="Z606" s="548"/>
      <x:c r="AA606" s="529"/>
      <x:c r="AB606" s="529"/>
      <x:c r="AC606" s="529"/>
      <x:c r="AD606" s="657" t="s">
        <x:v>6540</x:v>
      </x:c>
      <x:c r="AE606" s="658">
        <x:f>SUM(C621,G621,K621,O621,S621,W621,AA621)</x:f>
        <x:v>53</x:v>
      </x:c>
    </x:row>
    <x:row r="607" spans="1:31">
      <x:c r="A607" s="543" t="s">
        <x:v>12175</x:v>
      </x:c>
      <x:c r="B607" s="529"/>
      <x:c r="C607" s="529"/>
      <x:c r="D607" s="529"/>
      <x:c r="E607" s="595"/>
      <x:c r="F607" s="529"/>
      <x:c r="G607" s="595"/>
      <x:c r="H607" s="812"/>
      <x:c r="I607" s="554"/>
      <x:c r="J607" s="529"/>
      <x:c r="K607" s="529"/>
      <x:c r="L607" s="529"/>
      <x:c r="M607" s="554"/>
      <x:c r="N607" s="529"/>
      <x:c r="O607" s="529"/>
      <x:c r="P607" s="529"/>
      <x:c r="Q607" s="529"/>
      <x:c r="R607" s="529"/>
      <x:c r="S607" s="529"/>
      <x:c r="T607" s="595"/>
      <x:c r="U607" s="529"/>
      <x:c r="V607" s="529"/>
      <x:c r="W607" s="529"/>
      <x:c r="X607" s="529"/>
      <x:c r="Y607" s="529"/>
      <x:c r="Z607" s="529"/>
      <x:c r="AA607" s="529"/>
      <x:c r="AB607" s="529"/>
      <x:c r="AC607" s="529"/>
      <x:c r="AD607" s="657" t="s">
        <x:v>10328</x:v>
      </x:c>
      <x:c r="AE607" s="658">
        <x:f>SUM(D621,H621,L621,P621,T621,X621,AB621)</x:f>
        <x:v>0</x:v>
      </x:c>
    </x:row>
    <x:row r="608" spans="1:31">
      <x:c r="A608" s="543" t="s">
        <x:v>12653</x:v>
      </x:c>
      <x:c r="B608" s="529"/>
      <x:c r="C608" s="529"/>
      <x:c r="D608" s="529"/>
      <x:c r="E608" s="595"/>
      <x:c r="F608" s="548"/>
      <x:c r="G608" s="595"/>
      <x:c r="H608" s="812"/>
      <x:c r="I608" s="529"/>
      <x:c r="J608" s="529"/>
      <x:c r="K608" s="546"/>
      <x:c r="L608" s="529"/>
      <x:c r="M608" s="529"/>
      <x:c r="N608" s="529"/>
      <x:c r="O608" s="529"/>
      <x:c r="P608" s="529"/>
      <x:c r="Q608" s="529"/>
      <x:c r="R608" s="529"/>
      <x:c r="S608" s="529"/>
      <x:c r="T608" s="597"/>
      <x:c r="U608" s="529"/>
      <x:c r="V608" s="529"/>
      <x:c r="W608" s="529"/>
      <x:c r="X608" s="529"/>
      <x:c r="Y608" s="529"/>
      <x:c r="Z608" s="529"/>
      <x:c r="AA608" s="529"/>
      <x:c r="AB608" s="529"/>
      <x:c r="AC608" s="529"/>
      <x:c r="AD608" s="657" t="s">
        <x:v>10295</x:v>
      </x:c>
      <x:c r="AE608" s="658">
        <x:f>SUM(E621,I621,M621,Q621,U621,Y621,AC621)</x:f>
        <x:v>0</x:v>
      </x:c>
    </x:row>
    <x:row r="609" spans="1:31">
      <x:c r="A609" s="543" t="s">
        <x:v>11533</x:v>
      </x:c>
      <x:c r="B609" s="529"/>
      <x:c r="C609" s="529"/>
      <x:c r="D609" s="529"/>
      <x:c r="E609" s="595"/>
      <x:c r="F609" s="529"/>
      <x:c r="G609" s="597"/>
      <x:c r="H609" s="597"/>
      <x:c r="I609" s="529"/>
      <x:c r="J609" s="529"/>
      <x:c r="K609" s="529"/>
      <x:c r="L609" s="597"/>
      <x:c r="M609" s="529"/>
      <x:c r="N609" s="529"/>
      <x:c r="O609" s="529"/>
      <x:c r="P609" s="597"/>
      <x:c r="Q609" s="529"/>
      <x:c r="R609" s="529"/>
      <x:c r="S609" s="529"/>
      <x:c r="T609" s="597"/>
      <x:c r="U609" s="529"/>
      <x:c r="V609" s="529"/>
      <x:c r="W609" s="529"/>
      <x:c r="X609" s="597"/>
      <x:c r="Y609" s="529"/>
      <x:c r="Z609" s="529"/>
      <x:c r="AA609" s="529"/>
      <x:c r="AB609" s="529"/>
      <x:c r="AC609" s="529"/>
      <x:c r="AD609" s="657"/>
      <x:c r="AE609" s="658"/>
    </x:row>
    <x:row r="610" spans="1:31">
      <x:c r="A610" s="543" t="s">
        <x:v>12198</x:v>
      </x:c>
      <x:c r="B610" s="548"/>
      <x:c r="C610" s="529"/>
      <x:c r="D610" s="529"/>
      <x:c r="E610" s="595"/>
      <x:c r="F610" s="529"/>
      <x:c r="G610" s="595"/>
      <x:c r="H610" s="597"/>
      <x:c r="I610" s="529"/>
      <x:c r="J610" s="529"/>
      <x:c r="K610" s="597"/>
      <x:c r="L610" s="529"/>
      <x:c r="M610" s="529"/>
      <x:c r="N610" s="529"/>
      <x:c r="O610" s="529"/>
      <x:c r="P610" s="529"/>
      <x:c r="Q610" s="529"/>
      <x:c r="R610" s="529"/>
      <x:c r="S610" s="546"/>
      <x:c r="T610" s="529"/>
      <x:c r="U610" s="529"/>
      <x:c r="V610" s="529"/>
      <x:c r="W610" s="546"/>
      <x:c r="X610" s="529"/>
      <x:c r="Y610" s="529"/>
      <x:c r="Z610" s="529"/>
      <x:c r="AA610" s="546"/>
      <x:c r="AB610" s="529"/>
      <x:c r="AC610" s="529"/>
      <x:c r="AD610" s="657"/>
      <x:c r="AE610" s="658"/>
    </x:row>
    <x:row r="611" spans="1:31">
      <x:c r="A611" s="543" t="s">
        <x:v>7982</x:v>
      </x:c>
      <x:c r="B611" s="529"/>
      <x:c r="C611" s="546"/>
      <x:c r="D611" s="529"/>
      <x:c r="E611" s="529"/>
      <x:c r="F611" s="529"/>
      <x:c r="G611" s="595"/>
      <x:c r="H611" s="597"/>
      <x:c r="I611" s="529"/>
      <x:c r="J611" s="529"/>
      <x:c r="K611" s="597"/>
      <x:c r="L611" s="597"/>
      <x:c r="M611" s="529"/>
      <x:c r="N611" s="800"/>
      <x:c r="O611" s="546"/>
      <x:c r="P611" s="597"/>
      <x:c r="Q611" s="529"/>
      <x:c r="R611" s="529"/>
      <x:c r="S611" s="597"/>
      <x:c r="T611" s="529"/>
      <x:c r="U611" s="529"/>
      <x:c r="V611" s="529"/>
      <x:c r="W611" s="597"/>
      <x:c r="X611" s="529"/>
      <x:c r="Y611" s="529"/>
      <x:c r="Z611" s="529"/>
      <x:c r="AA611" s="597"/>
      <x:c r="AB611" s="597"/>
      <x:c r="AC611" s="529"/>
      <x:c r="AD611" s="657"/>
      <x:c r="AE611" s="658"/>
    </x:row>
    <x:row r="612" spans="1:31">
      <x:c r="A612" s="543" t="s">
        <x:v>2318</x:v>
      </x:c>
      <x:c r="B612" s="529"/>
      <x:c r="C612" s="597"/>
      <x:c r="D612" s="529"/>
      <x:c r="E612" s="529"/>
      <x:c r="F612" s="597"/>
      <x:c r="G612" s="595"/>
      <x:c r="H612" s="597"/>
      <x:c r="I612" s="529"/>
      <x:c r="J612" s="529"/>
      <x:c r="K612" s="529"/>
      <x:c r="L612" s="597"/>
      <x:c r="M612" s="529"/>
      <x:c r="N612" s="529"/>
      <x:c r="O612" s="597"/>
      <x:c r="P612" s="597"/>
      <x:c r="Q612" s="529"/>
      <x:c r="R612" s="800"/>
      <x:c r="S612" s="597"/>
      <x:c r="T612" s="597"/>
      <x:c r="U612" s="529"/>
      <x:c r="V612" s="800"/>
      <x:c r="W612" s="597"/>
      <x:c r="X612" s="529"/>
      <x:c r="Y612" s="529"/>
      <x:c r="Z612" s="800"/>
      <x:c r="AA612" s="597"/>
      <x:c r="AB612" s="529"/>
      <x:c r="AC612" s="529"/>
      <x:c r="AD612" s="657"/>
      <x:c r="AE612" s="658"/>
    </x:row>
    <x:row r="613" spans="1:31">
      <x:c r="A613" s="543" t="s">
        <x:v>11222</x:v>
      </x:c>
      <x:c r="B613" s="597"/>
      <x:c r="C613" s="597"/>
      <x:c r="D613" s="529"/>
      <x:c r="E613" s="529"/>
      <x:c r="F613" s="800"/>
      <x:c r="G613" s="595"/>
      <x:c r="H613" s="597"/>
      <x:c r="I613" s="554"/>
      <x:c r="J613" s="529"/>
      <x:c r="K613" s="800"/>
      <x:c r="L613" s="529"/>
      <x:c r="M613" s="554"/>
      <x:c r="N613" s="597"/>
      <x:c r="O613" s="597"/>
      <x:c r="P613" s="597"/>
      <x:c r="Q613" s="529"/>
      <x:c r="R613" s="800"/>
      <x:c r="S613" s="597"/>
      <x:c r="T613" s="597"/>
      <x:c r="U613" s="529"/>
      <x:c r="V613" s="800"/>
      <x:c r="W613" s="597"/>
      <x:c r="X613" s="597"/>
      <x:c r="Y613" s="529"/>
      <x:c r="Z613" s="800"/>
      <x:c r="AA613" s="597"/>
      <x:c r="AB613" s="529"/>
      <x:c r="AC613" s="529"/>
      <x:c r="AD613" s="657"/>
      <x:c r="AE613" s="658"/>
    </x:row>
    <x:row r="614" spans="1:31">
      <x:c r="A614" s="543" t="s">
        <x:v>12467</x:v>
      </x:c>
      <x:c r="B614" s="597"/>
      <x:c r="C614" s="800"/>
      <x:c r="D614" s="529"/>
      <x:c r="E614" s="529"/>
      <x:c r="F614" s="800"/>
      <x:c r="G614" s="597"/>
      <x:c r="H614" s="597"/>
      <x:c r="I614" s="554"/>
      <x:c r="J614" s="529"/>
      <x:c r="K614" s="800"/>
      <x:c r="L614" s="529"/>
      <x:c r="M614" s="554"/>
      <x:c r="N614" s="548"/>
      <x:c r="O614" s="800"/>
      <x:c r="P614" s="597"/>
      <x:c r="Q614" s="529"/>
      <x:c r="R614" s="597"/>
      <x:c r="S614" s="800"/>
      <x:c r="T614" s="529"/>
      <x:c r="U614" s="529"/>
      <x:c r="V614" s="597"/>
      <x:c r="W614" s="800"/>
      <x:c r="X614" s="529"/>
      <x:c r="Y614" s="529"/>
      <x:c r="Z614" s="597"/>
      <x:c r="AA614" s="800"/>
      <x:c r="AB614" s="597"/>
      <x:c r="AC614" s="529"/>
      <x:c r="AD614" s="657"/>
      <x:c r="AE614" s="658"/>
    </x:row>
    <x:row r="615" spans="1:31">
      <x:c r="A615" s="543" t="s">
        <x:v>12326</x:v>
      </x:c>
      <x:c r="B615" s="597"/>
      <x:c r="C615" s="529"/>
      <x:c r="D615" s="529"/>
      <x:c r="E615" s="529"/>
      <x:c r="F615" s="529"/>
      <x:c r="G615" s="595"/>
      <x:c r="H615" s="597"/>
      <x:c r="I615" s="529"/>
      <x:c r="J615" s="529"/>
      <x:c r="K615" s="597"/>
      <x:c r="L615" s="597"/>
      <x:c r="M615" s="529"/>
      <x:c r="N615" s="597"/>
      <x:c r="O615" s="529"/>
      <x:c r="P615" s="597"/>
      <x:c r="Q615" s="529"/>
      <x:c r="R615" s="597"/>
      <x:c r="S615" s="800"/>
      <x:c r="T615" s="529"/>
      <x:c r="U615" s="529"/>
      <x:c r="V615" s="597"/>
      <x:c r="W615" s="800"/>
      <x:c r="X615" s="529"/>
      <x:c r="Y615" s="529"/>
      <x:c r="Z615" s="597"/>
      <x:c r="AA615" s="800"/>
      <x:c r="AB615" s="529"/>
      <x:c r="AC615" s="529"/>
      <x:c r="AD615" s="657"/>
      <x:c r="AE615" s="658"/>
    </x:row>
    <x:row r="616" spans="1:31">
      <x:c r="A616" s="543" t="s">
        <x:v>7879</x:v>
      </x:c>
      <x:c r="B616" s="529"/>
      <x:c r="C616" s="597"/>
      <x:c r="D616" s="529"/>
      <x:c r="E616" s="529"/>
      <x:c r="F616" s="529"/>
      <x:c r="G616" s="595"/>
      <x:c r="H616" s="597"/>
      <x:c r="I616" s="529"/>
      <x:c r="J616" s="529"/>
      <x:c r="K616" s="597"/>
      <x:c r="L616" s="597"/>
      <x:c r="M616" s="529"/>
      <x:c r="N616" s="529"/>
      <x:c r="O616" s="597"/>
      <x:c r="P616" s="597"/>
      <x:c r="Q616" s="529"/>
      <x:c r="R616" s="597"/>
      <x:c r="S616" s="529"/>
      <x:c r="T616" s="529"/>
      <x:c r="U616" s="529"/>
      <x:c r="V616" s="597"/>
      <x:c r="W616" s="529"/>
      <x:c r="X616" s="529"/>
      <x:c r="Y616" s="529"/>
      <x:c r="Z616" s="597"/>
      <x:c r="AA616" s="529"/>
      <x:c r="AB616" s="529"/>
      <x:c r="AC616" s="529"/>
      <x:c r="AD616" s="657"/>
      <x:c r="AE616" s="658"/>
    </x:row>
    <x:row r="617" spans="1:31">
      <x:c r="A617" s="543" t="s">
        <x:v>11232</x:v>
      </x:c>
      <x:c r="B617" s="529"/>
      <x:c r="C617" s="529"/>
      <x:c r="D617" s="529"/>
      <x:c r="E617" s="529"/>
      <x:c r="F617" s="529"/>
      <x:c r="G617" s="595"/>
      <x:c r="H617" s="597"/>
      <x:c r="I617" s="529"/>
      <x:c r="J617" s="529"/>
      <x:c r="K617" s="529"/>
      <x:c r="L617" s="597"/>
      <x:c r="M617" s="529"/>
      <x:c r="N617" s="529"/>
      <x:c r="O617" s="529"/>
      <x:c r="P617" s="597"/>
      <x:c r="Q617" s="529"/>
      <x:c r="R617" s="548"/>
      <x:c r="S617" s="529"/>
      <x:c r="T617" s="529"/>
      <x:c r="U617" s="529"/>
      <x:c r="V617" s="548"/>
      <x:c r="W617" s="529"/>
      <x:c r="X617" s="529"/>
      <x:c r="Y617" s="529"/>
      <x:c r="Z617" s="548"/>
      <x:c r="AA617" s="529"/>
      <x:c r="AB617" s="529"/>
      <x:c r="AC617" s="529"/>
      <x:c r="AD617" s="657"/>
      <x:c r="AE617" s="658"/>
    </x:row>
    <x:row r="618" spans="1:31">
      <x:c r="A618" s="543" t="s">
        <x:v>12225</x:v>
      </x:c>
      <x:c r="B618" s="529"/>
      <x:c r="C618" s="529"/>
      <x:c r="D618" s="529"/>
      <x:c r="E618" s="529"/>
      <x:c r="F618" s="529"/>
      <x:c r="G618" s="595"/>
      <x:c r="H618" s="529"/>
      <x:c r="I618" s="529"/>
      <x:c r="J618" s="529"/>
      <x:c r="K618" s="529"/>
      <x:c r="L618" s="529"/>
      <x:c r="M618" s="529"/>
      <x:c r="N618" s="529"/>
      <x:c r="O618" s="529"/>
      <x:c r="P618" s="529"/>
      <x:c r="Q618" s="529"/>
      <x:c r="R618" s="529"/>
      <x:c r="S618" s="529"/>
      <x:c r="T618" s="529"/>
      <x:c r="U618" s="529"/>
      <x:c r="V618" s="529"/>
      <x:c r="W618" s="529"/>
      <x:c r="X618" s="529"/>
      <x:c r="Y618" s="529"/>
      <x:c r="Z618" s="529"/>
      <x:c r="AA618" s="529"/>
      <x:c r="AB618" s="529"/>
      <x:c r="AC618" s="529"/>
      <x:c r="AD618" s="657"/>
      <x:c r="AE618" s="658"/>
    </x:row>
    <x:row r="619" spans="1:31" ht="16.75">
      <x:c r="A619" s="544" t="s">
        <x:v>2548</x:v>
      </x:c>
      <x:c r="B619" s="529"/>
      <x:c r="C619" s="546"/>
      <x:c r="D619" s="529"/>
      <x:c r="E619" s="529"/>
      <x:c r="F619" s="548"/>
      <x:c r="G619" s="595"/>
      <x:c r="H619" s="529"/>
      <x:c r="I619" s="529"/>
      <x:c r="J619" s="529"/>
      <x:c r="K619" s="546"/>
      <x:c r="L619" s="529"/>
      <x:c r="M619" s="529"/>
      <x:c r="N619" s="597"/>
      <x:c r="O619" s="546"/>
      <x:c r="P619" s="529"/>
      <x:c r="Q619" s="529"/>
      <x:c r="R619" s="529"/>
      <x:c r="S619" s="529"/>
      <x:c r="T619" s="529"/>
      <x:c r="U619" s="529"/>
      <x:c r="V619" s="529"/>
      <x:c r="W619" s="529"/>
      <x:c r="X619" s="529"/>
      <x:c r="Y619" s="529"/>
      <x:c r="Z619" s="529"/>
      <x:c r="AA619" s="529"/>
      <x:c r="AB619" s="529"/>
      <x:c r="AC619" s="529"/>
      <x:c r="AD619" s="657"/>
      <x:c r="AE619" s="658"/>
    </x:row>
    <x:row r="620" spans="1:31" ht="16.75">
      <x:c r="A620" s="544" t="s">
        <x:v>2478</x:v>
      </x:c>
      <x:c r="B620" s="529"/>
      <x:c r="C620" s="529"/>
      <x:c r="D620" s="529"/>
      <x:c r="E620" s="529"/>
      <x:c r="F620" s="529"/>
      <x:c r="G620" s="595"/>
      <x:c r="H620" s="529"/>
      <x:c r="I620" s="529"/>
      <x:c r="J620" s="529"/>
      <x:c r="K620" s="529"/>
      <x:c r="L620" s="529"/>
      <x:c r="M620" s="529"/>
      <x:c r="N620" s="529"/>
      <x:c r="O620" s="529"/>
      <x:c r="P620" s="529"/>
      <x:c r="Q620" s="529"/>
      <x:c r="R620" s="529"/>
      <x:c r="S620" s="546"/>
      <x:c r="T620" s="597"/>
      <x:c r="U620" s="529"/>
      <x:c r="V620" s="529"/>
      <x:c r="W620" s="546"/>
      <x:c r="X620" s="597"/>
      <x:c r="Y620" s="529"/>
      <x:c r="Z620" s="529"/>
      <x:c r="AA620" s="546"/>
      <x:c r="AB620" s="597"/>
      <x:c r="AC620" s="529"/>
      <x:c r="AD620" s="657"/>
      <x:c r="AE620" s="658"/>
    </x:row>
    <x:row r="621" spans="1:31" ht="16.75">
      <x:c r="A621" s="659"/>
      <x:c r="B621" s="724">
        <x:v>5</x:v>
      </x:c>
      <x:c r="C621" s="724">
        <x:v>8</x:v>
      </x:c>
      <x:c r="D621" s="724"/>
      <x:c r="E621" s="724"/>
      <x:c r="F621" s="724">
        <x:v>10</x:v>
      </x:c>
      <x:c r="G621" s="724"/>
      <x:c r="H621" s="724"/>
      <x:c r="I621" s="724"/>
      <x:c r="J621" s="724"/>
      <x:c r="K621" s="724">
        <x:v>10</x:v>
      </x:c>
      <x:c r="L621" s="724"/>
      <x:c r="M621" s="724"/>
      <x:c r="N621" s="724">
        <x:v>8</x:v>
      </x:c>
      <x:c r="O621" s="724">
        <x:v>8</x:v>
      </x:c>
      <x:c r="P621" s="724"/>
      <x:c r="Q621" s="724"/>
      <x:c r="R621" s="724">
        <x:v>10</x:v>
      </x:c>
      <x:c r="S621" s="724">
        <x:v>9</x:v>
      </x:c>
      <x:c r="T621" s="724"/>
      <x:c r="U621" s="724"/>
      <x:c r="V621" s="724">
        <x:v>10</x:v>
      </x:c>
      <x:c r="W621" s="724">
        <x:v>9</x:v>
      </x:c>
      <x:c r="X621" s="724"/>
      <x:c r="Y621" s="724"/>
      <x:c r="Z621" s="724">
        <x:v>10</x:v>
      </x:c>
      <x:c r="AA621" s="724">
        <x:v>9</x:v>
      </x:c>
      <x:c r="AB621" s="724"/>
      <x:c r="AC621" s="724"/>
      <x:c r="AD621" s="660"/>
      <x:c r="AE621" s="661"/>
    </x:row>
    <x:row r="622" spans="1:31" ht="16.75">
      <x:c r="A622" s="521"/>
      <x:c r="B622" s="1662" t="s">
        <x:v>7484</x:v>
      </x:c>
      <x:c r="C622" s="1663"/>
      <x:c r="D622" s="1663"/>
      <x:c r="E622" s="1664"/>
      <x:c r="F622" s="1662" t="s">
        <x:v>10294</x:v>
      </x:c>
      <x:c r="G622" s="1663"/>
      <x:c r="H622" s="1663"/>
      <x:c r="I622" s="1664"/>
      <x:c r="J622" s="1662" t="s">
        <x:v>10288</x:v>
      </x:c>
      <x:c r="K622" s="1663"/>
      <x:c r="L622" s="1663"/>
      <x:c r="M622" s="1664"/>
      <x:c r="N622" s="1662" t="s">
        <x:v>5519</x:v>
      </x:c>
      <x:c r="O622" s="1663"/>
      <x:c r="P622" s="1663"/>
      <x:c r="Q622" s="1664"/>
      <x:c r="R622" s="1662" t="s">
        <x:v>7912</x:v>
      </x:c>
      <x:c r="S622" s="1663"/>
      <x:c r="T622" s="1663"/>
      <x:c r="U622" s="1664"/>
      <x:c r="V622" s="1663" t="s">
        <x:v>10329</x:v>
      </x:c>
      <x:c r="W622" s="1663"/>
      <x:c r="X622" s="1663"/>
      <x:c r="Y622" s="1664"/>
      <x:c r="Z622" s="1663" t="s">
        <x:v>2207</x:v>
      </x:c>
      <x:c r="AA622" s="1663"/>
      <x:c r="AB622" s="1663"/>
      <x:c r="AC622" s="1672"/>
      <x:c r="AD622" s="655"/>
      <x:c r="AE622" s="656"/>
    </x:row>
    <x:row r="623" spans="1:31">
      <x:c r="A623" s="522"/>
      <x:c r="B623" s="516" t="s">
        <x:v>3935</x:v>
      </x:c>
      <x:c r="C623" s="516" t="s">
        <x:v>6540</x:v>
      </x:c>
      <x:c r="D623" s="516" t="s">
        <x:v>10328</x:v>
      </x:c>
      <x:c r="E623" s="557" t="s">
        <x:v>10295</x:v>
      </x:c>
      <x:c r="F623" s="516" t="s">
        <x:v>3935</x:v>
      </x:c>
      <x:c r="G623" s="516" t="s">
        <x:v>6540</x:v>
      </x:c>
      <x:c r="H623" s="516" t="s">
        <x:v>10328</x:v>
      </x:c>
      <x:c r="I623" s="557" t="s">
        <x:v>10295</x:v>
      </x:c>
      <x:c r="J623" s="516" t="s">
        <x:v>3935</x:v>
      </x:c>
      <x:c r="K623" s="516" t="s">
        <x:v>6540</x:v>
      </x:c>
      <x:c r="L623" s="516" t="s">
        <x:v>10328</x:v>
      </x:c>
      <x:c r="M623" s="557" t="s">
        <x:v>10295</x:v>
      </x:c>
      <x:c r="N623" s="516" t="s">
        <x:v>3935</x:v>
      </x:c>
      <x:c r="O623" s="516" t="s">
        <x:v>6540</x:v>
      </x:c>
      <x:c r="P623" s="516" t="s">
        <x:v>10328</x:v>
      </x:c>
      <x:c r="Q623" s="557" t="s">
        <x:v>10295</x:v>
      </x:c>
      <x:c r="R623" s="516" t="s">
        <x:v>3935</x:v>
      </x:c>
      <x:c r="S623" s="516" t="s">
        <x:v>6540</x:v>
      </x:c>
      <x:c r="T623" s="516" t="s">
        <x:v>10328</x:v>
      </x:c>
      <x:c r="U623" s="557" t="s">
        <x:v>10295</x:v>
      </x:c>
      <x:c r="V623" s="516" t="s">
        <x:v>3935</x:v>
      </x:c>
      <x:c r="W623" s="516" t="s">
        <x:v>6540</x:v>
      </x:c>
      <x:c r="X623" s="516" t="s">
        <x:v>10328</x:v>
      </x:c>
      <x:c r="Y623" s="557" t="s">
        <x:v>10295</x:v>
      </x:c>
      <x:c r="Z623" s="516" t="s">
        <x:v>3935</x:v>
      </x:c>
      <x:c r="AA623" s="516" t="s">
        <x:v>6540</x:v>
      </x:c>
      <x:c r="AB623" s="516" t="s">
        <x:v>10328</x:v>
      </x:c>
      <x:c r="AC623" s="557" t="s">
        <x:v>10295</x:v>
      </x:c>
      <x:c r="AD623" s="657"/>
      <x:c r="AE623" s="658"/>
    </x:row>
    <x:row r="624" spans="1:31">
      <x:c r="A624" s="543" t="s">
        <x:v>2388</x:v>
      </x:c>
      <x:c r="B624" s="529"/>
      <x:c r="C624" s="529"/>
      <x:c r="D624" s="529"/>
      <x:c r="E624" s="595"/>
      <x:c r="F624" s="529"/>
      <x:c r="G624" s="595"/>
      <x:c r="H624" s="529"/>
      <x:c r="I624" s="529"/>
      <x:c r="J624" s="595"/>
      <x:c r="K624" s="529"/>
      <x:c r="L624" s="529"/>
      <x:c r="M624" s="529"/>
      <x:c r="N624" s="529"/>
      <x:c r="O624" s="529"/>
      <x:c r="P624" s="529"/>
      <x:c r="Q624" s="595"/>
      <x:c r="R624" s="529"/>
      <x:c r="S624" s="529"/>
      <x:c r="T624" s="597"/>
      <x:c r="U624" s="529"/>
      <x:c r="V624" s="529"/>
      <x:c r="W624" s="529"/>
      <x:c r="X624" s="529"/>
      <x:c r="Y624" s="529"/>
      <x:c r="Z624" s="529"/>
      <x:c r="AA624" s="529"/>
      <x:c r="AB624" s="529"/>
      <x:c r="AC624" s="529"/>
      <x:c r="AD624" s="657" t="s">
        <x:v>3935</x:v>
      </x:c>
      <x:c r="AE624" s="658">
        <x:f>SUM(B640,F640,J640,N640,R640,V640,Z640)</x:f>
        <x:v>53</x:v>
      </x:c>
    </x:row>
    <x:row r="625" spans="1:31">
      <x:c r="A625" s="543" t="s">
        <x:v>8075</x:v>
      </x:c>
      <x:c r="B625" s="529"/>
      <x:c r="C625" s="546"/>
      <x:c r="D625" s="529"/>
      <x:c r="E625" s="529"/>
      <x:c r="F625" s="529"/>
      <x:c r="G625" s="595"/>
      <x:c r="H625" s="597"/>
      <x:c r="I625" s="554"/>
      <x:c r="J625" s="529"/>
      <x:c r="K625" s="529"/>
      <x:c r="L625" s="529"/>
      <x:c r="M625" s="554"/>
      <x:c r="N625" s="529"/>
      <x:c r="O625" s="546"/>
      <x:c r="P625" s="529"/>
      <x:c r="Q625" s="529"/>
      <x:c r="R625" s="529"/>
      <x:c r="S625" s="546"/>
      <x:c r="T625" s="595"/>
      <x:c r="U625" s="529"/>
      <x:c r="V625" s="529"/>
      <x:c r="W625" s="546"/>
      <x:c r="X625" s="529"/>
      <x:c r="Y625" s="529"/>
      <x:c r="Z625" s="529"/>
      <x:c r="AA625" s="546"/>
      <x:c r="AB625" s="529"/>
      <x:c r="AC625" s="529"/>
      <x:c r="AD625" s="657" t="s">
        <x:v>6540</x:v>
      </x:c>
      <x:c r="AE625" s="658">
        <x:f>SUM(C640,G640,K640,O640,S640,W640,AA640)</x:f>
        <x:v>56</x:v>
      </x:c>
    </x:row>
    <x:row r="626" spans="1:31">
      <x:c r="A626" s="543" t="s">
        <x:v>12175</x:v>
      </x:c>
      <x:c r="B626" s="529"/>
      <x:c r="C626" s="529"/>
      <x:c r="D626" s="529"/>
      <x:c r="E626" s="595"/>
      <x:c r="F626" s="529"/>
      <x:c r="G626" s="595"/>
      <x:c r="H626" s="812"/>
      <x:c r="I626" s="554"/>
      <x:c r="J626" s="529"/>
      <x:c r="K626" s="529"/>
      <x:c r="L626" s="529"/>
      <x:c r="M626" s="554"/>
      <x:c r="N626" s="529"/>
      <x:c r="O626" s="529"/>
      <x:c r="P626" s="529"/>
      <x:c r="Q626" s="529"/>
      <x:c r="R626" s="529"/>
      <x:c r="S626" s="529"/>
      <x:c r="T626" s="595"/>
      <x:c r="U626" s="529"/>
      <x:c r="V626" s="529"/>
      <x:c r="W626" s="529"/>
      <x:c r="X626" s="529"/>
      <x:c r="Y626" s="529"/>
      <x:c r="Z626" s="529"/>
      <x:c r="AA626" s="529"/>
      <x:c r="AB626" s="529"/>
      <x:c r="AC626" s="529"/>
      <x:c r="AD626" s="657" t="s">
        <x:v>10328</x:v>
      </x:c>
      <x:c r="AE626" s="658">
        <x:f>SUM(D640,H640,L640,P640,T640,X640,AB640)</x:f>
        <x:v>0</x:v>
      </x:c>
    </x:row>
    <x:row r="627" spans="1:31">
      <x:c r="A627" s="543" t="s">
        <x:v>12653</x:v>
      </x:c>
      <x:c r="B627" s="529"/>
      <x:c r="C627" s="529"/>
      <x:c r="D627" s="529"/>
      <x:c r="E627" s="595"/>
      <x:c r="F627" s="548"/>
      <x:c r="G627" s="595"/>
      <x:c r="H627" s="812"/>
      <x:c r="I627" s="529"/>
      <x:c r="J627" s="529"/>
      <x:c r="K627" s="546"/>
      <x:c r="L627" s="529"/>
      <x:c r="M627" s="529"/>
      <x:c r="N627" s="529"/>
      <x:c r="O627" s="529"/>
      <x:c r="P627" s="529"/>
      <x:c r="Q627" s="529"/>
      <x:c r="R627" s="529"/>
      <x:c r="S627" s="529"/>
      <x:c r="T627" s="597"/>
      <x:c r="U627" s="529"/>
      <x:c r="V627" s="529"/>
      <x:c r="W627" s="529"/>
      <x:c r="X627" s="529"/>
      <x:c r="Y627" s="529"/>
      <x:c r="Z627" s="529"/>
      <x:c r="AA627" s="529"/>
      <x:c r="AB627" s="529"/>
      <x:c r="AC627" s="529"/>
      <x:c r="AD627" s="657" t="s">
        <x:v>10295</x:v>
      </x:c>
      <x:c r="AE627" s="658">
        <x:f>SUM(E640,I640,M640,Q640,U640,Y640,AC640)</x:f>
        <x:v>0</x:v>
      </x:c>
    </x:row>
    <x:row r="628" spans="1:31">
      <x:c r="A628" s="543" t="s">
        <x:v>11533</x:v>
      </x:c>
      <x:c r="B628" s="529"/>
      <x:c r="C628" s="529"/>
      <x:c r="D628" s="529"/>
      <x:c r="E628" s="595"/>
      <x:c r="F628" s="529"/>
      <x:c r="G628" s="597"/>
      <x:c r="H628" s="597"/>
      <x:c r="I628" s="529"/>
      <x:c r="J628" s="529"/>
      <x:c r="K628" s="529"/>
      <x:c r="L628" s="597"/>
      <x:c r="M628" s="529"/>
      <x:c r="N628" s="529"/>
      <x:c r="O628" s="529"/>
      <x:c r="P628" s="597"/>
      <x:c r="Q628" s="529"/>
      <x:c r="R628" s="529"/>
      <x:c r="S628" s="529"/>
      <x:c r="T628" s="597"/>
      <x:c r="U628" s="529"/>
      <x:c r="V628" s="529"/>
      <x:c r="W628" s="529"/>
      <x:c r="X628" s="597"/>
      <x:c r="Y628" s="529"/>
      <x:c r="Z628" s="529"/>
      <x:c r="AA628" s="529"/>
      <x:c r="AB628" s="529"/>
      <x:c r="AC628" s="529"/>
      <x:c r="AD628" s="657"/>
      <x:c r="AE628" s="658"/>
    </x:row>
    <x:row r="629" spans="1:31">
      <x:c r="A629" s="543" t="s">
        <x:v>12198</x:v>
      </x:c>
      <x:c r="B629" s="529"/>
      <x:c r="C629" s="529"/>
      <x:c r="D629" s="529"/>
      <x:c r="E629" s="595"/>
      <x:c r="F629" s="529"/>
      <x:c r="G629" s="595"/>
      <x:c r="H629" s="597"/>
      <x:c r="I629" s="529"/>
      <x:c r="J629" s="529"/>
      <x:c r="K629" s="597"/>
      <x:c r="L629" s="529"/>
      <x:c r="M629" s="529"/>
      <x:c r="N629" s="529"/>
      <x:c r="O629" s="529"/>
      <x:c r="P629" s="529"/>
      <x:c r="Q629" s="529"/>
      <x:c r="R629" s="548"/>
      <x:c r="S629" s="529"/>
      <x:c r="T629" s="529"/>
      <x:c r="U629" s="529"/>
      <x:c r="V629" s="548"/>
      <x:c r="W629" s="529"/>
      <x:c r="X629" s="529"/>
      <x:c r="Y629" s="529"/>
      <x:c r="Z629" s="548"/>
      <x:c r="AA629" s="529"/>
      <x:c r="AB629" s="529"/>
      <x:c r="AC629" s="529"/>
      <x:c r="AD629" s="657"/>
      <x:c r="AE629" s="658"/>
    </x:row>
    <x:row r="630" spans="1:31">
      <x:c r="A630" s="543" t="s">
        <x:v>7982</x:v>
      </x:c>
      <x:c r="B630" s="548"/>
      <x:c r="C630" s="800"/>
      <x:c r="D630" s="529"/>
      <x:c r="E630" s="529"/>
      <x:c r="F630" s="529"/>
      <x:c r="G630" s="595"/>
      <x:c r="H630" s="597"/>
      <x:c r="I630" s="529"/>
      <x:c r="J630" s="529"/>
      <x:c r="K630" s="597"/>
      <x:c r="L630" s="597"/>
      <x:c r="M630" s="529"/>
      <x:c r="N630" s="548"/>
      <x:c r="O630" s="800"/>
      <x:c r="P630" s="597"/>
      <x:c r="Q630" s="529"/>
      <x:c r="R630" s="529"/>
      <x:c r="S630" s="597"/>
      <x:c r="T630" s="529"/>
      <x:c r="U630" s="529"/>
      <x:c r="V630" s="529"/>
      <x:c r="W630" s="597"/>
      <x:c r="X630" s="529"/>
      <x:c r="Y630" s="529"/>
      <x:c r="Z630" s="529"/>
      <x:c r="AA630" s="597"/>
      <x:c r="AB630" s="597"/>
      <x:c r="AC630" s="529"/>
      <x:c r="AD630" s="657"/>
      <x:c r="AE630" s="658"/>
    </x:row>
    <x:row r="631" spans="1:31">
      <x:c r="A631" s="543" t="s">
        <x:v>2318</x:v>
      </x:c>
      <x:c r="B631" s="529"/>
      <x:c r="C631" s="597"/>
      <x:c r="D631" s="529"/>
      <x:c r="E631" s="529"/>
      <x:c r="F631" s="597"/>
      <x:c r="G631" s="595"/>
      <x:c r="H631" s="597"/>
      <x:c r="I631" s="529"/>
      <x:c r="J631" s="529"/>
      <x:c r="K631" s="529"/>
      <x:c r="L631" s="597"/>
      <x:c r="M631" s="529"/>
      <x:c r="N631" s="529"/>
      <x:c r="O631" s="597"/>
      <x:c r="P631" s="597"/>
      <x:c r="Q631" s="529"/>
      <x:c r="R631" s="597"/>
      <x:c r="S631" s="800"/>
      <x:c r="T631" s="597"/>
      <x:c r="U631" s="529"/>
      <x:c r="V631" s="597"/>
      <x:c r="W631" s="800"/>
      <x:c r="X631" s="529"/>
      <x:c r="Y631" s="529"/>
      <x:c r="Z631" s="597"/>
      <x:c r="AA631" s="800"/>
      <x:c r="AB631" s="529"/>
      <x:c r="AC631" s="529"/>
      <x:c r="AD631" s="657"/>
      <x:c r="AE631" s="658"/>
    </x:row>
    <x:row r="632" spans="1:31">
      <x:c r="A632" s="543" t="s">
        <x:v>11222</x:v>
      </x:c>
      <x:c r="B632" s="597"/>
      <x:c r="C632" s="597"/>
      <x:c r="D632" s="529"/>
      <x:c r="E632" s="529"/>
      <x:c r="F632" s="800"/>
      <x:c r="G632" s="595"/>
      <x:c r="H632" s="597"/>
      <x:c r="I632" s="554"/>
      <x:c r="J632" s="529"/>
      <x:c r="K632" s="800"/>
      <x:c r="L632" s="529"/>
      <x:c r="M632" s="554"/>
      <x:c r="N632" s="597"/>
      <x:c r="O632" s="597"/>
      <x:c r="P632" s="597"/>
      <x:c r="Q632" s="529"/>
      <x:c r="R632" s="597"/>
      <x:c r="S632" s="800"/>
      <x:c r="T632" s="597"/>
      <x:c r="U632" s="529"/>
      <x:c r="V632" s="597"/>
      <x:c r="W632" s="800"/>
      <x:c r="X632" s="597"/>
      <x:c r="Y632" s="529"/>
      <x:c r="Z632" s="597"/>
      <x:c r="AA632" s="800"/>
      <x:c r="AB632" s="529"/>
      <x:c r="AC632" s="529"/>
      <x:c r="AD632" s="657"/>
      <x:c r="AE632" s="658"/>
    </x:row>
    <x:row r="633" spans="1:31">
      <x:c r="A633" s="543" t="s">
        <x:v>12467</x:v>
      </x:c>
      <x:c r="B633" s="800"/>
      <x:c r="C633" s="546"/>
      <x:c r="D633" s="529"/>
      <x:c r="E633" s="529"/>
      <x:c r="F633" s="800"/>
      <x:c r="G633" s="597"/>
      <x:c r="H633" s="597"/>
      <x:c r="I633" s="554"/>
      <x:c r="J633" s="529"/>
      <x:c r="K633" s="800"/>
      <x:c r="L633" s="529"/>
      <x:c r="M633" s="554"/>
      <x:c r="N633" s="800"/>
      <x:c r="O633" s="546"/>
      <x:c r="P633" s="597"/>
      <x:c r="Q633" s="529"/>
      <x:c r="R633" s="800"/>
      <x:c r="S633" s="529"/>
      <x:c r="T633" s="529"/>
      <x:c r="U633" s="529"/>
      <x:c r="V633" s="800"/>
      <x:c r="W633" s="529"/>
      <x:c r="X633" s="529"/>
      <x:c r="Y633" s="529"/>
      <x:c r="Z633" s="800"/>
      <x:c r="AA633" s="529"/>
      <x:c r="AB633" s="597"/>
      <x:c r="AC633" s="529"/>
      <x:c r="AD633" s="657"/>
      <x:c r="AE633" s="658"/>
    </x:row>
    <x:row r="634" spans="1:31">
      <x:c r="A634" s="543" t="s">
        <x:v>12326</x:v>
      </x:c>
      <x:c r="B634" s="597"/>
      <x:c r="C634" s="529"/>
      <x:c r="D634" s="529"/>
      <x:c r="E634" s="529"/>
      <x:c r="F634" s="529"/>
      <x:c r="G634" s="595"/>
      <x:c r="H634" s="597"/>
      <x:c r="I634" s="529"/>
      <x:c r="J634" s="529"/>
      <x:c r="K634" s="597"/>
      <x:c r="L634" s="597"/>
      <x:c r="M634" s="529"/>
      <x:c r="N634" s="597"/>
      <x:c r="O634" s="529"/>
      <x:c r="P634" s="597"/>
      <x:c r="Q634" s="529"/>
      <x:c r="R634" s="800"/>
      <x:c r="S634" s="597"/>
      <x:c r="T634" s="529"/>
      <x:c r="U634" s="529"/>
      <x:c r="V634" s="800"/>
      <x:c r="W634" s="597"/>
      <x:c r="X634" s="529"/>
      <x:c r="Y634" s="529"/>
      <x:c r="Z634" s="800"/>
      <x:c r="AA634" s="597"/>
      <x:c r="AB634" s="529"/>
      <x:c r="AC634" s="529"/>
      <x:c r="AD634" s="657"/>
      <x:c r="AE634" s="658"/>
    </x:row>
    <x:row r="635" spans="1:31">
      <x:c r="A635" s="543" t="s">
        <x:v>7879</x:v>
      </x:c>
      <x:c r="B635" s="529"/>
      <x:c r="C635" s="597"/>
      <x:c r="D635" s="529"/>
      <x:c r="E635" s="529"/>
      <x:c r="F635" s="529"/>
      <x:c r="G635" s="595"/>
      <x:c r="H635" s="597"/>
      <x:c r="I635" s="529"/>
      <x:c r="J635" s="529"/>
      <x:c r="K635" s="597"/>
      <x:c r="L635" s="597"/>
      <x:c r="M635" s="529"/>
      <x:c r="N635" s="529"/>
      <x:c r="O635" s="597"/>
      <x:c r="P635" s="597"/>
      <x:c r="Q635" s="529"/>
      <x:c r="R635" s="597"/>
      <x:c r="S635" s="597"/>
      <x:c r="T635" s="529"/>
      <x:c r="U635" s="529"/>
      <x:c r="V635" s="597"/>
      <x:c r="W635" s="597"/>
      <x:c r="X635" s="529"/>
      <x:c r="Y635" s="529"/>
      <x:c r="Z635" s="597"/>
      <x:c r="AA635" s="597"/>
      <x:c r="AB635" s="529"/>
      <x:c r="AC635" s="529"/>
      <x:c r="AD635" s="657"/>
      <x:c r="AE635" s="658"/>
    </x:row>
    <x:row r="636" spans="1:31">
      <x:c r="A636" s="543" t="s">
        <x:v>11232</x:v>
      </x:c>
      <x:c r="B636" s="529"/>
      <x:c r="C636" s="529"/>
      <x:c r="D636" s="529"/>
      <x:c r="E636" s="529"/>
      <x:c r="F636" s="529"/>
      <x:c r="G636" s="595"/>
      <x:c r="H636" s="597"/>
      <x:c r="I636" s="529"/>
      <x:c r="J636" s="529"/>
      <x:c r="K636" s="529"/>
      <x:c r="L636" s="597"/>
      <x:c r="M636" s="529"/>
      <x:c r="N636" s="529"/>
      <x:c r="O636" s="529"/>
      <x:c r="P636" s="597"/>
      <x:c r="Q636" s="529"/>
      <x:c r="R636" s="529"/>
      <x:c r="S636" s="546"/>
      <x:c r="T636" s="529"/>
      <x:c r="U636" s="529"/>
      <x:c r="V636" s="529"/>
      <x:c r="W636" s="546"/>
      <x:c r="X636" s="529"/>
      <x:c r="Y636" s="529"/>
      <x:c r="Z636" s="529"/>
      <x:c r="AA636" s="546"/>
      <x:c r="AB636" s="529"/>
      <x:c r="AC636" s="529"/>
      <x:c r="AD636" s="657"/>
      <x:c r="AE636" s="658"/>
    </x:row>
    <x:row r="637" spans="1:31">
      <x:c r="A637" s="543" t="s">
        <x:v>12225</x:v>
      </x:c>
      <x:c r="B637" s="529"/>
      <x:c r="C637" s="529"/>
      <x:c r="D637" s="529"/>
      <x:c r="E637" s="529"/>
      <x:c r="F637" s="529"/>
      <x:c r="G637" s="595"/>
      <x:c r="H637" s="529"/>
      <x:c r="I637" s="529"/>
      <x:c r="J637" s="529"/>
      <x:c r="K637" s="529"/>
      <x:c r="L637" s="529"/>
      <x:c r="M637" s="529"/>
      <x:c r="N637" s="529"/>
      <x:c r="O637" s="529"/>
      <x:c r="P637" s="529"/>
      <x:c r="Q637" s="529"/>
      <x:c r="R637" s="529"/>
      <x:c r="S637" s="529"/>
      <x:c r="T637" s="529"/>
      <x:c r="U637" s="529"/>
      <x:c r="V637" s="529"/>
      <x:c r="W637" s="529"/>
      <x:c r="X637" s="529"/>
      <x:c r="Y637" s="529"/>
      <x:c r="Z637" s="529"/>
      <x:c r="AA637" s="529"/>
      <x:c r="AB637" s="529"/>
      <x:c r="AC637" s="529"/>
      <x:c r="AD637" s="657"/>
      <x:c r="AE637" s="658"/>
    </x:row>
    <x:row r="638" spans="1:31" ht="16.75">
      <x:c r="A638" s="544" t="s">
        <x:v>2548</x:v>
      </x:c>
      <x:c r="B638" s="548"/>
      <x:c r="C638" s="529"/>
      <x:c r="D638" s="529"/>
      <x:c r="E638" s="529"/>
      <x:c r="F638" s="548"/>
      <x:c r="G638" s="595"/>
      <x:c r="H638" s="529"/>
      <x:c r="I638" s="529"/>
      <x:c r="J638" s="529"/>
      <x:c r="K638" s="546"/>
      <x:c r="L638" s="529"/>
      <x:c r="M638" s="529"/>
      <x:c r="N638" s="548"/>
      <x:c r="O638" s="529"/>
      <x:c r="P638" s="529"/>
      <x:c r="Q638" s="529"/>
      <x:c r="R638" s="529"/>
      <x:c r="S638" s="529"/>
      <x:c r="T638" s="529"/>
      <x:c r="U638" s="529"/>
      <x:c r="V638" s="529"/>
      <x:c r="W638" s="529"/>
      <x:c r="X638" s="529"/>
      <x:c r="Y638" s="529"/>
      <x:c r="Z638" s="529"/>
      <x:c r="AA638" s="529"/>
      <x:c r="AB638" s="529"/>
      <x:c r="AC638" s="529"/>
      <x:c r="AD638" s="657"/>
      <x:c r="AE638" s="658"/>
    </x:row>
    <x:row r="639" spans="1:31" ht="16.75">
      <x:c r="A639" s="544" t="s">
        <x:v>2478</x:v>
      </x:c>
      <x:c r="B639" s="529"/>
      <x:c r="C639" s="529"/>
      <x:c r="D639" s="529"/>
      <x:c r="E639" s="529"/>
      <x:c r="F639" s="529"/>
      <x:c r="G639" s="595"/>
      <x:c r="H639" s="529"/>
      <x:c r="I639" s="529"/>
      <x:c r="J639" s="529"/>
      <x:c r="K639" s="529"/>
      <x:c r="L639" s="529"/>
      <x:c r="M639" s="529"/>
      <x:c r="N639" s="529"/>
      <x:c r="O639" s="529"/>
      <x:c r="P639" s="529"/>
      <x:c r="Q639" s="529"/>
      <x:c r="R639" s="548"/>
      <x:c r="S639" s="529"/>
      <x:c r="T639" s="597"/>
      <x:c r="U639" s="529"/>
      <x:c r="V639" s="548"/>
      <x:c r="W639" s="529"/>
      <x:c r="X639" s="597"/>
      <x:c r="Y639" s="529"/>
      <x:c r="Z639" s="548"/>
      <x:c r="AA639" s="529"/>
      <x:c r="AB639" s="597"/>
      <x:c r="AC639" s="529"/>
      <x:c r="AD639" s="657"/>
      <x:c r="AE639" s="658"/>
    </x:row>
    <x:row r="640" spans="1:31" ht="16.75">
      <x:c r="A640" s="659"/>
      <x:c r="B640" s="724">
        <x:v>8</x:v>
      </x:c>
      <x:c r="C640" s="724">
        <x:v>8</x:v>
      </x:c>
      <x:c r="D640" s="724"/>
      <x:c r="E640" s="724"/>
      <x:c r="F640" s="724">
        <x:v>10</x:v>
      </x:c>
      <x:c r="G640" s="724"/>
      <x:c r="H640" s="724"/>
      <x:c r="I640" s="724"/>
      <x:c r="J640" s="724"/>
      <x:c r="K640" s="724">
        <x:v>10</x:v>
      </x:c>
      <x:c r="L640" s="724"/>
      <x:c r="M640" s="724"/>
      <x:c r="N640" s="724">
        <x:v>8</x:v>
      </x:c>
      <x:c r="O640" s="724">
        <x:v>8</x:v>
      </x:c>
      <x:c r="P640" s="724"/>
      <x:c r="Q640" s="724"/>
      <x:c r="R640" s="724">
        <x:v>9</x:v>
      </x:c>
      <x:c r="S640" s="724">
        <x:v>10</x:v>
      </x:c>
      <x:c r="T640" s="724"/>
      <x:c r="U640" s="724"/>
      <x:c r="V640" s="724">
        <x:v>9</x:v>
      </x:c>
      <x:c r="W640" s="724">
        <x:v>10</x:v>
      </x:c>
      <x:c r="X640" s="724"/>
      <x:c r="Y640" s="724"/>
      <x:c r="Z640" s="724">
        <x:v>9</x:v>
      </x:c>
      <x:c r="AA640" s="724">
        <x:v>10</x:v>
      </x:c>
      <x:c r="AB640" s="724"/>
      <x:c r="AC640" s="724"/>
      <x:c r="AD640" s="660"/>
      <x:c r="AE640" s="661"/>
    </x:row>
    <x:row r="641" spans="1:31" ht="16.75">
      <x:c r="A641" s="521"/>
      <x:c r="B641" s="1662" t="s">
        <x:v>11300</x:v>
      </x:c>
      <x:c r="C641" s="1663"/>
      <x:c r="D641" s="1663"/>
      <x:c r="E641" s="1664"/>
      <x:c r="F641" s="1662" t="s">
        <x:v>10294</x:v>
      </x:c>
      <x:c r="G641" s="1663"/>
      <x:c r="H641" s="1663"/>
      <x:c r="I641" s="1664"/>
      <x:c r="J641" s="1662" t="s">
        <x:v>10288</x:v>
      </x:c>
      <x:c r="K641" s="1663"/>
      <x:c r="L641" s="1663"/>
      <x:c r="M641" s="1664"/>
      <x:c r="N641" s="1662" t="s">
        <x:v>2547</x:v>
      </x:c>
      <x:c r="O641" s="1663"/>
      <x:c r="P641" s="1663"/>
      <x:c r="Q641" s="1664"/>
      <x:c r="R641" s="1662" t="s">
        <x:v>12390</x:v>
      </x:c>
      <x:c r="S641" s="1663"/>
      <x:c r="T641" s="1663"/>
      <x:c r="U641" s="1664"/>
      <x:c r="V641" s="1663" t="s">
        <x:v>10329</x:v>
      </x:c>
      <x:c r="W641" s="1663"/>
      <x:c r="X641" s="1663"/>
      <x:c r="Y641" s="1664"/>
      <x:c r="Z641" s="1663" t="s">
        <x:v>5783</x:v>
      </x:c>
      <x:c r="AA641" s="1663"/>
      <x:c r="AB641" s="1663"/>
      <x:c r="AC641" s="1672"/>
      <x:c r="AD641" s="655"/>
      <x:c r="AE641" s="656"/>
    </x:row>
    <x:row r="642" spans="1:31">
      <x:c r="A642" s="522"/>
      <x:c r="B642" s="516" t="s">
        <x:v>3935</x:v>
      </x:c>
      <x:c r="C642" s="516" t="s">
        <x:v>6540</x:v>
      </x:c>
      <x:c r="D642" s="516" t="s">
        <x:v>10328</x:v>
      </x:c>
      <x:c r="E642" s="557" t="s">
        <x:v>10295</x:v>
      </x:c>
      <x:c r="F642" s="516" t="s">
        <x:v>3935</x:v>
      </x:c>
      <x:c r="G642" s="516" t="s">
        <x:v>6540</x:v>
      </x:c>
      <x:c r="H642" s="516" t="s">
        <x:v>10328</x:v>
      </x:c>
      <x:c r="I642" s="557" t="s">
        <x:v>10295</x:v>
      </x:c>
      <x:c r="J642" s="516" t="s">
        <x:v>3935</x:v>
      </x:c>
      <x:c r="K642" s="516" t="s">
        <x:v>6540</x:v>
      </x:c>
      <x:c r="L642" s="516" t="s">
        <x:v>10328</x:v>
      </x:c>
      <x:c r="M642" s="557" t="s">
        <x:v>10295</x:v>
      </x:c>
      <x:c r="N642" s="516" t="s">
        <x:v>3935</x:v>
      </x:c>
      <x:c r="O642" s="516" t="s">
        <x:v>6540</x:v>
      </x:c>
      <x:c r="P642" s="516" t="s">
        <x:v>10328</x:v>
      </x:c>
      <x:c r="Q642" s="557" t="s">
        <x:v>10295</x:v>
      </x:c>
      <x:c r="R642" s="516" t="s">
        <x:v>3935</x:v>
      </x:c>
      <x:c r="S642" s="516" t="s">
        <x:v>6540</x:v>
      </x:c>
      <x:c r="T642" s="516" t="s">
        <x:v>10328</x:v>
      </x:c>
      <x:c r="U642" s="557" t="s">
        <x:v>10295</x:v>
      </x:c>
      <x:c r="V642" s="516" t="s">
        <x:v>3935</x:v>
      </x:c>
      <x:c r="W642" s="516" t="s">
        <x:v>6540</x:v>
      </x:c>
      <x:c r="X642" s="516" t="s">
        <x:v>10328</x:v>
      </x:c>
      <x:c r="Y642" s="557" t="s">
        <x:v>10295</x:v>
      </x:c>
      <x:c r="Z642" s="516" t="s">
        <x:v>3935</x:v>
      </x:c>
      <x:c r="AA642" s="516" t="s">
        <x:v>6540</x:v>
      </x:c>
      <x:c r="AB642" s="516" t="s">
        <x:v>10328</x:v>
      </x:c>
      <x:c r="AC642" s="557" t="s">
        <x:v>10295</x:v>
      </x:c>
      <x:c r="AD642" s="657"/>
      <x:c r="AE642" s="658"/>
    </x:row>
    <x:row r="643" spans="1:31">
      <x:c r="A643" s="543" t="s">
        <x:v>2388</x:v>
      </x:c>
      <x:c r="B643" s="529"/>
      <x:c r="C643" s="529"/>
      <x:c r="D643" s="529"/>
      <x:c r="E643" s="595"/>
      <x:c r="F643" s="529"/>
      <x:c r="G643" s="595"/>
      <x:c r="H643" s="529"/>
      <x:c r="I643" s="529"/>
      <x:c r="J643" s="595"/>
      <x:c r="K643" s="529"/>
      <x:c r="L643" s="529"/>
      <x:c r="M643" s="529"/>
      <x:c r="N643" s="529"/>
      <x:c r="O643" s="529"/>
      <x:c r="P643" s="529"/>
      <x:c r="Q643" s="595"/>
      <x:c r="R643" s="529"/>
      <x:c r="S643" s="529"/>
      <x:c r="T643" s="597"/>
      <x:c r="U643" s="529"/>
      <x:c r="V643" s="529"/>
      <x:c r="W643" s="529"/>
      <x:c r="X643" s="529"/>
      <x:c r="Y643" s="529"/>
      <x:c r="Z643" s="529"/>
      <x:c r="AA643" s="529"/>
      <x:c r="AB643" s="529"/>
      <x:c r="AC643" s="529"/>
      <x:c r="AD643" s="657" t="s">
        <x:v>3935</x:v>
      </x:c>
      <x:c r="AE643" s="658">
        <x:f>SUM(B658,F658,J658,N658,R658,V658,Z658)</x:f>
        <x:v>50</x:v>
      </x:c>
    </x:row>
    <x:row r="644" spans="1:31">
      <x:c r="A644" s="543" t="s">
        <x:v>8075</x:v>
      </x:c>
      <x:c r="B644" s="548"/>
      <x:c r="C644" s="529"/>
      <x:c r="D644" s="529"/>
      <x:c r="E644" s="529"/>
      <x:c r="F644" s="548"/>
      <x:c r="G644" s="595"/>
      <x:c r="H644" s="597"/>
      <x:c r="I644" s="529"/>
      <x:c r="J644" s="529"/>
      <x:c r="K644" s="546"/>
      <x:c r="L644" s="529"/>
      <x:c r="M644" s="529"/>
      <x:c r="N644" s="548"/>
      <x:c r="O644" s="529"/>
      <x:c r="P644" s="529"/>
      <x:c r="Q644" s="529"/>
      <x:c r="R644" s="548"/>
      <x:c r="S644" s="529"/>
      <x:c r="T644" s="595"/>
      <x:c r="U644" s="529"/>
      <x:c r="V644" s="548"/>
      <x:c r="W644" s="529"/>
      <x:c r="X644" s="529"/>
      <x:c r="Y644" s="529"/>
      <x:c r="Z644" s="548"/>
      <x:c r="AA644" s="529"/>
      <x:c r="AB644" s="529"/>
      <x:c r="AC644" s="529"/>
      <x:c r="AD644" s="657" t="s">
        <x:v>6540</x:v>
      </x:c>
      <x:c r="AE644" s="658">
        <x:f>SUM(C658,G658,K658,O658,S658,W658,AA658)</x:f>
        <x:v>48</x:v>
      </x:c>
    </x:row>
    <x:row r="645" spans="1:31">
      <x:c r="A645" s="543" t="s">
        <x:v>12175</x:v>
      </x:c>
      <x:c r="B645" s="529"/>
      <x:c r="C645" s="529"/>
      <x:c r="D645" s="529"/>
      <x:c r="E645" s="595"/>
      <x:c r="F645" s="529"/>
      <x:c r="G645" s="595"/>
      <x:c r="H645" s="812"/>
      <x:c r="I645" s="529"/>
      <x:c r="J645" s="529"/>
      <x:c r="K645" s="529"/>
      <x:c r="L645" s="529"/>
      <x:c r="M645" s="529"/>
      <x:c r="N645" s="529"/>
      <x:c r="O645" s="529"/>
      <x:c r="P645" s="529"/>
      <x:c r="Q645" s="529"/>
      <x:c r="R645" s="529"/>
      <x:c r="S645" s="529"/>
      <x:c r="T645" s="595"/>
      <x:c r="U645" s="529"/>
      <x:c r="V645" s="529"/>
      <x:c r="W645" s="529"/>
      <x:c r="X645" s="529"/>
      <x:c r="Y645" s="529"/>
      <x:c r="Z645" s="529"/>
      <x:c r="AA645" s="529"/>
      <x:c r="AB645" s="529"/>
      <x:c r="AC645" s="529"/>
      <x:c r="AD645" s="657" t="s">
        <x:v>10328</x:v>
      </x:c>
      <x:c r="AE645" s="658">
        <x:f>SUM(D658,H658,L658,P658,T658,X658,AB658)</x:f>
        <x:v>0</x:v>
      </x:c>
    </x:row>
    <x:row r="646" spans="1:31">
      <x:c r="A646" s="543" t="s">
        <x:v>12653</x:v>
      </x:c>
      <x:c r="B646" s="529"/>
      <x:c r="C646" s="529"/>
      <x:c r="D646" s="529"/>
      <x:c r="E646" s="595"/>
      <x:c r="F646" s="529"/>
      <x:c r="G646" s="595"/>
      <x:c r="H646" s="812"/>
      <x:c r="I646" s="529"/>
      <x:c r="J646" s="529"/>
      <x:c r="K646" s="529"/>
      <x:c r="L646" s="529"/>
      <x:c r="M646" s="529"/>
      <x:c r="N646" s="529"/>
      <x:c r="O646" s="529"/>
      <x:c r="P646" s="529"/>
      <x:c r="Q646" s="529"/>
      <x:c r="R646" s="529"/>
      <x:c r="S646" s="529"/>
      <x:c r="T646" s="597"/>
      <x:c r="U646" s="529"/>
      <x:c r="V646" s="529"/>
      <x:c r="W646" s="529"/>
      <x:c r="X646" s="529"/>
      <x:c r="Y646" s="529"/>
      <x:c r="Z646" s="529"/>
      <x:c r="AA646" s="529"/>
      <x:c r="AB646" s="529"/>
      <x:c r="AC646" s="529"/>
      <x:c r="AD646" s="657" t="s">
        <x:v>10295</x:v>
      </x:c>
      <x:c r="AE646" s="658">
        <x:f>SUM(E658,I658,M658,Q658,U658,Y658,AC658)</x:f>
        <x:v>0</x:v>
      </x:c>
    </x:row>
    <x:row r="647" spans="1:31">
      <x:c r="A647" s="543" t="s">
        <x:v>11533</x:v>
      </x:c>
      <x:c r="B647" s="529"/>
      <x:c r="C647" s="529"/>
      <x:c r="D647" s="529"/>
      <x:c r="E647" s="595"/>
      <x:c r="F647" s="529"/>
      <x:c r="G647" s="597"/>
      <x:c r="H647" s="597"/>
      <x:c r="I647" s="529"/>
      <x:c r="J647" s="529"/>
      <x:c r="K647" s="529"/>
      <x:c r="L647" s="597"/>
      <x:c r="M647" s="529"/>
      <x:c r="N647" s="529"/>
      <x:c r="O647" s="529"/>
      <x:c r="P647" s="597"/>
      <x:c r="Q647" s="529"/>
      <x:c r="R647" s="529"/>
      <x:c r="S647" s="529"/>
      <x:c r="T647" s="597"/>
      <x:c r="U647" s="529"/>
      <x:c r="V647" s="529"/>
      <x:c r="W647" s="529"/>
      <x:c r="X647" s="597"/>
      <x:c r="Y647" s="529"/>
      <x:c r="Z647" s="529"/>
      <x:c r="AA647" s="529"/>
      <x:c r="AB647" s="529"/>
      <x:c r="AC647" s="529"/>
      <x:c r="AD647" s="657"/>
      <x:c r="AE647" s="658"/>
    </x:row>
    <x:row r="648" spans="1:31">
      <x:c r="A648" s="543" t="s">
        <x:v>12198</x:v>
      </x:c>
      <x:c r="B648" s="529"/>
      <x:c r="C648" s="529"/>
      <x:c r="D648" s="529"/>
      <x:c r="E648" s="595"/>
      <x:c r="F648" s="529"/>
      <x:c r="G648" s="595"/>
      <x:c r="H648" s="597"/>
      <x:c r="I648" s="529"/>
      <x:c r="J648" s="529"/>
      <x:c r="K648" s="597"/>
      <x:c r="L648" s="529"/>
      <x:c r="M648" s="529"/>
      <x:c r="N648" s="529"/>
      <x:c r="O648" s="529"/>
      <x:c r="P648" s="529"/>
      <x:c r="Q648" s="529"/>
      <x:c r="R648" s="800"/>
      <x:c r="S648" s="546"/>
      <x:c r="T648" s="529"/>
      <x:c r="U648" s="529"/>
      <x:c r="V648" s="800"/>
      <x:c r="W648" s="546"/>
      <x:c r="X648" s="529"/>
      <x:c r="Y648" s="529"/>
      <x:c r="Z648" s="800"/>
      <x:c r="AA648" s="546"/>
      <x:c r="AB648" s="529"/>
      <x:c r="AC648" s="529"/>
      <x:c r="AD648" s="657"/>
      <x:c r="AE648" s="658"/>
    </x:row>
    <x:row r="649" spans="1:31">
      <x:c r="A649" s="543" t="s">
        <x:v>7982</x:v>
      </x:c>
      <x:c r="B649" s="548"/>
      <x:c r="C649" s="597"/>
      <x:c r="D649" s="529"/>
      <x:c r="E649" s="529"/>
      <x:c r="F649" s="800"/>
      <x:c r="G649" s="595"/>
      <x:c r="H649" s="597"/>
      <x:c r="I649" s="529"/>
      <x:c r="J649" s="529"/>
      <x:c r="K649" s="800"/>
      <x:c r="L649" s="597"/>
      <x:c r="M649" s="529"/>
      <x:c r="N649" s="548"/>
      <x:c r="O649" s="597"/>
      <x:c r="P649" s="597"/>
      <x:c r="Q649" s="529"/>
      <x:c r="R649" s="800"/>
      <x:c r="S649" s="597"/>
      <x:c r="T649" s="529"/>
      <x:c r="U649" s="529"/>
      <x:c r="V649" s="800"/>
      <x:c r="W649" s="597"/>
      <x:c r="X649" s="529"/>
      <x:c r="Y649" s="529"/>
      <x:c r="Z649" s="597"/>
      <x:c r="AA649" s="597"/>
      <x:c r="AB649" s="597"/>
      <x:c r="AC649" s="529"/>
      <x:c r="AD649" s="657"/>
      <x:c r="AE649" s="658"/>
    </x:row>
    <x:row r="650" spans="1:31">
      <x:c r="A650" s="543" t="s">
        <x:v>2318</x:v>
      </x:c>
      <x:c r="B650" s="529"/>
      <x:c r="C650" s="546"/>
      <x:c r="D650" s="529"/>
      <x:c r="E650" s="529"/>
      <x:c r="F650" s="800"/>
      <x:c r="G650" s="595"/>
      <x:c r="H650" s="597"/>
      <x:c r="I650" s="529"/>
      <x:c r="J650" s="529"/>
      <x:c r="K650" s="800"/>
      <x:c r="L650" s="597"/>
      <x:c r="M650" s="529"/>
      <x:c r="N650" s="529"/>
      <x:c r="O650" s="546"/>
      <x:c r="P650" s="597"/>
      <x:c r="Q650" s="529"/>
      <x:c r="R650" s="597"/>
      <x:c r="S650" s="597"/>
      <x:c r="T650" s="597"/>
      <x:c r="U650" s="529"/>
      <x:c r="V650" s="597"/>
      <x:c r="W650" s="597"/>
      <x:c r="X650" s="529"/>
      <x:c r="Y650" s="529"/>
      <x:c r="Z650" s="597"/>
      <x:c r="AA650" s="597"/>
      <x:c r="AB650" s="529"/>
      <x:c r="AC650" s="529"/>
      <x:c r="AD650" s="657"/>
      <x:c r="AE650" s="658"/>
    </x:row>
    <x:row r="651" spans="1:31">
      <x:c r="A651" s="543" t="s">
        <x:v>11222</x:v>
      </x:c>
      <x:c r="B651" s="597"/>
      <x:c r="C651" s="597"/>
      <x:c r="D651" s="529"/>
      <x:c r="E651" s="529"/>
      <x:c r="F651" s="597"/>
      <x:c r="G651" s="595"/>
      <x:c r="H651" s="597"/>
      <x:c r="I651" s="529"/>
      <x:c r="J651" s="529"/>
      <x:c r="K651" s="597"/>
      <x:c r="L651" s="529"/>
      <x:c r="M651" s="529"/>
      <x:c r="N651" s="597"/>
      <x:c r="O651" s="597"/>
      <x:c r="P651" s="597"/>
      <x:c r="Q651" s="529"/>
      <x:c r="R651" s="597"/>
      <x:c r="S651" s="800"/>
      <x:c r="T651" s="597"/>
      <x:c r="U651" s="529"/>
      <x:c r="V651" s="597"/>
      <x:c r="W651" s="800"/>
      <x:c r="X651" s="597"/>
      <x:c r="Y651" s="529"/>
      <x:c r="Z651" s="597"/>
      <x:c r="AA651" s="597"/>
      <x:c r="AB651" s="529"/>
      <x:c r="AC651" s="529"/>
      <x:c r="AD651" s="657"/>
      <x:c r="AE651" s="658"/>
    </x:row>
    <x:row r="652" spans="1:31">
      <x:c r="A652" s="543" t="s">
        <x:v>12467</x:v>
      </x:c>
      <x:c r="B652" s="529"/>
      <x:c r="C652" s="529"/>
      <x:c r="D652" s="529"/>
      <x:c r="E652" s="529"/>
      <x:c r="F652" s="597"/>
      <x:c r="G652" s="597"/>
      <x:c r="H652" s="597"/>
      <x:c r="I652" s="529"/>
      <x:c r="J652" s="529"/>
      <x:c r="K652" s="597"/>
      <x:c r="L652" s="529"/>
      <x:c r="M652" s="529"/>
      <x:c r="N652" s="529"/>
      <x:c r="O652" s="529"/>
      <x:c r="P652" s="597"/>
      <x:c r="Q652" s="529"/>
      <x:c r="R652" s="597"/>
      <x:c r="S652" s="529"/>
      <x:c r="T652" s="529"/>
      <x:c r="U652" s="529"/>
      <x:c r="V652" s="597"/>
      <x:c r="W652" s="529"/>
      <x:c r="X652" s="529"/>
      <x:c r="Y652" s="529"/>
      <x:c r="Z652" s="548"/>
      <x:c r="AA652" s="800"/>
      <x:c r="AB652" s="597"/>
      <x:c r="AC652" s="529"/>
      <x:c r="AD652" s="657"/>
      <x:c r="AE652" s="658"/>
    </x:row>
    <x:row r="653" spans="1:31">
      <x:c r="A653" s="543" t="s">
        <x:v>12326</x:v>
      </x:c>
      <x:c r="B653" s="597"/>
      <x:c r="C653" s="529"/>
      <x:c r="D653" s="529"/>
      <x:c r="E653" s="529"/>
      <x:c r="F653" s="529"/>
      <x:c r="G653" s="595"/>
      <x:c r="H653" s="597"/>
      <x:c r="I653" s="529"/>
      <x:c r="J653" s="529"/>
      <x:c r="K653" s="597"/>
      <x:c r="L653" s="597"/>
      <x:c r="M653" s="529"/>
      <x:c r="N653" s="597"/>
      <x:c r="O653" s="529"/>
      <x:c r="P653" s="597"/>
      <x:c r="Q653" s="529"/>
      <x:c r="R653" s="597"/>
      <x:c r="S653" s="597"/>
      <x:c r="T653" s="529"/>
      <x:c r="U653" s="529"/>
      <x:c r="V653" s="597"/>
      <x:c r="W653" s="597"/>
      <x:c r="X653" s="529"/>
      <x:c r="Y653" s="529"/>
      <x:c r="Z653" s="597"/>
      <x:c r="AA653" s="597"/>
      <x:c r="AB653" s="529"/>
      <x:c r="AC653" s="529"/>
      <x:c r="AD653" s="657"/>
      <x:c r="AE653" s="658"/>
    </x:row>
    <x:row r="654" spans="1:31">
      <x:c r="A654" s="543" t="s">
        <x:v>7879</x:v>
      </x:c>
      <x:c r="B654" s="529"/>
      <x:c r="C654" s="597"/>
      <x:c r="D654" s="529"/>
      <x:c r="E654" s="529"/>
      <x:c r="F654" s="529"/>
      <x:c r="G654" s="595"/>
      <x:c r="H654" s="597"/>
      <x:c r="I654" s="529"/>
      <x:c r="J654" s="529"/>
      <x:c r="K654" s="597"/>
      <x:c r="L654" s="597"/>
      <x:c r="M654" s="529"/>
      <x:c r="N654" s="529"/>
      <x:c r="O654" s="597"/>
      <x:c r="P654" s="597"/>
      <x:c r="Q654" s="529"/>
      <x:c r="R654" s="597"/>
      <x:c r="S654" s="597"/>
      <x:c r="T654" s="529"/>
      <x:c r="U654" s="529"/>
      <x:c r="V654" s="597"/>
      <x:c r="W654" s="597"/>
      <x:c r="X654" s="529"/>
      <x:c r="Y654" s="529"/>
      <x:c r="Z654" s="597"/>
      <x:c r="AA654" s="597"/>
      <x:c r="AB654" s="529"/>
      <x:c r="AC654" s="529"/>
      <x:c r="AD654" s="657"/>
      <x:c r="AE654" s="658"/>
    </x:row>
    <x:row r="655" spans="1:31">
      <x:c r="A655" s="543" t="s">
        <x:v>11232</x:v>
      </x:c>
      <x:c r="B655" s="529"/>
      <x:c r="C655" s="546"/>
      <x:c r="D655" s="529"/>
      <x:c r="E655" s="529"/>
      <x:c r="F655" s="548"/>
      <x:c r="G655" s="595"/>
      <x:c r="H655" s="597"/>
      <x:c r="I655" s="529"/>
      <x:c r="J655" s="529"/>
      <x:c r="K655" s="546"/>
      <x:c r="L655" s="597"/>
      <x:c r="M655" s="529"/>
      <x:c r="N655" s="529"/>
      <x:c r="O655" s="546"/>
      <x:c r="P655" s="597"/>
      <x:c r="Q655" s="529"/>
      <x:c r="R655" s="548"/>
      <x:c r="S655" s="529"/>
      <x:c r="T655" s="529"/>
      <x:c r="U655" s="529"/>
      <x:c r="V655" s="548"/>
      <x:c r="W655" s="529"/>
      <x:c r="X655" s="529"/>
      <x:c r="Y655" s="529"/>
      <x:c r="Z655" s="529"/>
      <x:c r="AA655" s="529"/>
      <x:c r="AB655" s="529"/>
      <x:c r="AC655" s="529"/>
      <x:c r="AD655" s="657"/>
      <x:c r="AE655" s="658"/>
    </x:row>
    <x:row r="656" spans="1:31">
      <x:c r="A656" s="543" t="s">
        <x:v>12225</x:v>
      </x:c>
      <x:c r="B656" s="529"/>
      <x:c r="C656" s="529"/>
      <x:c r="D656" s="529"/>
      <x:c r="E656" s="529"/>
      <x:c r="F656" s="529"/>
      <x:c r="G656" s="595"/>
      <x:c r="H656" s="529"/>
      <x:c r="I656" s="529"/>
      <x:c r="J656" s="529"/>
      <x:c r="K656" s="529"/>
      <x:c r="L656" s="529"/>
      <x:c r="M656" s="529"/>
      <x:c r="N656" s="529"/>
      <x:c r="O656" s="529"/>
      <x:c r="P656" s="529"/>
      <x:c r="Q656" s="529"/>
      <x:c r="R656" s="529"/>
      <x:c r="S656" s="529"/>
      <x:c r="T656" s="529"/>
      <x:c r="U656" s="529"/>
      <x:c r="V656" s="529"/>
      <x:c r="W656" s="529"/>
      <x:c r="X656" s="529"/>
      <x:c r="Y656" s="529"/>
      <x:c r="Z656" s="529"/>
      <x:c r="AA656" s="529"/>
      <x:c r="AB656" s="529"/>
      <x:c r="AC656" s="529"/>
      <x:c r="AD656" s="657"/>
      <x:c r="AE656" s="658"/>
    </x:row>
    <x:row r="657" spans="1:31" ht="16.75">
      <x:c r="A657" s="544" t="s">
        <x:v>2548</x:v>
      </x:c>
      <x:c r="B657" s="529"/>
      <x:c r="C657" s="529"/>
      <x:c r="D657" s="529"/>
      <x:c r="E657" s="529"/>
      <x:c r="F657" s="529"/>
      <x:c r="G657" s="595"/>
      <x:c r="H657" s="529"/>
      <x:c r="I657" s="529"/>
      <x:c r="J657" s="529"/>
      <x:c r="K657" s="529"/>
      <x:c r="L657" s="529"/>
      <x:c r="M657" s="529"/>
      <x:c r="N657" s="529"/>
      <x:c r="O657" s="529"/>
      <x:c r="P657" s="529"/>
      <x:c r="Q657" s="529"/>
      <x:c r="R657" s="529"/>
      <x:c r="S657" s="546"/>
      <x:c r="T657" s="529"/>
      <x:c r="U657" s="529"/>
      <x:c r="V657" s="529"/>
      <x:c r="W657" s="546"/>
      <x:c r="X657" s="529"/>
      <x:c r="Y657" s="529"/>
      <x:c r="Z657" s="529"/>
      <x:c r="AA657" s="546"/>
      <x:c r="AB657" s="529"/>
      <x:c r="AC657" s="529"/>
      <x:c r="AD657" s="657"/>
      <x:c r="AE657" s="658"/>
    </x:row>
    <x:row r="658" spans="1:31" ht="16.75">
      <x:c r="A658" s="659"/>
      <x:c r="B658" s="724">
        <x:v>6</x:v>
      </x:c>
      <x:c r="C658" s="724">
        <x:v>6</x:v>
      </x:c>
      <x:c r="D658" s="724"/>
      <x:c r="E658" s="724"/>
      <x:c r="F658" s="724">
        <x:v>10</x:v>
      </x:c>
      <x:c r="G658" s="724"/>
      <x:c r="H658" s="724"/>
      <x:c r="I658" s="724"/>
      <x:c r="J658" s="724"/>
      <x:c r="K658" s="724">
        <x:v>10</x:v>
      </x:c>
      <x:c r="L658" s="724"/>
      <x:c r="M658" s="724"/>
      <x:c r="N658" s="724">
        <x:v>6</x:v>
      </x:c>
      <x:c r="O658" s="724">
        <x:v>6</x:v>
      </x:c>
      <x:c r="P658" s="724"/>
      <x:c r="Q658" s="724"/>
      <x:c r="R658" s="724">
        <x:v>10</x:v>
      </x:c>
      <x:c r="S658" s="724">
        <x:v>9</x:v>
      </x:c>
      <x:c r="T658" s="724"/>
      <x:c r="U658" s="724"/>
      <x:c r="V658" s="724">
        <x:v>10</x:v>
      </x:c>
      <x:c r="W658" s="724">
        <x:v>9</x:v>
      </x:c>
      <x:c r="X658" s="724"/>
      <x:c r="Y658" s="724"/>
      <x:c r="Z658" s="724">
        <x:v>8</x:v>
      </x:c>
      <x:c r="AA658" s="724">
        <x:v>8</x:v>
      </x:c>
      <x:c r="AB658" s="724"/>
      <x:c r="AC658" s="724"/>
      <x:c r="AD658" s="660"/>
      <x:c r="AE658" s="661"/>
    </x:row>
    <x:row r="659" spans="1:31" ht="16.75">
      <x:c r="A659" s="521"/>
      <x:c r="B659" s="1662" t="s">
        <x:v>5819</x:v>
      </x:c>
      <x:c r="C659" s="1663"/>
      <x:c r="D659" s="1663"/>
      <x:c r="E659" s="1664"/>
      <x:c r="F659" s="1662" t="s">
        <x:v>10294</x:v>
      </x:c>
      <x:c r="G659" s="1663"/>
      <x:c r="H659" s="1663"/>
      <x:c r="I659" s="1664"/>
      <x:c r="J659" s="1662" t="s">
        <x:v>10288</x:v>
      </x:c>
      <x:c r="K659" s="1663"/>
      <x:c r="L659" s="1663"/>
      <x:c r="M659" s="1664"/>
      <x:c r="N659" s="1662" t="s">
        <x:v>2558</x:v>
      </x:c>
      <x:c r="O659" s="1663"/>
      <x:c r="P659" s="1663"/>
      <x:c r="Q659" s="1664"/>
      <x:c r="R659" s="1662" t="s">
        <x:v>11495</x:v>
      </x:c>
      <x:c r="S659" s="1663"/>
      <x:c r="T659" s="1663"/>
      <x:c r="U659" s="1664"/>
      <x:c r="V659" s="1663" t="s">
        <x:v>10329</x:v>
      </x:c>
      <x:c r="W659" s="1663"/>
      <x:c r="X659" s="1663"/>
      <x:c r="Y659" s="1664"/>
      <x:c r="Z659" s="1663" t="s">
        <x:v>2472</x:v>
      </x:c>
      <x:c r="AA659" s="1663"/>
      <x:c r="AB659" s="1663"/>
      <x:c r="AC659" s="1672"/>
      <x:c r="AD659" s="655"/>
      <x:c r="AE659" s="656"/>
    </x:row>
    <x:row r="660" spans="1:31">
      <x:c r="A660" s="522"/>
      <x:c r="B660" s="516" t="s">
        <x:v>3935</x:v>
      </x:c>
      <x:c r="C660" s="516" t="s">
        <x:v>6540</x:v>
      </x:c>
      <x:c r="D660" s="516" t="s">
        <x:v>10328</x:v>
      </x:c>
      <x:c r="E660" s="557" t="s">
        <x:v>10295</x:v>
      </x:c>
      <x:c r="F660" s="516" t="s">
        <x:v>3935</x:v>
      </x:c>
      <x:c r="G660" s="516" t="s">
        <x:v>6540</x:v>
      </x:c>
      <x:c r="H660" s="516" t="s">
        <x:v>10328</x:v>
      </x:c>
      <x:c r="I660" s="557" t="s">
        <x:v>10295</x:v>
      </x:c>
      <x:c r="J660" s="516" t="s">
        <x:v>3935</x:v>
      </x:c>
      <x:c r="K660" s="516" t="s">
        <x:v>6540</x:v>
      </x:c>
      <x:c r="L660" s="516" t="s">
        <x:v>10328</x:v>
      </x:c>
      <x:c r="M660" s="557" t="s">
        <x:v>10295</x:v>
      </x:c>
      <x:c r="N660" s="516" t="s">
        <x:v>3935</x:v>
      </x:c>
      <x:c r="O660" s="516" t="s">
        <x:v>6540</x:v>
      </x:c>
      <x:c r="P660" s="516" t="s">
        <x:v>10328</x:v>
      </x:c>
      <x:c r="Q660" s="557" t="s">
        <x:v>10295</x:v>
      </x:c>
      <x:c r="R660" s="516" t="s">
        <x:v>3935</x:v>
      </x:c>
      <x:c r="S660" s="516" t="s">
        <x:v>6540</x:v>
      </x:c>
      <x:c r="T660" s="516" t="s">
        <x:v>10328</x:v>
      </x:c>
      <x:c r="U660" s="557" t="s">
        <x:v>10295</x:v>
      </x:c>
      <x:c r="V660" s="516" t="s">
        <x:v>3935</x:v>
      </x:c>
      <x:c r="W660" s="516" t="s">
        <x:v>6540</x:v>
      </x:c>
      <x:c r="X660" s="516" t="s">
        <x:v>10328</x:v>
      </x:c>
      <x:c r="Y660" s="557" t="s">
        <x:v>10295</x:v>
      </x:c>
      <x:c r="Z660" s="516" t="s">
        <x:v>3935</x:v>
      </x:c>
      <x:c r="AA660" s="516" t="s">
        <x:v>6540</x:v>
      </x:c>
      <x:c r="AB660" s="516" t="s">
        <x:v>10328</x:v>
      </x:c>
      <x:c r="AC660" s="557" t="s">
        <x:v>10295</x:v>
      </x:c>
      <x:c r="AD660" s="657"/>
      <x:c r="AE660" s="658"/>
    </x:row>
    <x:row r="661" spans="1:31">
      <x:c r="A661" s="543" t="s">
        <x:v>2388</x:v>
      </x:c>
      <x:c r="B661" s="529"/>
      <x:c r="C661" s="529"/>
      <x:c r="D661" s="529"/>
      <x:c r="E661" s="595"/>
      <x:c r="F661" s="529"/>
      <x:c r="G661" s="595"/>
      <x:c r="H661" s="529"/>
      <x:c r="I661" s="529"/>
      <x:c r="J661" s="595"/>
      <x:c r="K661" s="529"/>
      <x:c r="L661" s="529"/>
      <x:c r="M661" s="529"/>
      <x:c r="N661" s="529"/>
      <x:c r="O661" s="529"/>
      <x:c r="P661" s="529"/>
      <x:c r="Q661" s="595"/>
      <x:c r="R661" s="529"/>
      <x:c r="S661" s="529"/>
      <x:c r="T661" s="597"/>
      <x:c r="U661" s="529"/>
      <x:c r="V661" s="529"/>
      <x:c r="W661" s="529"/>
      <x:c r="X661" s="529"/>
      <x:c r="Y661" s="529"/>
      <x:c r="Z661" s="529"/>
      <x:c r="AA661" s="529"/>
      <x:c r="AB661" s="529"/>
      <x:c r="AC661" s="529"/>
      <x:c r="AD661" s="657" t="s">
        <x:v>3935</x:v>
      </x:c>
      <x:c r="AE661" s="658">
        <x:f>SUM(B676,F676,J676,N676,R676,V676,Z676)</x:f>
        <x:v>24</x:v>
      </x:c>
    </x:row>
    <x:row r="662" spans="1:31">
      <x:c r="A662" s="543" t="s">
        <x:v>8075</x:v>
      </x:c>
      <x:c r="B662" s="529"/>
      <x:c r="C662" s="546"/>
      <x:c r="D662" s="529"/>
      <x:c r="E662" s="529"/>
      <x:c r="F662" s="595"/>
      <x:c r="G662" s="546"/>
      <x:c r="H662" s="597"/>
      <x:c r="I662" s="529"/>
      <x:c r="J662" s="529"/>
      <x:c r="K662" s="529"/>
      <x:c r="L662" s="529"/>
      <x:c r="M662" s="529"/>
      <x:c r="N662" s="529"/>
      <x:c r="O662" s="529"/>
      <x:c r="P662" s="529"/>
      <x:c r="Q662" s="529"/>
      <x:c r="R662" s="529"/>
      <x:c r="S662" s="546"/>
      <x:c r="T662" s="595"/>
      <x:c r="U662" s="529"/>
      <x:c r="V662" s="529"/>
      <x:c r="W662" s="546"/>
      <x:c r="X662" s="529"/>
      <x:c r="Y662" s="529"/>
      <x:c r="Z662" s="529"/>
      <x:c r="AA662" s="546"/>
      <x:c r="AB662" s="529"/>
      <x:c r="AC662" s="529"/>
      <x:c r="AD662" s="657" t="s">
        <x:v>6540</x:v>
      </x:c>
      <x:c r="AE662" s="658">
        <x:f>SUM(C676,G676,K676,O676,S676,W676,AA676)</x:f>
        <x:v>44</x:v>
      </x:c>
    </x:row>
    <x:row r="663" spans="1:31">
      <x:c r="A663" s="543" t="s">
        <x:v>12175</x:v>
      </x:c>
      <x:c r="B663" s="529"/>
      <x:c r="C663" s="597"/>
      <x:c r="D663" s="529"/>
      <x:c r="E663" s="595"/>
      <x:c r="F663" s="595"/>
      <x:c r="G663" s="529"/>
      <x:c r="H663" s="812"/>
      <x:c r="I663" s="529"/>
      <x:c r="J663" s="529"/>
      <x:c r="K663" s="529"/>
      <x:c r="L663" s="529"/>
      <x:c r="M663" s="529"/>
      <x:c r="N663" s="529"/>
      <x:c r="O663" s="529"/>
      <x:c r="P663" s="529"/>
      <x:c r="Q663" s="529"/>
      <x:c r="R663" s="529"/>
      <x:c r="S663" s="529"/>
      <x:c r="T663" s="595"/>
      <x:c r="U663" s="529"/>
      <x:c r="V663" s="529"/>
      <x:c r="W663" s="529"/>
      <x:c r="X663" s="529"/>
      <x:c r="Y663" s="529"/>
      <x:c r="Z663" s="529"/>
      <x:c r="AA663" s="529"/>
      <x:c r="AB663" s="529"/>
      <x:c r="AC663" s="529"/>
      <x:c r="AD663" s="657" t="s">
        <x:v>10328</x:v>
      </x:c>
      <x:c r="AE663" s="658">
        <x:f>SUM(D676,H676,L676,P676,T676,X676,AB676)</x:f>
        <x:v>0</x:v>
      </x:c>
    </x:row>
    <x:row r="664" spans="1:31">
      <x:c r="A664" s="543" t="s">
        <x:v>12653</x:v>
      </x:c>
      <x:c r="B664" s="529"/>
      <x:c r="C664" s="529"/>
      <x:c r="D664" s="529"/>
      <x:c r="E664" s="595"/>
      <x:c r="F664" s="595"/>
      <x:c r="G664" s="529"/>
      <x:c r="H664" s="812"/>
      <x:c r="I664" s="529"/>
      <x:c r="J664" s="529"/>
      <x:c r="K664" s="529"/>
      <x:c r="L664" s="529"/>
      <x:c r="M664" s="529"/>
      <x:c r="N664" s="529"/>
      <x:c r="O664" s="529"/>
      <x:c r="P664" s="529"/>
      <x:c r="Q664" s="529"/>
      <x:c r="R664" s="529"/>
      <x:c r="S664" s="529"/>
      <x:c r="T664" s="597"/>
      <x:c r="U664" s="529"/>
      <x:c r="V664" s="529"/>
      <x:c r="W664" s="529"/>
      <x:c r="X664" s="529"/>
      <x:c r="Y664" s="529"/>
      <x:c r="Z664" s="529"/>
      <x:c r="AA664" s="529"/>
      <x:c r="AB664" s="529"/>
      <x:c r="AC664" s="529"/>
      <x:c r="AD664" s="657" t="s">
        <x:v>10295</x:v>
      </x:c>
      <x:c r="AE664" s="658">
        <x:f>SUM(E676,I676,M676,Q676,U676,Y676,AC676)</x:f>
        <x:v>0</x:v>
      </x:c>
    </x:row>
    <x:row r="665" spans="1:31">
      <x:c r="A665" s="543" t="s">
        <x:v>11533</x:v>
      </x:c>
      <x:c r="B665" s="529"/>
      <x:c r="C665" s="529"/>
      <x:c r="D665" s="529"/>
      <x:c r="E665" s="595"/>
      <x:c r="F665" s="597"/>
      <x:c r="G665" s="529"/>
      <x:c r="H665" s="597"/>
      <x:c r="I665" s="529"/>
      <x:c r="J665" s="529"/>
      <x:c r="K665" s="597"/>
      <x:c r="L665" s="597"/>
      <x:c r="M665" s="529"/>
      <x:c r="N665" s="597"/>
      <x:c r="O665" s="546"/>
      <x:c r="P665" s="597"/>
      <x:c r="Q665" s="529"/>
      <x:c r="R665" s="529"/>
      <x:c r="S665" s="529"/>
      <x:c r="T665" s="597"/>
      <x:c r="U665" s="529"/>
      <x:c r="V665" s="529"/>
      <x:c r="W665" s="529"/>
      <x:c r="X665" s="597"/>
      <x:c r="Y665" s="529"/>
      <x:c r="Z665" s="529"/>
      <x:c r="AA665" s="529"/>
      <x:c r="AB665" s="529"/>
      <x:c r="AC665" s="529"/>
      <x:c r="AD665" s="657"/>
      <x:c r="AE665" s="658"/>
    </x:row>
    <x:row r="666" spans="1:31">
      <x:c r="A666" s="543" t="s">
        <x:v>12198</x:v>
      </x:c>
      <x:c r="B666" s="529"/>
      <x:c r="C666" s="597"/>
      <x:c r="D666" s="529"/>
      <x:c r="E666" s="595"/>
      <x:c r="F666" s="595"/>
      <x:c r="G666" s="597"/>
      <x:c r="H666" s="597"/>
      <x:c r="I666" s="529"/>
      <x:c r="J666" s="529"/>
      <x:c r="K666" s="529"/>
      <x:c r="L666" s="529"/>
      <x:c r="M666" s="529"/>
      <x:c r="N666" s="529"/>
      <x:c r="O666" s="529"/>
      <x:c r="P666" s="529"/>
      <x:c r="Q666" s="529"/>
      <x:c r="R666" s="548"/>
      <x:c r="S666" s="529"/>
      <x:c r="T666" s="529"/>
      <x:c r="U666" s="529"/>
      <x:c r="V666" s="548"/>
      <x:c r="W666" s="529"/>
      <x:c r="X666" s="529"/>
      <x:c r="Y666" s="529"/>
      <x:c r="Z666" s="548"/>
      <x:c r="AA666" s="800"/>
      <x:c r="AB666" s="529"/>
      <x:c r="AC666" s="529"/>
      <x:c r="AD666" s="657"/>
      <x:c r="AE666" s="658"/>
    </x:row>
    <x:row r="667" spans="1:31">
      <x:c r="A667" s="543" t="s">
        <x:v>7982</x:v>
      </x:c>
      <x:c r="B667" s="529"/>
      <x:c r="C667" s="546"/>
      <x:c r="D667" s="529"/>
      <x:c r="E667" s="529"/>
      <x:c r="F667" s="595"/>
      <x:c r="G667" s="800"/>
      <x:c r="H667" s="597"/>
      <x:c r="I667" s="529"/>
      <x:c r="J667" s="529"/>
      <x:c r="K667" s="597"/>
      <x:c r="L667" s="597"/>
      <x:c r="M667" s="529"/>
      <x:c r="N667" s="597"/>
      <x:c r="O667" s="597"/>
      <x:c r="P667" s="597"/>
      <x:c r="Q667" s="529"/>
      <x:c r="R667" s="597"/>
      <x:c r="S667" s="800"/>
      <x:c r="T667" s="529"/>
      <x:c r="U667" s="529"/>
      <x:c r="V667" s="597"/>
      <x:c r="W667" s="800"/>
      <x:c r="X667" s="529"/>
      <x:c r="Y667" s="529"/>
      <x:c r="Z667" s="597"/>
      <x:c r="AA667" s="597"/>
      <x:c r="AB667" s="597"/>
      <x:c r="AC667" s="529"/>
      <x:c r="AD667" s="657"/>
      <x:c r="AE667" s="658"/>
    </x:row>
    <x:row r="668" spans="1:31">
      <x:c r="A668" s="543" t="s">
        <x:v>2318</x:v>
      </x:c>
      <x:c r="B668" s="548"/>
      <x:c r="C668" s="529"/>
      <x:c r="D668" s="529"/>
      <x:c r="E668" s="529"/>
      <x:c r="F668" s="595"/>
      <x:c r="G668" s="800"/>
      <x:c r="H668" s="597"/>
      <x:c r="I668" s="529"/>
      <x:c r="J668" s="529"/>
      <x:c r="K668" s="597"/>
      <x:c r="L668" s="597"/>
      <x:c r="M668" s="529"/>
      <x:c r="N668" s="597"/>
      <x:c r="O668" s="597"/>
      <x:c r="P668" s="597"/>
      <x:c r="Q668" s="529"/>
      <x:c r="R668" s="597"/>
      <x:c r="S668" s="800"/>
      <x:c r="T668" s="597"/>
      <x:c r="U668" s="529"/>
      <x:c r="V668" s="597"/>
      <x:c r="W668" s="800"/>
      <x:c r="X668" s="529"/>
      <x:c r="Y668" s="529"/>
      <x:c r="Z668" s="597"/>
      <x:c r="AA668" s="597"/>
      <x:c r="AB668" s="529"/>
      <x:c r="AC668" s="529"/>
      <x:c r="AD668" s="657"/>
      <x:c r="AE668" s="658"/>
    </x:row>
    <x:row r="669" spans="1:31">
      <x:c r="A669" s="543" t="s">
        <x:v>11222</x:v>
      </x:c>
      <x:c r="B669" s="529"/>
      <x:c r="C669" s="597"/>
      <x:c r="D669" s="529"/>
      <x:c r="E669" s="529"/>
      <x:c r="F669" s="595"/>
      <x:c r="G669" s="597"/>
      <x:c r="H669" s="597"/>
      <x:c r="I669" s="529"/>
      <x:c r="J669" s="529"/>
      <x:c r="K669" s="529"/>
      <x:c r="L669" s="529"/>
      <x:c r="M669" s="529"/>
      <x:c r="N669" s="597"/>
      <x:c r="O669" s="800"/>
      <x:c r="P669" s="597"/>
      <x:c r="Q669" s="529"/>
      <x:c r="R669" s="597"/>
      <x:c r="S669" s="597"/>
      <x:c r="T669" s="597"/>
      <x:c r="U669" s="529"/>
      <x:c r="V669" s="597"/>
      <x:c r="W669" s="597"/>
      <x:c r="X669" s="597"/>
      <x:c r="Y669" s="529"/>
      <x:c r="Z669" s="597"/>
      <x:c r="AA669" s="597"/>
      <x:c r="AB669" s="529"/>
      <x:c r="AC669" s="529"/>
      <x:c r="AD669" s="657"/>
      <x:c r="AE669" s="658"/>
    </x:row>
    <x:row r="670" spans="1:31">
      <x:c r="A670" s="543" t="s">
        <x:v>12467</x:v>
      </x:c>
      <x:c r="B670" s="529"/>
      <x:c r="C670" s="529"/>
      <x:c r="D670" s="529"/>
      <x:c r="E670" s="529"/>
      <x:c r="F670" s="597"/>
      <x:c r="G670" s="597"/>
      <x:c r="H670" s="597"/>
      <x:c r="I670" s="529"/>
      <x:c r="J670" s="529"/>
      <x:c r="K670" s="529"/>
      <x:c r="L670" s="529"/>
      <x:c r="M670" s="529"/>
      <x:c r="N670" s="597"/>
      <x:c r="O670" s="597"/>
      <x:c r="P670" s="597"/>
      <x:c r="Q670" s="529"/>
      <x:c r="R670" s="800"/>
      <x:c r="S670" s="529"/>
      <x:c r="T670" s="529"/>
      <x:c r="U670" s="529"/>
      <x:c r="V670" s="800"/>
      <x:c r="W670" s="529"/>
      <x:c r="X670" s="529"/>
      <x:c r="Y670" s="529"/>
      <x:c r="Z670" s="800"/>
      <x:c r="AA670" s="546"/>
      <x:c r="AB670" s="597"/>
      <x:c r="AC670" s="529"/>
      <x:c r="AD670" s="657"/>
      <x:c r="AE670" s="658"/>
    </x:row>
    <x:row r="671" spans="1:31">
      <x:c r="A671" s="543" t="s">
        <x:v>12326</x:v>
      </x:c>
      <x:c r="B671" s="529"/>
      <x:c r="C671" s="529"/>
      <x:c r="D671" s="529"/>
      <x:c r="E671" s="529"/>
      <x:c r="F671" s="595"/>
      <x:c r="G671" s="597"/>
      <x:c r="H671" s="597"/>
      <x:c r="I671" s="529"/>
      <x:c r="J671" s="529"/>
      <x:c r="K671" s="597"/>
      <x:c r="L671" s="597"/>
      <x:c r="M671" s="529"/>
      <x:c r="N671" s="597"/>
      <x:c r="O671" s="597"/>
      <x:c r="P671" s="597"/>
      <x:c r="Q671" s="529"/>
      <x:c r="R671" s="597"/>
      <x:c r="S671" s="597"/>
      <x:c r="T671" s="529"/>
      <x:c r="U671" s="529"/>
      <x:c r="V671" s="597"/>
      <x:c r="W671" s="597"/>
      <x:c r="X671" s="529"/>
      <x:c r="Y671" s="529"/>
      <x:c r="Z671" s="597"/>
      <x:c r="AA671" s="597"/>
      <x:c r="AB671" s="529"/>
      <x:c r="AC671" s="529"/>
      <x:c r="AD671" s="657"/>
      <x:c r="AE671" s="658"/>
    </x:row>
    <x:row r="672" spans="1:31">
      <x:c r="A672" s="543" t="s">
        <x:v>7879</x:v>
      </x:c>
      <x:c r="B672" s="529"/>
      <x:c r="C672" s="597"/>
      <x:c r="D672" s="529"/>
      <x:c r="E672" s="529"/>
      <x:c r="F672" s="595"/>
      <x:c r="G672" s="597"/>
      <x:c r="H672" s="597"/>
      <x:c r="I672" s="529"/>
      <x:c r="J672" s="529"/>
      <x:c r="K672" s="597"/>
      <x:c r="L672" s="597"/>
      <x:c r="M672" s="529"/>
      <x:c r="N672" s="597"/>
      <x:c r="O672" s="597"/>
      <x:c r="P672" s="597"/>
      <x:c r="Q672" s="529"/>
      <x:c r="R672" s="597"/>
      <x:c r="S672" s="597"/>
      <x:c r="T672" s="529"/>
      <x:c r="U672" s="529"/>
      <x:c r="V672" s="597"/>
      <x:c r="W672" s="597"/>
      <x:c r="X672" s="529"/>
      <x:c r="Y672" s="529"/>
      <x:c r="Z672" s="597"/>
      <x:c r="AA672" s="597"/>
      <x:c r="AB672" s="529"/>
      <x:c r="AC672" s="529"/>
      <x:c r="AD672" s="657"/>
      <x:c r="AE672" s="658"/>
    </x:row>
    <x:row r="673" spans="1:31">
      <x:c r="A673" s="543" t="s">
        <x:v>11232</x:v>
      </x:c>
      <x:c r="B673" s="548"/>
      <x:c r="C673" s="529"/>
      <x:c r="D673" s="529"/>
      <x:c r="E673" s="529"/>
      <x:c r="F673" s="595"/>
      <x:c r="G673" s="546"/>
      <x:c r="H673" s="597"/>
      <x:c r="I673" s="529"/>
      <x:c r="J673" s="529"/>
      <x:c r="K673" s="597"/>
      <x:c r="L673" s="597"/>
      <x:c r="M673" s="529"/>
      <x:c r="N673" s="597"/>
      <x:c r="O673" s="546"/>
      <x:c r="P673" s="597"/>
      <x:c r="Q673" s="529"/>
      <x:c r="R673" s="529"/>
      <x:c r="S673" s="546"/>
      <x:c r="T673" s="529"/>
      <x:c r="U673" s="529"/>
      <x:c r="V673" s="529"/>
      <x:c r="W673" s="546"/>
      <x:c r="X673" s="529"/>
      <x:c r="Y673" s="529"/>
      <x:c r="Z673" s="529"/>
      <x:c r="AA673" s="529"/>
      <x:c r="AB673" s="529"/>
      <x:c r="AC673" s="529"/>
      <x:c r="AD673" s="657"/>
      <x:c r="AE673" s="658"/>
    </x:row>
    <x:row r="674" spans="1:31">
      <x:c r="A674" s="543" t="s">
        <x:v>12225</x:v>
      </x:c>
      <x:c r="B674" s="529"/>
      <x:c r="C674" s="529"/>
      <x:c r="D674" s="529"/>
      <x:c r="E674" s="529"/>
      <x:c r="F674" s="529"/>
      <x:c r="G674" s="595"/>
      <x:c r="H674" s="529"/>
      <x:c r="I674" s="529"/>
      <x:c r="J674" s="529"/>
      <x:c r="K674" s="529"/>
      <x:c r="L674" s="529"/>
      <x:c r="M674" s="529"/>
      <x:c r="N674" s="529"/>
      <x:c r="O674" s="529"/>
      <x:c r="P674" s="529"/>
      <x:c r="Q674" s="529"/>
      <x:c r="R674" s="529"/>
      <x:c r="S674" s="529"/>
      <x:c r="T674" s="529"/>
      <x:c r="U674" s="529"/>
      <x:c r="V674" s="529"/>
      <x:c r="W674" s="529"/>
      <x:c r="X674" s="529"/>
      <x:c r="Y674" s="529"/>
      <x:c r="Z674" s="529"/>
      <x:c r="AA674" s="529"/>
      <x:c r="AB674" s="529"/>
      <x:c r="AC674" s="529"/>
      <x:c r="AD674" s="657"/>
      <x:c r="AE674" s="658"/>
    </x:row>
    <x:row r="675" spans="1:31" ht="16.75">
      <x:c r="A675" s="544" t="s">
        <x:v>2548</x:v>
      </x:c>
      <x:c r="B675" s="529"/>
      <x:c r="C675" s="529"/>
      <x:c r="D675" s="529"/>
      <x:c r="E675" s="529"/>
      <x:c r="F675" s="529"/>
      <x:c r="G675" s="595"/>
      <x:c r="H675" s="529"/>
      <x:c r="I675" s="529"/>
      <x:c r="J675" s="529"/>
      <x:c r="K675" s="529"/>
      <x:c r="L675" s="529"/>
      <x:c r="M675" s="529"/>
      <x:c r="N675" s="529"/>
      <x:c r="O675" s="529"/>
      <x:c r="P675" s="529"/>
      <x:c r="Q675" s="529"/>
      <x:c r="R675" s="548"/>
      <x:c r="S675" s="529"/>
      <x:c r="T675" s="529"/>
      <x:c r="U675" s="529"/>
      <x:c r="V675" s="548"/>
      <x:c r="W675" s="529"/>
      <x:c r="X675" s="529"/>
      <x:c r="Y675" s="529"/>
      <x:c r="Z675" s="548"/>
      <x:c r="AA675" s="529"/>
      <x:c r="AB675" s="529"/>
      <x:c r="AC675" s="529"/>
      <x:c r="AD675" s="657"/>
      <x:c r="AE675" s="658"/>
    </x:row>
    <x:row r="676" spans="1:31" ht="16.75">
      <x:c r="A676" s="659"/>
      <x:c r="B676" s="724">
        <x:v>6</x:v>
      </x:c>
      <x:c r="C676" s="724">
        <x:v>6</x:v>
      </x:c>
      <x:c r="D676" s="724"/>
      <x:c r="E676" s="724"/>
      <x:c r="F676" s="724"/>
      <x:c r="G676" s="724">
        <x:v>10</x:v>
      </x:c>
      <x:c r="H676" s="724"/>
      <x:c r="I676" s="724"/>
      <x:c r="J676" s="724"/>
      <x:c r="K676" s="724"/>
      <x:c r="L676" s="724"/>
      <x:c r="M676" s="724"/>
      <x:c r="N676" s="724"/>
      <x:c r="O676" s="724">
        <x:v>8</x:v>
      </x:c>
      <x:c r="P676" s="724"/>
      <x:c r="Q676" s="724"/>
      <x:c r="R676" s="724">
        <x:v>9</x:v>
      </x:c>
      <x:c r="S676" s="724">
        <x:v>10</x:v>
      </x:c>
      <x:c r="T676" s="724"/>
      <x:c r="U676" s="724"/>
      <x:c r="V676" s="724">
        <x:v>9</x:v>
      </x:c>
      <x:c r="W676" s="724">
        <x:v>10</x:v>
      </x:c>
      <x:c r="X676" s="724"/>
      <x:c r="Y676" s="724"/>
      <x:c r="Z676" s="724"/>
      <x:c r="AA676" s="724"/>
      <x:c r="AB676" s="724"/>
      <x:c r="AC676" s="724"/>
      <x:c r="AD676" s="660"/>
      <x:c r="AE676" s="661"/>
    </x:row>
    <x:row r="677" spans="1:31" ht="16.75">
      <x:c r="A677" s="521"/>
      <x:c r="B677" s="1662" t="s">
        <x:v>11429</x:v>
      </x:c>
      <x:c r="C677" s="1663"/>
      <x:c r="D677" s="1663"/>
      <x:c r="E677" s="1664"/>
      <x:c r="F677" s="1662" t="s">
        <x:v>10294</x:v>
      </x:c>
      <x:c r="G677" s="1663"/>
      <x:c r="H677" s="1663"/>
      <x:c r="I677" s="1664"/>
      <x:c r="J677" s="1662" t="s">
        <x:v>10288</x:v>
      </x:c>
      <x:c r="K677" s="1663"/>
      <x:c r="L677" s="1663"/>
      <x:c r="M677" s="1664"/>
      <x:c r="N677" s="1662" t="s">
        <x:v>5560</x:v>
      </x:c>
      <x:c r="O677" s="1663"/>
      <x:c r="P677" s="1663"/>
      <x:c r="Q677" s="1664"/>
      <x:c r="R677" s="1662" t="s">
        <x:v>11463</x:v>
      </x:c>
      <x:c r="S677" s="1663"/>
      <x:c r="T677" s="1663"/>
      <x:c r="U677" s="1664"/>
      <x:c r="V677" s="1663" t="s">
        <x:v>10329</x:v>
      </x:c>
      <x:c r="W677" s="1663"/>
      <x:c r="X677" s="1663"/>
      <x:c r="Y677" s="1664"/>
      <x:c r="Z677" s="1663" t="s">
        <x:v>12668</x:v>
      </x:c>
      <x:c r="AA677" s="1663"/>
      <x:c r="AB677" s="1663"/>
      <x:c r="AC677" s="1672"/>
      <x:c r="AD677" s="655"/>
      <x:c r="AE677" s="656"/>
    </x:row>
    <x:row r="678" spans="1:31">
      <x:c r="A678" s="522"/>
      <x:c r="B678" s="516" t="s">
        <x:v>3935</x:v>
      </x:c>
      <x:c r="C678" s="516" t="s">
        <x:v>6540</x:v>
      </x:c>
      <x:c r="D678" s="516" t="s">
        <x:v>10328</x:v>
      </x:c>
      <x:c r="E678" s="557" t="s">
        <x:v>10295</x:v>
      </x:c>
      <x:c r="F678" s="516" t="s">
        <x:v>3935</x:v>
      </x:c>
      <x:c r="G678" s="516" t="s">
        <x:v>6540</x:v>
      </x:c>
      <x:c r="H678" s="516" t="s">
        <x:v>10328</x:v>
      </x:c>
      <x:c r="I678" s="557" t="s">
        <x:v>10295</x:v>
      </x:c>
      <x:c r="J678" s="516" t="s">
        <x:v>3935</x:v>
      </x:c>
      <x:c r="K678" s="516" t="s">
        <x:v>6540</x:v>
      </x:c>
      <x:c r="L678" s="516" t="s">
        <x:v>10328</x:v>
      </x:c>
      <x:c r="M678" s="557" t="s">
        <x:v>10295</x:v>
      </x:c>
      <x:c r="N678" s="516" t="s">
        <x:v>3935</x:v>
      </x:c>
      <x:c r="O678" s="516" t="s">
        <x:v>6540</x:v>
      </x:c>
      <x:c r="P678" s="516" t="s">
        <x:v>10328</x:v>
      </x:c>
      <x:c r="Q678" s="557" t="s">
        <x:v>10295</x:v>
      </x:c>
      <x:c r="R678" s="516" t="s">
        <x:v>3935</x:v>
      </x:c>
      <x:c r="S678" s="516" t="s">
        <x:v>6540</x:v>
      </x:c>
      <x:c r="T678" s="516" t="s">
        <x:v>10328</x:v>
      </x:c>
      <x:c r="U678" s="557" t="s">
        <x:v>10295</x:v>
      </x:c>
      <x:c r="V678" s="516" t="s">
        <x:v>3935</x:v>
      </x:c>
      <x:c r="W678" s="516" t="s">
        <x:v>6540</x:v>
      </x:c>
      <x:c r="X678" s="516" t="s">
        <x:v>10328</x:v>
      </x:c>
      <x:c r="Y678" s="557" t="s">
        <x:v>10295</x:v>
      </x:c>
      <x:c r="Z678" s="516" t="s">
        <x:v>3935</x:v>
      </x:c>
      <x:c r="AA678" s="516" t="s">
        <x:v>6540</x:v>
      </x:c>
      <x:c r="AB678" s="516" t="s">
        <x:v>10328</x:v>
      </x:c>
      <x:c r="AC678" s="557" t="s">
        <x:v>10295</x:v>
      </x:c>
      <x:c r="AD678" s="657"/>
      <x:c r="AE678" s="658"/>
    </x:row>
    <x:row r="679" spans="1:31">
      <x:c r="A679" s="543" t="s">
        <x:v>2388</x:v>
      </x:c>
      <x:c r="B679" s="529"/>
      <x:c r="C679" s="529"/>
      <x:c r="D679" s="529"/>
      <x:c r="E679" s="595"/>
      <x:c r="F679" s="529"/>
      <x:c r="G679" s="595"/>
      <x:c r="H679" s="529"/>
      <x:c r="I679" s="529"/>
      <x:c r="J679" s="595"/>
      <x:c r="K679" s="529"/>
      <x:c r="L679" s="529"/>
      <x:c r="M679" s="529"/>
      <x:c r="N679" s="529"/>
      <x:c r="O679" s="529"/>
      <x:c r="P679" s="529"/>
      <x:c r="Q679" s="595"/>
      <x:c r="R679" s="529"/>
      <x:c r="S679" s="529"/>
      <x:c r="T679" s="597"/>
      <x:c r="U679" s="529"/>
      <x:c r="V679" s="529"/>
      <x:c r="W679" s="529"/>
      <x:c r="X679" s="529"/>
      <x:c r="Y679" s="529"/>
      <x:c r="Z679" s="529"/>
      <x:c r="AA679" s="529"/>
      <x:c r="AB679" s="529"/>
      <x:c r="AC679" s="529"/>
      <x:c r="AD679" s="657" t="s">
        <x:v>3935</x:v>
      </x:c>
      <x:c r="AE679" s="658">
        <x:f>SUM(B694,F694,J694,N694,R694,V694,Z694)</x:f>
        <x:v>52</x:v>
      </x:c>
    </x:row>
    <x:row r="680" spans="1:31">
      <x:c r="A680" s="543" t="s">
        <x:v>8075</x:v>
      </x:c>
      <x:c r="B680" s="548"/>
      <x:c r="C680" s="529"/>
      <x:c r="D680" s="529"/>
      <x:c r="E680" s="529"/>
      <x:c r="F680" s="548"/>
      <x:c r="G680" s="529"/>
      <x:c r="H680" s="597"/>
      <x:c r="I680" s="529"/>
      <x:c r="J680" s="548"/>
      <x:c r="K680" s="529"/>
      <x:c r="L680" s="529"/>
      <x:c r="M680" s="529"/>
      <x:c r="N680" s="548"/>
      <x:c r="O680" s="529"/>
      <x:c r="P680" s="529"/>
      <x:c r="Q680" s="529"/>
      <x:c r="R680" s="548"/>
      <x:c r="S680" s="529"/>
      <x:c r="T680" s="595"/>
      <x:c r="U680" s="529"/>
      <x:c r="V680" s="548"/>
      <x:c r="W680" s="529"/>
      <x:c r="X680" s="529"/>
      <x:c r="Y680" s="529"/>
      <x:c r="Z680" s="548"/>
      <x:c r="AA680" s="529"/>
      <x:c r="AB680" s="529"/>
      <x:c r="AC680" s="529"/>
      <x:c r="AD680" s="657" t="s">
        <x:v>6540</x:v>
      </x:c>
      <x:c r="AE680" s="658">
        <x:f>SUM(C694,G694,K694,O694,S694,W694,AA694)</x:f>
        <x:v>51</x:v>
      </x:c>
    </x:row>
    <x:row r="681" spans="1:31">
      <x:c r="A681" s="543" t="s">
        <x:v>12175</x:v>
      </x:c>
      <x:c r="B681" s="529"/>
      <x:c r="C681" s="597"/>
      <x:c r="D681" s="529"/>
      <x:c r="E681" s="595"/>
      <x:c r="F681" s="529"/>
      <x:c r="G681" s="597"/>
      <x:c r="H681" s="812"/>
      <x:c r="I681" s="529"/>
      <x:c r="J681" s="529"/>
      <x:c r="K681" s="597"/>
      <x:c r="L681" s="529"/>
      <x:c r="M681" s="529"/>
      <x:c r="N681" s="529"/>
      <x:c r="O681" s="597"/>
      <x:c r="P681" s="529"/>
      <x:c r="Q681" s="529"/>
      <x:c r="R681" s="529"/>
      <x:c r="S681" s="529"/>
      <x:c r="T681" s="595"/>
      <x:c r="U681" s="529"/>
      <x:c r="V681" s="529"/>
      <x:c r="W681" s="529"/>
      <x:c r="X681" s="529"/>
      <x:c r="Y681" s="529"/>
      <x:c r="Z681" s="529"/>
      <x:c r="AA681" s="529"/>
      <x:c r="AB681" s="529"/>
      <x:c r="AC681" s="529"/>
      <x:c r="AD681" s="657" t="s">
        <x:v>10328</x:v>
      </x:c>
      <x:c r="AE681" s="658">
        <x:f>SUM(D694,H694,L694,P694,T694,X694,AB694)</x:f>
        <x:v>0</x:v>
      </x:c>
    </x:row>
    <x:row r="682" spans="1:31">
      <x:c r="A682" s="543" t="s">
        <x:v>12653</x:v>
      </x:c>
      <x:c r="B682" s="529"/>
      <x:c r="C682" s="529"/>
      <x:c r="D682" s="529"/>
      <x:c r="E682" s="595"/>
      <x:c r="F682" s="529"/>
      <x:c r="G682" s="529"/>
      <x:c r="H682" s="812"/>
      <x:c r="I682" s="529"/>
      <x:c r="J682" s="529"/>
      <x:c r="K682" s="529"/>
      <x:c r="L682" s="529"/>
      <x:c r="M682" s="529"/>
      <x:c r="N682" s="529"/>
      <x:c r="O682" s="529"/>
      <x:c r="P682" s="529"/>
      <x:c r="Q682" s="529"/>
      <x:c r="R682" s="529"/>
      <x:c r="S682" s="529"/>
      <x:c r="T682" s="597"/>
      <x:c r="U682" s="529"/>
      <x:c r="V682" s="529"/>
      <x:c r="W682" s="529"/>
      <x:c r="X682" s="529"/>
      <x:c r="Y682" s="529"/>
      <x:c r="Z682" s="529"/>
      <x:c r="AA682" s="529"/>
      <x:c r="AB682" s="529"/>
      <x:c r="AC682" s="529"/>
      <x:c r="AD682" s="657" t="s">
        <x:v>10295</x:v>
      </x:c>
      <x:c r="AE682" s="658">
        <x:f>SUM(E694,I694,M694,Q694,U694,Y694,AC694)</x:f>
        <x:v>0</x:v>
      </x:c>
    </x:row>
    <x:row r="683" spans="1:31">
      <x:c r="A683" s="543" t="s">
        <x:v>11533</x:v>
      </x:c>
      <x:c r="B683" s="529"/>
      <x:c r="C683" s="529"/>
      <x:c r="D683" s="529"/>
      <x:c r="E683" s="595"/>
      <x:c r="F683" s="529"/>
      <x:c r="G683" s="529"/>
      <x:c r="H683" s="597"/>
      <x:c r="I683" s="529"/>
      <x:c r="J683" s="529"/>
      <x:c r="K683" s="529"/>
      <x:c r="L683" s="597"/>
      <x:c r="M683" s="529"/>
      <x:c r="N683" s="529"/>
      <x:c r="O683" s="529"/>
      <x:c r="P683" s="597"/>
      <x:c r="Q683" s="529"/>
      <x:c r="R683" s="529"/>
      <x:c r="S683" s="529"/>
      <x:c r="T683" s="597"/>
      <x:c r="U683" s="529"/>
      <x:c r="V683" s="529"/>
      <x:c r="W683" s="529"/>
      <x:c r="X683" s="597"/>
      <x:c r="Y683" s="529"/>
      <x:c r="Z683" s="529"/>
      <x:c r="AA683" s="529"/>
      <x:c r="AB683" s="529"/>
      <x:c r="AC683" s="529"/>
      <x:c r="AD683" s="657"/>
      <x:c r="AE683" s="658"/>
    </x:row>
    <x:row r="684" spans="1:31">
      <x:c r="A684" s="543" t="s">
        <x:v>12198</x:v>
      </x:c>
      <x:c r="B684" s="529"/>
      <x:c r="C684" s="597"/>
      <x:c r="D684" s="529"/>
      <x:c r="E684" s="595"/>
      <x:c r="F684" s="529"/>
      <x:c r="G684" s="597"/>
      <x:c r="H684" s="597"/>
      <x:c r="I684" s="529"/>
      <x:c r="J684" s="529"/>
      <x:c r="K684" s="597"/>
      <x:c r="L684" s="529"/>
      <x:c r="M684" s="529"/>
      <x:c r="N684" s="529"/>
      <x:c r="O684" s="597"/>
      <x:c r="P684" s="529"/>
      <x:c r="Q684" s="529"/>
      <x:c r="R684" s="529"/>
      <x:c r="S684" s="546"/>
      <x:c r="T684" s="529"/>
      <x:c r="U684" s="529"/>
      <x:c r="V684" s="529"/>
      <x:c r="W684" s="546"/>
      <x:c r="X684" s="529"/>
      <x:c r="Y684" s="529"/>
      <x:c r="Z684" s="800"/>
      <x:c r="AA684" s="546"/>
      <x:c r="AB684" s="529"/>
      <x:c r="AC684" s="529"/>
      <x:c r="AD684" s="657"/>
      <x:c r="AE684" s="658"/>
    </x:row>
    <x:row r="685" spans="1:31">
      <x:c r="A685" s="543" t="s">
        <x:v>7982</x:v>
      </x:c>
      <x:c r="B685" s="548"/>
      <x:c r="C685" s="529"/>
      <x:c r="D685" s="529"/>
      <x:c r="E685" s="529"/>
      <x:c r="F685" s="548"/>
      <x:c r="G685" s="529"/>
      <x:c r="H685" s="597"/>
      <x:c r="I685" s="529"/>
      <x:c r="J685" s="548"/>
      <x:c r="K685" s="529"/>
      <x:c r="L685" s="597"/>
      <x:c r="M685" s="529"/>
      <x:c r="N685" s="548"/>
      <x:c r="O685" s="529"/>
      <x:c r="P685" s="597"/>
      <x:c r="Q685" s="529"/>
      <x:c r="R685" s="800"/>
      <x:c r="S685" s="597"/>
      <x:c r="T685" s="529"/>
      <x:c r="U685" s="529"/>
      <x:c r="V685" s="800"/>
      <x:c r="W685" s="597"/>
      <x:c r="X685" s="529"/>
      <x:c r="Y685" s="529"/>
      <x:c r="Z685" s="597"/>
      <x:c r="AA685" s="597"/>
      <x:c r="AB685" s="597"/>
      <x:c r="AC685" s="529"/>
      <x:c r="AD685" s="657"/>
      <x:c r="AE685" s="658"/>
    </x:row>
    <x:row r="686" spans="1:31">
      <x:c r="A686" s="543" t="s">
        <x:v>2318</x:v>
      </x:c>
      <x:c r="B686" s="529"/>
      <x:c r="C686" s="546"/>
      <x:c r="D686" s="529"/>
      <x:c r="E686" s="529"/>
      <x:c r="F686" s="529"/>
      <x:c r="G686" s="546"/>
      <x:c r="H686" s="597"/>
      <x:c r="I686" s="529"/>
      <x:c r="J686" s="529"/>
      <x:c r="K686" s="546"/>
      <x:c r="L686" s="597"/>
      <x:c r="M686" s="529"/>
      <x:c r="N686" s="529"/>
      <x:c r="O686" s="546"/>
      <x:c r="P686" s="597"/>
      <x:c r="Q686" s="529"/>
      <x:c r="R686" s="800"/>
      <x:c r="S686" s="597"/>
      <x:c r="T686" s="597"/>
      <x:c r="U686" s="529"/>
      <x:c r="V686" s="800"/>
      <x:c r="W686" s="597"/>
      <x:c r="X686" s="529"/>
      <x:c r="Y686" s="529"/>
      <x:c r="Z686" s="597"/>
      <x:c r="AA686" s="597"/>
      <x:c r="AB686" s="529"/>
      <x:c r="AC686" s="529"/>
      <x:c r="AD686" s="657"/>
      <x:c r="AE686" s="658"/>
    </x:row>
    <x:row r="687" spans="1:31">
      <x:c r="A687" s="543" t="s">
        <x:v>11222</x:v>
      </x:c>
      <x:c r="B687" s="529"/>
      <x:c r="C687" s="597"/>
      <x:c r="D687" s="529"/>
      <x:c r="E687" s="529"/>
      <x:c r="F687" s="529"/>
      <x:c r="G687" s="597"/>
      <x:c r="H687" s="597"/>
      <x:c r="I687" s="529"/>
      <x:c r="J687" s="529"/>
      <x:c r="K687" s="597"/>
      <x:c r="L687" s="529"/>
      <x:c r="M687" s="529"/>
      <x:c r="N687" s="529"/>
      <x:c r="O687" s="597"/>
      <x:c r="P687" s="597"/>
      <x:c r="Q687" s="529"/>
      <x:c r="R687" s="597"/>
      <x:c r="S687" s="597"/>
      <x:c r="T687" s="597"/>
      <x:c r="U687" s="529"/>
      <x:c r="V687" s="597"/>
      <x:c r="W687" s="597"/>
      <x:c r="X687" s="597"/>
      <x:c r="Y687" s="529"/>
      <x:c r="Z687" s="597"/>
      <x:c r="AA687" s="597"/>
      <x:c r="AB687" s="529"/>
      <x:c r="AC687" s="529"/>
      <x:c r="AD687" s="657"/>
      <x:c r="AE687" s="658"/>
    </x:row>
    <x:row r="688" spans="1:31">
      <x:c r="A688" s="543" t="s">
        <x:v>12467</x:v>
      </x:c>
      <x:c r="B688" s="529"/>
      <x:c r="C688" s="529"/>
      <x:c r="D688" s="529"/>
      <x:c r="E688" s="529"/>
      <x:c r="F688" s="529"/>
      <x:c r="G688" s="529"/>
      <x:c r="H688" s="597"/>
      <x:c r="I688" s="529"/>
      <x:c r="J688" s="529"/>
      <x:c r="K688" s="529"/>
      <x:c r="L688" s="529"/>
      <x:c r="M688" s="529"/>
      <x:c r="N688" s="529"/>
      <x:c r="O688" s="529"/>
      <x:c r="P688" s="597"/>
      <x:c r="Q688" s="529"/>
      <x:c r="R688" s="597"/>
      <x:c r="S688" s="800"/>
      <x:c r="T688" s="529"/>
      <x:c r="U688" s="529"/>
      <x:c r="V688" s="597"/>
      <x:c r="W688" s="800"/>
      <x:c r="X688" s="529"/>
      <x:c r="Y688" s="529"/>
      <x:c r="Z688" s="548"/>
      <x:c r="AA688" s="800"/>
      <x:c r="AB688" s="597"/>
      <x:c r="AC688" s="529"/>
      <x:c r="AD688" s="657"/>
      <x:c r="AE688" s="658"/>
    </x:row>
    <x:row r="689" spans="1:31">
      <x:c r="A689" s="543" t="s">
        <x:v>12326</x:v>
      </x:c>
      <x:c r="B689" s="529"/>
      <x:c r="C689" s="529"/>
      <x:c r="D689" s="529"/>
      <x:c r="E689" s="529"/>
      <x:c r="F689" s="529"/>
      <x:c r="G689" s="529"/>
      <x:c r="H689" s="597"/>
      <x:c r="I689" s="529"/>
      <x:c r="J689" s="529"/>
      <x:c r="K689" s="529"/>
      <x:c r="L689" s="597"/>
      <x:c r="M689" s="529"/>
      <x:c r="N689" s="529"/>
      <x:c r="O689" s="529"/>
      <x:c r="P689" s="597"/>
      <x:c r="Q689" s="529"/>
      <x:c r="R689" s="597"/>
      <x:c r="S689" s="597"/>
      <x:c r="T689" s="529"/>
      <x:c r="U689" s="529"/>
      <x:c r="V689" s="597"/>
      <x:c r="W689" s="597"/>
      <x:c r="X689" s="529"/>
      <x:c r="Y689" s="529"/>
      <x:c r="Z689" s="597"/>
      <x:c r="AA689" s="597"/>
      <x:c r="AB689" s="529"/>
      <x:c r="AC689" s="529"/>
      <x:c r="AD689" s="657"/>
      <x:c r="AE689" s="658"/>
    </x:row>
    <x:row r="690" spans="1:31">
      <x:c r="A690" s="543" t="s">
        <x:v>7879</x:v>
      </x:c>
      <x:c r="B690" s="529"/>
      <x:c r="C690" s="597"/>
      <x:c r="D690" s="529"/>
      <x:c r="E690" s="529"/>
      <x:c r="F690" s="529"/>
      <x:c r="G690" s="597"/>
      <x:c r="H690" s="597"/>
      <x:c r="I690" s="529"/>
      <x:c r="J690" s="529"/>
      <x:c r="K690" s="597"/>
      <x:c r="L690" s="597"/>
      <x:c r="M690" s="529"/>
      <x:c r="N690" s="529"/>
      <x:c r="O690" s="597"/>
      <x:c r="P690" s="597"/>
      <x:c r="Q690" s="529"/>
      <x:c r="R690" s="597"/>
      <x:c r="S690" s="597"/>
      <x:c r="T690" s="529"/>
      <x:c r="U690" s="529"/>
      <x:c r="V690" s="597"/>
      <x:c r="W690" s="597"/>
      <x:c r="X690" s="529"/>
      <x:c r="Y690" s="529"/>
      <x:c r="Z690" s="597"/>
      <x:c r="AA690" s="597"/>
      <x:c r="AB690" s="529"/>
      <x:c r="AC690" s="529"/>
      <x:c r="AD690" s="657"/>
      <x:c r="AE690" s="658"/>
    </x:row>
    <x:row r="691" spans="1:31">
      <x:c r="A691" s="543" t="s">
        <x:v>11232</x:v>
      </x:c>
      <x:c r="B691" s="529"/>
      <x:c r="C691" s="546"/>
      <x:c r="D691" s="529"/>
      <x:c r="E691" s="529"/>
      <x:c r="F691" s="529"/>
      <x:c r="G691" s="546"/>
      <x:c r="H691" s="597"/>
      <x:c r="I691" s="529"/>
      <x:c r="J691" s="529"/>
      <x:c r="K691" s="546"/>
      <x:c r="L691" s="597"/>
      <x:c r="M691" s="529"/>
      <x:c r="N691" s="529"/>
      <x:c r="O691" s="546"/>
      <x:c r="P691" s="597"/>
      <x:c r="Q691" s="529"/>
      <x:c r="R691" s="548"/>
      <x:c r="S691" s="529"/>
      <x:c r="T691" s="529"/>
      <x:c r="U691" s="529"/>
      <x:c r="V691" s="548"/>
      <x:c r="W691" s="529"/>
      <x:c r="X691" s="529"/>
      <x:c r="Y691" s="529"/>
      <x:c r="Z691" s="529"/>
      <x:c r="AA691" s="529"/>
      <x:c r="AB691" s="529"/>
      <x:c r="AC691" s="529"/>
      <x:c r="AD691" s="657"/>
      <x:c r="AE691" s="658"/>
    </x:row>
    <x:row r="692" spans="1:31">
      <x:c r="A692" s="543" t="s">
        <x:v>12225</x:v>
      </x:c>
      <x:c r="B692" s="529"/>
      <x:c r="C692" s="529"/>
      <x:c r="D692" s="529"/>
      <x:c r="E692" s="529"/>
      <x:c r="F692" s="529"/>
      <x:c r="G692" s="595"/>
      <x:c r="H692" s="529"/>
      <x:c r="I692" s="529"/>
      <x:c r="J692" s="529"/>
      <x:c r="K692" s="529"/>
      <x:c r="L692" s="529"/>
      <x:c r="M692" s="529"/>
      <x:c r="N692" s="529"/>
      <x:c r="O692" s="529"/>
      <x:c r="P692" s="529"/>
      <x:c r="Q692" s="529"/>
      <x:c r="R692" s="529"/>
      <x:c r="S692" s="529"/>
      <x:c r="T692" s="529"/>
      <x:c r="U692" s="529"/>
      <x:c r="V692" s="529"/>
      <x:c r="W692" s="529"/>
      <x:c r="X692" s="529"/>
      <x:c r="Y692" s="529"/>
      <x:c r="Z692" s="529"/>
      <x:c r="AA692" s="529"/>
      <x:c r="AB692" s="529"/>
      <x:c r="AC692" s="529"/>
      <x:c r="AD692" s="657"/>
      <x:c r="AE692" s="658"/>
    </x:row>
    <x:row r="693" spans="1:31" ht="16.75">
      <x:c r="A693" s="544" t="s">
        <x:v>2548</x:v>
      </x:c>
      <x:c r="B693" s="529"/>
      <x:c r="C693" s="529"/>
      <x:c r="D693" s="529"/>
      <x:c r="E693" s="529"/>
      <x:c r="F693" s="529"/>
      <x:c r="G693" s="595"/>
      <x:c r="H693" s="529"/>
      <x:c r="I693" s="529"/>
      <x:c r="J693" s="529"/>
      <x:c r="K693" s="529"/>
      <x:c r="L693" s="529"/>
      <x:c r="M693" s="529"/>
      <x:c r="N693" s="529"/>
      <x:c r="O693" s="529"/>
      <x:c r="P693" s="529"/>
      <x:c r="Q693" s="529"/>
      <x:c r="R693" s="529"/>
      <x:c r="S693" s="546"/>
      <x:c r="T693" s="529"/>
      <x:c r="U693" s="529"/>
      <x:c r="V693" s="529"/>
      <x:c r="W693" s="546"/>
      <x:c r="X693" s="529"/>
      <x:c r="Y693" s="529"/>
      <x:c r="Z693" s="529"/>
      <x:c r="AA693" s="546"/>
      <x:c r="AB693" s="529"/>
      <x:c r="AC693" s="529"/>
      <x:c r="AD693" s="657"/>
      <x:c r="AE693" s="658"/>
    </x:row>
    <x:row r="694" spans="1:31" ht="16.75">
      <x:c r="A694" s="659"/>
      <x:c r="B694" s="724">
        <x:v>6</x:v>
      </x:c>
      <x:c r="C694" s="724">
        <x:v>6</x:v>
      </x:c>
      <x:c r="D694" s="724"/>
      <x:c r="E694" s="724"/>
      <x:c r="F694" s="724">
        <x:v>6</x:v>
      </x:c>
      <x:c r="G694" s="724">
        <x:v>6</x:v>
      </x:c>
      <x:c r="H694" s="724"/>
      <x:c r="I694" s="724"/>
      <x:c r="J694" s="724">
        <x:v>6</x:v>
      </x:c>
      <x:c r="K694" s="724">
        <x:v>6</x:v>
      </x:c>
      <x:c r="L694" s="724"/>
      <x:c r="M694" s="724"/>
      <x:c r="N694" s="724">
        <x:v>6</x:v>
      </x:c>
      <x:c r="O694" s="724">
        <x:v>6</x:v>
      </x:c>
      <x:c r="P694" s="724"/>
      <x:c r="Q694" s="724"/>
      <x:c r="R694" s="724">
        <x:v>10</x:v>
      </x:c>
      <x:c r="S694" s="724">
        <x:v>9</x:v>
      </x:c>
      <x:c r="T694" s="724"/>
      <x:c r="U694" s="724"/>
      <x:c r="V694" s="724">
        <x:v>10</x:v>
      </x:c>
      <x:c r="W694" s="724">
        <x:v>9</x:v>
      </x:c>
      <x:c r="X694" s="724"/>
      <x:c r="Y694" s="724"/>
      <x:c r="Z694" s="724">
        <x:v>8</x:v>
      </x:c>
      <x:c r="AA694" s="724">
        <x:v>9</x:v>
      </x:c>
      <x:c r="AB694" s="724"/>
      <x:c r="AC694" s="724"/>
      <x:c r="AD694" s="660"/>
      <x:c r="AE694" s="661"/>
    </x:row>
    <x:row r="695" spans="1:31" ht="16.75">
      <x:c r="A695" s="521"/>
      <x:c r="B695" s="1662" t="s">
        <x:v>11434</x:v>
      </x:c>
      <x:c r="C695" s="1663"/>
      <x:c r="D695" s="1663"/>
      <x:c r="E695" s="1664"/>
      <x:c r="F695" s="1662" t="s">
        <x:v>10294</x:v>
      </x:c>
      <x:c r="G695" s="1663"/>
      <x:c r="H695" s="1663"/>
      <x:c r="I695" s="1664"/>
      <x:c r="J695" s="1662" t="s">
        <x:v>10288</x:v>
      </x:c>
      <x:c r="K695" s="1663"/>
      <x:c r="L695" s="1663"/>
      <x:c r="M695" s="1664"/>
      <x:c r="N695" s="1662" t="s">
        <x:v>12629</x:v>
      </x:c>
      <x:c r="O695" s="1663"/>
      <x:c r="P695" s="1663"/>
      <x:c r="Q695" s="1664"/>
      <x:c r="R695" s="1662" t="s">
        <x:v>12597</x:v>
      </x:c>
      <x:c r="S695" s="1663"/>
      <x:c r="T695" s="1663"/>
      <x:c r="U695" s="1664"/>
      <x:c r="V695" s="1663" t="s">
        <x:v>10329</x:v>
      </x:c>
      <x:c r="W695" s="1663"/>
      <x:c r="X695" s="1663"/>
      <x:c r="Y695" s="1664"/>
      <x:c r="Z695" s="1663" t="s">
        <x:v>12211</x:v>
      </x:c>
      <x:c r="AA695" s="1663"/>
      <x:c r="AB695" s="1663"/>
      <x:c r="AC695" s="1672"/>
      <x:c r="AD695" s="655"/>
      <x:c r="AE695" s="656"/>
    </x:row>
    <x:row r="696" spans="1:31">
      <x:c r="A696" s="522"/>
      <x:c r="B696" s="516" t="s">
        <x:v>3935</x:v>
      </x:c>
      <x:c r="C696" s="516" t="s">
        <x:v>6540</x:v>
      </x:c>
      <x:c r="D696" s="516" t="s">
        <x:v>10328</x:v>
      </x:c>
      <x:c r="E696" s="557" t="s">
        <x:v>10295</x:v>
      </x:c>
      <x:c r="F696" s="516" t="s">
        <x:v>3935</x:v>
      </x:c>
      <x:c r="G696" s="516" t="s">
        <x:v>6540</x:v>
      </x:c>
      <x:c r="H696" s="516" t="s">
        <x:v>10328</x:v>
      </x:c>
      <x:c r="I696" s="557" t="s">
        <x:v>10295</x:v>
      </x:c>
      <x:c r="J696" s="516" t="s">
        <x:v>3935</x:v>
      </x:c>
      <x:c r="K696" s="516" t="s">
        <x:v>6540</x:v>
      </x:c>
      <x:c r="L696" s="516" t="s">
        <x:v>10328</x:v>
      </x:c>
      <x:c r="M696" s="557" t="s">
        <x:v>10295</x:v>
      </x:c>
      <x:c r="N696" s="516" t="s">
        <x:v>3935</x:v>
      </x:c>
      <x:c r="O696" s="516" t="s">
        <x:v>6540</x:v>
      </x:c>
      <x:c r="P696" s="516" t="s">
        <x:v>10328</x:v>
      </x:c>
      <x:c r="Q696" s="557" t="s">
        <x:v>10295</x:v>
      </x:c>
      <x:c r="R696" s="516" t="s">
        <x:v>3935</x:v>
      </x:c>
      <x:c r="S696" s="516" t="s">
        <x:v>6540</x:v>
      </x:c>
      <x:c r="T696" s="516" t="s">
        <x:v>10328</x:v>
      </x:c>
      <x:c r="U696" s="557" t="s">
        <x:v>10295</x:v>
      </x:c>
      <x:c r="V696" s="516" t="s">
        <x:v>3935</x:v>
      </x:c>
      <x:c r="W696" s="516" t="s">
        <x:v>6540</x:v>
      </x:c>
      <x:c r="X696" s="516" t="s">
        <x:v>10328</x:v>
      </x:c>
      <x:c r="Y696" s="557" t="s">
        <x:v>10295</x:v>
      </x:c>
      <x:c r="Z696" s="516" t="s">
        <x:v>3935</x:v>
      </x:c>
      <x:c r="AA696" s="516" t="s">
        <x:v>6540</x:v>
      </x:c>
      <x:c r="AB696" s="516" t="s">
        <x:v>10328</x:v>
      </x:c>
      <x:c r="AC696" s="557" t="s">
        <x:v>10295</x:v>
      </x:c>
      <x:c r="AD696" s="657"/>
      <x:c r="AE696" s="658"/>
    </x:row>
    <x:row r="697" spans="1:31">
      <x:c r="A697" s="543" t="s">
        <x:v>2388</x:v>
      </x:c>
      <x:c r="B697" s="529"/>
      <x:c r="C697" s="529"/>
      <x:c r="D697" s="529"/>
      <x:c r="E697" s="595"/>
      <x:c r="F697" s="529"/>
      <x:c r="G697" s="595"/>
      <x:c r="H697" s="529"/>
      <x:c r="I697" s="529"/>
      <x:c r="J697" s="595"/>
      <x:c r="K697" s="529"/>
      <x:c r="L697" s="529"/>
      <x:c r="M697" s="529"/>
      <x:c r="N697" s="529"/>
      <x:c r="O697" s="529"/>
      <x:c r="P697" s="529"/>
      <x:c r="Q697" s="595"/>
      <x:c r="R697" s="529"/>
      <x:c r="S697" s="529"/>
      <x:c r="T697" s="597"/>
      <x:c r="U697" s="529"/>
      <x:c r="V697" s="529"/>
      <x:c r="W697" s="529"/>
      <x:c r="X697" s="529"/>
      <x:c r="Y697" s="529"/>
      <x:c r="Z697" s="529"/>
      <x:c r="AA697" s="529"/>
      <x:c r="AB697" s="529"/>
      <x:c r="AC697" s="529"/>
      <x:c r="AD697" s="657" t="s">
        <x:v>3935</x:v>
      </x:c>
      <x:c r="AE697" s="658">
        <x:f>SUM(B712,F712,J712,N712,R712,V712,Z712)</x:f>
        <x:v>40</x:v>
      </x:c>
    </x:row>
    <x:row r="698" spans="1:31">
      <x:c r="A698" s="543" t="s">
        <x:v>8075</x:v>
      </x:c>
      <x:c r="B698" s="597"/>
      <x:c r="C698" s="546"/>
      <x:c r="D698" s="529"/>
      <x:c r="E698" s="529"/>
      <x:c r="F698" s="548"/>
      <x:c r="G698" s="529"/>
      <x:c r="H698" s="597"/>
      <x:c r="I698" s="529"/>
      <x:c r="J698" s="529"/>
      <x:c r="K698" s="546"/>
      <x:c r="L698" s="529"/>
      <x:c r="M698" s="529"/>
      <x:c r="N698" s="597"/>
      <x:c r="O698" s="546"/>
      <x:c r="P698" s="529"/>
      <x:c r="Q698" s="529"/>
      <x:c r="R698" s="529"/>
      <x:c r="S698" s="546"/>
      <x:c r="T698" s="595"/>
      <x:c r="U698" s="529"/>
      <x:c r="V698" s="529"/>
      <x:c r="W698" s="546"/>
      <x:c r="X698" s="529"/>
      <x:c r="Y698" s="529"/>
      <x:c r="Z698" s="546"/>
      <x:c r="AA698" s="529"/>
      <x:c r="AB698" s="529"/>
      <x:c r="AC698" s="529"/>
      <x:c r="AD698" s="657" t="s">
        <x:v>6540</x:v>
      </x:c>
      <x:c r="AE698" s="658">
        <x:f>SUM(C712,G712,K712,O712,S712,W712,AA712)</x:f>
        <x:v>42</x:v>
      </x:c>
    </x:row>
    <x:row r="699" spans="1:31">
      <x:c r="A699" s="543" t="s">
        <x:v>12175</x:v>
      </x:c>
      <x:c r="B699" s="529"/>
      <x:c r="C699" s="597"/>
      <x:c r="D699" s="529"/>
      <x:c r="E699" s="595"/>
      <x:c r="F699" s="529"/>
      <x:c r="G699" s="597"/>
      <x:c r="H699" s="812"/>
      <x:c r="I699" s="529"/>
      <x:c r="J699" s="529"/>
      <x:c r="K699" s="597"/>
      <x:c r="L699" s="529"/>
      <x:c r="M699" s="529"/>
      <x:c r="N699" s="529"/>
      <x:c r="O699" s="597"/>
      <x:c r="P699" s="529"/>
      <x:c r="Q699" s="529"/>
      <x:c r="R699" s="529"/>
      <x:c r="S699" s="529"/>
      <x:c r="T699" s="595"/>
      <x:c r="U699" s="529"/>
      <x:c r="V699" s="529"/>
      <x:c r="W699" s="529"/>
      <x:c r="X699" s="529"/>
      <x:c r="Y699" s="529"/>
      <x:c r="Z699" s="529"/>
      <x:c r="AA699" s="529"/>
      <x:c r="AB699" s="529"/>
      <x:c r="AC699" s="529"/>
      <x:c r="AD699" s="657" t="s">
        <x:v>10328</x:v>
      </x:c>
      <x:c r="AE699" s="658">
        <x:f>SUM(D712,H712,L712,P712,T712,X712,AB712)</x:f>
        <x:v>0</x:v>
      </x:c>
    </x:row>
    <x:row r="700" spans="1:31">
      <x:c r="A700" s="543" t="s">
        <x:v>12653</x:v>
      </x:c>
      <x:c r="B700" s="529"/>
      <x:c r="C700" s="529"/>
      <x:c r="D700" s="529"/>
      <x:c r="E700" s="595"/>
      <x:c r="F700" s="529"/>
      <x:c r="G700" s="529"/>
      <x:c r="H700" s="812"/>
      <x:c r="I700" s="529"/>
      <x:c r="J700" s="529"/>
      <x:c r="K700" s="529"/>
      <x:c r="L700" s="529"/>
      <x:c r="M700" s="529"/>
      <x:c r="N700" s="529"/>
      <x:c r="O700" s="529"/>
      <x:c r="P700" s="529"/>
      <x:c r="Q700" s="529"/>
      <x:c r="R700" s="529"/>
      <x:c r="S700" s="529"/>
      <x:c r="T700" s="597"/>
      <x:c r="U700" s="529"/>
      <x:c r="V700" s="529"/>
      <x:c r="W700" s="529"/>
      <x:c r="X700" s="529"/>
      <x:c r="Y700" s="529"/>
      <x:c r="Z700" s="529"/>
      <x:c r="AA700" s="529"/>
      <x:c r="AB700" s="529"/>
      <x:c r="AC700" s="529"/>
      <x:c r="AD700" s="657" t="s">
        <x:v>10295</x:v>
      </x:c>
      <x:c r="AE700" s="658">
        <x:f>SUM(E712,I712,M712,Q712,U712,Y712,AC712)</x:f>
        <x:v>0</x:v>
      </x:c>
    </x:row>
    <x:row r="701" spans="1:31">
      <x:c r="A701" s="543" t="s">
        <x:v>11533</x:v>
      </x:c>
      <x:c r="B701" s="529"/>
      <x:c r="C701" s="529"/>
      <x:c r="D701" s="529"/>
      <x:c r="E701" s="595"/>
      <x:c r="F701" s="529"/>
      <x:c r="G701" s="529"/>
      <x:c r="H701" s="597"/>
      <x:c r="I701" s="529"/>
      <x:c r="J701" s="529"/>
      <x:c r="K701" s="529"/>
      <x:c r="L701" s="597"/>
      <x:c r="M701" s="529"/>
      <x:c r="N701" s="529"/>
      <x:c r="O701" s="529"/>
      <x:c r="P701" s="597"/>
      <x:c r="Q701" s="529"/>
      <x:c r="R701" s="529"/>
      <x:c r="S701" s="529"/>
      <x:c r="T701" s="597"/>
      <x:c r="U701" s="529"/>
      <x:c r="V701" s="529"/>
      <x:c r="W701" s="529"/>
      <x:c r="X701" s="597"/>
      <x:c r="Y701" s="529"/>
      <x:c r="Z701" s="529"/>
      <x:c r="AA701" s="529"/>
      <x:c r="AB701" s="529"/>
      <x:c r="AC701" s="529"/>
      <x:c r="AD701" s="657"/>
      <x:c r="AE701" s="658"/>
    </x:row>
    <x:row r="702" spans="1:31">
      <x:c r="A702" s="543" t="s">
        <x:v>12198</x:v>
      </x:c>
      <x:c r="B702" s="529"/>
      <x:c r="C702" s="597"/>
      <x:c r="D702" s="529"/>
      <x:c r="E702" s="595"/>
      <x:c r="F702" s="529"/>
      <x:c r="G702" s="597"/>
      <x:c r="H702" s="597"/>
      <x:c r="I702" s="529"/>
      <x:c r="J702" s="529"/>
      <x:c r="K702" s="597"/>
      <x:c r="L702" s="529"/>
      <x:c r="M702" s="529"/>
      <x:c r="N702" s="529"/>
      <x:c r="O702" s="597"/>
      <x:c r="P702" s="529"/>
      <x:c r="Q702" s="529"/>
      <x:c r="R702" s="548"/>
      <x:c r="S702" s="529"/>
      <x:c r="T702" s="529"/>
      <x:c r="U702" s="529"/>
      <x:c r="V702" s="548"/>
      <x:c r="W702" s="529"/>
      <x:c r="X702" s="529"/>
      <x:c r="Y702" s="529"/>
      <x:c r="Z702" s="597"/>
      <x:c r="AA702" s="529"/>
      <x:c r="AB702" s="529"/>
      <x:c r="AC702" s="529"/>
      <x:c r="AD702" s="657"/>
      <x:c r="AE702" s="658"/>
    </x:row>
    <x:row r="703" spans="1:31">
      <x:c r="A703" s="543" t="s">
        <x:v>7982</x:v>
      </x:c>
      <x:c r="B703" s="597"/>
      <x:c r="C703" s="546"/>
      <x:c r="D703" s="529"/>
      <x:c r="E703" s="529"/>
      <x:c r="F703" s="800"/>
      <x:c r="G703" s="529"/>
      <x:c r="H703" s="597"/>
      <x:c r="I703" s="529"/>
      <x:c r="J703" s="529"/>
      <x:c r="K703" s="800"/>
      <x:c r="L703" s="597"/>
      <x:c r="M703" s="529"/>
      <x:c r="N703" s="597"/>
      <x:c r="O703" s="546"/>
      <x:c r="P703" s="597"/>
      <x:c r="Q703" s="529"/>
      <x:c r="R703" s="597"/>
      <x:c r="S703" s="800"/>
      <x:c r="T703" s="529"/>
      <x:c r="U703" s="529"/>
      <x:c r="V703" s="597"/>
      <x:c r="W703" s="800"/>
      <x:c r="X703" s="529"/>
      <x:c r="Y703" s="529"/>
      <x:c r="Z703" s="597"/>
      <x:c r="AA703" s="597"/>
      <x:c r="AB703" s="597"/>
      <x:c r="AC703" s="529"/>
      <x:c r="AD703" s="657"/>
      <x:c r="AE703" s="658"/>
    </x:row>
    <x:row r="704" spans="1:31">
      <x:c r="A704" s="543" t="s">
        <x:v>2318</x:v>
      </x:c>
      <x:c r="B704" s="548"/>
      <x:c r="C704" s="597"/>
      <x:c r="D704" s="529"/>
      <x:c r="E704" s="529"/>
      <x:c r="F704" s="800"/>
      <x:c r="G704" s="529"/>
      <x:c r="H704" s="597"/>
      <x:c r="I704" s="529"/>
      <x:c r="J704" s="529"/>
      <x:c r="K704" s="800"/>
      <x:c r="L704" s="597"/>
      <x:c r="M704" s="529"/>
      <x:c r="N704" s="548"/>
      <x:c r="O704" s="597"/>
      <x:c r="P704" s="597"/>
      <x:c r="Q704" s="529"/>
      <x:c r="R704" s="597"/>
      <x:c r="S704" s="800"/>
      <x:c r="T704" s="597"/>
      <x:c r="U704" s="529"/>
      <x:c r="V704" s="597"/>
      <x:c r="W704" s="800"/>
      <x:c r="X704" s="529"/>
      <x:c r="Y704" s="529"/>
      <x:c r="Z704" s="597"/>
      <x:c r="AA704" s="597"/>
      <x:c r="AB704" s="529"/>
      <x:c r="AC704" s="529"/>
      <x:c r="AD704" s="657"/>
      <x:c r="AE704" s="658"/>
    </x:row>
    <x:row r="705" spans="1:31">
      <x:c r="A705" s="543" t="s">
        <x:v>11222</x:v>
      </x:c>
      <x:c r="B705" s="529"/>
      <x:c r="C705" s="597"/>
      <x:c r="D705" s="529"/>
      <x:c r="E705" s="529"/>
      <x:c r="F705" s="529"/>
      <x:c r="G705" s="597"/>
      <x:c r="H705" s="597"/>
      <x:c r="I705" s="529"/>
      <x:c r="J705" s="529"/>
      <x:c r="K705" s="597"/>
      <x:c r="L705" s="529"/>
      <x:c r="M705" s="529"/>
      <x:c r="N705" s="529"/>
      <x:c r="O705" s="597"/>
      <x:c r="P705" s="597"/>
      <x:c r="Q705" s="529"/>
      <x:c r="R705" s="597"/>
      <x:c r="S705" s="597"/>
      <x:c r="T705" s="597"/>
      <x:c r="U705" s="529"/>
      <x:c r="V705" s="597"/>
      <x:c r="W705" s="597"/>
      <x:c r="X705" s="597"/>
      <x:c r="Y705" s="529"/>
      <x:c r="Z705" s="597"/>
      <x:c r="AA705" s="597"/>
      <x:c r="AB705" s="529"/>
      <x:c r="AC705" s="529"/>
      <x:c r="AD705" s="657"/>
      <x:c r="AE705" s="658"/>
    </x:row>
    <x:row r="706" spans="1:31">
      <x:c r="A706" s="543" t="s">
        <x:v>12467</x:v>
      </x:c>
      <x:c r="B706" s="529"/>
      <x:c r="C706" s="529"/>
      <x:c r="D706" s="529"/>
      <x:c r="E706" s="529"/>
      <x:c r="F706" s="529"/>
      <x:c r="G706" s="529"/>
      <x:c r="H706" s="597"/>
      <x:c r="I706" s="529"/>
      <x:c r="J706" s="529"/>
      <x:c r="K706" s="529"/>
      <x:c r="L706" s="529"/>
      <x:c r="M706" s="529"/>
      <x:c r="N706" s="529"/>
      <x:c r="O706" s="529"/>
      <x:c r="P706" s="597"/>
      <x:c r="Q706" s="529"/>
      <x:c r="R706" s="800"/>
      <x:c r="S706" s="597"/>
      <x:c r="T706" s="529"/>
      <x:c r="U706" s="529"/>
      <x:c r="V706" s="800"/>
      <x:c r="W706" s="597"/>
      <x:c r="X706" s="529"/>
      <x:c r="Y706" s="529"/>
      <x:c r="Z706" s="546"/>
      <x:c r="AA706" s="597"/>
      <x:c r="AB706" s="597"/>
      <x:c r="AC706" s="529"/>
      <x:c r="AD706" s="657"/>
      <x:c r="AE706" s="658"/>
    </x:row>
    <x:row r="707" spans="1:31">
      <x:c r="A707" s="543" t="s">
        <x:v>12326</x:v>
      </x:c>
      <x:c r="B707" s="529"/>
      <x:c r="C707" s="529"/>
      <x:c r="D707" s="529"/>
      <x:c r="E707" s="529"/>
      <x:c r="F707" s="529"/>
      <x:c r="G707" s="529"/>
      <x:c r="H707" s="597"/>
      <x:c r="I707" s="529"/>
      <x:c r="J707" s="529"/>
      <x:c r="K707" s="529"/>
      <x:c r="L707" s="597"/>
      <x:c r="M707" s="529"/>
      <x:c r="N707" s="529"/>
      <x:c r="O707" s="529"/>
      <x:c r="P707" s="597"/>
      <x:c r="Q707" s="529"/>
      <x:c r="R707" s="597"/>
      <x:c r="S707" s="597"/>
      <x:c r="T707" s="529"/>
      <x:c r="U707" s="529"/>
      <x:c r="V707" s="597"/>
      <x:c r="W707" s="597"/>
      <x:c r="X707" s="529"/>
      <x:c r="Y707" s="529"/>
      <x:c r="Z707" s="597"/>
      <x:c r="AA707" s="597"/>
      <x:c r="AB707" s="529"/>
      <x:c r="AC707" s="529"/>
      <x:c r="AD707" s="657"/>
      <x:c r="AE707" s="658"/>
    </x:row>
    <x:row r="708" spans="1:31">
      <x:c r="A708" s="543" t="s">
        <x:v>7879</x:v>
      </x:c>
      <x:c r="B708" s="529"/>
      <x:c r="C708" s="597"/>
      <x:c r="D708" s="529"/>
      <x:c r="E708" s="529"/>
      <x:c r="F708" s="529"/>
      <x:c r="G708" s="597"/>
      <x:c r="H708" s="597"/>
      <x:c r="I708" s="529"/>
      <x:c r="J708" s="529"/>
      <x:c r="K708" s="597"/>
      <x:c r="L708" s="597"/>
      <x:c r="M708" s="529"/>
      <x:c r="N708" s="529"/>
      <x:c r="O708" s="597"/>
      <x:c r="P708" s="597"/>
      <x:c r="Q708" s="529"/>
      <x:c r="R708" s="597"/>
      <x:c r="S708" s="597"/>
      <x:c r="T708" s="529"/>
      <x:c r="U708" s="529"/>
      <x:c r="V708" s="597"/>
      <x:c r="W708" s="597"/>
      <x:c r="X708" s="529"/>
      <x:c r="Y708" s="529"/>
      <x:c r="Z708" s="597"/>
      <x:c r="AA708" s="597"/>
      <x:c r="AB708" s="529"/>
      <x:c r="AC708" s="529"/>
      <x:c r="AD708" s="657"/>
      <x:c r="AE708" s="658"/>
    </x:row>
    <x:row r="709" spans="1:31">
      <x:c r="A709" s="543" t="s">
        <x:v>11232</x:v>
      </x:c>
      <x:c r="B709" s="548"/>
      <x:c r="C709" s="597"/>
      <x:c r="D709" s="529"/>
      <x:c r="E709" s="529"/>
      <x:c r="F709" s="548"/>
      <x:c r="G709" s="529"/>
      <x:c r="H709" s="597"/>
      <x:c r="I709" s="529"/>
      <x:c r="J709" s="529"/>
      <x:c r="K709" s="546"/>
      <x:c r="L709" s="597"/>
      <x:c r="M709" s="529"/>
      <x:c r="N709" s="548"/>
      <x:c r="O709" s="597"/>
      <x:c r="P709" s="597"/>
      <x:c r="Q709" s="529"/>
      <x:c r="R709" s="529"/>
      <x:c r="S709" s="546"/>
      <x:c r="T709" s="529"/>
      <x:c r="U709" s="529"/>
      <x:c r="V709" s="529"/>
      <x:c r="W709" s="546"/>
      <x:c r="X709" s="529"/>
      <x:c r="Y709" s="529"/>
      <x:c r="Z709" s="529"/>
      <x:c r="AA709" s="529"/>
      <x:c r="AB709" s="529"/>
      <x:c r="AC709" s="529"/>
      <x:c r="AD709" s="657"/>
      <x:c r="AE709" s="658"/>
    </x:row>
    <x:row r="710" spans="1:31">
      <x:c r="A710" s="543" t="s">
        <x:v>12225</x:v>
      </x:c>
      <x:c r="B710" s="529"/>
      <x:c r="C710" s="529"/>
      <x:c r="D710" s="529"/>
      <x:c r="E710" s="529"/>
      <x:c r="F710" s="529"/>
      <x:c r="G710" s="595"/>
      <x:c r="H710" s="529"/>
      <x:c r="I710" s="529"/>
      <x:c r="J710" s="529"/>
      <x:c r="K710" s="529"/>
      <x:c r="L710" s="529"/>
      <x:c r="M710" s="529"/>
      <x:c r="N710" s="529"/>
      <x:c r="O710" s="529"/>
      <x:c r="P710" s="529"/>
      <x:c r="Q710" s="529"/>
      <x:c r="R710" s="529"/>
      <x:c r="S710" s="529"/>
      <x:c r="T710" s="529"/>
      <x:c r="U710" s="529"/>
      <x:c r="V710" s="529"/>
      <x:c r="W710" s="529"/>
      <x:c r="X710" s="529"/>
      <x:c r="Y710" s="529"/>
      <x:c r="Z710" s="529"/>
      <x:c r="AA710" s="529"/>
      <x:c r="AB710" s="529"/>
      <x:c r="AC710" s="529"/>
      <x:c r="AD710" s="657"/>
      <x:c r="AE710" s="658"/>
    </x:row>
    <x:row r="711" spans="1:31" ht="16.75">
      <x:c r="A711" s="544" t="s">
        <x:v>2548</x:v>
      </x:c>
      <x:c r="B711" s="529"/>
      <x:c r="C711" s="529"/>
      <x:c r="D711" s="529"/>
      <x:c r="E711" s="529"/>
      <x:c r="F711" s="529"/>
      <x:c r="G711" s="595"/>
      <x:c r="H711" s="529"/>
      <x:c r="I711" s="529"/>
      <x:c r="J711" s="529"/>
      <x:c r="K711" s="529"/>
      <x:c r="L711" s="529"/>
      <x:c r="M711" s="529"/>
      <x:c r="N711" s="529"/>
      <x:c r="O711" s="529"/>
      <x:c r="P711" s="529"/>
      <x:c r="Q711" s="529"/>
      <x:c r="R711" s="548"/>
      <x:c r="S711" s="529"/>
      <x:c r="T711" s="529"/>
      <x:c r="U711" s="529"/>
      <x:c r="V711" s="548"/>
      <x:c r="W711" s="529"/>
      <x:c r="X711" s="529"/>
      <x:c r="Y711" s="529"/>
      <x:c r="Z711" s="529"/>
      <x:c r="AA711" s="529"/>
      <x:c r="AB711" s="529"/>
      <x:c r="AC711" s="529"/>
      <x:c r="AD711" s="657"/>
      <x:c r="AE711" s="658"/>
    </x:row>
    <x:row r="712" spans="1:31" ht="16.75">
      <x:c r="A712" s="659"/>
      <x:c r="B712" s="724">
        <x:v>6</x:v>
      </x:c>
      <x:c r="C712" s="724">
        <x:v>6</x:v>
      </x:c>
      <x:c r="D712" s="724"/>
      <x:c r="E712" s="724"/>
      <x:c r="F712" s="724">
        <x:v>10</x:v>
      </x:c>
      <x:c r="G712" s="724"/>
      <x:c r="H712" s="724"/>
      <x:c r="I712" s="724"/>
      <x:c r="J712" s="724"/>
      <x:c r="K712" s="724">
        <x:v>10</x:v>
      </x:c>
      <x:c r="L712" s="724"/>
      <x:c r="M712" s="724"/>
      <x:c r="N712" s="724">
        <x:v>6</x:v>
      </x:c>
      <x:c r="O712" s="724">
        <x:v>6</x:v>
      </x:c>
      <x:c r="P712" s="724"/>
      <x:c r="Q712" s="724"/>
      <x:c r="R712" s="724">
        <x:v>9</x:v>
      </x:c>
      <x:c r="S712" s="724">
        <x:v>10</x:v>
      </x:c>
      <x:c r="T712" s="724"/>
      <x:c r="U712" s="724"/>
      <x:c r="V712" s="724">
        <x:v>9</x:v>
      </x:c>
      <x:c r="W712" s="724">
        <x:v>10</x:v>
      </x:c>
      <x:c r="X712" s="724"/>
      <x:c r="Y712" s="724"/>
      <x:c r="Z712" s="724"/>
      <x:c r="AA712" s="724"/>
      <x:c r="AB712" s="724"/>
      <x:c r="AC712" s="724"/>
      <x:c r="AD712" s="660"/>
      <x:c r="AE712" s="661"/>
    </x:row>
    <x:row r="713" spans="1:31" ht="16.75">
      <x:c r="A713" s="521"/>
      <x:c r="B713" s="1662" t="s">
        <x:v>2663</x:v>
      </x:c>
      <x:c r="C713" s="1663"/>
      <x:c r="D713" s="1663"/>
      <x:c r="E713" s="1664"/>
      <x:c r="F713" s="1662" t="s">
        <x:v>10294</x:v>
      </x:c>
      <x:c r="G713" s="1663"/>
      <x:c r="H713" s="1663"/>
      <x:c r="I713" s="1664"/>
      <x:c r="J713" s="1662" t="s">
        <x:v>10288</x:v>
      </x:c>
      <x:c r="K713" s="1663"/>
      <x:c r="L713" s="1663"/>
      <x:c r="M713" s="1664"/>
      <x:c r="N713" s="1662" t="s">
        <x:v>11736</x:v>
      </x:c>
      <x:c r="O713" s="1663"/>
      <x:c r="P713" s="1663"/>
      <x:c r="Q713" s="1664"/>
      <x:c r="R713" s="1662" t="s">
        <x:v>2695</x:v>
      </x:c>
      <x:c r="S713" s="1663"/>
      <x:c r="T713" s="1663"/>
      <x:c r="U713" s="1664"/>
      <x:c r="V713" s="1663" t="s">
        <x:v>10329</x:v>
      </x:c>
      <x:c r="W713" s="1663"/>
      <x:c r="X713" s="1663"/>
      <x:c r="Y713" s="1664"/>
      <x:c r="Z713" s="1663" t="s">
        <x:v>5656</x:v>
      </x:c>
      <x:c r="AA713" s="1663"/>
      <x:c r="AB713" s="1663"/>
      <x:c r="AC713" s="1672"/>
      <x:c r="AD713" s="655"/>
      <x:c r="AE713" s="656"/>
    </x:row>
    <x:row r="714" spans="1:31">
      <x:c r="A714" s="522"/>
      <x:c r="B714" s="516" t="s">
        <x:v>3935</x:v>
      </x:c>
      <x:c r="C714" s="516" t="s">
        <x:v>6540</x:v>
      </x:c>
      <x:c r="D714" s="516" t="s">
        <x:v>10340</x:v>
      </x:c>
      <x:c r="E714" s="557" t="s">
        <x:v>10371</x:v>
      </x:c>
      <x:c r="F714" s="516" t="s">
        <x:v>3935</x:v>
      </x:c>
      <x:c r="G714" s="516" t="s">
        <x:v>6540</x:v>
      </x:c>
      <x:c r="H714" s="516" t="s">
        <x:v>10340</x:v>
      </x:c>
      <x:c r="I714" s="557" t="s">
        <x:v>10371</x:v>
      </x:c>
      <x:c r="J714" s="516" t="s">
        <x:v>3935</x:v>
      </x:c>
      <x:c r="K714" s="516" t="s">
        <x:v>6540</x:v>
      </x:c>
      <x:c r="L714" s="516" t="s">
        <x:v>10340</x:v>
      </x:c>
      <x:c r="M714" s="557" t="s">
        <x:v>10371</x:v>
      </x:c>
      <x:c r="N714" s="516" t="s">
        <x:v>3935</x:v>
      </x:c>
      <x:c r="O714" s="516" t="s">
        <x:v>6540</x:v>
      </x:c>
      <x:c r="P714" s="516" t="s">
        <x:v>10340</x:v>
      </x:c>
      <x:c r="Q714" s="557" t="s">
        <x:v>10371</x:v>
      </x:c>
      <x:c r="R714" s="516" t="s">
        <x:v>3935</x:v>
      </x:c>
      <x:c r="S714" s="516" t="s">
        <x:v>6540</x:v>
      </x:c>
      <x:c r="T714" s="516" t="s">
        <x:v>10340</x:v>
      </x:c>
      <x:c r="U714" s="557" t="s">
        <x:v>10371</x:v>
      </x:c>
      <x:c r="V714" s="516" t="s">
        <x:v>3935</x:v>
      </x:c>
      <x:c r="W714" s="516" t="s">
        <x:v>6540</x:v>
      </x:c>
      <x:c r="X714" s="516" t="s">
        <x:v>10340</x:v>
      </x:c>
      <x:c r="Y714" s="557" t="s">
        <x:v>10371</x:v>
      </x:c>
      <x:c r="Z714" s="516" t="s">
        <x:v>3935</x:v>
      </x:c>
      <x:c r="AA714" s="516" t="s">
        <x:v>6540</x:v>
      </x:c>
      <x:c r="AB714" s="516" t="s">
        <x:v>10340</x:v>
      </x:c>
      <x:c r="AC714" s="557" t="s">
        <x:v>10371</x:v>
      </x:c>
      <x:c r="AD714" s="657"/>
      <x:c r="AE714" s="658"/>
    </x:row>
    <x:row r="715" spans="1:31">
      <x:c r="A715" s="543" t="s">
        <x:v>2388</x:v>
      </x:c>
      <x:c r="B715" s="529"/>
      <x:c r="C715" s="529"/>
      <x:c r="D715" s="529"/>
      <x:c r="E715" s="595"/>
      <x:c r="F715" s="529"/>
      <x:c r="G715" s="595"/>
      <x:c r="H715" s="529"/>
      <x:c r="I715" s="529"/>
      <x:c r="J715" s="595"/>
      <x:c r="K715" s="529"/>
      <x:c r="L715" s="529"/>
      <x:c r="M715" s="529"/>
      <x:c r="N715" s="529"/>
      <x:c r="O715" s="529"/>
      <x:c r="P715" s="529"/>
      <x:c r="Q715" s="595"/>
      <x:c r="R715" s="529"/>
      <x:c r="S715" s="529"/>
      <x:c r="T715" s="597"/>
      <x:c r="U715" s="529"/>
      <x:c r="V715" s="529"/>
      <x:c r="W715" s="529"/>
      <x:c r="X715" s="529"/>
      <x:c r="Y715" s="529"/>
      <x:c r="Z715" s="529"/>
      <x:c r="AA715" s="529"/>
      <x:c r="AB715" s="529"/>
      <x:c r="AC715" s="529"/>
      <x:c r="AD715" s="657" t="s">
        <x:v>3935</x:v>
      </x:c>
      <x:c r="AE715" s="658">
        <x:f>SUM(B730,F730,J730,N730,R730,V730,Z730)</x:f>
        <x:v>0</x:v>
      </x:c>
    </x:row>
    <x:row r="716" spans="1:31">
      <x:c r="A716" s="543" t="s">
        <x:v>8075</x:v>
      </x:c>
      <x:c r="B716" s="597"/>
      <x:c r="C716" s="529"/>
      <x:c r="D716" s="554"/>
      <x:c r="E716" s="529"/>
      <x:c r="F716" s="529"/>
      <x:c r="G716" s="529"/>
      <x:c r="H716" s="554"/>
      <x:c r="I716" s="529"/>
      <x:c r="J716" s="529"/>
      <x:c r="K716" s="546"/>
      <x:c r="L716" s="529"/>
      <x:c r="M716" s="529"/>
      <x:c r="N716" s="597"/>
      <x:c r="O716" s="529"/>
      <x:c r="P716" s="554"/>
      <x:c r="Q716" s="529"/>
      <x:c r="R716" s="529"/>
      <x:c r="S716" s="529"/>
      <x:c r="T716" s="595"/>
      <x:c r="U716" s="1607"/>
      <x:c r="V716" s="529"/>
      <x:c r="W716" s="529"/>
      <x:c r="X716" s="529"/>
      <x:c r="Y716" s="1607"/>
      <x:c r="Z716" s="529"/>
      <x:c r="AA716" s="529"/>
      <x:c r="AB716" s="529"/>
      <x:c r="AC716" s="1607"/>
      <x:c r="AD716" s="657" t="s">
        <x:v>6540</x:v>
      </x:c>
      <x:c r="AE716" s="658">
        <x:f>SUM(C730,G730,K730,O730,S730,W730,AA730)</x:f>
        <x:v>56</x:v>
      </x:c>
    </x:row>
    <x:row r="717" spans="1:31">
      <x:c r="A717" s="543" t="s">
        <x:v>12175</x:v>
      </x:c>
      <x:c r="B717" s="529"/>
      <x:c r="C717" s="597"/>
      <x:c r="D717" s="529"/>
      <x:c r="E717" s="595"/>
      <x:c r="F717" s="529"/>
      <x:c r="G717" s="597"/>
      <x:c r="H717" s="529"/>
      <x:c r="I717" s="529"/>
      <x:c r="J717" s="529"/>
      <x:c r="K717" s="597"/>
      <x:c r="L717" s="529"/>
      <x:c r="M717" s="529"/>
      <x:c r="N717" s="529"/>
      <x:c r="O717" s="597"/>
      <x:c r="P717" s="529"/>
      <x:c r="Q717" s="529"/>
      <x:c r="R717" s="529"/>
      <x:c r="S717" s="529"/>
      <x:c r="T717" s="595"/>
      <x:c r="U717" s="1607"/>
      <x:c r="V717" s="529"/>
      <x:c r="W717" s="529"/>
      <x:c r="X717" s="529"/>
      <x:c r="Y717" s="1607"/>
      <x:c r="Z717" s="529"/>
      <x:c r="AA717" s="529"/>
      <x:c r="AB717" s="529"/>
      <x:c r="AC717" s="1607"/>
      <x:c r="AD717" s="657" t="s">
        <x:v>10340</x:v>
      </x:c>
      <x:c r="AE717" s="658">
        <x:f>SUM(D730,H730,L730,P730,T730,X730,AB730)</x:f>
        <x:v>9</x:v>
      </x:c>
    </x:row>
    <x:row r="718" spans="1:31">
      <x:c r="A718" s="543" t="s">
        <x:v>12653</x:v>
      </x:c>
      <x:c r="B718" s="529"/>
      <x:c r="C718" s="529"/>
      <x:c r="D718" s="554"/>
      <x:c r="E718" s="595"/>
      <x:c r="F718" s="529"/>
      <x:c r="G718" s="529"/>
      <x:c r="H718" s="554"/>
      <x:c r="I718" s="529"/>
      <x:c r="J718" s="529"/>
      <x:c r="K718" s="529"/>
      <x:c r="L718" s="529"/>
      <x:c r="M718" s="529"/>
      <x:c r="N718" s="529"/>
      <x:c r="O718" s="529"/>
      <x:c r="P718" s="554"/>
      <x:c r="Q718" s="529"/>
      <x:c r="R718" s="529"/>
      <x:c r="S718" s="546"/>
      <x:c r="T718" s="529"/>
      <x:c r="U718" s="529"/>
      <x:c r="V718" s="529"/>
      <x:c r="W718" s="546"/>
      <x:c r="X718" s="529"/>
      <x:c r="Y718" s="529"/>
      <x:c r="Z718" s="529"/>
      <x:c r="AA718" s="546"/>
      <x:c r="AB718" s="529"/>
      <x:c r="AC718" s="529"/>
      <x:c r="AD718" s="657" t="s">
        <x:v>10371</x:v>
      </x:c>
      <x:c r="AE718" s="658">
        <x:f>SUM(E730,I730,M730,Q730,U730,Y730,AC730)</x:f>
        <x:v>10</x:v>
      </x:c>
    </x:row>
    <x:row r="719" spans="1:31">
      <x:c r="A719" s="543" t="s">
        <x:v>11533</x:v>
      </x:c>
      <x:c r="B719" s="529"/>
      <x:c r="C719" s="546"/>
      <x:c r="D719" s="529"/>
      <x:c r="E719" s="595"/>
      <x:c r="F719" s="529"/>
      <x:c r="G719" s="529"/>
      <x:c r="H719" s="597"/>
      <x:c r="I719" s="1607"/>
      <x:c r="J719" s="529"/>
      <x:c r="K719" s="529"/>
      <x:c r="L719" s="597"/>
      <x:c r="M719" s="529"/>
      <x:c r="N719" s="529"/>
      <x:c r="O719" s="546"/>
      <x:c r="P719" s="597"/>
      <x:c r="Q719" s="529"/>
      <x:c r="R719" s="529"/>
      <x:c r="S719" s="597"/>
      <x:c r="T719" s="597"/>
      <x:c r="U719" s="529"/>
      <x:c r="V719" s="529"/>
      <x:c r="W719" s="597"/>
      <x:c r="X719" s="597"/>
      <x:c r="Y719" s="529"/>
      <x:c r="Z719" s="529"/>
      <x:c r="AA719" s="597"/>
      <x:c r="AB719" s="529"/>
      <x:c r="AC719" s="529"/>
      <x:c r="AD719" s="657"/>
      <x:c r="AE719" s="658"/>
    </x:row>
    <x:row r="720" spans="1:31">
      <x:c r="A720" s="543" t="s">
        <x:v>12198</x:v>
      </x:c>
      <x:c r="B720" s="529"/>
      <x:c r="C720" s="597"/>
      <x:c r="D720" s="529"/>
      <x:c r="E720" s="595"/>
      <x:c r="F720" s="529"/>
      <x:c r="G720" s="597"/>
      <x:c r="H720" s="597"/>
      <x:c r="I720" s="529"/>
      <x:c r="J720" s="529"/>
      <x:c r="K720" s="597"/>
      <x:c r="L720" s="529"/>
      <x:c r="M720" s="529"/>
      <x:c r="N720" s="529"/>
      <x:c r="O720" s="597"/>
      <x:c r="P720" s="529"/>
      <x:c r="Q720" s="529"/>
      <x:c r="R720" s="529"/>
      <x:c r="S720" s="529"/>
      <x:c r="T720" s="529"/>
      <x:c r="U720" s="529"/>
      <x:c r="V720" s="529"/>
      <x:c r="W720" s="529"/>
      <x:c r="X720" s="529"/>
      <x:c r="Y720" s="529"/>
      <x:c r="Z720" s="597"/>
      <x:c r="AA720" s="529"/>
      <x:c r="AB720" s="529"/>
      <x:c r="AC720" s="529"/>
      <x:c r="AD720" s="657"/>
      <x:c r="AE720" s="658"/>
    </x:row>
    <x:row r="721" spans="1:31">
      <x:c r="A721" s="543" t="s">
        <x:v>7982</x:v>
      </x:c>
      <x:c r="B721" s="597"/>
      <x:c r="C721" s="529"/>
      <x:c r="D721" s="529"/>
      <x:c r="E721" s="529"/>
      <x:c r="F721" s="597"/>
      <x:c r="G721" s="529"/>
      <x:c r="H721" s="597"/>
      <x:c r="I721" s="529"/>
      <x:c r="J721" s="529"/>
      <x:c r="K721" s="597"/>
      <x:c r="L721" s="597"/>
      <x:c r="M721" s="529"/>
      <x:c r="N721" s="597"/>
      <x:c r="O721" s="529"/>
      <x:c r="P721" s="597"/>
      <x:c r="Q721" s="529"/>
      <x:c r="R721" s="597"/>
      <x:c r="S721" s="529"/>
      <x:c r="T721" s="529"/>
      <x:c r="U721" s="529"/>
      <x:c r="V721" s="597"/>
      <x:c r="W721" s="529"/>
      <x:c r="X721" s="529"/>
      <x:c r="Y721" s="529"/>
      <x:c r="Z721" s="597"/>
      <x:c r="AA721" s="529"/>
      <x:c r="AB721" s="597"/>
      <x:c r="AC721" s="529"/>
      <x:c r="AD721" s="657"/>
      <x:c r="AE721" s="658"/>
    </x:row>
    <x:row r="722" spans="1:31">
      <x:c r="A722" s="543" t="s">
        <x:v>2318</x:v>
      </x:c>
      <x:c r="B722" s="529"/>
      <x:c r="C722" s="597"/>
      <x:c r="D722" s="529"/>
      <x:c r="E722" s="529"/>
      <x:c r="F722" s="597"/>
      <x:c r="G722" s="529"/>
      <x:c r="H722" s="597"/>
      <x:c r="I722" s="529"/>
      <x:c r="J722" s="529"/>
      <x:c r="K722" s="800"/>
      <x:c r="L722" s="597"/>
      <x:c r="M722" s="1607"/>
      <x:c r="N722" s="529"/>
      <x:c r="O722" s="597"/>
      <x:c r="P722" s="597"/>
      <x:c r="Q722" s="529"/>
      <x:c r="R722" s="597"/>
      <x:c r="S722" s="597"/>
      <x:c r="T722" s="597"/>
      <x:c r="U722" s="529"/>
      <x:c r="V722" s="597"/>
      <x:c r="W722" s="597"/>
      <x:c r="X722" s="529"/>
      <x:c r="Y722" s="529"/>
      <x:c r="Z722" s="597"/>
      <x:c r="AA722" s="597"/>
      <x:c r="AB722" s="529"/>
      <x:c r="AC722" s="529"/>
      <x:c r="AD722" s="657"/>
      <x:c r="AE722" s="658"/>
    </x:row>
    <x:row r="723" spans="1:31">
      <x:c r="A723" s="543" t="s">
        <x:v>11222</x:v>
      </x:c>
      <x:c r="B723" s="529"/>
      <x:c r="C723" s="800"/>
      <x:c r="D723" s="529"/>
      <x:c r="E723" s="1607"/>
      <x:c r="F723" s="529"/>
      <x:c r="G723" s="597"/>
      <x:c r="H723" s="597"/>
      <x:c r="I723" s="529"/>
      <x:c r="J723" s="529"/>
      <x:c r="K723" s="800"/>
      <x:c r="L723" s="529"/>
      <x:c r="M723" s="1607"/>
      <x:c r="N723" s="529"/>
      <x:c r="O723" s="800"/>
      <x:c r="P723" s="597"/>
      <x:c r="Q723" s="1607"/>
      <x:c r="R723" s="597"/>
      <x:c r="S723" s="800"/>
      <x:c r="T723" s="597"/>
      <x:c r="U723" s="529"/>
      <x:c r="V723" s="597"/>
      <x:c r="W723" s="800"/>
      <x:c r="X723" s="597"/>
      <x:c r="Y723" s="529"/>
      <x:c r="Z723" s="597"/>
      <x:c r="AA723" s="800"/>
      <x:c r="AB723" s="529"/>
      <x:c r="AC723" s="529"/>
      <x:c r="AD723" s="657"/>
      <x:c r="AE723" s="658"/>
    </x:row>
    <x:row r="724" spans="1:31">
      <x:c r="A724" s="543" t="s">
        <x:v>12467</x:v>
      </x:c>
      <x:c r="B724" s="529"/>
      <x:c r="C724" s="529"/>
      <x:c r="D724" s="529"/>
      <x:c r="E724" s="529"/>
      <x:c r="F724" s="529"/>
      <x:c r="G724" s="529"/>
      <x:c r="H724" s="597"/>
      <x:c r="I724" s="529"/>
      <x:c r="J724" s="529"/>
      <x:c r="K724" s="529"/>
      <x:c r="L724" s="529"/>
      <x:c r="M724" s="529"/>
      <x:c r="N724" s="529"/>
      <x:c r="O724" s="529"/>
      <x:c r="P724" s="597"/>
      <x:c r="Q724" s="529"/>
      <x:c r="R724" s="597"/>
      <x:c r="S724" s="800"/>
      <x:c r="T724" s="597"/>
      <x:c r="U724" s="529"/>
      <x:c r="V724" s="597"/>
      <x:c r="W724" s="800"/>
      <x:c r="X724" s="529"/>
      <x:c r="Y724" s="529"/>
      <x:c r="Z724" s="529"/>
      <x:c r="AA724" s="800"/>
      <x:c r="AB724" s="597"/>
      <x:c r="AC724" s="529"/>
      <x:c r="AD724" s="657"/>
      <x:c r="AE724" s="658"/>
    </x:row>
    <x:row r="725" spans="1:31">
      <x:c r="A725" s="543" t="s">
        <x:v>12326</x:v>
      </x:c>
      <x:c r="B725" s="529"/>
      <x:c r="C725" s="529"/>
      <x:c r="D725" s="529"/>
      <x:c r="E725" s="529"/>
      <x:c r="F725" s="529"/>
      <x:c r="G725" s="529"/>
      <x:c r="H725" s="597"/>
      <x:c r="I725" s="529"/>
      <x:c r="J725" s="529"/>
      <x:c r="K725" s="529"/>
      <x:c r="L725" s="597"/>
      <x:c r="M725" s="529"/>
      <x:c r="N725" s="529"/>
      <x:c r="O725" s="529"/>
      <x:c r="P725" s="597"/>
      <x:c r="Q725" s="529"/>
      <x:c r="R725" s="597"/>
      <x:c r="S725" s="529"/>
      <x:c r="T725" s="529"/>
      <x:c r="U725" s="529"/>
      <x:c r="V725" s="597"/>
      <x:c r="W725" s="529"/>
      <x:c r="X725" s="529"/>
      <x:c r="Y725" s="529"/>
      <x:c r="Z725" s="597"/>
      <x:c r="AA725" s="529"/>
      <x:c r="AB725" s="529"/>
      <x:c r="AC725" s="529"/>
      <x:c r="AD725" s="657"/>
      <x:c r="AE725" s="658"/>
    </x:row>
    <x:row r="726" spans="1:31">
      <x:c r="A726" s="543" t="s">
        <x:v>7879</x:v>
      </x:c>
      <x:c r="B726" s="529"/>
      <x:c r="C726" s="597"/>
      <x:c r="D726" s="529"/>
      <x:c r="E726" s="529"/>
      <x:c r="F726" s="529"/>
      <x:c r="G726" s="597"/>
      <x:c r="H726" s="597"/>
      <x:c r="I726" s="529"/>
      <x:c r="J726" s="529"/>
      <x:c r="K726" s="597"/>
      <x:c r="L726" s="597"/>
      <x:c r="M726" s="529"/>
      <x:c r="N726" s="529"/>
      <x:c r="O726" s="597"/>
      <x:c r="P726" s="597"/>
      <x:c r="Q726" s="529"/>
      <x:c r="R726" s="597"/>
      <x:c r="S726" s="529"/>
      <x:c r="T726" s="529"/>
      <x:c r="U726" s="529"/>
      <x:c r="V726" s="597"/>
      <x:c r="W726" s="529"/>
      <x:c r="X726" s="529"/>
      <x:c r="Y726" s="529"/>
      <x:c r="Z726" s="597"/>
      <x:c r="AA726" s="529"/>
      <x:c r="AB726" s="529"/>
      <x:c r="AC726" s="529"/>
      <x:c r="AD726" s="657"/>
      <x:c r="AE726" s="658"/>
    </x:row>
    <x:row r="727" spans="1:31">
      <x:c r="A727" s="543" t="s">
        <x:v>11232</x:v>
      </x:c>
      <x:c r="B727" s="529"/>
      <x:c r="C727" s="546"/>
      <x:c r="D727" s="529"/>
      <x:c r="E727" s="529"/>
      <x:c r="F727" s="529"/>
      <x:c r="G727" s="529"/>
      <x:c r="H727" s="597"/>
      <x:c r="I727" s="1607"/>
      <x:c r="J727" s="529"/>
      <x:c r="K727" s="546"/>
      <x:c r="L727" s="597"/>
      <x:c r="M727" s="529"/>
      <x:c r="N727" s="529"/>
      <x:c r="O727" s="546"/>
      <x:c r="P727" s="597"/>
      <x:c r="Q727" s="529"/>
      <x:c r="R727" s="529"/>
      <x:c r="S727" s="529"/>
      <x:c r="T727" s="529"/>
      <x:c r="U727" s="529"/>
      <x:c r="V727" s="529"/>
      <x:c r="W727" s="529"/>
      <x:c r="X727" s="529"/>
      <x:c r="Y727" s="529"/>
      <x:c r="Z727" s="529"/>
      <x:c r="AA727" s="529"/>
      <x:c r="AB727" s="529"/>
      <x:c r="AC727" s="529"/>
      <x:c r="AD727" s="657"/>
      <x:c r="AE727" s="658"/>
    </x:row>
    <x:row r="728" spans="1:31">
      <x:c r="A728" s="543" t="s">
        <x:v>12225</x:v>
      </x:c>
      <x:c r="B728" s="529"/>
      <x:c r="C728" s="529"/>
      <x:c r="D728" s="529"/>
      <x:c r="E728" s="529"/>
      <x:c r="F728" s="529"/>
      <x:c r="G728" s="595"/>
      <x:c r="H728" s="529"/>
      <x:c r="I728" s="529"/>
      <x:c r="J728" s="529"/>
      <x:c r="K728" s="529"/>
      <x:c r="L728" s="529"/>
      <x:c r="M728" s="529"/>
      <x:c r="N728" s="529"/>
      <x:c r="O728" s="529"/>
      <x:c r="P728" s="529"/>
      <x:c r="Q728" s="529"/>
      <x:c r="R728" s="529"/>
      <x:c r="S728" s="529"/>
      <x:c r="T728" s="529"/>
      <x:c r="U728" s="529"/>
      <x:c r="V728" s="529"/>
      <x:c r="W728" s="529"/>
      <x:c r="X728" s="529"/>
      <x:c r="Y728" s="529"/>
      <x:c r="Z728" s="529"/>
      <x:c r="AA728" s="529"/>
      <x:c r="AB728" s="529"/>
      <x:c r="AC728" s="529"/>
      <x:c r="AD728" s="657"/>
      <x:c r="AE728" s="658"/>
    </x:row>
    <x:row r="729" spans="1:31" ht="16.75">
      <x:c r="A729" s="544" t="s">
        <x:v>2548</x:v>
      </x:c>
      <x:c r="B729" s="529"/>
      <x:c r="C729" s="529"/>
      <x:c r="D729" s="529"/>
      <x:c r="E729" s="529"/>
      <x:c r="F729" s="529"/>
      <x:c r="G729" s="595"/>
      <x:c r="H729" s="529"/>
      <x:c r="I729" s="529"/>
      <x:c r="J729" s="529"/>
      <x:c r="K729" s="529"/>
      <x:c r="L729" s="529"/>
      <x:c r="M729" s="529"/>
      <x:c r="N729" s="529"/>
      <x:c r="O729" s="529"/>
      <x:c r="P729" s="529"/>
      <x:c r="Q729" s="529"/>
      <x:c r="R729" s="529"/>
      <x:c r="S729" s="546"/>
      <x:c r="T729" s="529"/>
      <x:c r="U729" s="529"/>
      <x:c r="V729" s="529"/>
      <x:c r="W729" s="546"/>
      <x:c r="X729" s="529"/>
      <x:c r="Y729" s="529"/>
      <x:c r="Z729" s="529"/>
      <x:c r="AA729" s="546"/>
      <x:c r="AB729" s="529"/>
      <x:c r="AC729" s="529"/>
      <x:c r="AD729" s="657"/>
      <x:c r="AE729" s="658"/>
    </x:row>
    <x:row r="730" spans="1:31" ht="16.75">
      <x:c r="A730" s="659"/>
      <x:c r="B730" s="724"/>
      <x:c r="C730" s="724">
        <x:v>8</x:v>
      </x:c>
      <x:c r="D730" s="724">
        <x:v>3</x:v>
      </x:c>
      <x:c r="E730" s="724">
        <x:v>1</x:v>
      </x:c>
      <x:c r="F730" s="724"/>
      <x:c r="G730" s="724"/>
      <x:c r="H730" s="724">
        <x:v>3</x:v>
      </x:c>
      <x:c r="I730" s="724"/>
      <x:c r="J730" s="724"/>
      <x:c r="K730" s="724">
        <x:v>10</x:v>
      </x:c>
      <x:c r="L730" s="724"/>
      <x:c r="M730" s="724">
        <x:v>2</x:v>
      </x:c>
      <x:c r="N730" s="724"/>
      <x:c r="O730" s="724">
        <x:v>8</x:v>
      </x:c>
      <x:c r="P730" s="724">
        <x:v>3</x:v>
      </x:c>
      <x:c r="Q730" s="724">
        <x:v>1</x:v>
      </x:c>
      <x:c r="R730" s="724"/>
      <x:c r="S730" s="724">
        <x:v>10</x:v>
      </x:c>
      <x:c r="T730" s="724"/>
      <x:c r="U730" s="724">
        <x:v>2</x:v>
      </x:c>
      <x:c r="V730" s="724"/>
      <x:c r="W730" s="724">
        <x:v>10</x:v>
      </x:c>
      <x:c r="X730" s="724"/>
      <x:c r="Y730" s="724">
        <x:v>2</x:v>
      </x:c>
      <x:c r="Z730" s="724"/>
      <x:c r="AA730" s="724">
        <x:v>10</x:v>
      </x:c>
      <x:c r="AB730" s="724"/>
      <x:c r="AC730" s="724">
        <x:v>2</x:v>
      </x:c>
      <x:c r="AD730" s="660"/>
      <x:c r="AE730" s="661"/>
    </x:row>
    <x:row r="731" spans="1:31" ht="16.75">
      <x:c r="A731" s="521"/>
      <x:c r="B731" s="1662" t="s">
        <x:v>2663</x:v>
      </x:c>
      <x:c r="C731" s="1663"/>
      <x:c r="D731" s="1663"/>
      <x:c r="E731" s="1664"/>
      <x:c r="F731" s="1662" t="s">
        <x:v>10294</x:v>
      </x:c>
      <x:c r="G731" s="1663"/>
      <x:c r="H731" s="1663"/>
      <x:c r="I731" s="1664"/>
      <x:c r="J731" s="1662" t="s">
        <x:v>10288</x:v>
      </x:c>
      <x:c r="K731" s="1663"/>
      <x:c r="L731" s="1663"/>
      <x:c r="M731" s="1664"/>
      <x:c r="N731" s="1662" t="s">
        <x:v>11736</x:v>
      </x:c>
      <x:c r="O731" s="1663"/>
      <x:c r="P731" s="1663"/>
      <x:c r="Q731" s="1664"/>
      <x:c r="R731" s="1662" t="s">
        <x:v>2695</x:v>
      </x:c>
      <x:c r="S731" s="1663"/>
      <x:c r="T731" s="1663"/>
      <x:c r="U731" s="1664"/>
      <x:c r="V731" s="1663" t="s">
        <x:v>10329</x:v>
      </x:c>
      <x:c r="W731" s="1663"/>
      <x:c r="X731" s="1663"/>
      <x:c r="Y731" s="1664"/>
      <x:c r="Z731" s="1663" t="s">
        <x:v>5656</x:v>
      </x:c>
      <x:c r="AA731" s="1663"/>
      <x:c r="AB731" s="1663"/>
      <x:c r="AC731" s="1672"/>
      <x:c r="AD731" s="655"/>
      <x:c r="AE731" s="656"/>
    </x:row>
    <x:row r="732" spans="1:31">
      <x:c r="A732" s="522"/>
      <x:c r="B732" s="516" t="s">
        <x:v>9803</x:v>
      </x:c>
      <x:c r="C732" s="516" t="s">
        <x:v>10328</x:v>
      </x:c>
      <x:c r="D732" s="516" t="s">
        <x:v>10340</x:v>
      </x:c>
      <x:c r="E732" s="557" t="s">
        <x:v>10371</x:v>
      </x:c>
      <x:c r="F732" s="516" t="s">
        <x:v>9803</x:v>
      </x:c>
      <x:c r="G732" s="516" t="s">
        <x:v>10328</x:v>
      </x:c>
      <x:c r="H732" s="516" t="s">
        <x:v>10340</x:v>
      </x:c>
      <x:c r="I732" s="557" t="s">
        <x:v>10371</x:v>
      </x:c>
      <x:c r="J732" s="516" t="s">
        <x:v>9803</x:v>
      </x:c>
      <x:c r="K732" s="516" t="s">
        <x:v>10328</x:v>
      </x:c>
      <x:c r="L732" s="516" t="s">
        <x:v>10340</x:v>
      </x:c>
      <x:c r="M732" s="557" t="s">
        <x:v>10371</x:v>
      </x:c>
      <x:c r="N732" s="516" t="s">
        <x:v>9803</x:v>
      </x:c>
      <x:c r="O732" s="516" t="s">
        <x:v>10328</x:v>
      </x:c>
      <x:c r="P732" s="516" t="s">
        <x:v>10340</x:v>
      </x:c>
      <x:c r="Q732" s="557" t="s">
        <x:v>10371</x:v>
      </x:c>
      <x:c r="R732" s="516" t="s">
        <x:v>9803</x:v>
      </x:c>
      <x:c r="S732" s="516" t="s">
        <x:v>10328</x:v>
      </x:c>
      <x:c r="T732" s="516" t="s">
        <x:v>10340</x:v>
      </x:c>
      <x:c r="U732" s="557" t="s">
        <x:v>10371</x:v>
      </x:c>
      <x:c r="V732" s="516" t="s">
        <x:v>9803</x:v>
      </x:c>
      <x:c r="W732" s="516" t="s">
        <x:v>10328</x:v>
      </x:c>
      <x:c r="X732" s="516" t="s">
        <x:v>10340</x:v>
      </x:c>
      <x:c r="Y732" s="557" t="s">
        <x:v>10371</x:v>
      </x:c>
      <x:c r="Z732" s="516" t="s">
        <x:v>9803</x:v>
      </x:c>
      <x:c r="AA732" s="516" t="s">
        <x:v>10328</x:v>
      </x:c>
      <x:c r="AB732" s="516" t="s">
        <x:v>10340</x:v>
      </x:c>
      <x:c r="AC732" s="557" t="s">
        <x:v>10371</x:v>
      </x:c>
      <x:c r="AD732" s="657"/>
      <x:c r="AE732" s="658"/>
    </x:row>
    <x:row r="733" spans="1:31">
      <x:c r="A733" s="543" t="s">
        <x:v>2388</x:v>
      </x:c>
      <x:c r="B733" s="529"/>
      <x:c r="C733" s="529"/>
      <x:c r="D733" s="529"/>
      <x:c r="E733" s="595"/>
      <x:c r="F733" s="529"/>
      <x:c r="G733" s="595"/>
      <x:c r="H733" s="529"/>
      <x:c r="I733" s="529"/>
      <x:c r="J733" s="595"/>
      <x:c r="K733" s="529"/>
      <x:c r="L733" s="529"/>
      <x:c r="M733" s="529"/>
      <x:c r="N733" s="529"/>
      <x:c r="O733" s="529"/>
      <x:c r="P733" s="529"/>
      <x:c r="Q733" s="595"/>
      <x:c r="R733" s="529"/>
      <x:c r="S733" s="529"/>
      <x:c r="T733" s="597"/>
      <x:c r="U733" s="529"/>
      <x:c r="V733" s="529"/>
      <x:c r="W733" s="529"/>
      <x:c r="X733" s="529"/>
      <x:c r="Y733" s="529"/>
      <x:c r="Z733" s="529"/>
      <x:c r="AA733" s="529"/>
      <x:c r="AB733" s="529"/>
      <x:c r="AC733" s="529"/>
      <x:c r="AD733" s="657" t="s">
        <x:v>9803</x:v>
      </x:c>
      <x:c r="AE733" s="658">
        <x:f>SUM(B748,F748,J748,N748,R748,V748,Z748)</x:f>
        <x:v>54.5</x:v>
      </x:c>
    </x:row>
    <x:row r="734" spans="1:31">
      <x:c r="A734" s="543" t="s">
        <x:v>8075</x:v>
      </x:c>
      <x:c r="B734" s="548"/>
      <x:c r="C734" s="529"/>
      <x:c r="D734" s="529"/>
      <x:c r="E734" s="529"/>
      <x:c r="F734" s="548"/>
      <x:c r="G734" s="529"/>
      <x:c r="H734" s="597"/>
      <x:c r="I734" s="529"/>
      <x:c r="J734" s="529"/>
      <x:c r="K734" s="546"/>
      <x:c r="L734" s="529"/>
      <x:c r="M734" s="529"/>
      <x:c r="N734" s="548"/>
      <x:c r="O734" s="529"/>
      <x:c r="P734" s="529"/>
      <x:c r="Q734" s="529"/>
      <x:c r="R734" s="548"/>
      <x:c r="S734" s="529"/>
      <x:c r="T734" s="595"/>
      <x:c r="U734" s="529"/>
      <x:c r="V734" s="548"/>
      <x:c r="W734" s="529"/>
      <x:c r="X734" s="529"/>
      <x:c r="Y734" s="529"/>
      <x:c r="Z734" s="548"/>
      <x:c r="AA734" s="529"/>
      <x:c r="AB734" s="529"/>
      <x:c r="AC734" s="529"/>
      <x:c r="AD734" s="657" t="s">
        <x:v>10328</x:v>
      </x:c>
      <x:c r="AE734" s="658">
        <x:f>SUM(C748,G748,K748,O748,S748,W748,AA748)</x:f>
        <x:v>55.5</x:v>
      </x:c>
    </x:row>
    <x:row r="735" spans="1:31">
      <x:c r="A735" s="543" t="s">
        <x:v>12175</x:v>
      </x:c>
      <x:c r="B735" s="529"/>
      <x:c r="C735" s="597"/>
      <x:c r="D735" s="529"/>
      <x:c r="E735" s="595"/>
      <x:c r="F735" s="529"/>
      <x:c r="G735" s="597"/>
      <x:c r="H735" s="812"/>
      <x:c r="I735" s="529"/>
      <x:c r="J735" s="529"/>
      <x:c r="K735" s="597"/>
      <x:c r="L735" s="529"/>
      <x:c r="M735" s="529"/>
      <x:c r="N735" s="529"/>
      <x:c r="O735" s="597"/>
      <x:c r="P735" s="529"/>
      <x:c r="Q735" s="529"/>
      <x:c r="R735" s="529"/>
      <x:c r="S735" s="529"/>
      <x:c r="T735" s="595"/>
      <x:c r="U735" s="529"/>
      <x:c r="V735" s="529"/>
      <x:c r="W735" s="529"/>
      <x:c r="X735" s="529"/>
      <x:c r="Y735" s="529"/>
      <x:c r="Z735" s="529"/>
      <x:c r="AA735" s="529"/>
      <x:c r="AB735" s="529"/>
      <x:c r="AC735" s="529"/>
      <x:c r="AD735" s="657" t="s">
        <x:v>10340</x:v>
      </x:c>
      <x:c r="AE735" s="658">
        <x:f>SUM(D748,H748,L748,P748,T748,X748,AB748)</x:f>
        <x:v>2.5</x:v>
      </x:c>
    </x:row>
    <x:row r="736" spans="1:31">
      <x:c r="A736" s="543" t="s">
        <x:v>12653</x:v>
      </x:c>
      <x:c r="B736" s="529"/>
      <x:c r="C736" s="529"/>
      <x:c r="D736" s="529"/>
      <x:c r="E736" s="595"/>
      <x:c r="F736" s="529"/>
      <x:c r="G736" s="529"/>
      <x:c r="H736" s="812"/>
      <x:c r="I736" s="529"/>
      <x:c r="J736" s="529"/>
      <x:c r="K736" s="529"/>
      <x:c r="L736" s="529"/>
      <x:c r="M736" s="529"/>
      <x:c r="N736" s="529"/>
      <x:c r="O736" s="529"/>
      <x:c r="P736" s="529"/>
      <x:c r="Q736" s="529"/>
      <x:c r="R736" s="529"/>
      <x:c r="S736" s="546"/>
      <x:c r="T736" s="529"/>
      <x:c r="U736" s="529"/>
      <x:c r="V736" s="529"/>
      <x:c r="W736" s="546"/>
      <x:c r="X736" s="529"/>
      <x:c r="Y736" s="529"/>
      <x:c r="Z736" s="529"/>
      <x:c r="AA736" s="529"/>
      <x:c r="AB736" s="529"/>
      <x:c r="AC736" s="529"/>
      <x:c r="AD736" s="657" t="s">
        <x:v>10371</x:v>
      </x:c>
      <x:c r="AE736" s="658">
        <x:f>SUM(E748,I748,M748,Q748,U748,Y748,AC748)</x:f>
        <x:v>2.5</x:v>
      </x:c>
    </x:row>
    <x:row r="737" spans="1:31">
      <x:c r="A737" s="543" t="s">
        <x:v>11533</x:v>
      </x:c>
      <x:c r="B737" s="529"/>
      <x:c r="C737" s="529"/>
      <x:c r="D737" s="529"/>
      <x:c r="E737" s="595"/>
      <x:c r="F737" s="529"/>
      <x:c r="G737" s="529"/>
      <x:c r="H737" s="597"/>
      <x:c r="I737" s="529"/>
      <x:c r="J737" s="529"/>
      <x:c r="K737" s="529"/>
      <x:c r="L737" s="597"/>
      <x:c r="M737" s="529"/>
      <x:c r="N737" s="529"/>
      <x:c r="O737" s="529"/>
      <x:c r="P737" s="597"/>
      <x:c r="Q737" s="529"/>
      <x:c r="R737" s="529"/>
      <x:c r="S737" s="597"/>
      <x:c r="T737" s="597"/>
      <x:c r="U737" s="529"/>
      <x:c r="V737" s="529"/>
      <x:c r="W737" s="597"/>
      <x:c r="X737" s="597"/>
      <x:c r="Y737" s="529"/>
      <x:c r="Z737" s="529"/>
      <x:c r="AA737" s="597"/>
      <x:c r="AB737" s="529"/>
      <x:c r="AC737" s="529"/>
      <x:c r="AD737" s="657"/>
      <x:c r="AE737" s="658"/>
    </x:row>
    <x:row r="738" spans="1:31">
      <x:c r="A738" s="543" t="s">
        <x:v>12198</x:v>
      </x:c>
      <x:c r="B738" s="529"/>
      <x:c r="C738" s="597"/>
      <x:c r="D738" s="529"/>
      <x:c r="E738" s="595"/>
      <x:c r="F738" s="800"/>
      <x:c r="G738" s="546"/>
      <x:c r="H738" s="597"/>
      <x:c r="I738" s="529"/>
      <x:c r="J738" s="529"/>
      <x:c r="K738" s="597"/>
      <x:c r="L738" s="529"/>
      <x:c r="M738" s="529"/>
      <x:c r="N738" s="800"/>
      <x:c r="O738" s="546"/>
      <x:c r="P738" s="529"/>
      <x:c r="Q738" s="529"/>
      <x:c r="R738" s="529"/>
      <x:c r="S738" s="529"/>
      <x:c r="T738" s="529"/>
      <x:c r="U738" s="529"/>
      <x:c r="V738" s="529"/>
      <x:c r="W738" s="529"/>
      <x:c r="X738" s="529"/>
      <x:c r="Y738" s="529"/>
      <x:c r="Z738" s="800"/>
      <x:c r="AA738" s="546"/>
      <x:c r="AB738" s="529"/>
      <x:c r="AC738" s="529"/>
      <x:c r="AD738" s="657"/>
      <x:c r="AE738" s="658"/>
    </x:row>
    <x:row r="739" spans="1:31">
      <x:c r="A739" s="543" t="s">
        <x:v>7982</x:v>
      </x:c>
      <x:c r="B739" s="597"/>
      <x:c r="C739" s="529"/>
      <x:c r="D739" s="529"/>
      <x:c r="E739" s="529"/>
      <x:c r="F739" s="597"/>
      <x:c r="G739" s="529"/>
      <x:c r="H739" s="597"/>
      <x:c r="I739" s="529"/>
      <x:c r="J739" s="529"/>
      <x:c r="K739" s="597"/>
      <x:c r="L739" s="597"/>
      <x:c r="M739" s="529"/>
      <x:c r="N739" s="597"/>
      <x:c r="O739" s="529"/>
      <x:c r="P739" s="597"/>
      <x:c r="Q739" s="529"/>
      <x:c r="R739" s="800"/>
      <x:c r="S739" s="529"/>
      <x:c r="T739" s="529"/>
      <x:c r="U739" s="529"/>
      <x:c r="V739" s="800"/>
      <x:c r="W739" s="529"/>
      <x:c r="X739" s="529"/>
      <x:c r="Y739" s="529"/>
      <x:c r="Z739" s="597"/>
      <x:c r="AA739" s="529"/>
      <x:c r="AB739" s="597"/>
      <x:c r="AC739" s="529"/>
      <x:c r="AD739" s="657"/>
      <x:c r="AE739" s="658"/>
    </x:row>
    <x:row r="740" spans="1:31">
      <x:c r="A740" s="543" t="s">
        <x:v>2318</x:v>
      </x:c>
      <x:c r="B740" s="800"/>
      <x:c r="C740" s="597"/>
      <x:c r="D740" s="554"/>
      <x:c r="E740" s="529"/>
      <x:c r="F740" s="597"/>
      <x:c r="G740" s="529"/>
      <x:c r="H740" s="597"/>
      <x:c r="I740" s="529"/>
      <x:c r="J740" s="529"/>
      <x:c r="K740" s="800"/>
      <x:c r="L740" s="597"/>
      <x:c r="M740" s="554"/>
      <x:c r="N740" s="597"/>
      <x:c r="O740" s="529"/>
      <x:c r="P740" s="597"/>
      <x:c r="Q740" s="529"/>
      <x:c r="R740" s="800"/>
      <x:c r="S740" s="597"/>
      <x:c r="T740" s="597"/>
      <x:c r="U740" s="529"/>
      <x:c r="V740" s="800"/>
      <x:c r="W740" s="597"/>
      <x:c r="X740" s="529"/>
      <x:c r="Y740" s="529"/>
      <x:c r="Z740" s="597"/>
      <x:c r="AA740" s="597"/>
      <x:c r="AB740" s="529"/>
      <x:c r="AC740" s="529"/>
      <x:c r="AD740" s="657"/>
      <x:c r="AE740" s="658"/>
    </x:row>
    <x:row r="741" spans="1:31">
      <x:c r="A741" s="543" t="s">
        <x:v>11222</x:v>
      </x:c>
      <x:c r="B741" s="800"/>
      <x:c r="C741" s="597"/>
      <x:c r="D741" s="529"/>
      <x:c r="E741" s="529"/>
      <x:c r="F741" s="529"/>
      <x:c r="G741" s="597"/>
      <x:c r="H741" s="597"/>
      <x:c r="I741" s="529"/>
      <x:c r="J741" s="529"/>
      <x:c r="K741" s="800"/>
      <x:c r="L741" s="529"/>
      <x:c r="M741" s="529"/>
      <x:c r="N741" s="529"/>
      <x:c r="O741" s="597"/>
      <x:c r="P741" s="597"/>
      <x:c r="Q741" s="529"/>
      <x:c r="R741" s="597"/>
      <x:c r="S741" s="800"/>
      <x:c r="T741" s="597"/>
      <x:c r="U741" s="529"/>
      <x:c r="V741" s="597"/>
      <x:c r="W741" s="800"/>
      <x:c r="X741" s="597"/>
      <x:c r="Y741" s="529"/>
      <x:c r="Z741" s="597"/>
      <x:c r="AA741" s="597"/>
      <x:c r="AB741" s="529"/>
      <x:c r="AC741" s="529"/>
      <x:c r="AD741" s="657"/>
      <x:c r="AE741" s="658"/>
    </x:row>
    <x:row r="742" spans="1:31">
      <x:c r="A742" s="543" t="s">
        <x:v>12467</x:v>
      </x:c>
      <x:c r="B742" s="800"/>
      <x:c r="C742" s="529"/>
      <x:c r="D742" s="554"/>
      <x:c r="E742" s="529"/>
      <x:c r="F742" s="548"/>
      <x:c r="G742" s="800"/>
      <x:c r="H742" s="597"/>
      <x:c r="I742" s="529"/>
      <x:c r="J742" s="529"/>
      <x:c r="K742" s="800"/>
      <x:c r="L742" s="529"/>
      <x:c r="M742" s="554"/>
      <x:c r="N742" s="548"/>
      <x:c r="O742" s="800"/>
      <x:c r="P742" s="597"/>
      <x:c r="Q742" s="529"/>
      <x:c r="R742" s="597"/>
      <x:c r="S742" s="800"/>
      <x:c r="T742" s="597"/>
      <x:c r="U742" s="529"/>
      <x:c r="V742" s="597"/>
      <x:c r="W742" s="800"/>
      <x:c r="X742" s="529"/>
      <x:c r="Y742" s="529"/>
      <x:c r="Z742" s="548"/>
      <x:c r="AA742" s="800"/>
      <x:c r="AB742" s="597"/>
      <x:c r="AC742" s="529"/>
      <x:c r="AD742" s="657"/>
      <x:c r="AE742" s="658"/>
    </x:row>
    <x:row r="743" spans="1:31">
      <x:c r="A743" s="543" t="s">
        <x:v>12326</x:v>
      </x:c>
      <x:c r="B743" s="529"/>
      <x:c r="C743" s="529"/>
      <x:c r="D743" s="529"/>
      <x:c r="E743" s="529"/>
      <x:c r="F743" s="529"/>
      <x:c r="G743" s="529"/>
      <x:c r="H743" s="597"/>
      <x:c r="I743" s="529"/>
      <x:c r="J743" s="529"/>
      <x:c r="K743" s="529"/>
      <x:c r="L743" s="597"/>
      <x:c r="M743" s="529"/>
      <x:c r="N743" s="529"/>
      <x:c r="O743" s="529"/>
      <x:c r="P743" s="597"/>
      <x:c r="Q743" s="529"/>
      <x:c r="R743" s="597"/>
      <x:c r="S743" s="529"/>
      <x:c r="T743" s="529"/>
      <x:c r="U743" s="529"/>
      <x:c r="V743" s="597"/>
      <x:c r="W743" s="529"/>
      <x:c r="X743" s="529"/>
      <x:c r="Y743" s="529"/>
      <x:c r="Z743" s="597"/>
      <x:c r="AA743" s="529"/>
      <x:c r="AB743" s="529"/>
      <x:c r="AC743" s="529"/>
      <x:c r="AD743" s="657"/>
      <x:c r="AE743" s="658"/>
    </x:row>
    <x:row r="744" spans="1:31">
      <x:c r="A744" s="543" t="s">
        <x:v>7879</x:v>
      </x:c>
      <x:c r="B744" s="529"/>
      <x:c r="C744" s="597"/>
      <x:c r="D744" s="529"/>
      <x:c r="E744" s="529"/>
      <x:c r="F744" s="529"/>
      <x:c r="G744" s="597"/>
      <x:c r="H744" s="597"/>
      <x:c r="I744" s="529"/>
      <x:c r="J744" s="529"/>
      <x:c r="K744" s="597"/>
      <x:c r="L744" s="597"/>
      <x:c r="M744" s="529"/>
      <x:c r="N744" s="529"/>
      <x:c r="O744" s="597"/>
      <x:c r="P744" s="597"/>
      <x:c r="Q744" s="529"/>
      <x:c r="R744" s="597"/>
      <x:c r="S744" s="529"/>
      <x:c r="T744" s="529"/>
      <x:c r="U744" s="529"/>
      <x:c r="V744" s="597"/>
      <x:c r="W744" s="529"/>
      <x:c r="X744" s="529"/>
      <x:c r="Y744" s="529"/>
      <x:c r="Z744" s="597"/>
      <x:c r="AA744" s="529"/>
      <x:c r="AB744" s="529"/>
      <x:c r="AC744" s="529"/>
      <x:c r="AD744" s="657"/>
      <x:c r="AE744" s="658"/>
    </x:row>
    <x:row r="745" spans="1:31">
      <x:c r="A745" s="543" t="s">
        <x:v>11232</x:v>
      </x:c>
      <x:c r="B745" s="529"/>
      <x:c r="C745" s="529"/>
      <x:c r="D745" s="529"/>
      <x:c r="E745" s="529"/>
      <x:c r="F745" s="529"/>
      <x:c r="G745" s="529"/>
      <x:c r="H745" s="597"/>
      <x:c r="I745" s="529"/>
      <x:c r="J745" s="529"/>
      <x:c r="K745" s="529"/>
      <x:c r="L745" s="597"/>
      <x:c r="M745" s="529"/>
      <x:c r="N745" s="529"/>
      <x:c r="O745" s="529"/>
      <x:c r="P745" s="597"/>
      <x:c r="Q745" s="529"/>
      <x:c r="R745" s="548"/>
      <x:c r="S745" s="529"/>
      <x:c r="T745" s="529"/>
      <x:c r="U745" s="529"/>
      <x:c r="V745" s="548"/>
      <x:c r="W745" s="529"/>
      <x:c r="X745" s="529"/>
      <x:c r="Y745" s="529"/>
      <x:c r="Z745" s="529"/>
      <x:c r="AA745" s="529"/>
      <x:c r="AB745" s="529"/>
      <x:c r="AC745" s="529"/>
      <x:c r="AD745" s="657"/>
      <x:c r="AE745" s="658"/>
    </x:row>
    <x:row r="746" spans="1:31">
      <x:c r="A746" s="543" t="s">
        <x:v>12225</x:v>
      </x:c>
      <x:c r="B746" s="548"/>
      <x:c r="C746" s="529"/>
      <x:c r="D746" s="529"/>
      <x:c r="E746" s="529"/>
      <x:c r="F746" s="529"/>
      <x:c r="G746" s="546"/>
      <x:c r="H746" s="529"/>
      <x:c r="I746" s="529"/>
      <x:c r="J746" s="529"/>
      <x:c r="K746" s="546"/>
      <x:c r="L746" s="529"/>
      <x:c r="M746" s="529"/>
      <x:c r="N746" s="529"/>
      <x:c r="O746" s="546"/>
      <x:c r="P746" s="529"/>
      <x:c r="Q746" s="529"/>
      <x:c r="R746" s="529"/>
      <x:c r="S746" s="529"/>
      <x:c r="T746" s="529"/>
      <x:c r="U746" s="529"/>
      <x:c r="V746" s="529"/>
      <x:c r="W746" s="529"/>
      <x:c r="X746" s="529"/>
      <x:c r="Y746" s="529"/>
      <x:c r="Z746" s="529"/>
      <x:c r="AA746" s="529"/>
      <x:c r="AB746" s="529"/>
      <x:c r="AC746" s="529"/>
      <x:c r="AD746" s="657"/>
      <x:c r="AE746" s="658"/>
    </x:row>
    <x:row r="747" spans="1:31" ht="16.75">
      <x:c r="A747" s="544" t="s">
        <x:v>2548</x:v>
      </x:c>
      <x:c r="B747" s="529"/>
      <x:c r="C747" s="529"/>
      <x:c r="D747" s="529"/>
      <x:c r="E747" s="529"/>
      <x:c r="F747" s="529"/>
      <x:c r="G747" s="595"/>
      <x:c r="H747" s="529"/>
      <x:c r="I747" s="529"/>
      <x:c r="J747" s="529"/>
      <x:c r="K747" s="529"/>
      <x:c r="L747" s="529"/>
      <x:c r="M747" s="529"/>
      <x:c r="N747" s="529"/>
      <x:c r="O747" s="595"/>
      <x:c r="P747" s="529"/>
      <x:c r="Q747" s="529"/>
      <x:c r="R747" s="529"/>
      <x:c r="S747" s="546"/>
      <x:c r="T747" s="529"/>
      <x:c r="U747" s="529"/>
      <x:c r="V747" s="529"/>
      <x:c r="W747" s="546"/>
      <x:c r="X747" s="529"/>
      <x:c r="Y747" s="529"/>
      <x:c r="Z747" s="529"/>
      <x:c r="AA747" s="546"/>
      <x:c r="AB747" s="529"/>
      <x:c r="AC747" s="529"/>
      <x:c r="AD747" s="657"/>
      <x:c r="AE747" s="658"/>
    </x:row>
    <x:row r="748" spans="1:31" ht="16.75">
      <x:c r="A748" s="659"/>
      <x:c r="B748" s="724">
        <x:v>10.5</x:v>
      </x:c>
      <x:c r="C748" s="724"/>
      <x:c r="D748" s="724">
        <x:v>2.5</x:v>
      </x:c>
      <x:c r="E748" s="724"/>
      <x:c r="F748" s="724">
        <x:v>8</x:v>
      </x:c>
      <x:c r="G748" s="724">
        <x:v>8</x:v>
      </x:c>
      <x:c r="H748" s="724"/>
      <x:c r="I748" s="724"/>
      <x:c r="J748" s="724"/>
      <x:c r="K748" s="724">
        <x:v>10.5</x:v>
      </x:c>
      <x:c r="L748" s="724"/>
      <x:c r="M748" s="724">
        <x:v>2.5</x:v>
      </x:c>
      <x:c r="N748" s="724">
        <x:v>8</x:v>
      </x:c>
      <x:c r="O748" s="724">
        <x:v>8</x:v>
      </x:c>
      <x:c r="P748" s="724"/>
      <x:c r="Q748" s="724"/>
      <x:c r="R748" s="724">
        <x:v>10</x:v>
      </x:c>
      <x:c r="S748" s="724">
        <x:v>10</x:v>
      </x:c>
      <x:c r="T748" s="724"/>
      <x:c r="U748" s="724"/>
      <x:c r="V748" s="724">
        <x:v>10</x:v>
      </x:c>
      <x:c r="W748" s="724">
        <x:v>10</x:v>
      </x:c>
      <x:c r="X748" s="724"/>
      <x:c r="Y748" s="724"/>
      <x:c r="Z748" s="724">
        <x:v>8</x:v>
      </x:c>
      <x:c r="AA748" s="724">
        <x:v>9</x:v>
      </x:c>
      <x:c r="AB748" s="724"/>
      <x:c r="AC748" s="724"/>
      <x:c r="AD748" s="660"/>
      <x:c r="AE748" s="661"/>
    </x:row>
    <x:row r="749" spans="1:31" ht="16.75">
      <x:c r="A749" s="521"/>
      <x:c r="B749" s="1662" t="s">
        <x:v>12438</x:v>
      </x:c>
      <x:c r="C749" s="1663"/>
      <x:c r="D749" s="1663"/>
      <x:c r="E749" s="1664"/>
      <x:c r="F749" s="1662" t="s">
        <x:v>10294</x:v>
      </x:c>
      <x:c r="G749" s="1663"/>
      <x:c r="H749" s="1663"/>
      <x:c r="I749" s="1664"/>
      <x:c r="J749" s="1662" t="s">
        <x:v>10288</x:v>
      </x:c>
      <x:c r="K749" s="1663"/>
      <x:c r="L749" s="1663"/>
      <x:c r="M749" s="1664"/>
      <x:c r="N749" s="1662" t="s">
        <x:v>11348</x:v>
      </x:c>
      <x:c r="O749" s="1663"/>
      <x:c r="P749" s="1663"/>
      <x:c r="Q749" s="1664"/>
      <x:c r="R749" s="1662" t="s">
        <x:v>11357</x:v>
      </x:c>
      <x:c r="S749" s="1663"/>
      <x:c r="T749" s="1663"/>
      <x:c r="U749" s="1664"/>
      <x:c r="V749" s="1663" t="s">
        <x:v>10329</x:v>
      </x:c>
      <x:c r="W749" s="1663"/>
      <x:c r="X749" s="1663"/>
      <x:c r="Y749" s="1664"/>
      <x:c r="Z749" s="1663" t="s">
        <x:v>12430</x:v>
      </x:c>
      <x:c r="AA749" s="1663"/>
      <x:c r="AB749" s="1663"/>
      <x:c r="AC749" s="1672"/>
      <x:c r="AD749" s="655"/>
      <x:c r="AE749" s="656"/>
    </x:row>
    <x:row r="750" spans="1:31">
      <x:c r="A750" s="522"/>
      <x:c r="B750" s="516" t="s">
        <x:v>10322</x:v>
      </x:c>
      <x:c r="C750" s="516" t="s">
        <x:v>10340</x:v>
      </x:c>
      <x:c r="D750" s="516" t="s">
        <x:v>10371</x:v>
      </x:c>
      <x:c r="E750" s="557" t="s">
        <x:v>10371</x:v>
      </x:c>
      <x:c r="F750" s="516" t="s">
        <x:v>10322</x:v>
      </x:c>
      <x:c r="G750" s="516" t="s">
        <x:v>10340</x:v>
      </x:c>
      <x:c r="H750" s="516" t="s">
        <x:v>10371</x:v>
      </x:c>
      <x:c r="I750" s="557" t="s">
        <x:v>10371</x:v>
      </x:c>
      <x:c r="J750" s="516" t="s">
        <x:v>10322</x:v>
      </x:c>
      <x:c r="K750" s="516" t="s">
        <x:v>10340</x:v>
      </x:c>
      <x:c r="L750" s="516" t="s">
        <x:v>10371</x:v>
      </x:c>
      <x:c r="M750" s="557" t="s">
        <x:v>10371</x:v>
      </x:c>
      <x:c r="N750" s="516" t="s">
        <x:v>10322</x:v>
      </x:c>
      <x:c r="O750" s="516" t="s">
        <x:v>10340</x:v>
      </x:c>
      <x:c r="P750" s="516" t="s">
        <x:v>10371</x:v>
      </x:c>
      <x:c r="Q750" s="557" t="s">
        <x:v>10371</x:v>
      </x:c>
      <x:c r="R750" s="516" t="s">
        <x:v>10322</x:v>
      </x:c>
      <x:c r="S750" s="516" t="s">
        <x:v>10340</x:v>
      </x:c>
      <x:c r="T750" s="516" t="s">
        <x:v>10371</x:v>
      </x:c>
      <x:c r="U750" s="557" t="s">
        <x:v>10371</x:v>
      </x:c>
      <x:c r="V750" s="516" t="s">
        <x:v>10322</x:v>
      </x:c>
      <x:c r="W750" s="516" t="s">
        <x:v>10340</x:v>
      </x:c>
      <x:c r="X750" s="516" t="s">
        <x:v>10371</x:v>
      </x:c>
      <x:c r="Y750" s="557" t="s">
        <x:v>10371</x:v>
      </x:c>
      <x:c r="Z750" s="516" t="s">
        <x:v>10322</x:v>
      </x:c>
      <x:c r="AA750" s="516" t="s">
        <x:v>10340</x:v>
      </x:c>
      <x:c r="AB750" s="516" t="s">
        <x:v>10371</x:v>
      </x:c>
      <x:c r="AC750" s="557" t="s">
        <x:v>10371</x:v>
      </x:c>
      <x:c r="AD750" s="657"/>
      <x:c r="AE750" s="658"/>
    </x:row>
    <x:row r="751" spans="1:31">
      <x:c r="A751" s="543" t="s">
        <x:v>2388</x:v>
      </x:c>
      <x:c r="B751" s="529"/>
      <x:c r="C751" s="529"/>
      <x:c r="D751" s="529"/>
      <x:c r="E751" s="595"/>
      <x:c r="F751" s="529"/>
      <x:c r="G751" s="595"/>
      <x:c r="H751" s="529"/>
      <x:c r="I751" s="529"/>
      <x:c r="J751" s="595"/>
      <x:c r="K751" s="529"/>
      <x:c r="L751" s="529"/>
      <x:c r="M751" s="529"/>
      <x:c r="N751" s="529"/>
      <x:c r="O751" s="529"/>
      <x:c r="P751" s="529"/>
      <x:c r="Q751" s="595"/>
      <x:c r="R751" s="529"/>
      <x:c r="S751" s="529"/>
      <x:c r="T751" s="597"/>
      <x:c r="U751" s="529"/>
      <x:c r="V751" s="529"/>
      <x:c r="W751" s="529"/>
      <x:c r="X751" s="529"/>
      <x:c r="Y751" s="529"/>
      <x:c r="Z751" s="529"/>
      <x:c r="AA751" s="529"/>
      <x:c r="AB751" s="529"/>
      <x:c r="AC751" s="529"/>
      <x:c r="AD751" s="657" t="s">
        <x:v>10322</x:v>
      </x:c>
      <x:c r="AE751" s="658">
        <x:f>SUM(B766,F766,J766,N766,R766,V766,Z766)</x:f>
        <x:v>56</x:v>
      </x:c>
    </x:row>
    <x:row r="752" spans="1:31">
      <x:c r="A752" s="543" t="s">
        <x:v>8075</x:v>
      </x:c>
      <x:c r="B752" s="529"/>
      <x:c r="C752" s="529"/>
      <x:c r="D752" s="1625"/>
      <x:c r="E752" s="529"/>
      <x:c r="F752" s="529"/>
      <x:c r="G752" s="1624"/>
      <x:c r="H752" s="597"/>
      <x:c r="I752" s="529"/>
      <x:c r="J752" s="529"/>
      <x:c r="K752" s="529"/>
      <x:c r="L752" s="1625"/>
      <x:c r="M752" s="529"/>
      <x:c r="N752" s="529"/>
      <x:c r="O752" s="1624"/>
      <x:c r="P752" s="529"/>
      <x:c r="Q752" s="529"/>
      <x:c r="R752" s="529"/>
      <x:c r="S752" s="1624"/>
      <x:c r="T752" s="595"/>
      <x:c r="U752" s="529"/>
      <x:c r="V752" s="529"/>
      <x:c r="W752" s="1624"/>
      <x:c r="X752" s="529"/>
      <x:c r="Y752" s="529"/>
      <x:c r="Z752" s="529"/>
      <x:c r="AA752" s="1624"/>
      <x:c r="AB752" s="529"/>
      <x:c r="AC752" s="529"/>
      <x:c r="AD752" s="657" t="s">
        <x:v>10340</x:v>
      </x:c>
      <x:c r="AE752" s="658">
        <x:f>SUM(C766,G766,K766,O766,S766,W766,AA766)</x:f>
        <x:v>16</x:v>
      </x:c>
    </x:row>
    <x:row r="753" spans="1:31">
      <x:c r="A753" s="543" t="s">
        <x:v>12175</x:v>
      </x:c>
      <x:c r="B753" s="529"/>
      <x:c r="C753" s="597"/>
      <x:c r="D753" s="529"/>
      <x:c r="E753" s="595"/>
      <x:c r="F753" s="529"/>
      <x:c r="G753" s="597"/>
      <x:c r="H753" s="812"/>
      <x:c r="I753" s="529"/>
      <x:c r="J753" s="529"/>
      <x:c r="K753" s="597"/>
      <x:c r="L753" s="1625"/>
      <x:c r="M753" s="529"/>
      <x:c r="N753" s="529"/>
      <x:c r="O753" s="597"/>
      <x:c r="P753" s="529"/>
      <x:c r="Q753" s="529"/>
      <x:c r="R753" s="529"/>
      <x:c r="S753" s="1624"/>
      <x:c r="T753" s="595"/>
      <x:c r="U753" s="529"/>
      <x:c r="V753" s="529"/>
      <x:c r="W753" s="1624"/>
      <x:c r="X753" s="529"/>
      <x:c r="Y753" s="529"/>
      <x:c r="Z753" s="529"/>
      <x:c r="AA753" s="1624"/>
      <x:c r="AB753" s="529"/>
      <x:c r="AC753" s="529"/>
      <x:c r="AD753" s="657" t="s">
        <x:v>10371</x:v>
      </x:c>
      <x:c r="AE753" s="658">
        <x:f>SUM(D766,H766,L766,P766,T766,X766,AB766)</x:f>
        <x:v>26</x:v>
      </x:c>
    </x:row>
    <x:row r="754" spans="1:31">
      <x:c r="A754" s="543" t="s">
        <x:v>12653</x:v>
      </x:c>
      <x:c r="B754" s="529"/>
      <x:c r="C754" s="529"/>
      <x:c r="D754" s="529"/>
      <x:c r="E754" s="595"/>
      <x:c r="F754" s="529"/>
      <x:c r="G754" s="529"/>
      <x:c r="H754" s="812"/>
      <x:c r="I754" s="529"/>
      <x:c r="J754" s="1607"/>
      <x:c r="K754" s="529"/>
      <x:c r="L754" s="529"/>
      <x:c r="M754" s="529"/>
      <x:c r="N754" s="529"/>
      <x:c r="O754" s="529"/>
      <x:c r="P754" s="529"/>
      <x:c r="Q754" s="529"/>
      <x:c r="R754" s="1607"/>
      <x:c r="S754" s="529"/>
      <x:c r="T754" s="529"/>
      <x:c r="U754" s="529"/>
      <x:c r="V754" s="1607"/>
      <x:c r="W754" s="529"/>
      <x:c r="X754" s="529"/>
      <x:c r="Y754" s="529"/>
      <x:c r="Z754" s="1607"/>
      <x:c r="AA754" s="529"/>
      <x:c r="AB754" s="529"/>
      <x:c r="AC754" s="529"/>
      <x:c r="AD754" s="657" t="s">
        <x:v>10371</x:v>
      </x:c>
      <x:c r="AE754" s="658">
        <x:f>SUM(E766,I766,M766,Q766,U766,Y766,AC766)</x:f>
        <x:v>0</x:v>
      </x:c>
    </x:row>
    <x:row r="755" spans="1:31">
      <x:c r="A755" s="543" t="s">
        <x:v>11533</x:v>
      </x:c>
      <x:c r="B755" s="529"/>
      <x:c r="C755" s="529"/>
      <x:c r="D755" s="529"/>
      <x:c r="E755" s="595"/>
      <x:c r="F755" s="529"/>
      <x:c r="G755" s="529"/>
      <x:c r="H755" s="597"/>
      <x:c r="I755" s="529"/>
      <x:c r="J755" s="529"/>
      <x:c r="K755" s="529"/>
      <x:c r="L755" s="597"/>
      <x:c r="M755" s="529"/>
      <x:c r="N755" s="529"/>
      <x:c r="O755" s="529"/>
      <x:c r="P755" s="597"/>
      <x:c r="Q755" s="529"/>
      <x:c r="R755" s="529"/>
      <x:c r="S755" s="597"/>
      <x:c r="T755" s="597"/>
      <x:c r="U755" s="529"/>
      <x:c r="V755" s="529"/>
      <x:c r="W755" s="597"/>
      <x:c r="X755" s="597"/>
      <x:c r="Y755" s="529"/>
      <x:c r="Z755" s="529"/>
      <x:c r="AA755" s="597"/>
      <x:c r="AB755" s="529"/>
      <x:c r="AC755" s="529"/>
      <x:c r="AD755" s="657"/>
      <x:c r="AE755" s="658"/>
    </x:row>
    <x:row r="756" spans="1:31">
      <x:c r="A756" s="543" t="s">
        <x:v>12198</x:v>
      </x:c>
      <x:c r="B756" s="529"/>
      <x:c r="C756" s="597"/>
      <x:c r="D756" s="1625"/>
      <x:c r="E756" s="595"/>
      <x:c r="F756" s="597"/>
      <x:c r="G756" s="1624"/>
      <x:c r="H756" s="597"/>
      <x:c r="I756" s="529"/>
      <x:c r="J756" s="529"/>
      <x:c r="K756" s="597"/>
      <x:c r="L756" s="529"/>
      <x:c r="M756" s="529"/>
      <x:c r="N756" s="597"/>
      <x:c r="O756" s="1624"/>
      <x:c r="P756" s="529"/>
      <x:c r="Q756" s="529"/>
      <x:c r="R756" s="529"/>
      <x:c r="S756" s="529"/>
      <x:c r="T756" s="529"/>
      <x:c r="U756" s="529"/>
      <x:c r="V756" s="529"/>
      <x:c r="W756" s="529"/>
      <x:c r="X756" s="529"/>
      <x:c r="Y756" s="529"/>
      <x:c r="Z756" s="529"/>
      <x:c r="AA756" s="529"/>
      <x:c r="AB756" s="529"/>
      <x:c r="AC756" s="529"/>
      <x:c r="AD756" s="657"/>
      <x:c r="AE756" s="658"/>
    </x:row>
    <x:row r="757" spans="1:31">
      <x:c r="A757" s="543" t="s">
        <x:v>7982</x:v>
      </x:c>
      <x:c r="B757" s="1607"/>
      <x:c r="C757" s="529"/>
      <x:c r="D757" s="529"/>
      <x:c r="E757" s="529"/>
      <x:c r="F757" s="597"/>
      <x:c r="G757" s="529"/>
      <x:c r="H757" s="1625"/>
      <x:c r="I757" s="529"/>
      <x:c r="J757" s="529"/>
      <x:c r="K757" s="597"/>
      <x:c r="L757" s="597"/>
      <x:c r="M757" s="529"/>
      <x:c r="N757" s="1607"/>
      <x:c r="O757" s="529"/>
      <x:c r="P757" s="597"/>
      <x:c r="Q757" s="529"/>
      <x:c r="R757" s="597"/>
      <x:c r="S757" s="529"/>
      <x:c r="T757" s="529"/>
      <x:c r="U757" s="529"/>
      <x:c r="V757" s="597"/>
      <x:c r="W757" s="529"/>
      <x:c r="X757" s="529"/>
      <x:c r="Y757" s="529"/>
      <x:c r="Z757" s="597"/>
      <x:c r="AA757" s="529"/>
      <x:c r="AB757" s="597"/>
      <x:c r="AC757" s="529"/>
      <x:c r="AD757" s="657"/>
      <x:c r="AE757" s="658"/>
    </x:row>
    <x:row r="758" spans="1:31">
      <x:c r="A758" s="543" t="s">
        <x:v>2318</x:v>
      </x:c>
      <x:c r="B758" s="597"/>
      <x:c r="C758" s="597"/>
      <x:c r="D758" s="529"/>
      <x:c r="E758" s="529"/>
      <x:c r="F758" s="597"/>
      <x:c r="G758" s="529"/>
      <x:c r="H758" s="597"/>
      <x:c r="I758" s="529"/>
      <x:c r="J758" s="529"/>
      <x:c r="K758" s="597"/>
      <x:c r="L758" s="597"/>
      <x:c r="M758" s="529"/>
      <x:c r="N758" s="597"/>
      <x:c r="O758" s="529"/>
      <x:c r="P758" s="597"/>
      <x:c r="Q758" s="529"/>
      <x:c r="R758" s="597"/>
      <x:c r="S758" s="597"/>
      <x:c r="T758" s="597"/>
      <x:c r="U758" s="529"/>
      <x:c r="V758" s="597"/>
      <x:c r="W758" s="597"/>
      <x:c r="X758" s="529"/>
      <x:c r="Y758" s="529"/>
      <x:c r="Z758" s="597"/>
      <x:c r="AA758" s="597"/>
      <x:c r="AB758" s="529"/>
      <x:c r="AC758" s="529"/>
      <x:c r="AD758" s="657"/>
      <x:c r="AE758" s="658"/>
    </x:row>
    <x:row r="759" spans="1:31">
      <x:c r="A759" s="543" t="s">
        <x:v>11222</x:v>
      </x:c>
      <x:c r="B759" s="597"/>
      <x:c r="C759" s="597"/>
      <x:c r="D759" s="529"/>
      <x:c r="E759" s="529"/>
      <x:c r="F759" s="529"/>
      <x:c r="G759" s="597"/>
      <x:c r="H759" s="597"/>
      <x:c r="I759" s="529"/>
      <x:c r="J759" s="800"/>
      <x:c r="K759" s="597"/>
      <x:c r="L759" s="1625"/>
      <x:c r="M759" s="529"/>
      <x:c r="N759" s="597"/>
      <x:c r="O759" s="597"/>
      <x:c r="P759" s="597"/>
      <x:c r="Q759" s="529"/>
      <x:c r="R759" s="800"/>
      <x:c r="S759" s="597"/>
      <x:c r="T759" s="1625"/>
      <x:c r="U759" s="529"/>
      <x:c r="V759" s="800"/>
      <x:c r="W759" s="597"/>
      <x:c r="X759" s="1625"/>
      <x:c r="Y759" s="529"/>
      <x:c r="Z759" s="800"/>
      <x:c r="AA759" s="597"/>
      <x:c r="AB759" s="1625"/>
      <x:c r="AC759" s="529"/>
      <x:c r="AD759" s="657"/>
      <x:c r="AE759" s="658"/>
    </x:row>
    <x:row r="760" spans="1:31">
      <x:c r="A760" s="543" t="s">
        <x:v>12467</x:v>
      </x:c>
      <x:c r="B760" s="597"/>
      <x:c r="C760" s="529"/>
      <x:c r="D760" s="529"/>
      <x:c r="E760" s="529"/>
      <x:c r="F760" s="529"/>
      <x:c r="G760" s="597"/>
      <x:c r="H760" s="597"/>
      <x:c r="I760" s="529"/>
      <x:c r="J760" s="800"/>
      <x:c r="K760" s="597"/>
      <x:c r="L760" s="1625"/>
      <x:c r="M760" s="529"/>
      <x:c r="N760" s="597"/>
      <x:c r="O760" s="597"/>
      <x:c r="P760" s="597"/>
      <x:c r="Q760" s="529"/>
      <x:c r="R760" s="800"/>
      <x:c r="S760" s="597"/>
      <x:c r="T760" s="1625"/>
      <x:c r="U760" s="529"/>
      <x:c r="V760" s="800"/>
      <x:c r="W760" s="597"/>
      <x:c r="X760" s="1625"/>
      <x:c r="Y760" s="529"/>
      <x:c r="Z760" s="800"/>
      <x:c r="AA760" s="597"/>
      <x:c r="AB760" s="1625"/>
      <x:c r="AC760" s="529"/>
      <x:c r="AD760" s="657"/>
      <x:c r="AE760" s="658"/>
    </x:row>
    <x:row r="761" spans="1:31">
      <x:c r="A761" s="543" t="s">
        <x:v>12326</x:v>
      </x:c>
      <x:c r="B761" s="800"/>
      <x:c r="C761" s="529"/>
      <x:c r="D761" s="1625"/>
      <x:c r="E761" s="529"/>
      <x:c r="F761" s="529"/>
      <x:c r="G761" s="529"/>
      <x:c r="H761" s="597"/>
      <x:c r="I761" s="529"/>
      <x:c r="J761" s="529"/>
      <x:c r="K761" s="529"/>
      <x:c r="L761" s="529"/>
      <x:c r="M761" s="529"/>
      <x:c r="N761" s="800"/>
      <x:c r="O761" s="529"/>
      <x:c r="P761" s="1625"/>
      <x:c r="Q761" s="529"/>
      <x:c r="R761" s="597"/>
      <x:c r="S761" s="529"/>
      <x:c r="T761" s="529"/>
      <x:c r="U761" s="529"/>
      <x:c r="V761" s="597"/>
      <x:c r="W761" s="529"/>
      <x:c r="X761" s="529"/>
      <x:c r="Y761" s="529"/>
      <x:c r="Z761" s="597"/>
      <x:c r="AA761" s="529"/>
      <x:c r="AB761" s="529"/>
      <x:c r="AC761" s="529"/>
      <x:c r="AD761" s="657"/>
      <x:c r="AE761" s="658"/>
    </x:row>
    <x:row r="762" spans="1:31">
      <x:c r="A762" s="543" t="s">
        <x:v>7879</x:v>
      </x:c>
      <x:c r="B762" s="529"/>
      <x:c r="C762" s="597"/>
      <x:c r="D762" s="529"/>
      <x:c r="E762" s="529"/>
      <x:c r="F762" s="529"/>
      <x:c r="G762" s="597"/>
      <x:c r="H762" s="597"/>
      <x:c r="I762" s="529"/>
      <x:c r="J762" s="529"/>
      <x:c r="K762" s="597"/>
      <x:c r="L762" s="597"/>
      <x:c r="M762" s="529"/>
      <x:c r="N762" s="529"/>
      <x:c r="O762" s="597"/>
      <x:c r="P762" s="597"/>
      <x:c r="Q762" s="529"/>
      <x:c r="R762" s="597"/>
      <x:c r="S762" s="529"/>
      <x:c r="T762" s="529"/>
      <x:c r="U762" s="529"/>
      <x:c r="V762" s="597"/>
      <x:c r="W762" s="529"/>
      <x:c r="X762" s="529"/>
      <x:c r="Y762" s="529"/>
      <x:c r="Z762" s="597"/>
      <x:c r="AA762" s="529"/>
      <x:c r="AB762" s="529"/>
      <x:c r="AC762" s="529"/>
      <x:c r="AD762" s="657"/>
      <x:c r="AE762" s="658"/>
    </x:row>
    <x:row r="763" spans="1:31">
      <x:c r="A763" s="543" t="s">
        <x:v>11232</x:v>
      </x:c>
      <x:c r="B763" s="529"/>
      <x:c r="C763" s="529"/>
      <x:c r="D763" s="529"/>
      <x:c r="E763" s="529"/>
      <x:c r="F763" s="529"/>
      <x:c r="G763" s="529"/>
      <x:c r="H763" s="597"/>
      <x:c r="I763" s="529"/>
      <x:c r="J763" s="529"/>
      <x:c r="K763" s="529"/>
      <x:c r="L763" s="597"/>
      <x:c r="M763" s="529"/>
      <x:c r="N763" s="529"/>
      <x:c r="O763" s="529"/>
      <x:c r="P763" s="597"/>
      <x:c r="Q763" s="529"/>
      <x:c r="R763" s="529"/>
      <x:c r="S763" s="529"/>
      <x:c r="T763" s="529"/>
      <x:c r="U763" s="529"/>
      <x:c r="V763" s="529"/>
      <x:c r="W763" s="529"/>
      <x:c r="X763" s="529"/>
      <x:c r="Y763" s="529"/>
      <x:c r="Z763" s="529"/>
      <x:c r="AA763" s="529"/>
      <x:c r="AB763" s="529"/>
      <x:c r="AC763" s="529"/>
      <x:c r="AD763" s="657"/>
      <x:c r="AE763" s="658"/>
    </x:row>
    <x:row r="764" spans="1:31">
      <x:c r="A764" s="543" t="s">
        <x:v>12225</x:v>
      </x:c>
      <x:c r="B764" s="529"/>
      <x:c r="C764" s="529"/>
      <x:c r="D764" s="529"/>
      <x:c r="E764" s="529"/>
      <x:c r="F764" s="529"/>
      <x:c r="G764" s="529"/>
      <x:c r="H764" s="529"/>
      <x:c r="I764" s="529"/>
      <x:c r="J764" s="529"/>
      <x:c r="K764" s="529"/>
      <x:c r="L764" s="529"/>
      <x:c r="M764" s="529"/>
      <x:c r="N764" s="529"/>
      <x:c r="O764" s="529"/>
      <x:c r="P764" s="529"/>
      <x:c r="Q764" s="529"/>
      <x:c r="R764" s="529"/>
      <x:c r="S764" s="529"/>
      <x:c r="T764" s="529"/>
      <x:c r="U764" s="529"/>
      <x:c r="V764" s="529"/>
      <x:c r="W764" s="529"/>
      <x:c r="X764" s="529"/>
      <x:c r="Y764" s="529"/>
      <x:c r="Z764" s="529"/>
      <x:c r="AA764" s="529"/>
      <x:c r="AB764" s="529"/>
      <x:c r="AC764" s="529"/>
      <x:c r="AD764" s="657"/>
      <x:c r="AE764" s="658"/>
    </x:row>
    <x:row r="765" spans="1:31" ht="16.75">
      <x:c r="A765" s="544" t="s">
        <x:v>2548</x:v>
      </x:c>
      <x:c r="B765" s="1607"/>
      <x:c r="C765" s="529"/>
      <x:c r="D765" s="529"/>
      <x:c r="E765" s="529"/>
      <x:c r="F765" s="529"/>
      <x:c r="G765" s="595"/>
      <x:c r="H765" s="1625"/>
      <x:c r="I765" s="529"/>
      <x:c r="J765" s="1607"/>
      <x:c r="K765" s="529"/>
      <x:c r="L765" s="529"/>
      <x:c r="M765" s="529"/>
      <x:c r="N765" s="1607"/>
      <x:c r="O765" s="595"/>
      <x:c r="P765" s="529"/>
      <x:c r="Q765" s="529"/>
      <x:c r="R765" s="1607"/>
      <x:c r="S765" s="529"/>
      <x:c r="T765" s="529"/>
      <x:c r="U765" s="529"/>
      <x:c r="V765" s="1607"/>
      <x:c r="W765" s="529"/>
      <x:c r="X765" s="529"/>
      <x:c r="Y765" s="529"/>
      <x:c r="Z765" s="1607"/>
      <x:c r="AA765" s="529"/>
      <x:c r="AB765" s="529"/>
      <x:c r="AC765" s="529"/>
      <x:c r="AD765" s="657"/>
      <x:c r="AE765" s="658"/>
    </x:row>
    <x:row r="766" spans="1:31" ht="16.75">
      <x:c r="A766" s="659"/>
      <x:c r="B766" s="724">
        <x:v>8</x:v>
      </x:c>
      <x:c r="C766" s="724"/>
      <x:c r="D766" s="724">
        <x:v>6</x:v>
      </x:c>
      <x:c r="E766" s="724"/>
      <x:c r="F766" s="724"/>
      <x:c r="G766" s="724">
        <x:v>5</x:v>
      </x:c>
      <x:c r="H766" s="724">
        <x:v>9</x:v>
      </x:c>
      <x:c r="I766" s="724"/>
      <x:c r="J766" s="724">
        <x:v>10</x:v>
      </x:c>
      <x:c r="K766" s="724"/>
      <x:c r="L766" s="724">
        <x:v>4</x:v>
      </x:c>
      <x:c r="M766" s="724"/>
      <x:c r="N766" s="724">
        <x:v>8</x:v>
      </x:c>
      <x:c r="O766" s="724">
        <x:v>5</x:v>
      </x:c>
      <x:c r="P766" s="724">
        <x:v>1</x:v>
      </x:c>
      <x:c r="Q766" s="724"/>
      <x:c r="R766" s="724">
        <x:v>10</x:v>
      </x:c>
      <x:c r="S766" s="724">
        <x:v>2</x:v>
      </x:c>
      <x:c r="T766" s="724">
        <x:v>2</x:v>
      </x:c>
      <x:c r="U766" s="724"/>
      <x:c r="V766" s="724">
        <x:v>10</x:v>
      </x:c>
      <x:c r="W766" s="724">
        <x:v>2</x:v>
      </x:c>
      <x:c r="X766" s="724">
        <x:v>2</x:v>
      </x:c>
      <x:c r="Y766" s="724"/>
      <x:c r="Z766" s="724">
        <x:v>10</x:v>
      </x:c>
      <x:c r="AA766" s="724">
        <x:v>2</x:v>
      </x:c>
      <x:c r="AB766" s="724">
        <x:v>2</x:v>
      </x:c>
      <x:c r="AC766" s="724"/>
      <x:c r="AD766" s="660"/>
      <x:c r="AE766" s="661"/>
    </x:row>
  </x:sheetData>
  <x:mergeCells count="311">
    <x:mergeCell ref="R1:T1"/>
    <x:mergeCell ref="V1:X1"/>
    <x:mergeCell ref="Z1:AB1"/>
    <x:mergeCell ref="T8:T17"/>
    <x:mergeCell ref="X8:X17"/>
    <x:mergeCell ref="V3:V14"/>
    <x:mergeCell ref="Y11:Y14"/>
    <x:mergeCell ref="U12:U14"/>
    <x:mergeCell ref="G9:G16"/>
    <x:mergeCell ref="K9:K16"/>
    <x:mergeCell ref="C9:C16"/>
    <x:mergeCell ref="B1:E1"/>
    <x:mergeCell ref="F1:I1"/>
    <x:mergeCell ref="J1:M1"/>
    <x:mergeCell ref="N1:Q1"/>
    <x:mergeCell ref="O9:O16"/>
    <x:mergeCell ref="R19:T19"/>
    <x:mergeCell ref="V19:X19"/>
    <x:mergeCell ref="Z19:AB19"/>
    <x:mergeCell ref="G27:G34"/>
    <x:mergeCell ref="K27:K34"/>
    <x:mergeCell ref="C27:C34"/>
    <x:mergeCell ref="B19:E19"/>
    <x:mergeCell ref="F19:I19"/>
    <x:mergeCell ref="J19:M19"/>
    <x:mergeCell ref="N19:Q19"/>
    <x:mergeCell ref="O27:O34"/>
    <x:mergeCell ref="R37:T37"/>
    <x:mergeCell ref="V37:X37"/>
    <x:mergeCell ref="Z37:AB37"/>
    <x:mergeCell ref="B37:E37"/>
    <x:mergeCell ref="F37:I37"/>
    <x:mergeCell ref="J37:M37"/>
    <x:mergeCell ref="N37:Q37"/>
    <x:mergeCell ref="S11:S16"/>
    <x:mergeCell ref="W11:W16"/>
    <x:mergeCell ref="R3:R13"/>
    <x:mergeCell ref="AC9:AC11"/>
    <x:mergeCell ref="R55:T55"/>
    <x:mergeCell ref="V55:X55"/>
    <x:mergeCell ref="Z55:AB55"/>
    <x:mergeCell ref="B55:E55"/>
    <x:mergeCell ref="F55:I55"/>
    <x:mergeCell ref="J55:M55"/>
    <x:mergeCell ref="N55:Q55"/>
    <x:mergeCell ref="R73:T73"/>
    <x:mergeCell ref="V73:X73"/>
    <x:mergeCell ref="Z73:AB73"/>
    <x:mergeCell ref="B73:E73"/>
    <x:mergeCell ref="F73:I73"/>
    <x:mergeCell ref="J73:M73"/>
    <x:mergeCell ref="N73:Q73"/>
    <x:mergeCell ref="R91:T91"/>
    <x:mergeCell ref="V91:X91"/>
    <x:mergeCell ref="Z91:AB91"/>
    <x:mergeCell ref="B91:E91"/>
    <x:mergeCell ref="F91:I91"/>
    <x:mergeCell ref="J91:M91"/>
    <x:mergeCell ref="N91:Q91"/>
    <x:mergeCell ref="R109:T109"/>
    <x:mergeCell ref="V109:X109"/>
    <x:mergeCell ref="Z109:AB109"/>
    <x:mergeCell ref="B109:E109"/>
    <x:mergeCell ref="F109:I109"/>
    <x:mergeCell ref="J109:M109"/>
    <x:mergeCell ref="N109:Q109"/>
    <x:mergeCell ref="R127:T127"/>
    <x:mergeCell ref="V127:X127"/>
    <x:mergeCell ref="Z127:AB127"/>
    <x:mergeCell ref="B127:E127"/>
    <x:mergeCell ref="F127:I127"/>
    <x:mergeCell ref="J127:M127"/>
    <x:mergeCell ref="N127:Q127"/>
    <x:mergeCell ref="B145:E145"/>
    <x:mergeCell ref="F145:I145"/>
    <x:mergeCell ref="J145:M145"/>
    <x:mergeCell ref="N145:Q145"/>
    <x:mergeCell ref="R145:U145"/>
    <x:mergeCell ref="V145:Y145"/>
    <x:mergeCell ref="Z145:AC145"/>
    <x:mergeCell ref="B163:E163"/>
    <x:mergeCell ref="F163:I163"/>
    <x:mergeCell ref="J163:M163"/>
    <x:mergeCell ref="N163:Q163"/>
    <x:mergeCell ref="R163:U163"/>
    <x:mergeCell ref="V163:Y163"/>
    <x:mergeCell ref="Z163:AC163"/>
    <x:mergeCell ref="B181:E181"/>
    <x:mergeCell ref="F181:I181"/>
    <x:mergeCell ref="J181:M181"/>
    <x:mergeCell ref="N181:Q181"/>
    <x:mergeCell ref="R181:U181"/>
    <x:mergeCell ref="V181:Y181"/>
    <x:mergeCell ref="Z181:AC181"/>
    <x:mergeCell ref="B199:E199"/>
    <x:mergeCell ref="F199:I199"/>
    <x:mergeCell ref="J199:M199"/>
    <x:mergeCell ref="N199:Q199"/>
    <x:mergeCell ref="R199:U199"/>
    <x:mergeCell ref="V199:Y199"/>
    <x:mergeCell ref="Z199:AC199"/>
    <x:mergeCell ref="B217:E217"/>
    <x:mergeCell ref="F217:I217"/>
    <x:mergeCell ref="J217:M217"/>
    <x:mergeCell ref="N217:Q217"/>
    <x:mergeCell ref="R217:U217"/>
    <x:mergeCell ref="V217:Y217"/>
    <x:mergeCell ref="Z217:AC217"/>
    <x:mergeCell ref="B235:E235"/>
    <x:mergeCell ref="F235:I235"/>
    <x:mergeCell ref="J235:M235"/>
    <x:mergeCell ref="N235:Q235"/>
    <x:mergeCell ref="R235:U235"/>
    <x:mergeCell ref="V235:Y235"/>
    <x:mergeCell ref="Z235:AC235"/>
    <x:mergeCell ref="B253:E253"/>
    <x:mergeCell ref="F253:I253"/>
    <x:mergeCell ref="J253:M253"/>
    <x:mergeCell ref="N253:Q253"/>
    <x:mergeCell ref="R253:U253"/>
    <x:mergeCell ref="V253:Y253"/>
    <x:mergeCell ref="Z253:AC253"/>
    <x:mergeCell ref="B271:E271"/>
    <x:mergeCell ref="F271:I271"/>
    <x:mergeCell ref="J271:M271"/>
    <x:mergeCell ref="N271:Q271"/>
    <x:mergeCell ref="R271:U271"/>
    <x:mergeCell ref="V271:Y271"/>
    <x:mergeCell ref="Z271:AC271"/>
    <x:mergeCell ref="B291:E291"/>
    <x:mergeCell ref="F291:I291"/>
    <x:mergeCell ref="J291:M291"/>
    <x:mergeCell ref="N291:Q291"/>
    <x:mergeCell ref="R291:U291"/>
    <x:mergeCell ref="V291:Y291"/>
    <x:mergeCell ref="Z291:AC291"/>
    <x:mergeCell ref="B311:E311"/>
    <x:mergeCell ref="F311:I311"/>
    <x:mergeCell ref="J311:M311"/>
    <x:mergeCell ref="N311:Q311"/>
    <x:mergeCell ref="R311:U311"/>
    <x:mergeCell ref="V311:Y311"/>
    <x:mergeCell ref="Z311:AC311"/>
    <x:mergeCell ref="B329:E329"/>
    <x:mergeCell ref="F329:I329"/>
    <x:mergeCell ref="J329:M329"/>
    <x:mergeCell ref="N329:Q329"/>
    <x:mergeCell ref="R329:U329"/>
    <x:mergeCell ref="V329:Y329"/>
    <x:mergeCell ref="Z329:AC329"/>
    <x:mergeCell ref="B347:E347"/>
    <x:mergeCell ref="F347:I347"/>
    <x:mergeCell ref="J347:M347"/>
    <x:mergeCell ref="N347:Q347"/>
    <x:mergeCell ref="R347:U347"/>
    <x:mergeCell ref="V347:Y347"/>
    <x:mergeCell ref="Z347:AC347"/>
    <x:mergeCell ref="B383:E383"/>
    <x:mergeCell ref="F383:I383"/>
    <x:mergeCell ref="J383:M383"/>
    <x:mergeCell ref="N383:Q383"/>
    <x:mergeCell ref="R383:U383"/>
    <x:mergeCell ref="V383:Y383"/>
    <x:mergeCell ref="Z383:AC383"/>
    <x:mergeCell ref="B365:E365"/>
    <x:mergeCell ref="F365:I365"/>
    <x:mergeCell ref="J365:M365"/>
    <x:mergeCell ref="N365:Q365"/>
    <x:mergeCell ref="R365:U365"/>
    <x:mergeCell ref="V365:Y365"/>
    <x:mergeCell ref="Z365:AC365"/>
    <x:mergeCell ref="B401:E401"/>
    <x:mergeCell ref="F401:I401"/>
    <x:mergeCell ref="J401:M401"/>
    <x:mergeCell ref="N401:Q401"/>
    <x:mergeCell ref="R401:U401"/>
    <x:mergeCell ref="V401:Y401"/>
    <x:mergeCell ref="Z401:AC401"/>
    <x:mergeCell ref="B419:E419"/>
    <x:mergeCell ref="F419:I419"/>
    <x:mergeCell ref="J419:M419"/>
    <x:mergeCell ref="N419:Q419"/>
    <x:mergeCell ref="R419:U419"/>
    <x:mergeCell ref="V419:Y419"/>
    <x:mergeCell ref="Z419:AC419"/>
    <x:mergeCell ref="B437:E437"/>
    <x:mergeCell ref="F437:I437"/>
    <x:mergeCell ref="J437:M437"/>
    <x:mergeCell ref="N437:Q437"/>
    <x:mergeCell ref="R437:U437"/>
    <x:mergeCell ref="V437:Y437"/>
    <x:mergeCell ref="Z437:AC437"/>
    <x:mergeCell ref="B455:E455"/>
    <x:mergeCell ref="F455:I455"/>
    <x:mergeCell ref="J455:M455"/>
    <x:mergeCell ref="N455:Q455"/>
    <x:mergeCell ref="R455:U455"/>
    <x:mergeCell ref="V455:Y455"/>
    <x:mergeCell ref="Z455:AC455"/>
    <x:mergeCell ref="B473:E473"/>
    <x:mergeCell ref="F473:I473"/>
    <x:mergeCell ref="J473:M473"/>
    <x:mergeCell ref="N473:Q473"/>
    <x:mergeCell ref="R473:U473"/>
    <x:mergeCell ref="V473:Y473"/>
    <x:mergeCell ref="Z473:AC473"/>
    <x:mergeCell ref="B491:E491"/>
    <x:mergeCell ref="F491:I491"/>
    <x:mergeCell ref="J491:M491"/>
    <x:mergeCell ref="N491:Q491"/>
    <x:mergeCell ref="R491:U491"/>
    <x:mergeCell ref="V491:Y491"/>
    <x:mergeCell ref="Z491:AC491"/>
    <x:mergeCell ref="B509:E509"/>
    <x:mergeCell ref="F509:I509"/>
    <x:mergeCell ref="J509:M509"/>
    <x:mergeCell ref="N509:Q509"/>
    <x:mergeCell ref="R509:U509"/>
    <x:mergeCell ref="V509:Y509"/>
    <x:mergeCell ref="Z509:AC509"/>
    <x:mergeCell ref="B527:E527"/>
    <x:mergeCell ref="F527:I527"/>
    <x:mergeCell ref="J527:M527"/>
    <x:mergeCell ref="N527:Q527"/>
    <x:mergeCell ref="R527:U527"/>
    <x:mergeCell ref="V527:Y527"/>
    <x:mergeCell ref="Z527:AC527"/>
    <x:mergeCell ref="B546:E546"/>
    <x:mergeCell ref="F546:I546"/>
    <x:mergeCell ref="J546:M546"/>
    <x:mergeCell ref="N546:Q546"/>
    <x:mergeCell ref="R546:U546"/>
    <x:mergeCell ref="V546:Y546"/>
    <x:mergeCell ref="Z546:AC546"/>
    <x:mergeCell ref="B565:E565"/>
    <x:mergeCell ref="F565:I565"/>
    <x:mergeCell ref="J565:M565"/>
    <x:mergeCell ref="N565:Q565"/>
    <x:mergeCell ref="R565:U565"/>
    <x:mergeCell ref="V565:Y565"/>
    <x:mergeCell ref="Z565:AC565"/>
    <x:mergeCell ref="B584:E584"/>
    <x:mergeCell ref="F584:I584"/>
    <x:mergeCell ref="J584:M584"/>
    <x:mergeCell ref="N584:Q584"/>
    <x:mergeCell ref="R584:U584"/>
    <x:mergeCell ref="V584:Y584"/>
    <x:mergeCell ref="Z584:AC584"/>
    <x:mergeCell ref="B603:E603"/>
    <x:mergeCell ref="F603:I603"/>
    <x:mergeCell ref="J603:M603"/>
    <x:mergeCell ref="N603:Q603"/>
    <x:mergeCell ref="R603:U603"/>
    <x:mergeCell ref="V603:Y603"/>
    <x:mergeCell ref="Z603:AC603"/>
    <x:mergeCell ref="B622:E622"/>
    <x:mergeCell ref="F622:I622"/>
    <x:mergeCell ref="J622:M622"/>
    <x:mergeCell ref="N622:Q622"/>
    <x:mergeCell ref="R622:U622"/>
    <x:mergeCell ref="V622:Y622"/>
    <x:mergeCell ref="Z622:AC622"/>
    <x:mergeCell ref="B641:E641"/>
    <x:mergeCell ref="F641:I641"/>
    <x:mergeCell ref="J641:M641"/>
    <x:mergeCell ref="N641:Q641"/>
    <x:mergeCell ref="R641:U641"/>
    <x:mergeCell ref="V641:Y641"/>
    <x:mergeCell ref="Z641:AC641"/>
    <x:mergeCell ref="B659:E659"/>
    <x:mergeCell ref="F659:I659"/>
    <x:mergeCell ref="J659:M659"/>
    <x:mergeCell ref="N659:Q659"/>
    <x:mergeCell ref="R659:U659"/>
    <x:mergeCell ref="V659:Y659"/>
    <x:mergeCell ref="Z659:AC659"/>
    <x:mergeCell ref="B677:E677"/>
    <x:mergeCell ref="F677:I677"/>
    <x:mergeCell ref="J677:M677"/>
    <x:mergeCell ref="N677:Q677"/>
    <x:mergeCell ref="R677:U677"/>
    <x:mergeCell ref="V677:Y677"/>
    <x:mergeCell ref="Z677:AC677"/>
    <x:mergeCell ref="B695:E695"/>
    <x:mergeCell ref="F695:I695"/>
    <x:mergeCell ref="J695:M695"/>
    <x:mergeCell ref="N695:Q695"/>
    <x:mergeCell ref="R695:U695"/>
    <x:mergeCell ref="V695:Y695"/>
    <x:mergeCell ref="Z695:AC695"/>
    <x:mergeCell ref="B713:E713"/>
    <x:mergeCell ref="F713:I713"/>
    <x:mergeCell ref="J713:M713"/>
    <x:mergeCell ref="N713:Q713"/>
    <x:mergeCell ref="R713:U713"/>
    <x:mergeCell ref="V713:Y713"/>
    <x:mergeCell ref="Z713:AC713"/>
    <x:mergeCell ref="B731:E731"/>
    <x:mergeCell ref="F731:I731"/>
    <x:mergeCell ref="J731:M731"/>
    <x:mergeCell ref="N731:Q731"/>
    <x:mergeCell ref="R731:U731"/>
    <x:mergeCell ref="V731:Y731"/>
    <x:mergeCell ref="Z731:AC731"/>
    <x:mergeCell ref="B749:E749"/>
    <x:mergeCell ref="F749:I749"/>
    <x:mergeCell ref="J749:M749"/>
    <x:mergeCell ref="N749:Q749"/>
    <x:mergeCell ref="R749:U749"/>
    <x:mergeCell ref="V749:Y749"/>
    <x:mergeCell ref="Z749:AC749"/>
  </x:mergeCells>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7">
    <x:pageSetUpPr autoPageBreaks="1" fitToPage="1"/>
  </x:sheetPr>
  <x:dimension ref="A1:E34"/>
  <x:sheetViews>
    <x:sheetView topLeftCell="A19" zoomScaleNormal="100" zoomScaleSheetLayoutView="75" workbookViewId="0">
      <x:selection activeCell="E24" activeCellId="0" sqref="E24:E24"/>
    </x:sheetView>
  </x:sheetViews>
  <x:sheetFormatPr defaultColWidth="8.85546875" defaultRowHeight="16.399999999999999"/>
  <x:cols>
    <x:col min="1" max="1" width="7.6796875" style="275" customWidth="1"/>
    <x:col min="2" max="4" width="12.0546875" style="275" customWidth="1"/>
    <x:col min="5" max="5" width="44.4296875" style="275" customWidth="1"/>
    <x:col min="6" max="16384" width="7.75" style="275"/>
  </x:cols>
  <x:sheetData>
    <x:row r="1" spans="1:5" ht="23.449999999999999" customHeight="1">
      <x:c r="A1" s="1674">
        <x:v>46229</x:v>
      </x:c>
      <x:c r="B1" s="1675"/>
      <x:c r="C1" s="1675"/>
      <x:c r="D1" s="1675"/>
      <x:c r="E1" s="1675"/>
    </x:row>
    <x:row r="2" spans="1:5">
      <x:c r="A2" s="1676"/>
      <x:c r="B2" s="1676"/>
      <x:c r="C2" s="1676"/>
      <x:c r="D2" s="1676"/>
      <x:c r="E2" s="1676"/>
    </x:row>
    <x:row r="3" spans="1:5" ht="19.899999999999999" customHeight="1">
      <x:c r="A3" s="647" t="s">
        <x:v>1044</x:v>
      </x:c>
      <x:c r="B3" s="648" t="s">
        <x:v>9469</x:v>
      </x:c>
      <x:c r="C3" s="648" t="s">
        <x:v>3325</x:v>
      </x:c>
      <x:c r="D3" s="648" t="s">
        <x:v>6499</x:v>
      </x:c>
      <x:c r="E3" s="649" t="s">
        <x:v>3936</x:v>
      </x:c>
    </x:row>
    <x:row r="4" spans="1:5" ht="24" customHeight="1">
      <x:c r="A4" s="650">
        <x:v>1</x:v>
      </x:c>
      <x:c r="B4" s="651"/>
      <x:c r="C4" s="651"/>
      <x:c r="D4" s="651"/>
      <x:c r="E4" s="652"/>
    </x:row>
    <x:row r="5" spans="1:5" ht="24" customHeight="1">
      <x:c r="A5" s="650">
        <x:v>2</x:v>
      </x:c>
      <x:c r="B5" s="651"/>
      <x:c r="C5" s="651"/>
      <x:c r="D5" s="651"/>
      <x:c r="E5" s="652"/>
    </x:row>
    <x:row r="6" spans="1:5" ht="24" customHeight="1">
      <x:c r="A6" s="650">
        <x:v>3</x:v>
      </x:c>
      <x:c r="B6" s="651"/>
      <x:c r="C6" s="651"/>
      <x:c r="D6" s="651"/>
      <x:c r="E6" s="652"/>
    </x:row>
    <x:row r="7" spans="1:5" ht="24" customHeight="1">
      <x:c r="A7" s="650">
        <x:v>4</x:v>
      </x:c>
      <x:c r="B7" s="651"/>
      <x:c r="C7" s="651"/>
      <x:c r="D7" s="651"/>
      <x:c r="E7" s="652"/>
    </x:row>
    <x:row r="8" spans="1:5" ht="24" customHeight="1">
      <x:c r="A8" s="650">
        <x:v>5</x:v>
      </x:c>
      <x:c r="B8" s="651"/>
      <x:c r="C8" s="651"/>
      <x:c r="D8" s="651"/>
      <x:c r="E8" s="652"/>
    </x:row>
    <x:row r="9" spans="1:5" ht="24" customHeight="1">
      <x:c r="A9" s="650">
        <x:v>6</x:v>
      </x:c>
      <x:c r="B9" s="651"/>
      <x:c r="C9" s="651"/>
      <x:c r="D9" s="651"/>
      <x:c r="E9" s="652"/>
    </x:row>
    <x:row r="10" spans="1:5" ht="24" customHeight="1">
      <x:c r="A10" s="650">
        <x:v>7</x:v>
      </x:c>
      <x:c r="B10" s="651"/>
      <x:c r="C10" s="651"/>
      <x:c r="D10" s="651"/>
      <x:c r="E10" s="652"/>
    </x:row>
    <x:row r="11" spans="1:5" ht="24" customHeight="1">
      <x:c r="A11" s="650">
        <x:v>8</x:v>
      </x:c>
      <x:c r="B11" s="651"/>
      <x:c r="C11" s="651"/>
      <x:c r="D11" s="651"/>
      <x:c r="E11" s="652"/>
    </x:row>
    <x:row r="12" spans="1:5" ht="24" customHeight="1">
      <x:c r="A12" s="650">
        <x:v>9</x:v>
      </x:c>
      <x:c r="B12" s="651"/>
      <x:c r="C12" s="651"/>
      <x:c r="D12" s="651"/>
      <x:c r="E12" s="652"/>
    </x:row>
    <x:row r="13" spans="1:5" ht="24" customHeight="1">
      <x:c r="A13" s="650">
        <x:v>10</x:v>
      </x:c>
      <x:c r="B13" s="651"/>
      <x:c r="C13" s="651"/>
      <x:c r="D13" s="651"/>
      <x:c r="E13" s="652"/>
    </x:row>
    <x:row r="14" spans="1:5" ht="24" customHeight="1">
      <x:c r="A14" s="650">
        <x:v>11</x:v>
      </x:c>
      <x:c r="B14" s="651"/>
      <x:c r="C14" s="651"/>
      <x:c r="D14" s="651"/>
      <x:c r="E14" s="652"/>
    </x:row>
    <x:row r="15" spans="1:5" ht="24" customHeight="1">
      <x:c r="A15" s="650">
        <x:v>12</x:v>
      </x:c>
      <x:c r="B15" s="651"/>
      <x:c r="C15" s="651"/>
      <x:c r="D15" s="651"/>
      <x:c r="E15" s="652"/>
    </x:row>
    <x:row r="16" spans="1:5" ht="24" customHeight="1">
      <x:c r="A16" s="650">
        <x:v>13</x:v>
      </x:c>
      <x:c r="B16" s="651"/>
      <x:c r="C16" s="651"/>
      <x:c r="D16" s="651"/>
      <x:c r="E16" s="652"/>
    </x:row>
    <x:row r="17" spans="1:5" ht="24" customHeight="1">
      <x:c r="A17" s="650">
        <x:v>14</x:v>
      </x:c>
      <x:c r="B17" s="651"/>
      <x:c r="C17" s="651"/>
      <x:c r="D17" s="651"/>
      <x:c r="E17" s="652"/>
    </x:row>
    <x:row r="18" spans="1:5" ht="24" customHeight="1">
      <x:c r="A18" s="650">
        <x:v>15</x:v>
      </x:c>
      <x:c r="B18" s="651"/>
      <x:c r="C18" s="651"/>
      <x:c r="D18" s="651"/>
      <x:c r="E18" s="652"/>
    </x:row>
    <x:row r="19" spans="1:5" ht="24" customHeight="1">
      <x:c r="A19" s="650">
        <x:v>16</x:v>
      </x:c>
      <x:c r="B19" s="651"/>
      <x:c r="C19" s="651"/>
      <x:c r="D19" s="651"/>
      <x:c r="E19" s="652"/>
    </x:row>
    <x:row r="20" spans="1:5" ht="24" customHeight="1">
      <x:c r="A20" s="650">
        <x:v>17</x:v>
      </x:c>
      <x:c r="B20" s="651"/>
      <x:c r="C20" s="651"/>
      <x:c r="D20" s="651"/>
      <x:c r="E20" s="652"/>
    </x:row>
    <x:row r="21" spans="1:5" ht="24" customHeight="1">
      <x:c r="A21" s="650">
        <x:v>18</x:v>
      </x:c>
      <x:c r="B21" s="651"/>
      <x:c r="C21" s="651"/>
      <x:c r="D21" s="651"/>
      <x:c r="E21" s="652"/>
    </x:row>
    <x:row r="22" spans="1:5" ht="24" customHeight="1">
      <x:c r="A22" s="650">
        <x:v>19</x:v>
      </x:c>
      <x:c r="B22" s="651"/>
      <x:c r="C22" s="651"/>
      <x:c r="D22" s="651"/>
      <x:c r="E22" s="652"/>
    </x:row>
    <x:row r="23" spans="1:5" ht="24" customHeight="1">
      <x:c r="A23" s="650">
        <x:v>20</x:v>
      </x:c>
      <x:c r="B23" s="651"/>
      <x:c r="C23" s="651"/>
      <x:c r="D23" s="651"/>
      <x:c r="E23" s="652"/>
    </x:row>
    <x:row r="24" spans="1:5" ht="24" customHeight="1">
      <x:c r="A24" s="650">
        <x:v>21</x:v>
      </x:c>
      <x:c r="B24" s="651"/>
      <x:c r="C24" s="651"/>
      <x:c r="D24" s="651"/>
      <x:c r="E24" s="652"/>
    </x:row>
    <x:row r="25" spans="1:5" ht="24" customHeight="1">
      <x:c r="A25" s="650">
        <x:v>22</x:v>
      </x:c>
      <x:c r="B25" s="651"/>
      <x:c r="C25" s="651"/>
      <x:c r="D25" s="651"/>
      <x:c r="E25" s="652"/>
    </x:row>
    <x:row r="26" spans="1:5" ht="24" customHeight="1">
      <x:c r="A26" s="650">
        <x:v>23</x:v>
      </x:c>
      <x:c r="B26" s="651"/>
      <x:c r="C26" s="651"/>
      <x:c r="D26" s="651"/>
      <x:c r="E26" s="652"/>
    </x:row>
    <x:row r="27" spans="1:5" ht="24" customHeight="1">
      <x:c r="A27" s="650">
        <x:v>24</x:v>
      </x:c>
      <x:c r="B27" s="651"/>
      <x:c r="C27" s="651"/>
      <x:c r="D27" s="651"/>
      <x:c r="E27" s="652"/>
    </x:row>
    <x:row r="28" spans="1:5" ht="24" customHeight="1">
      <x:c r="A28" s="650">
        <x:v>25</x:v>
      </x:c>
      <x:c r="B28" s="651"/>
      <x:c r="C28" s="651"/>
      <x:c r="D28" s="651"/>
      <x:c r="E28" s="652"/>
    </x:row>
    <x:row r="29" spans="1:5" ht="24" customHeight="1">
      <x:c r="A29" s="650">
        <x:v>26</x:v>
      </x:c>
      <x:c r="B29" s="651"/>
      <x:c r="C29" s="651"/>
      <x:c r="D29" s="651"/>
      <x:c r="E29" s="652"/>
    </x:row>
    <x:row r="30" spans="1:5" ht="24" customHeight="1">
      <x:c r="A30" s="650">
        <x:v>27</x:v>
      </x:c>
      <x:c r="B30" s="651"/>
      <x:c r="C30" s="651"/>
      <x:c r="D30" s="651"/>
      <x:c r="E30" s="652"/>
    </x:row>
    <x:row r="31" spans="1:5" ht="24" customHeight="1">
      <x:c r="A31" s="650">
        <x:v>28</x:v>
      </x:c>
      <x:c r="B31" s="651"/>
      <x:c r="C31" s="651"/>
      <x:c r="D31" s="651"/>
      <x:c r="E31" s="652"/>
    </x:row>
    <x:row r="32" spans="1:5" ht="24" customHeight="1">
      <x:c r="A32" s="650">
        <x:v>29</x:v>
      </x:c>
      <x:c r="B32" s="651"/>
      <x:c r="C32" s="651"/>
      <x:c r="D32" s="651"/>
      <x:c r="E32" s="652"/>
    </x:row>
    <x:row r="33" spans="1:5" ht="24" customHeight="1">
      <x:c r="A33" s="650">
        <x:v>30</x:v>
      </x:c>
      <x:c r="B33" s="651"/>
      <x:c r="C33" s="651"/>
      <x:c r="D33" s="651"/>
      <x:c r="E33" s="652"/>
    </x:row>
    <x:row r="34" spans="1:5" ht="24" customHeight="1">
      <x:c r="A34" s="1492">
        <x:v>31</x:v>
      </x:c>
      <x:c r="B34" s="653"/>
      <x:c r="C34" s="653"/>
      <x:c r="D34" s="653"/>
      <x:c r="E34" s="654"/>
    </x:row>
  </x:sheetData>
  <x:mergeCells count="1">
    <x:mergeCell ref="A1:E2"/>
  </x:mergeCells>
  <x:printOptions horizontalCentered="1" verticalCentered="1" headings="0" gridLines="0" gridLinesSet="1"/>
  <x:pageMargins left="0.19666667282581329" right="0.19666667282581329" top="0.19666667282581329" bottom="0.19666667282581329" header="0.19666667282581329" footer="0.19666667282581329"/>
  <x:pageSetup paperSize="9" scale="95" firstPageNumber="1" fitToWidth="1" fitToHeight="1" orientation="portrait" usePrinterDefaults="1" blackAndWhite="0" draft="0" useFirstPageNumber="0" horizontalDpi="0" verticalDpi="0" copies="0"/>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0"/>
  <x:dimension ref="A1:D1"/>
  <x:sheetViews>
    <x:sheetView topLeftCell="A1" zoomScaleNormal="100" zoomScaleSheetLayoutView="75" workbookViewId="0">
      <x:selection activeCell="O23" activeCellId="0" sqref="O23:O23"/>
    </x:sheetView>
  </x:sheetViews>
  <x:sheetFormatPr defaultColWidth="9.00390625" defaultRowHeight="16.399999999999999"/>
  <x:cols>
    <x:col min="1" max="2" width="9.00390625" style="68" bestFit="1" customWidth="1"/>
  </x:cols>
  <x:sheetData>
    <x:row r="1" spans="1:4">
      <x:c r="A1" s="244">
        <x:v>46091</x:v>
      </x:c>
      <x:c r="B1" s="518">
        <x:v>0.69236111111111109</x:v>
      </x:c>
      <x:c r="C1" s="68" t="s">
        <x:v>10342</x:v>
      </x:c>
      <x:c r="D1" s="68" t="s">
        <x:v>10994</x:v>
      </x:c>
    </x:row>
  </x:sheetData>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5" baseType="lpstr">
      <vt:lpstr>재고현황_MCC</vt:lpstr>
      <vt:lpstr>판매 품목</vt:lpstr>
      <vt:lpstr>품절보고_1월</vt:lpstr>
      <vt:lpstr>1월</vt:lpstr>
      <vt:lpstr>고객분석</vt:lpstr>
      <vt:lpstr>고객명단</vt:lpstr>
      <vt:lpstr>목표달성</vt:lpstr>
      <vt:lpstr>Deduct</vt:lpstr>
      <vt:lpstr>Deduct (2)</vt:lpstr>
      <vt:lpstr>바코드</vt:lpstr>
      <vt:lpstr>품목삭제</vt:lpstr>
      <vt:lpstr>Add</vt:lpstr>
      <vt:lpstr>근무 스케쥴_MCC</vt:lpstr>
      <vt:lpstr>매출장부</vt:lpstr>
      <vt:lpstr>근태</vt:lpstr>
    </vt:vector>
  </ep:TitlesOfParts>
  <ep:TotalTime>129443</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요셉</dc:creator>
  <cp:lastModifiedBy>요셉</cp:lastModifiedBy>
  <cp:revision>7252</cp:revision>
  <cp:lastPrinted>2026-07-02T14:47:26.801</cp:lastPrinted>
  <dcterms:created xsi:type="dcterms:W3CDTF">2025-02-15T01:15:16.117</dcterms:created>
  <dcterms:modified xsi:type="dcterms:W3CDTF">2026-07-22T07:52:53.062</dcterms:modified>
  <cp:version>1100.0100.01</cp:version>
</cp:coreProperties>
</file>